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1.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mmanuel Peña\Desktop\"/>
    </mc:Choice>
  </mc:AlternateContent>
  <bookViews>
    <workbookView xWindow="0" yWindow="0" windowWidth="20490" windowHeight="7650" tabRatio="601"/>
  </bookViews>
  <sheets>
    <sheet name="DIRECCION Y SUBDIRECCION " sheetId="1" r:id="rId1"/>
    <sheet name="06-RECEPCION" sheetId="2" r:id="rId2"/>
    <sheet name="05-RECURSOS HUMANOS" sheetId="3" r:id="rId3"/>
    <sheet name="06-04 TESORERIA" sheetId="4" r:id="rId4"/>
    <sheet name="06-01-02COMPRAS" sheetId="5" r:id="rId5"/>
    <sheet name="06-01CONTABILIDAD" sheetId="6" r:id="rId6"/>
    <sheet name="06-01AUDITORIA" sheetId="7" r:id="rId7"/>
    <sheet name="06-ADMINISTRACION" sheetId="8" r:id="rId8"/>
    <sheet name="TECNOLOGIA INFORMACION" sheetId="9" r:id="rId9"/>
    <sheet name="03-RELACIONES PUBLICAS" sheetId="10" r:id="rId10"/>
    <sheet name="05-01PLANIFICACION Y DESARROLLO" sheetId="11" r:id="rId11"/>
    <sheet name="03-01 OFIC ACCESO INFORMACION" sheetId="12" r:id="rId12"/>
    <sheet name="06-SALON REUNION ADM" sheetId="13" r:id="rId13"/>
    <sheet name="COCINA ADM_" sheetId="14" r:id="rId14"/>
    <sheet name="06-01-04VIGILANCIA" sheetId="15" r:id="rId15"/>
    <sheet name="MAYORDOMIA" sheetId="16" r:id="rId16"/>
    <sheet name="06-03 RESERVACIONES Y EVENTOS" sheetId="17" r:id="rId17"/>
    <sheet name="06-04-01-02BOLETERIA" sheetId="18" r:id="rId18"/>
    <sheet name="07-BOTANICA" sheetId="19" r:id="rId19"/>
    <sheet name="07-01HERBARIO_BIBLIOTECA" sheetId="20" r:id="rId20"/>
    <sheet name="08-OFIC_HORTICULTURA" sheetId="21" r:id="rId21"/>
    <sheet name="08-SECRET. HORTICULTURA" sheetId="22" r:id="rId22"/>
    <sheet name="08-01INVITRO" sheetId="23" r:id="rId23"/>
    <sheet name="08-01LABORATORIO" sheetId="24" r:id="rId24"/>
    <sheet name="08-01SD_ TECNICOS_ HORT_" sheetId="25" r:id="rId25"/>
    <sheet name="08-02BANCO DE SEMILLAS" sheetId="26" r:id="rId26"/>
    <sheet name="08-04-VIVERO" sheetId="27" r:id="rId27"/>
    <sheet name="08-05ORQUIDEARIO" sheetId="28" r:id="rId28"/>
    <sheet name="08-06 ALMACEN " sheetId="29" r:id="rId29"/>
    <sheet name="09-EDUCACION AMBIENTAL" sheetId="30" r:id="rId30"/>
    <sheet name="09-01EDUC AMB SERV PUBLICO DOC_" sheetId="31" r:id="rId31"/>
    <sheet name="09-02EDUC_ AMB_ SERV_ACADE" sheetId="32" r:id="rId32"/>
    <sheet name="SERVICIOS GENERALES" sheetId="33" r:id="rId33"/>
    <sheet name="10-01TALLER MECANICA" sheetId="34" r:id="rId34"/>
    <sheet name="TERRENO" sheetId="35" r:id="rId35"/>
    <sheet name="VEHICULOS ACTUALIZADOS" sheetId="36" r:id="rId36"/>
    <sheet name="Resumen " sheetId="37" r:id="rId37"/>
    <sheet name="ENTRADA DE DIARIO" sheetId="38" r:id="rId38"/>
  </sheets>
  <definedNames>
    <definedName name="_xlnm._FilterDatabase" localSheetId="5" hidden="1">'06-01CONTABILIDAD'!$G$114:$M$114</definedName>
    <definedName name="_xlnm._FilterDatabase" localSheetId="30" hidden="1">'09-01EDUC AMB SERV PUBLICO DOC_'!$E$13:$E$136</definedName>
    <definedName name="_xlnm._FilterDatabase" localSheetId="31" hidden="1">'09-02EDUC_ AMB_ SERV_ACADE'!$E$19:$E$53</definedName>
    <definedName name="_xlnm._FilterDatabase" localSheetId="33" hidden="1">'10-01TALLER MECANICA'!$E$19:$E$43</definedName>
    <definedName name="_xlnm._FilterDatabase" localSheetId="32" hidden="1">'SERVICIOS GENERALES'!$E$17:$E$67</definedName>
  </definedNames>
  <calcPr calcId="191029"/>
  <extLst>
    <ext uri="GoogleSheetsCustomDataVersion1">
      <go:sheetsCustomData xmlns:go="http://customooxmlschemas.google.com/" r:id="rId45" roundtripDataSignature="AMtx7miNju5w2QsWEcPaO1Ke3LvY6sWuZg=="/>
    </ext>
  </extLst>
</workbook>
</file>

<file path=xl/calcChain.xml><?xml version="1.0" encoding="utf-8"?>
<calcChain xmlns="http://schemas.openxmlformats.org/spreadsheetml/2006/main">
  <c r="L60" i="5" l="1"/>
  <c r="N60" i="5"/>
  <c r="O60" i="5"/>
  <c r="R60" i="5"/>
  <c r="S60" i="5"/>
  <c r="Q28" i="29"/>
  <c r="N31" i="15"/>
  <c r="N31" i="1"/>
  <c r="O31" i="1" s="1"/>
  <c r="L60" i="30"/>
  <c r="P59" i="30"/>
  <c r="Q59" i="30"/>
  <c r="N59" i="30"/>
  <c r="O59" i="30" s="1"/>
  <c r="P58" i="30"/>
  <c r="Q58" i="30"/>
  <c r="N58" i="30"/>
  <c r="O58" i="30" s="1"/>
  <c r="R59" i="30" l="1"/>
  <c r="S59" i="30" s="1"/>
  <c r="R58" i="30"/>
  <c r="S58" i="30" s="1"/>
  <c r="L33" i="34"/>
  <c r="N32" i="34"/>
  <c r="O32" i="34" s="1"/>
  <c r="P32" i="34"/>
  <c r="Q32" i="34"/>
  <c r="L86" i="21"/>
  <c r="P85" i="21"/>
  <c r="Q85" i="21"/>
  <c r="N85" i="21"/>
  <c r="O85" i="21" s="1"/>
  <c r="L66" i="33"/>
  <c r="Q65" i="33"/>
  <c r="P65" i="33"/>
  <c r="N65" i="33"/>
  <c r="O65" i="33" s="1"/>
  <c r="R65" i="33" s="1"/>
  <c r="S65" i="33" s="1"/>
  <c r="N64" i="33"/>
  <c r="O64" i="33" s="1"/>
  <c r="P64" i="33"/>
  <c r="Q64" i="33"/>
  <c r="L36" i="23"/>
  <c r="N35" i="23"/>
  <c r="O35" i="23" s="1"/>
  <c r="P35" i="23"/>
  <c r="Q35" i="23"/>
  <c r="L83" i="3"/>
  <c r="N82" i="3"/>
  <c r="O82" i="3" s="1"/>
  <c r="P82" i="3"/>
  <c r="Q82" i="3"/>
  <c r="P84" i="21"/>
  <c r="Q84" i="21"/>
  <c r="N84" i="21"/>
  <c r="O84" i="21" s="1"/>
  <c r="N83" i="21"/>
  <c r="O83" i="21" s="1"/>
  <c r="P83" i="21"/>
  <c r="Q83" i="21"/>
  <c r="L84" i="29"/>
  <c r="N83" i="29"/>
  <c r="P83" i="29"/>
  <c r="Q83" i="29"/>
  <c r="N63" i="33"/>
  <c r="O63" i="33" s="1"/>
  <c r="P63" i="33"/>
  <c r="Q63" i="33"/>
  <c r="P61" i="33"/>
  <c r="Q61" i="33"/>
  <c r="P62" i="33"/>
  <c r="Q62" i="33"/>
  <c r="N62" i="33"/>
  <c r="O62" i="33" s="1"/>
  <c r="N61" i="33"/>
  <c r="O61" i="33" s="1"/>
  <c r="N60" i="33"/>
  <c r="O60" i="33" s="1"/>
  <c r="P60" i="33"/>
  <c r="Q60" i="33"/>
  <c r="N82" i="21"/>
  <c r="O82" i="21" s="1"/>
  <c r="P82" i="21"/>
  <c r="Q82" i="21"/>
  <c r="N81" i="21"/>
  <c r="O81" i="21" s="1"/>
  <c r="P81" i="21"/>
  <c r="Q81" i="21"/>
  <c r="Q59" i="5"/>
  <c r="P59" i="5"/>
  <c r="N59" i="5"/>
  <c r="O59" i="5" s="1"/>
  <c r="N58" i="5"/>
  <c r="O58" i="5" s="1"/>
  <c r="P58" i="5"/>
  <c r="Q58" i="5"/>
  <c r="N81" i="3"/>
  <c r="O81" i="3" s="1"/>
  <c r="P81" i="3"/>
  <c r="Q81" i="3"/>
  <c r="L86" i="6"/>
  <c r="N85" i="6"/>
  <c r="O85" i="6" s="1"/>
  <c r="R85" i="6" s="1"/>
  <c r="S85" i="6" s="1"/>
  <c r="P85" i="6"/>
  <c r="Q85" i="6"/>
  <c r="L52" i="4"/>
  <c r="N51" i="4"/>
  <c r="O51" i="4"/>
  <c r="P51" i="4"/>
  <c r="Q51" i="4"/>
  <c r="N57" i="5"/>
  <c r="O57" i="5" s="1"/>
  <c r="P57" i="5"/>
  <c r="Q57" i="5"/>
  <c r="N77" i="21"/>
  <c r="O77" i="21" s="1"/>
  <c r="P77" i="21"/>
  <c r="Q77" i="21"/>
  <c r="N78" i="21"/>
  <c r="O78" i="21" s="1"/>
  <c r="P78" i="21"/>
  <c r="Q78" i="21"/>
  <c r="N79" i="21"/>
  <c r="O79" i="21" s="1"/>
  <c r="P79" i="21"/>
  <c r="Q79" i="21"/>
  <c r="N80" i="21"/>
  <c r="O80" i="21" s="1"/>
  <c r="P80" i="21"/>
  <c r="Q80" i="21"/>
  <c r="L40" i="11"/>
  <c r="N38" i="11"/>
  <c r="O38" i="11" s="1"/>
  <c r="P38" i="11"/>
  <c r="Q38" i="11"/>
  <c r="N39" i="11"/>
  <c r="O39" i="11" s="1"/>
  <c r="P39" i="11"/>
  <c r="Q39" i="11"/>
  <c r="P37" i="11"/>
  <c r="Q37" i="11"/>
  <c r="N37" i="11"/>
  <c r="O37" i="11" s="1"/>
  <c r="N49" i="4"/>
  <c r="P50" i="4"/>
  <c r="Q50" i="4"/>
  <c r="N50" i="4"/>
  <c r="O50" i="4" s="1"/>
  <c r="N80" i="3"/>
  <c r="O80" i="3" s="1"/>
  <c r="P80" i="3"/>
  <c r="Q80" i="3"/>
  <c r="P34" i="23"/>
  <c r="Q34" i="23"/>
  <c r="N34" i="23"/>
  <c r="O34" i="23" s="1"/>
  <c r="L29" i="12"/>
  <c r="P28" i="12"/>
  <c r="Q28" i="12"/>
  <c r="N28" i="12"/>
  <c r="O28" i="12" s="1"/>
  <c r="Q88" i="31"/>
  <c r="N33" i="26"/>
  <c r="O33" i="26" s="1"/>
  <c r="T122" i="19"/>
  <c r="S122" i="19"/>
  <c r="Q122" i="19"/>
  <c r="R122" i="19" s="1"/>
  <c r="Q121" i="19"/>
  <c r="R121" i="19" s="1"/>
  <c r="S121" i="19"/>
  <c r="T121" i="19"/>
  <c r="Q56" i="5"/>
  <c r="P56" i="5"/>
  <c r="N56" i="5"/>
  <c r="O56" i="5" s="1"/>
  <c r="N55" i="5"/>
  <c r="O55" i="5" s="1"/>
  <c r="P55" i="5"/>
  <c r="Q55" i="5"/>
  <c r="N82" i="29"/>
  <c r="O82" i="29" s="1"/>
  <c r="P82" i="29"/>
  <c r="Q82" i="29"/>
  <c r="L64" i="1"/>
  <c r="P63" i="1"/>
  <c r="Q63" i="1"/>
  <c r="N63" i="1"/>
  <c r="O63" i="1" s="1"/>
  <c r="N62" i="1"/>
  <c r="O62" i="1" s="1"/>
  <c r="P62" i="1"/>
  <c r="Q62" i="1"/>
  <c r="L65" i="8"/>
  <c r="N64" i="8"/>
  <c r="O64" i="8" s="1"/>
  <c r="P64" i="8"/>
  <c r="Q64" i="8"/>
  <c r="L46" i="13"/>
  <c r="N45" i="13"/>
  <c r="O45" i="13" s="1"/>
  <c r="P45" i="13"/>
  <c r="Q45" i="13"/>
  <c r="N61" i="1"/>
  <c r="O61" i="1" s="1"/>
  <c r="P61" i="1"/>
  <c r="Q61" i="1"/>
  <c r="N84" i="6"/>
  <c r="O84" i="6" s="1"/>
  <c r="P84" i="6"/>
  <c r="Q84" i="6"/>
  <c r="L68" i="17"/>
  <c r="N67" i="17"/>
  <c r="O67" i="17" s="1"/>
  <c r="P67" i="17"/>
  <c r="Q67" i="17"/>
  <c r="Q74" i="29"/>
  <c r="P74" i="29"/>
  <c r="N74" i="29"/>
  <c r="O74" i="29" s="1"/>
  <c r="N22" i="12"/>
  <c r="O22" i="12" s="1"/>
  <c r="N23" i="12"/>
  <c r="O23" i="12" s="1"/>
  <c r="R23" i="12" s="1"/>
  <c r="S23" i="12" s="1"/>
  <c r="N24" i="12"/>
  <c r="O24" i="12" s="1"/>
  <c r="R24" i="12" s="1"/>
  <c r="S24" i="12" s="1"/>
  <c r="N25" i="12"/>
  <c r="O25" i="12"/>
  <c r="P25" i="12"/>
  <c r="Q25" i="12"/>
  <c r="N26" i="12"/>
  <c r="O26" i="12"/>
  <c r="P26" i="12"/>
  <c r="N27" i="12"/>
  <c r="O27" i="12" s="1"/>
  <c r="P27" i="12"/>
  <c r="Q27" i="12"/>
  <c r="P36" i="11"/>
  <c r="Q36" i="11"/>
  <c r="N36" i="11"/>
  <c r="O36" i="11" s="1"/>
  <c r="Q53" i="5"/>
  <c r="P53" i="5"/>
  <c r="N53" i="5"/>
  <c r="O53" i="5" s="1"/>
  <c r="N54" i="5"/>
  <c r="O54" i="5" s="1"/>
  <c r="P54" i="5"/>
  <c r="Q54" i="5"/>
  <c r="N60" i="1"/>
  <c r="O60" i="1" s="1"/>
  <c r="P60" i="1"/>
  <c r="Q60" i="1"/>
  <c r="N81" i="6"/>
  <c r="O81" i="6" s="1"/>
  <c r="P81" i="6"/>
  <c r="Q81" i="6"/>
  <c r="N82" i="6"/>
  <c r="O82" i="6" s="1"/>
  <c r="P82" i="6"/>
  <c r="Q82" i="6"/>
  <c r="N83" i="6"/>
  <c r="O83" i="6" s="1"/>
  <c r="P83" i="6"/>
  <c r="Q83" i="6"/>
  <c r="N48" i="4"/>
  <c r="O48" i="4" s="1"/>
  <c r="P48" i="4"/>
  <c r="Q48" i="4"/>
  <c r="L47" i="27"/>
  <c r="Q45" i="27"/>
  <c r="P45" i="27"/>
  <c r="N45" i="27"/>
  <c r="O45" i="27" s="1"/>
  <c r="N66" i="17"/>
  <c r="O66" i="17" s="1"/>
  <c r="P66" i="17"/>
  <c r="Q66" i="17"/>
  <c r="O49" i="4"/>
  <c r="P49" i="4"/>
  <c r="Q49" i="4"/>
  <c r="N81" i="29"/>
  <c r="O81" i="29" s="1"/>
  <c r="P81" i="29"/>
  <c r="Q81" i="29"/>
  <c r="N63" i="8"/>
  <c r="O63" i="8" s="1"/>
  <c r="P63" i="8"/>
  <c r="Q63" i="8"/>
  <c r="N65" i="17"/>
  <c r="O65" i="17" s="1"/>
  <c r="P65" i="17"/>
  <c r="Q65" i="17"/>
  <c r="N80" i="29"/>
  <c r="O80" i="29" s="1"/>
  <c r="P80" i="29"/>
  <c r="Q80" i="29"/>
  <c r="L118" i="26"/>
  <c r="N117" i="26"/>
  <c r="O117" i="26" s="1"/>
  <c r="P117" i="26"/>
  <c r="Q117" i="26"/>
  <c r="P79" i="29"/>
  <c r="Q79" i="29"/>
  <c r="N79" i="29"/>
  <c r="O79" i="29" s="1"/>
  <c r="Q78" i="29"/>
  <c r="P78" i="29"/>
  <c r="N78" i="29"/>
  <c r="O78" i="29" s="1"/>
  <c r="L37" i="7"/>
  <c r="N36" i="7"/>
  <c r="Q36" i="7"/>
  <c r="P36" i="7"/>
  <c r="R63" i="1" l="1"/>
  <c r="S63" i="1" s="1"/>
  <c r="R28" i="12"/>
  <c r="S28" i="12" s="1"/>
  <c r="R38" i="11"/>
  <c r="S38" i="11" s="1"/>
  <c r="R59" i="5"/>
  <c r="S59" i="5" s="1"/>
  <c r="R85" i="21"/>
  <c r="S85" i="21" s="1"/>
  <c r="R39" i="11"/>
  <c r="S39" i="11" s="1"/>
  <c r="R32" i="34"/>
  <c r="S32" i="34" s="1"/>
  <c r="R84" i="21"/>
  <c r="S84" i="21" s="1"/>
  <c r="R64" i="33"/>
  <c r="S64" i="33" s="1"/>
  <c r="R34" i="23"/>
  <c r="S34" i="23" s="1"/>
  <c r="R35" i="23"/>
  <c r="S35" i="23" s="1"/>
  <c r="R82" i="3"/>
  <c r="S82" i="3" s="1"/>
  <c r="R81" i="3"/>
  <c r="S81" i="3" s="1"/>
  <c r="R83" i="21"/>
  <c r="S83" i="21" s="1"/>
  <c r="O83" i="29"/>
  <c r="R82" i="29"/>
  <c r="S82" i="29" s="1"/>
  <c r="R63" i="33"/>
  <c r="S63" i="33" s="1"/>
  <c r="R61" i="33"/>
  <c r="S61" i="33" s="1"/>
  <c r="R60" i="33"/>
  <c r="S60" i="33" s="1"/>
  <c r="R62" i="33"/>
  <c r="S62" i="33" s="1"/>
  <c r="R82" i="21"/>
  <c r="S82" i="21" s="1"/>
  <c r="R81" i="21"/>
  <c r="S81" i="21" s="1"/>
  <c r="R58" i="5"/>
  <c r="S58" i="5"/>
  <c r="R51" i="4"/>
  <c r="S51" i="4" s="1"/>
  <c r="R57" i="5"/>
  <c r="S57" i="5" s="1"/>
  <c r="R80" i="21"/>
  <c r="S80" i="21" s="1"/>
  <c r="R78" i="21"/>
  <c r="S78" i="21" s="1"/>
  <c r="R79" i="21"/>
  <c r="S79" i="21" s="1"/>
  <c r="R77" i="21"/>
  <c r="S77" i="21" s="1"/>
  <c r="R37" i="11"/>
  <c r="S37" i="11" s="1"/>
  <c r="R50" i="4"/>
  <c r="S50" i="4" s="1"/>
  <c r="R80" i="3"/>
  <c r="S80" i="3" s="1"/>
  <c r="R22" i="12"/>
  <c r="S22" i="12" s="1"/>
  <c r="R25" i="12"/>
  <c r="S25" i="12" s="1"/>
  <c r="R27" i="12"/>
  <c r="S27" i="12" s="1"/>
  <c r="R26" i="12"/>
  <c r="S26" i="12" s="1"/>
  <c r="R36" i="11"/>
  <c r="S36" i="11" s="1"/>
  <c r="U122" i="19"/>
  <c r="V122" i="19" s="1"/>
  <c r="U121" i="19"/>
  <c r="V121" i="19" s="1"/>
  <c r="R56" i="5"/>
  <c r="S56" i="5" s="1"/>
  <c r="R55" i="5"/>
  <c r="S55" i="5" s="1"/>
  <c r="R62" i="1"/>
  <c r="R64" i="8"/>
  <c r="S64" i="8" s="1"/>
  <c r="R45" i="13"/>
  <c r="S45" i="13" s="1"/>
  <c r="R61" i="1"/>
  <c r="S61" i="1" s="1"/>
  <c r="R84" i="6"/>
  <c r="S84" i="6" s="1"/>
  <c r="R83" i="6"/>
  <c r="S83" i="6" s="1"/>
  <c r="R81" i="6"/>
  <c r="S81" i="6" s="1"/>
  <c r="R67" i="17"/>
  <c r="S67" i="17" s="1"/>
  <c r="R74" i="29"/>
  <c r="S74" i="29" s="1"/>
  <c r="R82" i="6"/>
  <c r="S82" i="6" s="1"/>
  <c r="R45" i="27"/>
  <c r="S45" i="27" s="1"/>
  <c r="R48" i="4"/>
  <c r="S48" i="4" s="1"/>
  <c r="R81" i="29"/>
  <c r="R54" i="5"/>
  <c r="S54" i="5" s="1"/>
  <c r="R53" i="5"/>
  <c r="S53" i="5" s="1"/>
  <c r="R60" i="1"/>
  <c r="R49" i="4"/>
  <c r="S49" i="4" s="1"/>
  <c r="R66" i="17"/>
  <c r="S66" i="17" s="1"/>
  <c r="R65" i="17"/>
  <c r="S65" i="17" s="1"/>
  <c r="R80" i="29"/>
  <c r="S80" i="29" s="1"/>
  <c r="R63" i="8"/>
  <c r="S63" i="8" s="1"/>
  <c r="R79" i="29"/>
  <c r="S79" i="29" s="1"/>
  <c r="R117" i="26"/>
  <c r="S117" i="26" s="1"/>
  <c r="R78" i="29"/>
  <c r="O36" i="7"/>
  <c r="R36" i="7" s="1"/>
  <c r="S36" i="7" s="1"/>
  <c r="R83" i="29" l="1"/>
  <c r="S62" i="1"/>
  <c r="S81" i="29"/>
  <c r="S60" i="1"/>
  <c r="S78" i="29"/>
  <c r="S83" i="29" l="1"/>
  <c r="N64" i="17"/>
  <c r="O64" i="17" s="1"/>
  <c r="P64" i="17"/>
  <c r="Q64" i="17"/>
  <c r="N80" i="6"/>
  <c r="O80" i="6" s="1"/>
  <c r="P80" i="6"/>
  <c r="Q80" i="6"/>
  <c r="R64" i="17" l="1"/>
  <c r="S64" i="17" s="1"/>
  <c r="R80" i="6"/>
  <c r="S80" i="6" s="1"/>
  <c r="N52" i="5"/>
  <c r="O52" i="5" s="1"/>
  <c r="P52" i="5"/>
  <c r="Q52" i="5"/>
  <c r="N46" i="27"/>
  <c r="O46" i="27" s="1"/>
  <c r="P46" i="27"/>
  <c r="Q46" i="27"/>
  <c r="S17" i="29"/>
  <c r="Q23" i="34"/>
  <c r="P24" i="34"/>
  <c r="Q24" i="34"/>
  <c r="P25" i="34"/>
  <c r="Q25" i="34"/>
  <c r="P26" i="34"/>
  <c r="Q26" i="34"/>
  <c r="P27" i="34"/>
  <c r="Q27" i="34"/>
  <c r="P28" i="34"/>
  <c r="Q28" i="34"/>
  <c r="P29" i="34"/>
  <c r="Q29" i="34"/>
  <c r="P30" i="34"/>
  <c r="Q30" i="34"/>
  <c r="P31" i="34"/>
  <c r="Q31" i="34"/>
  <c r="P33" i="33"/>
  <c r="Q33" i="33"/>
  <c r="P34" i="33"/>
  <c r="Q34" i="33"/>
  <c r="P35" i="33"/>
  <c r="Q35" i="33"/>
  <c r="P36" i="33"/>
  <c r="Q36" i="33"/>
  <c r="P37" i="33"/>
  <c r="Q37" i="33"/>
  <c r="P38" i="33"/>
  <c r="Q38" i="33"/>
  <c r="P39" i="33"/>
  <c r="Q39" i="33"/>
  <c r="P40" i="33"/>
  <c r="Q40" i="33"/>
  <c r="P41" i="33"/>
  <c r="Q41" i="33"/>
  <c r="P42" i="33"/>
  <c r="Q42" i="33"/>
  <c r="P43" i="33"/>
  <c r="Q43" i="33"/>
  <c r="P44" i="33"/>
  <c r="Q44" i="33"/>
  <c r="P45" i="33"/>
  <c r="Q45" i="33"/>
  <c r="P46" i="33"/>
  <c r="Q46" i="33"/>
  <c r="P47" i="33"/>
  <c r="Q47" i="33"/>
  <c r="P48" i="33"/>
  <c r="Q48" i="33"/>
  <c r="P49" i="33"/>
  <c r="Q49" i="33"/>
  <c r="P50" i="33"/>
  <c r="Q50" i="33"/>
  <c r="P51" i="33"/>
  <c r="Q51" i="33"/>
  <c r="P52" i="33"/>
  <c r="Q52" i="33"/>
  <c r="P53" i="33"/>
  <c r="Q53" i="33"/>
  <c r="P54" i="33"/>
  <c r="Q54" i="33"/>
  <c r="P55" i="33"/>
  <c r="Q55" i="33"/>
  <c r="P56" i="33"/>
  <c r="Q56" i="33"/>
  <c r="P57" i="33"/>
  <c r="Q57" i="33"/>
  <c r="P58" i="33"/>
  <c r="Q58" i="33"/>
  <c r="P59" i="33"/>
  <c r="Q59" i="33"/>
  <c r="P31" i="32"/>
  <c r="Q31" i="32"/>
  <c r="P32" i="32"/>
  <c r="Q32" i="32"/>
  <c r="P33" i="32"/>
  <c r="Q33" i="32"/>
  <c r="P34" i="32"/>
  <c r="Q34" i="32"/>
  <c r="P22" i="31"/>
  <c r="Q22" i="31"/>
  <c r="P23" i="31"/>
  <c r="Q23" i="31"/>
  <c r="P24" i="31"/>
  <c r="Q24" i="31"/>
  <c r="P25" i="31"/>
  <c r="Q25" i="31"/>
  <c r="P26" i="31"/>
  <c r="Q26" i="31"/>
  <c r="P27" i="31"/>
  <c r="Q27" i="31"/>
  <c r="P28" i="31"/>
  <c r="Q28" i="31"/>
  <c r="P29" i="31"/>
  <c r="Q29" i="31"/>
  <c r="P30" i="31"/>
  <c r="Q30" i="31"/>
  <c r="P31" i="31"/>
  <c r="Q31" i="31"/>
  <c r="P32" i="31"/>
  <c r="Q32" i="31"/>
  <c r="P33" i="31"/>
  <c r="Q33" i="31"/>
  <c r="P34" i="31"/>
  <c r="Q34" i="31"/>
  <c r="P35" i="31"/>
  <c r="Q35" i="31"/>
  <c r="P36" i="31"/>
  <c r="Q36" i="31"/>
  <c r="P37" i="31"/>
  <c r="Q37" i="31"/>
  <c r="P38" i="31"/>
  <c r="Q38" i="31"/>
  <c r="P39" i="31"/>
  <c r="Q39" i="31"/>
  <c r="P40" i="31"/>
  <c r="Q40" i="31"/>
  <c r="P41" i="31"/>
  <c r="Q41" i="31"/>
  <c r="P42" i="31"/>
  <c r="Q42" i="31"/>
  <c r="P43" i="31"/>
  <c r="Q43" i="31"/>
  <c r="P44" i="31"/>
  <c r="Q44" i="31"/>
  <c r="P45" i="31"/>
  <c r="Q45" i="31"/>
  <c r="P46" i="31"/>
  <c r="Q46" i="31"/>
  <c r="P47" i="31"/>
  <c r="Q47" i="31"/>
  <c r="P48" i="31"/>
  <c r="Q48" i="31"/>
  <c r="P49" i="31"/>
  <c r="Q49" i="31"/>
  <c r="P50" i="31"/>
  <c r="Q50" i="31"/>
  <c r="P51" i="31"/>
  <c r="Q51" i="31"/>
  <c r="P52" i="31"/>
  <c r="Q52" i="31"/>
  <c r="P53" i="31"/>
  <c r="Q53" i="31"/>
  <c r="P54" i="31"/>
  <c r="Q54" i="31"/>
  <c r="P55" i="31"/>
  <c r="Q55" i="31"/>
  <c r="P56" i="31"/>
  <c r="Q56" i="31"/>
  <c r="P57" i="31"/>
  <c r="Q57" i="31"/>
  <c r="P58" i="31"/>
  <c r="Q58" i="31"/>
  <c r="P59" i="31"/>
  <c r="Q59" i="31"/>
  <c r="P60" i="31"/>
  <c r="Q60" i="31"/>
  <c r="P61" i="31"/>
  <c r="Q61" i="31"/>
  <c r="P62" i="31"/>
  <c r="Q62" i="31"/>
  <c r="P63" i="31"/>
  <c r="Q63" i="31"/>
  <c r="P64" i="31"/>
  <c r="Q64" i="31"/>
  <c r="P65" i="31"/>
  <c r="Q65" i="31"/>
  <c r="P66" i="31"/>
  <c r="Q66" i="31"/>
  <c r="P67" i="31"/>
  <c r="Q67" i="31"/>
  <c r="P68" i="31"/>
  <c r="Q68" i="31"/>
  <c r="P69" i="31"/>
  <c r="Q69" i="31"/>
  <c r="P70" i="31"/>
  <c r="Q70" i="31"/>
  <c r="P71" i="31"/>
  <c r="Q71" i="31"/>
  <c r="P72" i="31"/>
  <c r="Q72" i="31"/>
  <c r="P73" i="31"/>
  <c r="Q73" i="31"/>
  <c r="P74" i="31"/>
  <c r="Q74" i="31"/>
  <c r="P75" i="31"/>
  <c r="Q75" i="31"/>
  <c r="P76" i="31"/>
  <c r="Q76" i="31"/>
  <c r="P77" i="31"/>
  <c r="Q77" i="31"/>
  <c r="P78" i="31"/>
  <c r="Q78" i="31"/>
  <c r="P79" i="31"/>
  <c r="Q79" i="31"/>
  <c r="P80" i="31"/>
  <c r="Q80" i="31"/>
  <c r="P81" i="31"/>
  <c r="Q81" i="31"/>
  <c r="P82" i="31"/>
  <c r="Q82" i="31"/>
  <c r="P83" i="31"/>
  <c r="Q83" i="31"/>
  <c r="P84" i="31"/>
  <c r="Q84" i="31"/>
  <c r="P85" i="31"/>
  <c r="Q85" i="31"/>
  <c r="P86" i="31"/>
  <c r="Q86" i="31"/>
  <c r="P87" i="31"/>
  <c r="Q87" i="31"/>
  <c r="Q89" i="31"/>
  <c r="P90" i="31"/>
  <c r="P91" i="31"/>
  <c r="Q91" i="31"/>
  <c r="P92" i="31"/>
  <c r="Q92" i="31"/>
  <c r="P93" i="31"/>
  <c r="Q93" i="31"/>
  <c r="P94" i="31"/>
  <c r="Q94" i="31"/>
  <c r="P95" i="31"/>
  <c r="Q95" i="31"/>
  <c r="P96" i="31"/>
  <c r="Q96" i="31"/>
  <c r="P97" i="31"/>
  <c r="Q97" i="31"/>
  <c r="P98" i="31"/>
  <c r="Q98" i="31"/>
  <c r="P99" i="31"/>
  <c r="Q99" i="31"/>
  <c r="P100" i="31"/>
  <c r="Q100" i="31"/>
  <c r="P101" i="31"/>
  <c r="Q101" i="31"/>
  <c r="P102" i="31"/>
  <c r="Q102" i="31"/>
  <c r="P103" i="31"/>
  <c r="Q103" i="31"/>
  <c r="P104" i="31"/>
  <c r="Q104" i="31"/>
  <c r="P105" i="31"/>
  <c r="Q105" i="31"/>
  <c r="P106" i="31"/>
  <c r="Q106" i="31"/>
  <c r="P107" i="31"/>
  <c r="Q107" i="31"/>
  <c r="P108" i="31"/>
  <c r="Q108" i="31"/>
  <c r="P109" i="31"/>
  <c r="Q109" i="31"/>
  <c r="P110" i="31"/>
  <c r="Q110" i="31"/>
  <c r="P111" i="31"/>
  <c r="Q111" i="31"/>
  <c r="P112" i="31"/>
  <c r="Q112" i="31"/>
  <c r="P113" i="31"/>
  <c r="Q113" i="31"/>
  <c r="P114" i="31"/>
  <c r="Q114" i="31"/>
  <c r="P115" i="31"/>
  <c r="Q115" i="31"/>
  <c r="P75" i="29"/>
  <c r="Q75" i="29"/>
  <c r="P76" i="29"/>
  <c r="Q76" i="29"/>
  <c r="P77" i="29"/>
  <c r="Q77" i="29"/>
  <c r="Q29" i="29"/>
  <c r="P30" i="29"/>
  <c r="Q30" i="29"/>
  <c r="P31" i="29"/>
  <c r="Q31" i="29"/>
  <c r="P32" i="29"/>
  <c r="Q32" i="29"/>
  <c r="P33" i="29"/>
  <c r="P34" i="29"/>
  <c r="Q34" i="29"/>
  <c r="P35" i="29"/>
  <c r="Q35" i="29"/>
  <c r="P36" i="29"/>
  <c r="Q36" i="29"/>
  <c r="P37" i="29"/>
  <c r="Q37" i="29"/>
  <c r="P38" i="29"/>
  <c r="Q38" i="29"/>
  <c r="P39" i="29"/>
  <c r="Q39" i="29"/>
  <c r="P40" i="29"/>
  <c r="Q40" i="29"/>
  <c r="P41" i="29"/>
  <c r="Q41" i="29"/>
  <c r="P42" i="29"/>
  <c r="Q42" i="29"/>
  <c r="P43" i="29"/>
  <c r="Q43" i="29"/>
  <c r="P44" i="29"/>
  <c r="Q44" i="29"/>
  <c r="P45" i="29"/>
  <c r="Q45" i="29"/>
  <c r="P46" i="29"/>
  <c r="Q46" i="29"/>
  <c r="P47" i="29"/>
  <c r="Q47" i="29"/>
  <c r="P48" i="29"/>
  <c r="Q48" i="29"/>
  <c r="P49" i="29"/>
  <c r="Q49" i="29"/>
  <c r="P50" i="29"/>
  <c r="Q50" i="29"/>
  <c r="P51" i="29"/>
  <c r="Q51" i="29"/>
  <c r="P52" i="29"/>
  <c r="Q52" i="29"/>
  <c r="P53" i="29"/>
  <c r="Q53" i="29"/>
  <c r="P54" i="29"/>
  <c r="Q54" i="29"/>
  <c r="P55" i="29"/>
  <c r="Q55" i="29"/>
  <c r="P56" i="29"/>
  <c r="Q56" i="29"/>
  <c r="P57" i="29"/>
  <c r="Q57" i="29"/>
  <c r="P58" i="29"/>
  <c r="Q58" i="29"/>
  <c r="P59" i="29"/>
  <c r="Q59" i="29"/>
  <c r="P60" i="29"/>
  <c r="Q60" i="29"/>
  <c r="P61" i="29"/>
  <c r="Q61" i="29"/>
  <c r="P62" i="29"/>
  <c r="Q62" i="29"/>
  <c r="P63" i="29"/>
  <c r="Q63" i="29"/>
  <c r="P64" i="29"/>
  <c r="Q64" i="29"/>
  <c r="P65" i="29"/>
  <c r="Q65" i="29"/>
  <c r="P66" i="29"/>
  <c r="Q66" i="29"/>
  <c r="P67" i="29"/>
  <c r="Q67" i="29"/>
  <c r="P68" i="29"/>
  <c r="Q68" i="29"/>
  <c r="P69" i="29"/>
  <c r="Q69" i="29"/>
  <c r="P70" i="29"/>
  <c r="Q70" i="29"/>
  <c r="P71" i="29"/>
  <c r="P72" i="29"/>
  <c r="Q72" i="29"/>
  <c r="P73" i="29"/>
  <c r="Q73" i="29"/>
  <c r="S27" i="29"/>
  <c r="O27" i="29"/>
  <c r="S25" i="29"/>
  <c r="S26" i="29"/>
  <c r="P27" i="29"/>
  <c r="Q27" i="29"/>
  <c r="P30" i="28"/>
  <c r="Q30" i="28"/>
  <c r="P31" i="28"/>
  <c r="Q31" i="28"/>
  <c r="P32" i="28"/>
  <c r="Q32" i="28"/>
  <c r="P33" i="28"/>
  <c r="Q33" i="28"/>
  <c r="P34" i="28"/>
  <c r="Q34" i="28"/>
  <c r="O31" i="28"/>
  <c r="P31" i="27"/>
  <c r="Q31" i="27"/>
  <c r="P32" i="27"/>
  <c r="Q32" i="27"/>
  <c r="P33" i="27"/>
  <c r="Q33" i="27"/>
  <c r="P34" i="27"/>
  <c r="Q34" i="27"/>
  <c r="P35" i="27"/>
  <c r="Q35" i="27"/>
  <c r="P36" i="27"/>
  <c r="Q36" i="27"/>
  <c r="P37" i="27"/>
  <c r="Q37" i="27"/>
  <c r="P38" i="27"/>
  <c r="Q38" i="27"/>
  <c r="P39" i="27"/>
  <c r="Q39" i="27"/>
  <c r="P40" i="27"/>
  <c r="Q40" i="27"/>
  <c r="P41" i="27"/>
  <c r="Q41" i="27"/>
  <c r="P42" i="27"/>
  <c r="Q42" i="27"/>
  <c r="P43" i="27"/>
  <c r="Q43" i="27"/>
  <c r="P44" i="27"/>
  <c r="Q44" i="27"/>
  <c r="P44" i="26"/>
  <c r="Q44" i="26"/>
  <c r="P45" i="26"/>
  <c r="Q45" i="26"/>
  <c r="P46" i="26"/>
  <c r="Q46" i="26"/>
  <c r="P47" i="26"/>
  <c r="Q47" i="26"/>
  <c r="P48" i="26"/>
  <c r="Q48" i="26"/>
  <c r="P49" i="26"/>
  <c r="Q49" i="26"/>
  <c r="P50" i="26"/>
  <c r="Q50" i="26"/>
  <c r="P51" i="26"/>
  <c r="Q51" i="26"/>
  <c r="P52" i="26"/>
  <c r="Q52" i="26"/>
  <c r="P53" i="26"/>
  <c r="Q53" i="26"/>
  <c r="P54" i="26"/>
  <c r="Q54" i="26"/>
  <c r="P55" i="26"/>
  <c r="Q55" i="26"/>
  <c r="P56" i="26"/>
  <c r="Q56" i="26"/>
  <c r="P57" i="26"/>
  <c r="Q57" i="26"/>
  <c r="P58" i="26"/>
  <c r="Q58" i="26"/>
  <c r="P59" i="26"/>
  <c r="Q59" i="26"/>
  <c r="P60" i="26"/>
  <c r="Q60" i="26"/>
  <c r="P61" i="26"/>
  <c r="Q61" i="26"/>
  <c r="P62" i="26"/>
  <c r="Q62" i="26"/>
  <c r="P63" i="26"/>
  <c r="Q63" i="26"/>
  <c r="P64" i="26"/>
  <c r="Q64" i="26"/>
  <c r="P65" i="26"/>
  <c r="Q65" i="26"/>
  <c r="P66" i="26"/>
  <c r="Q66" i="26"/>
  <c r="P67" i="26"/>
  <c r="Q67" i="26"/>
  <c r="P68" i="26"/>
  <c r="Q68" i="26"/>
  <c r="P69" i="26"/>
  <c r="Q69" i="26"/>
  <c r="P70" i="26"/>
  <c r="Q70" i="26"/>
  <c r="P71" i="26"/>
  <c r="Q71" i="26"/>
  <c r="P72" i="26"/>
  <c r="Q72" i="26"/>
  <c r="P73" i="26"/>
  <c r="Q73" i="26"/>
  <c r="P74" i="26"/>
  <c r="Q74" i="26"/>
  <c r="P75" i="26"/>
  <c r="Q75" i="26"/>
  <c r="P76" i="26"/>
  <c r="Q76" i="26"/>
  <c r="P77" i="26"/>
  <c r="Q77" i="26"/>
  <c r="P78" i="26"/>
  <c r="Q78" i="26"/>
  <c r="P79" i="26"/>
  <c r="Q79" i="26"/>
  <c r="P80" i="26"/>
  <c r="Q80" i="26"/>
  <c r="P81" i="26"/>
  <c r="Q81" i="26"/>
  <c r="P82" i="26"/>
  <c r="Q82" i="26"/>
  <c r="P83" i="26"/>
  <c r="Q83" i="26"/>
  <c r="P84" i="26"/>
  <c r="Q84" i="26"/>
  <c r="P85" i="26"/>
  <c r="Q85" i="26"/>
  <c r="P86" i="26"/>
  <c r="Q86" i="26"/>
  <c r="P87" i="26"/>
  <c r="Q87" i="26"/>
  <c r="P88" i="26"/>
  <c r="Q88" i="26"/>
  <c r="P89" i="26"/>
  <c r="Q89" i="26"/>
  <c r="P90" i="26"/>
  <c r="Q90" i="26"/>
  <c r="P91" i="26"/>
  <c r="Q91" i="26"/>
  <c r="P92" i="26"/>
  <c r="Q92" i="26"/>
  <c r="P93" i="26"/>
  <c r="Q93" i="26"/>
  <c r="P94" i="26"/>
  <c r="Q94" i="26"/>
  <c r="P95" i="26"/>
  <c r="Q95" i="26"/>
  <c r="P96" i="26"/>
  <c r="Q96" i="26"/>
  <c r="P97" i="26"/>
  <c r="Q97" i="26"/>
  <c r="P98" i="26"/>
  <c r="Q98" i="26"/>
  <c r="P99" i="26"/>
  <c r="Q99" i="26"/>
  <c r="P100" i="26"/>
  <c r="Q100" i="26"/>
  <c r="P101" i="26"/>
  <c r="Q101" i="26"/>
  <c r="P102" i="26"/>
  <c r="Q102" i="26"/>
  <c r="P103" i="26"/>
  <c r="Q103" i="26"/>
  <c r="P104" i="26"/>
  <c r="Q104" i="26"/>
  <c r="P105" i="26"/>
  <c r="Q105" i="26"/>
  <c r="P106" i="26"/>
  <c r="Q106" i="26"/>
  <c r="P107" i="26"/>
  <c r="Q107" i="26"/>
  <c r="P108" i="26"/>
  <c r="Q108" i="26"/>
  <c r="P109" i="26"/>
  <c r="Q109" i="26"/>
  <c r="P110" i="26"/>
  <c r="Q110" i="26"/>
  <c r="P111" i="26"/>
  <c r="Q111" i="26"/>
  <c r="P112" i="26"/>
  <c r="Q112" i="26"/>
  <c r="P113" i="26"/>
  <c r="Q113" i="26"/>
  <c r="P114" i="26"/>
  <c r="Q114" i="26"/>
  <c r="P115" i="26"/>
  <c r="Q115" i="26"/>
  <c r="P116" i="26"/>
  <c r="Q116" i="26"/>
  <c r="P25" i="25"/>
  <c r="Q25" i="25"/>
  <c r="P26" i="25"/>
  <c r="Q26" i="25"/>
  <c r="P27" i="25"/>
  <c r="Q27" i="25"/>
  <c r="P28" i="25"/>
  <c r="Q28" i="25"/>
  <c r="P29" i="25"/>
  <c r="Q29" i="25"/>
  <c r="P30" i="25"/>
  <c r="Q30" i="25"/>
  <c r="P31" i="25"/>
  <c r="Q31" i="25"/>
  <c r="P32" i="25"/>
  <c r="Q32" i="25"/>
  <c r="P33" i="25"/>
  <c r="Q33" i="25"/>
  <c r="P34" i="25"/>
  <c r="Q34" i="25"/>
  <c r="P35" i="25"/>
  <c r="Q35" i="25"/>
  <c r="P36" i="25"/>
  <c r="Q36" i="25"/>
  <c r="P37" i="25"/>
  <c r="Q37" i="25"/>
  <c r="P38" i="25"/>
  <c r="Q38" i="25"/>
  <c r="P39" i="25"/>
  <c r="Q39" i="25"/>
  <c r="P40" i="25"/>
  <c r="Q40" i="25"/>
  <c r="P41" i="25"/>
  <c r="Q41" i="25"/>
  <c r="P42" i="25"/>
  <c r="Q42" i="25"/>
  <c r="P43" i="25"/>
  <c r="Q43" i="25"/>
  <c r="P44" i="25"/>
  <c r="Q44" i="25"/>
  <c r="P45" i="25"/>
  <c r="Q45" i="25"/>
  <c r="P28" i="24"/>
  <c r="Q28" i="24"/>
  <c r="P29" i="24"/>
  <c r="Q29" i="24"/>
  <c r="P30" i="24"/>
  <c r="Q30" i="24"/>
  <c r="P31" i="24"/>
  <c r="Q31" i="24"/>
  <c r="P32" i="24"/>
  <c r="Q32" i="24"/>
  <c r="P33" i="24"/>
  <c r="Q33" i="24"/>
  <c r="P34" i="24"/>
  <c r="Q34" i="24"/>
  <c r="P35" i="24"/>
  <c r="Q35" i="24"/>
  <c r="P23" i="22"/>
  <c r="Q23" i="22"/>
  <c r="P24" i="22"/>
  <c r="Q24" i="22"/>
  <c r="P25" i="22"/>
  <c r="Q25" i="22"/>
  <c r="P26" i="22"/>
  <c r="Q26" i="22"/>
  <c r="P30" i="21"/>
  <c r="Q30" i="21"/>
  <c r="P31" i="21"/>
  <c r="Q31" i="21"/>
  <c r="P32" i="21"/>
  <c r="Q32" i="21"/>
  <c r="P33" i="21"/>
  <c r="Q33" i="21"/>
  <c r="P34" i="21"/>
  <c r="Q34" i="21"/>
  <c r="P35" i="21"/>
  <c r="Q35" i="21"/>
  <c r="P36" i="21"/>
  <c r="Q36" i="21"/>
  <c r="P37" i="21"/>
  <c r="Q37" i="21"/>
  <c r="P38" i="21"/>
  <c r="Q38" i="21"/>
  <c r="P39" i="21"/>
  <c r="Q39" i="21"/>
  <c r="P40" i="21"/>
  <c r="Q40" i="21"/>
  <c r="P41" i="21"/>
  <c r="Q41" i="21"/>
  <c r="P42" i="21"/>
  <c r="Q42" i="21"/>
  <c r="P43" i="21"/>
  <c r="Q43" i="21"/>
  <c r="P44" i="21"/>
  <c r="Q44" i="21"/>
  <c r="P45" i="21"/>
  <c r="Q45" i="21"/>
  <c r="P46" i="21"/>
  <c r="Q46" i="21"/>
  <c r="P47" i="21"/>
  <c r="Q47" i="21"/>
  <c r="P48" i="21"/>
  <c r="Q48" i="21"/>
  <c r="P49" i="21"/>
  <c r="Q49" i="21"/>
  <c r="P50" i="21"/>
  <c r="Q50" i="21"/>
  <c r="P51" i="21"/>
  <c r="Q51" i="21"/>
  <c r="P52" i="21"/>
  <c r="Q52" i="21"/>
  <c r="P53" i="21"/>
  <c r="Q53" i="21"/>
  <c r="P54" i="21"/>
  <c r="Q54" i="21"/>
  <c r="P55" i="21"/>
  <c r="Q55" i="21"/>
  <c r="P56" i="21"/>
  <c r="Q56" i="21"/>
  <c r="P57" i="21"/>
  <c r="Q57" i="21"/>
  <c r="P58" i="21"/>
  <c r="Q58" i="21"/>
  <c r="P59" i="21"/>
  <c r="Q59" i="21"/>
  <c r="P60" i="21"/>
  <c r="Q60" i="21"/>
  <c r="P61" i="21"/>
  <c r="Q61" i="21"/>
  <c r="P62" i="21"/>
  <c r="Q62" i="21"/>
  <c r="P63" i="21"/>
  <c r="Q63" i="21"/>
  <c r="P64" i="21"/>
  <c r="Q64" i="21"/>
  <c r="P65" i="21"/>
  <c r="Q65" i="21"/>
  <c r="P66" i="21"/>
  <c r="Q66" i="21"/>
  <c r="P67" i="21"/>
  <c r="Q67" i="21"/>
  <c r="P68" i="21"/>
  <c r="Q68" i="21"/>
  <c r="P69" i="21"/>
  <c r="Q69" i="21"/>
  <c r="P70" i="21"/>
  <c r="Q70" i="21"/>
  <c r="P71" i="21"/>
  <c r="Q71" i="21"/>
  <c r="P72" i="21"/>
  <c r="Q72" i="21"/>
  <c r="P73" i="21"/>
  <c r="Q73" i="21"/>
  <c r="P74" i="21"/>
  <c r="Q74" i="21"/>
  <c r="P75" i="21"/>
  <c r="Q75" i="21"/>
  <c r="P76" i="21"/>
  <c r="Q76" i="21"/>
  <c r="S52" i="19"/>
  <c r="T52" i="19"/>
  <c r="S53" i="19"/>
  <c r="T53" i="19"/>
  <c r="S54" i="19"/>
  <c r="T54" i="19"/>
  <c r="S55" i="19"/>
  <c r="T55" i="19"/>
  <c r="S56" i="19"/>
  <c r="T56" i="19"/>
  <c r="S57" i="19"/>
  <c r="T57" i="19"/>
  <c r="S58" i="19"/>
  <c r="T58" i="19"/>
  <c r="S59" i="19"/>
  <c r="T59" i="19"/>
  <c r="S60" i="19"/>
  <c r="T60" i="19"/>
  <c r="S61" i="19"/>
  <c r="T61" i="19"/>
  <c r="S62" i="19"/>
  <c r="T62" i="19"/>
  <c r="S63" i="19"/>
  <c r="T63" i="19"/>
  <c r="S64" i="19"/>
  <c r="T64" i="19"/>
  <c r="S65" i="19"/>
  <c r="T65" i="19"/>
  <c r="S66" i="19"/>
  <c r="T66" i="19"/>
  <c r="S67" i="19"/>
  <c r="T67" i="19"/>
  <c r="S68" i="19"/>
  <c r="T68" i="19"/>
  <c r="S69" i="19"/>
  <c r="T69" i="19"/>
  <c r="S70" i="19"/>
  <c r="T70" i="19"/>
  <c r="S71" i="19"/>
  <c r="T71" i="19"/>
  <c r="S72" i="19"/>
  <c r="T72" i="19"/>
  <c r="S73" i="19"/>
  <c r="T73" i="19"/>
  <c r="S74" i="19"/>
  <c r="T74" i="19"/>
  <c r="S75" i="19"/>
  <c r="T75" i="19"/>
  <c r="S76" i="19"/>
  <c r="T76" i="19"/>
  <c r="S77" i="19"/>
  <c r="T77" i="19"/>
  <c r="S78" i="19"/>
  <c r="T78" i="19"/>
  <c r="S79" i="19"/>
  <c r="T79" i="19"/>
  <c r="S80" i="19"/>
  <c r="T80" i="19"/>
  <c r="S81" i="19"/>
  <c r="T81" i="19"/>
  <c r="S82" i="19"/>
  <c r="T82" i="19"/>
  <c r="S83" i="19"/>
  <c r="T83" i="19"/>
  <c r="S84" i="19"/>
  <c r="T84" i="19"/>
  <c r="S85" i="19"/>
  <c r="T85" i="19"/>
  <c r="S86" i="19"/>
  <c r="T86" i="19"/>
  <c r="S87" i="19"/>
  <c r="T87" i="19"/>
  <c r="S88" i="19"/>
  <c r="T88" i="19"/>
  <c r="S89" i="19"/>
  <c r="S90" i="19"/>
  <c r="T90" i="19"/>
  <c r="S91" i="19"/>
  <c r="T91" i="19"/>
  <c r="S92" i="19"/>
  <c r="T92" i="19"/>
  <c r="S93" i="19"/>
  <c r="T93" i="19"/>
  <c r="S94" i="19"/>
  <c r="T94" i="19"/>
  <c r="S95" i="19"/>
  <c r="T95" i="19"/>
  <c r="S96" i="19"/>
  <c r="T96" i="19"/>
  <c r="S97" i="19"/>
  <c r="T97" i="19"/>
  <c r="S98" i="19"/>
  <c r="T98" i="19"/>
  <c r="S99" i="19"/>
  <c r="T99" i="19"/>
  <c r="S100" i="19"/>
  <c r="T100" i="19"/>
  <c r="S101" i="19"/>
  <c r="T101" i="19"/>
  <c r="S102" i="19"/>
  <c r="T102" i="19"/>
  <c r="S103" i="19"/>
  <c r="T103" i="19"/>
  <c r="S104" i="19"/>
  <c r="T104" i="19"/>
  <c r="S105" i="19"/>
  <c r="T105" i="19"/>
  <c r="S106" i="19"/>
  <c r="T106" i="19"/>
  <c r="S107" i="19"/>
  <c r="T107" i="19"/>
  <c r="S108" i="19"/>
  <c r="T108" i="19"/>
  <c r="S109" i="19"/>
  <c r="T109" i="19"/>
  <c r="S110" i="19"/>
  <c r="T110" i="19"/>
  <c r="S111" i="19"/>
  <c r="T111" i="19"/>
  <c r="S112" i="19"/>
  <c r="T112" i="19"/>
  <c r="S113" i="19"/>
  <c r="T113" i="19"/>
  <c r="S114" i="19"/>
  <c r="T114" i="19"/>
  <c r="S115" i="19"/>
  <c r="T115" i="19"/>
  <c r="S116" i="19"/>
  <c r="T116" i="19"/>
  <c r="S117" i="19"/>
  <c r="T117" i="19"/>
  <c r="S118" i="19"/>
  <c r="T118" i="19"/>
  <c r="S119" i="19"/>
  <c r="T119" i="19"/>
  <c r="S120" i="19"/>
  <c r="T120" i="19"/>
  <c r="P25" i="18"/>
  <c r="Q25" i="18"/>
  <c r="P26" i="18"/>
  <c r="Q26" i="18"/>
  <c r="P27" i="18"/>
  <c r="Q27" i="18"/>
  <c r="P28" i="18"/>
  <c r="Q28" i="18"/>
  <c r="P35" i="17"/>
  <c r="Q35" i="17"/>
  <c r="P36" i="17"/>
  <c r="Q36" i="17"/>
  <c r="P37" i="17"/>
  <c r="Q37" i="17"/>
  <c r="P38" i="17"/>
  <c r="Q38" i="17"/>
  <c r="P39" i="17"/>
  <c r="Q39" i="17"/>
  <c r="P40" i="17"/>
  <c r="Q40" i="17"/>
  <c r="P41" i="17"/>
  <c r="Q41" i="17"/>
  <c r="P42" i="17"/>
  <c r="Q42" i="17"/>
  <c r="P43" i="17"/>
  <c r="Q43" i="17"/>
  <c r="P44" i="17"/>
  <c r="Q44" i="17"/>
  <c r="P45" i="17"/>
  <c r="Q45" i="17"/>
  <c r="P46" i="17"/>
  <c r="Q46" i="17"/>
  <c r="P47" i="17"/>
  <c r="Q47" i="17"/>
  <c r="P48" i="17"/>
  <c r="Q48" i="17"/>
  <c r="P49" i="17"/>
  <c r="Q49" i="17"/>
  <c r="P50" i="17"/>
  <c r="Q50" i="17"/>
  <c r="P51" i="17"/>
  <c r="Q51" i="17"/>
  <c r="P52" i="17"/>
  <c r="Q52" i="17"/>
  <c r="P53" i="17"/>
  <c r="Q53" i="17"/>
  <c r="P54" i="17"/>
  <c r="Q54" i="17"/>
  <c r="P55" i="17"/>
  <c r="Q55" i="17"/>
  <c r="P56" i="17"/>
  <c r="Q56" i="17"/>
  <c r="P57" i="17"/>
  <c r="Q57" i="17"/>
  <c r="P58" i="17"/>
  <c r="Q58" i="17"/>
  <c r="P59" i="17"/>
  <c r="Q59" i="17"/>
  <c r="P60" i="17"/>
  <c r="Q60" i="17"/>
  <c r="P61" i="17"/>
  <c r="Q61" i="17"/>
  <c r="P62" i="17"/>
  <c r="Q62" i="17"/>
  <c r="P63" i="17"/>
  <c r="Q63" i="17"/>
  <c r="P31" i="16"/>
  <c r="Q31" i="16"/>
  <c r="P32" i="16"/>
  <c r="Q32" i="16"/>
  <c r="P33" i="16"/>
  <c r="Q33" i="16"/>
  <c r="P34" i="16"/>
  <c r="Q34" i="16"/>
  <c r="P35" i="16"/>
  <c r="Q35" i="16"/>
  <c r="P36" i="16"/>
  <c r="Q36" i="16"/>
  <c r="P37" i="16"/>
  <c r="Q37" i="16"/>
  <c r="P38" i="16"/>
  <c r="Q38" i="16"/>
  <c r="P39" i="16"/>
  <c r="Q39" i="16"/>
  <c r="P40" i="16"/>
  <c r="Q40" i="16"/>
  <c r="P41" i="16"/>
  <c r="Q41" i="16"/>
  <c r="P42" i="16"/>
  <c r="Q42" i="16"/>
  <c r="P43" i="16"/>
  <c r="Q43" i="16"/>
  <c r="P44" i="16"/>
  <c r="Q44" i="16"/>
  <c r="P45" i="16"/>
  <c r="Q45" i="16"/>
  <c r="P46" i="16"/>
  <c r="Q46" i="16"/>
  <c r="P47" i="16"/>
  <c r="Q47" i="16"/>
  <c r="P48" i="16"/>
  <c r="Q48" i="16"/>
  <c r="P49" i="16"/>
  <c r="Q49" i="16"/>
  <c r="P50" i="16"/>
  <c r="Q50" i="16"/>
  <c r="P51" i="16"/>
  <c r="Q51" i="16"/>
  <c r="P52" i="16"/>
  <c r="Q52" i="16"/>
  <c r="P53" i="16"/>
  <c r="Q53" i="16"/>
  <c r="P54" i="16"/>
  <c r="Q54" i="16"/>
  <c r="P55" i="16"/>
  <c r="Q55" i="16"/>
  <c r="P56" i="16"/>
  <c r="Q56" i="16"/>
  <c r="P57" i="16"/>
  <c r="Q57" i="16"/>
  <c r="P58" i="16"/>
  <c r="Q58" i="16"/>
  <c r="P59" i="16"/>
  <c r="Q59" i="16"/>
  <c r="P60" i="16"/>
  <c r="Q60" i="16"/>
  <c r="P61" i="16"/>
  <c r="Q61" i="16"/>
  <c r="P62" i="16"/>
  <c r="Q62" i="16"/>
  <c r="P63" i="16"/>
  <c r="Q63" i="16"/>
  <c r="P64" i="16"/>
  <c r="Q64" i="16"/>
  <c r="P65" i="16"/>
  <c r="Q65" i="16"/>
  <c r="P66" i="16"/>
  <c r="Q66" i="16"/>
  <c r="P67" i="16"/>
  <c r="Q67" i="16"/>
  <c r="P68" i="16"/>
  <c r="Q68" i="16"/>
  <c r="P69" i="16"/>
  <c r="Q69" i="16"/>
  <c r="P70" i="16"/>
  <c r="Q70" i="16"/>
  <c r="P71" i="16"/>
  <c r="Q71" i="16"/>
  <c r="P72" i="16"/>
  <c r="Q72" i="16"/>
  <c r="P73" i="16"/>
  <c r="Q73" i="16"/>
  <c r="P74" i="16"/>
  <c r="Q74" i="16"/>
  <c r="P75" i="16"/>
  <c r="Q75" i="16"/>
  <c r="P76" i="16"/>
  <c r="Q76" i="16"/>
  <c r="P77" i="16"/>
  <c r="Q77" i="16"/>
  <c r="P78" i="16"/>
  <c r="Q78" i="16"/>
  <c r="P79" i="16"/>
  <c r="Q79" i="16"/>
  <c r="P80" i="16"/>
  <c r="Q80" i="16"/>
  <c r="P81" i="16"/>
  <c r="Q81" i="16"/>
  <c r="P82" i="16"/>
  <c r="Q82" i="16"/>
  <c r="P83" i="16"/>
  <c r="Q83" i="16"/>
  <c r="P84" i="16"/>
  <c r="Q84" i="16"/>
  <c r="P85" i="16"/>
  <c r="Q85" i="16"/>
  <c r="P86" i="16"/>
  <c r="Q86" i="16"/>
  <c r="P87" i="16"/>
  <c r="Q87" i="16"/>
  <c r="P88" i="16"/>
  <c r="Q88" i="16"/>
  <c r="P89" i="16"/>
  <c r="Q89" i="16"/>
  <c r="P90" i="16"/>
  <c r="Q90" i="16"/>
  <c r="P91" i="16"/>
  <c r="Q91" i="16"/>
  <c r="P92" i="16"/>
  <c r="Q92" i="16"/>
  <c r="P93" i="16"/>
  <c r="Q93" i="16"/>
  <c r="P94" i="16"/>
  <c r="Q94" i="16"/>
  <c r="P95" i="16"/>
  <c r="Q95" i="16"/>
  <c r="P96" i="16"/>
  <c r="Q96" i="16"/>
  <c r="P97" i="16"/>
  <c r="Q97" i="16"/>
  <c r="P98" i="16"/>
  <c r="Q98" i="16"/>
  <c r="P99" i="16"/>
  <c r="Q99" i="16"/>
  <c r="P100" i="16"/>
  <c r="Q100" i="16"/>
  <c r="P101" i="16"/>
  <c r="Q101" i="16"/>
  <c r="P102" i="16"/>
  <c r="Q102" i="16"/>
  <c r="P103" i="16"/>
  <c r="Q103" i="16"/>
  <c r="P104" i="16"/>
  <c r="Q104" i="16"/>
  <c r="P105" i="16"/>
  <c r="Q105" i="16"/>
  <c r="P106" i="16"/>
  <c r="Q106" i="16"/>
  <c r="P107" i="16"/>
  <c r="Q107" i="16"/>
  <c r="P108" i="16"/>
  <c r="Q108" i="16"/>
  <c r="P109" i="16"/>
  <c r="Q109" i="16"/>
  <c r="P26" i="14"/>
  <c r="Q26" i="14"/>
  <c r="P27" i="14"/>
  <c r="Q27" i="14"/>
  <c r="P28" i="14"/>
  <c r="Q28" i="14"/>
  <c r="P29" i="14"/>
  <c r="Q29" i="14"/>
  <c r="P30" i="14"/>
  <c r="Q30" i="14"/>
  <c r="P31" i="14"/>
  <c r="Q31" i="14"/>
  <c r="P32" i="14"/>
  <c r="Q32" i="14"/>
  <c r="P33" i="14"/>
  <c r="Q33" i="14"/>
  <c r="P25" i="13"/>
  <c r="Q25" i="13"/>
  <c r="P26" i="13"/>
  <c r="Q26" i="13"/>
  <c r="P27" i="13"/>
  <c r="Q27" i="13"/>
  <c r="P28" i="13"/>
  <c r="Q28" i="13"/>
  <c r="P29" i="13"/>
  <c r="Q29" i="13"/>
  <c r="P30" i="13"/>
  <c r="Q30" i="13"/>
  <c r="P31" i="13"/>
  <c r="Q31" i="13"/>
  <c r="P32" i="13"/>
  <c r="Q32" i="13"/>
  <c r="P33" i="13"/>
  <c r="Q33" i="13"/>
  <c r="P34" i="13"/>
  <c r="Q34" i="13"/>
  <c r="P35" i="13"/>
  <c r="Q35" i="13"/>
  <c r="P36" i="13"/>
  <c r="Q36" i="13"/>
  <c r="P37" i="13"/>
  <c r="Q37" i="13"/>
  <c r="P38" i="13"/>
  <c r="Q38" i="13"/>
  <c r="P39" i="13"/>
  <c r="Q39" i="13"/>
  <c r="P40" i="13"/>
  <c r="Q40" i="13"/>
  <c r="P41" i="13"/>
  <c r="Q41" i="13"/>
  <c r="P42" i="13"/>
  <c r="Q42" i="13"/>
  <c r="P43" i="13"/>
  <c r="Q43" i="13"/>
  <c r="P44" i="13"/>
  <c r="Q44" i="13"/>
  <c r="P35" i="11"/>
  <c r="Q35" i="11"/>
  <c r="P23" i="11"/>
  <c r="Q23" i="11"/>
  <c r="P24" i="11"/>
  <c r="Q24" i="11"/>
  <c r="P25" i="11"/>
  <c r="Q25" i="11"/>
  <c r="P26" i="11"/>
  <c r="Q26" i="11"/>
  <c r="P27" i="11"/>
  <c r="Q27" i="11"/>
  <c r="P28" i="11"/>
  <c r="Q28" i="11"/>
  <c r="P29" i="11"/>
  <c r="Q29" i="11"/>
  <c r="P30" i="11"/>
  <c r="Q30" i="11"/>
  <c r="P31" i="11"/>
  <c r="Q31" i="11"/>
  <c r="P32" i="11"/>
  <c r="Q32" i="11"/>
  <c r="P33" i="11"/>
  <c r="Q33" i="11"/>
  <c r="P34" i="11"/>
  <c r="Q34" i="11"/>
  <c r="P26" i="10"/>
  <c r="Q26" i="10"/>
  <c r="P27" i="10"/>
  <c r="Q27" i="10"/>
  <c r="P28" i="10"/>
  <c r="Q28" i="10"/>
  <c r="P29" i="10"/>
  <c r="Q29" i="10"/>
  <c r="P30" i="10"/>
  <c r="Q30" i="10"/>
  <c r="P27" i="9"/>
  <c r="Q27" i="9"/>
  <c r="P28" i="9"/>
  <c r="Q28" i="9"/>
  <c r="P29" i="9"/>
  <c r="Q29" i="9"/>
  <c r="P30" i="9"/>
  <c r="Q30" i="9"/>
  <c r="P31" i="9"/>
  <c r="Q31" i="9"/>
  <c r="P32" i="9"/>
  <c r="Q32" i="9"/>
  <c r="P33" i="9"/>
  <c r="Q33" i="9"/>
  <c r="P34" i="9"/>
  <c r="Q34" i="9"/>
  <c r="P35" i="9"/>
  <c r="Q35" i="9"/>
  <c r="P36" i="9"/>
  <c r="Q36" i="9"/>
  <c r="P37" i="9"/>
  <c r="Q37" i="9"/>
  <c r="P38" i="9"/>
  <c r="Q38" i="9"/>
  <c r="P39" i="9"/>
  <c r="Q39" i="9"/>
  <c r="P40" i="9"/>
  <c r="Q40" i="9"/>
  <c r="P41" i="9"/>
  <c r="Q41" i="9"/>
  <c r="P42" i="9"/>
  <c r="Q42" i="9"/>
  <c r="P43" i="9"/>
  <c r="Q43" i="9"/>
  <c r="P44" i="9"/>
  <c r="Q44" i="9"/>
  <c r="P45" i="9"/>
  <c r="Q45" i="9"/>
  <c r="P46" i="9"/>
  <c r="Q46" i="9"/>
  <c r="P47" i="9"/>
  <c r="Q47" i="9"/>
  <c r="P48" i="9"/>
  <c r="Q48" i="9"/>
  <c r="P49" i="9"/>
  <c r="Q49" i="9"/>
  <c r="P50" i="9"/>
  <c r="Q50" i="9"/>
  <c r="P51" i="9"/>
  <c r="Q51" i="9"/>
  <c r="P52" i="9"/>
  <c r="Q52" i="9"/>
  <c r="P53" i="9"/>
  <c r="Q53" i="9"/>
  <c r="P54" i="9"/>
  <c r="Q54" i="9"/>
  <c r="P55" i="9"/>
  <c r="Q55" i="9"/>
  <c r="P56" i="9"/>
  <c r="Q56" i="9"/>
  <c r="P57" i="9"/>
  <c r="Q57" i="9"/>
  <c r="P58" i="9"/>
  <c r="Q58" i="9"/>
  <c r="P59" i="9"/>
  <c r="Q59" i="9"/>
  <c r="P60" i="9"/>
  <c r="Q60" i="9"/>
  <c r="P61" i="9"/>
  <c r="Q61" i="9"/>
  <c r="P62" i="9"/>
  <c r="Q62" i="9"/>
  <c r="P63" i="9"/>
  <c r="Q63" i="9"/>
  <c r="P64" i="9"/>
  <c r="Q64" i="9"/>
  <c r="P65" i="9"/>
  <c r="Q65" i="9"/>
  <c r="P66" i="9"/>
  <c r="Q66" i="9"/>
  <c r="P67" i="9"/>
  <c r="Q67" i="9"/>
  <c r="P68" i="9"/>
  <c r="Q68" i="9"/>
  <c r="P69" i="9"/>
  <c r="Q69" i="9"/>
  <c r="P70" i="9"/>
  <c r="Q70" i="9"/>
  <c r="P71" i="9"/>
  <c r="Q71" i="9"/>
  <c r="P72" i="9"/>
  <c r="Q72" i="9"/>
  <c r="P73" i="9"/>
  <c r="Q73" i="9"/>
  <c r="P74" i="9"/>
  <c r="Q74" i="9"/>
  <c r="P75" i="9"/>
  <c r="Q75" i="9"/>
  <c r="P76" i="9"/>
  <c r="Q76" i="9"/>
  <c r="P77" i="9"/>
  <c r="Q77" i="9"/>
  <c r="P78" i="9"/>
  <c r="Q78" i="9"/>
  <c r="P79" i="9"/>
  <c r="Q79" i="9"/>
  <c r="P80" i="9"/>
  <c r="Q80" i="9"/>
  <c r="P81" i="9"/>
  <c r="Q81" i="9"/>
  <c r="P82" i="9"/>
  <c r="Q82" i="9"/>
  <c r="P83" i="9"/>
  <c r="Q83" i="9"/>
  <c r="P84" i="9"/>
  <c r="Q84" i="9"/>
  <c r="P85" i="9"/>
  <c r="Q85" i="9"/>
  <c r="P86" i="9"/>
  <c r="Q86" i="9"/>
  <c r="P87" i="9"/>
  <c r="Q87" i="9"/>
  <c r="P88" i="9"/>
  <c r="Q88" i="9"/>
  <c r="P89" i="9"/>
  <c r="Q89" i="9"/>
  <c r="P90" i="9"/>
  <c r="Q90" i="9"/>
  <c r="P91" i="9"/>
  <c r="Q91" i="9"/>
  <c r="P92" i="9"/>
  <c r="Q92" i="9"/>
  <c r="P93" i="9"/>
  <c r="Q93" i="9"/>
  <c r="P94" i="9"/>
  <c r="Q94" i="9"/>
  <c r="P95" i="9"/>
  <c r="Q95" i="9"/>
  <c r="P96" i="9"/>
  <c r="Q96" i="9"/>
  <c r="P97" i="9"/>
  <c r="Q97" i="9"/>
  <c r="P98" i="9"/>
  <c r="Q98" i="9"/>
  <c r="P99" i="9"/>
  <c r="Q99" i="9"/>
  <c r="P100" i="9"/>
  <c r="Q100" i="9"/>
  <c r="P101" i="9"/>
  <c r="Q101" i="9"/>
  <c r="P102" i="9"/>
  <c r="Q102" i="9"/>
  <c r="P103" i="9"/>
  <c r="Q103" i="9"/>
  <c r="P104" i="9"/>
  <c r="Q104" i="9"/>
  <c r="P105" i="9"/>
  <c r="Q105" i="9"/>
  <c r="P106" i="9"/>
  <c r="Q106" i="9"/>
  <c r="P107" i="9"/>
  <c r="Q107" i="9"/>
  <c r="P108" i="9"/>
  <c r="Q108" i="9"/>
  <c r="P109" i="9"/>
  <c r="Q109" i="9"/>
  <c r="P110" i="9"/>
  <c r="Q110" i="9"/>
  <c r="P111" i="9"/>
  <c r="Q111" i="9"/>
  <c r="P112" i="9"/>
  <c r="Q112" i="9"/>
  <c r="P113" i="9"/>
  <c r="Q113" i="9"/>
  <c r="P114" i="9"/>
  <c r="Q114" i="9"/>
  <c r="P115" i="9"/>
  <c r="Q115" i="9"/>
  <c r="P116" i="9"/>
  <c r="Q116" i="9"/>
  <c r="P117" i="9"/>
  <c r="Q117" i="9"/>
  <c r="P118" i="9"/>
  <c r="Q118" i="9"/>
  <c r="P119" i="9"/>
  <c r="Q119" i="9"/>
  <c r="P120" i="9"/>
  <c r="Q120" i="9"/>
  <c r="P121" i="9"/>
  <c r="Q121" i="9"/>
  <c r="P122" i="9"/>
  <c r="Q122" i="9"/>
  <c r="P123" i="9"/>
  <c r="Q123" i="9"/>
  <c r="P124" i="9"/>
  <c r="Q124" i="9"/>
  <c r="P125" i="9"/>
  <c r="Q125" i="9"/>
  <c r="P126" i="9"/>
  <c r="Q126" i="9"/>
  <c r="P127" i="9"/>
  <c r="Q127" i="9"/>
  <c r="P128" i="9"/>
  <c r="Q128" i="9"/>
  <c r="P129" i="9"/>
  <c r="Q129" i="9"/>
  <c r="P130" i="9"/>
  <c r="Q130" i="9"/>
  <c r="P131" i="9"/>
  <c r="Q131" i="9"/>
  <c r="P132" i="9"/>
  <c r="Q132" i="9"/>
  <c r="P133" i="9"/>
  <c r="Q133" i="9"/>
  <c r="P134" i="9"/>
  <c r="Q134" i="9"/>
  <c r="P135" i="9"/>
  <c r="Q135" i="9"/>
  <c r="P136" i="9"/>
  <c r="Q136" i="9"/>
  <c r="P137" i="9"/>
  <c r="Q137" i="9"/>
  <c r="P138" i="9"/>
  <c r="Q138" i="9"/>
  <c r="P139" i="9"/>
  <c r="Q139" i="9"/>
  <c r="P140" i="9"/>
  <c r="Q140" i="9"/>
  <c r="P141" i="9"/>
  <c r="Q141" i="9"/>
  <c r="P142" i="9"/>
  <c r="Q142" i="9"/>
  <c r="P143" i="9"/>
  <c r="Q143" i="9"/>
  <c r="P144" i="9"/>
  <c r="Q144" i="9"/>
  <c r="P145" i="9"/>
  <c r="Q145" i="9"/>
  <c r="P35" i="8"/>
  <c r="Q35" i="8"/>
  <c r="P36" i="8"/>
  <c r="Q36" i="8"/>
  <c r="P37" i="8"/>
  <c r="Q37" i="8"/>
  <c r="P38" i="8"/>
  <c r="Q38" i="8"/>
  <c r="P39" i="8"/>
  <c r="Q39" i="8"/>
  <c r="P40" i="8"/>
  <c r="Q40" i="8"/>
  <c r="P41" i="8"/>
  <c r="Q41" i="8"/>
  <c r="P42" i="8"/>
  <c r="Q42" i="8"/>
  <c r="P43" i="8"/>
  <c r="Q43" i="8"/>
  <c r="P44" i="8"/>
  <c r="Q44" i="8"/>
  <c r="P45" i="8"/>
  <c r="Q45" i="8"/>
  <c r="P46" i="8"/>
  <c r="Q46" i="8"/>
  <c r="P47" i="8"/>
  <c r="Q47" i="8"/>
  <c r="P48" i="8"/>
  <c r="Q48" i="8"/>
  <c r="P49" i="8"/>
  <c r="Q49" i="8"/>
  <c r="P50" i="8"/>
  <c r="Q50" i="8"/>
  <c r="P51" i="8"/>
  <c r="Q51" i="8"/>
  <c r="P52" i="8"/>
  <c r="Q52" i="8"/>
  <c r="P53" i="8"/>
  <c r="Q53" i="8"/>
  <c r="P54" i="8"/>
  <c r="Q54" i="8"/>
  <c r="P55" i="8"/>
  <c r="Q55" i="8"/>
  <c r="P56" i="8"/>
  <c r="Q56" i="8"/>
  <c r="P57" i="8"/>
  <c r="Q57" i="8"/>
  <c r="P58" i="8"/>
  <c r="Q58" i="8"/>
  <c r="P59" i="8"/>
  <c r="Q59" i="8"/>
  <c r="P60" i="8"/>
  <c r="Q60" i="8"/>
  <c r="P61" i="8"/>
  <c r="Q61" i="8"/>
  <c r="P62" i="8"/>
  <c r="Q62" i="8"/>
  <c r="Q35" i="7"/>
  <c r="P35" i="7"/>
  <c r="Q34" i="7"/>
  <c r="P34" i="7"/>
  <c r="Q33" i="7"/>
  <c r="P33" i="7"/>
  <c r="Q32" i="7"/>
  <c r="P32" i="7"/>
  <c r="Q31" i="7"/>
  <c r="P31" i="7"/>
  <c r="Q30" i="7"/>
  <c r="P30" i="7"/>
  <c r="Q29" i="7"/>
  <c r="P29" i="7"/>
  <c r="Q28" i="7"/>
  <c r="P28" i="7"/>
  <c r="Q27" i="7"/>
  <c r="P27" i="7"/>
  <c r="Q26" i="7"/>
  <c r="P26" i="7"/>
  <c r="Q25" i="7"/>
  <c r="P25" i="7"/>
  <c r="Q24" i="7"/>
  <c r="P24" i="7"/>
  <c r="Q23" i="7"/>
  <c r="P23" i="7"/>
  <c r="P23" i="5"/>
  <c r="Q23" i="5"/>
  <c r="P24" i="5"/>
  <c r="Q24" i="5"/>
  <c r="P25" i="5"/>
  <c r="Q25" i="5"/>
  <c r="P26" i="5"/>
  <c r="Q26" i="5"/>
  <c r="P27" i="5"/>
  <c r="Q27" i="5"/>
  <c r="P28" i="5"/>
  <c r="Q28" i="5"/>
  <c r="P29" i="5"/>
  <c r="Q29" i="5"/>
  <c r="P30" i="5"/>
  <c r="Q30" i="5"/>
  <c r="P31" i="5"/>
  <c r="Q31" i="5"/>
  <c r="P32" i="5"/>
  <c r="Q32" i="5"/>
  <c r="P33" i="5"/>
  <c r="Q33" i="5"/>
  <c r="P34" i="5"/>
  <c r="Q34" i="5"/>
  <c r="P35" i="5"/>
  <c r="Q35" i="5"/>
  <c r="P36" i="5"/>
  <c r="Q36" i="5"/>
  <c r="P37" i="5"/>
  <c r="Q37" i="5"/>
  <c r="P38" i="5"/>
  <c r="Q38" i="5"/>
  <c r="P39" i="5"/>
  <c r="Q39" i="5"/>
  <c r="P40" i="5"/>
  <c r="Q40" i="5"/>
  <c r="P41" i="5"/>
  <c r="Q41" i="5"/>
  <c r="P42" i="5"/>
  <c r="Q42" i="5"/>
  <c r="P43" i="5"/>
  <c r="Q43" i="5"/>
  <c r="P44" i="5"/>
  <c r="Q44" i="5"/>
  <c r="P45" i="5"/>
  <c r="Q45" i="5"/>
  <c r="P46" i="5"/>
  <c r="Q46" i="5"/>
  <c r="P47" i="5"/>
  <c r="Q47" i="5"/>
  <c r="P48" i="5"/>
  <c r="Q48" i="5"/>
  <c r="P49" i="5"/>
  <c r="Q49" i="5"/>
  <c r="P50" i="5"/>
  <c r="Q50" i="5"/>
  <c r="P51" i="5"/>
  <c r="Q51" i="5"/>
  <c r="P26" i="6"/>
  <c r="Q26" i="6"/>
  <c r="P27" i="6"/>
  <c r="Q27" i="6"/>
  <c r="P28" i="6"/>
  <c r="Q28" i="6"/>
  <c r="P29" i="6"/>
  <c r="Q29" i="6"/>
  <c r="P30" i="6"/>
  <c r="Q30" i="6"/>
  <c r="P31" i="6"/>
  <c r="Q31" i="6"/>
  <c r="P32" i="6"/>
  <c r="Q32" i="6"/>
  <c r="P33" i="6"/>
  <c r="Q33" i="6"/>
  <c r="P34" i="6"/>
  <c r="Q34" i="6"/>
  <c r="P35" i="6"/>
  <c r="Q35" i="6"/>
  <c r="P36" i="6"/>
  <c r="Q36" i="6"/>
  <c r="P37" i="6"/>
  <c r="Q37" i="6"/>
  <c r="P38" i="6"/>
  <c r="Q38" i="6"/>
  <c r="P39" i="6"/>
  <c r="Q39" i="6"/>
  <c r="P40" i="6"/>
  <c r="Q40" i="6"/>
  <c r="P41" i="6"/>
  <c r="Q41" i="6"/>
  <c r="P42" i="6"/>
  <c r="Q42" i="6"/>
  <c r="P43" i="6"/>
  <c r="Q43" i="6"/>
  <c r="P44" i="6"/>
  <c r="Q44" i="6"/>
  <c r="P45" i="6"/>
  <c r="Q45" i="6"/>
  <c r="P46" i="6"/>
  <c r="Q46" i="6"/>
  <c r="P47" i="6"/>
  <c r="Q47" i="6"/>
  <c r="P48" i="6"/>
  <c r="Q48" i="6"/>
  <c r="P49" i="6"/>
  <c r="Q49" i="6"/>
  <c r="P50" i="6"/>
  <c r="Q50" i="6"/>
  <c r="P51" i="6"/>
  <c r="Q51" i="6"/>
  <c r="P52" i="6"/>
  <c r="Q52" i="6"/>
  <c r="P53" i="6"/>
  <c r="Q53" i="6"/>
  <c r="P54" i="6"/>
  <c r="Q54" i="6"/>
  <c r="P55" i="6"/>
  <c r="Q55" i="6"/>
  <c r="P56" i="6"/>
  <c r="Q56" i="6"/>
  <c r="P57" i="6"/>
  <c r="Q57" i="6"/>
  <c r="P58" i="6"/>
  <c r="Q58" i="6"/>
  <c r="P59" i="6"/>
  <c r="Q59" i="6"/>
  <c r="P60" i="6"/>
  <c r="Q60" i="6"/>
  <c r="P61" i="6"/>
  <c r="Q61" i="6"/>
  <c r="P62" i="6"/>
  <c r="Q62" i="6"/>
  <c r="P63" i="6"/>
  <c r="Q63" i="6"/>
  <c r="P64" i="6"/>
  <c r="Q64" i="6"/>
  <c r="P65" i="6"/>
  <c r="Q65" i="6"/>
  <c r="P66" i="6"/>
  <c r="Q66" i="6"/>
  <c r="P67" i="6"/>
  <c r="Q67" i="6"/>
  <c r="P68" i="6"/>
  <c r="Q68" i="6"/>
  <c r="P69" i="6"/>
  <c r="Q69" i="6"/>
  <c r="P70" i="6"/>
  <c r="Q70" i="6"/>
  <c r="P71" i="6"/>
  <c r="Q71" i="6"/>
  <c r="P72" i="6"/>
  <c r="Q72" i="6"/>
  <c r="P73" i="6"/>
  <c r="Q73" i="6"/>
  <c r="P74" i="6"/>
  <c r="Q74" i="6"/>
  <c r="P75" i="6"/>
  <c r="Q75" i="6"/>
  <c r="P76" i="6"/>
  <c r="Q76" i="6"/>
  <c r="P77" i="6"/>
  <c r="Q77" i="6"/>
  <c r="P78" i="6"/>
  <c r="Q78" i="6"/>
  <c r="P79" i="6"/>
  <c r="Q79" i="6"/>
  <c r="R77" i="29" l="1"/>
  <c r="S77" i="29" s="1"/>
  <c r="R52" i="5"/>
  <c r="S52" i="5" s="1"/>
  <c r="R46" i="27"/>
  <c r="S46" i="27" s="1"/>
  <c r="P32" i="4"/>
  <c r="Q32" i="4"/>
  <c r="P33" i="4"/>
  <c r="Q33" i="4"/>
  <c r="P34" i="4"/>
  <c r="Q34" i="4"/>
  <c r="P35" i="4"/>
  <c r="Q35" i="4"/>
  <c r="P36" i="4"/>
  <c r="Q36" i="4"/>
  <c r="P37" i="4"/>
  <c r="Q37" i="4"/>
  <c r="P38" i="4"/>
  <c r="Q38" i="4"/>
  <c r="P39" i="4"/>
  <c r="Q39" i="4"/>
  <c r="P40" i="4"/>
  <c r="Q40" i="4"/>
  <c r="P41" i="4"/>
  <c r="Q41" i="4"/>
  <c r="P42" i="4"/>
  <c r="Q42" i="4"/>
  <c r="P43" i="4"/>
  <c r="Q43" i="4"/>
  <c r="P44" i="4"/>
  <c r="Q44" i="4"/>
  <c r="P45" i="4"/>
  <c r="Q45" i="4"/>
  <c r="P46" i="4"/>
  <c r="Q46" i="4"/>
  <c r="P47" i="4"/>
  <c r="Q47" i="4"/>
  <c r="P27" i="4" l="1"/>
  <c r="Q27" i="4"/>
  <c r="P28" i="4"/>
  <c r="Q28" i="4"/>
  <c r="P29" i="4"/>
  <c r="Q29" i="4"/>
  <c r="P30" i="4"/>
  <c r="Q30" i="4"/>
  <c r="P31" i="4"/>
  <c r="Q31" i="4"/>
  <c r="N50" i="3"/>
  <c r="O50" i="3"/>
  <c r="N71" i="3"/>
  <c r="O71" i="3" s="1"/>
  <c r="N68" i="3"/>
  <c r="O68" i="3" s="1"/>
  <c r="N65" i="3"/>
  <c r="O65" i="3"/>
  <c r="N62" i="3"/>
  <c r="O62" i="3" s="1"/>
  <c r="N59" i="3"/>
  <c r="O59" i="3" s="1"/>
  <c r="N56" i="3"/>
  <c r="O56" i="3" s="1"/>
  <c r="N53" i="3"/>
  <c r="O53" i="3" s="1"/>
  <c r="N44" i="3"/>
  <c r="O44" i="3" s="1"/>
  <c r="N47" i="3"/>
  <c r="O47" i="3" s="1"/>
  <c r="N41" i="3"/>
  <c r="O41" i="3" s="1"/>
  <c r="P21" i="3"/>
  <c r="Q21" i="3"/>
  <c r="P22" i="3"/>
  <c r="Q22" i="3"/>
  <c r="P23" i="3"/>
  <c r="Q23" i="3"/>
  <c r="P24" i="3"/>
  <c r="Q24" i="3"/>
  <c r="P25" i="3"/>
  <c r="Q25" i="3"/>
  <c r="P26" i="3"/>
  <c r="Q26" i="3"/>
  <c r="P27" i="3"/>
  <c r="Q27" i="3"/>
  <c r="P28" i="3"/>
  <c r="Q28" i="3"/>
  <c r="P29" i="3"/>
  <c r="Q29" i="3"/>
  <c r="P30" i="3"/>
  <c r="Q30" i="3"/>
  <c r="P31" i="3"/>
  <c r="Q31" i="3"/>
  <c r="P32" i="3"/>
  <c r="Q32" i="3"/>
  <c r="P33" i="3"/>
  <c r="Q33" i="3"/>
  <c r="P34" i="3"/>
  <c r="Q34" i="3"/>
  <c r="P35" i="3"/>
  <c r="Q35" i="3"/>
  <c r="P36" i="3"/>
  <c r="Q36" i="3"/>
  <c r="P37" i="3"/>
  <c r="Q37" i="3"/>
  <c r="P38" i="3"/>
  <c r="Q38" i="3"/>
  <c r="P39" i="3"/>
  <c r="Q39" i="3"/>
  <c r="P40" i="3"/>
  <c r="Q40" i="3"/>
  <c r="P41" i="3"/>
  <c r="Q41" i="3"/>
  <c r="P42" i="3"/>
  <c r="Q42" i="3"/>
  <c r="P43" i="3"/>
  <c r="Q43" i="3"/>
  <c r="P44" i="3"/>
  <c r="Q44" i="3"/>
  <c r="P45" i="3"/>
  <c r="Q45" i="3"/>
  <c r="P46" i="3"/>
  <c r="Q46" i="3"/>
  <c r="P47" i="3"/>
  <c r="Q47" i="3"/>
  <c r="P48" i="3"/>
  <c r="Q48" i="3"/>
  <c r="P49" i="3"/>
  <c r="Q49" i="3"/>
  <c r="P50" i="3"/>
  <c r="Q50" i="3"/>
  <c r="P51" i="3"/>
  <c r="Q51" i="3"/>
  <c r="P52" i="3"/>
  <c r="Q52" i="3"/>
  <c r="P53" i="3"/>
  <c r="Q53" i="3"/>
  <c r="P54" i="3"/>
  <c r="Q54" i="3"/>
  <c r="P55" i="3"/>
  <c r="Q55" i="3"/>
  <c r="P56" i="3"/>
  <c r="Q56" i="3"/>
  <c r="P57" i="3"/>
  <c r="Q57" i="3"/>
  <c r="P58" i="3"/>
  <c r="Q58" i="3"/>
  <c r="P59" i="3"/>
  <c r="Q59" i="3"/>
  <c r="P60" i="3"/>
  <c r="Q60" i="3"/>
  <c r="P61" i="3"/>
  <c r="Q61" i="3"/>
  <c r="P62" i="3"/>
  <c r="Q62" i="3"/>
  <c r="P63" i="3"/>
  <c r="Q63" i="3"/>
  <c r="P64" i="3"/>
  <c r="Q64" i="3"/>
  <c r="P65" i="3"/>
  <c r="Q65" i="3"/>
  <c r="P66" i="3"/>
  <c r="Q66" i="3"/>
  <c r="P67" i="3"/>
  <c r="Q67" i="3"/>
  <c r="P68" i="3"/>
  <c r="Q68" i="3"/>
  <c r="P69" i="3"/>
  <c r="Q69" i="3"/>
  <c r="P70" i="3"/>
  <c r="Q70" i="3"/>
  <c r="P71" i="3"/>
  <c r="Q71" i="3"/>
  <c r="P72" i="3"/>
  <c r="Q72" i="3"/>
  <c r="P73" i="3"/>
  <c r="Q73" i="3"/>
  <c r="P74" i="3"/>
  <c r="Q74" i="3"/>
  <c r="P75" i="3"/>
  <c r="Q75" i="3"/>
  <c r="P76" i="3"/>
  <c r="Q76" i="3"/>
  <c r="P77" i="3"/>
  <c r="Q77" i="3"/>
  <c r="P78" i="3"/>
  <c r="Q78" i="3"/>
  <c r="P79" i="3"/>
  <c r="Q79" i="3"/>
  <c r="N20" i="3"/>
  <c r="P17" i="2"/>
  <c r="Q17" i="2"/>
  <c r="P18" i="2"/>
  <c r="Q18" i="2"/>
  <c r="P19" i="2"/>
  <c r="Q19" i="2"/>
  <c r="P20" i="2"/>
  <c r="Q20" i="2"/>
  <c r="P21" i="2"/>
  <c r="Q21" i="2"/>
  <c r="P22" i="2"/>
  <c r="Q22" i="2"/>
  <c r="P23" i="2"/>
  <c r="Q23" i="2"/>
  <c r="P24" i="2"/>
  <c r="Q24" i="2"/>
  <c r="P25" i="2"/>
  <c r="Q25" i="2"/>
  <c r="P26" i="2"/>
  <c r="Q26" i="2"/>
  <c r="P27" i="2"/>
  <c r="Q27" i="2"/>
  <c r="P28" i="2"/>
  <c r="Q28" i="2"/>
  <c r="P29" i="2"/>
  <c r="Q29" i="2"/>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N49" i="1" l="1"/>
  <c r="O49" i="1" s="1"/>
  <c r="N50" i="1"/>
  <c r="O50" i="1" s="1"/>
  <c r="N51" i="1"/>
  <c r="O51" i="1" s="1"/>
  <c r="N52" i="1"/>
  <c r="O52" i="1" s="1"/>
  <c r="N53" i="1"/>
  <c r="O53" i="1" s="1"/>
  <c r="N54" i="1"/>
  <c r="O54" i="1" s="1"/>
  <c r="N55" i="1"/>
  <c r="O55" i="1" s="1"/>
  <c r="N56" i="1"/>
  <c r="O56" i="1" s="1"/>
  <c r="N57" i="1"/>
  <c r="O57" i="1" s="1"/>
  <c r="N58" i="1"/>
  <c r="O58" i="1" s="1"/>
  <c r="N59" i="1"/>
  <c r="O59" i="1" s="1"/>
  <c r="Q129" i="6" l="1"/>
  <c r="P129" i="6"/>
  <c r="N129" i="6"/>
  <c r="O129" i="6" s="1"/>
  <c r="S128" i="6"/>
  <c r="Q128" i="6"/>
  <c r="S89" i="4"/>
  <c r="Q112" i="5"/>
  <c r="P112" i="5"/>
  <c r="N112" i="5"/>
  <c r="O112" i="5" s="1"/>
  <c r="Q103" i="5"/>
  <c r="P103" i="5"/>
  <c r="N103" i="5"/>
  <c r="O103" i="5" s="1"/>
  <c r="S102" i="5"/>
  <c r="P102" i="5"/>
  <c r="O102" i="5"/>
  <c r="R129" i="6" l="1"/>
  <c r="S129" i="6" s="1"/>
  <c r="R112" i="5"/>
  <c r="S112" i="5" s="1"/>
  <c r="R103" i="5"/>
  <c r="S103" i="5" s="1"/>
  <c r="S39" i="6"/>
  <c r="S38" i="6"/>
  <c r="O37" i="6"/>
  <c r="S37" i="6"/>
  <c r="P35" i="26" l="1"/>
  <c r="S44" i="17"/>
  <c r="N40" i="5" l="1"/>
  <c r="O40" i="5" s="1"/>
  <c r="N39" i="5"/>
  <c r="O39" i="5" s="1"/>
  <c r="N48" i="6"/>
  <c r="O48" i="6" s="1"/>
  <c r="R40" i="5" l="1"/>
  <c r="S40" i="5" s="1"/>
  <c r="R39" i="5"/>
  <c r="S39" i="5" s="1"/>
  <c r="R48" i="6"/>
  <c r="S48" i="6" s="1"/>
  <c r="N60" i="21"/>
  <c r="O60" i="21" s="1"/>
  <c r="R60" i="21" l="1"/>
  <c r="S60" i="21" s="1"/>
  <c r="Q111" i="19"/>
  <c r="R111" i="19" s="1"/>
  <c r="Q112" i="19"/>
  <c r="R112" i="19" s="1"/>
  <c r="N113" i="26"/>
  <c r="O113" i="26"/>
  <c r="N112" i="26"/>
  <c r="O112" i="26" s="1"/>
  <c r="N58" i="17"/>
  <c r="O58" i="17" s="1"/>
  <c r="Q115" i="19"/>
  <c r="R115" i="19" s="1"/>
  <c r="N48" i="1"/>
  <c r="N47" i="1"/>
  <c r="N46" i="1"/>
  <c r="N45" i="1"/>
  <c r="U112" i="19" l="1"/>
  <c r="V112" i="19" s="1"/>
  <c r="O48" i="1"/>
  <c r="R48" i="1" s="1"/>
  <c r="S48" i="1" s="1"/>
  <c r="R113" i="26"/>
  <c r="S113" i="26" s="1"/>
  <c r="U111" i="19"/>
  <c r="V111" i="19" s="1"/>
  <c r="R58" i="17"/>
  <c r="S58" i="17" s="1"/>
  <c r="U115" i="19"/>
  <c r="V115" i="19" s="1"/>
  <c r="R112" i="26"/>
  <c r="S112" i="26" s="1"/>
  <c r="O45" i="1"/>
  <c r="R45" i="1" s="1"/>
  <c r="S45" i="1" s="1"/>
  <c r="O46" i="1"/>
  <c r="R46" i="1" s="1"/>
  <c r="S46" i="1" s="1"/>
  <c r="O47" i="1"/>
  <c r="R47" i="1" s="1"/>
  <c r="S47" i="1" s="1"/>
  <c r="N34" i="11"/>
  <c r="N35" i="11"/>
  <c r="O35" i="11" s="1"/>
  <c r="R35" i="11" l="1"/>
  <c r="S35" i="11" s="1"/>
  <c r="R34" i="11"/>
  <c r="S34" i="11" s="1"/>
  <c r="J20" i="2"/>
  <c r="N27" i="2"/>
  <c r="L30" i="2"/>
  <c r="N45" i="5" l="1"/>
  <c r="O45" i="5" s="1"/>
  <c r="N46" i="5"/>
  <c r="O46" i="5" s="1"/>
  <c r="N47" i="5"/>
  <c r="O47" i="5" s="1"/>
  <c r="R47" i="5" l="1"/>
  <c r="S47" i="5" s="1"/>
  <c r="R46" i="5"/>
  <c r="S46" i="5" s="1"/>
  <c r="R45" i="5"/>
  <c r="S45" i="5" s="1"/>
  <c r="R18" i="36"/>
  <c r="N35" i="27"/>
  <c r="O35" i="27" s="1"/>
  <c r="S35" i="27"/>
  <c r="L45" i="15"/>
  <c r="L29" i="18"/>
  <c r="Q119" i="19"/>
  <c r="R119" i="19" l="1"/>
  <c r="U119" i="19" s="1"/>
  <c r="V119" i="19" s="1"/>
  <c r="N44" i="15"/>
  <c r="L146" i="9"/>
  <c r="N145" i="9"/>
  <c r="O145" i="9" s="1"/>
  <c r="N59" i="33"/>
  <c r="O59" i="33" s="1"/>
  <c r="N58" i="33"/>
  <c r="O58" i="33" s="1"/>
  <c r="R58" i="33" s="1"/>
  <c r="S58" i="33" s="1"/>
  <c r="N73" i="21"/>
  <c r="O73" i="21" s="1"/>
  <c r="N74" i="21"/>
  <c r="O74" i="21" s="1"/>
  <c r="N75" i="21"/>
  <c r="O75" i="21" s="1"/>
  <c r="N76" i="21"/>
  <c r="O76" i="21" s="1"/>
  <c r="N51" i="5"/>
  <c r="O51" i="5" s="1"/>
  <c r="R145" i="9" l="1"/>
  <c r="S145" i="9" s="1"/>
  <c r="R59" i="33"/>
  <c r="S59" i="33" s="1"/>
  <c r="R76" i="21"/>
  <c r="S76" i="21" s="1"/>
  <c r="R75" i="21"/>
  <c r="S75" i="21" s="1"/>
  <c r="R74" i="21"/>
  <c r="S74" i="21" s="1"/>
  <c r="R73" i="21"/>
  <c r="S73" i="21" s="1"/>
  <c r="R51" i="5"/>
  <c r="S51" i="5" s="1"/>
  <c r="N50" i="5"/>
  <c r="O50" i="5" s="1"/>
  <c r="R50" i="5" l="1"/>
  <c r="S50" i="5" s="1"/>
  <c r="R59" i="1"/>
  <c r="S59" i="1" s="1"/>
  <c r="N72" i="21"/>
  <c r="O72" i="21" s="1"/>
  <c r="R72" i="21" l="1"/>
  <c r="S72" i="21" s="1"/>
  <c r="N79" i="3"/>
  <c r="O79" i="3" s="1"/>
  <c r="N57" i="33"/>
  <c r="O57" i="33" s="1"/>
  <c r="N56" i="33"/>
  <c r="O56" i="33" s="1"/>
  <c r="N71" i="21"/>
  <c r="O71" i="21" s="1"/>
  <c r="N70" i="21"/>
  <c r="O70" i="21" s="1"/>
  <c r="N69" i="21"/>
  <c r="O69" i="21" s="1"/>
  <c r="N68" i="21"/>
  <c r="O68" i="21" s="1"/>
  <c r="N67" i="21"/>
  <c r="O67" i="21" s="1"/>
  <c r="N44" i="27"/>
  <c r="O44" i="27" s="1"/>
  <c r="R79" i="3" l="1"/>
  <c r="S79" i="3" s="1"/>
  <c r="R57" i="33"/>
  <c r="S57" i="33" s="1"/>
  <c r="R56" i="33"/>
  <c r="S56" i="33" s="1"/>
  <c r="R71" i="21"/>
  <c r="S71" i="21" s="1"/>
  <c r="R70" i="21"/>
  <c r="S70" i="21" s="1"/>
  <c r="R69" i="21"/>
  <c r="S69" i="21" s="1"/>
  <c r="R68" i="21"/>
  <c r="S68" i="21" s="1"/>
  <c r="R67" i="21"/>
  <c r="S67" i="21" s="1"/>
  <c r="R44" i="27"/>
  <c r="S44" i="27" s="1"/>
  <c r="N62" i="8"/>
  <c r="O62" i="8" s="1"/>
  <c r="R62" i="8" l="1"/>
  <c r="S62" i="8" s="1"/>
  <c r="R58" i="1"/>
  <c r="S58" i="1" s="1"/>
  <c r="N144" i="9"/>
  <c r="O144" i="9" s="1"/>
  <c r="R144" i="9" l="1"/>
  <c r="S144" i="9" s="1"/>
  <c r="T25" i="36" l="1"/>
  <c r="T26" i="36"/>
  <c r="T27" i="36"/>
  <c r="T28" i="36"/>
  <c r="T29" i="36"/>
  <c r="T30" i="36"/>
  <c r="T31" i="36"/>
  <c r="T32" i="36"/>
  <c r="T33" i="36"/>
  <c r="T34" i="36"/>
  <c r="T35" i="36"/>
  <c r="T36" i="36"/>
  <c r="T37" i="36"/>
  <c r="T38" i="36"/>
  <c r="T39" i="36"/>
  <c r="T40" i="36"/>
  <c r="T41" i="36"/>
  <c r="T42" i="36"/>
  <c r="W37" i="36"/>
  <c r="W35" i="36"/>
  <c r="W30" i="36"/>
  <c r="S113" i="31"/>
  <c r="P116" i="31"/>
  <c r="Q116" i="31"/>
  <c r="P36" i="30"/>
  <c r="Q36" i="30"/>
  <c r="P37" i="30"/>
  <c r="Q37" i="30"/>
  <c r="P38" i="30"/>
  <c r="Q38" i="30"/>
  <c r="P39" i="30"/>
  <c r="Q39" i="30"/>
  <c r="P40" i="30"/>
  <c r="Q40" i="30"/>
  <c r="P41" i="30"/>
  <c r="Q41" i="30"/>
  <c r="P42" i="30"/>
  <c r="Q42" i="30"/>
  <c r="P43" i="30"/>
  <c r="Q43" i="30"/>
  <c r="P44" i="30"/>
  <c r="Q44" i="30"/>
  <c r="P45" i="30"/>
  <c r="Q45" i="30"/>
  <c r="P46" i="30"/>
  <c r="Q46" i="30"/>
  <c r="P47" i="30"/>
  <c r="Q47" i="30"/>
  <c r="P48" i="30"/>
  <c r="Q48" i="30"/>
  <c r="P49" i="30"/>
  <c r="Q49" i="30"/>
  <c r="P50" i="30"/>
  <c r="Q50" i="30"/>
  <c r="P51" i="30"/>
  <c r="Q51" i="30"/>
  <c r="P52" i="30"/>
  <c r="Q52" i="30"/>
  <c r="P53" i="30"/>
  <c r="Q53" i="30"/>
  <c r="P54" i="30"/>
  <c r="Q54" i="30"/>
  <c r="P55" i="30"/>
  <c r="Q55" i="30"/>
  <c r="P56" i="30"/>
  <c r="Q56" i="30"/>
  <c r="P57" i="30"/>
  <c r="Q57" i="30"/>
  <c r="S234" i="20" l="1"/>
  <c r="T234" i="20"/>
  <c r="S235" i="20"/>
  <c r="T235" i="20"/>
  <c r="S236" i="20"/>
  <c r="T236" i="20"/>
  <c r="S237" i="20"/>
  <c r="T237" i="20"/>
  <c r="S238" i="20"/>
  <c r="T238" i="20"/>
  <c r="S239" i="20"/>
  <c r="T239" i="20"/>
  <c r="S240" i="20"/>
  <c r="T240" i="20"/>
  <c r="S241" i="20"/>
  <c r="T241" i="20"/>
  <c r="S242" i="20"/>
  <c r="T242" i="20"/>
  <c r="S243" i="20"/>
  <c r="T243" i="20"/>
  <c r="S244" i="20"/>
  <c r="T244" i="20"/>
  <c r="S245" i="20"/>
  <c r="T245" i="20"/>
  <c r="S246" i="20"/>
  <c r="T246" i="20"/>
  <c r="S247" i="20"/>
  <c r="T247" i="20"/>
  <c r="S248" i="20"/>
  <c r="T248" i="20"/>
  <c r="S249" i="20"/>
  <c r="T249" i="20"/>
  <c r="S250" i="20"/>
  <c r="T250" i="20"/>
  <c r="S251" i="20"/>
  <c r="T251" i="20"/>
  <c r="S252" i="20"/>
  <c r="T252" i="20"/>
  <c r="S253" i="20"/>
  <c r="T253" i="20"/>
  <c r="P19" i="15" l="1"/>
  <c r="Q19" i="15"/>
  <c r="P20" i="15"/>
  <c r="Q20" i="15"/>
  <c r="P21" i="15"/>
  <c r="Q21" i="15"/>
  <c r="P22" i="15"/>
  <c r="Q22" i="15"/>
  <c r="P23" i="15"/>
  <c r="Q23" i="15"/>
  <c r="P24" i="15"/>
  <c r="Q24" i="15"/>
  <c r="P25" i="15"/>
  <c r="Q25" i="15"/>
  <c r="P26" i="15"/>
  <c r="Q26" i="15"/>
  <c r="P27" i="15"/>
  <c r="Q27" i="15"/>
  <c r="P28" i="15"/>
  <c r="Q28" i="15"/>
  <c r="P29" i="15"/>
  <c r="Q29" i="15"/>
  <c r="P30" i="15"/>
  <c r="Q30" i="15"/>
  <c r="Q31" i="15"/>
  <c r="Q32" i="15"/>
  <c r="P33" i="15"/>
  <c r="Q33" i="15"/>
  <c r="P34" i="15"/>
  <c r="Q34" i="15"/>
  <c r="P35" i="15"/>
  <c r="P36" i="15"/>
  <c r="Q36" i="15"/>
  <c r="P37" i="15"/>
  <c r="Q37" i="15"/>
  <c r="P38" i="15"/>
  <c r="Q38" i="15"/>
  <c r="P39" i="15"/>
  <c r="Q39" i="15"/>
  <c r="P40" i="15"/>
  <c r="Q40" i="15"/>
  <c r="P41" i="15"/>
  <c r="Q41" i="15"/>
  <c r="P42" i="15"/>
  <c r="Q42" i="15"/>
  <c r="P43" i="15"/>
  <c r="Q43" i="15"/>
  <c r="P44" i="15"/>
  <c r="Q44" i="15"/>
  <c r="P24" i="13"/>
  <c r="Q24" i="13"/>
  <c r="N57" i="8"/>
  <c r="O57" i="8"/>
  <c r="N58" i="8"/>
  <c r="O58" i="8" s="1"/>
  <c r="N59" i="8"/>
  <c r="O59" i="8" s="1"/>
  <c r="N60" i="8"/>
  <c r="O60" i="8" s="1"/>
  <c r="N61" i="8"/>
  <c r="O61" i="8" s="1"/>
  <c r="N27" i="7"/>
  <c r="O27" i="7" s="1"/>
  <c r="N28" i="7"/>
  <c r="O28" i="7" s="1"/>
  <c r="N29" i="7"/>
  <c r="O29" i="7" s="1"/>
  <c r="N30" i="7"/>
  <c r="O30" i="7" s="1"/>
  <c r="N31" i="7"/>
  <c r="O31" i="7" s="1"/>
  <c r="N32" i="7"/>
  <c r="O32" i="7" s="1"/>
  <c r="N33" i="7"/>
  <c r="O33" i="7" s="1"/>
  <c r="N34" i="7"/>
  <c r="N35" i="7"/>
  <c r="O35" i="7" s="1"/>
  <c r="N35" i="5"/>
  <c r="N36" i="5"/>
  <c r="O36" i="5" s="1"/>
  <c r="N37" i="5"/>
  <c r="O37" i="5" s="1"/>
  <c r="N38" i="5"/>
  <c r="O38" i="5" s="1"/>
  <c r="N41" i="5"/>
  <c r="N42" i="5"/>
  <c r="N43" i="5"/>
  <c r="O43" i="5" s="1"/>
  <c r="N44" i="5"/>
  <c r="O44" i="5" s="1"/>
  <c r="N48" i="5"/>
  <c r="O48" i="5" s="1"/>
  <c r="N49" i="5"/>
  <c r="O49" i="5" s="1"/>
  <c r="N49" i="6"/>
  <c r="O49" i="6" s="1"/>
  <c r="N50" i="6"/>
  <c r="O50" i="6" s="1"/>
  <c r="N51" i="6"/>
  <c r="O51" i="6" s="1"/>
  <c r="N52" i="6"/>
  <c r="O52" i="6" s="1"/>
  <c r="N53" i="6"/>
  <c r="O53" i="6" s="1"/>
  <c r="N54" i="6"/>
  <c r="O54" i="6" s="1"/>
  <c r="N55" i="6"/>
  <c r="O55" i="6" s="1"/>
  <c r="N56" i="6"/>
  <c r="O56" i="6" s="1"/>
  <c r="N57" i="6"/>
  <c r="O57" i="6" s="1"/>
  <c r="N58" i="6"/>
  <c r="O58" i="6" s="1"/>
  <c r="N59" i="6"/>
  <c r="O59" i="6" s="1"/>
  <c r="N60" i="6"/>
  <c r="O60" i="6" s="1"/>
  <c r="N61" i="6"/>
  <c r="O61" i="6" s="1"/>
  <c r="N62" i="6"/>
  <c r="O62" i="6" s="1"/>
  <c r="N63" i="6"/>
  <c r="O63" i="6" s="1"/>
  <c r="N64" i="6"/>
  <c r="O64" i="6" s="1"/>
  <c r="N65" i="6"/>
  <c r="O65" i="6" s="1"/>
  <c r="N66" i="6"/>
  <c r="O66" i="6" s="1"/>
  <c r="N67" i="6"/>
  <c r="O67" i="6" s="1"/>
  <c r="N68" i="6"/>
  <c r="O68" i="6" s="1"/>
  <c r="N69" i="6"/>
  <c r="O69" i="6" s="1"/>
  <c r="N70" i="6"/>
  <c r="O70" i="6" s="1"/>
  <c r="N71" i="6"/>
  <c r="O71" i="6" s="1"/>
  <c r="N72" i="6"/>
  <c r="O72" i="6" s="1"/>
  <c r="N73" i="6"/>
  <c r="O73" i="6" s="1"/>
  <c r="N74" i="6"/>
  <c r="O74" i="6" s="1"/>
  <c r="N75" i="6"/>
  <c r="O75" i="6" s="1"/>
  <c r="N76" i="6"/>
  <c r="N77" i="6"/>
  <c r="N78" i="6"/>
  <c r="N79" i="6"/>
  <c r="O79" i="6" s="1"/>
  <c r="O44" i="4"/>
  <c r="S44" i="4" s="1"/>
  <c r="O45" i="4"/>
  <c r="S45" i="4" s="1"/>
  <c r="S36" i="4"/>
  <c r="S29" i="4"/>
  <c r="O27" i="4"/>
  <c r="S27" i="4" s="1"/>
  <c r="O29" i="4"/>
  <c r="N31" i="4"/>
  <c r="O31" i="4" s="1"/>
  <c r="N32" i="4"/>
  <c r="O32" i="4" s="1"/>
  <c r="N34" i="4"/>
  <c r="O34" i="4" s="1"/>
  <c r="O28" i="4"/>
  <c r="S28" i="4" s="1"/>
  <c r="O30" i="4"/>
  <c r="S30" i="4" s="1"/>
  <c r="O33" i="4"/>
  <c r="S33" i="4" s="1"/>
  <c r="N35" i="4"/>
  <c r="O35" i="4" s="1"/>
  <c r="O36" i="4"/>
  <c r="N37" i="4"/>
  <c r="O37" i="4" s="1"/>
  <c r="N38" i="4"/>
  <c r="O38" i="4" s="1"/>
  <c r="N39" i="4"/>
  <c r="O39" i="4" s="1"/>
  <c r="N40" i="4"/>
  <c r="O40" i="4" s="1"/>
  <c r="N41" i="4"/>
  <c r="O41" i="4" s="1"/>
  <c r="N42" i="4"/>
  <c r="O42" i="4" s="1"/>
  <c r="O43" i="4"/>
  <c r="S43" i="4" s="1"/>
  <c r="N46" i="4"/>
  <c r="O46" i="4" s="1"/>
  <c r="N47" i="4"/>
  <c r="O47" i="4" s="1"/>
  <c r="N78" i="3"/>
  <c r="O78" i="3" s="1"/>
  <c r="N77" i="3"/>
  <c r="O77" i="3" s="1"/>
  <c r="N74" i="3"/>
  <c r="N23" i="3"/>
  <c r="O23" i="3" s="1"/>
  <c r="N25" i="3"/>
  <c r="O25" i="3" s="1"/>
  <c r="N26" i="3"/>
  <c r="O26" i="3" s="1"/>
  <c r="N28" i="3"/>
  <c r="O28" i="3" s="1"/>
  <c r="N29" i="3"/>
  <c r="O29" i="3" s="1"/>
  <c r="N31" i="3"/>
  <c r="O31" i="3" s="1"/>
  <c r="N32" i="3"/>
  <c r="O32" i="3" s="1"/>
  <c r="N33" i="3"/>
  <c r="O33" i="3" s="1"/>
  <c r="N34" i="3"/>
  <c r="O34" i="3" s="1"/>
  <c r="N36" i="3"/>
  <c r="O36" i="3" s="1"/>
  <c r="N37" i="3"/>
  <c r="O37" i="3" s="1"/>
  <c r="N39" i="3"/>
  <c r="O39" i="3" s="1"/>
  <c r="N40" i="3"/>
  <c r="O40" i="3" s="1"/>
  <c r="N42" i="3"/>
  <c r="O42" i="3" s="1"/>
  <c r="N43" i="3"/>
  <c r="O43" i="3" s="1"/>
  <c r="N45" i="3"/>
  <c r="O45" i="3" s="1"/>
  <c r="N46" i="3"/>
  <c r="O46" i="3" s="1"/>
  <c r="N48" i="3"/>
  <c r="O48" i="3" s="1"/>
  <c r="N49" i="3"/>
  <c r="O49" i="3" s="1"/>
  <c r="N51" i="3"/>
  <c r="O51" i="3" s="1"/>
  <c r="N52" i="3"/>
  <c r="O52" i="3" s="1"/>
  <c r="N54" i="3"/>
  <c r="O54" i="3" s="1"/>
  <c r="N55" i="3"/>
  <c r="O55" i="3" s="1"/>
  <c r="N57" i="3"/>
  <c r="O57" i="3" s="1"/>
  <c r="N58" i="3"/>
  <c r="O58" i="3" s="1"/>
  <c r="N60" i="3"/>
  <c r="O60" i="3" s="1"/>
  <c r="N61" i="3"/>
  <c r="O61" i="3" s="1"/>
  <c r="N63" i="3"/>
  <c r="O63" i="3" s="1"/>
  <c r="N64" i="3"/>
  <c r="O64" i="3" s="1"/>
  <c r="N66" i="3"/>
  <c r="O66" i="3" s="1"/>
  <c r="N67" i="3"/>
  <c r="O67" i="3" s="1"/>
  <c r="N69" i="3"/>
  <c r="O69" i="3" s="1"/>
  <c r="N70" i="3"/>
  <c r="O70" i="3" s="1"/>
  <c r="N72" i="3"/>
  <c r="N73" i="3"/>
  <c r="N75" i="3"/>
  <c r="N76" i="3"/>
  <c r="O76" i="3" s="1"/>
  <c r="N17" i="2"/>
  <c r="O17" i="2" s="1"/>
  <c r="N18" i="2"/>
  <c r="O18" i="2" s="1"/>
  <c r="N19" i="2"/>
  <c r="O19" i="2" s="1"/>
  <c r="N20" i="2"/>
  <c r="O20" i="2" s="1"/>
  <c r="N21" i="2"/>
  <c r="O21" i="2" s="1"/>
  <c r="N22" i="2"/>
  <c r="O22" i="2" s="1"/>
  <c r="N23" i="2"/>
  <c r="O23" i="2" s="1"/>
  <c r="N24" i="2"/>
  <c r="O24" i="2" s="1"/>
  <c r="N25" i="2"/>
  <c r="O25" i="2" s="1"/>
  <c r="N28" i="2"/>
  <c r="O28" i="2" s="1"/>
  <c r="N29" i="2"/>
  <c r="O29" i="2" s="1"/>
  <c r="N57" i="30"/>
  <c r="O57" i="30" s="1"/>
  <c r="N116" i="26"/>
  <c r="O116" i="26" s="1"/>
  <c r="Q120" i="19"/>
  <c r="R120" i="19" s="1"/>
  <c r="G75" i="1"/>
  <c r="G76" i="1"/>
  <c r="U120" i="19" l="1"/>
  <c r="V120" i="19" s="1"/>
  <c r="R47" i="4"/>
  <c r="S47" i="4" s="1"/>
  <c r="R46" i="4"/>
  <c r="S46" i="4" s="1"/>
  <c r="R35" i="4"/>
  <c r="S35" i="4" s="1"/>
  <c r="R34" i="4"/>
  <c r="S34" i="4" s="1"/>
  <c r="R32" i="4"/>
  <c r="S32" i="4" s="1"/>
  <c r="R42" i="4"/>
  <c r="S42" i="4" s="1"/>
  <c r="R41" i="4"/>
  <c r="S41" i="4" s="1"/>
  <c r="R40" i="4"/>
  <c r="S40" i="4" s="1"/>
  <c r="R39" i="4"/>
  <c r="S39" i="4" s="1"/>
  <c r="R38" i="4"/>
  <c r="S38" i="4" s="1"/>
  <c r="R37" i="4"/>
  <c r="S37" i="4" s="1"/>
  <c r="R31" i="4"/>
  <c r="S31" i="4" s="1"/>
  <c r="R78" i="6"/>
  <c r="R76" i="6"/>
  <c r="R74" i="6"/>
  <c r="R67" i="6"/>
  <c r="R59" i="6"/>
  <c r="R51" i="6"/>
  <c r="R71" i="6"/>
  <c r="R63" i="6"/>
  <c r="R55" i="6"/>
  <c r="R79" i="6"/>
  <c r="S79" i="6" s="1"/>
  <c r="R73" i="6"/>
  <c r="R70" i="6"/>
  <c r="R66" i="6"/>
  <c r="R62" i="6"/>
  <c r="R58" i="6"/>
  <c r="R54" i="6"/>
  <c r="R50" i="6"/>
  <c r="R77" i="6"/>
  <c r="R75" i="6"/>
  <c r="R72" i="6"/>
  <c r="R69" i="6"/>
  <c r="R68" i="6"/>
  <c r="R65" i="6"/>
  <c r="R64" i="6"/>
  <c r="R61" i="6"/>
  <c r="R60" i="6"/>
  <c r="R57" i="6"/>
  <c r="R56" i="6"/>
  <c r="R53" i="6"/>
  <c r="R52" i="6"/>
  <c r="R49" i="6"/>
  <c r="O35" i="5"/>
  <c r="R61" i="8"/>
  <c r="S61" i="8" s="1"/>
  <c r="R56" i="1"/>
  <c r="S56" i="1" s="1"/>
  <c r="R57" i="30"/>
  <c r="S57" i="30" s="1"/>
  <c r="R116" i="26"/>
  <c r="S116" i="26" s="1"/>
  <c r="R55" i="1"/>
  <c r="S55" i="1" s="1"/>
  <c r="R57" i="1"/>
  <c r="S57" i="1" s="1"/>
  <c r="V86" i="19"/>
  <c r="Q85" i="19"/>
  <c r="R85" i="19" s="1"/>
  <c r="Q118" i="19"/>
  <c r="O44" i="15"/>
  <c r="R44" i="15" s="1"/>
  <c r="S44" i="15" s="1"/>
  <c r="P24" i="18"/>
  <c r="N28" i="18"/>
  <c r="N66" i="21"/>
  <c r="O66" i="21" s="1"/>
  <c r="N56" i="30"/>
  <c r="O56" i="30" s="1"/>
  <c r="R28" i="18" l="1"/>
  <c r="S28" i="18" s="1"/>
  <c r="R118" i="19"/>
  <c r="U118" i="19"/>
  <c r="V118" i="19" s="1"/>
  <c r="O28" i="18"/>
  <c r="R66" i="21"/>
  <c r="S66" i="21" s="1"/>
  <c r="R56" i="30"/>
  <c r="S56" i="30" s="1"/>
  <c r="R29" i="2"/>
  <c r="S29" i="2" s="1"/>
  <c r="L110" i="16"/>
  <c r="N109" i="16"/>
  <c r="O109" i="16" s="1"/>
  <c r="N115" i="26"/>
  <c r="O115" i="26" s="1"/>
  <c r="R109" i="16" l="1"/>
  <c r="S109" i="16" s="1"/>
  <c r="R115" i="26"/>
  <c r="S115" i="26" s="1"/>
  <c r="N43" i="15"/>
  <c r="O43" i="15" s="1"/>
  <c r="R43" i="15" l="1"/>
  <c r="S43" i="15" s="1"/>
  <c r="O27" i="6"/>
  <c r="O33" i="6"/>
  <c r="O35" i="6"/>
  <c r="O36" i="6"/>
  <c r="N45" i="6"/>
  <c r="Q25" i="6"/>
  <c r="N108" i="16" l="1"/>
  <c r="O108" i="16" s="1"/>
  <c r="R52" i="1" l="1"/>
  <c r="S52" i="1" s="1"/>
  <c r="R108" i="16"/>
  <c r="S108" i="16" s="1"/>
  <c r="N108" i="9" l="1"/>
  <c r="S78" i="9"/>
  <c r="R50" i="1" l="1"/>
  <c r="S50" i="1" s="1"/>
  <c r="R53" i="1"/>
  <c r="S53" i="1" s="1"/>
  <c r="R49" i="1"/>
  <c r="S49" i="1" s="1"/>
  <c r="R51" i="1"/>
  <c r="S51" i="1" s="1"/>
  <c r="R54" i="1"/>
  <c r="S54" i="1" s="1"/>
  <c r="L117" i="31"/>
  <c r="N116" i="31"/>
  <c r="O116" i="31" s="1"/>
  <c r="N43" i="27"/>
  <c r="O43" i="27" s="1"/>
  <c r="N143" i="9"/>
  <c r="N44" i="13"/>
  <c r="O44" i="13" s="1"/>
  <c r="N65" i="21"/>
  <c r="O65" i="21" l="1"/>
  <c r="R65" i="21" s="1"/>
  <c r="S65" i="21" s="1"/>
  <c r="R44" i="13"/>
  <c r="R43" i="27"/>
  <c r="S43" i="27" s="1"/>
  <c r="R49" i="5"/>
  <c r="S49" i="5" s="1"/>
  <c r="R48" i="5"/>
  <c r="S48" i="5" s="1"/>
  <c r="R44" i="5"/>
  <c r="S44" i="5" s="1"/>
  <c r="R43" i="5"/>
  <c r="S43" i="5" s="1"/>
  <c r="R42" i="5"/>
  <c r="S42" i="5" s="1"/>
  <c r="R41" i="5"/>
  <c r="S41" i="5" s="1"/>
  <c r="R38" i="5"/>
  <c r="S38" i="5" s="1"/>
  <c r="R37" i="5"/>
  <c r="S37" i="5" s="1"/>
  <c r="R36" i="5"/>
  <c r="S36" i="5" s="1"/>
  <c r="R35" i="5"/>
  <c r="S35" i="5" s="1"/>
  <c r="R78" i="3"/>
  <c r="S78" i="3" s="1"/>
  <c r="R77" i="3"/>
  <c r="S77" i="3" s="1"/>
  <c r="R116" i="31"/>
  <c r="S116" i="31" s="1"/>
  <c r="O143" i="9"/>
  <c r="R143" i="9" s="1"/>
  <c r="S143" i="9" s="1"/>
  <c r="N142" i="9"/>
  <c r="N55" i="30"/>
  <c r="O55" i="30" s="1"/>
  <c r="N55" i="33"/>
  <c r="O55" i="33" s="1"/>
  <c r="N64" i="21"/>
  <c r="S44" i="13" l="1"/>
  <c r="O64" i="21"/>
  <c r="R64" i="21" s="1"/>
  <c r="O142" i="9"/>
  <c r="R142" i="9" s="1"/>
  <c r="S142" i="9" s="1"/>
  <c r="R28" i="2"/>
  <c r="S28" i="2" s="1"/>
  <c r="R35" i="7"/>
  <c r="S35" i="7" s="1"/>
  <c r="R55" i="30"/>
  <c r="S55" i="30" s="1"/>
  <c r="R55" i="33"/>
  <c r="S55" i="33" s="1"/>
  <c r="N21" i="29"/>
  <c r="O21" i="29" l="1"/>
  <c r="S64" i="21"/>
  <c r="D35" i="37"/>
  <c r="P21" i="11" l="1"/>
  <c r="I96" i="29" l="1"/>
  <c r="N76" i="29"/>
  <c r="Q117" i="19"/>
  <c r="N63" i="21"/>
  <c r="O26" i="18"/>
  <c r="R26" i="18" s="1"/>
  <c r="N27" i="18"/>
  <c r="N75" i="29"/>
  <c r="L34" i="14"/>
  <c r="O27" i="18" l="1"/>
  <c r="R27" i="18" s="1"/>
  <c r="S27" i="18" s="1"/>
  <c r="O75" i="29"/>
  <c r="R75" i="29" s="1"/>
  <c r="S75" i="29" s="1"/>
  <c r="O76" i="29"/>
  <c r="K96" i="29" s="1"/>
  <c r="R117" i="19"/>
  <c r="U117" i="19" s="1"/>
  <c r="V117" i="19" s="1"/>
  <c r="O63" i="21"/>
  <c r="I158" i="9"/>
  <c r="N141" i="9"/>
  <c r="R76" i="29" l="1"/>
  <c r="S76" i="29" s="1"/>
  <c r="J96" i="29"/>
  <c r="L96" i="29" s="1"/>
  <c r="R63" i="21"/>
  <c r="S63" i="21" s="1"/>
  <c r="O141" i="9"/>
  <c r="K158" i="9" s="1"/>
  <c r="N33" i="14"/>
  <c r="O33" i="14"/>
  <c r="R33" i="14" l="1"/>
  <c r="S33" i="14" s="1"/>
  <c r="R141" i="9"/>
  <c r="S141" i="9" s="1"/>
  <c r="N42" i="27"/>
  <c r="J158" i="9" l="1"/>
  <c r="L158" i="9" s="1"/>
  <c r="O42" i="27"/>
  <c r="R42" i="27" s="1"/>
  <c r="S42" i="27" s="1"/>
  <c r="N63" i="17" l="1"/>
  <c r="N54" i="33" l="1"/>
  <c r="O54" i="33" s="1"/>
  <c r="R54" i="33" s="1"/>
  <c r="S54" i="33" s="1"/>
  <c r="N34" i="28" l="1"/>
  <c r="O34" i="28" s="1"/>
  <c r="N114" i="26"/>
  <c r="O114" i="26" s="1"/>
  <c r="L35" i="28"/>
  <c r="N33" i="28"/>
  <c r="O33" i="28" s="1"/>
  <c r="N32" i="14"/>
  <c r="O32" i="14"/>
  <c r="R32" i="14" l="1"/>
  <c r="S32" i="14" s="1"/>
  <c r="R34" i="28"/>
  <c r="S34" i="28" s="1"/>
  <c r="R114" i="26"/>
  <c r="S114" i="26" s="1"/>
  <c r="R33" i="28"/>
  <c r="S33" i="28" s="1"/>
  <c r="N39" i="15" l="1"/>
  <c r="O39" i="15" s="1"/>
  <c r="N38" i="15"/>
  <c r="O38" i="15" s="1"/>
  <c r="N37" i="15"/>
  <c r="O37" i="15" s="1"/>
  <c r="R39" i="15" l="1"/>
  <c r="S39" i="15" s="1"/>
  <c r="R38" i="15"/>
  <c r="S38" i="15" s="1"/>
  <c r="R37" i="15"/>
  <c r="S37" i="15" s="1"/>
  <c r="R84" i="19" l="1"/>
  <c r="R60" i="8" l="1"/>
  <c r="S60" i="8" s="1"/>
  <c r="P22" i="7"/>
  <c r="N41" i="15"/>
  <c r="O41" i="15" s="1"/>
  <c r="R41" i="15" l="1"/>
  <c r="S41" i="15" s="1"/>
  <c r="D54" i="38"/>
  <c r="A3" i="37"/>
  <c r="V68" i="36"/>
  <c r="K55" i="36"/>
  <c r="J55" i="36"/>
  <c r="I55" i="36"/>
  <c r="K54" i="36"/>
  <c r="J54" i="36"/>
  <c r="I54" i="36"/>
  <c r="K53" i="36"/>
  <c r="J53" i="36"/>
  <c r="I53" i="36"/>
  <c r="K52" i="36"/>
  <c r="J52" i="36"/>
  <c r="I52" i="36"/>
  <c r="K51" i="36"/>
  <c r="J51" i="36"/>
  <c r="I51" i="36"/>
  <c r="K50" i="36"/>
  <c r="J50" i="36"/>
  <c r="I50" i="36"/>
  <c r="K49" i="36"/>
  <c r="J49" i="36"/>
  <c r="I49" i="36"/>
  <c r="I48" i="36"/>
  <c r="K47" i="36"/>
  <c r="J47" i="36"/>
  <c r="I47" i="36"/>
  <c r="K46" i="36"/>
  <c r="J46" i="36"/>
  <c r="I46" i="36"/>
  <c r="P43" i="36"/>
  <c r="R42" i="36"/>
  <c r="S42" i="36" s="1"/>
  <c r="R41" i="36"/>
  <c r="S41" i="36" s="1"/>
  <c r="R40" i="36"/>
  <c r="S40" i="36" s="1"/>
  <c r="R39" i="36"/>
  <c r="R38" i="36"/>
  <c r="W36" i="36"/>
  <c r="S36" i="36"/>
  <c r="W34" i="36"/>
  <c r="S34" i="36"/>
  <c r="W33" i="36"/>
  <c r="S33" i="36"/>
  <c r="W32" i="36"/>
  <c r="W31" i="36"/>
  <c r="W29" i="36"/>
  <c r="W28" i="36"/>
  <c r="W27" i="36"/>
  <c r="W26" i="36"/>
  <c r="R25" i="36"/>
  <c r="W24" i="36"/>
  <c r="W23" i="36"/>
  <c r="W22" i="36"/>
  <c r="W20" i="36"/>
  <c r="W19" i="36"/>
  <c r="V18" i="36"/>
  <c r="W17" i="36"/>
  <c r="L22" i="35"/>
  <c r="K45" i="34"/>
  <c r="J45" i="34"/>
  <c r="I45" i="34"/>
  <c r="I44" i="34"/>
  <c r="I43" i="34"/>
  <c r="K42" i="34"/>
  <c r="J42" i="34"/>
  <c r="I42" i="34"/>
  <c r="K41" i="34"/>
  <c r="J41" i="34"/>
  <c r="I41" i="34"/>
  <c r="K40" i="34"/>
  <c r="J40" i="34"/>
  <c r="I40" i="34"/>
  <c r="K39" i="34"/>
  <c r="J39" i="34"/>
  <c r="I39" i="34"/>
  <c r="K38" i="34"/>
  <c r="J38" i="34"/>
  <c r="I38" i="34"/>
  <c r="K37" i="34"/>
  <c r="J37" i="34"/>
  <c r="I37" i="34"/>
  <c r="K36" i="34"/>
  <c r="J36" i="34"/>
  <c r="I36" i="34"/>
  <c r="N31" i="34"/>
  <c r="O31" i="34" s="1"/>
  <c r="O30" i="34"/>
  <c r="N30" i="34"/>
  <c r="N29" i="34"/>
  <c r="N28" i="34"/>
  <c r="O28" i="34" s="1"/>
  <c r="N27" i="34"/>
  <c r="O27" i="34" s="1"/>
  <c r="N26" i="34"/>
  <c r="O26" i="34" s="1"/>
  <c r="K44" i="34" s="1"/>
  <c r="N25" i="34"/>
  <c r="O25" i="34" s="1"/>
  <c r="N24" i="34"/>
  <c r="O24" i="34" s="1"/>
  <c r="P23" i="34"/>
  <c r="N23" i="34"/>
  <c r="S22" i="34"/>
  <c r="O22" i="34"/>
  <c r="S20" i="34"/>
  <c r="K80" i="33"/>
  <c r="J80" i="33"/>
  <c r="I80" i="33"/>
  <c r="I79" i="33"/>
  <c r="K78" i="33"/>
  <c r="J78" i="33"/>
  <c r="I78" i="33"/>
  <c r="I77" i="33"/>
  <c r="I76" i="33"/>
  <c r="K75" i="33"/>
  <c r="J75" i="33"/>
  <c r="I75" i="33"/>
  <c r="J74" i="33"/>
  <c r="I74" i="33"/>
  <c r="K73" i="33"/>
  <c r="J73" i="33"/>
  <c r="I73" i="33"/>
  <c r="K72" i="33"/>
  <c r="J72" i="33"/>
  <c r="I72" i="33"/>
  <c r="K71" i="33"/>
  <c r="J71" i="33"/>
  <c r="I71" i="33"/>
  <c r="N53" i="33"/>
  <c r="O53" i="33" s="1"/>
  <c r="R53" i="33" s="1"/>
  <c r="S53" i="33" s="1"/>
  <c r="N52" i="33"/>
  <c r="N51" i="33"/>
  <c r="N50" i="33"/>
  <c r="N49" i="33"/>
  <c r="N48" i="33"/>
  <c r="N47" i="33"/>
  <c r="N46" i="33"/>
  <c r="O46" i="33" s="1"/>
  <c r="N45" i="33"/>
  <c r="K76" i="33" s="1"/>
  <c r="N44" i="33"/>
  <c r="S43" i="33"/>
  <c r="N42" i="33"/>
  <c r="O42" i="33" s="1"/>
  <c r="N41" i="33"/>
  <c r="O41" i="33" s="1"/>
  <c r="N40" i="33"/>
  <c r="O40" i="33" s="1"/>
  <c r="S39" i="33"/>
  <c r="O39" i="33"/>
  <c r="N38" i="33"/>
  <c r="O38" i="33" s="1"/>
  <c r="N37" i="33"/>
  <c r="O37" i="33" s="1"/>
  <c r="N36" i="33"/>
  <c r="O36" i="33" s="1"/>
  <c r="N35" i="33"/>
  <c r="O35" i="33" s="1"/>
  <c r="N34" i="33"/>
  <c r="O34" i="33" s="1"/>
  <c r="N33" i="33"/>
  <c r="Q32" i="33"/>
  <c r="P32" i="33"/>
  <c r="N32" i="33"/>
  <c r="O32" i="33" s="1"/>
  <c r="S31" i="33"/>
  <c r="O31" i="33"/>
  <c r="P30" i="33"/>
  <c r="N30" i="33"/>
  <c r="N66" i="33" s="1"/>
  <c r="P29" i="33"/>
  <c r="O29" i="33"/>
  <c r="P28" i="33"/>
  <c r="S27" i="33"/>
  <c r="P27" i="33"/>
  <c r="O27" i="33"/>
  <c r="S26" i="33"/>
  <c r="O26" i="33"/>
  <c r="S25" i="33"/>
  <c r="O25" i="33"/>
  <c r="S24" i="33"/>
  <c r="O24" i="33"/>
  <c r="S23" i="33"/>
  <c r="O23" i="33"/>
  <c r="S22" i="33"/>
  <c r="O22" i="33"/>
  <c r="S21" i="33"/>
  <c r="O21" i="33"/>
  <c r="S20" i="33"/>
  <c r="O20" i="33"/>
  <c r="S19" i="33"/>
  <c r="O19" i="33"/>
  <c r="S18" i="33"/>
  <c r="O18" i="33"/>
  <c r="K47" i="32"/>
  <c r="J47" i="32"/>
  <c r="I47" i="32"/>
  <c r="K46" i="32"/>
  <c r="J46" i="32"/>
  <c r="I46" i="32"/>
  <c r="K45" i="32"/>
  <c r="J45" i="32"/>
  <c r="I45" i="32"/>
  <c r="I44" i="32"/>
  <c r="K43" i="32"/>
  <c r="J43" i="32"/>
  <c r="I43" i="32"/>
  <c r="K42" i="32"/>
  <c r="J42" i="32"/>
  <c r="I42" i="32"/>
  <c r="K41" i="32"/>
  <c r="J41" i="32"/>
  <c r="I41" i="32"/>
  <c r="K40" i="32"/>
  <c r="J40" i="32"/>
  <c r="I40" i="32"/>
  <c r="K39" i="32"/>
  <c r="J39" i="32"/>
  <c r="I39" i="32"/>
  <c r="K38" i="32"/>
  <c r="J38" i="32"/>
  <c r="I38" i="32"/>
  <c r="L35" i="32"/>
  <c r="N34" i="32"/>
  <c r="O34" i="32" s="1"/>
  <c r="N33" i="32"/>
  <c r="O33" i="32" s="1"/>
  <c r="N32" i="32"/>
  <c r="O32" i="32" s="1"/>
  <c r="N31" i="32"/>
  <c r="O31" i="32" s="1"/>
  <c r="Q30" i="32"/>
  <c r="P30" i="32"/>
  <c r="N30" i="32"/>
  <c r="N35" i="32" s="1"/>
  <c r="S29" i="32"/>
  <c r="S28" i="32"/>
  <c r="S27" i="32"/>
  <c r="S26" i="32"/>
  <c r="S25" i="32"/>
  <c r="S24" i="32"/>
  <c r="S23" i="32"/>
  <c r="S20" i="32"/>
  <c r="K133" i="31"/>
  <c r="J133" i="31"/>
  <c r="I133" i="31"/>
  <c r="I132" i="31"/>
  <c r="K131" i="31"/>
  <c r="J131" i="31"/>
  <c r="I131" i="31"/>
  <c r="I130" i="31"/>
  <c r="K129" i="31"/>
  <c r="J129" i="31"/>
  <c r="I129" i="31"/>
  <c r="K128" i="31"/>
  <c r="J128" i="31"/>
  <c r="I128" i="31"/>
  <c r="I127" i="31"/>
  <c r="K126" i="31"/>
  <c r="J126" i="31"/>
  <c r="I126" i="31"/>
  <c r="I125" i="31"/>
  <c r="K124" i="31"/>
  <c r="J124" i="31"/>
  <c r="I124" i="31"/>
  <c r="N115" i="31"/>
  <c r="O115" i="31" s="1"/>
  <c r="N114" i="31"/>
  <c r="O114" i="31" s="1"/>
  <c r="N112" i="31"/>
  <c r="N111" i="31"/>
  <c r="N110" i="31"/>
  <c r="N109" i="31"/>
  <c r="S108" i="31"/>
  <c r="O107" i="31"/>
  <c r="N107" i="31"/>
  <c r="N106" i="31"/>
  <c r="O106" i="31" s="1"/>
  <c r="N105" i="31"/>
  <c r="O105" i="31" s="1"/>
  <c r="S104" i="31"/>
  <c r="N104" i="31"/>
  <c r="O104" i="31" s="1"/>
  <c r="N103" i="31"/>
  <c r="N102" i="31"/>
  <c r="N101" i="31"/>
  <c r="N100" i="31"/>
  <c r="N99" i="31"/>
  <c r="N98" i="31"/>
  <c r="N97" i="31"/>
  <c r="N96" i="31"/>
  <c r="N95" i="31"/>
  <c r="N94" i="31"/>
  <c r="N93" i="31"/>
  <c r="N92" i="31"/>
  <c r="N91" i="31"/>
  <c r="N90" i="31"/>
  <c r="N89" i="31"/>
  <c r="N88" i="31"/>
  <c r="S85" i="31"/>
  <c r="S83" i="31"/>
  <c r="O83" i="31"/>
  <c r="S82" i="31"/>
  <c r="S81" i="31"/>
  <c r="S80" i="31"/>
  <c r="S79" i="31"/>
  <c r="S78" i="31"/>
  <c r="S77" i="31"/>
  <c r="S76" i="31"/>
  <c r="S75" i="31"/>
  <c r="S73" i="31"/>
  <c r="S72" i="31"/>
  <c r="S71" i="31"/>
  <c r="S70" i="31"/>
  <c r="S69" i="31"/>
  <c r="S68" i="31"/>
  <c r="S67" i="31"/>
  <c r="S66" i="31"/>
  <c r="S65" i="31"/>
  <c r="S64" i="31"/>
  <c r="S63" i="31"/>
  <c r="S62" i="31"/>
  <c r="S61" i="31"/>
  <c r="S60" i="31"/>
  <c r="S59" i="31"/>
  <c r="S58" i="31"/>
  <c r="S57" i="31"/>
  <c r="S56" i="31"/>
  <c r="S55" i="31"/>
  <c r="S54" i="31"/>
  <c r="S51" i="31"/>
  <c r="S50" i="31"/>
  <c r="N47" i="31"/>
  <c r="K127" i="31"/>
  <c r="N45" i="31"/>
  <c r="S42" i="31"/>
  <c r="S41" i="31"/>
  <c r="S40" i="31"/>
  <c r="S39" i="31"/>
  <c r="S38" i="31"/>
  <c r="S37" i="31"/>
  <c r="S36" i="31"/>
  <c r="S35" i="31"/>
  <c r="S34" i="31"/>
  <c r="S33" i="31"/>
  <c r="S32" i="31"/>
  <c r="N31" i="31"/>
  <c r="N29" i="31"/>
  <c r="S27" i="31"/>
  <c r="O27" i="31"/>
  <c r="S26" i="31"/>
  <c r="O26" i="31"/>
  <c r="N25" i="31"/>
  <c r="S24" i="31"/>
  <c r="S23" i="31"/>
  <c r="Q21" i="31"/>
  <c r="P21" i="31"/>
  <c r="N21" i="31"/>
  <c r="S20" i="31"/>
  <c r="O20" i="31"/>
  <c r="Q19" i="31"/>
  <c r="P19" i="31"/>
  <c r="N19" i="31"/>
  <c r="S18" i="31"/>
  <c r="S17" i="31"/>
  <c r="S16" i="31"/>
  <c r="S14" i="31"/>
  <c r="K72" i="30"/>
  <c r="J72" i="30"/>
  <c r="I72" i="30"/>
  <c r="I71" i="30"/>
  <c r="K70" i="30"/>
  <c r="J70" i="30"/>
  <c r="I70" i="30"/>
  <c r="I69" i="30"/>
  <c r="I68" i="30"/>
  <c r="K67" i="30"/>
  <c r="J67" i="30"/>
  <c r="I67" i="30"/>
  <c r="I66" i="30"/>
  <c r="K65" i="30"/>
  <c r="J65" i="30"/>
  <c r="I65" i="30"/>
  <c r="I64" i="30"/>
  <c r="I63" i="30"/>
  <c r="N54" i="30"/>
  <c r="O54" i="30" s="1"/>
  <c r="K63" i="30" s="1"/>
  <c r="N53" i="30"/>
  <c r="K68" i="30" s="1"/>
  <c r="N52" i="30"/>
  <c r="O52" i="30" s="1"/>
  <c r="K64" i="30" s="1"/>
  <c r="N51" i="30"/>
  <c r="O51" i="30" s="1"/>
  <c r="N50" i="30"/>
  <c r="O50" i="30" s="1"/>
  <c r="N49" i="30"/>
  <c r="O49" i="30" s="1"/>
  <c r="N48" i="30"/>
  <c r="O48" i="30" s="1"/>
  <c r="N47" i="30"/>
  <c r="O47" i="30" s="1"/>
  <c r="N46" i="30"/>
  <c r="O46" i="30" s="1"/>
  <c r="K71" i="30" s="1"/>
  <c r="S45" i="30"/>
  <c r="N44" i="30"/>
  <c r="S42" i="30"/>
  <c r="S41" i="30"/>
  <c r="N40" i="30"/>
  <c r="O40" i="30" s="1"/>
  <c r="N39" i="30"/>
  <c r="O39" i="30" s="1"/>
  <c r="S38" i="30"/>
  <c r="S37" i="30"/>
  <c r="N36" i="30"/>
  <c r="O36" i="30" s="1"/>
  <c r="Q35" i="30"/>
  <c r="P35" i="30"/>
  <c r="N35" i="30"/>
  <c r="S34" i="30"/>
  <c r="S31" i="30"/>
  <c r="S30" i="30"/>
  <c r="S29" i="30"/>
  <c r="S28" i="30"/>
  <c r="P28" i="30"/>
  <c r="O28" i="30"/>
  <c r="S27" i="30"/>
  <c r="P26" i="30"/>
  <c r="N26" i="30"/>
  <c r="N60" i="30" s="1"/>
  <c r="S25" i="30"/>
  <c r="P25" i="30"/>
  <c r="O25" i="30"/>
  <c r="S24" i="30"/>
  <c r="S23" i="30"/>
  <c r="S22" i="30"/>
  <c r="S21" i="30"/>
  <c r="S20" i="30"/>
  <c r="S19" i="30"/>
  <c r="S18" i="30"/>
  <c r="S17" i="30"/>
  <c r="S16" i="30"/>
  <c r="S15" i="30"/>
  <c r="S14" i="30"/>
  <c r="S13" i="30"/>
  <c r="K97" i="29"/>
  <c r="J97" i="29"/>
  <c r="I97" i="29"/>
  <c r="I95" i="29"/>
  <c r="I94" i="29"/>
  <c r="I93" i="29"/>
  <c r="K92" i="29"/>
  <c r="J92" i="29"/>
  <c r="I92" i="29"/>
  <c r="K91" i="29"/>
  <c r="J91" i="29"/>
  <c r="I91" i="29"/>
  <c r="I90" i="29"/>
  <c r="K89" i="29"/>
  <c r="J89" i="29"/>
  <c r="I89" i="29"/>
  <c r="I88" i="29"/>
  <c r="K87" i="29"/>
  <c r="J87" i="29"/>
  <c r="I87" i="29"/>
  <c r="N73" i="29"/>
  <c r="O73" i="29" s="1"/>
  <c r="K90" i="29" s="1"/>
  <c r="N72" i="29"/>
  <c r="O72" i="29" s="1"/>
  <c r="N71" i="29"/>
  <c r="O71" i="29" s="1"/>
  <c r="N70" i="29"/>
  <c r="N69" i="29"/>
  <c r="N68" i="29"/>
  <c r="N67" i="29"/>
  <c r="N66" i="29"/>
  <c r="N65" i="29"/>
  <c r="N64" i="29"/>
  <c r="N63" i="29"/>
  <c r="N62" i="29"/>
  <c r="N61" i="29"/>
  <c r="N60" i="29"/>
  <c r="N59" i="29"/>
  <c r="O59" i="29" s="1"/>
  <c r="N58" i="29"/>
  <c r="O58" i="29" s="1"/>
  <c r="N57" i="29"/>
  <c r="O57" i="29" s="1"/>
  <c r="N56" i="29"/>
  <c r="O56" i="29" s="1"/>
  <c r="N55" i="29"/>
  <c r="O55" i="29" s="1"/>
  <c r="N54" i="29"/>
  <c r="O54" i="29" s="1"/>
  <c r="N53" i="29"/>
  <c r="O53" i="29" s="1"/>
  <c r="N52" i="29"/>
  <c r="O52" i="29" s="1"/>
  <c r="S51" i="29"/>
  <c r="S50" i="29"/>
  <c r="N49" i="29"/>
  <c r="O49" i="29" s="1"/>
  <c r="N48" i="29"/>
  <c r="O48" i="29" s="1"/>
  <c r="N47" i="29"/>
  <c r="O47" i="29" s="1"/>
  <c r="N46" i="29"/>
  <c r="O46" i="29" s="1"/>
  <c r="N45" i="29"/>
  <c r="O45" i="29" s="1"/>
  <c r="S43" i="29"/>
  <c r="N42" i="29"/>
  <c r="O42" i="29" s="1"/>
  <c r="N41" i="29"/>
  <c r="O41" i="29" s="1"/>
  <c r="N40" i="29"/>
  <c r="O40" i="29" s="1"/>
  <c r="N39" i="29"/>
  <c r="O39" i="29" s="1"/>
  <c r="N38" i="29"/>
  <c r="O38" i="29" s="1"/>
  <c r="S37" i="29"/>
  <c r="N36" i="29"/>
  <c r="O36" i="29" s="1"/>
  <c r="N35" i="29"/>
  <c r="O35" i="29" s="1"/>
  <c r="N34" i="29"/>
  <c r="O34" i="29" s="1"/>
  <c r="N33" i="29"/>
  <c r="O33" i="29" s="1"/>
  <c r="N32" i="29"/>
  <c r="N31" i="29"/>
  <c r="N30" i="29"/>
  <c r="N29" i="29"/>
  <c r="N28" i="29"/>
  <c r="Q26" i="29"/>
  <c r="P26" i="29"/>
  <c r="O26" i="29"/>
  <c r="Q25" i="29"/>
  <c r="P25" i="29"/>
  <c r="O25" i="29"/>
  <c r="N24" i="29"/>
  <c r="N23" i="29"/>
  <c r="N22" i="29"/>
  <c r="Q20" i="29"/>
  <c r="S19" i="29"/>
  <c r="P19" i="29"/>
  <c r="O19" i="29"/>
  <c r="S18" i="29"/>
  <c r="S16" i="29"/>
  <c r="S15" i="29"/>
  <c r="S14" i="29"/>
  <c r="S13" i="29"/>
  <c r="K47" i="28"/>
  <c r="J47" i="28"/>
  <c r="I47" i="28"/>
  <c r="I46" i="28"/>
  <c r="K45" i="28"/>
  <c r="J45" i="28"/>
  <c r="I45" i="28"/>
  <c r="I44" i="28"/>
  <c r="K43" i="28"/>
  <c r="J43" i="28"/>
  <c r="I43" i="28"/>
  <c r="K42" i="28"/>
  <c r="J42" i="28"/>
  <c r="I42" i="28"/>
  <c r="K41" i="28"/>
  <c r="J41" i="28"/>
  <c r="I41" i="28"/>
  <c r="K40" i="28"/>
  <c r="J40" i="28"/>
  <c r="I40" i="28"/>
  <c r="K39" i="28"/>
  <c r="J39" i="28"/>
  <c r="I39" i="28"/>
  <c r="K38" i="28"/>
  <c r="J38" i="28"/>
  <c r="I38" i="28"/>
  <c r="O32" i="28"/>
  <c r="O30" i="28"/>
  <c r="K44" i="28" s="1"/>
  <c r="S29" i="28"/>
  <c r="Q29" i="28"/>
  <c r="P29" i="28"/>
  <c r="N29" i="28"/>
  <c r="O29" i="28" s="1"/>
  <c r="N28" i="28"/>
  <c r="S27" i="28"/>
  <c r="S26" i="28"/>
  <c r="S25" i="28"/>
  <c r="S24" i="28"/>
  <c r="S23" i="28"/>
  <c r="S22" i="28"/>
  <c r="S21" i="28"/>
  <c r="S20" i="28"/>
  <c r="S19" i="28"/>
  <c r="S18" i="28"/>
  <c r="S17" i="28"/>
  <c r="K61" i="27"/>
  <c r="J61" i="27"/>
  <c r="I61" i="27"/>
  <c r="I60" i="27"/>
  <c r="K59" i="27"/>
  <c r="J59" i="27"/>
  <c r="I59" i="27"/>
  <c r="I58" i="27"/>
  <c r="I57" i="27"/>
  <c r="K56" i="27"/>
  <c r="J56" i="27"/>
  <c r="I56" i="27"/>
  <c r="J55" i="27"/>
  <c r="I55" i="27"/>
  <c r="K54" i="27"/>
  <c r="J54" i="27"/>
  <c r="I54" i="27"/>
  <c r="K53" i="27"/>
  <c r="J53" i="27"/>
  <c r="I53" i="27"/>
  <c r="K52" i="27"/>
  <c r="J52" i="27"/>
  <c r="I52" i="27"/>
  <c r="N41" i="27"/>
  <c r="K57" i="27" s="1"/>
  <c r="N40" i="27"/>
  <c r="O40" i="27" s="1"/>
  <c r="K60" i="27" s="1"/>
  <c r="N39" i="27"/>
  <c r="O39" i="27" s="1"/>
  <c r="N38" i="27"/>
  <c r="N37" i="27"/>
  <c r="O37" i="27" s="1"/>
  <c r="S36" i="27"/>
  <c r="S34" i="27"/>
  <c r="N34" i="27"/>
  <c r="O34" i="27" s="1"/>
  <c r="S33" i="27"/>
  <c r="N32" i="27"/>
  <c r="O32" i="27" s="1"/>
  <c r="N31" i="27"/>
  <c r="O31" i="27" s="1"/>
  <c r="Q30" i="27"/>
  <c r="P30" i="27"/>
  <c r="N30" i="27"/>
  <c r="P29" i="27"/>
  <c r="O29" i="27"/>
  <c r="S27" i="27"/>
  <c r="P27" i="27"/>
  <c r="O27" i="27"/>
  <c r="S26" i="27"/>
  <c r="S25" i="27"/>
  <c r="P25" i="27"/>
  <c r="S24" i="27"/>
  <c r="O24" i="27"/>
  <c r="S23" i="27"/>
  <c r="O23" i="27"/>
  <c r="S22" i="27"/>
  <c r="O22" i="27"/>
  <c r="S21" i="27"/>
  <c r="O21" i="27"/>
  <c r="S20" i="27"/>
  <c r="O20" i="27"/>
  <c r="R19" i="27"/>
  <c r="R16" i="28" s="1"/>
  <c r="R12" i="29" s="1"/>
  <c r="R12" i="30" s="1"/>
  <c r="R13" i="31" s="1"/>
  <c r="R19" i="32" s="1"/>
  <c r="R17" i="33" s="1"/>
  <c r="R19" i="34" s="1"/>
  <c r="V16" i="36" s="1"/>
  <c r="K130" i="26"/>
  <c r="J130" i="26"/>
  <c r="I130" i="26"/>
  <c r="I129" i="26"/>
  <c r="K128" i="26"/>
  <c r="J128" i="26"/>
  <c r="I128" i="26"/>
  <c r="I127" i="26"/>
  <c r="I126" i="26"/>
  <c r="I125" i="26"/>
  <c r="I124" i="26"/>
  <c r="K123" i="26"/>
  <c r="J123" i="26"/>
  <c r="I123" i="26"/>
  <c r="K122" i="26"/>
  <c r="J122" i="26"/>
  <c r="I122" i="26"/>
  <c r="K121" i="26"/>
  <c r="J121" i="26"/>
  <c r="I121" i="26"/>
  <c r="N111" i="26"/>
  <c r="N110" i="26"/>
  <c r="O110" i="26" s="1"/>
  <c r="N108" i="26"/>
  <c r="K126" i="26" s="1"/>
  <c r="N107" i="26"/>
  <c r="O107" i="26" s="1"/>
  <c r="N106" i="26"/>
  <c r="O106" i="26" s="1"/>
  <c r="N105" i="26"/>
  <c r="O105" i="26" s="1"/>
  <c r="N104" i="26"/>
  <c r="O104" i="26" s="1"/>
  <c r="N103" i="26"/>
  <c r="O103" i="26" s="1"/>
  <c r="N102" i="26"/>
  <c r="O102" i="26" s="1"/>
  <c r="N101" i="26"/>
  <c r="O101" i="26" s="1"/>
  <c r="N100" i="26"/>
  <c r="O100" i="26" s="1"/>
  <c r="S99" i="26"/>
  <c r="N98" i="26"/>
  <c r="O98" i="26" s="1"/>
  <c r="N97" i="26"/>
  <c r="N96" i="26"/>
  <c r="O96" i="26" s="1"/>
  <c r="N95" i="26"/>
  <c r="O95" i="26" s="1"/>
  <c r="N94" i="26"/>
  <c r="O94" i="26" s="1"/>
  <c r="O92" i="26"/>
  <c r="N91" i="26"/>
  <c r="O91" i="26" s="1"/>
  <c r="N90" i="26"/>
  <c r="O90" i="26" s="1"/>
  <c r="N89" i="26"/>
  <c r="O89" i="26" s="1"/>
  <c r="N88" i="26"/>
  <c r="O88" i="26" s="1"/>
  <c r="N87" i="26"/>
  <c r="O87" i="26" s="1"/>
  <c r="N86" i="26"/>
  <c r="O86" i="26" s="1"/>
  <c r="N85" i="26"/>
  <c r="O85" i="26" s="1"/>
  <c r="S84" i="26"/>
  <c r="N84" i="26"/>
  <c r="O84" i="26" s="1"/>
  <c r="N83" i="26"/>
  <c r="N82" i="26"/>
  <c r="N81" i="26"/>
  <c r="N80" i="26"/>
  <c r="N79" i="26"/>
  <c r="S78" i="26"/>
  <c r="S77" i="26"/>
  <c r="S76" i="26"/>
  <c r="S75" i="26"/>
  <c r="N74" i="26"/>
  <c r="S73" i="26"/>
  <c r="S71" i="26"/>
  <c r="S70" i="26"/>
  <c r="S69" i="26"/>
  <c r="O69" i="26"/>
  <c r="N68" i="26"/>
  <c r="O68" i="26" s="1"/>
  <c r="N67" i="26"/>
  <c r="O67" i="26" s="1"/>
  <c r="N66" i="26"/>
  <c r="O66" i="26" s="1"/>
  <c r="N65" i="26"/>
  <c r="O65" i="26" s="1"/>
  <c r="N64" i="26"/>
  <c r="O64" i="26" s="1"/>
  <c r="O63" i="26"/>
  <c r="O62" i="26"/>
  <c r="N61" i="26"/>
  <c r="O61" i="26" s="1"/>
  <c r="N60" i="26"/>
  <c r="O60" i="26" s="1"/>
  <c r="N59" i="26"/>
  <c r="O59" i="26" s="1"/>
  <c r="N58" i="26"/>
  <c r="O58" i="26" s="1"/>
  <c r="N57" i="26"/>
  <c r="O57" i="26" s="1"/>
  <c r="N56" i="26"/>
  <c r="O56" i="26" s="1"/>
  <c r="N55" i="26"/>
  <c r="O55" i="26" s="1"/>
  <c r="N54" i="26"/>
  <c r="O54" i="26" s="1"/>
  <c r="N53" i="26"/>
  <c r="O53" i="26" s="1"/>
  <c r="N52" i="26"/>
  <c r="O52" i="26" s="1"/>
  <c r="N51" i="26"/>
  <c r="O51" i="26" s="1"/>
  <c r="N50" i="26"/>
  <c r="O50" i="26" s="1"/>
  <c r="N49" i="26"/>
  <c r="O49" i="26" s="1"/>
  <c r="N48" i="26"/>
  <c r="O48" i="26" s="1"/>
  <c r="N47" i="26"/>
  <c r="O47" i="26" s="1"/>
  <c r="N46" i="26"/>
  <c r="O46" i="26" s="1"/>
  <c r="N45" i="26"/>
  <c r="O45" i="26" s="1"/>
  <c r="N44" i="26"/>
  <c r="O44" i="26" s="1"/>
  <c r="Q43" i="26"/>
  <c r="P43" i="26"/>
  <c r="N43" i="26"/>
  <c r="O43" i="26" s="1"/>
  <c r="S42" i="26"/>
  <c r="S41" i="26"/>
  <c r="S40" i="26"/>
  <c r="S39" i="26"/>
  <c r="P38" i="26"/>
  <c r="N38" i="26"/>
  <c r="O38" i="26" s="1"/>
  <c r="P37" i="26"/>
  <c r="N37" i="26"/>
  <c r="O37" i="26" s="1"/>
  <c r="P36" i="26"/>
  <c r="N36" i="26"/>
  <c r="O36" i="26" s="1"/>
  <c r="K124" i="26" s="1"/>
  <c r="N35" i="26"/>
  <c r="O35" i="26" s="1"/>
  <c r="N34" i="26"/>
  <c r="O34" i="26" s="1"/>
  <c r="N118" i="26"/>
  <c r="P32" i="26"/>
  <c r="O32" i="26"/>
  <c r="S32" i="26" s="1"/>
  <c r="P31" i="26"/>
  <c r="O31" i="26"/>
  <c r="P30" i="26"/>
  <c r="S29" i="26"/>
  <c r="O29" i="26"/>
  <c r="S28" i="26"/>
  <c r="S27" i="26"/>
  <c r="S26" i="26"/>
  <c r="S25" i="26"/>
  <c r="S24" i="26"/>
  <c r="S23" i="26"/>
  <c r="S22" i="26"/>
  <c r="S21" i="26"/>
  <c r="S20" i="26"/>
  <c r="S19" i="26"/>
  <c r="S18" i="26"/>
  <c r="S17" i="26"/>
  <c r="S16" i="26"/>
  <c r="S15" i="26"/>
  <c r="A11" i="26"/>
  <c r="A15" i="27" s="1"/>
  <c r="A13" i="28" s="1"/>
  <c r="A10" i="29" s="1"/>
  <c r="A10" i="30" s="1"/>
  <c r="A11" i="31" s="1"/>
  <c r="A16" i="32" s="1"/>
  <c r="A15" i="33" s="1"/>
  <c r="A16" i="34" s="1"/>
  <c r="A16" i="35" s="1"/>
  <c r="B14" i="36" s="1"/>
  <c r="K66" i="25"/>
  <c r="J66" i="25"/>
  <c r="I66" i="25"/>
  <c r="I65" i="25"/>
  <c r="I64" i="25"/>
  <c r="I63" i="25"/>
  <c r="K62" i="25"/>
  <c r="J62" i="25"/>
  <c r="I62" i="25"/>
  <c r="K61" i="25"/>
  <c r="J61" i="25"/>
  <c r="I61" i="25"/>
  <c r="J60" i="25"/>
  <c r="I60" i="25"/>
  <c r="K59" i="25"/>
  <c r="J59" i="25"/>
  <c r="I59" i="25"/>
  <c r="K58" i="25"/>
  <c r="J58" i="25"/>
  <c r="I58" i="25"/>
  <c r="K57" i="25"/>
  <c r="J57" i="25"/>
  <c r="I57" i="25"/>
  <c r="L46" i="25"/>
  <c r="N45" i="25"/>
  <c r="O45" i="25" s="1"/>
  <c r="N44" i="25"/>
  <c r="O44" i="25" s="1"/>
  <c r="N43" i="25"/>
  <c r="O43" i="25" s="1"/>
  <c r="N42" i="25"/>
  <c r="O42" i="25" s="1"/>
  <c r="N41" i="25"/>
  <c r="O41" i="25" s="1"/>
  <c r="N40" i="25"/>
  <c r="O40" i="25" s="1"/>
  <c r="N39" i="25"/>
  <c r="O39" i="25" s="1"/>
  <c r="N38" i="25"/>
  <c r="O38" i="25" s="1"/>
  <c r="N37" i="25"/>
  <c r="O37" i="25" s="1"/>
  <c r="N36" i="25"/>
  <c r="O36" i="25" s="1"/>
  <c r="N35" i="25"/>
  <c r="O35" i="25" s="1"/>
  <c r="O34" i="25"/>
  <c r="K65" i="25" s="1"/>
  <c r="N34" i="25"/>
  <c r="S33" i="25"/>
  <c r="O33" i="25"/>
  <c r="S32" i="25"/>
  <c r="O32" i="25"/>
  <c r="S31" i="25"/>
  <c r="O31" i="25"/>
  <c r="O30" i="25"/>
  <c r="N30" i="25"/>
  <c r="S29" i="25"/>
  <c r="S28" i="25"/>
  <c r="O28" i="25"/>
  <c r="N27" i="25"/>
  <c r="O27" i="25" s="1"/>
  <c r="N26" i="25"/>
  <c r="O26" i="25" s="1"/>
  <c r="S25" i="25"/>
  <c r="O25" i="25"/>
  <c r="K60" i="25" s="1"/>
  <c r="Q24" i="25"/>
  <c r="P24" i="25"/>
  <c r="N24" i="25"/>
  <c r="O24" i="25" s="1"/>
  <c r="S23" i="25"/>
  <c r="S22" i="25"/>
  <c r="S21" i="25"/>
  <c r="S20" i="25"/>
  <c r="S17" i="25"/>
  <c r="S16" i="25"/>
  <c r="S15" i="25"/>
  <c r="S14" i="25"/>
  <c r="S13" i="25"/>
  <c r="S12" i="25"/>
  <c r="K48" i="24"/>
  <c r="J48" i="24"/>
  <c r="I48" i="24"/>
  <c r="K47" i="24"/>
  <c r="J47" i="24"/>
  <c r="I47" i="24"/>
  <c r="K46" i="24"/>
  <c r="J46" i="24"/>
  <c r="I46" i="24"/>
  <c r="I45" i="24"/>
  <c r="K44" i="24"/>
  <c r="J44" i="24"/>
  <c r="I44" i="24"/>
  <c r="I43" i="24"/>
  <c r="K42" i="24"/>
  <c r="J42" i="24"/>
  <c r="I42" i="24"/>
  <c r="K41" i="24"/>
  <c r="J41" i="24"/>
  <c r="I41" i="24"/>
  <c r="K40" i="24"/>
  <c r="J40" i="24"/>
  <c r="I40" i="24"/>
  <c r="K39" i="24"/>
  <c r="J39" i="24"/>
  <c r="I39" i="24"/>
  <c r="L36" i="24"/>
  <c r="N35" i="24"/>
  <c r="N34" i="24"/>
  <c r="N33" i="24"/>
  <c r="N32" i="24"/>
  <c r="N31" i="24"/>
  <c r="O30" i="24"/>
  <c r="N29" i="24"/>
  <c r="O29" i="24" s="1"/>
  <c r="S28" i="24"/>
  <c r="Q27" i="24"/>
  <c r="P27" i="24"/>
  <c r="N27" i="24"/>
  <c r="S26" i="24"/>
  <c r="P25" i="24"/>
  <c r="O25" i="24"/>
  <c r="N36" i="24"/>
  <c r="S24" i="24"/>
  <c r="S23" i="24"/>
  <c r="S22" i="24"/>
  <c r="S21" i="24"/>
  <c r="S20" i="24"/>
  <c r="S19" i="24"/>
  <c r="S18" i="24"/>
  <c r="S17" i="24"/>
  <c r="S16" i="24"/>
  <c r="S15" i="24"/>
  <c r="K48" i="23"/>
  <c r="J48" i="23"/>
  <c r="I48" i="23"/>
  <c r="K47" i="23"/>
  <c r="J47" i="23"/>
  <c r="I47" i="23"/>
  <c r="K46" i="23"/>
  <c r="J46" i="23"/>
  <c r="I46" i="23"/>
  <c r="I45" i="23"/>
  <c r="K44" i="23"/>
  <c r="J44" i="23"/>
  <c r="I44" i="23"/>
  <c r="K43" i="23"/>
  <c r="J43" i="23"/>
  <c r="I43" i="23"/>
  <c r="K42" i="23"/>
  <c r="J42" i="23"/>
  <c r="I42" i="23"/>
  <c r="K41" i="23"/>
  <c r="J41" i="23"/>
  <c r="I41" i="23"/>
  <c r="K40" i="23"/>
  <c r="J40" i="23"/>
  <c r="I40" i="23"/>
  <c r="K39" i="23"/>
  <c r="J39" i="23"/>
  <c r="I39" i="23"/>
  <c r="Q33" i="23"/>
  <c r="P33" i="23"/>
  <c r="N33" i="23"/>
  <c r="N36" i="23" s="1"/>
  <c r="S32" i="23"/>
  <c r="P31" i="23"/>
  <c r="O31" i="23"/>
  <c r="S30" i="23"/>
  <c r="S29" i="23"/>
  <c r="S28" i="23"/>
  <c r="S27" i="23"/>
  <c r="S26" i="23"/>
  <c r="S25" i="23"/>
  <c r="S24" i="23"/>
  <c r="S23" i="23"/>
  <c r="S22" i="23"/>
  <c r="S21" i="23"/>
  <c r="S20" i="23"/>
  <c r="S19" i="23"/>
  <c r="S18" i="23"/>
  <c r="S17" i="23"/>
  <c r="R16" i="23"/>
  <c r="R14" i="24" s="1"/>
  <c r="R11" i="25" s="1"/>
  <c r="R14" i="26" s="1"/>
  <c r="A14" i="23"/>
  <c r="A13" i="24" s="1"/>
  <c r="A9" i="25" s="1"/>
  <c r="K39" i="22"/>
  <c r="J39" i="22"/>
  <c r="I39" i="22"/>
  <c r="K38" i="22"/>
  <c r="J38" i="22"/>
  <c r="I38" i="22"/>
  <c r="K37" i="22"/>
  <c r="J37" i="22"/>
  <c r="I37" i="22"/>
  <c r="I36" i="22"/>
  <c r="I35" i="22"/>
  <c r="K34" i="22"/>
  <c r="J34" i="22"/>
  <c r="I34" i="22"/>
  <c r="K33" i="22"/>
  <c r="J33" i="22"/>
  <c r="I33" i="22"/>
  <c r="K32" i="22"/>
  <c r="J32" i="22"/>
  <c r="I32" i="22"/>
  <c r="K31" i="22"/>
  <c r="J31" i="22"/>
  <c r="I31" i="22"/>
  <c r="K30" i="22"/>
  <c r="J30" i="22"/>
  <c r="I30" i="22"/>
  <c r="L27" i="22"/>
  <c r="N26" i="22"/>
  <c r="N25" i="22"/>
  <c r="N24" i="22"/>
  <c r="N23" i="22"/>
  <c r="Q22" i="22"/>
  <c r="P22" i="22"/>
  <c r="N22" i="22"/>
  <c r="S20" i="22"/>
  <c r="S19" i="22"/>
  <c r="S18" i="22"/>
  <c r="O18" i="22"/>
  <c r="S17" i="22"/>
  <c r="S16" i="22"/>
  <c r="K98" i="21"/>
  <c r="J98" i="21"/>
  <c r="I98" i="21"/>
  <c r="I97" i="21"/>
  <c r="I96" i="21"/>
  <c r="I95" i="21"/>
  <c r="K94" i="21"/>
  <c r="I94" i="21"/>
  <c r="K93" i="21"/>
  <c r="J93" i="21"/>
  <c r="I93" i="21"/>
  <c r="I92" i="21"/>
  <c r="K91" i="21"/>
  <c r="J91" i="21"/>
  <c r="I91" i="21"/>
  <c r="I90" i="21"/>
  <c r="K89" i="21"/>
  <c r="J89" i="21"/>
  <c r="I89" i="21"/>
  <c r="N62" i="21"/>
  <c r="N61" i="21"/>
  <c r="N59" i="21"/>
  <c r="N58" i="21"/>
  <c r="N57" i="21"/>
  <c r="N56" i="21"/>
  <c r="N55" i="21"/>
  <c r="N54" i="21"/>
  <c r="N53" i="21"/>
  <c r="N52" i="21"/>
  <c r="N51" i="21"/>
  <c r="N50" i="21"/>
  <c r="N49" i="21"/>
  <c r="N48" i="21"/>
  <c r="N47" i="21"/>
  <c r="R47" i="21" s="1"/>
  <c r="N46" i="21"/>
  <c r="N45" i="21"/>
  <c r="N44" i="21"/>
  <c r="N43" i="21"/>
  <c r="N42" i="21"/>
  <c r="N41" i="21"/>
  <c r="O40" i="21"/>
  <c r="R40" i="21" s="1"/>
  <c r="S40" i="21" s="1"/>
  <c r="N39" i="21"/>
  <c r="N37" i="21"/>
  <c r="N36" i="21"/>
  <c r="N35" i="21"/>
  <c r="N34" i="21"/>
  <c r="N33" i="21"/>
  <c r="N32" i="21"/>
  <c r="N31" i="21"/>
  <c r="N30" i="21"/>
  <c r="Q29" i="21"/>
  <c r="P29" i="21"/>
  <c r="N29" i="21"/>
  <c r="S28" i="21"/>
  <c r="P28" i="21"/>
  <c r="O28" i="21"/>
  <c r="S27" i="21"/>
  <c r="P27" i="21"/>
  <c r="O27" i="21"/>
  <c r="P22" i="21"/>
  <c r="N22" i="21"/>
  <c r="S21" i="21"/>
  <c r="S20" i="21"/>
  <c r="S19" i="21"/>
  <c r="S17" i="21"/>
  <c r="S16" i="21"/>
  <c r="S15" i="21"/>
  <c r="S14" i="21"/>
  <c r="A11" i="21"/>
  <c r="A13" i="22" s="1"/>
  <c r="K268" i="20"/>
  <c r="J268" i="20"/>
  <c r="I268" i="20"/>
  <c r="I267" i="20"/>
  <c r="K266" i="20"/>
  <c r="J266" i="20"/>
  <c r="I266" i="20"/>
  <c r="I265" i="20"/>
  <c r="I264" i="20"/>
  <c r="K263" i="20"/>
  <c r="J263" i="20"/>
  <c r="I263" i="20"/>
  <c r="K262" i="20"/>
  <c r="J262" i="20"/>
  <c r="K261" i="20"/>
  <c r="J261" i="20"/>
  <c r="I261" i="20"/>
  <c r="K260" i="20"/>
  <c r="J260" i="20"/>
  <c r="I260" i="20"/>
  <c r="K259" i="20"/>
  <c r="J259" i="20"/>
  <c r="I259" i="20"/>
  <c r="K264" i="20"/>
  <c r="Q253" i="20"/>
  <c r="Q252" i="20"/>
  <c r="R252" i="20" s="1"/>
  <c r="R251" i="20"/>
  <c r="Q251" i="20"/>
  <c r="Q250" i="20"/>
  <c r="R250" i="20" s="1"/>
  <c r="Q249" i="20"/>
  <c r="R249" i="20" s="1"/>
  <c r="Q248" i="20"/>
  <c r="R248" i="20" s="1"/>
  <c r="Q247" i="20"/>
  <c r="R247" i="20" s="1"/>
  <c r="Q246" i="20"/>
  <c r="R246" i="20" s="1"/>
  <c r="Q245" i="20"/>
  <c r="R245" i="20" s="1"/>
  <c r="Q244" i="20"/>
  <c r="R244" i="20" s="1"/>
  <c r="Q243" i="20"/>
  <c r="R243" i="20" s="1"/>
  <c r="Q242" i="20"/>
  <c r="R242" i="20" s="1"/>
  <c r="V241" i="20"/>
  <c r="V240" i="20"/>
  <c r="Q239" i="20"/>
  <c r="R239" i="20" s="1"/>
  <c r="Q238" i="20"/>
  <c r="R238" i="20" s="1"/>
  <c r="V237" i="20"/>
  <c r="V236" i="20"/>
  <c r="V235" i="20"/>
  <c r="V234" i="20"/>
  <c r="S233" i="20"/>
  <c r="Q233" i="20"/>
  <c r="R233" i="20" s="1"/>
  <c r="V232" i="20"/>
  <c r="V231" i="20"/>
  <c r="V230" i="20"/>
  <c r="V229" i="20"/>
  <c r="V228" i="20"/>
  <c r="V227" i="20"/>
  <c r="V226" i="20"/>
  <c r="V225" i="20"/>
  <c r="V222" i="20"/>
  <c r="V221" i="20"/>
  <c r="V220" i="20"/>
  <c r="V219" i="20"/>
  <c r="S218" i="20"/>
  <c r="V218" i="20"/>
  <c r="S217" i="20"/>
  <c r="V216" i="20"/>
  <c r="S215" i="20"/>
  <c r="V214" i="20"/>
  <c r="V213" i="20"/>
  <c r="V212" i="20"/>
  <c r="V211" i="20"/>
  <c r="V210" i="20"/>
  <c r="V209" i="20"/>
  <c r="V208" i="20"/>
  <c r="V207" i="20"/>
  <c r="V206" i="20"/>
  <c r="V205" i="20"/>
  <c r="V204" i="20"/>
  <c r="O203" i="20"/>
  <c r="O254" i="20" s="1"/>
  <c r="V202" i="20"/>
  <c r="V201" i="20"/>
  <c r="V200" i="20"/>
  <c r="V199" i="20"/>
  <c r="V198" i="20"/>
  <c r="V196" i="20"/>
  <c r="V195" i="20"/>
  <c r="V194" i="20"/>
  <c r="V193" i="20"/>
  <c r="V192" i="20"/>
  <c r="V191" i="20"/>
  <c r="V190" i="20"/>
  <c r="V189" i="20"/>
  <c r="V188" i="20"/>
  <c r="V187" i="20"/>
  <c r="V186" i="20"/>
  <c r="V185" i="20"/>
  <c r="V184" i="20"/>
  <c r="V183" i="20"/>
  <c r="V182" i="20"/>
  <c r="V181" i="20"/>
  <c r="V180" i="20"/>
  <c r="V179" i="20"/>
  <c r="V178" i="20"/>
  <c r="V177" i="20"/>
  <c r="V176" i="20"/>
  <c r="V175" i="20"/>
  <c r="V174" i="20"/>
  <c r="V173" i="20"/>
  <c r="V172" i="20"/>
  <c r="V171" i="20"/>
  <c r="V170" i="20"/>
  <c r="V169" i="20"/>
  <c r="V168" i="20"/>
  <c r="V167" i="20"/>
  <c r="V166" i="20"/>
  <c r="V165" i="20"/>
  <c r="V164" i="20"/>
  <c r="V163" i="20"/>
  <c r="V162" i="20"/>
  <c r="V161" i="20"/>
  <c r="V160" i="20"/>
  <c r="V159" i="20"/>
  <c r="V158" i="20"/>
  <c r="V157" i="20"/>
  <c r="V156" i="20"/>
  <c r="V155" i="20"/>
  <c r="V154" i="20"/>
  <c r="V153" i="20"/>
  <c r="V152" i="20"/>
  <c r="V151" i="20"/>
  <c r="V150" i="20"/>
  <c r="V149" i="20"/>
  <c r="V148" i="20"/>
  <c r="V147" i="20"/>
  <c r="V146" i="20"/>
  <c r="V145" i="20"/>
  <c r="V144" i="20"/>
  <c r="V143" i="20"/>
  <c r="V142" i="20"/>
  <c r="V141" i="20"/>
  <c r="V140" i="20"/>
  <c r="V139" i="20"/>
  <c r="V138" i="20"/>
  <c r="V137" i="20"/>
  <c r="V136" i="20"/>
  <c r="V135" i="20"/>
  <c r="V134" i="20"/>
  <c r="V133" i="20"/>
  <c r="V132" i="20"/>
  <c r="V131" i="20"/>
  <c r="V130" i="20"/>
  <c r="V129" i="20"/>
  <c r="V128" i="20"/>
  <c r="V127" i="20"/>
  <c r="V126" i="20"/>
  <c r="V125" i="20"/>
  <c r="V124" i="20"/>
  <c r="V123" i="20"/>
  <c r="V122" i="20"/>
  <c r="V121" i="20"/>
  <c r="V120" i="20"/>
  <c r="V119" i="20"/>
  <c r="V118" i="20"/>
  <c r="V117" i="20"/>
  <c r="V116" i="20"/>
  <c r="V115" i="20"/>
  <c r="V114" i="20"/>
  <c r="V113" i="20"/>
  <c r="V112" i="20"/>
  <c r="V111" i="20"/>
  <c r="V110" i="20"/>
  <c r="V109" i="20"/>
  <c r="V108" i="20"/>
  <c r="V107" i="20"/>
  <c r="V106" i="20"/>
  <c r="V105" i="20"/>
  <c r="V104" i="20"/>
  <c r="V103" i="20"/>
  <c r="V102" i="20"/>
  <c r="V101" i="20"/>
  <c r="V100" i="20"/>
  <c r="V99" i="20"/>
  <c r="V98" i="20"/>
  <c r="V97" i="20"/>
  <c r="V96" i="20"/>
  <c r="V95" i="20"/>
  <c r="V94" i="20"/>
  <c r="V93" i="20"/>
  <c r="V92" i="20"/>
  <c r="V91" i="20"/>
  <c r="V90" i="20"/>
  <c r="V89" i="20"/>
  <c r="V88" i="20"/>
  <c r="V87" i="20"/>
  <c r="V86" i="20"/>
  <c r="V85" i="20"/>
  <c r="V84" i="20"/>
  <c r="V83" i="20"/>
  <c r="V82" i="20"/>
  <c r="V81" i="20"/>
  <c r="V80" i="20"/>
  <c r="V79" i="20"/>
  <c r="V78" i="20"/>
  <c r="V77" i="20"/>
  <c r="V76" i="20"/>
  <c r="V75" i="20"/>
  <c r="V74" i="20"/>
  <c r="V73" i="20"/>
  <c r="V72" i="20"/>
  <c r="V71" i="20"/>
  <c r="V70" i="20"/>
  <c r="V69" i="20"/>
  <c r="V68" i="20"/>
  <c r="V67" i="20"/>
  <c r="V66" i="20"/>
  <c r="V65" i="20"/>
  <c r="V64" i="20"/>
  <c r="V63" i="20"/>
  <c r="V62" i="20"/>
  <c r="V61" i="20"/>
  <c r="V60" i="20"/>
  <c r="V59" i="20"/>
  <c r="V58" i="20"/>
  <c r="V57" i="20"/>
  <c r="V56" i="20"/>
  <c r="V55" i="20"/>
  <c r="V54" i="20"/>
  <c r="V53" i="20"/>
  <c r="V52" i="20"/>
  <c r="V51" i="20"/>
  <c r="V50" i="20"/>
  <c r="V49" i="20"/>
  <c r="V48" i="20"/>
  <c r="V47" i="20"/>
  <c r="V46" i="20"/>
  <c r="V45" i="20"/>
  <c r="V44" i="20"/>
  <c r="V43" i="20"/>
  <c r="V42" i="20"/>
  <c r="V41" i="20"/>
  <c r="V40" i="20"/>
  <c r="V39" i="20"/>
  <c r="V38" i="20"/>
  <c r="V37" i="20"/>
  <c r="V36" i="20"/>
  <c r="V35" i="20"/>
  <c r="V34" i="20"/>
  <c r="V33" i="20"/>
  <c r="V32" i="20"/>
  <c r="V31" i="20"/>
  <c r="V30" i="20"/>
  <c r="V29" i="20"/>
  <c r="V28" i="20"/>
  <c r="V27" i="20"/>
  <c r="V26" i="20"/>
  <c r="V25" i="20"/>
  <c r="V24" i="20"/>
  <c r="V23" i="20"/>
  <c r="V22" i="20"/>
  <c r="V21" i="20"/>
  <c r="V20" i="20"/>
  <c r="V19" i="20"/>
  <c r="V18" i="20"/>
  <c r="V17" i="20"/>
  <c r="V16" i="20"/>
  <c r="K135" i="19"/>
  <c r="J135" i="19"/>
  <c r="I135" i="19"/>
  <c r="I134" i="19"/>
  <c r="I133" i="19"/>
  <c r="I132" i="19"/>
  <c r="I131" i="19"/>
  <c r="K130" i="19"/>
  <c r="J130" i="19"/>
  <c r="I130" i="19"/>
  <c r="I129" i="19"/>
  <c r="K128" i="19"/>
  <c r="J128" i="19"/>
  <c r="I128" i="19"/>
  <c r="J127" i="19"/>
  <c r="K126" i="19"/>
  <c r="J126" i="19"/>
  <c r="I126" i="19"/>
  <c r="Q116" i="19"/>
  <c r="Q114" i="19"/>
  <c r="Q113" i="19"/>
  <c r="R113" i="19" s="1"/>
  <c r="Q110" i="19"/>
  <c r="R110" i="19" s="1"/>
  <c r="Q109" i="19"/>
  <c r="R109" i="19" s="1"/>
  <c r="Q108" i="19"/>
  <c r="Q107" i="19"/>
  <c r="R107" i="19" s="1"/>
  <c r="Q106" i="19"/>
  <c r="R106" i="19" s="1"/>
  <c r="Q105" i="19"/>
  <c r="R105" i="19" s="1"/>
  <c r="Q104" i="19"/>
  <c r="R104" i="19" s="1"/>
  <c r="Q103" i="19"/>
  <c r="R103" i="19" s="1"/>
  <c r="Q102" i="19"/>
  <c r="R102" i="19" s="1"/>
  <c r="Q101" i="19"/>
  <c r="R101" i="19" s="1"/>
  <c r="Q100" i="19"/>
  <c r="R100" i="19" s="1"/>
  <c r="Q99" i="19"/>
  <c r="R99" i="19" s="1"/>
  <c r="Q98" i="19"/>
  <c r="R98" i="19" s="1"/>
  <c r="Q97" i="19"/>
  <c r="R97" i="19" s="1"/>
  <c r="Q96" i="19"/>
  <c r="R96" i="19" s="1"/>
  <c r="Q95" i="19"/>
  <c r="R95" i="19" s="1"/>
  <c r="Q94" i="19"/>
  <c r="R94" i="19" s="1"/>
  <c r="Q93" i="19"/>
  <c r="R93" i="19" s="1"/>
  <c r="Q92" i="19"/>
  <c r="R92" i="19" s="1"/>
  <c r="Q91" i="19"/>
  <c r="R91" i="19" s="1"/>
  <c r="Q90" i="19"/>
  <c r="R90" i="19" s="1"/>
  <c r="Q89" i="19"/>
  <c r="R89" i="19" s="1"/>
  <c r="Q88" i="19"/>
  <c r="R88" i="19" s="1"/>
  <c r="Q87" i="19"/>
  <c r="R87" i="19" s="1"/>
  <c r="Q86" i="19"/>
  <c r="R86" i="19" s="1"/>
  <c r="V84" i="19"/>
  <c r="V83" i="19"/>
  <c r="R83" i="19"/>
  <c r="V82" i="19"/>
  <c r="R82" i="19"/>
  <c r="V81" i="19"/>
  <c r="R81" i="19"/>
  <c r="Q80" i="19"/>
  <c r="R80" i="19" s="1"/>
  <c r="V79" i="19"/>
  <c r="V78" i="19"/>
  <c r="Q77" i="19"/>
  <c r="R77" i="19" s="1"/>
  <c r="Q76" i="19"/>
  <c r="R76" i="19" s="1"/>
  <c r="K133" i="19" s="1"/>
  <c r="Q75" i="19"/>
  <c r="R75" i="19" s="1"/>
  <c r="Q74" i="19"/>
  <c r="R74" i="19" s="1"/>
  <c r="Q73" i="19"/>
  <c r="R73" i="19" s="1"/>
  <c r="Q72" i="19"/>
  <c r="V71" i="19"/>
  <c r="V70" i="19"/>
  <c r="V69" i="19"/>
  <c r="V66" i="19"/>
  <c r="V65" i="19"/>
  <c r="V64" i="19"/>
  <c r="Q61" i="19"/>
  <c r="R61" i="19" s="1"/>
  <c r="V60" i="19"/>
  <c r="Q59" i="19"/>
  <c r="R59" i="19" s="1"/>
  <c r="V57" i="19"/>
  <c r="R57" i="19"/>
  <c r="V56" i="19"/>
  <c r="V55" i="19"/>
  <c r="V54" i="19"/>
  <c r="V53" i="19"/>
  <c r="V52" i="19"/>
  <c r="T51" i="19"/>
  <c r="S51" i="19"/>
  <c r="Q51" i="19"/>
  <c r="V50" i="19"/>
  <c r="R50" i="19"/>
  <c r="V49" i="19"/>
  <c r="V48" i="19"/>
  <c r="V47" i="19"/>
  <c r="V46" i="19"/>
  <c r="V45" i="19"/>
  <c r="V44" i="19"/>
  <c r="V43" i="19"/>
  <c r="O41" i="19"/>
  <c r="O123" i="19" s="1"/>
  <c r="S40" i="19"/>
  <c r="V39" i="19"/>
  <c r="V38" i="19"/>
  <c r="V37" i="19"/>
  <c r="V36" i="19"/>
  <c r="V35" i="19"/>
  <c r="V34" i="19"/>
  <c r="V33" i="19"/>
  <c r="V32" i="19"/>
  <c r="V31" i="19"/>
  <c r="V30" i="19"/>
  <c r="V29" i="19"/>
  <c r="V28" i="19"/>
  <c r="V27" i="19"/>
  <c r="V26" i="19"/>
  <c r="V25" i="19"/>
  <c r="V24" i="19"/>
  <c r="V23" i="19"/>
  <c r="V22" i="19"/>
  <c r="V21" i="19"/>
  <c r="V20" i="19"/>
  <c r="K42" i="18"/>
  <c r="J42" i="18"/>
  <c r="I42" i="18"/>
  <c r="J41" i="18"/>
  <c r="I41" i="18"/>
  <c r="K40" i="18"/>
  <c r="J40" i="18"/>
  <c r="I40" i="18"/>
  <c r="I39" i="18"/>
  <c r="K38" i="18"/>
  <c r="J38" i="18"/>
  <c r="I38" i="18"/>
  <c r="K37" i="18"/>
  <c r="J37" i="18"/>
  <c r="I37" i="18"/>
  <c r="K36" i="18"/>
  <c r="J36" i="18"/>
  <c r="I36" i="18"/>
  <c r="K35" i="18"/>
  <c r="J35" i="18"/>
  <c r="I35" i="18"/>
  <c r="K34" i="18"/>
  <c r="J34" i="18"/>
  <c r="I34" i="18"/>
  <c r="K33" i="18"/>
  <c r="J33" i="18"/>
  <c r="I33" i="18"/>
  <c r="S26" i="18"/>
  <c r="N25" i="18"/>
  <c r="Q24" i="18"/>
  <c r="N24" i="18"/>
  <c r="S23" i="18"/>
  <c r="P23" i="18"/>
  <c r="O23" i="18"/>
  <c r="K41" i="18" s="1"/>
  <c r="S22" i="18"/>
  <c r="O22" i="18"/>
  <c r="S21" i="18"/>
  <c r="O21" i="18"/>
  <c r="S20" i="18"/>
  <c r="S19" i="18"/>
  <c r="S18" i="18"/>
  <c r="K81" i="17"/>
  <c r="J81" i="17"/>
  <c r="I81" i="17"/>
  <c r="K80" i="17"/>
  <c r="J80" i="17"/>
  <c r="I80" i="17"/>
  <c r="K79" i="17"/>
  <c r="J79" i="17"/>
  <c r="I79" i="17"/>
  <c r="I78" i="17"/>
  <c r="I77" i="17"/>
  <c r="K76" i="17"/>
  <c r="J76" i="17"/>
  <c r="I76" i="17"/>
  <c r="I75" i="17"/>
  <c r="K74" i="17"/>
  <c r="J74" i="17"/>
  <c r="I74" i="17"/>
  <c r="K73" i="17"/>
  <c r="J73" i="17"/>
  <c r="I73" i="17"/>
  <c r="K72" i="17"/>
  <c r="J72" i="17"/>
  <c r="I72" i="17"/>
  <c r="N62" i="17"/>
  <c r="O62" i="17" s="1"/>
  <c r="N61" i="17"/>
  <c r="O61" i="17" s="1"/>
  <c r="N60" i="17"/>
  <c r="O60" i="17" s="1"/>
  <c r="N59" i="17"/>
  <c r="O59" i="17" s="1"/>
  <c r="N57" i="17"/>
  <c r="N56" i="17"/>
  <c r="N55" i="17"/>
  <c r="N54" i="17"/>
  <c r="N53" i="17"/>
  <c r="R53" i="17" s="1"/>
  <c r="S52" i="17"/>
  <c r="O52" i="17"/>
  <c r="N51" i="17"/>
  <c r="O51" i="17" s="1"/>
  <c r="N50" i="17"/>
  <c r="O50" i="17" s="1"/>
  <c r="N49" i="17"/>
  <c r="O49" i="17" s="1"/>
  <c r="N48" i="17"/>
  <c r="O48" i="17" s="1"/>
  <c r="N47" i="17"/>
  <c r="O47" i="17" s="1"/>
  <c r="N46" i="17"/>
  <c r="O46" i="17" s="1"/>
  <c r="N45" i="17"/>
  <c r="O45" i="17" s="1"/>
  <c r="K75" i="17"/>
  <c r="S43" i="17"/>
  <c r="N42" i="17"/>
  <c r="S41" i="17"/>
  <c r="S40" i="17"/>
  <c r="S39" i="17"/>
  <c r="N38" i="17"/>
  <c r="O38" i="17" s="1"/>
  <c r="N37" i="17"/>
  <c r="O37" i="17" s="1"/>
  <c r="S36" i="17"/>
  <c r="P34" i="17"/>
  <c r="N34" i="17"/>
  <c r="O34" i="17" s="1"/>
  <c r="S33" i="17"/>
  <c r="S32" i="17"/>
  <c r="S31" i="17"/>
  <c r="S30" i="17"/>
  <c r="O30" i="17"/>
  <c r="S29" i="17"/>
  <c r="S28" i="17"/>
  <c r="S27" i="17"/>
  <c r="S26" i="17"/>
  <c r="S25" i="17"/>
  <c r="S24" i="17"/>
  <c r="S23" i="17"/>
  <c r="S22" i="17"/>
  <c r="S21" i="17"/>
  <c r="S19" i="17"/>
  <c r="S18" i="17"/>
  <c r="S17" i="17"/>
  <c r="S16" i="17"/>
  <c r="S15" i="17"/>
  <c r="K131" i="16"/>
  <c r="J131" i="16"/>
  <c r="I131" i="16"/>
  <c r="I130" i="16"/>
  <c r="I129" i="16"/>
  <c r="I128" i="16"/>
  <c r="K127" i="16"/>
  <c r="J127" i="16"/>
  <c r="I127" i="16"/>
  <c r="K126" i="16"/>
  <c r="J126" i="16"/>
  <c r="I126" i="16"/>
  <c r="K125" i="16"/>
  <c r="J125" i="16"/>
  <c r="I125" i="16"/>
  <c r="K124" i="16"/>
  <c r="J124" i="16"/>
  <c r="I124" i="16"/>
  <c r="K123" i="16"/>
  <c r="J123" i="16"/>
  <c r="I123" i="16"/>
  <c r="K122" i="16"/>
  <c r="J122" i="16"/>
  <c r="I122" i="16"/>
  <c r="P110" i="16"/>
  <c r="N107" i="16"/>
  <c r="O107" i="16" s="1"/>
  <c r="R107" i="16" s="1"/>
  <c r="S107" i="16" s="1"/>
  <c r="N106" i="16"/>
  <c r="O106" i="16" s="1"/>
  <c r="R106" i="16" s="1"/>
  <c r="S106" i="16" s="1"/>
  <c r="N105" i="16"/>
  <c r="O105" i="16" s="1"/>
  <c r="R105" i="16" s="1"/>
  <c r="S105" i="16" s="1"/>
  <c r="N104" i="16"/>
  <c r="O104" i="16" s="1"/>
  <c r="N103" i="16"/>
  <c r="N102" i="16"/>
  <c r="N101" i="16"/>
  <c r="N100" i="16"/>
  <c r="N99" i="16"/>
  <c r="N98" i="16"/>
  <c r="N97" i="16"/>
  <c r="N96" i="16"/>
  <c r="N95" i="16"/>
  <c r="N94" i="16"/>
  <c r="N93" i="16"/>
  <c r="N92" i="16"/>
  <c r="N91" i="16"/>
  <c r="N90" i="16"/>
  <c r="N89" i="16"/>
  <c r="N88" i="16"/>
  <c r="N87" i="16"/>
  <c r="N86" i="16"/>
  <c r="N85" i="16"/>
  <c r="N84" i="16"/>
  <c r="N83" i="16"/>
  <c r="N82" i="16"/>
  <c r="N81" i="16"/>
  <c r="N80" i="16"/>
  <c r="N79" i="16"/>
  <c r="N78" i="16"/>
  <c r="N77" i="16"/>
  <c r="N76" i="16"/>
  <c r="N75" i="16"/>
  <c r="N74" i="16"/>
  <c r="N73" i="16"/>
  <c r="N72" i="16"/>
  <c r="N71" i="16"/>
  <c r="N70" i="16"/>
  <c r="N69" i="16"/>
  <c r="N68" i="16"/>
  <c r="N67" i="16"/>
  <c r="N66" i="16"/>
  <c r="N65" i="16"/>
  <c r="N64" i="16"/>
  <c r="N63" i="16"/>
  <c r="N62" i="16"/>
  <c r="N61" i="16"/>
  <c r="R61" i="16" s="1"/>
  <c r="N60" i="16"/>
  <c r="N59" i="16"/>
  <c r="N58" i="16"/>
  <c r="N57" i="16"/>
  <c r="N56" i="16"/>
  <c r="N55" i="16"/>
  <c r="N54" i="16"/>
  <c r="N53" i="16"/>
  <c r="N52" i="16"/>
  <c r="N51" i="16"/>
  <c r="O51" i="16" s="1"/>
  <c r="N50" i="16"/>
  <c r="O50" i="16" s="1"/>
  <c r="N49" i="16"/>
  <c r="O49" i="16" s="1"/>
  <c r="N48" i="16"/>
  <c r="O48" i="16" s="1"/>
  <c r="N47" i="16"/>
  <c r="O47" i="16" s="1"/>
  <c r="N46" i="16"/>
  <c r="O46" i="16" s="1"/>
  <c r="N45" i="16"/>
  <c r="O45" i="16" s="1"/>
  <c r="N44" i="16"/>
  <c r="O44" i="16" s="1"/>
  <c r="N43" i="16"/>
  <c r="O43" i="16" s="1"/>
  <c r="N42" i="16"/>
  <c r="O42" i="16" s="1"/>
  <c r="N41" i="16"/>
  <c r="O41" i="16" s="1"/>
  <c r="N40" i="16"/>
  <c r="O40" i="16" s="1"/>
  <c r="N39" i="16"/>
  <c r="O39" i="16" s="1"/>
  <c r="N38" i="16"/>
  <c r="O38" i="16" s="1"/>
  <c r="N37" i="16"/>
  <c r="O37" i="16" s="1"/>
  <c r="N36" i="16"/>
  <c r="O36" i="16" s="1"/>
  <c r="N35" i="16"/>
  <c r="O35" i="16" s="1"/>
  <c r="N34" i="16"/>
  <c r="O34" i="16" s="1"/>
  <c r="N33" i="16"/>
  <c r="O33" i="16" s="1"/>
  <c r="N32" i="16"/>
  <c r="O32" i="16" s="1"/>
  <c r="N31" i="16"/>
  <c r="O31" i="16" s="1"/>
  <c r="Q30" i="16"/>
  <c r="P30" i="16"/>
  <c r="N30" i="16"/>
  <c r="P29" i="16"/>
  <c r="P28" i="16"/>
  <c r="S27" i="16"/>
  <c r="O27" i="16"/>
  <c r="S26" i="16"/>
  <c r="O26" i="16"/>
  <c r="S25" i="16"/>
  <c r="O25" i="16"/>
  <c r="S24" i="16"/>
  <c r="S23" i="16"/>
  <c r="S22" i="16"/>
  <c r="S21" i="16"/>
  <c r="S20" i="16"/>
  <c r="S19" i="16"/>
  <c r="S18" i="16"/>
  <c r="S17" i="16"/>
  <c r="S16" i="16"/>
  <c r="I59" i="15"/>
  <c r="C14" i="37" s="1"/>
  <c r="K58" i="15"/>
  <c r="J58" i="15"/>
  <c r="I58" i="15"/>
  <c r="I57" i="15"/>
  <c r="K56" i="15"/>
  <c r="J56" i="15"/>
  <c r="I56" i="15"/>
  <c r="I55" i="15"/>
  <c r="I54" i="15"/>
  <c r="K53" i="15"/>
  <c r="J53" i="15"/>
  <c r="I53" i="15"/>
  <c r="I52" i="15"/>
  <c r="K51" i="15"/>
  <c r="J51" i="15"/>
  <c r="I51" i="15"/>
  <c r="J50" i="15"/>
  <c r="I50" i="15"/>
  <c r="K49" i="15"/>
  <c r="J49" i="15"/>
  <c r="I49" i="15"/>
  <c r="N42" i="15"/>
  <c r="O42" i="15" s="1"/>
  <c r="K52" i="15" s="1"/>
  <c r="N40" i="15"/>
  <c r="O40" i="15" s="1"/>
  <c r="N36" i="15"/>
  <c r="O36" i="15" s="1"/>
  <c r="N35" i="15"/>
  <c r="O35" i="15" s="1"/>
  <c r="N34" i="15"/>
  <c r="O34" i="15" s="1"/>
  <c r="N33" i="15"/>
  <c r="N32" i="15"/>
  <c r="N30" i="15"/>
  <c r="O30" i="15" s="1"/>
  <c r="S29" i="15"/>
  <c r="S28" i="15"/>
  <c r="O28" i="15"/>
  <c r="S27" i="15"/>
  <c r="N26" i="15"/>
  <c r="O26" i="15" s="1"/>
  <c r="N25" i="15"/>
  <c r="O25" i="15" s="1"/>
  <c r="N24" i="15"/>
  <c r="O24" i="15" s="1"/>
  <c r="N23" i="15"/>
  <c r="O23" i="15" s="1"/>
  <c r="S22" i="15"/>
  <c r="O22" i="15"/>
  <c r="K50" i="15" s="1"/>
  <c r="S20" i="15"/>
  <c r="S19" i="15"/>
  <c r="Q18" i="15"/>
  <c r="P18" i="15"/>
  <c r="N18" i="15"/>
  <c r="O18" i="15" s="1"/>
  <c r="P17" i="15"/>
  <c r="N16" i="15"/>
  <c r="K48" i="14"/>
  <c r="J48" i="14"/>
  <c r="I48" i="14"/>
  <c r="I47" i="14"/>
  <c r="K46" i="14"/>
  <c r="J46" i="14"/>
  <c r="I46" i="14"/>
  <c r="I45" i="14"/>
  <c r="K44" i="14"/>
  <c r="J44" i="14"/>
  <c r="I44" i="14"/>
  <c r="K43" i="14"/>
  <c r="J43" i="14"/>
  <c r="I43" i="14"/>
  <c r="K42" i="14"/>
  <c r="J42" i="14"/>
  <c r="I42" i="14"/>
  <c r="K41" i="14"/>
  <c r="J41" i="14"/>
  <c r="I41" i="14"/>
  <c r="K40" i="14"/>
  <c r="J40" i="14"/>
  <c r="I40" i="14"/>
  <c r="K39" i="14"/>
  <c r="J39" i="14"/>
  <c r="I39" i="14"/>
  <c r="N31" i="14"/>
  <c r="N30" i="14"/>
  <c r="N29" i="14"/>
  <c r="S28" i="14"/>
  <c r="N28" i="14"/>
  <c r="O28" i="14" s="1"/>
  <c r="N27" i="14"/>
  <c r="O27" i="14" s="1"/>
  <c r="N26" i="14"/>
  <c r="O26" i="14" s="1"/>
  <c r="Q25" i="14"/>
  <c r="P25" i="14"/>
  <c r="N25" i="14"/>
  <c r="O25" i="14" s="1"/>
  <c r="P24" i="14"/>
  <c r="S23" i="14"/>
  <c r="S22" i="14"/>
  <c r="S21" i="14"/>
  <c r="S20" i="14"/>
  <c r="S19" i="14"/>
  <c r="S18" i="14"/>
  <c r="K59" i="13"/>
  <c r="J59" i="13"/>
  <c r="I59" i="13"/>
  <c r="K58" i="13"/>
  <c r="J58" i="13"/>
  <c r="I58" i="13"/>
  <c r="K57" i="13"/>
  <c r="J57" i="13"/>
  <c r="I57" i="13"/>
  <c r="I56" i="13"/>
  <c r="K55" i="13"/>
  <c r="J55" i="13"/>
  <c r="I55" i="13"/>
  <c r="K54" i="13"/>
  <c r="J54" i="13"/>
  <c r="I54" i="13"/>
  <c r="K53" i="13"/>
  <c r="J53" i="13"/>
  <c r="I53" i="13"/>
  <c r="K52" i="13"/>
  <c r="J52" i="13"/>
  <c r="I52" i="13"/>
  <c r="K51" i="13"/>
  <c r="J51" i="13"/>
  <c r="I51" i="13"/>
  <c r="K50" i="13"/>
  <c r="J50" i="13"/>
  <c r="I50" i="13"/>
  <c r="N43" i="13"/>
  <c r="O43" i="13" s="1"/>
  <c r="N42" i="13"/>
  <c r="O42" i="13" s="1"/>
  <c r="N41" i="13"/>
  <c r="O41" i="13" s="1"/>
  <c r="N40" i="13"/>
  <c r="O40" i="13" s="1"/>
  <c r="N39" i="13"/>
  <c r="O39" i="13" s="1"/>
  <c r="N38" i="13"/>
  <c r="O38" i="13" s="1"/>
  <c r="N37" i="13"/>
  <c r="O37" i="13" s="1"/>
  <c r="N36" i="13"/>
  <c r="O36" i="13" s="1"/>
  <c r="N35" i="13"/>
  <c r="O35" i="13" s="1"/>
  <c r="N34" i="13"/>
  <c r="O34" i="13" s="1"/>
  <c r="N33" i="13"/>
  <c r="O33" i="13" s="1"/>
  <c r="N32" i="13"/>
  <c r="O32" i="13" s="1"/>
  <c r="N31" i="13"/>
  <c r="O31" i="13" s="1"/>
  <c r="N30" i="13"/>
  <c r="O30" i="13" s="1"/>
  <c r="N29" i="13"/>
  <c r="O29" i="13" s="1"/>
  <c r="N28" i="13"/>
  <c r="O28" i="13" s="1"/>
  <c r="N27" i="13"/>
  <c r="O27" i="13" s="1"/>
  <c r="N26" i="13"/>
  <c r="O26" i="13" s="1"/>
  <c r="N25" i="13"/>
  <c r="O25" i="13" s="1"/>
  <c r="N24" i="13"/>
  <c r="O24" i="13" s="1"/>
  <c r="Q23" i="13"/>
  <c r="P23" i="13"/>
  <c r="N23" i="13"/>
  <c r="S20" i="13"/>
  <c r="K44" i="12"/>
  <c r="J44" i="12"/>
  <c r="I44" i="12"/>
  <c r="K43" i="12"/>
  <c r="J43" i="12"/>
  <c r="I43" i="12"/>
  <c r="K42" i="12"/>
  <c r="J42" i="12"/>
  <c r="I42" i="12"/>
  <c r="I41" i="12"/>
  <c r="I40" i="12"/>
  <c r="K39" i="12"/>
  <c r="J39" i="12"/>
  <c r="I39" i="12"/>
  <c r="K38" i="12"/>
  <c r="J38" i="12"/>
  <c r="I38" i="12"/>
  <c r="K37" i="12"/>
  <c r="J37" i="12"/>
  <c r="I37" i="12"/>
  <c r="K36" i="12"/>
  <c r="J36" i="12"/>
  <c r="I36" i="12"/>
  <c r="K35" i="12"/>
  <c r="J35" i="12"/>
  <c r="I35" i="12"/>
  <c r="K40" i="12"/>
  <c r="Q21" i="12"/>
  <c r="P21" i="12"/>
  <c r="N21" i="12"/>
  <c r="N29" i="12" s="1"/>
  <c r="A18" i="12"/>
  <c r="A17" i="13" s="1"/>
  <c r="A15" i="14" s="1"/>
  <c r="K53" i="11"/>
  <c r="J53" i="11"/>
  <c r="I53" i="11"/>
  <c r="K52" i="11"/>
  <c r="J52" i="11"/>
  <c r="I52" i="11"/>
  <c r="K51" i="11"/>
  <c r="J51" i="11"/>
  <c r="I51" i="11"/>
  <c r="I50" i="11"/>
  <c r="I49" i="11"/>
  <c r="K48" i="11"/>
  <c r="J48" i="11"/>
  <c r="I48" i="11"/>
  <c r="K47" i="11"/>
  <c r="J47" i="11"/>
  <c r="I47" i="11"/>
  <c r="K46" i="11"/>
  <c r="J46" i="11"/>
  <c r="I46" i="11"/>
  <c r="K45" i="11"/>
  <c r="J45" i="11"/>
  <c r="I45" i="11"/>
  <c r="K44" i="11"/>
  <c r="J44" i="11"/>
  <c r="I44" i="11"/>
  <c r="K49" i="11"/>
  <c r="N33" i="11"/>
  <c r="O33" i="11" s="1"/>
  <c r="N32" i="11"/>
  <c r="O32" i="11" s="1"/>
  <c r="N31" i="11"/>
  <c r="O31" i="11" s="1"/>
  <c r="N30" i="11"/>
  <c r="O30" i="11" s="1"/>
  <c r="N29" i="11"/>
  <c r="O29" i="11" s="1"/>
  <c r="S28" i="11"/>
  <c r="S27" i="11"/>
  <c r="S26" i="11"/>
  <c r="S25" i="11"/>
  <c r="S23" i="11"/>
  <c r="Q22" i="11"/>
  <c r="P22" i="11"/>
  <c r="N22" i="11"/>
  <c r="O21" i="11"/>
  <c r="S20" i="11"/>
  <c r="S19" i="11"/>
  <c r="S18" i="11"/>
  <c r="K46" i="10"/>
  <c r="J46" i="10"/>
  <c r="I46" i="10"/>
  <c r="K45" i="10"/>
  <c r="J45" i="10"/>
  <c r="I45" i="10"/>
  <c r="K44" i="10"/>
  <c r="J44" i="10"/>
  <c r="I44" i="10"/>
  <c r="I43" i="10"/>
  <c r="I42" i="10"/>
  <c r="K41" i="10"/>
  <c r="J41" i="10"/>
  <c r="I41" i="10"/>
  <c r="J40" i="10"/>
  <c r="I40" i="10"/>
  <c r="K39" i="10"/>
  <c r="J39" i="10"/>
  <c r="I39" i="10"/>
  <c r="K38" i="10"/>
  <c r="J38" i="10"/>
  <c r="I38" i="10"/>
  <c r="K37" i="10"/>
  <c r="J37" i="10"/>
  <c r="I37" i="10"/>
  <c r="L31" i="10"/>
  <c r="K42" i="10"/>
  <c r="N30" i="10"/>
  <c r="N29" i="10"/>
  <c r="O29" i="10" s="1"/>
  <c r="N28" i="10"/>
  <c r="O28" i="10" s="1"/>
  <c r="N27" i="10"/>
  <c r="O27" i="10" s="1"/>
  <c r="N26" i="10"/>
  <c r="O26" i="10" s="1"/>
  <c r="Q25" i="10"/>
  <c r="P25" i="10"/>
  <c r="N25" i="10"/>
  <c r="S24" i="10"/>
  <c r="O24" i="10"/>
  <c r="S23" i="10"/>
  <c r="S22" i="10"/>
  <c r="S21" i="10"/>
  <c r="S20" i="10"/>
  <c r="S19" i="10"/>
  <c r="S18" i="10"/>
  <c r="R17" i="10"/>
  <c r="R20" i="12" s="1"/>
  <c r="A15" i="10"/>
  <c r="K159" i="9"/>
  <c r="J159" i="9"/>
  <c r="I159" i="9"/>
  <c r="I157" i="9"/>
  <c r="K156" i="9"/>
  <c r="J156" i="9"/>
  <c r="I156" i="9"/>
  <c r="I155" i="9"/>
  <c r="I154" i="9"/>
  <c r="K153" i="9"/>
  <c r="J153" i="9"/>
  <c r="I153" i="9"/>
  <c r="I152" i="9"/>
  <c r="K151" i="9"/>
  <c r="J151" i="9"/>
  <c r="I151" i="9"/>
  <c r="I150" i="9"/>
  <c r="K149" i="9"/>
  <c r="J149" i="9"/>
  <c r="I149" i="9"/>
  <c r="N140" i="9"/>
  <c r="N139" i="9"/>
  <c r="O139" i="9" s="1"/>
  <c r="N138" i="9"/>
  <c r="N137" i="9"/>
  <c r="N136" i="9"/>
  <c r="N135" i="9"/>
  <c r="N134" i="9"/>
  <c r="N133" i="9"/>
  <c r="N132" i="9"/>
  <c r="N131" i="9"/>
  <c r="N130" i="9"/>
  <c r="N129" i="9"/>
  <c r="O129" i="9" s="1"/>
  <c r="N128" i="9"/>
  <c r="O128" i="9" s="1"/>
  <c r="N127" i="9"/>
  <c r="O127" i="9" s="1"/>
  <c r="N126" i="9"/>
  <c r="N125" i="9"/>
  <c r="N124" i="9"/>
  <c r="N123" i="9"/>
  <c r="O123" i="9" s="1"/>
  <c r="N122" i="9"/>
  <c r="O122" i="9" s="1"/>
  <c r="N121" i="9"/>
  <c r="O121" i="9" s="1"/>
  <c r="N120" i="9"/>
  <c r="N119" i="9"/>
  <c r="N118" i="9"/>
  <c r="N116" i="9"/>
  <c r="N115" i="9"/>
  <c r="N114" i="9"/>
  <c r="N113" i="9"/>
  <c r="N112" i="9"/>
  <c r="N111" i="9"/>
  <c r="N110" i="9"/>
  <c r="N109" i="9"/>
  <c r="N107" i="9"/>
  <c r="O107" i="9" s="1"/>
  <c r="N106" i="9"/>
  <c r="O106" i="9" s="1"/>
  <c r="N105" i="9"/>
  <c r="O105" i="9" s="1"/>
  <c r="N104" i="9"/>
  <c r="O104" i="9" s="1"/>
  <c r="N103" i="9"/>
  <c r="O103" i="9" s="1"/>
  <c r="N102" i="9"/>
  <c r="O102" i="9" s="1"/>
  <c r="N101" i="9"/>
  <c r="O101" i="9" s="1"/>
  <c r="N100" i="9"/>
  <c r="O100" i="9" s="1"/>
  <c r="N99" i="9"/>
  <c r="O99" i="9" s="1"/>
  <c r="N98" i="9"/>
  <c r="O98" i="9" s="1"/>
  <c r="N97" i="9"/>
  <c r="O97" i="9" s="1"/>
  <c r="N96" i="9"/>
  <c r="N95" i="9"/>
  <c r="N94" i="9"/>
  <c r="N93" i="9"/>
  <c r="N92" i="9"/>
  <c r="N91" i="9"/>
  <c r="N90" i="9"/>
  <c r="N89" i="9"/>
  <c r="N88" i="9"/>
  <c r="N87" i="9"/>
  <c r="N86" i="9"/>
  <c r="N85" i="9"/>
  <c r="S84" i="9"/>
  <c r="N83" i="9"/>
  <c r="O83" i="9" s="1"/>
  <c r="S81" i="9"/>
  <c r="N80" i="9"/>
  <c r="O80" i="9" s="1"/>
  <c r="O79" i="9"/>
  <c r="S76" i="9"/>
  <c r="N75" i="9"/>
  <c r="O75" i="9" s="1"/>
  <c r="N74" i="9"/>
  <c r="O74" i="9" s="1"/>
  <c r="N73" i="9"/>
  <c r="O73" i="9" s="1"/>
  <c r="N72" i="9"/>
  <c r="O72" i="9" s="1"/>
  <c r="N71" i="9"/>
  <c r="O71" i="9" s="1"/>
  <c r="N70" i="9"/>
  <c r="O70" i="9" s="1"/>
  <c r="N69" i="9"/>
  <c r="O69" i="9" s="1"/>
  <c r="N68" i="9"/>
  <c r="O68" i="9" s="1"/>
  <c r="N67" i="9"/>
  <c r="O67" i="9" s="1"/>
  <c r="N66" i="9"/>
  <c r="O66" i="9" s="1"/>
  <c r="N64" i="9"/>
  <c r="O64" i="9" s="1"/>
  <c r="N63" i="9"/>
  <c r="O63" i="9" s="1"/>
  <c r="N62" i="9"/>
  <c r="O62" i="9" s="1"/>
  <c r="N61" i="9"/>
  <c r="O61" i="9" s="1"/>
  <c r="N60" i="9"/>
  <c r="O60" i="9" s="1"/>
  <c r="S59" i="9"/>
  <c r="N59" i="9"/>
  <c r="O59" i="9" s="1"/>
  <c r="S52" i="9"/>
  <c r="S51" i="9"/>
  <c r="O51" i="9"/>
  <c r="S50" i="9"/>
  <c r="O50" i="9"/>
  <c r="S49" i="9"/>
  <c r="O49" i="9"/>
  <c r="S48" i="9"/>
  <c r="O48" i="9"/>
  <c r="N47" i="9"/>
  <c r="O47" i="9" s="1"/>
  <c r="N46" i="9"/>
  <c r="O46" i="9" s="1"/>
  <c r="S45" i="9"/>
  <c r="S44" i="9"/>
  <c r="S43" i="9"/>
  <c r="O43" i="9"/>
  <c r="N42" i="9"/>
  <c r="O42" i="9" s="1"/>
  <c r="N41" i="9"/>
  <c r="O41" i="9" s="1"/>
  <c r="S40" i="9"/>
  <c r="O40" i="9"/>
  <c r="S39" i="9"/>
  <c r="N38" i="9"/>
  <c r="O38" i="9" s="1"/>
  <c r="S37" i="9"/>
  <c r="S36" i="9"/>
  <c r="O36" i="9"/>
  <c r="S35" i="9"/>
  <c r="O35" i="9"/>
  <c r="S34" i="9"/>
  <c r="O34" i="9"/>
  <c r="N33" i="9"/>
  <c r="O33" i="9" s="1"/>
  <c r="S32" i="9"/>
  <c r="N27" i="9"/>
  <c r="O27" i="9" s="1"/>
  <c r="Q26" i="9"/>
  <c r="P26" i="9"/>
  <c r="N26" i="9"/>
  <c r="S25" i="9"/>
  <c r="S24" i="9"/>
  <c r="S23" i="9"/>
  <c r="S22" i="9"/>
  <c r="S21" i="9"/>
  <c r="S20" i="9"/>
  <c r="S19" i="9"/>
  <c r="R18" i="9"/>
  <c r="A15" i="9"/>
  <c r="K85" i="8"/>
  <c r="J85" i="8"/>
  <c r="I85" i="8"/>
  <c r="I84" i="8"/>
  <c r="K83" i="8"/>
  <c r="J83" i="8"/>
  <c r="I83" i="8"/>
  <c r="I82" i="8"/>
  <c r="I81" i="8"/>
  <c r="K80" i="8"/>
  <c r="J80" i="8"/>
  <c r="I80" i="8"/>
  <c r="I79" i="8"/>
  <c r="K78" i="8"/>
  <c r="J78" i="8"/>
  <c r="I78" i="8"/>
  <c r="K77" i="8"/>
  <c r="J77" i="8"/>
  <c r="I77" i="8"/>
  <c r="I76" i="8"/>
  <c r="N56" i="8"/>
  <c r="O56" i="8" s="1"/>
  <c r="K76" i="8" s="1"/>
  <c r="N52" i="8"/>
  <c r="N51" i="8"/>
  <c r="N50" i="8"/>
  <c r="N49" i="8"/>
  <c r="O49" i="8" s="1"/>
  <c r="N48" i="8"/>
  <c r="O48" i="8" s="1"/>
  <c r="S47" i="8"/>
  <c r="S46" i="8"/>
  <c r="S45" i="8"/>
  <c r="S44" i="8"/>
  <c r="S43" i="8"/>
  <c r="S41" i="8"/>
  <c r="S39" i="8"/>
  <c r="N38" i="8"/>
  <c r="O38" i="8" s="1"/>
  <c r="S37" i="8"/>
  <c r="S36" i="8"/>
  <c r="O36" i="8"/>
  <c r="S35" i="8"/>
  <c r="Q34" i="8"/>
  <c r="P34" i="8"/>
  <c r="N34" i="8"/>
  <c r="S33" i="8"/>
  <c r="S32" i="8"/>
  <c r="S31" i="8"/>
  <c r="S30" i="8"/>
  <c r="S29" i="8"/>
  <c r="S28" i="8"/>
  <c r="S26" i="8"/>
  <c r="S25" i="8"/>
  <c r="S24" i="8"/>
  <c r="S22" i="8"/>
  <c r="S21" i="8"/>
  <c r="S20" i="8"/>
  <c r="S19" i="8"/>
  <c r="K55" i="7"/>
  <c r="J55" i="7"/>
  <c r="I55" i="7"/>
  <c r="K54" i="7"/>
  <c r="J54" i="7"/>
  <c r="I54" i="7"/>
  <c r="K53" i="7"/>
  <c r="J53" i="7"/>
  <c r="I53" i="7"/>
  <c r="I52" i="7"/>
  <c r="I51" i="7"/>
  <c r="K50" i="7"/>
  <c r="J50" i="7"/>
  <c r="I50" i="7"/>
  <c r="J49" i="7"/>
  <c r="I49" i="7"/>
  <c r="K48" i="7"/>
  <c r="J48" i="7"/>
  <c r="I48" i="7"/>
  <c r="K47" i="7"/>
  <c r="J47" i="7"/>
  <c r="I47" i="7"/>
  <c r="K46" i="7"/>
  <c r="J46" i="7"/>
  <c r="I46" i="7"/>
  <c r="K51" i="7"/>
  <c r="S28" i="7"/>
  <c r="K49" i="7"/>
  <c r="S27" i="7"/>
  <c r="N26" i="7"/>
  <c r="S25" i="7"/>
  <c r="S24" i="7"/>
  <c r="S23" i="7"/>
  <c r="Q22" i="7"/>
  <c r="N22" i="7"/>
  <c r="S21" i="7"/>
  <c r="S20" i="7"/>
  <c r="S19" i="7"/>
  <c r="S18" i="7"/>
  <c r="S17" i="7"/>
  <c r="S16" i="7"/>
  <c r="S15" i="7"/>
  <c r="S14" i="7"/>
  <c r="R13" i="7"/>
  <c r="A11" i="7"/>
  <c r="K107" i="6"/>
  <c r="J107" i="6"/>
  <c r="I107" i="6"/>
  <c r="K106" i="6"/>
  <c r="J106" i="6"/>
  <c r="I106" i="6"/>
  <c r="K105" i="6"/>
  <c r="J105" i="6"/>
  <c r="I105" i="6"/>
  <c r="I104" i="6"/>
  <c r="I103" i="6"/>
  <c r="K102" i="6"/>
  <c r="J102" i="6"/>
  <c r="I102" i="6"/>
  <c r="I101" i="6"/>
  <c r="K100" i="6"/>
  <c r="J100" i="6"/>
  <c r="I100" i="6"/>
  <c r="K99" i="6"/>
  <c r="J99" i="6"/>
  <c r="I99" i="6"/>
  <c r="K98" i="6"/>
  <c r="J98" i="6"/>
  <c r="I98" i="6"/>
  <c r="K103" i="6"/>
  <c r="N47" i="6"/>
  <c r="N46" i="6"/>
  <c r="S43" i="6"/>
  <c r="S42" i="6"/>
  <c r="S40" i="6"/>
  <c r="S36" i="6"/>
  <c r="S35" i="6"/>
  <c r="S33" i="6"/>
  <c r="S32" i="6"/>
  <c r="S31" i="6"/>
  <c r="S27" i="6"/>
  <c r="P25" i="6"/>
  <c r="N25" i="6"/>
  <c r="O25" i="6" s="1"/>
  <c r="P24" i="6"/>
  <c r="N24" i="6"/>
  <c r="S23" i="6"/>
  <c r="P22" i="6"/>
  <c r="S21" i="6"/>
  <c r="S20" i="6"/>
  <c r="S19" i="6"/>
  <c r="S18" i="6"/>
  <c r="S17" i="6"/>
  <c r="S16" i="6"/>
  <c r="S15" i="6"/>
  <c r="S14" i="6"/>
  <c r="A11" i="6"/>
  <c r="K80" i="5"/>
  <c r="J80" i="5"/>
  <c r="I80" i="5"/>
  <c r="I79" i="5"/>
  <c r="K78" i="5"/>
  <c r="J78" i="5"/>
  <c r="I78" i="5"/>
  <c r="I77" i="5"/>
  <c r="I76" i="5"/>
  <c r="K75" i="5"/>
  <c r="J75" i="5"/>
  <c r="I75" i="5"/>
  <c r="I74" i="5"/>
  <c r="K73" i="5"/>
  <c r="J73" i="5"/>
  <c r="I73" i="5"/>
  <c r="K72" i="5"/>
  <c r="J72" i="5"/>
  <c r="I72" i="5"/>
  <c r="K71" i="5"/>
  <c r="J71" i="5"/>
  <c r="I71" i="5"/>
  <c r="K74" i="5"/>
  <c r="K79" i="5"/>
  <c r="N34" i="5"/>
  <c r="S33" i="5"/>
  <c r="S31" i="5"/>
  <c r="S30" i="5"/>
  <c r="S28" i="5"/>
  <c r="S27" i="5"/>
  <c r="S25" i="5"/>
  <c r="N24" i="5"/>
  <c r="O24" i="5" s="1"/>
  <c r="Q22" i="5"/>
  <c r="P22" i="5"/>
  <c r="N22" i="5"/>
  <c r="S21" i="5"/>
  <c r="P20" i="5"/>
  <c r="O20" i="5"/>
  <c r="S19" i="5"/>
  <c r="R18" i="5"/>
  <c r="R15" i="15" s="1"/>
  <c r="R15" i="16" s="1"/>
  <c r="R14" i="17" s="1"/>
  <c r="A16" i="5"/>
  <c r="K70" i="4"/>
  <c r="J70" i="4"/>
  <c r="I70" i="4"/>
  <c r="K69" i="4"/>
  <c r="J69" i="4"/>
  <c r="I69" i="4"/>
  <c r="K68" i="4"/>
  <c r="J68" i="4"/>
  <c r="I68" i="4"/>
  <c r="I67" i="4"/>
  <c r="I66" i="4"/>
  <c r="K65" i="4"/>
  <c r="J65" i="4"/>
  <c r="I65" i="4"/>
  <c r="I64" i="4"/>
  <c r="K63" i="4"/>
  <c r="J63" i="4"/>
  <c r="I63" i="4"/>
  <c r="K62" i="4"/>
  <c r="J62" i="4"/>
  <c r="I62" i="4"/>
  <c r="K61" i="4"/>
  <c r="J61" i="4"/>
  <c r="I61" i="4"/>
  <c r="K66" i="4"/>
  <c r="K67" i="4"/>
  <c r="Q26" i="4"/>
  <c r="P26" i="4"/>
  <c r="N26" i="4"/>
  <c r="N52" i="4" s="1"/>
  <c r="S25" i="4"/>
  <c r="S24" i="4"/>
  <c r="S23" i="4"/>
  <c r="S22" i="4"/>
  <c r="S19" i="4"/>
  <c r="S18" i="4"/>
  <c r="S17" i="4"/>
  <c r="R16" i="4"/>
  <c r="R16" i="18" s="1"/>
  <c r="U19" i="19" s="1"/>
  <c r="U15" i="20" s="1"/>
  <c r="R13" i="21" s="1"/>
  <c r="R15" i="22" s="1"/>
  <c r="A14" i="4"/>
  <c r="A14" i="18" s="1"/>
  <c r="A17" i="19" s="1"/>
  <c r="K95" i="3"/>
  <c r="J95" i="3"/>
  <c r="I95" i="3"/>
  <c r="J94" i="3"/>
  <c r="I94" i="3"/>
  <c r="K93" i="3"/>
  <c r="J93" i="3"/>
  <c r="I93" i="3"/>
  <c r="I92" i="3"/>
  <c r="I91" i="3"/>
  <c r="K90" i="3"/>
  <c r="J90" i="3"/>
  <c r="I90" i="3"/>
  <c r="I89" i="3"/>
  <c r="K88" i="3"/>
  <c r="J88" i="3"/>
  <c r="I88" i="3"/>
  <c r="K87" i="3"/>
  <c r="J87" i="3"/>
  <c r="I87" i="3"/>
  <c r="K86" i="3"/>
  <c r="J86" i="3"/>
  <c r="I86" i="3"/>
  <c r="K91" i="3"/>
  <c r="S40" i="3"/>
  <c r="K94" i="3"/>
  <c r="S38" i="3"/>
  <c r="S36" i="3"/>
  <c r="S35" i="3"/>
  <c r="S34" i="3"/>
  <c r="S31" i="3"/>
  <c r="S30" i="3"/>
  <c r="S29" i="3"/>
  <c r="S28" i="3"/>
  <c r="S27" i="3"/>
  <c r="S26" i="3"/>
  <c r="S25" i="3"/>
  <c r="N22" i="3"/>
  <c r="N83" i="3" s="1"/>
  <c r="S21" i="3"/>
  <c r="Q20" i="3"/>
  <c r="P20" i="3"/>
  <c r="P19" i="3"/>
  <c r="O19" i="3"/>
  <c r="S19" i="3" s="1"/>
  <c r="S18" i="3"/>
  <c r="O18" i="3"/>
  <c r="Q17" i="3"/>
  <c r="P17" i="3"/>
  <c r="S16" i="3"/>
  <c r="S15" i="3"/>
  <c r="S14" i="3"/>
  <c r="O14" i="3"/>
  <c r="S13" i="3"/>
  <c r="R12" i="3"/>
  <c r="R17" i="11" s="1"/>
  <c r="R18" i="8" s="1"/>
  <c r="A10" i="3"/>
  <c r="A16" i="11" s="1"/>
  <c r="A16" i="8" s="1"/>
  <c r="K44" i="2"/>
  <c r="J44" i="2"/>
  <c r="I44" i="2"/>
  <c r="K43" i="2"/>
  <c r="J43" i="2"/>
  <c r="I43" i="2"/>
  <c r="K42" i="2"/>
  <c r="J42" i="2"/>
  <c r="I42" i="2"/>
  <c r="I41" i="2"/>
  <c r="I40" i="2"/>
  <c r="K39" i="2"/>
  <c r="J39" i="2"/>
  <c r="I39" i="2"/>
  <c r="K38" i="2"/>
  <c r="J38" i="2"/>
  <c r="I38" i="2"/>
  <c r="K37" i="2"/>
  <c r="J37" i="2"/>
  <c r="I37" i="2"/>
  <c r="K36" i="2"/>
  <c r="J36" i="2"/>
  <c r="I36" i="2"/>
  <c r="K35" i="2"/>
  <c r="J35" i="2"/>
  <c r="I35" i="2"/>
  <c r="Q16" i="2"/>
  <c r="P16" i="2"/>
  <c r="N16" i="2"/>
  <c r="N30" i="2" s="1"/>
  <c r="S14" i="2"/>
  <c r="P14" i="2"/>
  <c r="S13" i="2"/>
  <c r="S12" i="2"/>
  <c r="R11" i="2"/>
  <c r="R19" i="13" s="1"/>
  <c r="R17" i="14" s="1"/>
  <c r="R13" i="6" s="1"/>
  <c r="A9" i="2"/>
  <c r="I77" i="1"/>
  <c r="H77" i="1"/>
  <c r="G77" i="1"/>
  <c r="I75" i="1"/>
  <c r="H75" i="1"/>
  <c r="G74" i="1"/>
  <c r="G73" i="1"/>
  <c r="I72" i="1"/>
  <c r="H72" i="1"/>
  <c r="G72" i="1"/>
  <c r="G71" i="1"/>
  <c r="I70" i="1"/>
  <c r="H70" i="1"/>
  <c r="G70" i="1"/>
  <c r="I69" i="1"/>
  <c r="H69" i="1"/>
  <c r="G69" i="1"/>
  <c r="I68" i="1"/>
  <c r="H68" i="1"/>
  <c r="G68" i="1"/>
  <c r="Q64" i="1"/>
  <c r="P64" i="1"/>
  <c r="N44" i="1"/>
  <c r="N43" i="1"/>
  <c r="O43" i="1" s="1"/>
  <c r="I76" i="1" s="1"/>
  <c r="N42" i="1"/>
  <c r="N41" i="1"/>
  <c r="N40" i="1"/>
  <c r="O40" i="1" s="1"/>
  <c r="N39" i="1"/>
  <c r="S38" i="1"/>
  <c r="O36" i="1"/>
  <c r="Q35" i="1"/>
  <c r="P35" i="1"/>
  <c r="N35" i="1"/>
  <c r="S33" i="1"/>
  <c r="S32" i="1"/>
  <c r="S30" i="1"/>
  <c r="O30" i="1"/>
  <c r="S29" i="1"/>
  <c r="P29" i="1"/>
  <c r="S28" i="1"/>
  <c r="S27" i="1"/>
  <c r="P27" i="1"/>
  <c r="S26" i="1"/>
  <c r="O26" i="1"/>
  <c r="S25" i="1"/>
  <c r="O25" i="1"/>
  <c r="S24" i="1"/>
  <c r="O24" i="1"/>
  <c r="S23" i="1"/>
  <c r="O23" i="1"/>
  <c r="S22" i="1"/>
  <c r="O22" i="1"/>
  <c r="S21" i="1"/>
  <c r="S20" i="1"/>
  <c r="S19" i="1"/>
  <c r="S18" i="1"/>
  <c r="S17" i="1"/>
  <c r="S16" i="1"/>
  <c r="S15" i="1"/>
  <c r="S14" i="1"/>
  <c r="S13" i="1"/>
  <c r="S12" i="1"/>
  <c r="O35" i="1" l="1"/>
  <c r="N64" i="1"/>
  <c r="N86" i="6"/>
  <c r="N40" i="11"/>
  <c r="N46" i="13"/>
  <c r="N86" i="21"/>
  <c r="N84" i="29"/>
  <c r="O23" i="34"/>
  <c r="O33" i="34" s="1"/>
  <c r="N33" i="34"/>
  <c r="N65" i="8"/>
  <c r="N47" i="27"/>
  <c r="N117" i="31"/>
  <c r="O46" i="13"/>
  <c r="Q123" i="19"/>
  <c r="O22" i="3"/>
  <c r="R22" i="3" s="1"/>
  <c r="S22" i="3" s="1"/>
  <c r="O30" i="33"/>
  <c r="O66" i="33" s="1"/>
  <c r="N31" i="10"/>
  <c r="N37" i="7"/>
  <c r="O25" i="10"/>
  <c r="K43" i="10" s="1"/>
  <c r="K129" i="16"/>
  <c r="N146" i="9"/>
  <c r="V203" i="20"/>
  <c r="N46" i="25"/>
  <c r="O30" i="32"/>
  <c r="K44" i="32" s="1"/>
  <c r="K55" i="27"/>
  <c r="K64" i="25"/>
  <c r="K63" i="25"/>
  <c r="O45" i="15"/>
  <c r="N29" i="18"/>
  <c r="O22" i="7"/>
  <c r="O34" i="8"/>
  <c r="O65" i="8" s="1"/>
  <c r="I262" i="20"/>
  <c r="O22" i="29"/>
  <c r="O84" i="29" s="1"/>
  <c r="O31" i="10"/>
  <c r="N34" i="14"/>
  <c r="N45" i="15"/>
  <c r="O25" i="18"/>
  <c r="R25" i="18" s="1"/>
  <c r="K40" i="10"/>
  <c r="O30" i="16"/>
  <c r="N110" i="16"/>
  <c r="O24" i="29"/>
  <c r="R24" i="29" s="1"/>
  <c r="S24" i="29" s="1"/>
  <c r="O26" i="30"/>
  <c r="O60" i="30" s="1"/>
  <c r="K101" i="6"/>
  <c r="O24" i="6"/>
  <c r="O86" i="6" s="1"/>
  <c r="R116" i="19"/>
  <c r="U116" i="19" s="1"/>
  <c r="V116" i="19" s="1"/>
  <c r="R114" i="19"/>
  <c r="U114" i="19" s="1"/>
  <c r="V114" i="19" s="1"/>
  <c r="O22" i="5"/>
  <c r="O42" i="17"/>
  <c r="R42" i="17" s="1"/>
  <c r="S42" i="17" s="1"/>
  <c r="R46" i="17"/>
  <c r="S46" i="17" s="1"/>
  <c r="R48" i="17"/>
  <c r="S48" i="17" s="1"/>
  <c r="R50" i="17"/>
  <c r="S50" i="17" s="1"/>
  <c r="O55" i="17"/>
  <c r="R55" i="17" s="1"/>
  <c r="S55" i="17" s="1"/>
  <c r="O56" i="17"/>
  <c r="R56" i="17" s="1"/>
  <c r="S56" i="17" s="1"/>
  <c r="R57" i="17"/>
  <c r="S57" i="17" s="1"/>
  <c r="K95" i="29"/>
  <c r="O41" i="21"/>
  <c r="R41" i="21" s="1"/>
  <c r="S41" i="21" s="1"/>
  <c r="O43" i="21"/>
  <c r="R43" i="21" s="1"/>
  <c r="S43" i="21" s="1"/>
  <c r="O45" i="21"/>
  <c r="R45" i="21" s="1"/>
  <c r="S45" i="21" s="1"/>
  <c r="O49" i="21"/>
  <c r="R49" i="21" s="1"/>
  <c r="S49" i="21" s="1"/>
  <c r="O51" i="21"/>
  <c r="R51" i="21" s="1"/>
  <c r="S51" i="21" s="1"/>
  <c r="O53" i="21"/>
  <c r="R53" i="21" s="1"/>
  <c r="S53" i="21" s="1"/>
  <c r="O55" i="21"/>
  <c r="R55" i="21" s="1"/>
  <c r="S55" i="21" s="1"/>
  <c r="O57" i="21"/>
  <c r="R57" i="21" s="1"/>
  <c r="O59" i="21"/>
  <c r="R59" i="21" s="1"/>
  <c r="O62" i="21"/>
  <c r="R62" i="21" s="1"/>
  <c r="O39" i="21"/>
  <c r="R39" i="21" s="1"/>
  <c r="S39" i="21" s="1"/>
  <c r="O42" i="21"/>
  <c r="R42" i="21" s="1"/>
  <c r="S42" i="21" s="1"/>
  <c r="O44" i="21"/>
  <c r="R44" i="21" s="1"/>
  <c r="S44" i="21" s="1"/>
  <c r="O46" i="21"/>
  <c r="R46" i="21" s="1"/>
  <c r="S46" i="21" s="1"/>
  <c r="O48" i="21"/>
  <c r="R48" i="21" s="1"/>
  <c r="S48" i="21" s="1"/>
  <c r="O50" i="21"/>
  <c r="R50" i="21" s="1"/>
  <c r="S50" i="21" s="1"/>
  <c r="O52" i="21"/>
  <c r="R52" i="21" s="1"/>
  <c r="S52" i="21" s="1"/>
  <c r="O54" i="21"/>
  <c r="R54" i="21" s="1"/>
  <c r="S54" i="21" s="1"/>
  <c r="O56" i="21"/>
  <c r="R56" i="21" s="1"/>
  <c r="S56" i="21" s="1"/>
  <c r="O58" i="21"/>
  <c r="R58" i="21" s="1"/>
  <c r="O61" i="21"/>
  <c r="R61" i="21" s="1"/>
  <c r="R38" i="17"/>
  <c r="S38" i="17" s="1"/>
  <c r="R33" i="26"/>
  <c r="K127" i="19"/>
  <c r="R72" i="19"/>
  <c r="O24" i="18"/>
  <c r="O29" i="18" s="1"/>
  <c r="S47" i="21"/>
  <c r="O35" i="30"/>
  <c r="R35" i="30" s="1"/>
  <c r="S35" i="30" s="1"/>
  <c r="O29" i="16"/>
  <c r="I71" i="1"/>
  <c r="R31" i="1"/>
  <c r="O39" i="1"/>
  <c r="R39" i="1" s="1"/>
  <c r="S39" i="1" s="1"/>
  <c r="O44" i="1"/>
  <c r="C5" i="37"/>
  <c r="R40" i="1"/>
  <c r="S40" i="1" s="1"/>
  <c r="R42" i="1"/>
  <c r="S42" i="1" s="1"/>
  <c r="R35" i="1"/>
  <c r="S35" i="1" s="1"/>
  <c r="R41" i="1"/>
  <c r="S41" i="1" s="1"/>
  <c r="R43" i="1"/>
  <c r="S43" i="1" s="1"/>
  <c r="O34" i="5"/>
  <c r="O30" i="27"/>
  <c r="O47" i="27" s="1"/>
  <c r="O26" i="9"/>
  <c r="K154" i="9"/>
  <c r="K56" i="13"/>
  <c r="K84" i="8"/>
  <c r="K81" i="8"/>
  <c r="C33" i="37"/>
  <c r="I73" i="1"/>
  <c r="R37" i="17"/>
  <c r="S37" i="17" s="1"/>
  <c r="R47" i="17"/>
  <c r="S47" i="17" s="1"/>
  <c r="R54" i="17"/>
  <c r="S54" i="17" s="1"/>
  <c r="R45" i="17"/>
  <c r="S45" i="17" s="1"/>
  <c r="R49" i="17"/>
  <c r="S49" i="17" s="1"/>
  <c r="I60" i="13"/>
  <c r="I61" i="13" s="1"/>
  <c r="L51" i="13"/>
  <c r="L53" i="13"/>
  <c r="L55" i="13"/>
  <c r="L59" i="13"/>
  <c r="C13" i="37"/>
  <c r="I98" i="29"/>
  <c r="I99" i="29" s="1"/>
  <c r="K89" i="3"/>
  <c r="I127" i="19"/>
  <c r="L127" i="19" s="1"/>
  <c r="R51" i="19"/>
  <c r="U51" i="19" s="1"/>
  <c r="K131" i="19"/>
  <c r="L128" i="19"/>
  <c r="L130" i="19"/>
  <c r="V41" i="19"/>
  <c r="L135" i="19"/>
  <c r="I160" i="9"/>
  <c r="I161" i="9" s="1"/>
  <c r="K157" i="9"/>
  <c r="K152" i="9"/>
  <c r="R26" i="10"/>
  <c r="S26" i="10" s="1"/>
  <c r="R27" i="10"/>
  <c r="S27" i="10" s="1"/>
  <c r="R28" i="10"/>
  <c r="S28" i="10" s="1"/>
  <c r="R29" i="10"/>
  <c r="S29" i="10" s="1"/>
  <c r="R30" i="10"/>
  <c r="J42" i="10" s="1"/>
  <c r="L42" i="10" s="1"/>
  <c r="I47" i="10"/>
  <c r="I48" i="10" s="1"/>
  <c r="L39" i="10"/>
  <c r="L41" i="10"/>
  <c r="L45" i="10"/>
  <c r="I45" i="2"/>
  <c r="I46" i="2" s="1"/>
  <c r="L36" i="2"/>
  <c r="L38" i="2"/>
  <c r="L42" i="2"/>
  <c r="L44" i="2"/>
  <c r="S31" i="1"/>
  <c r="R114" i="31"/>
  <c r="S114" i="31" s="1"/>
  <c r="R115" i="31"/>
  <c r="S115" i="31" s="1"/>
  <c r="R51" i="17"/>
  <c r="K74" i="33"/>
  <c r="O47" i="33"/>
  <c r="R47" i="33" s="1"/>
  <c r="O48" i="33"/>
  <c r="O49" i="33"/>
  <c r="R49" i="33" s="1"/>
  <c r="S49" i="33" s="1"/>
  <c r="O50" i="33"/>
  <c r="R50" i="33" s="1"/>
  <c r="S50" i="33" s="1"/>
  <c r="O51" i="33"/>
  <c r="R51" i="33" s="1"/>
  <c r="S51" i="33" s="1"/>
  <c r="O52" i="33"/>
  <c r="R52" i="33" s="1"/>
  <c r="S52" i="33" s="1"/>
  <c r="N35" i="28"/>
  <c r="O35" i="28"/>
  <c r="K129" i="26"/>
  <c r="O24" i="14"/>
  <c r="R44" i="33"/>
  <c r="S44" i="33" s="1"/>
  <c r="R45" i="33"/>
  <c r="S45" i="33" s="1"/>
  <c r="R46" i="33"/>
  <c r="S46" i="33" s="1"/>
  <c r="R85" i="26"/>
  <c r="S85" i="26" s="1"/>
  <c r="R86" i="26"/>
  <c r="S86" i="26" s="1"/>
  <c r="R87" i="26"/>
  <c r="S87" i="26" s="1"/>
  <c r="R88" i="26"/>
  <c r="S88" i="26" s="1"/>
  <c r="R89" i="26"/>
  <c r="S89" i="26" s="1"/>
  <c r="R90" i="26"/>
  <c r="S90" i="26" s="1"/>
  <c r="R91" i="26"/>
  <c r="S91" i="26" s="1"/>
  <c r="R22" i="29"/>
  <c r="S22" i="29" s="1"/>
  <c r="R38" i="29"/>
  <c r="S38" i="29" s="1"/>
  <c r="R39" i="29"/>
  <c r="S39" i="29" s="1"/>
  <c r="R40" i="29"/>
  <c r="S40" i="29" s="1"/>
  <c r="R41" i="29"/>
  <c r="S41" i="29" s="1"/>
  <c r="R42" i="29"/>
  <c r="S42" i="29" s="1"/>
  <c r="R30" i="25"/>
  <c r="S30" i="25" s="1"/>
  <c r="R34" i="25"/>
  <c r="J65" i="25" s="1"/>
  <c r="L65" i="25" s="1"/>
  <c r="R35" i="25"/>
  <c r="S35" i="25" s="1"/>
  <c r="R36" i="25"/>
  <c r="S36" i="25" s="1"/>
  <c r="R37" i="25"/>
  <c r="S37" i="25" s="1"/>
  <c r="R38" i="25"/>
  <c r="S38" i="25" s="1"/>
  <c r="R39" i="25"/>
  <c r="S39" i="25" s="1"/>
  <c r="R40" i="25"/>
  <c r="S40" i="25" s="1"/>
  <c r="R41" i="25"/>
  <c r="S41" i="25" s="1"/>
  <c r="R42" i="25"/>
  <c r="S42" i="25" s="1"/>
  <c r="R43" i="25"/>
  <c r="S43" i="25" s="1"/>
  <c r="R44" i="25"/>
  <c r="S44" i="25" s="1"/>
  <c r="R45" i="25"/>
  <c r="S45" i="25" s="1"/>
  <c r="I67" i="25"/>
  <c r="I68" i="25" s="1"/>
  <c r="L59" i="25"/>
  <c r="L61" i="25"/>
  <c r="R29" i="24"/>
  <c r="S29" i="24" s="1"/>
  <c r="I40" i="22"/>
  <c r="I41" i="22" s="1"/>
  <c r="L31" i="22"/>
  <c r="L33" i="22"/>
  <c r="L37" i="22"/>
  <c r="L39" i="22"/>
  <c r="U61" i="19"/>
  <c r="V61" i="19" s="1"/>
  <c r="U72" i="19"/>
  <c r="V72" i="19" s="1"/>
  <c r="U73" i="19"/>
  <c r="V73" i="19" s="1"/>
  <c r="U74" i="19"/>
  <c r="V74" i="19" s="1"/>
  <c r="U75" i="19"/>
  <c r="V75" i="19" s="1"/>
  <c r="U76" i="19"/>
  <c r="V76" i="19" s="1"/>
  <c r="U77" i="19"/>
  <c r="V77" i="19" s="1"/>
  <c r="U80" i="19"/>
  <c r="V80" i="19" s="1"/>
  <c r="V85" i="19"/>
  <c r="V87" i="19"/>
  <c r="V88" i="19"/>
  <c r="U89" i="19"/>
  <c r="V89" i="19" s="1"/>
  <c r="U90" i="19"/>
  <c r="V90" i="19" s="1"/>
  <c r="U91" i="19"/>
  <c r="V91" i="19" s="1"/>
  <c r="U92" i="19"/>
  <c r="V92" i="19" s="1"/>
  <c r="U93" i="19"/>
  <c r="V93" i="19" s="1"/>
  <c r="U95" i="19"/>
  <c r="V95" i="19" s="1"/>
  <c r="U97" i="19"/>
  <c r="V97" i="19" s="1"/>
  <c r="U99" i="19"/>
  <c r="V99" i="19" s="1"/>
  <c r="U101" i="19"/>
  <c r="V101" i="19" s="1"/>
  <c r="U103" i="19"/>
  <c r="V103" i="19" s="1"/>
  <c r="U105" i="19"/>
  <c r="V105" i="19" s="1"/>
  <c r="U107" i="19"/>
  <c r="V107" i="19" s="1"/>
  <c r="U109" i="19"/>
  <c r="V109" i="19" s="1"/>
  <c r="S53" i="6"/>
  <c r="S77" i="6"/>
  <c r="L97" i="29"/>
  <c r="L37" i="34"/>
  <c r="L39" i="34"/>
  <c r="L41" i="34"/>
  <c r="L45" i="34"/>
  <c r="L71" i="33"/>
  <c r="L73" i="33"/>
  <c r="L78" i="33"/>
  <c r="L80" i="33"/>
  <c r="L39" i="32"/>
  <c r="L41" i="32"/>
  <c r="L43" i="32"/>
  <c r="L46" i="32"/>
  <c r="R46" i="30"/>
  <c r="J71" i="30" s="1"/>
  <c r="L71" i="30" s="1"/>
  <c r="R48" i="30"/>
  <c r="S48" i="30" s="1"/>
  <c r="R50" i="30"/>
  <c r="S50" i="30" s="1"/>
  <c r="R51" i="30"/>
  <c r="S51" i="30" s="1"/>
  <c r="R52" i="30"/>
  <c r="J64" i="30" s="1"/>
  <c r="L64" i="30" s="1"/>
  <c r="R53" i="30"/>
  <c r="S53" i="30" s="1"/>
  <c r="R54" i="30"/>
  <c r="J63" i="30" s="1"/>
  <c r="L63" i="30" s="1"/>
  <c r="L70" i="30"/>
  <c r="L72" i="30"/>
  <c r="R28" i="28"/>
  <c r="R37" i="27"/>
  <c r="S37" i="27" s="1"/>
  <c r="R38" i="27"/>
  <c r="S38" i="27" s="1"/>
  <c r="R40" i="27"/>
  <c r="J60" i="27" s="1"/>
  <c r="L60" i="27" s="1"/>
  <c r="R41" i="27"/>
  <c r="S41" i="27" s="1"/>
  <c r="R34" i="26"/>
  <c r="S34" i="26" s="1"/>
  <c r="R35" i="26"/>
  <c r="S35" i="26" s="1"/>
  <c r="R36" i="26"/>
  <c r="S36" i="26" s="1"/>
  <c r="R37" i="26"/>
  <c r="S37" i="26" s="1"/>
  <c r="R38" i="26"/>
  <c r="S38" i="26" s="1"/>
  <c r="R43" i="26"/>
  <c r="S43" i="26" s="1"/>
  <c r="R44" i="26"/>
  <c r="R45" i="26"/>
  <c r="S45" i="26" s="1"/>
  <c r="R46" i="26"/>
  <c r="S46" i="26" s="1"/>
  <c r="R47" i="26"/>
  <c r="S47" i="26" s="1"/>
  <c r="R48" i="26"/>
  <c r="S48" i="26" s="1"/>
  <c r="R49" i="26"/>
  <c r="S49" i="26" s="1"/>
  <c r="R50" i="26"/>
  <c r="S50" i="26" s="1"/>
  <c r="R51" i="26"/>
  <c r="S51" i="26" s="1"/>
  <c r="R52" i="26"/>
  <c r="S52" i="26" s="1"/>
  <c r="R53" i="26"/>
  <c r="S53" i="26" s="1"/>
  <c r="R54" i="26"/>
  <c r="S54" i="26" s="1"/>
  <c r="R55" i="26"/>
  <c r="S55" i="26" s="1"/>
  <c r="R56" i="26"/>
  <c r="S56" i="26" s="1"/>
  <c r="R57" i="26"/>
  <c r="S57" i="26" s="1"/>
  <c r="R58" i="26"/>
  <c r="S58" i="26" s="1"/>
  <c r="R59" i="26"/>
  <c r="S59" i="26" s="1"/>
  <c r="R60" i="26"/>
  <c r="S60" i="26" s="1"/>
  <c r="R61" i="26"/>
  <c r="S61" i="26" s="1"/>
  <c r="R64" i="26"/>
  <c r="S64" i="26" s="1"/>
  <c r="R65" i="26"/>
  <c r="S65" i="26" s="1"/>
  <c r="R66" i="26"/>
  <c r="S66" i="26" s="1"/>
  <c r="R67" i="26"/>
  <c r="S67" i="26" s="1"/>
  <c r="R68" i="26"/>
  <c r="S68" i="26" s="1"/>
  <c r="R24" i="25"/>
  <c r="S24" i="25" s="1"/>
  <c r="R26" i="25"/>
  <c r="S26" i="25" s="1"/>
  <c r="R27" i="25"/>
  <c r="S27" i="25" s="1"/>
  <c r="U233" i="20"/>
  <c r="V233" i="20" s="1"/>
  <c r="U238" i="20"/>
  <c r="V238" i="20" s="1"/>
  <c r="U239" i="20"/>
  <c r="V239" i="20" s="1"/>
  <c r="U242" i="20"/>
  <c r="V242" i="20" s="1"/>
  <c r="U243" i="20"/>
  <c r="V243" i="20" s="1"/>
  <c r="U244" i="20"/>
  <c r="V244" i="20" s="1"/>
  <c r="U245" i="20"/>
  <c r="V245" i="20" s="1"/>
  <c r="U246" i="20"/>
  <c r="V246" i="20" s="1"/>
  <c r="U247" i="20"/>
  <c r="V247" i="20" s="1"/>
  <c r="U248" i="20"/>
  <c r="V248" i="20" s="1"/>
  <c r="U249" i="20"/>
  <c r="V249" i="20" s="1"/>
  <c r="U250" i="20"/>
  <c r="V250" i="20" s="1"/>
  <c r="U251" i="20"/>
  <c r="V251" i="20" s="1"/>
  <c r="U252" i="20"/>
  <c r="V252" i="20" s="1"/>
  <c r="U253" i="20"/>
  <c r="J264" i="20" s="1"/>
  <c r="L264" i="20" s="1"/>
  <c r="L34" i="18"/>
  <c r="L36" i="18"/>
  <c r="L38" i="18"/>
  <c r="L40" i="18"/>
  <c r="L42" i="18"/>
  <c r="R52" i="16"/>
  <c r="S52" i="16" s="1"/>
  <c r="R53" i="16"/>
  <c r="S53" i="16" s="1"/>
  <c r="R54" i="16"/>
  <c r="S54" i="16" s="1"/>
  <c r="I49" i="14"/>
  <c r="I50" i="14" s="1"/>
  <c r="L40" i="14"/>
  <c r="L42" i="14"/>
  <c r="L44" i="14"/>
  <c r="L46" i="14"/>
  <c r="L48" i="14"/>
  <c r="L36" i="12"/>
  <c r="L38" i="12"/>
  <c r="L42" i="12"/>
  <c r="L44" i="12"/>
  <c r="I54" i="11"/>
  <c r="I55" i="11" s="1"/>
  <c r="L46" i="11"/>
  <c r="L48" i="11"/>
  <c r="L52" i="11"/>
  <c r="R38" i="9"/>
  <c r="S38" i="9" s="1"/>
  <c r="S77" i="9"/>
  <c r="R47" i="6"/>
  <c r="S47" i="6" s="1"/>
  <c r="S51" i="6"/>
  <c r="S54" i="6"/>
  <c r="S56" i="6"/>
  <c r="S58" i="6"/>
  <c r="S60" i="6"/>
  <c r="S62" i="6"/>
  <c r="S64" i="6"/>
  <c r="S66" i="6"/>
  <c r="S68" i="6"/>
  <c r="S70" i="6"/>
  <c r="S72" i="6"/>
  <c r="S73" i="6"/>
  <c r="S75" i="6"/>
  <c r="R45" i="6"/>
  <c r="S45" i="6" s="1"/>
  <c r="R46" i="6"/>
  <c r="S46" i="6" s="1"/>
  <c r="S50" i="6"/>
  <c r="S55" i="6"/>
  <c r="S57" i="6"/>
  <c r="S59" i="6"/>
  <c r="S61" i="6"/>
  <c r="S63" i="6"/>
  <c r="S65" i="6"/>
  <c r="S67" i="6"/>
  <c r="S69" i="6"/>
  <c r="S71" i="6"/>
  <c r="S74" i="6"/>
  <c r="S76" i="6"/>
  <c r="S78" i="6"/>
  <c r="R24" i="5"/>
  <c r="I71" i="4"/>
  <c r="I72" i="4" s="1"/>
  <c r="L62" i="4"/>
  <c r="L68" i="4"/>
  <c r="L70" i="4"/>
  <c r="L38" i="34"/>
  <c r="L40" i="34"/>
  <c r="L42" i="34"/>
  <c r="L72" i="33"/>
  <c r="L74" i="33"/>
  <c r="L75" i="33"/>
  <c r="R30" i="32"/>
  <c r="S30" i="32" s="1"/>
  <c r="R31" i="32"/>
  <c r="S31" i="32" s="1"/>
  <c r="R32" i="32"/>
  <c r="S32" i="32" s="1"/>
  <c r="R33" i="32"/>
  <c r="S33" i="32" s="1"/>
  <c r="R34" i="32"/>
  <c r="S34" i="32" s="1"/>
  <c r="I48" i="32"/>
  <c r="I49" i="32" s="1"/>
  <c r="L40" i="32"/>
  <c r="L42" i="32"/>
  <c r="L45" i="32"/>
  <c r="L47" i="32"/>
  <c r="L129" i="31"/>
  <c r="L131" i="31"/>
  <c r="L133" i="31"/>
  <c r="R45" i="31"/>
  <c r="S45" i="31" s="1"/>
  <c r="R47" i="31"/>
  <c r="S47" i="31" s="1"/>
  <c r="S52" i="31"/>
  <c r="S53" i="31"/>
  <c r="R105" i="31"/>
  <c r="S105" i="31" s="1"/>
  <c r="R106" i="31"/>
  <c r="S106" i="31" s="1"/>
  <c r="R107" i="31"/>
  <c r="S107" i="31" s="1"/>
  <c r="I134" i="31"/>
  <c r="I135" i="31" s="1"/>
  <c r="L126" i="31"/>
  <c r="L128" i="31"/>
  <c r="R39" i="30"/>
  <c r="S39" i="30" s="1"/>
  <c r="I73" i="30"/>
  <c r="I74" i="30" s="1"/>
  <c r="L65" i="30"/>
  <c r="L67" i="30"/>
  <c r="L92" i="29"/>
  <c r="L87" i="29"/>
  <c r="L89" i="29"/>
  <c r="L91" i="29"/>
  <c r="J44" i="28"/>
  <c r="L44" i="28" s="1"/>
  <c r="L39" i="28"/>
  <c r="L41" i="28"/>
  <c r="L43" i="28"/>
  <c r="L45" i="28"/>
  <c r="L47" i="28"/>
  <c r="L40" i="28"/>
  <c r="L42" i="28"/>
  <c r="I62" i="27"/>
  <c r="I63" i="27" s="1"/>
  <c r="L61" i="27"/>
  <c r="L53" i="27"/>
  <c r="L55" i="27"/>
  <c r="L56" i="27"/>
  <c r="R39" i="27"/>
  <c r="S39" i="27" s="1"/>
  <c r="S29" i="27"/>
  <c r="R30" i="27"/>
  <c r="R31" i="27"/>
  <c r="S31" i="27" s="1"/>
  <c r="R32" i="27"/>
  <c r="S32" i="27" s="1"/>
  <c r="L54" i="27"/>
  <c r="L59" i="27"/>
  <c r="I131" i="26"/>
  <c r="I132" i="26" s="1"/>
  <c r="L123" i="26"/>
  <c r="R74" i="26"/>
  <c r="S74" i="26" s="1"/>
  <c r="S92" i="26"/>
  <c r="R94" i="26"/>
  <c r="S94" i="26" s="1"/>
  <c r="R95" i="26"/>
  <c r="S95" i="26" s="1"/>
  <c r="R96" i="26"/>
  <c r="S96" i="26" s="1"/>
  <c r="R97" i="26"/>
  <c r="S97" i="26" s="1"/>
  <c r="R98" i="26"/>
  <c r="S98" i="26" s="1"/>
  <c r="R100" i="26"/>
  <c r="S100" i="26" s="1"/>
  <c r="R101" i="26"/>
  <c r="S101" i="26" s="1"/>
  <c r="R102" i="26"/>
  <c r="S102" i="26" s="1"/>
  <c r="R103" i="26"/>
  <c r="S103" i="26" s="1"/>
  <c r="R104" i="26"/>
  <c r="S104" i="26" s="1"/>
  <c r="R105" i="26"/>
  <c r="S105" i="26" s="1"/>
  <c r="R106" i="26"/>
  <c r="S106" i="26" s="1"/>
  <c r="R107" i="26"/>
  <c r="S107" i="26" s="1"/>
  <c r="R108" i="26"/>
  <c r="S108" i="26" s="1"/>
  <c r="R110" i="26"/>
  <c r="S110" i="26" s="1"/>
  <c r="R111" i="26"/>
  <c r="S111" i="26" s="1"/>
  <c r="L122" i="26"/>
  <c r="L128" i="26"/>
  <c r="L130" i="26"/>
  <c r="L58" i="25"/>
  <c r="L60" i="25"/>
  <c r="L62" i="25"/>
  <c r="L66" i="25"/>
  <c r="R30" i="24"/>
  <c r="S30" i="24" s="1"/>
  <c r="I49" i="24"/>
  <c r="I50" i="24" s="1"/>
  <c r="L40" i="24"/>
  <c r="L42" i="24"/>
  <c r="L44" i="24"/>
  <c r="L46" i="24"/>
  <c r="L48" i="24"/>
  <c r="L41" i="24"/>
  <c r="L47" i="24"/>
  <c r="L40" i="23"/>
  <c r="L42" i="23"/>
  <c r="L44" i="23"/>
  <c r="L46" i="23"/>
  <c r="L48" i="23"/>
  <c r="I49" i="23"/>
  <c r="I50" i="23" s="1"/>
  <c r="L41" i="23"/>
  <c r="L43" i="23"/>
  <c r="L47" i="23"/>
  <c r="L32" i="22"/>
  <c r="L34" i="22"/>
  <c r="L38" i="22"/>
  <c r="L91" i="21"/>
  <c r="L93" i="21"/>
  <c r="I99" i="21"/>
  <c r="I100" i="21" s="1"/>
  <c r="L98" i="21"/>
  <c r="L259" i="20"/>
  <c r="L261" i="20"/>
  <c r="L263" i="20"/>
  <c r="L260" i="20"/>
  <c r="L262" i="20"/>
  <c r="L266" i="20"/>
  <c r="L268" i="20"/>
  <c r="U113" i="19"/>
  <c r="V113" i="19" s="1"/>
  <c r="L33" i="18"/>
  <c r="L35" i="18"/>
  <c r="L37" i="18"/>
  <c r="L41" i="18"/>
  <c r="R59" i="17"/>
  <c r="S59" i="17" s="1"/>
  <c r="L73" i="17"/>
  <c r="L79" i="17"/>
  <c r="L81" i="17"/>
  <c r="I132" i="16"/>
  <c r="I133" i="16" s="1"/>
  <c r="L124" i="16"/>
  <c r="L126" i="16"/>
  <c r="L127" i="16"/>
  <c r="L131" i="16"/>
  <c r="R30" i="16"/>
  <c r="S30" i="16" s="1"/>
  <c r="R31" i="16"/>
  <c r="S31" i="16" s="1"/>
  <c r="R32" i="16"/>
  <c r="S32" i="16" s="1"/>
  <c r="R33" i="16"/>
  <c r="S33" i="16" s="1"/>
  <c r="R34" i="16"/>
  <c r="S34" i="16" s="1"/>
  <c r="R35" i="16"/>
  <c r="S35" i="16" s="1"/>
  <c r="R36" i="16"/>
  <c r="S36" i="16" s="1"/>
  <c r="R37" i="16"/>
  <c r="S37" i="16" s="1"/>
  <c r="R38" i="16"/>
  <c r="S38" i="16" s="1"/>
  <c r="R39" i="16"/>
  <c r="S39" i="16" s="1"/>
  <c r="R40" i="16"/>
  <c r="S40" i="16" s="1"/>
  <c r="R41" i="16"/>
  <c r="S41" i="16" s="1"/>
  <c r="R42" i="16"/>
  <c r="S42" i="16" s="1"/>
  <c r="R43" i="16"/>
  <c r="S43" i="16" s="1"/>
  <c r="R44" i="16"/>
  <c r="S44" i="16" s="1"/>
  <c r="R45" i="16"/>
  <c r="S45" i="16" s="1"/>
  <c r="R46" i="16"/>
  <c r="S46" i="16" s="1"/>
  <c r="R47" i="16"/>
  <c r="S47" i="16" s="1"/>
  <c r="R48" i="16"/>
  <c r="S48" i="16" s="1"/>
  <c r="R49" i="16"/>
  <c r="S49" i="16" s="1"/>
  <c r="R50" i="16"/>
  <c r="S50" i="16" s="1"/>
  <c r="R51" i="16"/>
  <c r="S51" i="16" s="1"/>
  <c r="R104" i="16"/>
  <c r="S104" i="16" s="1"/>
  <c r="R25" i="14"/>
  <c r="S25" i="14" s="1"/>
  <c r="R26" i="14"/>
  <c r="S26" i="14" s="1"/>
  <c r="R27" i="14"/>
  <c r="S27" i="14" s="1"/>
  <c r="L41" i="14"/>
  <c r="L43" i="14"/>
  <c r="R24" i="13"/>
  <c r="S24" i="13" s="1"/>
  <c r="R25" i="13"/>
  <c r="S25" i="13" s="1"/>
  <c r="R26" i="13"/>
  <c r="S26" i="13" s="1"/>
  <c r="R27" i="13"/>
  <c r="S27" i="13" s="1"/>
  <c r="R28" i="13"/>
  <c r="S28" i="13" s="1"/>
  <c r="R29" i="13"/>
  <c r="S29" i="13" s="1"/>
  <c r="R30" i="13"/>
  <c r="S30" i="13" s="1"/>
  <c r="R31" i="13"/>
  <c r="S31" i="13" s="1"/>
  <c r="R32" i="13"/>
  <c r="S32" i="13" s="1"/>
  <c r="R33" i="13"/>
  <c r="S33" i="13" s="1"/>
  <c r="R34" i="13"/>
  <c r="S34" i="13" s="1"/>
  <c r="R35" i="13"/>
  <c r="S35" i="13" s="1"/>
  <c r="R36" i="13"/>
  <c r="S36" i="13" s="1"/>
  <c r="R37" i="13"/>
  <c r="S37" i="13" s="1"/>
  <c r="R38" i="13"/>
  <c r="S38" i="13" s="1"/>
  <c r="R39" i="13"/>
  <c r="S39" i="13" s="1"/>
  <c r="R40" i="13"/>
  <c r="S40" i="13" s="1"/>
  <c r="R41" i="13"/>
  <c r="S41" i="13" s="1"/>
  <c r="R42" i="13"/>
  <c r="S42" i="13" s="1"/>
  <c r="L57" i="13"/>
  <c r="L52" i="13"/>
  <c r="L54" i="13"/>
  <c r="L58" i="13"/>
  <c r="I45" i="12"/>
  <c r="I46" i="12" s="1"/>
  <c r="L37" i="12"/>
  <c r="L39" i="12"/>
  <c r="L43" i="12"/>
  <c r="R29" i="11"/>
  <c r="S29" i="11" s="1"/>
  <c r="R30" i="11"/>
  <c r="S30" i="11" s="1"/>
  <c r="R31" i="11"/>
  <c r="S31" i="11" s="1"/>
  <c r="R32" i="11"/>
  <c r="S32" i="11" s="1"/>
  <c r="R33" i="11"/>
  <c r="S33" i="11" s="1"/>
  <c r="L45" i="11"/>
  <c r="L47" i="11"/>
  <c r="L51" i="11"/>
  <c r="L53" i="11"/>
  <c r="L38" i="10"/>
  <c r="L40" i="10"/>
  <c r="L44" i="10"/>
  <c r="L46" i="10"/>
  <c r="L149" i="9"/>
  <c r="L151" i="9"/>
  <c r="L153" i="9"/>
  <c r="L156" i="9"/>
  <c r="L159" i="9"/>
  <c r="R47" i="9"/>
  <c r="S47" i="9" s="1"/>
  <c r="R26" i="9"/>
  <c r="R27" i="9"/>
  <c r="S27" i="9" s="1"/>
  <c r="S54" i="9"/>
  <c r="S55" i="9"/>
  <c r="S56" i="9"/>
  <c r="S57" i="9"/>
  <c r="S58" i="9"/>
  <c r="R60" i="9"/>
  <c r="S60" i="9" s="1"/>
  <c r="R61" i="9"/>
  <c r="S61" i="9" s="1"/>
  <c r="R62" i="9"/>
  <c r="S62" i="9" s="1"/>
  <c r="R63" i="9"/>
  <c r="S63" i="9" s="1"/>
  <c r="R64" i="9"/>
  <c r="S64" i="9" s="1"/>
  <c r="S79" i="9"/>
  <c r="S82" i="9"/>
  <c r="R83" i="9"/>
  <c r="S83" i="9" s="1"/>
  <c r="R46" i="9"/>
  <c r="S46" i="9" s="1"/>
  <c r="K79" i="8"/>
  <c r="L78" i="8"/>
  <c r="L80" i="8"/>
  <c r="R58" i="8"/>
  <c r="J84" i="8" s="1"/>
  <c r="L84" i="8" s="1"/>
  <c r="L77" i="8"/>
  <c r="L83" i="8"/>
  <c r="L85" i="8"/>
  <c r="I56" i="7"/>
  <c r="I57" i="7" s="1"/>
  <c r="L48" i="7"/>
  <c r="L53" i="7"/>
  <c r="L55" i="7"/>
  <c r="R29" i="7"/>
  <c r="S29" i="7" s="1"/>
  <c r="R30" i="7"/>
  <c r="S30" i="7" s="1"/>
  <c r="R31" i="7"/>
  <c r="S31" i="7" s="1"/>
  <c r="R32" i="7"/>
  <c r="S32" i="7" s="1"/>
  <c r="R33" i="7"/>
  <c r="S33" i="7" s="1"/>
  <c r="R34" i="7"/>
  <c r="S34" i="7" s="1"/>
  <c r="L47" i="7"/>
  <c r="L49" i="7"/>
  <c r="L50" i="7"/>
  <c r="L54" i="7"/>
  <c r="L99" i="6"/>
  <c r="L105" i="6"/>
  <c r="L107" i="6"/>
  <c r="L80" i="5"/>
  <c r="S52" i="6"/>
  <c r="S22" i="6"/>
  <c r="L98" i="6"/>
  <c r="L100" i="6"/>
  <c r="L102" i="6"/>
  <c r="L106" i="6"/>
  <c r="L72" i="5"/>
  <c r="L78" i="5"/>
  <c r="L71" i="5"/>
  <c r="L73" i="5"/>
  <c r="L75" i="5"/>
  <c r="L63" i="4"/>
  <c r="L65" i="4"/>
  <c r="L69" i="4"/>
  <c r="I96" i="3"/>
  <c r="I97" i="3" s="1"/>
  <c r="L90" i="3"/>
  <c r="L94" i="3"/>
  <c r="L95" i="3"/>
  <c r="L87" i="3"/>
  <c r="L88" i="3"/>
  <c r="R41" i="3"/>
  <c r="S41" i="3" s="1"/>
  <c r="R42" i="3"/>
  <c r="S42" i="3" s="1"/>
  <c r="R43" i="3"/>
  <c r="S43" i="3" s="1"/>
  <c r="R44" i="3"/>
  <c r="S44" i="3" s="1"/>
  <c r="R45" i="3"/>
  <c r="S45" i="3" s="1"/>
  <c r="R46" i="3"/>
  <c r="S46" i="3" s="1"/>
  <c r="R47" i="3"/>
  <c r="S47" i="3" s="1"/>
  <c r="R48" i="3"/>
  <c r="S48" i="3" s="1"/>
  <c r="R49" i="3"/>
  <c r="S49" i="3" s="1"/>
  <c r="R50" i="3"/>
  <c r="S50" i="3" s="1"/>
  <c r="R51" i="3"/>
  <c r="S51" i="3" s="1"/>
  <c r="R52" i="3"/>
  <c r="S52" i="3" s="1"/>
  <c r="R53" i="3"/>
  <c r="S53" i="3" s="1"/>
  <c r="R54" i="3"/>
  <c r="S54" i="3" s="1"/>
  <c r="R55" i="3"/>
  <c r="S55" i="3" s="1"/>
  <c r="R56" i="3"/>
  <c r="S56" i="3" s="1"/>
  <c r="R57" i="3"/>
  <c r="S57" i="3" s="1"/>
  <c r="R58" i="3"/>
  <c r="S58" i="3" s="1"/>
  <c r="R59" i="3"/>
  <c r="S59" i="3" s="1"/>
  <c r="R60" i="3"/>
  <c r="S60" i="3" s="1"/>
  <c r="R61" i="3"/>
  <c r="S61" i="3" s="1"/>
  <c r="R62" i="3"/>
  <c r="S62" i="3" s="1"/>
  <c r="R63" i="3"/>
  <c r="S63" i="3" s="1"/>
  <c r="R64" i="3"/>
  <c r="S64" i="3" s="1"/>
  <c r="R65" i="3"/>
  <c r="S65" i="3" s="1"/>
  <c r="R66" i="3"/>
  <c r="S66" i="3" s="1"/>
  <c r="R67" i="3"/>
  <c r="S67" i="3" s="1"/>
  <c r="R68" i="3"/>
  <c r="S68" i="3" s="1"/>
  <c r="R69" i="3"/>
  <c r="S69" i="3" s="1"/>
  <c r="R70" i="3"/>
  <c r="S70" i="3" s="1"/>
  <c r="R71" i="3"/>
  <c r="S71" i="3" s="1"/>
  <c r="R72" i="3"/>
  <c r="S72" i="3" s="1"/>
  <c r="R73" i="3"/>
  <c r="S73" i="3" s="1"/>
  <c r="R74" i="3"/>
  <c r="S74" i="3" s="1"/>
  <c r="R75" i="3"/>
  <c r="S75" i="3" s="1"/>
  <c r="R76" i="3"/>
  <c r="S76" i="3" s="1"/>
  <c r="L93" i="3"/>
  <c r="L37" i="2"/>
  <c r="L39" i="2"/>
  <c r="L43" i="2"/>
  <c r="K54" i="15"/>
  <c r="K57" i="15"/>
  <c r="C9" i="37"/>
  <c r="C11" i="37"/>
  <c r="R16" i="15"/>
  <c r="S16" i="15" s="1"/>
  <c r="R18" i="15"/>
  <c r="S18" i="15" s="1"/>
  <c r="K59" i="15"/>
  <c r="R24" i="15"/>
  <c r="S24" i="15" s="1"/>
  <c r="R25" i="15"/>
  <c r="S25" i="15" s="1"/>
  <c r="R26" i="15"/>
  <c r="S26" i="15" s="1"/>
  <c r="R30" i="15"/>
  <c r="S30" i="15" s="1"/>
  <c r="I60" i="15"/>
  <c r="I61" i="15" s="1"/>
  <c r="L56" i="15"/>
  <c r="L58" i="15"/>
  <c r="L123" i="16"/>
  <c r="L125" i="16"/>
  <c r="L72" i="17"/>
  <c r="L74" i="17"/>
  <c r="L76" i="17"/>
  <c r="L80" i="17"/>
  <c r="R40" i="15"/>
  <c r="S40" i="15" s="1"/>
  <c r="R42" i="15"/>
  <c r="R31" i="15"/>
  <c r="S31" i="15" s="1"/>
  <c r="R32" i="15"/>
  <c r="S32" i="15" s="1"/>
  <c r="R33" i="15"/>
  <c r="S33" i="15" s="1"/>
  <c r="R34" i="15"/>
  <c r="S34" i="15" s="1"/>
  <c r="R35" i="15"/>
  <c r="S35" i="15" s="1"/>
  <c r="R36" i="15"/>
  <c r="S36" i="15" s="1"/>
  <c r="L50" i="15"/>
  <c r="L51" i="15"/>
  <c r="L53" i="15"/>
  <c r="C10" i="37"/>
  <c r="C12" i="37"/>
  <c r="D15" i="37"/>
  <c r="R43" i="36"/>
  <c r="S25" i="36"/>
  <c r="V25" i="36" s="1"/>
  <c r="W25" i="36" s="1"/>
  <c r="L49" i="36"/>
  <c r="L51" i="36"/>
  <c r="L53" i="36"/>
  <c r="L55" i="36"/>
  <c r="V38" i="36"/>
  <c r="W38" i="36" s="1"/>
  <c r="V39" i="36"/>
  <c r="W39" i="36" s="1"/>
  <c r="V40" i="36"/>
  <c r="W40" i="36" s="1"/>
  <c r="C8" i="37"/>
  <c r="C15" i="37"/>
  <c r="E15" i="37"/>
  <c r="I56" i="36"/>
  <c r="I57" i="36" s="1"/>
  <c r="L50" i="36"/>
  <c r="C7" i="37"/>
  <c r="L47" i="36"/>
  <c r="L52" i="36"/>
  <c r="L54" i="36"/>
  <c r="H71" i="1"/>
  <c r="J71" i="1" s="1"/>
  <c r="S37" i="1"/>
  <c r="S20" i="5"/>
  <c r="S42" i="8"/>
  <c r="S65" i="9"/>
  <c r="R22" i="5"/>
  <c r="K76" i="5"/>
  <c r="J103" i="6"/>
  <c r="L103" i="6" s="1"/>
  <c r="S53" i="9"/>
  <c r="E5" i="37"/>
  <c r="I74" i="1"/>
  <c r="J68" i="1"/>
  <c r="J69" i="1"/>
  <c r="J70" i="1"/>
  <c r="J72" i="1"/>
  <c r="J75" i="1"/>
  <c r="G78" i="1"/>
  <c r="G79" i="1" s="1"/>
  <c r="O16" i="2"/>
  <c r="O30" i="2" s="1"/>
  <c r="R17" i="2"/>
  <c r="R18" i="2"/>
  <c r="S18" i="2" s="1"/>
  <c r="R19" i="2"/>
  <c r="S19" i="2" s="1"/>
  <c r="R20" i="2"/>
  <c r="S20" i="2" s="1"/>
  <c r="R21" i="2"/>
  <c r="S21" i="2" s="1"/>
  <c r="R22" i="2"/>
  <c r="S22" i="2" s="1"/>
  <c r="R23" i="2"/>
  <c r="S23" i="2" s="1"/>
  <c r="R24" i="2"/>
  <c r="S24" i="2" s="1"/>
  <c r="R25" i="2"/>
  <c r="S25" i="2" s="1"/>
  <c r="K40" i="2"/>
  <c r="R39" i="3"/>
  <c r="S39" i="3" s="1"/>
  <c r="L86" i="3"/>
  <c r="L61" i="4"/>
  <c r="I81" i="5"/>
  <c r="I82" i="5" s="1"/>
  <c r="R24" i="6"/>
  <c r="R86" i="6" s="1"/>
  <c r="R25" i="6"/>
  <c r="S25" i="6" s="1"/>
  <c r="I108" i="6"/>
  <c r="I109" i="6" s="1"/>
  <c r="R22" i="7"/>
  <c r="O26" i="7"/>
  <c r="R26" i="7" s="1"/>
  <c r="S26" i="7" s="1"/>
  <c r="L46" i="7"/>
  <c r="R38" i="8"/>
  <c r="S38" i="8" s="1"/>
  <c r="R48" i="8"/>
  <c r="S48" i="8" s="1"/>
  <c r="R49" i="8"/>
  <c r="S49" i="8" s="1"/>
  <c r="R50" i="8"/>
  <c r="S50" i="8" s="1"/>
  <c r="R51" i="8"/>
  <c r="S51" i="8" s="1"/>
  <c r="R52" i="8"/>
  <c r="S52" i="8" s="1"/>
  <c r="R56" i="8"/>
  <c r="I86" i="8"/>
  <c r="I87" i="8" s="1"/>
  <c r="R33" i="9"/>
  <c r="R41" i="9"/>
  <c r="R42" i="9"/>
  <c r="S42" i="9" s="1"/>
  <c r="R66" i="9"/>
  <c r="S66" i="9" s="1"/>
  <c r="R67" i="9"/>
  <c r="S67" i="9" s="1"/>
  <c r="R68" i="9"/>
  <c r="S68" i="9" s="1"/>
  <c r="R69" i="9"/>
  <c r="S69" i="9" s="1"/>
  <c r="R70" i="9"/>
  <c r="S70" i="9" s="1"/>
  <c r="R71" i="9"/>
  <c r="S71" i="9" s="1"/>
  <c r="R72" i="9"/>
  <c r="S72" i="9" s="1"/>
  <c r="R73" i="9"/>
  <c r="S73" i="9" s="1"/>
  <c r="R74" i="9"/>
  <c r="S74" i="9" s="1"/>
  <c r="R75" i="9"/>
  <c r="S75" i="9" s="1"/>
  <c r="R80" i="9"/>
  <c r="S80" i="9" s="1"/>
  <c r="R85" i="9"/>
  <c r="S85" i="9" s="1"/>
  <c r="R86" i="9"/>
  <c r="S86" i="9" s="1"/>
  <c r="R87" i="9"/>
  <c r="S87" i="9" s="1"/>
  <c r="R88" i="9"/>
  <c r="S88" i="9" s="1"/>
  <c r="R89" i="9"/>
  <c r="S89" i="9" s="1"/>
  <c r="R90" i="9"/>
  <c r="S90" i="9" s="1"/>
  <c r="R91" i="9"/>
  <c r="S91" i="9" s="1"/>
  <c r="R92" i="9"/>
  <c r="S92" i="9" s="1"/>
  <c r="R93" i="9"/>
  <c r="S93" i="9" s="1"/>
  <c r="R94" i="9"/>
  <c r="S94" i="9" s="1"/>
  <c r="R95" i="9"/>
  <c r="S95" i="9" s="1"/>
  <c r="R96" i="9"/>
  <c r="S96" i="9" s="1"/>
  <c r="R97" i="9"/>
  <c r="S97" i="9" s="1"/>
  <c r="R98" i="9"/>
  <c r="S98" i="9" s="1"/>
  <c r="R99" i="9"/>
  <c r="S99" i="9" s="1"/>
  <c r="R100" i="9"/>
  <c r="S100" i="9" s="1"/>
  <c r="R101" i="9"/>
  <c r="S101" i="9" s="1"/>
  <c r="R102" i="9"/>
  <c r="S102" i="9" s="1"/>
  <c r="R103" i="9"/>
  <c r="S103" i="9" s="1"/>
  <c r="R104" i="9"/>
  <c r="S104" i="9" s="1"/>
  <c r="R105" i="9"/>
  <c r="S105" i="9" s="1"/>
  <c r="R106" i="9"/>
  <c r="S106" i="9" s="1"/>
  <c r="R107" i="9"/>
  <c r="S107" i="9" s="1"/>
  <c r="R108" i="9"/>
  <c r="S108" i="9" s="1"/>
  <c r="R109" i="9"/>
  <c r="S109" i="9" s="1"/>
  <c r="R110" i="9"/>
  <c r="S110" i="9" s="1"/>
  <c r="R111" i="9"/>
  <c r="S111" i="9" s="1"/>
  <c r="R112" i="9"/>
  <c r="S112" i="9" s="1"/>
  <c r="R113" i="9"/>
  <c r="S113" i="9" s="1"/>
  <c r="R114" i="9"/>
  <c r="S114" i="9" s="1"/>
  <c r="R115" i="9"/>
  <c r="S115" i="9" s="1"/>
  <c r="R116" i="9"/>
  <c r="S116" i="9" s="1"/>
  <c r="R118" i="9"/>
  <c r="S118" i="9" s="1"/>
  <c r="R119" i="9"/>
  <c r="S119" i="9" s="1"/>
  <c r="R120" i="9"/>
  <c r="S120" i="9" s="1"/>
  <c r="R121" i="9"/>
  <c r="S121" i="9" s="1"/>
  <c r="R122" i="9"/>
  <c r="S122" i="9" s="1"/>
  <c r="R123" i="9"/>
  <c r="S123" i="9" s="1"/>
  <c r="R124" i="9"/>
  <c r="S124" i="9" s="1"/>
  <c r="R125" i="9"/>
  <c r="S125" i="9" s="1"/>
  <c r="R126" i="9"/>
  <c r="S126" i="9" s="1"/>
  <c r="R127" i="9"/>
  <c r="S127" i="9" s="1"/>
  <c r="R128" i="9"/>
  <c r="S128" i="9" s="1"/>
  <c r="R129" i="9"/>
  <c r="S129" i="9" s="1"/>
  <c r="R130" i="9"/>
  <c r="S130" i="9" s="1"/>
  <c r="R131" i="9"/>
  <c r="S131" i="9" s="1"/>
  <c r="R132" i="9"/>
  <c r="S132" i="9" s="1"/>
  <c r="R133" i="9"/>
  <c r="S133" i="9" s="1"/>
  <c r="R134" i="9"/>
  <c r="S134" i="9" s="1"/>
  <c r="R135" i="9"/>
  <c r="S135" i="9" s="1"/>
  <c r="R136" i="9"/>
  <c r="S136" i="9" s="1"/>
  <c r="R137" i="9"/>
  <c r="S137" i="9" s="1"/>
  <c r="R138" i="9"/>
  <c r="S138" i="9" s="1"/>
  <c r="R139" i="9"/>
  <c r="S139" i="9" s="1"/>
  <c r="K155" i="9"/>
  <c r="L37" i="10"/>
  <c r="O22" i="11"/>
  <c r="O40" i="11" s="1"/>
  <c r="L44" i="11"/>
  <c r="O21" i="12"/>
  <c r="O29" i="12" s="1"/>
  <c r="L35" i="12"/>
  <c r="R23" i="13"/>
  <c r="R43" i="13"/>
  <c r="S43" i="13" s="1"/>
  <c r="K60" i="13"/>
  <c r="K61" i="13" s="1"/>
  <c r="R23" i="15"/>
  <c r="S29" i="16"/>
  <c r="S53" i="17"/>
  <c r="J77" i="1"/>
  <c r="L35" i="2"/>
  <c r="O26" i="4"/>
  <c r="O52" i="4" s="1"/>
  <c r="O78" i="9"/>
  <c r="O140" i="9"/>
  <c r="R22" i="11"/>
  <c r="L50" i="13"/>
  <c r="K39" i="18"/>
  <c r="K43" i="18" s="1"/>
  <c r="O29" i="14"/>
  <c r="R29" i="14" s="1"/>
  <c r="S29" i="14" s="1"/>
  <c r="O30" i="14"/>
  <c r="K45" i="14"/>
  <c r="L49" i="15"/>
  <c r="R55" i="16"/>
  <c r="S55" i="16" s="1"/>
  <c r="R56" i="16"/>
  <c r="S56" i="16" s="1"/>
  <c r="R57" i="16"/>
  <c r="S57" i="16" s="1"/>
  <c r="R58" i="16"/>
  <c r="S58" i="16" s="1"/>
  <c r="R59" i="16"/>
  <c r="S59" i="16" s="1"/>
  <c r="R60" i="16"/>
  <c r="S60" i="16" s="1"/>
  <c r="S61" i="16"/>
  <c r="R62" i="16"/>
  <c r="S62" i="16" s="1"/>
  <c r="R63" i="16"/>
  <c r="S63" i="16" s="1"/>
  <c r="R64" i="16"/>
  <c r="S64" i="16" s="1"/>
  <c r="R65" i="16"/>
  <c r="S65" i="16" s="1"/>
  <c r="R66" i="16"/>
  <c r="S66" i="16" s="1"/>
  <c r="R67" i="16"/>
  <c r="S67" i="16" s="1"/>
  <c r="R68" i="16"/>
  <c r="S68" i="16" s="1"/>
  <c r="R69" i="16"/>
  <c r="S69" i="16" s="1"/>
  <c r="R70" i="16"/>
  <c r="S70" i="16" s="1"/>
  <c r="R71" i="16"/>
  <c r="S71" i="16" s="1"/>
  <c r="R72" i="16"/>
  <c r="S72" i="16" s="1"/>
  <c r="R73" i="16"/>
  <c r="S73" i="16" s="1"/>
  <c r="R74" i="16"/>
  <c r="S74" i="16" s="1"/>
  <c r="R75" i="16"/>
  <c r="S75" i="16" s="1"/>
  <c r="R76" i="16"/>
  <c r="S76" i="16" s="1"/>
  <c r="O77" i="16"/>
  <c r="R77" i="16" s="1"/>
  <c r="S77" i="16" s="1"/>
  <c r="O78" i="16"/>
  <c r="R78" i="16" s="1"/>
  <c r="S78" i="16" s="1"/>
  <c r="O79" i="16"/>
  <c r="R79" i="16" s="1"/>
  <c r="S79" i="16" s="1"/>
  <c r="O80" i="16"/>
  <c r="R80" i="16" s="1"/>
  <c r="S80" i="16" s="1"/>
  <c r="O81" i="16"/>
  <c r="R81" i="16" s="1"/>
  <c r="S81" i="16" s="1"/>
  <c r="O82" i="16"/>
  <c r="R82" i="16" s="1"/>
  <c r="S82" i="16" s="1"/>
  <c r="O83" i="16"/>
  <c r="R83" i="16" s="1"/>
  <c r="S83" i="16" s="1"/>
  <c r="O84" i="16"/>
  <c r="R84" i="16" s="1"/>
  <c r="S84" i="16" s="1"/>
  <c r="O85" i="16"/>
  <c r="R85" i="16" s="1"/>
  <c r="S85" i="16" s="1"/>
  <c r="O86" i="16"/>
  <c r="R86" i="16" s="1"/>
  <c r="S86" i="16" s="1"/>
  <c r="O87" i="16"/>
  <c r="R87" i="16" s="1"/>
  <c r="S87" i="16" s="1"/>
  <c r="O88" i="16"/>
  <c r="R88" i="16" s="1"/>
  <c r="S88" i="16" s="1"/>
  <c r="O89" i="16"/>
  <c r="R89" i="16" s="1"/>
  <c r="S89" i="16" s="1"/>
  <c r="O90" i="16"/>
  <c r="R90" i="16" s="1"/>
  <c r="S90" i="16" s="1"/>
  <c r="O91" i="16"/>
  <c r="R91" i="16" s="1"/>
  <c r="S91" i="16" s="1"/>
  <c r="O92" i="16"/>
  <c r="R92" i="16" s="1"/>
  <c r="S92" i="16" s="1"/>
  <c r="O93" i="16"/>
  <c r="R93" i="16" s="1"/>
  <c r="S93" i="16" s="1"/>
  <c r="O94" i="16"/>
  <c r="R94" i="16" s="1"/>
  <c r="S94" i="16" s="1"/>
  <c r="O95" i="16"/>
  <c r="R95" i="16" s="1"/>
  <c r="S95" i="16" s="1"/>
  <c r="O96" i="16"/>
  <c r="R96" i="16" s="1"/>
  <c r="S96" i="16" s="1"/>
  <c r="O97" i="16"/>
  <c r="R97" i="16" s="1"/>
  <c r="S97" i="16" s="1"/>
  <c r="O98" i="16"/>
  <c r="R98" i="16" s="1"/>
  <c r="S98" i="16" s="1"/>
  <c r="O99" i="16"/>
  <c r="R99" i="16" s="1"/>
  <c r="S99" i="16" s="1"/>
  <c r="O100" i="16"/>
  <c r="R100" i="16" s="1"/>
  <c r="S100" i="16" s="1"/>
  <c r="O101" i="16"/>
  <c r="R101" i="16" s="1"/>
  <c r="S101" i="16" s="1"/>
  <c r="O102" i="16"/>
  <c r="O103" i="16"/>
  <c r="R103" i="16" s="1"/>
  <c r="S103" i="16" s="1"/>
  <c r="L122" i="16"/>
  <c r="R34" i="17"/>
  <c r="R60" i="17"/>
  <c r="S60" i="17" s="1"/>
  <c r="R61" i="17"/>
  <c r="S61" i="17" s="1"/>
  <c r="R62" i="17"/>
  <c r="S62" i="17" s="1"/>
  <c r="I82" i="17"/>
  <c r="I83" i="17" s="1"/>
  <c r="R24" i="18"/>
  <c r="I43" i="18"/>
  <c r="I44" i="18" s="1"/>
  <c r="U59" i="19"/>
  <c r="L126" i="19"/>
  <c r="R27" i="24"/>
  <c r="S27" i="24" s="1"/>
  <c r="S31" i="26"/>
  <c r="L39" i="14"/>
  <c r="O63" i="17"/>
  <c r="R63" i="17" s="1"/>
  <c r="R40" i="19"/>
  <c r="R123" i="19" s="1"/>
  <c r="K129" i="19"/>
  <c r="U94" i="19"/>
  <c r="V94" i="19" s="1"/>
  <c r="U96" i="19"/>
  <c r="V96" i="19" s="1"/>
  <c r="U98" i="19"/>
  <c r="V98" i="19" s="1"/>
  <c r="U100" i="19"/>
  <c r="V100" i="19" s="1"/>
  <c r="U102" i="19"/>
  <c r="V102" i="19" s="1"/>
  <c r="U104" i="19"/>
  <c r="V104" i="19" s="1"/>
  <c r="U106" i="19"/>
  <c r="V106" i="19" s="1"/>
  <c r="U108" i="19"/>
  <c r="U110" i="19"/>
  <c r="V110" i="19" s="1"/>
  <c r="K67" i="25"/>
  <c r="S93" i="26"/>
  <c r="S28" i="27"/>
  <c r="Q254" i="20"/>
  <c r="I269" i="20"/>
  <c r="I270" i="20" s="1"/>
  <c r="O22" i="21"/>
  <c r="O29" i="21"/>
  <c r="O30" i="21"/>
  <c r="R30" i="21" s="1"/>
  <c r="O31" i="21"/>
  <c r="R31" i="21" s="1"/>
  <c r="O32" i="21"/>
  <c r="O33" i="21"/>
  <c r="O34" i="21"/>
  <c r="R34" i="21" s="1"/>
  <c r="O35" i="21"/>
  <c r="O36" i="21"/>
  <c r="O37" i="21"/>
  <c r="O38" i="21"/>
  <c r="O22" i="22"/>
  <c r="O23" i="22"/>
  <c r="R23" i="22" s="1"/>
  <c r="S23" i="22" s="1"/>
  <c r="O24" i="22"/>
  <c r="R24" i="22" s="1"/>
  <c r="S24" i="22" s="1"/>
  <c r="O25" i="22"/>
  <c r="R25" i="22" s="1"/>
  <c r="S25" i="22" s="1"/>
  <c r="K35" i="22"/>
  <c r="N27" i="22"/>
  <c r="O33" i="23"/>
  <c r="O36" i="23" s="1"/>
  <c r="O31" i="24"/>
  <c r="O32" i="24"/>
  <c r="R32" i="24" s="1"/>
  <c r="S32" i="24" s="1"/>
  <c r="O33" i="24"/>
  <c r="R33" i="24" s="1"/>
  <c r="S33" i="24" s="1"/>
  <c r="O34" i="24"/>
  <c r="O35" i="24"/>
  <c r="R35" i="24" s="1"/>
  <c r="S35" i="24" s="1"/>
  <c r="O46" i="25"/>
  <c r="L57" i="25"/>
  <c r="O30" i="26"/>
  <c r="O79" i="26"/>
  <c r="R79" i="26" s="1"/>
  <c r="S79" i="26" s="1"/>
  <c r="O80" i="26"/>
  <c r="R80" i="26" s="1"/>
  <c r="S80" i="26" s="1"/>
  <c r="O81" i="26"/>
  <c r="K125" i="26" s="1"/>
  <c r="O82" i="26"/>
  <c r="R82" i="26" s="1"/>
  <c r="S82" i="26" s="1"/>
  <c r="O83" i="26"/>
  <c r="R83" i="26" s="1"/>
  <c r="S83" i="26" s="1"/>
  <c r="L121" i="26"/>
  <c r="K58" i="27"/>
  <c r="K62" i="27" s="1"/>
  <c r="S31" i="28"/>
  <c r="K88" i="29"/>
  <c r="R215" i="20"/>
  <c r="R217" i="20"/>
  <c r="K265" i="20" s="1"/>
  <c r="L89" i="21"/>
  <c r="L30" i="22"/>
  <c r="L39" i="23"/>
  <c r="L39" i="24"/>
  <c r="L52" i="27"/>
  <c r="K46" i="28"/>
  <c r="K48" i="28" s="1"/>
  <c r="L38" i="28"/>
  <c r="I48" i="28"/>
  <c r="I49" i="28" s="1"/>
  <c r="S20" i="29"/>
  <c r="R28" i="29"/>
  <c r="S28" i="29" s="1"/>
  <c r="R29" i="29"/>
  <c r="S29" i="29" s="1"/>
  <c r="R30" i="29"/>
  <c r="S30" i="29" s="1"/>
  <c r="R31" i="29"/>
  <c r="S31" i="29" s="1"/>
  <c r="R32" i="29"/>
  <c r="S32" i="29" s="1"/>
  <c r="R33" i="29"/>
  <c r="S33" i="29" s="1"/>
  <c r="R34" i="29"/>
  <c r="S34" i="29" s="1"/>
  <c r="R35" i="29"/>
  <c r="S35" i="29" s="1"/>
  <c r="R36" i="29"/>
  <c r="S36" i="29" s="1"/>
  <c r="R45" i="29"/>
  <c r="S45" i="29" s="1"/>
  <c r="R46" i="29"/>
  <c r="S46" i="29" s="1"/>
  <c r="R47" i="29"/>
  <c r="S47" i="29" s="1"/>
  <c r="R48" i="29"/>
  <c r="S48" i="29" s="1"/>
  <c r="R49" i="29"/>
  <c r="S49" i="29" s="1"/>
  <c r="R52" i="29"/>
  <c r="S52" i="29" s="1"/>
  <c r="R53" i="29"/>
  <c r="S53" i="29" s="1"/>
  <c r="R54" i="29"/>
  <c r="S54" i="29" s="1"/>
  <c r="R55" i="29"/>
  <c r="S55" i="29" s="1"/>
  <c r="R56" i="29"/>
  <c r="S56" i="29" s="1"/>
  <c r="R57" i="29"/>
  <c r="S57" i="29" s="1"/>
  <c r="R58" i="29"/>
  <c r="S58" i="29" s="1"/>
  <c r="R59" i="29"/>
  <c r="S59" i="29" s="1"/>
  <c r="R60" i="29"/>
  <c r="R61" i="29"/>
  <c r="S61" i="29" s="1"/>
  <c r="R62" i="29"/>
  <c r="S62" i="29" s="1"/>
  <c r="R63" i="29"/>
  <c r="S63" i="29" s="1"/>
  <c r="R64" i="29"/>
  <c r="S64" i="29" s="1"/>
  <c r="R65" i="29"/>
  <c r="S65" i="29" s="1"/>
  <c r="R66" i="29"/>
  <c r="S66" i="29" s="1"/>
  <c r="R67" i="29"/>
  <c r="S67" i="29" s="1"/>
  <c r="R68" i="29"/>
  <c r="S68" i="29" s="1"/>
  <c r="R69" i="29"/>
  <c r="S69" i="29" s="1"/>
  <c r="R70" i="29"/>
  <c r="S70" i="29" s="1"/>
  <c r="R71" i="29"/>
  <c r="S71" i="29" s="1"/>
  <c r="R72" i="29"/>
  <c r="S72" i="29" s="1"/>
  <c r="R73" i="29"/>
  <c r="R31" i="31"/>
  <c r="S31" i="31" s="1"/>
  <c r="O23" i="29"/>
  <c r="K93" i="29" s="1"/>
  <c r="R36" i="30"/>
  <c r="R40" i="30"/>
  <c r="S40" i="30" s="1"/>
  <c r="O44" i="30"/>
  <c r="R44" i="30" s="1"/>
  <c r="S44" i="30" s="1"/>
  <c r="R47" i="30"/>
  <c r="S47" i="30" s="1"/>
  <c r="R49" i="30"/>
  <c r="S49" i="30" s="1"/>
  <c r="O21" i="31"/>
  <c r="O25" i="31"/>
  <c r="R25" i="31" s="1"/>
  <c r="S25" i="31" s="1"/>
  <c r="O29" i="31"/>
  <c r="R29" i="31" s="1"/>
  <c r="S29" i="31" s="1"/>
  <c r="O84" i="31"/>
  <c r="S84" i="31" s="1"/>
  <c r="O86" i="31"/>
  <c r="S86" i="31" s="1"/>
  <c r="O87" i="31"/>
  <c r="S87" i="31" s="1"/>
  <c r="R88" i="31"/>
  <c r="S88" i="31" s="1"/>
  <c r="R89" i="31"/>
  <c r="S89" i="31" s="1"/>
  <c r="O90" i="31"/>
  <c r="R90" i="31" s="1"/>
  <c r="S90" i="31" s="1"/>
  <c r="O91" i="31"/>
  <c r="R91" i="31" s="1"/>
  <c r="S91" i="31" s="1"/>
  <c r="O92" i="31"/>
  <c r="R92" i="31" s="1"/>
  <c r="S92" i="31" s="1"/>
  <c r="O93" i="31"/>
  <c r="R93" i="31" s="1"/>
  <c r="S93" i="31" s="1"/>
  <c r="O94" i="31"/>
  <c r="R94" i="31" s="1"/>
  <c r="S94" i="31" s="1"/>
  <c r="O95" i="31"/>
  <c r="R95" i="31" s="1"/>
  <c r="S95" i="31" s="1"/>
  <c r="R96" i="31"/>
  <c r="S96" i="31" s="1"/>
  <c r="R97" i="31"/>
  <c r="S97" i="31" s="1"/>
  <c r="O98" i="31"/>
  <c r="R98" i="31" s="1"/>
  <c r="S98" i="31" s="1"/>
  <c r="O99" i="31"/>
  <c r="R99" i="31" s="1"/>
  <c r="S99" i="31" s="1"/>
  <c r="O100" i="31"/>
  <c r="R100" i="31" s="1"/>
  <c r="S100" i="31" s="1"/>
  <c r="O101" i="31"/>
  <c r="R101" i="31" s="1"/>
  <c r="S101" i="31" s="1"/>
  <c r="O102" i="31"/>
  <c r="R102" i="31" s="1"/>
  <c r="S102" i="31" s="1"/>
  <c r="O103" i="31"/>
  <c r="R103" i="31" s="1"/>
  <c r="S103" i="31" s="1"/>
  <c r="R109" i="31"/>
  <c r="S109" i="31" s="1"/>
  <c r="R110" i="31"/>
  <c r="S110" i="31" s="1"/>
  <c r="O111" i="31"/>
  <c r="R111" i="31" s="1"/>
  <c r="S111" i="31" s="1"/>
  <c r="O112" i="31"/>
  <c r="R112" i="31" s="1"/>
  <c r="S112" i="31" s="1"/>
  <c r="K132" i="31"/>
  <c r="L124" i="31"/>
  <c r="K48" i="32"/>
  <c r="S29" i="33"/>
  <c r="R30" i="33"/>
  <c r="R32" i="33"/>
  <c r="S32" i="33" s="1"/>
  <c r="R19" i="31"/>
  <c r="O35" i="32"/>
  <c r="L38" i="32"/>
  <c r="O33" i="33"/>
  <c r="R33" i="33" s="1"/>
  <c r="S33" i="33" s="1"/>
  <c r="R34" i="33"/>
  <c r="S34" i="33" s="1"/>
  <c r="R35" i="33"/>
  <c r="S35" i="33" s="1"/>
  <c r="R36" i="33"/>
  <c r="S36" i="33" s="1"/>
  <c r="R37" i="33"/>
  <c r="S37" i="33" s="1"/>
  <c r="R38" i="33"/>
  <c r="S38" i="33" s="1"/>
  <c r="R40" i="33"/>
  <c r="S40" i="33" s="1"/>
  <c r="R41" i="33"/>
  <c r="S41" i="33" s="1"/>
  <c r="R42" i="33"/>
  <c r="S42" i="33" s="1"/>
  <c r="I81" i="33"/>
  <c r="I82" i="33" s="1"/>
  <c r="R24" i="34"/>
  <c r="S24" i="34" s="1"/>
  <c r="R25" i="34"/>
  <c r="S25" i="34" s="1"/>
  <c r="R26" i="34"/>
  <c r="R27" i="34"/>
  <c r="S27" i="34" s="1"/>
  <c r="R28" i="34"/>
  <c r="S28" i="34" s="1"/>
  <c r="I46" i="34"/>
  <c r="I47" i="34" s="1"/>
  <c r="L36" i="34"/>
  <c r="O29" i="34"/>
  <c r="R30" i="34"/>
  <c r="S30" i="34" s="1"/>
  <c r="W18" i="36"/>
  <c r="V41" i="36"/>
  <c r="W41" i="36" s="1"/>
  <c r="V42" i="36"/>
  <c r="W42" i="36" s="1"/>
  <c r="L46" i="36"/>
  <c r="S30" i="10" l="1"/>
  <c r="K47" i="10"/>
  <c r="K48" i="10" s="1"/>
  <c r="U123" i="19"/>
  <c r="O83" i="3"/>
  <c r="R23" i="34"/>
  <c r="K49" i="28"/>
  <c r="S34" i="25"/>
  <c r="V253" i="20"/>
  <c r="K92" i="3"/>
  <c r="O68" i="17"/>
  <c r="O118" i="26"/>
  <c r="R68" i="17"/>
  <c r="R34" i="8"/>
  <c r="O64" i="1"/>
  <c r="O86" i="21"/>
  <c r="R40" i="11"/>
  <c r="R46" i="13"/>
  <c r="R25" i="10"/>
  <c r="S25" i="10" s="1"/>
  <c r="K69" i="30"/>
  <c r="R26" i="30"/>
  <c r="R60" i="30" s="1"/>
  <c r="S30" i="33"/>
  <c r="R21" i="12"/>
  <c r="R29" i="12" s="1"/>
  <c r="O37" i="7"/>
  <c r="O117" i="31"/>
  <c r="K66" i="30"/>
  <c r="R37" i="7"/>
  <c r="R47" i="27"/>
  <c r="S24" i="6"/>
  <c r="S86" i="6" s="1"/>
  <c r="R29" i="18"/>
  <c r="K44" i="18"/>
  <c r="K52" i="7"/>
  <c r="K56" i="7" s="1"/>
  <c r="K57" i="7" s="1"/>
  <c r="K45" i="24"/>
  <c r="K43" i="24"/>
  <c r="C37" i="37" s="1"/>
  <c r="O36" i="24"/>
  <c r="O146" i="9"/>
  <c r="J129" i="16"/>
  <c r="L129" i="16" s="1"/>
  <c r="O34" i="14"/>
  <c r="O110" i="16"/>
  <c r="R23" i="29"/>
  <c r="S23" i="29" s="1"/>
  <c r="J126" i="26"/>
  <c r="L126" i="26" s="1"/>
  <c r="R34" i="5"/>
  <c r="S34" i="5" s="1"/>
  <c r="K77" i="5"/>
  <c r="K81" i="5" s="1"/>
  <c r="K82" i="5" s="1"/>
  <c r="J75" i="17"/>
  <c r="L75" i="17" s="1"/>
  <c r="S22" i="11"/>
  <c r="K104" i="6"/>
  <c r="K108" i="6" s="1"/>
  <c r="K109" i="6" s="1"/>
  <c r="R139" i="19"/>
  <c r="K78" i="17"/>
  <c r="K97" i="21"/>
  <c r="S24" i="5"/>
  <c r="S59" i="21"/>
  <c r="J97" i="21"/>
  <c r="L97" i="21" s="1"/>
  <c r="S61" i="21"/>
  <c r="S58" i="21"/>
  <c r="S62" i="21"/>
  <c r="S57" i="21"/>
  <c r="R35" i="21"/>
  <c r="S35" i="21" s="1"/>
  <c r="R38" i="21"/>
  <c r="S38" i="21" s="1"/>
  <c r="S34" i="21"/>
  <c r="R36" i="21"/>
  <c r="S36" i="21" s="1"/>
  <c r="R32" i="21"/>
  <c r="S32" i="21" s="1"/>
  <c r="R37" i="21"/>
  <c r="S37" i="21" s="1"/>
  <c r="R33" i="21"/>
  <c r="S33" i="21" s="1"/>
  <c r="K63" i="27"/>
  <c r="S44" i="26"/>
  <c r="S25" i="18"/>
  <c r="S49" i="6"/>
  <c r="K96" i="3"/>
  <c r="S17" i="2"/>
  <c r="S36" i="30"/>
  <c r="K82" i="8"/>
  <c r="K86" i="8" s="1"/>
  <c r="V59" i="19"/>
  <c r="I136" i="19"/>
  <c r="I137" i="19" s="1"/>
  <c r="J129" i="19"/>
  <c r="L129" i="19" s="1"/>
  <c r="C6" i="37"/>
  <c r="C16" i="37" s="1"/>
  <c r="K134" i="19"/>
  <c r="S52" i="30"/>
  <c r="E14" i="37"/>
  <c r="D26" i="38" s="1"/>
  <c r="D48" i="38" s="1"/>
  <c r="K130" i="16"/>
  <c r="R102" i="16"/>
  <c r="S102" i="16" s="1"/>
  <c r="R44" i="1"/>
  <c r="S44" i="1" s="1"/>
  <c r="S64" i="1" s="1"/>
  <c r="J124" i="26"/>
  <c r="L124" i="26" s="1"/>
  <c r="I78" i="1"/>
  <c r="K125" i="31"/>
  <c r="R140" i="9"/>
  <c r="S140" i="9" s="1"/>
  <c r="S26" i="9"/>
  <c r="R57" i="8"/>
  <c r="S57" i="8" s="1"/>
  <c r="S54" i="30"/>
  <c r="K79" i="33"/>
  <c r="J40" i="12"/>
  <c r="L40" i="12" s="1"/>
  <c r="J133" i="19"/>
  <c r="L133" i="19" s="1"/>
  <c r="J101" i="6"/>
  <c r="L101" i="6" s="1"/>
  <c r="J127" i="31"/>
  <c r="L127" i="31" s="1"/>
  <c r="J68" i="30"/>
  <c r="L68" i="30" s="1"/>
  <c r="S30" i="27"/>
  <c r="S47" i="27" s="1"/>
  <c r="J129" i="26"/>
  <c r="L129" i="26" s="1"/>
  <c r="J43" i="10"/>
  <c r="L43" i="10" s="1"/>
  <c r="L47" i="10" s="1"/>
  <c r="R31" i="10"/>
  <c r="S22" i="5"/>
  <c r="H76" i="1"/>
  <c r="J76" i="1" s="1"/>
  <c r="K94" i="29"/>
  <c r="K98" i="29" s="1"/>
  <c r="V51" i="19"/>
  <c r="J76" i="33"/>
  <c r="L76" i="33" s="1"/>
  <c r="J57" i="27"/>
  <c r="L57" i="27" s="1"/>
  <c r="J64" i="25"/>
  <c r="L64" i="25" s="1"/>
  <c r="R46" i="25"/>
  <c r="S51" i="17"/>
  <c r="J78" i="17"/>
  <c r="L78" i="17" s="1"/>
  <c r="S47" i="33"/>
  <c r="K77" i="33"/>
  <c r="R48" i="33"/>
  <c r="S48" i="33" s="1"/>
  <c r="S46" i="30"/>
  <c r="S32" i="28"/>
  <c r="R35" i="28"/>
  <c r="K47" i="14"/>
  <c r="K49" i="14" s="1"/>
  <c r="J44" i="32"/>
  <c r="L44" i="32" s="1"/>
  <c r="L48" i="32" s="1"/>
  <c r="S40" i="27"/>
  <c r="J63" i="25"/>
  <c r="L63" i="25" s="1"/>
  <c r="J49" i="11"/>
  <c r="L49" i="11" s="1"/>
  <c r="J91" i="3"/>
  <c r="L91" i="3" s="1"/>
  <c r="S35" i="32"/>
  <c r="J52" i="15"/>
  <c r="L52" i="15" s="1"/>
  <c r="S42" i="15"/>
  <c r="S58" i="8"/>
  <c r="S54" i="8"/>
  <c r="R35" i="32"/>
  <c r="J58" i="27"/>
  <c r="L58" i="27" s="1"/>
  <c r="S33" i="26"/>
  <c r="H73" i="1"/>
  <c r="J73" i="1" s="1"/>
  <c r="S30" i="28"/>
  <c r="J46" i="28"/>
  <c r="S46" i="25"/>
  <c r="K90" i="21"/>
  <c r="S31" i="10"/>
  <c r="J51" i="7"/>
  <c r="L51" i="7" s="1"/>
  <c r="J57" i="15"/>
  <c r="L57" i="15" s="1"/>
  <c r="J54" i="15"/>
  <c r="L54" i="15" s="1"/>
  <c r="K48" i="36"/>
  <c r="E7" i="37" s="1"/>
  <c r="D23" i="38" s="1"/>
  <c r="D43" i="38" s="1"/>
  <c r="F15" i="37"/>
  <c r="S43" i="36"/>
  <c r="C35" i="37" s="1"/>
  <c r="J77" i="33"/>
  <c r="S28" i="33"/>
  <c r="E9" i="37"/>
  <c r="D28" i="38" s="1"/>
  <c r="D52" i="38" s="1"/>
  <c r="K49" i="24"/>
  <c r="K50" i="24" s="1"/>
  <c r="S63" i="17"/>
  <c r="J77" i="17"/>
  <c r="W43" i="36"/>
  <c r="V43" i="36"/>
  <c r="J48" i="36"/>
  <c r="R29" i="34"/>
  <c r="S29" i="34" s="1"/>
  <c r="S23" i="34"/>
  <c r="K43" i="34"/>
  <c r="K46" i="34" s="1"/>
  <c r="K47" i="34" s="1"/>
  <c r="R21" i="31"/>
  <c r="J66" i="30"/>
  <c r="L66" i="30" s="1"/>
  <c r="J69" i="30"/>
  <c r="L69" i="30" s="1"/>
  <c r="J90" i="29"/>
  <c r="L90" i="29" s="1"/>
  <c r="S73" i="29"/>
  <c r="J95" i="29"/>
  <c r="L95" i="29" s="1"/>
  <c r="R254" i="20"/>
  <c r="K267" i="20"/>
  <c r="K269" i="20" s="1"/>
  <c r="K127" i="26"/>
  <c r="K131" i="26" s="1"/>
  <c r="S25" i="24"/>
  <c r="K95" i="21"/>
  <c r="R81" i="26"/>
  <c r="R118" i="26" s="1"/>
  <c r="K68" i="25"/>
  <c r="R31" i="24"/>
  <c r="S31" i="24" s="1"/>
  <c r="R33" i="23"/>
  <c r="R36" i="23" s="1"/>
  <c r="K36" i="22"/>
  <c r="K40" i="22" s="1"/>
  <c r="R29" i="21"/>
  <c r="J132" i="19"/>
  <c r="L132" i="19" s="1"/>
  <c r="V40" i="19"/>
  <c r="S30" i="21"/>
  <c r="J39" i="18"/>
  <c r="S24" i="18"/>
  <c r="S24" i="14"/>
  <c r="J134" i="19"/>
  <c r="L134" i="19" s="1"/>
  <c r="K77" i="17"/>
  <c r="R30" i="14"/>
  <c r="S30" i="14" s="1"/>
  <c r="K64" i="4"/>
  <c r="K128" i="16"/>
  <c r="S23" i="15"/>
  <c r="J59" i="15"/>
  <c r="D14" i="37" s="1"/>
  <c r="J56" i="13"/>
  <c r="S23" i="13"/>
  <c r="S46" i="13" s="1"/>
  <c r="J157" i="9"/>
  <c r="L157" i="9" s="1"/>
  <c r="S33" i="9"/>
  <c r="S34" i="8"/>
  <c r="S22" i="7"/>
  <c r="S37" i="7" s="1"/>
  <c r="J52" i="7"/>
  <c r="R26" i="4"/>
  <c r="R52" i="4" s="1"/>
  <c r="K50" i="11"/>
  <c r="K54" i="11" s="1"/>
  <c r="K55" i="11" s="1"/>
  <c r="K150" i="9"/>
  <c r="K160" i="9" s="1"/>
  <c r="R59" i="8"/>
  <c r="S59" i="8" s="1"/>
  <c r="J74" i="5"/>
  <c r="R20" i="3"/>
  <c r="R83" i="3" s="1"/>
  <c r="J81" i="8"/>
  <c r="L81" i="8" s="1"/>
  <c r="J77" i="5"/>
  <c r="L77" i="5" s="1"/>
  <c r="J44" i="34"/>
  <c r="L44" i="34" s="1"/>
  <c r="S26" i="34"/>
  <c r="J130" i="31"/>
  <c r="L130" i="31" s="1"/>
  <c r="S19" i="31"/>
  <c r="K49" i="32"/>
  <c r="K130" i="31"/>
  <c r="J88" i="29"/>
  <c r="S60" i="29"/>
  <c r="R21" i="29"/>
  <c r="R84" i="29" s="1"/>
  <c r="K45" i="23"/>
  <c r="K49" i="23" s="1"/>
  <c r="K50" i="23" s="1"/>
  <c r="S31" i="23"/>
  <c r="O27" i="22"/>
  <c r="K96" i="21"/>
  <c r="K92" i="21"/>
  <c r="J131" i="19"/>
  <c r="V108" i="19"/>
  <c r="K132" i="19"/>
  <c r="R34" i="24"/>
  <c r="R26" i="22"/>
  <c r="R22" i="22"/>
  <c r="R22" i="21"/>
  <c r="S34" i="17"/>
  <c r="S68" i="17" s="1"/>
  <c r="K55" i="15"/>
  <c r="K60" i="15" s="1"/>
  <c r="J41" i="12"/>
  <c r="L41" i="12" s="1"/>
  <c r="S21" i="12"/>
  <c r="S29" i="12" s="1"/>
  <c r="J50" i="11"/>
  <c r="L50" i="11" s="1"/>
  <c r="S21" i="11"/>
  <c r="S40" i="11" s="1"/>
  <c r="J130" i="16"/>
  <c r="L130" i="16" s="1"/>
  <c r="R45" i="15"/>
  <c r="R31" i="14"/>
  <c r="K41" i="12"/>
  <c r="K45" i="12" s="1"/>
  <c r="J152" i="9"/>
  <c r="L152" i="9" s="1"/>
  <c r="S41" i="9"/>
  <c r="J76" i="8"/>
  <c r="S56" i="8"/>
  <c r="J79" i="5"/>
  <c r="L79" i="5" s="1"/>
  <c r="J66" i="4"/>
  <c r="L66" i="4" s="1"/>
  <c r="S17" i="3"/>
  <c r="J89" i="3"/>
  <c r="K41" i="2"/>
  <c r="K45" i="2" s="1"/>
  <c r="J154" i="9"/>
  <c r="L154" i="9" s="1"/>
  <c r="J155" i="9"/>
  <c r="L155" i="9" s="1"/>
  <c r="J67" i="4"/>
  <c r="L67" i="4" s="1"/>
  <c r="R27" i="2"/>
  <c r="J104" i="6"/>
  <c r="J76" i="5"/>
  <c r="L76" i="5" s="1"/>
  <c r="R16" i="2"/>
  <c r="V123" i="19" l="1"/>
  <c r="R66" i="33"/>
  <c r="R86" i="21"/>
  <c r="S66" i="33"/>
  <c r="K73" i="30"/>
  <c r="S65" i="8"/>
  <c r="R65" i="8"/>
  <c r="R64" i="1"/>
  <c r="S26" i="30"/>
  <c r="S60" i="30" s="1"/>
  <c r="S33" i="23"/>
  <c r="S36" i="23" s="1"/>
  <c r="K132" i="26"/>
  <c r="S21" i="29"/>
  <c r="S84" i="29" s="1"/>
  <c r="K97" i="3"/>
  <c r="S29" i="18"/>
  <c r="S146" i="9"/>
  <c r="R146" i="9"/>
  <c r="R30" i="2"/>
  <c r="K82" i="17"/>
  <c r="K83" i="17" s="1"/>
  <c r="J96" i="21"/>
  <c r="L96" i="21" s="1"/>
  <c r="K81" i="33"/>
  <c r="K82" i="33" s="1"/>
  <c r="H74" i="1"/>
  <c r="J74" i="1" s="1"/>
  <c r="J78" i="1" s="1"/>
  <c r="J79" i="1" s="1"/>
  <c r="R110" i="16"/>
  <c r="K87" i="8"/>
  <c r="J79" i="8"/>
  <c r="L79" i="8" s="1"/>
  <c r="L54" i="11"/>
  <c r="K136" i="19"/>
  <c r="K137" i="19" s="1"/>
  <c r="K132" i="16"/>
  <c r="K133" i="16" s="1"/>
  <c r="J132" i="31"/>
  <c r="L132" i="31" s="1"/>
  <c r="R117" i="31"/>
  <c r="E10" i="37"/>
  <c r="D27" i="38" s="1"/>
  <c r="D51" i="38" s="1"/>
  <c r="C38" i="37"/>
  <c r="L45" i="12"/>
  <c r="L46" i="12" s="1"/>
  <c r="K134" i="31"/>
  <c r="C36" i="37"/>
  <c r="K46" i="2"/>
  <c r="C34" i="37"/>
  <c r="C39" i="37"/>
  <c r="E6" i="37"/>
  <c r="E11" i="37"/>
  <c r="D17" i="38" s="1"/>
  <c r="R34" i="14"/>
  <c r="L49" i="32"/>
  <c r="L67" i="25"/>
  <c r="L68" i="25" s="1"/>
  <c r="J47" i="10"/>
  <c r="J48" i="10" s="1"/>
  <c r="E12" i="37"/>
  <c r="D25" i="38" s="1"/>
  <c r="D37" i="38" s="1"/>
  <c r="K99" i="21"/>
  <c r="J150" i="9"/>
  <c r="L62" i="27"/>
  <c r="J67" i="25"/>
  <c r="J68" i="25" s="1"/>
  <c r="J79" i="33"/>
  <c r="L79" i="33" s="1"/>
  <c r="S35" i="28"/>
  <c r="K74" i="30"/>
  <c r="E13" i="37"/>
  <c r="D29" i="38" s="1"/>
  <c r="D50" i="38" s="1"/>
  <c r="K50" i="14"/>
  <c r="J48" i="32"/>
  <c r="J49" i="32" s="1"/>
  <c r="J62" i="27"/>
  <c r="J63" i="27" s="1"/>
  <c r="L48" i="10"/>
  <c r="K56" i="36"/>
  <c r="K57" i="36" s="1"/>
  <c r="K135" i="31"/>
  <c r="L73" i="30"/>
  <c r="J48" i="28"/>
  <c r="J49" i="28" s="1"/>
  <c r="L46" i="28"/>
  <c r="L48" i="28" s="1"/>
  <c r="J82" i="8"/>
  <c r="L82" i="8" s="1"/>
  <c r="K61" i="15"/>
  <c r="L89" i="3"/>
  <c r="L76" i="8"/>
  <c r="D5" i="37"/>
  <c r="J92" i="21"/>
  <c r="L92" i="21" s="1"/>
  <c r="S22" i="21"/>
  <c r="J35" i="22"/>
  <c r="S26" i="22"/>
  <c r="L131" i="19"/>
  <c r="L136" i="19" s="1"/>
  <c r="J136" i="19"/>
  <c r="J137" i="19" s="1"/>
  <c r="J90" i="21"/>
  <c r="S31" i="21"/>
  <c r="S30" i="26"/>
  <c r="J127" i="26"/>
  <c r="L127" i="26" s="1"/>
  <c r="J93" i="29"/>
  <c r="L93" i="29" s="1"/>
  <c r="J94" i="29"/>
  <c r="L94" i="29" s="1"/>
  <c r="L88" i="29"/>
  <c r="J92" i="3"/>
  <c r="L92" i="3" s="1"/>
  <c r="S20" i="3"/>
  <c r="S83" i="3" s="1"/>
  <c r="L59" i="15"/>
  <c r="F14" i="37" s="1"/>
  <c r="J108" i="6"/>
  <c r="J109" i="6" s="1"/>
  <c r="L104" i="6"/>
  <c r="L108" i="6" s="1"/>
  <c r="L109" i="6" s="1"/>
  <c r="J40" i="2"/>
  <c r="S27" i="2"/>
  <c r="K46" i="12"/>
  <c r="J55" i="15"/>
  <c r="S17" i="15"/>
  <c r="S45" i="15" s="1"/>
  <c r="J265" i="20"/>
  <c r="V217" i="20"/>
  <c r="J36" i="22"/>
  <c r="L36" i="22" s="1"/>
  <c r="R27" i="22"/>
  <c r="S22" i="22"/>
  <c r="S34" i="24"/>
  <c r="S36" i="24" s="1"/>
  <c r="J43" i="24"/>
  <c r="J267" i="20"/>
  <c r="L267" i="20" s="1"/>
  <c r="U254" i="20"/>
  <c r="V215" i="20"/>
  <c r="V254" i="20" s="1"/>
  <c r="J45" i="23"/>
  <c r="J73" i="30"/>
  <c r="J74" i="30" s="1"/>
  <c r="K161" i="9"/>
  <c r="S26" i="4"/>
  <c r="S52" i="4" s="1"/>
  <c r="J64" i="4"/>
  <c r="L52" i="7"/>
  <c r="L56" i="7" s="1"/>
  <c r="L57" i="7" s="1"/>
  <c r="J56" i="7"/>
  <c r="J57" i="7" s="1"/>
  <c r="L56" i="13"/>
  <c r="L60" i="13" s="1"/>
  <c r="L61" i="13" s="1"/>
  <c r="J60" i="13"/>
  <c r="J61" i="13" s="1"/>
  <c r="J128" i="16"/>
  <c r="S28" i="16"/>
  <c r="S110" i="16" s="1"/>
  <c r="J47" i="14"/>
  <c r="L47" i="14" s="1"/>
  <c r="K41" i="22"/>
  <c r="S81" i="26"/>
  <c r="J125" i="26"/>
  <c r="R36" i="24"/>
  <c r="J45" i="24"/>
  <c r="L45" i="24" s="1"/>
  <c r="J54" i="11"/>
  <c r="J55" i="11" s="1"/>
  <c r="L77" i="33"/>
  <c r="J41" i="2"/>
  <c r="S16" i="2"/>
  <c r="S31" i="14"/>
  <c r="S34" i="14" s="1"/>
  <c r="J45" i="14"/>
  <c r="J81" i="5"/>
  <c r="L74" i="5"/>
  <c r="L81" i="5" s="1"/>
  <c r="K71" i="4"/>
  <c r="K72" i="4" s="1"/>
  <c r="E8" i="37"/>
  <c r="D24" i="38" s="1"/>
  <c r="D47" i="38" s="1"/>
  <c r="J43" i="18"/>
  <c r="J44" i="18" s="1"/>
  <c r="L39" i="18"/>
  <c r="L43" i="18" s="1"/>
  <c r="J95" i="21"/>
  <c r="L95" i="21" s="1"/>
  <c r="S29" i="21"/>
  <c r="J125" i="31"/>
  <c r="S21" i="31"/>
  <c r="S117" i="31" s="1"/>
  <c r="I79" i="1"/>
  <c r="K270" i="20"/>
  <c r="L48" i="36"/>
  <c r="D7" i="37"/>
  <c r="J56" i="36"/>
  <c r="J57" i="36" s="1"/>
  <c r="J45" i="12"/>
  <c r="J46" i="12" s="1"/>
  <c r="J82" i="17"/>
  <c r="J83" i="17" s="1"/>
  <c r="L77" i="17"/>
  <c r="L82" i="17" s="1"/>
  <c r="S86" i="21" l="1"/>
  <c r="L55" i="11"/>
  <c r="S118" i="26"/>
  <c r="J82" i="5"/>
  <c r="L44" i="18"/>
  <c r="S30" i="2"/>
  <c r="H78" i="1"/>
  <c r="S27" i="22"/>
  <c r="L63" i="27"/>
  <c r="K100" i="21"/>
  <c r="G94" i="1"/>
  <c r="L83" i="17"/>
  <c r="L82" i="5"/>
  <c r="J98" i="29"/>
  <c r="J99" i="29" s="1"/>
  <c r="L98" i="29"/>
  <c r="L99" i="29" s="1"/>
  <c r="J86" i="8"/>
  <c r="J87" i="8" s="1"/>
  <c r="J160" i="9"/>
  <c r="J161" i="9" s="1"/>
  <c r="L150" i="9"/>
  <c r="L160" i="9" s="1"/>
  <c r="L161" i="9" s="1"/>
  <c r="L49" i="28"/>
  <c r="D11" i="37"/>
  <c r="J81" i="33"/>
  <c r="J82" i="33" s="1"/>
  <c r="L81" i="33"/>
  <c r="L74" i="30"/>
  <c r="F13" i="37"/>
  <c r="D6" i="37"/>
  <c r="L56" i="36"/>
  <c r="L57" i="36" s="1"/>
  <c r="F7" i="37"/>
  <c r="L125" i="26"/>
  <c r="L131" i="26" s="1"/>
  <c r="J131" i="26"/>
  <c r="J132" i="26" s="1"/>
  <c r="L128" i="16"/>
  <c r="L132" i="16" s="1"/>
  <c r="L133" i="16" s="1"/>
  <c r="J132" i="16"/>
  <c r="J133" i="16" s="1"/>
  <c r="L64" i="4"/>
  <c r="L71" i="4" s="1"/>
  <c r="L72" i="4" s="1"/>
  <c r="J71" i="4"/>
  <c r="J72" i="4" s="1"/>
  <c r="L45" i="23"/>
  <c r="L49" i="23" s="1"/>
  <c r="L50" i="23" s="1"/>
  <c r="J49" i="23"/>
  <c r="J50" i="23" s="1"/>
  <c r="L43" i="24"/>
  <c r="D9" i="37"/>
  <c r="J49" i="24"/>
  <c r="J50" i="24" s="1"/>
  <c r="L265" i="20"/>
  <c r="L269" i="20" s="1"/>
  <c r="L270" i="20" s="1"/>
  <c r="J269" i="20"/>
  <c r="J270" i="20" s="1"/>
  <c r="L40" i="2"/>
  <c r="J45" i="2"/>
  <c r="J46" i="2" s="1"/>
  <c r="L86" i="8"/>
  <c r="L87" i="8" s="1"/>
  <c r="F5" i="37"/>
  <c r="L96" i="3"/>
  <c r="L97" i="3" s="1"/>
  <c r="J134" i="31"/>
  <c r="J135" i="31" s="1"/>
  <c r="L125" i="31"/>
  <c r="L134" i="31" s="1"/>
  <c r="L135" i="31" s="1"/>
  <c r="L45" i="14"/>
  <c r="L49" i="14" s="1"/>
  <c r="L50" i="14" s="1"/>
  <c r="J49" i="14"/>
  <c r="J50" i="14" s="1"/>
  <c r="L41" i="2"/>
  <c r="D39" i="38"/>
  <c r="D30" i="38"/>
  <c r="D53" i="38" s="1"/>
  <c r="E16" i="37"/>
  <c r="D13" i="37"/>
  <c r="D8" i="37"/>
  <c r="L55" i="15"/>
  <c r="L60" i="15" s="1"/>
  <c r="L61" i="15" s="1"/>
  <c r="J60" i="15"/>
  <c r="J61" i="15" s="1"/>
  <c r="L90" i="21"/>
  <c r="L137" i="19"/>
  <c r="L35" i="22"/>
  <c r="L40" i="22" s="1"/>
  <c r="J40" i="22"/>
  <c r="J41" i="22" s="1"/>
  <c r="J96" i="3"/>
  <c r="J97" i="3" s="1"/>
  <c r="L41" i="22" l="1"/>
  <c r="F8" i="37"/>
  <c r="F35" i="38"/>
  <c r="F54" i="38" s="1"/>
  <c r="L45" i="2"/>
  <c r="L46" i="2" s="1"/>
  <c r="F6" i="37"/>
  <c r="F11" i="37"/>
  <c r="E15" i="38"/>
  <c r="E54" i="38" s="1"/>
  <c r="F9" i="37"/>
  <c r="L49" i="24"/>
  <c r="L50" i="24" s="1"/>
  <c r="L132" i="26"/>
  <c r="K99" i="29" l="1"/>
  <c r="J94" i="21"/>
  <c r="L94" i="21" s="1"/>
  <c r="L99" i="21" l="1"/>
  <c r="L100" i="21" s="1"/>
  <c r="F10" i="37"/>
  <c r="J99" i="21"/>
  <c r="J100" i="21" s="1"/>
  <c r="D10" i="37"/>
  <c r="R31" i="34" l="1"/>
  <c r="J43" i="34"/>
  <c r="J46" i="34" s="1"/>
  <c r="S31" i="34" l="1"/>
  <c r="S33" i="34" s="1"/>
  <c r="R33" i="34"/>
  <c r="J47" i="34" s="1"/>
  <c r="D12" i="37"/>
  <c r="D16" i="37" s="1"/>
  <c r="L43" i="34"/>
  <c r="L46" i="34" s="1"/>
  <c r="L47" i="34" l="1"/>
  <c r="F12" i="37"/>
  <c r="F16" i="37" s="1"/>
</calcChain>
</file>

<file path=xl/comments1.xml><?xml version="1.0" encoding="utf-8"?>
<comments xmlns="http://schemas.openxmlformats.org/spreadsheetml/2006/main">
  <authors>
    <author/>
  </authors>
  <commentList>
    <comment ref="A77" authorId="0" shapeId="0">
      <text>
        <r>
          <rPr>
            <sz val="10"/>
            <color rgb="FF000000"/>
            <rFont val="Arial"/>
            <family val="2"/>
          </rPr>
          <t>======
ID#AAAAUf-U3dU
aux de contabilidad    (2022-01-23 21:14:54)
aux de contabilidad:</t>
        </r>
      </text>
    </comment>
  </commentList>
  <extLst>
    <ext xmlns:r="http://schemas.openxmlformats.org/officeDocument/2006/relationships" uri="GoogleSheetsCustomDataVersion1">
      <go:sheetsCustomData xmlns:go="http://customooxmlschemas.google.com/" r:id="rId1" roundtripDataSignature="AMtx7mgTwOFHs5gwJo+2KgQSFStUNpbJiA=="/>
    </ext>
  </extLst>
</comments>
</file>

<file path=xl/sharedStrings.xml><?xml version="1.0" encoding="utf-8"?>
<sst xmlns="http://schemas.openxmlformats.org/spreadsheetml/2006/main" count="10671" uniqueCount="2106">
  <si>
    <t>REPUBLICA DOMINICANA</t>
  </si>
  <si>
    <t>JARDIN BOTANICO NACIONAL</t>
  </si>
  <si>
    <t>Formulario para Inventario de Muebles y Equipos</t>
  </si>
  <si>
    <t>Seccion de Inventario y Control de Activo Fijo</t>
  </si>
  <si>
    <t xml:space="preserve"> </t>
  </si>
  <si>
    <t xml:space="preserve">Periodo </t>
  </si>
  <si>
    <t>NO.</t>
  </si>
  <si>
    <t>FECHA</t>
  </si>
  <si>
    <t>COD. DTO.</t>
  </si>
  <si>
    <t>CUENTA</t>
  </si>
  <si>
    <t>SUB CUENTA</t>
  </si>
  <si>
    <t>B/N</t>
  </si>
  <si>
    <t>CANT.</t>
  </si>
  <si>
    <t>DESCRIPCION</t>
  </si>
  <si>
    <t>SERIE</t>
  </si>
  <si>
    <t>MARCA</t>
  </si>
  <si>
    <t>DEPARTAMENTO</t>
  </si>
  <si>
    <t xml:space="preserve">VALOR DE ADQUISICION </t>
  </si>
  <si>
    <t>VIDA UTIL</t>
  </si>
  <si>
    <t>DEPRECIACION ANUAL</t>
  </si>
  <si>
    <t>DEPRECIACION MENSUAL</t>
  </si>
  <si>
    <t>TIEMPO AÑO</t>
  </si>
  <si>
    <t>TIEMPO MES</t>
  </si>
  <si>
    <t>VALOR EN LIBRO</t>
  </si>
  <si>
    <t>CUENTA MANUAL VIEJO</t>
  </si>
  <si>
    <t>2.6.1.1.01</t>
  </si>
  <si>
    <t>PORTATRAJE</t>
  </si>
  <si>
    <t>OFIC. DIRECCION</t>
  </si>
  <si>
    <t>TRAMO DE LIBRO</t>
  </si>
  <si>
    <t>ARCHIVO 4 GAVETAS CREMA</t>
  </si>
  <si>
    <t>INMETAL</t>
  </si>
  <si>
    <t>MESA P/COMPUTADORA</t>
  </si>
  <si>
    <t>OMAR</t>
  </si>
  <si>
    <t xml:space="preserve">ARCHIVO METALICO DE 4 GAVETAS </t>
  </si>
  <si>
    <t>SPECTRUM</t>
  </si>
  <si>
    <t>2.6.1.3.01</t>
  </si>
  <si>
    <t xml:space="preserve">IMPRESORA </t>
  </si>
  <si>
    <t>LASERJET 1020</t>
  </si>
  <si>
    <t>ASISTENTE</t>
  </si>
  <si>
    <t>MONITOR PLANO  19"</t>
  </si>
  <si>
    <t>AOC/LCD</t>
  </si>
  <si>
    <t>CPU</t>
  </si>
  <si>
    <t>OMEGA</t>
  </si>
  <si>
    <t>SILLAS P/VISITAS C/BRAZO(5718.80)</t>
  </si>
  <si>
    <t>B-8709</t>
  </si>
  <si>
    <t>BOSS</t>
  </si>
  <si>
    <t>MESA CON TOPE DE CRISTAL</t>
  </si>
  <si>
    <t>IMPRESORA HP</t>
  </si>
  <si>
    <t>DESKJET 3050</t>
  </si>
  <si>
    <t>ESCRITORIO EN CAOBA</t>
  </si>
  <si>
    <t xml:space="preserve">IMPRESORA HP </t>
  </si>
  <si>
    <t>LASER JET 1102</t>
  </si>
  <si>
    <t>ASTAS DE BANDERA</t>
  </si>
  <si>
    <t>RECEPCION</t>
  </si>
  <si>
    <t xml:space="preserve">                 </t>
  </si>
  <si>
    <t xml:space="preserve">MONITOR PLANO  </t>
  </si>
  <si>
    <t>DELL</t>
  </si>
  <si>
    <t>2.6.5.5.01</t>
  </si>
  <si>
    <t>RADIO COMUNICACIONES</t>
  </si>
  <si>
    <t>LAH03RDC8AB7AN</t>
  </si>
  <si>
    <t>MOTOROLA</t>
  </si>
  <si>
    <t>DIRECTOR</t>
  </si>
  <si>
    <t>UPS</t>
  </si>
  <si>
    <t>4B1438P69255</t>
  </si>
  <si>
    <t>APC</t>
  </si>
  <si>
    <t xml:space="preserve">ARCHIVO DE 3 GAV. NEGRO </t>
  </si>
  <si>
    <t>LAPTOP</t>
  </si>
  <si>
    <t>LACTITUDE</t>
  </si>
  <si>
    <t>2.6.1.4.01</t>
  </si>
  <si>
    <t>NEVERA</t>
  </si>
  <si>
    <t>FFPE4522QM</t>
  </si>
  <si>
    <t>FRIGIDAIRE</t>
  </si>
  <si>
    <t>LIB-1708</t>
  </si>
  <si>
    <t>ACONDICIONADOR DE AIRE DE 24,000 BTU INVERTER</t>
  </si>
  <si>
    <t>TGM</t>
  </si>
  <si>
    <t>LIB-1670</t>
  </si>
  <si>
    <t>TELEFONO</t>
  </si>
  <si>
    <t>GXP-2130</t>
  </si>
  <si>
    <t>GRADSTREAM</t>
  </si>
  <si>
    <t>LIB-2223</t>
  </si>
  <si>
    <t>GXP-1625</t>
  </si>
  <si>
    <t>2.6.5.6.01</t>
  </si>
  <si>
    <t>PHASE 2500W DELUXE CUASISENOIDAL 2.5K</t>
  </si>
  <si>
    <t>DELUXE</t>
  </si>
  <si>
    <t>ADMINISTRACION</t>
  </si>
  <si>
    <t xml:space="preserve">IMPRESORA EPSON L4160 ECOTANK </t>
  </si>
  <si>
    <t>4DU158009</t>
  </si>
  <si>
    <t>EPSON</t>
  </si>
  <si>
    <t>DIRECCION</t>
  </si>
  <si>
    <t>LIB-2112</t>
  </si>
  <si>
    <t>No. Cuenta</t>
  </si>
  <si>
    <t>Descripcion</t>
  </si>
  <si>
    <t>Valor de Adquisicion</t>
  </si>
  <si>
    <t>Depreciacion Acumulada</t>
  </si>
  <si>
    <t>Depreciacion mensual</t>
  </si>
  <si>
    <t>Valor en libros</t>
  </si>
  <si>
    <t>Maq.y Equipo de produccion</t>
  </si>
  <si>
    <t>Equipo educacional y recreativo</t>
  </si>
  <si>
    <t>Equipo de trasporte</t>
  </si>
  <si>
    <t>Equipo de computacion</t>
  </si>
  <si>
    <t>Equipo medico-sanitario</t>
  </si>
  <si>
    <t>Equipo de comunicación y señalamuento</t>
  </si>
  <si>
    <t>Equipos y muebles de oficina</t>
  </si>
  <si>
    <t>Herramientas y repuestos mayores</t>
  </si>
  <si>
    <t>Equipos varios</t>
  </si>
  <si>
    <t>Programas de computacion</t>
  </si>
  <si>
    <t>REALIZADO POR CONTABILIDAD</t>
  </si>
  <si>
    <t>APROBADO POR ADMINISTRACIÓN</t>
  </si>
  <si>
    <t>VERIFICADO POR AUDITORIA</t>
  </si>
  <si>
    <t>Periodo</t>
  </si>
  <si>
    <t>CODIGO DTO.</t>
  </si>
  <si>
    <t>TELEVISOR PLASMA 42"</t>
  </si>
  <si>
    <t>TCP421</t>
  </si>
  <si>
    <t>PANASONIC</t>
  </si>
  <si>
    <t>SALON ADM.</t>
  </si>
  <si>
    <t>ABANICO DE MESA</t>
  </si>
  <si>
    <t>KDK</t>
  </si>
  <si>
    <t>6-01.</t>
  </si>
  <si>
    <t xml:space="preserve">MONITOR </t>
  </si>
  <si>
    <t>ARCHIVO DE TRES GAVETAS</t>
  </si>
  <si>
    <t>LIB-561</t>
  </si>
  <si>
    <t>Sofa Modular tapizado en piel o tela resistente a rayadura con disponibilidad de selección de diferentes opciones de tapizados. Configuracion moderna y con capacidad de adaptarse otomanes si el cliente lo desea</t>
  </si>
  <si>
    <t>Mesa de esquina disponible en diferentes opciones de laminados</t>
  </si>
  <si>
    <t>Mesa de centro disponible en diferentes opciones de laminados</t>
  </si>
  <si>
    <t>Totales</t>
  </si>
  <si>
    <t xml:space="preserve">                                     REALIZADO POR CONTABILIDAD</t>
  </si>
  <si>
    <t>2.6.1.9.01</t>
  </si>
  <si>
    <t>SUMADORA</t>
  </si>
  <si>
    <t>8D006905</t>
  </si>
  <si>
    <t>SHARP</t>
  </si>
  <si>
    <t>ASIST. R.H.</t>
  </si>
  <si>
    <t>PROCESADOR CPU</t>
  </si>
  <si>
    <t>BRKFPX2</t>
  </si>
  <si>
    <t>Enc. Nomina</t>
  </si>
  <si>
    <t xml:space="preserve">MONITOR PLANO 19" </t>
  </si>
  <si>
    <t>769A2BA005996</t>
  </si>
  <si>
    <t xml:space="preserve">AOC/LCD </t>
  </si>
  <si>
    <t>ENC.R.H.</t>
  </si>
  <si>
    <t>INTEL PDC</t>
  </si>
  <si>
    <t>MONITOR 19"</t>
  </si>
  <si>
    <t>X609BA023402</t>
  </si>
  <si>
    <t>AOC</t>
  </si>
  <si>
    <t>ARCHIVISTA R.H</t>
  </si>
  <si>
    <t xml:space="preserve">CPU </t>
  </si>
  <si>
    <t>ECS G41T-M7</t>
  </si>
  <si>
    <t>4B1438D69295</t>
  </si>
  <si>
    <t>AUXILIAR R.H.</t>
  </si>
  <si>
    <t>IMPRESORA DESKJET HP</t>
  </si>
  <si>
    <t>F4580</t>
  </si>
  <si>
    <t>HP</t>
  </si>
  <si>
    <t>ARCHIVO DE 3 GAVETAS</t>
  </si>
  <si>
    <t>MONITOR</t>
  </si>
  <si>
    <t>SECRET. R.H.</t>
  </si>
  <si>
    <t>SEC.R.H</t>
  </si>
  <si>
    <t>IMPRESORA HP LASERJET</t>
  </si>
  <si>
    <t>P1102W</t>
  </si>
  <si>
    <t>LASERJET</t>
  </si>
  <si>
    <t>UPS 550 WATTS</t>
  </si>
  <si>
    <t>4B1438P69295</t>
  </si>
  <si>
    <t>4B1507P26359</t>
  </si>
  <si>
    <t>MAQUINA DE ESCRIBIR</t>
  </si>
  <si>
    <t>SL00200X</t>
  </si>
  <si>
    <t>GBC</t>
  </si>
  <si>
    <r>
      <rPr>
        <sz val="10"/>
        <color theme="1"/>
        <rFont val="Arial"/>
        <family val="2"/>
      </rPr>
      <t>SACAPUNTAS EL</t>
    </r>
    <r>
      <rPr>
        <sz val="11"/>
        <color rgb="FF000000"/>
        <rFont val="Calibri"/>
        <family val="2"/>
      </rPr>
      <t>Ė</t>
    </r>
    <r>
      <rPr>
        <sz val="10"/>
        <color theme="1"/>
        <rFont val="Arial"/>
        <family val="2"/>
      </rPr>
      <t>CTRICO</t>
    </r>
  </si>
  <si>
    <t>XACTO</t>
  </si>
  <si>
    <t>V80751112535</t>
  </si>
  <si>
    <t>SEC.NOMINA</t>
  </si>
  <si>
    <t>IMPRESORA MULTIFUNCIONAL</t>
  </si>
  <si>
    <t>S3YK579944</t>
  </si>
  <si>
    <t>MONITOR 20" NEGRO</t>
  </si>
  <si>
    <t>AIRE ACONDICIONADO INVERTER 10,000BTU</t>
  </si>
  <si>
    <t>ARCHIVO MODULAR NEGRO</t>
  </si>
  <si>
    <t>AR53-03411</t>
  </si>
  <si>
    <t>RELOJ BIOMETRICO</t>
  </si>
  <si>
    <t>TB500</t>
  </si>
  <si>
    <t>FINGERTEC</t>
  </si>
  <si>
    <t>ENTR. ADM.</t>
  </si>
  <si>
    <t>LIB-1150</t>
  </si>
  <si>
    <t>IMPRESORA PARA CARDNET ZEBRA ZXP SERIES 3 DUAL-SIDED CARD, USB, US CORD 10/100 ETHERNET</t>
  </si>
  <si>
    <t>ZEBRA</t>
  </si>
  <si>
    <t>R.H.</t>
  </si>
  <si>
    <t>Oficina ejecutiva Voi en "U" con escritorio en laminado y credenza con puertas batientes y gabinete aereo ejecutivo con puertas laminadas batientes</t>
  </si>
  <si>
    <t>Silla Ejecutiva Lota, espaldar en malla, brazos acolchados. Soporta Usuarios de hasta 240 Lbs.</t>
  </si>
  <si>
    <t>Sillas de visita Lota, de 4 patas espaldar en malla, asieto en tela</t>
  </si>
  <si>
    <t>Estacion modular tipo electrificada. Con facilidad de cableado para data, electricidad y CPU a niveld del Zocalo del panel. Tope laminado plastico de alto transito color gris rayado de 30 MM de grosor</t>
  </si>
  <si>
    <t>Sillas ergonomicas operacional HVL541. Asiento tapizado en tela color negro, espaldar en malta, giratoria, reclinado sincronizado activado por el peso del usuario. Base de 5 puntas con ruedas dobles.</t>
  </si>
  <si>
    <t>Divisiones modulares en cristal piso techo para oficina de Gerente de RRHH y oficina de Gerente de tesoreria</t>
  </si>
  <si>
    <t>LIB-1410</t>
  </si>
  <si>
    <t>ARCHIVO FIJO CON PUERTA ENRROLLABLE</t>
  </si>
  <si>
    <t>RECURSOS HUMANOS</t>
  </si>
  <si>
    <t>SCANNER FUJITSU SCANSNAP IX500</t>
  </si>
  <si>
    <t>SCANSNAP IX500</t>
  </si>
  <si>
    <t>FUJITSU</t>
  </si>
  <si>
    <t>LIB-1813</t>
  </si>
  <si>
    <t xml:space="preserve">SISTEMA MODULAR DE ARCHIVO FIJO </t>
  </si>
  <si>
    <t>EUNSHELVING</t>
  </si>
  <si>
    <t>LIB-1582</t>
  </si>
  <si>
    <t xml:space="preserve">                                                                                                                                                                                                                                                                                                                                                                                                                                                                                                                                                                                                                                                                                                                                                                                                                                                                                                                                                                                                                                                                                                                                                                                                                                                                                                                                                                                                                                                                                                                                                                                                                                                                                                                                                                                                                                                                                                                                                                                                                                                                                                                                                                                                                                                                                                                                                                                                                                                                                                                                                                                                                                                                                                                                                                                                                                                                                                                                                                                                                                                                                                                                                                                                                                                                                                                                                                                                                                                                                                                                                                                                                                                                                                                                                                                                                                                                                                                                                                                                                                                                                                                                                                                                                                                                                                                                                                                                                                                                                        </t>
  </si>
  <si>
    <t>PREPARADO POR CONTABILIDAD</t>
  </si>
  <si>
    <t>6-04.</t>
  </si>
  <si>
    <t xml:space="preserve">CAJA FUERTE </t>
  </si>
  <si>
    <t>ATOKI</t>
  </si>
  <si>
    <t>ENC. TESORERIA</t>
  </si>
  <si>
    <t>IMPRESORA MATRICIAL FX890</t>
  </si>
  <si>
    <t>NZBY021Y36</t>
  </si>
  <si>
    <t xml:space="preserve">EPSON </t>
  </si>
  <si>
    <t>LAMPARA VERIFICADORA</t>
  </si>
  <si>
    <t>A14VS</t>
  </si>
  <si>
    <t>SPECTROLINE</t>
  </si>
  <si>
    <t>BMVNXG2</t>
  </si>
  <si>
    <t>MONITOR PANTALLA PLANA</t>
  </si>
  <si>
    <t>SILLON EN TELA CON BRAZO NEGRO</t>
  </si>
  <si>
    <t xml:space="preserve">SECRETARIA </t>
  </si>
  <si>
    <t>9-02.</t>
  </si>
  <si>
    <t>ARCHIVO DE (2) GAVETAS EN METAL</t>
  </si>
  <si>
    <t>LOOKER DE 12 PUERTAS C/U 8,260.00</t>
  </si>
  <si>
    <t>UPS 550WATTS</t>
  </si>
  <si>
    <t>AIRE ACONDICIONADO INVERTER 10,000 TBU</t>
  </si>
  <si>
    <t>MAQUINA SUMADORA</t>
  </si>
  <si>
    <t>5D025316</t>
  </si>
  <si>
    <t>CNB9GB7K4P</t>
  </si>
  <si>
    <t>A40A</t>
  </si>
  <si>
    <t>WPT-160</t>
  </si>
  <si>
    <t>MAKAJIMA</t>
  </si>
  <si>
    <t>LIB-1855</t>
  </si>
  <si>
    <t>EL-2630P</t>
  </si>
  <si>
    <t>OFICINA ASISTENTE</t>
  </si>
  <si>
    <t xml:space="preserve"> LAPTO  20"</t>
  </si>
  <si>
    <t>OFICINA ENC. COMPRA</t>
  </si>
  <si>
    <t>CALCULADORA</t>
  </si>
  <si>
    <t>CN094WNT742611415P25</t>
  </si>
  <si>
    <t>AIRE ACONDICIONDO</t>
  </si>
  <si>
    <t>INVERTER</t>
  </si>
  <si>
    <t>IMPRESORA MULTIFUNCION</t>
  </si>
  <si>
    <t>CNG8FD4B6G</t>
  </si>
  <si>
    <t xml:space="preserve">UPS </t>
  </si>
  <si>
    <t>C1KMJH1</t>
  </si>
  <si>
    <t>SECRET. COMPRAS</t>
  </si>
  <si>
    <t>ASIST. COMPRAS</t>
  </si>
  <si>
    <t>MONITOR DE 22'</t>
  </si>
  <si>
    <t>DELL 22'</t>
  </si>
  <si>
    <t>Oficina Semi ejecutiva en "U" con escritorio laminado y credenza con puertas batientes, incluye paneles de tela, paneles electrificados y gabinete aereo en metal</t>
  </si>
  <si>
    <t>Silla semi ejecutiva Lota, espaldar en malla, ajuste sincronizado de los brazos, acolchados para mayor comodidad</t>
  </si>
  <si>
    <t>Sillas de visita Lota, de 4 patas, espaldar en malla.asiento en tela</t>
  </si>
  <si>
    <t>Mueble tipo credenza de tesoreria mueble tipo credenza de 20x36x28.5 con puertas batientes</t>
  </si>
  <si>
    <t>OFICINA AST</t>
  </si>
  <si>
    <t>26.1.4.01</t>
  </si>
  <si>
    <t>NEVERA EJECUTIVA Y BEBEDEROS</t>
  </si>
  <si>
    <t>COMPRAS</t>
  </si>
  <si>
    <t>LIB-1957</t>
  </si>
  <si>
    <t>2.6.1.3.0.1</t>
  </si>
  <si>
    <t>LAPTOP DELL LATITUD 3410 i5</t>
  </si>
  <si>
    <t>S/N FTTCZ93</t>
  </si>
  <si>
    <t>LIB-1467</t>
  </si>
  <si>
    <t>Equipo de comunicación y señalamiento</t>
  </si>
  <si>
    <t>CODIGO</t>
  </si>
  <si>
    <t>0D013140</t>
  </si>
  <si>
    <t>CONTABILIDAD</t>
  </si>
  <si>
    <t>2DO51695</t>
  </si>
  <si>
    <t>ACTIVOS FIJO</t>
  </si>
  <si>
    <t xml:space="preserve">MONITOR PLANO 18.5" </t>
  </si>
  <si>
    <t>EL-2630PIII/II</t>
  </si>
  <si>
    <t>2D009266</t>
  </si>
  <si>
    <t>FOTOCOPIADORA</t>
  </si>
  <si>
    <t>EX7397360</t>
  </si>
  <si>
    <t>XEROX</t>
  </si>
  <si>
    <t>ENC. FOTOCOP</t>
  </si>
  <si>
    <t>UPS ONLANE 1,5 KW</t>
  </si>
  <si>
    <t>SURTA 1500,EL</t>
  </si>
  <si>
    <t>OPTIPLEX 755</t>
  </si>
  <si>
    <t>IMPRESORA HP LASER JET M210DW</t>
  </si>
  <si>
    <t>HP LASERJET</t>
  </si>
  <si>
    <t>PRESUPUESTO</t>
  </si>
  <si>
    <t>319CD4407</t>
  </si>
  <si>
    <t xml:space="preserve">CONTABILIDAD </t>
  </si>
  <si>
    <t>4B1438P69058</t>
  </si>
  <si>
    <t>EL3112300355</t>
  </si>
  <si>
    <t>FORZA</t>
  </si>
  <si>
    <t>ACER</t>
  </si>
  <si>
    <t>08-002</t>
  </si>
  <si>
    <t>2.6.1.3.02</t>
  </si>
  <si>
    <t>HP 350</t>
  </si>
  <si>
    <t>ARCHIVO DE 3 GAV.</t>
  </si>
  <si>
    <t>CGUB4HA027039</t>
  </si>
  <si>
    <t>IMPRESORA DE ETIQUETA</t>
  </si>
  <si>
    <t>ZEBRA 2824</t>
  </si>
  <si>
    <t>AUX. CONT.</t>
  </si>
  <si>
    <t>LIB-580</t>
  </si>
  <si>
    <t>COMPUTADORA COMPLETA</t>
  </si>
  <si>
    <t>DESHUMIFICADOR</t>
  </si>
  <si>
    <t>HCT-D70E-A</t>
  </si>
  <si>
    <t>SOLEUS</t>
  </si>
  <si>
    <t>OFICINA ADM.</t>
  </si>
  <si>
    <t>LIB-2157</t>
  </si>
  <si>
    <t xml:space="preserve">AIRE ACONDICIONADO </t>
  </si>
  <si>
    <t>OFICINA AUDITORIA</t>
  </si>
  <si>
    <t>MONITOR PANTALLA PLANA 19"</t>
  </si>
  <si>
    <t>X173W</t>
  </si>
  <si>
    <t xml:space="preserve">LCD/AOC </t>
  </si>
  <si>
    <t>SAMSUN</t>
  </si>
  <si>
    <t>2D019518</t>
  </si>
  <si>
    <t>24/01/14</t>
  </si>
  <si>
    <t xml:space="preserve">CALCULADORAS </t>
  </si>
  <si>
    <t>3D027539</t>
  </si>
  <si>
    <t>IMPRESORA L-210 COPIA SCANER</t>
  </si>
  <si>
    <t>LASER JET</t>
  </si>
  <si>
    <t>CPU CORE 13-4160</t>
  </si>
  <si>
    <t>LGA</t>
  </si>
  <si>
    <t>ESCANER SCAN SNAP</t>
  </si>
  <si>
    <t>FUJITSU IX500</t>
  </si>
  <si>
    <t>NEVERA EJECUTIVA PLATEADA</t>
  </si>
  <si>
    <t>NW-WS5510S</t>
  </si>
  <si>
    <t>WIRLPOOL</t>
  </si>
  <si>
    <t>UPS 500 WATTS</t>
  </si>
  <si>
    <t>ARCHIVO MODULAR METAL 3 GAV. GRIS CON RUEDA Y LLAVE</t>
  </si>
  <si>
    <t>LIB-2088</t>
  </si>
  <si>
    <t>Escritorio modular en "L", con patas en metal anticorrosivo y retorno de 24x36" y modulo de pedestal de 3 gavetas.</t>
  </si>
  <si>
    <t>Escritorio secretarial con paneles divisorios en "L" de 24x60", en el topo principal y con tope de tipo counter de 60W x 15D, mas sistema para almacena de modulo de 3 gavetas</t>
  </si>
  <si>
    <t xml:space="preserve">                                                                                  REALIZADO POR CONTABILIDAD</t>
  </si>
  <si>
    <t>periodo</t>
  </si>
  <si>
    <t>ENC.FINANCIERA</t>
  </si>
  <si>
    <t>ESTANTE P/COMPUTADORA</t>
  </si>
  <si>
    <t>MUEBLE EN CAOBA P/LIBROS</t>
  </si>
  <si>
    <t>ESTANTE P/ARMARIO</t>
  </si>
  <si>
    <t>OFICINA ASIST.</t>
  </si>
  <si>
    <t>6-02.</t>
  </si>
  <si>
    <t>PLANTA ELECTRICA 80KW</t>
  </si>
  <si>
    <t>PARTE ATRÁS DEL DPTO.</t>
  </si>
  <si>
    <t>ABANICO DE PARED</t>
  </si>
  <si>
    <t xml:space="preserve">SOFA  ROJO VINO </t>
  </si>
  <si>
    <t>ESCRITORIO EN CRISTAL</t>
  </si>
  <si>
    <t xml:space="preserve">SILLON EJECUTIVO </t>
  </si>
  <si>
    <t>2D060264</t>
  </si>
  <si>
    <t>DELL INSPIRON</t>
  </si>
  <si>
    <t>ENC ADM.</t>
  </si>
  <si>
    <t xml:space="preserve">                                                                                           </t>
  </si>
  <si>
    <t>UNIPOWER</t>
  </si>
  <si>
    <t>MAQUINA TRITURADORA</t>
  </si>
  <si>
    <t>2D052665</t>
  </si>
  <si>
    <t xml:space="preserve">SHARP </t>
  </si>
  <si>
    <t>2.1.1.1.01</t>
  </si>
  <si>
    <t>SILLA SECRETARIAL SIN BRAZO</t>
  </si>
  <si>
    <t>UPS 550WATS</t>
  </si>
  <si>
    <t>DVR DE 8 CANALES ANALOGO COMPRESION H-264</t>
  </si>
  <si>
    <t>AREA ADM.</t>
  </si>
  <si>
    <t>IMPRESORA L-555 MULTIFUNCIONAL</t>
  </si>
  <si>
    <t>SILLAS DE VISITAS COLOR VINO</t>
  </si>
  <si>
    <t>1GJPCH2</t>
  </si>
  <si>
    <t>ENC.ADMINIST</t>
  </si>
  <si>
    <t>SNB1540153</t>
  </si>
  <si>
    <t>ROUTER</t>
  </si>
  <si>
    <t>WRT1900AC</t>
  </si>
  <si>
    <t>WRIELESS</t>
  </si>
  <si>
    <t>ADM</t>
  </si>
  <si>
    <t>SWITCH</t>
  </si>
  <si>
    <t>WS-C2960</t>
  </si>
  <si>
    <t>CATALYST</t>
  </si>
  <si>
    <t>K4085CB009409</t>
  </si>
  <si>
    <t>MONITOR 22"</t>
  </si>
  <si>
    <t>PRO MFP</t>
  </si>
  <si>
    <t>ANALISTA FINANC.</t>
  </si>
  <si>
    <t>NEVERA EJECUTIVA</t>
  </si>
  <si>
    <t>TRSD9500MD</t>
  </si>
  <si>
    <t>NEDOCA</t>
  </si>
  <si>
    <t>MD000071018000</t>
  </si>
  <si>
    <t>BMSPXG2</t>
  </si>
  <si>
    <t>2.6.5.2.01</t>
  </si>
  <si>
    <t>BOMBA SUMERGIBLE</t>
  </si>
  <si>
    <t>AREA PATIO ESP., CARACOL, ROT.HELECHOS, ENT.DOMUS</t>
  </si>
  <si>
    <t>LIB-988</t>
  </si>
  <si>
    <t>2.6.5.8.01</t>
  </si>
  <si>
    <t>01</t>
  </si>
  <si>
    <t>PLANTA ELECTRICA 100KW</t>
  </si>
  <si>
    <t>A1912120</t>
  </si>
  <si>
    <t>UC125D6</t>
  </si>
  <si>
    <t>FOTOCOPIADORA XEROX MULTIFUNCIONAL</t>
  </si>
  <si>
    <t>XEROX ALTALINK</t>
  </si>
  <si>
    <t>SCANER Y IMPRESORA EPSON</t>
  </si>
  <si>
    <t>FINANCIERO Y BOTANICA</t>
  </si>
  <si>
    <t xml:space="preserve">TECNOLOGIA </t>
  </si>
  <si>
    <t>PERIODO</t>
  </si>
  <si>
    <t>2.6.2.1.01</t>
  </si>
  <si>
    <t>PANTALLA DE PROYECCION 80*80</t>
  </si>
  <si>
    <t>TECNOL INF Y COMUNIC II</t>
  </si>
  <si>
    <t>SILLA SECRETARIAL</t>
  </si>
  <si>
    <t>TECNOL INF Y COMUNIC I</t>
  </si>
  <si>
    <t xml:space="preserve">PANTALLA DE PROYECCION </t>
  </si>
  <si>
    <t>LIBRERO 3 TRAMOS</t>
  </si>
  <si>
    <t>OFICINA SECRETARIA</t>
  </si>
  <si>
    <t>STAND DE MICROFONO</t>
  </si>
  <si>
    <t>FORTE</t>
  </si>
  <si>
    <t>G446612</t>
  </si>
  <si>
    <t>DELL INSPIRION</t>
  </si>
  <si>
    <t>ESCRITORIO COLOR HAYA</t>
  </si>
  <si>
    <t>ARCHIVO METRALICO 3 GAVETAS</t>
  </si>
  <si>
    <t>BOCINAS 15"</t>
  </si>
  <si>
    <t>SAMSON</t>
  </si>
  <si>
    <t xml:space="preserve">BOCINAS </t>
  </si>
  <si>
    <t>BLUETOOTH</t>
  </si>
  <si>
    <t>BOCINAS 10"</t>
  </si>
  <si>
    <t>SOUD BARRIER</t>
  </si>
  <si>
    <t>MICROFONO PROFESIONAL</t>
  </si>
  <si>
    <t>SHURE</t>
  </si>
  <si>
    <t>INVERSOR 2.5 K. BASE P/INVERSOR</t>
  </si>
  <si>
    <t>BRIGHT</t>
  </si>
  <si>
    <t>TIC/ADM</t>
  </si>
  <si>
    <t>LAPTOP 15R</t>
  </si>
  <si>
    <t>LACTITUD3470</t>
  </si>
  <si>
    <t>IMPRESORA L555 MULTIFUNCIONAL</t>
  </si>
  <si>
    <t>ESCRITORIO EN METAL Y CHIVOL DE (2) GAVETAS</t>
  </si>
  <si>
    <t>SET DE HERRAMIENTAS P/REDES COM.</t>
  </si>
  <si>
    <t>NEXXT</t>
  </si>
  <si>
    <t>2.6.1.01</t>
  </si>
  <si>
    <t>ESCRITORIO EN MADERA SIN GAVETAS</t>
  </si>
  <si>
    <t>CONSOLA MIXER MIXTO C/BOCINA 8 CANALES</t>
  </si>
  <si>
    <t>BOCINA 15" AMPLIFICADA CON USB</t>
  </si>
  <si>
    <t xml:space="preserve">LAN PATCH CAT-6 24 PTS </t>
  </si>
  <si>
    <t>ORGANIZADORES CAB MAN FULL PLASTIC 1U12</t>
  </si>
  <si>
    <t>GABINETE 42U 600/800</t>
  </si>
  <si>
    <t>LAN FACEPLATE VERTICAL 1 PTO 1</t>
  </si>
  <si>
    <t>2.6.1.3.03</t>
  </si>
  <si>
    <t>LAN PATCH CORD CAT62 METRO GR3</t>
  </si>
  <si>
    <t>LAN PATCH PANEL CAT6 48PTS</t>
  </si>
  <si>
    <t>SERVIDOR POWER EDGE R730</t>
  </si>
  <si>
    <t>PROCESADORA DE INIDAD CENTRAL</t>
  </si>
  <si>
    <t>EX80646104</t>
  </si>
  <si>
    <t>TECNOL INF Y COMUNIC.II</t>
  </si>
  <si>
    <t>ROUTER CISCO CATALIST</t>
  </si>
  <si>
    <t xml:space="preserve">ROUTER LINKYS </t>
  </si>
  <si>
    <t>SINOSOIDAL</t>
  </si>
  <si>
    <t>BATERIAS</t>
  </si>
  <si>
    <t xml:space="preserve">TROJAN </t>
  </si>
  <si>
    <t>IMPRESORA</t>
  </si>
  <si>
    <t>P1102</t>
  </si>
  <si>
    <t>SILLON EJECUTIVO SE49-30603</t>
  </si>
  <si>
    <t>ARMARIO DE METAL</t>
  </si>
  <si>
    <t>2.6.2.3.01</t>
  </si>
  <si>
    <t xml:space="preserve">CAMARA </t>
  </si>
  <si>
    <t>CANON REBEL</t>
  </si>
  <si>
    <t>SWITCH DE 16 CANALES</t>
  </si>
  <si>
    <t>POE</t>
  </si>
  <si>
    <t xml:space="preserve">CISCO SWITCH </t>
  </si>
  <si>
    <t>CISCO</t>
  </si>
  <si>
    <t>ok</t>
  </si>
  <si>
    <t>PACH PANEL DE 24 SALIDA</t>
  </si>
  <si>
    <t>S001E2000748</t>
  </si>
  <si>
    <t>D-LINK</t>
  </si>
  <si>
    <t>GABINETE DE 12U</t>
  </si>
  <si>
    <t>E198FP1</t>
  </si>
  <si>
    <t>GRAVADOR DE 16 CAMARAS</t>
  </si>
  <si>
    <t>NVR</t>
  </si>
  <si>
    <t>PROYECOR MULTIMEDIA</t>
  </si>
  <si>
    <t>X24T</t>
  </si>
  <si>
    <t>ARCHIVO DE TRES GAV.</t>
  </si>
  <si>
    <t>SPECTRUN</t>
  </si>
  <si>
    <t>ENC. TIC</t>
  </si>
  <si>
    <t>DELL E1916H</t>
  </si>
  <si>
    <t>BATERIAS P/INVERSOR</t>
  </si>
  <si>
    <t>CICLO PROF.</t>
  </si>
  <si>
    <t>INVERSOR 2.5 KW C/UPS</t>
  </si>
  <si>
    <t>CN0FMXNR6418066LOAYTA00</t>
  </si>
  <si>
    <t>UPS 550 WATTS CON REGULADOR DE VOLTAJE</t>
  </si>
  <si>
    <t>GENERADOR DE TONO Y TESTER CABLE RJ45</t>
  </si>
  <si>
    <t>LAPTOP CI3/2.40 GHZ, 4GB, 500GB 14"</t>
  </si>
  <si>
    <t>LATITUDE 3480</t>
  </si>
  <si>
    <t>LAPTOP 14", 4 NUCLEOS, 1TB, 8GB DE MEMORIA RAM</t>
  </si>
  <si>
    <t>ESCANNER DE CODIGOS DE BARRA</t>
  </si>
  <si>
    <t>BEBEDERO DE AGUA</t>
  </si>
  <si>
    <t>LIB-210</t>
  </si>
  <si>
    <t>NAS 20TB-ONLINE READY</t>
  </si>
  <si>
    <t>LIB-158</t>
  </si>
  <si>
    <t>BALANCEADOR DE CARGA PARA DOS O MAS CONEXIONES</t>
  </si>
  <si>
    <t>DATA CENTER</t>
  </si>
  <si>
    <t>ACONDICIONADOR DE AIRE DE 18,000 BTU INVERTER</t>
  </si>
  <si>
    <t>ESCANNER QR, (PARA SER UTILIZADO EN EL SISTEMA DE VERIFICACION DE LA ENTRADA AL CLUB DE CAMINANTES)</t>
  </si>
  <si>
    <t>S18289522515548</t>
  </si>
  <si>
    <t>PUERTA PRINCIPAL DE ENTRADA JARDIN BOTANICO</t>
  </si>
  <si>
    <t>LIB-2407</t>
  </si>
  <si>
    <t>GABINETE PARED 6U</t>
  </si>
  <si>
    <t>LIB-2363</t>
  </si>
  <si>
    <t>PREGUNTAR A ROBERTO EN QUE AREA ESTA COLOCADO</t>
  </si>
  <si>
    <t>CISCO SWITCH 24 PORT POE</t>
  </si>
  <si>
    <t>RACK 1U</t>
  </si>
  <si>
    <t>GABINETE 6U DE PARED</t>
  </si>
  <si>
    <t>LIB-1267</t>
  </si>
  <si>
    <t>GVC3232 SISTEMA DE VIDEO CONFERENCIA</t>
  </si>
  <si>
    <t>TECNOLOGIA</t>
  </si>
  <si>
    <t>LIB-2233</t>
  </si>
  <si>
    <t xml:space="preserve">IPPBXASTERISK 26-50 </t>
  </si>
  <si>
    <t>COMPUTADORA DELL OPTIPLEX 3060 SMALL FORMFACTOR, I3-8100 DC/3MB/3.6GHZ,4GB (1X4GB)DDR4 2666MHZ,1TB,DVD+/-RW, W10PRO 64 (ESP) ING, FRA, ESP,1X HDMI/1X DISPLAY-PORT,PUERTOVGA, NOANTI-VIRUS, INCLUYE TECLADO+MOUSE, 3 AÑOS DE GARANTIA, MONITOR DELL 19" (18.5") E1916H,LCD/LED,720P,5MS,16:9,250CD/M2, DCRK:1.1VGA+1</t>
  </si>
  <si>
    <t>41YFDW2</t>
  </si>
  <si>
    <t xml:space="preserve">DEL OTPTIPLEX 3060 </t>
  </si>
  <si>
    <t>DEL OTPTIPLEX 3060</t>
  </si>
  <si>
    <t>PROYECTOR EPSON POWERLITE X41+,3600 LUMENCOLOR HDMI, 3LCD MULTIMEDIA PROJECTOR, 1024X 768 RESOLUCION, 1 HDMI+1VGA+1USAB B-USB WIRELES/INALAMBRICO INCLUIDO. (V11H843021) REEPLAZA EL MODELO X36+</t>
  </si>
  <si>
    <t>X41</t>
  </si>
  <si>
    <t>MONITOR DELL 24" (23.8") P2417H, 1080P,HDMI+1DISPLAY PORT+1VGA+2USB3.0</t>
  </si>
  <si>
    <t>BASE PARA PROYECTOR INFOCUS 119 HDX</t>
  </si>
  <si>
    <t>N/A</t>
  </si>
  <si>
    <t>UPS FORZA NT-511D 500VA-250WATTS6ENTRADAS, 120V (NT-511D)</t>
  </si>
  <si>
    <t>511D 500VA</t>
  </si>
  <si>
    <t>FIREWALL RACCKEABLE-FIREWALL IPS, CONTROL DE APLICACIONES VPN, Y FILTRADO</t>
  </si>
  <si>
    <t>LIB-1593</t>
  </si>
  <si>
    <t>NIT GABINETE DOBLE SECCION 12U 600X650 GLAS DOOR</t>
  </si>
  <si>
    <t>LIB-1857</t>
  </si>
  <si>
    <t>ESTAP GABINETE 6U DOB 600X600M</t>
  </si>
  <si>
    <t>MICROFONO INALAMBRICO DOBLE SAMSON</t>
  </si>
  <si>
    <t>MICROFONO SHURE INALAMBRICO CON PG58 SERIE BLX</t>
  </si>
  <si>
    <t>MIC SHURE DE MANO PGA58</t>
  </si>
  <si>
    <t>AMPLIFICADOR PA USB SD SIRENA</t>
  </si>
  <si>
    <t>2.6.3.1.3.01</t>
  </si>
  <si>
    <t>OUTDOOR AC 1200 WIFI MU-MIMO</t>
  </si>
  <si>
    <t>SALON MAGNOLIA/ORQUIDEA/AUDITORIO</t>
  </si>
  <si>
    <t>2.6.6.2.01</t>
  </si>
  <si>
    <t>SISTEMA DE CAMARAS NVR CON 16 CAMARAS IP</t>
  </si>
  <si>
    <t>.</t>
  </si>
  <si>
    <t>APROBADO POR ADMINISTRACION</t>
  </si>
  <si>
    <t>RELACIONES PUBLICAS</t>
  </si>
  <si>
    <t>ABANICO DE PEDESTAL</t>
  </si>
  <si>
    <t>ENC.RELAC. PUBLICAS</t>
  </si>
  <si>
    <t>MONITOR PANTALLA PLANA,NEGRO</t>
  </si>
  <si>
    <t>ADBR202001694</t>
  </si>
  <si>
    <t>4B1507P26341</t>
  </si>
  <si>
    <t>MONITOR 17"</t>
  </si>
  <si>
    <t>Encargado Relaciones Publicas</t>
  </si>
  <si>
    <t>CPU NEGRO</t>
  </si>
  <si>
    <t xml:space="preserve"> ENC. PLANIFICACION </t>
  </si>
  <si>
    <t>MONITOR PLANO 19" NEGRO</t>
  </si>
  <si>
    <t>ABANICO DE MESA GRIS</t>
  </si>
  <si>
    <t>COOL OPERATOR</t>
  </si>
  <si>
    <t>AIRE ACONDICIONADO BLANCO</t>
  </si>
  <si>
    <t>INVERTER TGM</t>
  </si>
  <si>
    <t>IMPRESORA L355 MFP</t>
  </si>
  <si>
    <t>C11CC86201</t>
  </si>
  <si>
    <t>LAPTOP HP 355 G2</t>
  </si>
  <si>
    <t>5CG4455CQN</t>
  </si>
  <si>
    <t xml:space="preserve">OFICINA EDUCACION </t>
  </si>
  <si>
    <t>SANSUNG</t>
  </si>
  <si>
    <t>ASIST.PLANIFICACION</t>
  </si>
  <si>
    <t xml:space="preserve">    APROBADO POR ADMINISTRACIÓN    </t>
  </si>
  <si>
    <t xml:space="preserve">                                                                                      </t>
  </si>
  <si>
    <t xml:space="preserve">ACCESO A INFORMACION </t>
  </si>
  <si>
    <t>MONITOR PLANO 19"</t>
  </si>
  <si>
    <t xml:space="preserve">DELL </t>
  </si>
  <si>
    <t>LIB ACCESO A LA INFORMACION</t>
  </si>
  <si>
    <t>MAKNA</t>
  </si>
  <si>
    <t>1261.-1</t>
  </si>
  <si>
    <t xml:space="preserve">SALON DE REUNIONES </t>
  </si>
  <si>
    <t>AIRE ACONDICIONADO</t>
  </si>
  <si>
    <t>WEATHEEKI</t>
  </si>
  <si>
    <t>Router</t>
  </si>
  <si>
    <t>13J2060B507770</t>
  </si>
  <si>
    <t>LINKSYS</t>
  </si>
  <si>
    <t>Mesa de reunion ejecutiva, preside, para 16 personas, totalmente electrificada, con grommet, las bases de control de alambre de facil acceso. Patas con sistema para ocultar cable. Dieferentes en varias opciones de laminado</t>
  </si>
  <si>
    <t>Sillon ejecutivo de reunion moderno Linea Converge, con sistema de reclinado sincronizado, espaldar con soporte lumbrar ajustable intuitivo y brazos ajustables en altura y profundidad, resistente y facil de limpiar</t>
  </si>
  <si>
    <t>Credenza Voi en laminado HPL, con puertas batientes, tramo interno dividudo en dos y llavin</t>
  </si>
  <si>
    <t>2.6.1.2.01</t>
  </si>
  <si>
    <t>MESA PLASTICA</t>
  </si>
  <si>
    <t>RIMAX</t>
  </si>
  <si>
    <t>COCINA ADMINISTRACION</t>
  </si>
  <si>
    <t>TANQUE DE GAS 50LB</t>
  </si>
  <si>
    <t>VITRINA EN MADERA</t>
  </si>
  <si>
    <t>GABINETE EN MADERA 5 PUERTA</t>
  </si>
  <si>
    <t>SILLAS PLATICAS (U/C:140.00)</t>
  </si>
  <si>
    <t>NEVERA 17" GRIS DE 2 PUERTAS</t>
  </si>
  <si>
    <t>GE</t>
  </si>
  <si>
    <t>DURAGAS</t>
  </si>
  <si>
    <t>BEBEDERO</t>
  </si>
  <si>
    <t>WK5911BS</t>
  </si>
  <si>
    <t>WHIRLPOOL</t>
  </si>
  <si>
    <t>LICUADORA</t>
  </si>
  <si>
    <t>OSTER</t>
  </si>
  <si>
    <t xml:space="preserve">GRECA ELECTRICA DE 40 TAZAS </t>
  </si>
  <si>
    <t xml:space="preserve">ESTUFA </t>
  </si>
  <si>
    <t xml:space="preserve">ECG-NIS </t>
  </si>
  <si>
    <t>DISPENSADOR DE AGUA DE 20 LT. CON LLAVE</t>
  </si>
  <si>
    <t>RUBBERMAID</t>
  </si>
  <si>
    <t>LIB-2085</t>
  </si>
  <si>
    <t>MICROONDA</t>
  </si>
  <si>
    <t>WMS11YWHE</t>
  </si>
  <si>
    <t>LIB-952</t>
  </si>
  <si>
    <t xml:space="preserve">  APROBADO POR ADMINISTRACION</t>
  </si>
  <si>
    <t xml:space="preserve">VERIFICADO POR AUDITORIA </t>
  </si>
  <si>
    <t>6-01-04.</t>
  </si>
  <si>
    <t>TINACO</t>
  </si>
  <si>
    <t>P/BAÑO ENTRADA DEL JARDIN</t>
  </si>
  <si>
    <t>VIGILANCIA</t>
  </si>
  <si>
    <t>INVERSOR 2.5K</t>
  </si>
  <si>
    <t>DVR DE 16 CANALES HD FULL1080P</t>
  </si>
  <si>
    <t>AREA DEL PARQUEO</t>
  </si>
  <si>
    <t>CHALECOS ANTIBALAS NIVEL3-A</t>
  </si>
  <si>
    <t xml:space="preserve">POINT BLACK3-A SI </t>
  </si>
  <si>
    <t>SEGURIDAD</t>
  </si>
  <si>
    <t>ESCOPETA CALIBRE 12/5 CARTUCHOS CAÑON CORTO</t>
  </si>
  <si>
    <t>MOSSBERG</t>
  </si>
  <si>
    <t>CILINDRO DE GAS 50 LBS</t>
  </si>
  <si>
    <t>ESTUFA DEMESA 4H</t>
  </si>
  <si>
    <t>GBELLADONA</t>
  </si>
  <si>
    <t>MULTPLICADORES DE RADIO</t>
  </si>
  <si>
    <t>DETECTOR DE METALES</t>
  </si>
  <si>
    <t>GARRT</t>
  </si>
  <si>
    <t>RADIOS</t>
  </si>
  <si>
    <t>EP-350</t>
  </si>
  <si>
    <t>VIGLANCIA</t>
  </si>
  <si>
    <t>ESCOPETA  CAL 12 18.5 GM 6 CART</t>
  </si>
  <si>
    <t>VIGILANCIA.</t>
  </si>
  <si>
    <t>1087-01</t>
  </si>
  <si>
    <t>BN-HC16LBC</t>
  </si>
  <si>
    <t>1261-1</t>
  </si>
  <si>
    <t>Camarote con base de metal</t>
  </si>
  <si>
    <t>LIB-841</t>
  </si>
  <si>
    <t>ESCOPETA MOSSBERG CAL.12 18.5 GM 6 CART.</t>
  </si>
  <si>
    <t>RADIOS MOTOROLA EP-350, CARGADOR  Y ANTENA</t>
  </si>
  <si>
    <t xml:space="preserve">SWITCH 24 PRT PLANET WGSW-24040PH4 POE 440W 4SFP O 224 WS </t>
  </si>
  <si>
    <t>CA9DA1C101253</t>
  </si>
  <si>
    <t>TRENDNET POE</t>
  </si>
  <si>
    <t>LIB-2127</t>
  </si>
  <si>
    <t>Equipo de seguridad</t>
  </si>
  <si>
    <t xml:space="preserve">        REALIZADO POR CONTABILIDAD</t>
  </si>
  <si>
    <t xml:space="preserve">                                                                        </t>
  </si>
  <si>
    <t>ESCRITORIO CON BASE NEGRA Y TOPE DE MADERA</t>
  </si>
  <si>
    <t>MAYORDOMIA</t>
  </si>
  <si>
    <t>MESAS DE MADERA REDONDA (9,600.00)</t>
  </si>
  <si>
    <t>PAB. ECOLOGICO CARACOL</t>
  </si>
  <si>
    <t>TANQUE DE GAS</t>
  </si>
  <si>
    <t>MESAS PLASTICAS RECTANGULARES (C/U:9,237.00)</t>
  </si>
  <si>
    <t>AMERICAN</t>
  </si>
  <si>
    <t xml:space="preserve">BOMBA PARA LAVADO </t>
  </si>
  <si>
    <t xml:space="preserve">BUTACAS DE CINE (C/U:299.00) </t>
  </si>
  <si>
    <t>AUDITORIUM</t>
  </si>
  <si>
    <t>SILLAS PLASTICAS (C/U:266.67)</t>
  </si>
  <si>
    <t>MESAS PLASTICAS REDONDAS (5,590.01)</t>
  </si>
  <si>
    <t>COSCO</t>
  </si>
  <si>
    <t>WEATHERKING</t>
  </si>
  <si>
    <t>DOMUS PEQUEÑO</t>
  </si>
  <si>
    <t>DOMUS GRANDE</t>
  </si>
  <si>
    <t>2600PSI</t>
  </si>
  <si>
    <t>B &amp; D</t>
  </si>
  <si>
    <t>ABANICOS DE TECHO (C/U: 3,148.36)</t>
  </si>
  <si>
    <t>PLANT. MEDICINALES</t>
  </si>
  <si>
    <t>HIDROLAVADORA P/PISOS</t>
  </si>
  <si>
    <t>G2600</t>
  </si>
  <si>
    <t>KARCHER</t>
  </si>
  <si>
    <t>LAVADORA 16LBS</t>
  </si>
  <si>
    <t>DW-800</t>
  </si>
  <si>
    <t>DAEWOO</t>
  </si>
  <si>
    <t>ESTUFA DE MESA 4H</t>
  </si>
  <si>
    <t>MESAS PLEGABLES REDONDAS (C/U:5,593.01)</t>
  </si>
  <si>
    <t>MESAS PLEGABLES RECTANGULAR (C/U:4,945.00)</t>
  </si>
  <si>
    <t>2.6.5.7.01</t>
  </si>
  <si>
    <t xml:space="preserve">LIMPIADORA CIRCULAR BRILLADORA DE PISO </t>
  </si>
  <si>
    <t>DBS43/180C</t>
  </si>
  <si>
    <t>ESCALERA EXTENSION DE FIBRA DE 32"</t>
  </si>
  <si>
    <t>ESCALERA DE 8" PIE</t>
  </si>
  <si>
    <t>ESCALERA DE 16" PIE</t>
  </si>
  <si>
    <t>AIRE ACONDICIONADO INVERTER 4 TONELADAS</t>
  </si>
  <si>
    <t xml:space="preserve">CEPILLODISCO MULTICOLOR </t>
  </si>
  <si>
    <t>6-02,</t>
  </si>
  <si>
    <t>ARCHIVO GRIS DE 4 GAVETAS 81/2X13</t>
  </si>
  <si>
    <t>AH27-01111</t>
  </si>
  <si>
    <t>LIBRAMIENTO</t>
  </si>
  <si>
    <t>FONDO</t>
  </si>
  <si>
    <t>ARCHIVO DE 4 GAVETAS 81/2X13</t>
  </si>
  <si>
    <t>ESPECTRUN</t>
  </si>
  <si>
    <t>CUARTO ELECTRICO</t>
  </si>
  <si>
    <t>CALADORA DE 1200 WATTS, 120 VOLTIOS</t>
  </si>
  <si>
    <t>LIIB-1314</t>
  </si>
  <si>
    <t>MESA PLEGABLE (PLASTICA) 30 X 72 RECTANGULAR 2940</t>
  </si>
  <si>
    <t>LIB-1992</t>
  </si>
  <si>
    <t xml:space="preserve">HIDROLAVADORA BRIGGS AND STRATON 3000 (MAQUINA DE LAVADO A PRESION DE 2600-PS 1.2.3 GPM </t>
  </si>
  <si>
    <t>875 EX1</t>
  </si>
  <si>
    <t>BRIGGS AND STRATTON</t>
  </si>
  <si>
    <t>LIB-2018</t>
  </si>
  <si>
    <t>SILLA PLASTICA</t>
  </si>
  <si>
    <t>LIB-421</t>
  </si>
  <si>
    <t xml:space="preserve">ASPIRADORA </t>
  </si>
  <si>
    <t>BLACK AND DECKER</t>
  </si>
  <si>
    <t>MESA STAR REDONDA 60" PLASTICA PLEGADIZA</t>
  </si>
  <si>
    <t>DESBRAZADORAS</t>
  </si>
  <si>
    <t>HUSQVARNA 143R11</t>
  </si>
  <si>
    <t>MOTOSIERRA 18 PULGADAS</t>
  </si>
  <si>
    <t>HUSQVARNA 353</t>
  </si>
  <si>
    <t xml:space="preserve">PADADORA DE ALTURA </t>
  </si>
  <si>
    <t>525PT56</t>
  </si>
  <si>
    <t xml:space="preserve">HUSQVARNA </t>
  </si>
  <si>
    <t>CORCHONETA TIPO MILITAR</t>
  </si>
  <si>
    <t>BS00</t>
  </si>
  <si>
    <t>LIB-1753</t>
  </si>
  <si>
    <t>ABANICOS KDK ORBITAL</t>
  </si>
  <si>
    <t>N4OR</t>
  </si>
  <si>
    <t>ABANICO KDK DE MESA</t>
  </si>
  <si>
    <t>A40R</t>
  </si>
  <si>
    <t xml:space="preserve">                                                                                                                                                                                                                                                                                                                        </t>
  </si>
  <si>
    <t>BLACK&amp; DECKER</t>
  </si>
  <si>
    <t>COCINA</t>
  </si>
  <si>
    <t>SUMADORA EL-1950</t>
  </si>
  <si>
    <t>ENC. RESERVACIONES</t>
  </si>
  <si>
    <t>CREDENZA EN CAOBA</t>
  </si>
  <si>
    <t>SILLAS PARA VISITAS ROJA</t>
  </si>
  <si>
    <t>MESA PEQ. EN CAOBA</t>
  </si>
  <si>
    <t>ARCHIVO DE 4 GAVETAS</t>
  </si>
  <si>
    <t>DURAMAX</t>
  </si>
  <si>
    <t>CILINDRO DE GAS 50 LB.</t>
  </si>
  <si>
    <t>ESCRITORIO EN L NEGRO</t>
  </si>
  <si>
    <t>185LM00011</t>
  </si>
  <si>
    <t>BACK-UPS-550</t>
  </si>
  <si>
    <t>ESTUFA DE MESA</t>
  </si>
  <si>
    <t>WPT-150</t>
  </si>
  <si>
    <t>NAKAJIMA</t>
  </si>
  <si>
    <t>ESCRITORIO PINO TRATADO</t>
  </si>
  <si>
    <t>MERCURY</t>
  </si>
  <si>
    <t>MAQUINA PLASTIFICADORA P/CARNET GL4</t>
  </si>
  <si>
    <t>IBICO</t>
  </si>
  <si>
    <t>INTEL</t>
  </si>
  <si>
    <t>ESCRITORIO EJECUTIVO EN L</t>
  </si>
  <si>
    <t>PODIUM EN ACRILICO CON LOGO INSTITUCIONAL</t>
  </si>
  <si>
    <t>ENC.  RESERVACIONES</t>
  </si>
  <si>
    <t>IMPRESORA DE TARJETA DE INDENTIFICACION ZXP</t>
  </si>
  <si>
    <t>Z3J151900146</t>
  </si>
  <si>
    <t>RESERV. Y EVENTOS</t>
  </si>
  <si>
    <t>MAQUINA SUMADORA EL-1950</t>
  </si>
  <si>
    <t>SILLON EJECUTIVO EN PIELINA NEGRO</t>
  </si>
  <si>
    <t>TRASLADO DE LA DIRECCION</t>
  </si>
  <si>
    <t>CPU CON MAUS Y TECLADO</t>
  </si>
  <si>
    <t>NEVERA  DE DOS PUERTAS</t>
  </si>
  <si>
    <t>NF-FFTR10220M</t>
  </si>
  <si>
    <t>MESA CENTR C/TOPE CRISTAL</t>
  </si>
  <si>
    <t>JUEGO MUEBLE ANTE SALA 1-3</t>
  </si>
  <si>
    <t>SL49-68700</t>
  </si>
  <si>
    <t>SILLON EJECUTIVO PIEL NEGRA</t>
  </si>
  <si>
    <t>SE49-30603</t>
  </si>
  <si>
    <t>SILLON SEMI EJEC.TELA NEGRA</t>
  </si>
  <si>
    <t>SE4935503</t>
  </si>
  <si>
    <t>RESERV .Y EVENTOS</t>
  </si>
  <si>
    <t>SILLAS TAPIZADAS NEGRA C/BRAZOS CROMADOS</t>
  </si>
  <si>
    <t xml:space="preserve">SV49-44203 </t>
  </si>
  <si>
    <t>AIRE ACONDICIONADO 24000 BTU</t>
  </si>
  <si>
    <t>ESTUFA DE MESA DE 4 HORNILLAS DH-404</t>
  </si>
  <si>
    <t>LIB-182</t>
  </si>
  <si>
    <t>ARMARIO EN METAL GRIS PARA OFICINA 18X36X72 2 PUERTAS 5 ESPACIOS</t>
  </si>
  <si>
    <t>MICRO-ONDAS</t>
  </si>
  <si>
    <t>WMS07ZZWHE</t>
  </si>
  <si>
    <t>WHIRPOOL</t>
  </si>
  <si>
    <t>SILLONES SECRETARIALES CON BRAZO FIJO NEGROS</t>
  </si>
  <si>
    <t>LIB-1120</t>
  </si>
  <si>
    <t xml:space="preserve">07 Y 12 </t>
  </si>
  <si>
    <t>7 SILLONES EJECUTIVOS Y 12 SILLAS PARA VISITA</t>
  </si>
  <si>
    <t>ESCRITORIO ZK</t>
  </si>
  <si>
    <t>TELEFONO IP GRANDSTREM GXP-2160 6 SIP</t>
  </si>
  <si>
    <t>LIB-1891</t>
  </si>
  <si>
    <t xml:space="preserve">  </t>
  </si>
  <si>
    <t>6-04-01.</t>
  </si>
  <si>
    <t>ABANICO DE TECHO</t>
  </si>
  <si>
    <t>5HS52AB</t>
  </si>
  <si>
    <t>TIENDA ZOMBIA</t>
  </si>
  <si>
    <t>10</t>
  </si>
  <si>
    <t>ALMACEN</t>
  </si>
  <si>
    <t>ARCHIVO PEQUEÑO 2 GAV</t>
  </si>
  <si>
    <t>6D009280</t>
  </si>
  <si>
    <t>BOLETERIA</t>
  </si>
  <si>
    <t>SILLAS SECRETARIAL S/ B  C/U:6,642.68</t>
  </si>
  <si>
    <t>LAMPARA VERIFICADORA DE DINERO</t>
  </si>
  <si>
    <t xml:space="preserve">LOOKER DE 12 PUERTAS C/U </t>
  </si>
  <si>
    <t>MESA AUXILIAR EN CAOBA 18X36</t>
  </si>
  <si>
    <t>SILLA VISITA</t>
  </si>
  <si>
    <t>2.6.1.1.02</t>
  </si>
  <si>
    <t>SILLAS PARA VISITAS</t>
  </si>
  <si>
    <t xml:space="preserve"> SECRET. BOTANICA</t>
  </si>
  <si>
    <t>ENC. BOTANICA</t>
  </si>
  <si>
    <t>COPEY</t>
  </si>
  <si>
    <t>ARMARIO EN METAL</t>
  </si>
  <si>
    <t>2.6.5.5.02</t>
  </si>
  <si>
    <t>FAX</t>
  </si>
  <si>
    <t>UX510</t>
  </si>
  <si>
    <t>SILLAS PARA VISITAS (C/U:2,664.81)</t>
  </si>
  <si>
    <t>2.6.1.4.02</t>
  </si>
  <si>
    <t>ESCRITORIO EN L</t>
  </si>
  <si>
    <t>ESTANTE 3 TRAMOS</t>
  </si>
  <si>
    <t>CNBM631001</t>
  </si>
  <si>
    <t>BIBLIOTECA</t>
  </si>
  <si>
    <t>2.6.2.3.02</t>
  </si>
  <si>
    <t>CAMARA DIG CON LENTE ADICIONAL</t>
  </si>
  <si>
    <t>CANON</t>
  </si>
  <si>
    <t>LENTE CANON P/CAMARA</t>
  </si>
  <si>
    <t>S25K371547</t>
  </si>
  <si>
    <t>LASERJET P1102W</t>
  </si>
  <si>
    <t>MONITOR 20"</t>
  </si>
  <si>
    <t>BFXD49A001781</t>
  </si>
  <si>
    <t>SECRET. BOTANICA</t>
  </si>
  <si>
    <t>IMPRESORA MULTIUNCIONAL L210</t>
  </si>
  <si>
    <t>S25K509281</t>
  </si>
  <si>
    <t>15RV-1334</t>
  </si>
  <si>
    <t>DVR PARA 8 PUERTOS 1080P, 4 ENTRADAS</t>
  </si>
  <si>
    <t>00-811</t>
  </si>
  <si>
    <t>2.6.5.6.02</t>
  </si>
  <si>
    <t>INVERSOR 2.5 KILOS BASE P/INVERSOR</t>
  </si>
  <si>
    <t>CN-0D176P-64180-0610W0U</t>
  </si>
  <si>
    <t>HERBARIO</t>
  </si>
  <si>
    <t>IMPRESORA DE LASER PROMFP M-127 MFP</t>
  </si>
  <si>
    <t xml:space="preserve">CPU PROCESADOR </t>
  </si>
  <si>
    <t>FMYE4HA125454</t>
  </si>
  <si>
    <t>SISTEMA GPS 62S MAPA MUNDIAL</t>
  </si>
  <si>
    <t>JUEGO DE MUEBLES 3PIEZAS:1P/3PERS Y 2P/1PERSONA</t>
  </si>
  <si>
    <t>BOTANICA</t>
  </si>
  <si>
    <t>BATERIA</t>
  </si>
  <si>
    <t>TROJAN</t>
  </si>
  <si>
    <t>SILLON SEMI EJECUTIVO NEGRO</t>
  </si>
  <si>
    <t>BANC/SEM.</t>
  </si>
  <si>
    <t>CPU INTEL CORE</t>
  </si>
  <si>
    <t>BR6JPX2</t>
  </si>
  <si>
    <t>TEC.BOTANICA</t>
  </si>
  <si>
    <t>SMART</t>
  </si>
  <si>
    <t>769A2BA006059</t>
  </si>
  <si>
    <t xml:space="preserve">IMPRESORA DE LASER </t>
  </si>
  <si>
    <t>CN049F40BX</t>
  </si>
  <si>
    <t>120326-0923</t>
  </si>
  <si>
    <t>2.6.1.9.02</t>
  </si>
  <si>
    <t>SACAPUNTA ELECTRICO</t>
  </si>
  <si>
    <t>SECRETARIA/BIBLIOTECA</t>
  </si>
  <si>
    <t>SILLON EJECUTIVO EN PIEL</t>
  </si>
  <si>
    <t>GAVETAS FIJAS PARA ESCRITORIO</t>
  </si>
  <si>
    <t>SECRETARIA</t>
  </si>
  <si>
    <t>ESCRITORIO MODULAREN L</t>
  </si>
  <si>
    <t>SECRETARIA/ENC. INTERINA</t>
  </si>
  <si>
    <t>2.6.5.7.02</t>
  </si>
  <si>
    <t>CORTADORA DE RAMA 14"S/PALO</t>
  </si>
  <si>
    <t>TR82</t>
  </si>
  <si>
    <t xml:space="preserve">EXTENSION CORTA RAMA MGTR82A </t>
  </si>
  <si>
    <t>TRUPER</t>
  </si>
  <si>
    <t>UPS APC</t>
  </si>
  <si>
    <t>BE550G</t>
  </si>
  <si>
    <t>LGA1150</t>
  </si>
  <si>
    <t>DUAL CORE</t>
  </si>
  <si>
    <t>GAVINETES 9U</t>
  </si>
  <si>
    <t>EUSMK6509</t>
  </si>
  <si>
    <t>ECOMAX</t>
  </si>
  <si>
    <t>LIB-728</t>
  </si>
  <si>
    <t>CPU 8GB,2TB CON MAUS Y TECLADO</t>
  </si>
  <si>
    <t>CORE17</t>
  </si>
  <si>
    <t>CPU 4GB.500GB CON MAUS Y TECLADO</t>
  </si>
  <si>
    <t>3040SFF</t>
  </si>
  <si>
    <t>(NE)DELL</t>
  </si>
  <si>
    <t>E1916H</t>
  </si>
  <si>
    <t>HORNO MICROONDA</t>
  </si>
  <si>
    <t>HMU-</t>
  </si>
  <si>
    <t>CARRITO P./TRANSP.LIBROS</t>
  </si>
  <si>
    <t xml:space="preserve">MICROONDAS </t>
  </si>
  <si>
    <t>HMF-FMDO30S3</t>
  </si>
  <si>
    <t>BOTANICA- COCINA</t>
  </si>
  <si>
    <t>NN-P390WHNS</t>
  </si>
  <si>
    <t>2.6.5.4.01</t>
  </si>
  <si>
    <t>COMPRESOR COPELAND 18.4K BTU</t>
  </si>
  <si>
    <t>COP2CR18KQPF</t>
  </si>
  <si>
    <t>COPELAND</t>
  </si>
  <si>
    <t>LIB-803</t>
  </si>
  <si>
    <t>ESCALERA 4 PELDAÑOS</t>
  </si>
  <si>
    <t>LIB-1287</t>
  </si>
  <si>
    <t>ANAQUEL DE 8 PIE DE ALTO, 100CM DE LARGO, BANDEJAS DE 60CM DE ANCHO</t>
  </si>
  <si>
    <t>LIB-1314</t>
  </si>
  <si>
    <t>ANAQUEL DE 96" DE LARGO 44" DE ANCHO Y 24" DE LATERAL</t>
  </si>
  <si>
    <t>ANAQUEL DE 32" DE ANCHO, 12"DE ANCHO Y 86" DE LATERAL</t>
  </si>
  <si>
    <t>CARRO DE MADERA, 3 COMPRATIMIENT, 38 DE LARGO X 38 DE ANCHO, PARA CARGA MANUALES</t>
  </si>
  <si>
    <t>CARRO DE HIERRO C/PLATAFORMA 38X38 PARA TRANSPORTAR LIBROS</t>
  </si>
  <si>
    <t>CONDENSADORA PARA CUARTO FRIO</t>
  </si>
  <si>
    <t>UNIPCF 18000 BTU</t>
  </si>
  <si>
    <t xml:space="preserve">CUARTO FRIO </t>
  </si>
  <si>
    <t>EVAPORADOR PARA CUARTO FRIO</t>
  </si>
  <si>
    <t>EVAPC</t>
  </si>
  <si>
    <t>LAIKIN</t>
  </si>
  <si>
    <t>SILLON EJECUTIVO CASCO SEMIPIEL NEGRO, ERGONOMICO MEC. RECLINADO</t>
  </si>
  <si>
    <t>2.6.3.2.01</t>
  </si>
  <si>
    <t>KIT DE DISECCION</t>
  </si>
  <si>
    <t>FSE023408</t>
  </si>
  <si>
    <t>LIB-2077</t>
  </si>
  <si>
    <t>POWER SUPPLY 18CH 12V 30AMP UL</t>
  </si>
  <si>
    <t>7-01.</t>
  </si>
  <si>
    <t>JUEGO DE MUEBLE P/VISITA</t>
  </si>
  <si>
    <t>SECRET. HERB.</t>
  </si>
  <si>
    <t>MESA DE CENTRO EN CRISTAL/CAOBA</t>
  </si>
  <si>
    <t>SECRETARIA BOTANICA</t>
  </si>
  <si>
    <t>ARMARIO EN CAOBA</t>
  </si>
  <si>
    <t>ESTANTE EN MADERA 4 TRAMOS</t>
  </si>
  <si>
    <t>CDP</t>
  </si>
  <si>
    <t>HERBARIO, BOTANICA</t>
  </si>
  <si>
    <t>SCANER LECTOR DE CODIGOS</t>
  </si>
  <si>
    <t>1640 XL</t>
  </si>
  <si>
    <t>HONEYWELL</t>
  </si>
  <si>
    <t>ESTANTE EN METAL 6 TRAMOS</t>
  </si>
  <si>
    <t>ESTANTE EN METAL 4 TRAMOS</t>
  </si>
  <si>
    <t>MESA EN MADERA</t>
  </si>
  <si>
    <t>CAJON PEQUEÑO</t>
  </si>
  <si>
    <t>MESA EN METAL</t>
  </si>
  <si>
    <t>SILLAS GIRATORIAS</t>
  </si>
  <si>
    <t>ARMARIO DE 8 PUERTAS</t>
  </si>
  <si>
    <t>AREA DE SECADO</t>
  </si>
  <si>
    <t>LAMPARA P/MICROSCOPIO</t>
  </si>
  <si>
    <t>SILLA P/VISITA EN HIERRO</t>
  </si>
  <si>
    <t>MESA PARA LIBROS</t>
  </si>
  <si>
    <t>MESA EN HIERRO Y MADERA NEGRA</t>
  </si>
  <si>
    <t>MESA DE PLANO</t>
  </si>
  <si>
    <t>15216-A</t>
  </si>
  <si>
    <t>MESA LARGA</t>
  </si>
  <si>
    <t>LUPA</t>
  </si>
  <si>
    <t>35112/127993</t>
  </si>
  <si>
    <t>2.6.3.2.02</t>
  </si>
  <si>
    <t>MICROSCOPIO</t>
  </si>
  <si>
    <t>15476-A</t>
  </si>
  <si>
    <t>MESA DE METAL</t>
  </si>
  <si>
    <t>15407-A</t>
  </si>
  <si>
    <t>ESTANTE EN MADERA 4 TRAMO</t>
  </si>
  <si>
    <t>ESTANTE EN METAL 6 TRAMO</t>
  </si>
  <si>
    <t>ESTANTE EN MADERA</t>
  </si>
  <si>
    <t>ESTANTE EN MADERA 5 TRAMOS</t>
  </si>
  <si>
    <t>ESTANTE EN MADERA 9 TRAMOS</t>
  </si>
  <si>
    <t>ESTANTE EN MADERA  9 TRAMOS</t>
  </si>
  <si>
    <t>ESTANTE 5 TRAMO</t>
  </si>
  <si>
    <t>ARCHIVO 5 GAVETAS</t>
  </si>
  <si>
    <t>ESTANTE EN MADERA 8 TRAMO</t>
  </si>
  <si>
    <t>ARCHIVO DE 2 GAVETAS</t>
  </si>
  <si>
    <t>ARCHIVO DE 5 GAVETAS</t>
  </si>
  <si>
    <t>NEUMADE</t>
  </si>
  <si>
    <t>SILLAS PARA VISITAS EN HIERRO</t>
  </si>
  <si>
    <t>SALON DE CONFERENCIA</t>
  </si>
  <si>
    <t>MESA EN HIERRO Y MADERA</t>
  </si>
  <si>
    <t>MESA PEGADIZA A LA PARED LARGA</t>
  </si>
  <si>
    <t>SILLA EN HIERRO PLEGADIZA</t>
  </si>
  <si>
    <t>BANQUITO EN MADERA</t>
  </si>
  <si>
    <t>SILLA PARA VISITA</t>
  </si>
  <si>
    <t>CN-0D17610</t>
  </si>
  <si>
    <t>ENC. HERBARIO</t>
  </si>
  <si>
    <t>SILLAS PLATICAS (C/U:150.00)</t>
  </si>
  <si>
    <t>ESCRITORIO MADERA 4GAVETAS</t>
  </si>
  <si>
    <t>SILLON EJECUTIVO</t>
  </si>
  <si>
    <t>ESTANTE EN MADERA  4 TRAMOS</t>
  </si>
  <si>
    <t>ARCHIVO 4 GAVETAS</t>
  </si>
  <si>
    <t>ARMARIO EN METAL 1 PUERTA</t>
  </si>
  <si>
    <t>BORROUGHS</t>
  </si>
  <si>
    <t>ARCHIVO DE 9 GAVETAS</t>
  </si>
  <si>
    <t>ARMARIO EN METAL 2 PUERTA</t>
  </si>
  <si>
    <t>VYKING</t>
  </si>
  <si>
    <t>ARCHIVO DE 2 GAVETAS PEQUEÑO</t>
  </si>
  <si>
    <t>CUATRO DE MONTAJE</t>
  </si>
  <si>
    <t>BANCO EN MADERA</t>
  </si>
  <si>
    <t>MESA LARGA EN MADERA</t>
  </si>
  <si>
    <t>MESA PEQUEÑA EN MADERA</t>
  </si>
  <si>
    <t>TRAMO PEGADIZO A LA PARED</t>
  </si>
  <si>
    <t>SECADOR DE PLANTA LARGA</t>
  </si>
  <si>
    <t>1-350770</t>
  </si>
  <si>
    <t>GABINETE</t>
  </si>
  <si>
    <t>SILLAS DE GUANO PEQUEÑA</t>
  </si>
  <si>
    <t xml:space="preserve">ABANICO DE MESA </t>
  </si>
  <si>
    <t xml:space="preserve">ARMARIO </t>
  </si>
  <si>
    <t>CUARTO DE EQUIPO</t>
  </si>
  <si>
    <t>ARCHIVO EN MADERA 30 GAVETAS</t>
  </si>
  <si>
    <t>ARMARIO EN MADERA 2 PUERTAS</t>
  </si>
  <si>
    <t>ESTANTE 4 TRAMO</t>
  </si>
  <si>
    <t>NEVERA 2 PUERTAS</t>
  </si>
  <si>
    <t>CARRIER</t>
  </si>
  <si>
    <t>ARMARIO EN MADERA</t>
  </si>
  <si>
    <t>TECLADO</t>
  </si>
  <si>
    <t>TECH</t>
  </si>
  <si>
    <t>LASERYET 1020</t>
  </si>
  <si>
    <t>k8357140190</t>
  </si>
  <si>
    <t>RICOH</t>
  </si>
  <si>
    <t>SILLAS EJECUTIVAS (C/U: 2,877.38)</t>
  </si>
  <si>
    <t>EXTINTOR</t>
  </si>
  <si>
    <t>MESA LARGA EN CAOBA</t>
  </si>
  <si>
    <t>TANQUE DE GAS 50 LIB.</t>
  </si>
  <si>
    <t>APARATO TELEFONICO</t>
  </si>
  <si>
    <t>NORTEL</t>
  </si>
  <si>
    <t>ENC. TAXONOMIA</t>
  </si>
  <si>
    <t>TRM6BDJ4</t>
  </si>
  <si>
    <t>Centralion</t>
  </si>
  <si>
    <t>TECLADO/MAUSE/BOCINAS</t>
  </si>
  <si>
    <t>LOGITECH</t>
  </si>
  <si>
    <t xml:space="preserve"> P1020</t>
  </si>
  <si>
    <t>HERB./BASE DE DATOS</t>
  </si>
  <si>
    <t xml:space="preserve">INTEL </t>
  </si>
  <si>
    <t>MESA RECT. 72"*30" PLEGABLE</t>
  </si>
  <si>
    <t>DL-C184</t>
  </si>
  <si>
    <t>MESA REDONDA 60" PLEGABLE $ 5,375</t>
  </si>
  <si>
    <t>DL-ZY152</t>
  </si>
  <si>
    <t>SILLAS BLANCA S/BRAZO $ 575</t>
  </si>
  <si>
    <t>TIJERA FELCO, TELESCOPICA, BINOCULARES</t>
  </si>
  <si>
    <t>ARMARIO P/OFICINA 3 PANELES</t>
  </si>
  <si>
    <t>HAMILTON</t>
  </si>
  <si>
    <t>CENTRO DE DOCUMENTACION</t>
  </si>
  <si>
    <t>MONITOR 23"</t>
  </si>
  <si>
    <t>THE ANDREW</t>
  </si>
  <si>
    <t>MAUSE</t>
  </si>
  <si>
    <t xml:space="preserve">SERVIDOR </t>
  </si>
  <si>
    <t>SCANER</t>
  </si>
  <si>
    <t>GABINETES EN METAL C/U 11,435.16</t>
  </si>
  <si>
    <t>SMART CENTRAL</t>
  </si>
  <si>
    <t>SCANNER USB</t>
  </si>
  <si>
    <t>MS-9500</t>
  </si>
  <si>
    <t>METROLOGIC</t>
  </si>
  <si>
    <t>2.6.2.1.02</t>
  </si>
  <si>
    <t>PROYECTOR POWER LITE S-18+300</t>
  </si>
  <si>
    <t>TECNICO BOTANICA</t>
  </si>
  <si>
    <t>AIRE ACONDICIONADO 36,000 BTU INVERTER C/U 102,600.00</t>
  </si>
  <si>
    <t>AIRE ACONDICIONDO DE  5 TON.</t>
  </si>
  <si>
    <t>Archivo de alta densidad para biblioteca</t>
  </si>
  <si>
    <t>ESTACION MODULAR DE 1.20X0.70X1.10 EN MELANINA, PANEL LATERAL EN METAL GRUS-CRISTAL Y PANEL FORNTAL EN METAL SOLIDO</t>
  </si>
  <si>
    <t>LIB-2150</t>
  </si>
  <si>
    <t>ESTACION MODULAR DE 1.00X0.70X1.10 MTS EN MELANINA, PANEL LATERAL EN METAL GRIS-CRISTAL Y PANEL FRONTAL EN METAL SOLIDO</t>
  </si>
  <si>
    <t>SILLA SECRETARIAL CON BRAZOS ESPALDAR EN MALLA NEGRO, ASIENTO EN TELA MOD. LM-RT-008</t>
  </si>
  <si>
    <t>HORTICULTURA</t>
  </si>
  <si>
    <t>MESAS EN HIERRO</t>
  </si>
  <si>
    <t>SILLA PARA VISITAS NEGRA S/B</t>
  </si>
  <si>
    <t>ENC. HORTICULTURA</t>
  </si>
  <si>
    <t>SOPLADOR</t>
  </si>
  <si>
    <t>356BTX</t>
  </si>
  <si>
    <t>HUSQVARNA</t>
  </si>
  <si>
    <t>2.6.5.3.02</t>
  </si>
  <si>
    <t>MINICARGADOR -PALA MECANICA</t>
  </si>
  <si>
    <t>ESCRITORIO TOPE DE CRISTAL</t>
  </si>
  <si>
    <t>SILLON EJECUTIVO NEGRO</t>
  </si>
  <si>
    <t>MOTO BOMBA</t>
  </si>
  <si>
    <t>M18 362LI</t>
  </si>
  <si>
    <t>1527-1</t>
  </si>
  <si>
    <t>SILLA SECRETARIAL ROJO VINO</t>
  </si>
  <si>
    <t>DE AUDITORIA</t>
  </si>
  <si>
    <t>DESBROZADORA (TRIMER)</t>
  </si>
  <si>
    <t>543RS</t>
  </si>
  <si>
    <t>PANTALLA KLIP 120 PARA PROYECTORES</t>
  </si>
  <si>
    <t>BLUE</t>
  </si>
  <si>
    <t>AK-B41-UK</t>
  </si>
  <si>
    <t>CORTAGRAMAS</t>
  </si>
  <si>
    <t>7021P</t>
  </si>
  <si>
    <t>DESBROZADORA</t>
  </si>
  <si>
    <t>236R</t>
  </si>
  <si>
    <t>PODADORA DE ALTURA</t>
  </si>
  <si>
    <t>327PT58</t>
  </si>
  <si>
    <t>BOMBAS DE MOCHILA DE 20 LITROS</t>
  </si>
  <si>
    <t>OREGON</t>
  </si>
  <si>
    <t>AIRE ACONDICIONADO  DE 3 TON.</t>
  </si>
  <si>
    <t>SUB DIRECTORA</t>
  </si>
  <si>
    <t>CAMARA</t>
  </si>
  <si>
    <t>TRIMER</t>
  </si>
  <si>
    <t>EFCO</t>
  </si>
  <si>
    <t>DISCO DURO (PIEZAS DEL SERVIDOR)</t>
  </si>
  <si>
    <t>R730</t>
  </si>
  <si>
    <t>DELL POWER</t>
  </si>
  <si>
    <t>BOMBA T/MOCHILA</t>
  </si>
  <si>
    <t>MOTOSIERRA 55 18*</t>
  </si>
  <si>
    <t>LIB-1566</t>
  </si>
  <si>
    <t>TRICTURADORA</t>
  </si>
  <si>
    <t>KUKI</t>
  </si>
  <si>
    <t>ABONERA</t>
  </si>
  <si>
    <t>GABINETE 9U</t>
  </si>
  <si>
    <t>LIB-805</t>
  </si>
  <si>
    <t>MICROONDAS</t>
  </si>
  <si>
    <t>HMF-FMDO3053</t>
  </si>
  <si>
    <t>COCINA HOT.</t>
  </si>
  <si>
    <t>ABANIC</t>
  </si>
  <si>
    <t>APM-FW45F3</t>
  </si>
  <si>
    <t>2.6.5.1.01</t>
  </si>
  <si>
    <t>DESBROZADORA HUSQVARNA 143RII</t>
  </si>
  <si>
    <t>143RII</t>
  </si>
  <si>
    <t>LIB-1429-1</t>
  </si>
  <si>
    <t>TRACTOR GIRO CERO, ALTURA 1.5-5.5 (42 PULG 360Z 23 HP</t>
  </si>
  <si>
    <t>SNAPPER</t>
  </si>
  <si>
    <t>2018-1</t>
  </si>
  <si>
    <t>CORTADOR DE CESPED MODELO Z915E</t>
  </si>
  <si>
    <t>1TC915EVCMT092380</t>
  </si>
  <si>
    <t>JOHN DEERE</t>
  </si>
  <si>
    <t>LIB-1892</t>
  </si>
  <si>
    <t>CORTASESTOS HUSQVARNA 122HD60</t>
  </si>
  <si>
    <t>122HD60</t>
  </si>
  <si>
    <t>SOPLADOR HUSQVARNA 350BT</t>
  </si>
  <si>
    <t>350BT</t>
  </si>
  <si>
    <t>PODADORA DE ALTURA 525PT56</t>
  </si>
  <si>
    <t xml:space="preserve">MONITOR PANTALLA PLANA </t>
  </si>
  <si>
    <t>LCD/AOC</t>
  </si>
  <si>
    <t>SECRET. HORTICULTURA</t>
  </si>
  <si>
    <t>SILLON EJECUTIVO EN PIELINA</t>
  </si>
  <si>
    <t>KDK 16"</t>
  </si>
  <si>
    <t>SILLA SECRETARIAL GIRATORIA</t>
  </si>
  <si>
    <t>SS53-42203</t>
  </si>
  <si>
    <t>08-006</t>
  </si>
  <si>
    <t>ESCRITORIO C/GAV.MEL.HAYAOA-125</t>
  </si>
  <si>
    <t>EC53</t>
  </si>
  <si>
    <t xml:space="preserve">V                                                                                                                                                                                                                                                                                                                                                                                            </t>
  </si>
  <si>
    <t>INVITRO</t>
  </si>
  <si>
    <t>CABINA DE FLUJO</t>
  </si>
  <si>
    <t>LLEANAIR</t>
  </si>
  <si>
    <t>ESTANTE EN METAL</t>
  </si>
  <si>
    <t>ESTANTE ENREJADO</t>
  </si>
  <si>
    <t>ESCALERA PEQUEÑA</t>
  </si>
  <si>
    <t>ESTANTE</t>
  </si>
  <si>
    <t>ESTANTES EN METAL</t>
  </si>
  <si>
    <t>2.6.3.1.02</t>
  </si>
  <si>
    <t>MICROSCOPIO BINOCULAR</t>
  </si>
  <si>
    <t>PREMIERE</t>
  </si>
  <si>
    <t>LABORATORIO</t>
  </si>
  <si>
    <t xml:space="preserve">                           </t>
  </si>
  <si>
    <t>MESA DE MADERA</t>
  </si>
  <si>
    <t>BANQUITOS</t>
  </si>
  <si>
    <t>COCINA/HORT</t>
  </si>
  <si>
    <t>ESTERILIZADOR DE BOTELLAS</t>
  </si>
  <si>
    <t>BOEKEL</t>
  </si>
  <si>
    <t>ESTUFA</t>
  </si>
  <si>
    <t>QF66458</t>
  </si>
  <si>
    <t>AMGARD</t>
  </si>
  <si>
    <t>SILLAS SECRETARIALES (C/U: 2655.24)</t>
  </si>
  <si>
    <t>TECLADO/CPU</t>
  </si>
  <si>
    <t>MABE</t>
  </si>
  <si>
    <t>CABINA DE FLUJO LAMINAR</t>
  </si>
  <si>
    <t>AIR SCIENCE</t>
  </si>
  <si>
    <t>OLLA DE PRESION</t>
  </si>
  <si>
    <t>ALL AMERIC</t>
  </si>
  <si>
    <t>MEDIDOR DE PH DE BOLSILLO</t>
  </si>
  <si>
    <t>HACH</t>
  </si>
  <si>
    <t>QUEMADORES DE GAS</t>
  </si>
  <si>
    <t>GB-07B</t>
  </si>
  <si>
    <t>WECO</t>
  </si>
  <si>
    <t>MESAPLEGABLE RECTANGULAR (C/U 2,478.00)</t>
  </si>
  <si>
    <t>LAB. SUB DR</t>
  </si>
  <si>
    <t>1</t>
  </si>
  <si>
    <t>ACONDICIONADOR DE AIRE 36,000 BTU INVERTER</t>
  </si>
  <si>
    <t>2.6.3.1.01</t>
  </si>
  <si>
    <t>AUTOCLAVE AUTOMATICO</t>
  </si>
  <si>
    <t>MRC</t>
  </si>
  <si>
    <t>31804814</t>
  </si>
  <si>
    <t>VWR COMPOUD</t>
  </si>
  <si>
    <t>LABORATORIO INVITRO</t>
  </si>
  <si>
    <t>REALIZADO POR CONATABILIDAD</t>
  </si>
  <si>
    <t>TECNICOS HORTICULTURA</t>
  </si>
  <si>
    <t>ARMARIO</t>
  </si>
  <si>
    <t>SD.TECNICOS.HORT.</t>
  </si>
  <si>
    <t>B125408</t>
  </si>
  <si>
    <t>MOTOSIERRA "PODADORAS"</t>
  </si>
  <si>
    <t>LABORES DE PODA</t>
  </si>
  <si>
    <t>TFT19W80PS4</t>
  </si>
  <si>
    <t>SILLON SECRETARIAL ROJO</t>
  </si>
  <si>
    <t>SILLON SECRETARIAL S/B</t>
  </si>
  <si>
    <t xml:space="preserve">ESCRITORIO PINO TRATADO </t>
  </si>
  <si>
    <t>ESCRITORIO COLOR HAYA CON GAVETAS</t>
  </si>
  <si>
    <t>PROCESADOR CORE i3</t>
  </si>
  <si>
    <t>JUEGO DE MUEBLES 3PCS 1P/3PERSONAS Y 2P/1PERSONA</t>
  </si>
  <si>
    <t>AIRE ACONDICIONADO INVERTER 24,000 BTU</t>
  </si>
  <si>
    <t xml:space="preserve">OLLA DE PRESION </t>
  </si>
  <si>
    <t>COCINA/PLANTA ACU</t>
  </si>
  <si>
    <t>NEVERA DE 12"</t>
  </si>
  <si>
    <t>BEBEDERO DE AGUA FRIA Y CALIENTE C/NEVERITA</t>
  </si>
  <si>
    <t>PLANTA ACUATICA/VIVERO</t>
  </si>
  <si>
    <t>ESCRITORIO 30X60 CON GAVETAS EN CAOBA</t>
  </si>
  <si>
    <t xml:space="preserve">ARCHIVO DE 3GAVETAS </t>
  </si>
  <si>
    <t>SILLON EJECUTIVO EN TELA NEGRA CON BRAZO</t>
  </si>
  <si>
    <t>ARCHIVOS DE 4 GAVETAS 81/2X13</t>
  </si>
  <si>
    <t>ESCPETRUN</t>
  </si>
  <si>
    <t>SD,TECNICOS HORT.</t>
  </si>
  <si>
    <t>LIB-410</t>
  </si>
  <si>
    <t>CORTAGRAMA</t>
  </si>
  <si>
    <t>LIB-1794</t>
  </si>
  <si>
    <t>525PT5S</t>
  </si>
  <si>
    <t>SOPLADOR-ASPIRADOR</t>
  </si>
  <si>
    <t>125BVX</t>
  </si>
  <si>
    <t xml:space="preserve">BEBEDERO </t>
  </si>
  <si>
    <t>BN-CS2S</t>
  </si>
  <si>
    <t>ENG5117DIBO</t>
  </si>
  <si>
    <t>BANCO  DE SEMILLAS</t>
  </si>
  <si>
    <t>CONTENEDOR DE TUBO DE ENSAYO</t>
  </si>
  <si>
    <t>BANCO DE MADERA</t>
  </si>
  <si>
    <t>ESTANTE 4 TRAMOS</t>
  </si>
  <si>
    <t>SECADOR DE SEMILLAS</t>
  </si>
  <si>
    <t>FISHER</t>
  </si>
  <si>
    <t>SILLA GIRATORIA</t>
  </si>
  <si>
    <t>ESTANTE DE CUARTO FRIO</t>
  </si>
  <si>
    <t>SILLA DE OFICINA</t>
  </si>
  <si>
    <t>ESTANTE EN CAOBA</t>
  </si>
  <si>
    <t>BCO. SEM.</t>
  </si>
  <si>
    <t>00B41UK</t>
  </si>
  <si>
    <t>ESTANTE DE METAL</t>
  </si>
  <si>
    <t>MAQUINA SELLADORA</t>
  </si>
  <si>
    <t>HULMER MARTIN</t>
  </si>
  <si>
    <t>BALANZA DIGITAL</t>
  </si>
  <si>
    <t>ANDGF-2000</t>
  </si>
  <si>
    <t>BARRIL SILICAGEL GEL</t>
  </si>
  <si>
    <t>ARCHIVO DE METAL 4 GAVETAS</t>
  </si>
  <si>
    <t>INVERSOR</t>
  </si>
  <si>
    <t>TRACE-XANTRE</t>
  </si>
  <si>
    <t>ESCRITORIO MODULAR</t>
  </si>
  <si>
    <t>SILLA SECRETARIAL C/B</t>
  </si>
  <si>
    <t>LUPAS BINOCULARES</t>
  </si>
  <si>
    <t>DATA LOGGER/HIGROMETRO-ROTRONIC</t>
  </si>
  <si>
    <t xml:space="preserve">FRIZER </t>
  </si>
  <si>
    <t>LGEX 910</t>
  </si>
  <si>
    <t>LIEBHERR</t>
  </si>
  <si>
    <t>INCUBADORA PARA GERMINACION</t>
  </si>
  <si>
    <t>280A</t>
  </si>
  <si>
    <t>LMS</t>
  </si>
  <si>
    <t>omega</t>
  </si>
  <si>
    <t>VND3J62288</t>
  </si>
  <si>
    <t>ESTANTES (BANDEJA P/TRAMOS) C/U 3,471.95</t>
  </si>
  <si>
    <t>amercan</t>
  </si>
  <si>
    <t>BANCO DE METAL  P/ 4 P</t>
  </si>
  <si>
    <t xml:space="preserve">PLANTA ELECTRICA 135KW 120 VOLTIOS DIESEL </t>
  </si>
  <si>
    <t xml:space="preserve">ESCRITORIO CONFERENCIAS EN CAOBA </t>
  </si>
  <si>
    <t>SET DE SILLAS P/CUATRO PERSONAS TIPO AEROPUERTO</t>
  </si>
  <si>
    <t xml:space="preserve">SOFA DE 2 PERSONAS </t>
  </si>
  <si>
    <t xml:space="preserve">ARCHIVO DE 3 GAVETAS </t>
  </si>
  <si>
    <t>TOPE DE MESA 1.20X0.70 OFIC.MOD./ 4 MODULO</t>
  </si>
  <si>
    <t>PANELES DE 5CM.X1.05X0.70 OFIC.MOD</t>
  </si>
  <si>
    <t>PANELES DE 5CM.X1.05X1.20 OFIC.MOD</t>
  </si>
  <si>
    <t>JGO DE MUEBLES 3PCS 1P/3PESONAS Y 2P/1PERSONA</t>
  </si>
  <si>
    <t>MESA AUXILIARCON TOPE JAYA</t>
  </si>
  <si>
    <t>MESA DE CENTRO CON TOPE DE CRISTRAL</t>
  </si>
  <si>
    <t>ESCRITORIO EN MADERA</t>
  </si>
  <si>
    <t>SILLAS DE VISITAS NEGRAS</t>
  </si>
  <si>
    <t xml:space="preserve">SILLON EJECUTIVO CON 5 RUEDAS NEGRO </t>
  </si>
  <si>
    <t xml:space="preserve">INVERSOR 3.5 KW 24 VOLTIOS </t>
  </si>
  <si>
    <t xml:space="preserve">TRACE </t>
  </si>
  <si>
    <t xml:space="preserve">GABINETE DE 6U PARA PONER LOS DVR </t>
  </si>
  <si>
    <t xml:space="preserve">SILLAS OPERARIAS S/BRAZOS </t>
  </si>
  <si>
    <t>ESCRITORIO CON GAVETAS EN CAOBA 32X63X30</t>
  </si>
  <si>
    <t>MESA PARA REUNIONES DE 8 SILLAS EN CAOBA 138X58X30</t>
  </si>
  <si>
    <t>CAFETERA</t>
  </si>
  <si>
    <t>oster</t>
  </si>
  <si>
    <t>kdk</t>
  </si>
  <si>
    <t xml:space="preserve">ROUTER DE DOBLE BANDA P/RED INALAMBRCA </t>
  </si>
  <si>
    <t>SUB DIRECCION</t>
  </si>
  <si>
    <t>FLPD4HA045727</t>
  </si>
  <si>
    <t>CPU CORE 13 1150</t>
  </si>
  <si>
    <t>GJQJFB2</t>
  </si>
  <si>
    <t>ESTANTANTE EN METAL 100CM DE LARGO Y 50 DE ANCH0 CON 5 BANDEJA</t>
  </si>
  <si>
    <t>CUARTO DE SECADO</t>
  </si>
  <si>
    <t>AIRE ACONDICIONADO SPLIT CONSOLA DE PARED 12,000 BTU INVERTER</t>
  </si>
  <si>
    <t>ATOMIZADOR DE LANZA</t>
  </si>
  <si>
    <t>KTC 2T</t>
  </si>
  <si>
    <t>1,5HP</t>
  </si>
  <si>
    <t>AIRES ACONDICIONADO DE 18000 BTU,CONSOLA DE PARED</t>
  </si>
  <si>
    <t xml:space="preserve">AIRE ACONDICIONADO  24,000 BTU </t>
  </si>
  <si>
    <t>PH METRO DE MESA</t>
  </si>
  <si>
    <t>ST3100</t>
  </si>
  <si>
    <t>BALANZA DE PRESION</t>
  </si>
  <si>
    <t>WASTON APPLE AND CRUSTER</t>
  </si>
  <si>
    <t>ST500</t>
  </si>
  <si>
    <t>BDS</t>
  </si>
  <si>
    <t>CLIPER OFFICE TESTER 115V</t>
  </si>
  <si>
    <t xml:space="preserve">CLASIF. FLUJODE AIRE </t>
  </si>
  <si>
    <t>CB-1</t>
  </si>
  <si>
    <t>SMAIL COLONM</t>
  </si>
  <si>
    <t>CARRITO DE TRANSPORTE DE CRITALERIA</t>
  </si>
  <si>
    <t>750-2</t>
  </si>
  <si>
    <t>CONNECTION</t>
  </si>
  <si>
    <t>DD70PE</t>
  </si>
  <si>
    <t>NULL</t>
  </si>
  <si>
    <t>SISTEMA DE POSIC. GLOBAL</t>
  </si>
  <si>
    <t>TABURETES C/BASE DE METAL</t>
  </si>
  <si>
    <t>TB49-57706</t>
  </si>
  <si>
    <t>MICROHONDA</t>
  </si>
  <si>
    <t>frgidaire</t>
  </si>
  <si>
    <t>NEVERA MABE GRIS 12P/ 2 PUERTAS</t>
  </si>
  <si>
    <t>MESA PLEGABLE DIZA 72 X 30 ESTRUCTURA EN METAL LIFETIME 4473</t>
  </si>
  <si>
    <t>PROYECTOR EPSON S41 + 3300 LM LCD/SVGA/800X600</t>
  </si>
  <si>
    <t>VIEW SONIC</t>
  </si>
  <si>
    <t>Sillas plasticas s/brazos</t>
  </si>
  <si>
    <t>LAB FORCE</t>
  </si>
  <si>
    <t>LIB-1993</t>
  </si>
  <si>
    <t xml:space="preserve">DESHUMIFICADOR </t>
  </si>
  <si>
    <t>ML690</t>
  </si>
  <si>
    <t>MUNTERS</t>
  </si>
  <si>
    <t>CUARTO FRIO, BANCO DE SEMILLAS</t>
  </si>
  <si>
    <t>Transf. 20653968799</t>
  </si>
  <si>
    <t>Fondo reponible</t>
  </si>
  <si>
    <t xml:space="preserve">                                                                                                                                                                                                                                                                                                                                                                                                                                                                                                                                                                                                                                                                                                                                                                                                                                                                                                                                                                                                                                                                                                                                                                                                                                                  </t>
  </si>
  <si>
    <t xml:space="preserve">                                                                                                                                                                                                                                                                                                                                                                                                                                                                                                                                                                                                                                                , ,.                                                                                                                                                                                                                                                                                                                                                                                                                                                                                                                                                                                                                                                                                                                                                                                                                                                                                                                                                                                                                                                                                                                                                                                                                                                                                                                                                                                                                                                                                                                                                                                                                                                                                                    </t>
  </si>
  <si>
    <t xml:space="preserve">Seccion de Inventario y Control de Activo Fijo </t>
  </si>
  <si>
    <t>Vivero</t>
  </si>
  <si>
    <t xml:space="preserve">ABANICO DE PEDESTAL </t>
  </si>
  <si>
    <t>VIVERO</t>
  </si>
  <si>
    <t>ARCHIVO DE 4 GAV. CREMA</t>
  </si>
  <si>
    <t>ARCHIVO 4 GAVETAS GRIS</t>
  </si>
  <si>
    <t xml:space="preserve">MONITOR PLANO 17" </t>
  </si>
  <si>
    <t>FLCD3HANO8767</t>
  </si>
  <si>
    <t>HGJ5WB2</t>
  </si>
  <si>
    <t>B-7741</t>
  </si>
  <si>
    <t>MESAS EN HIERRO 3 NIVELES (C/U:1,500.00)</t>
  </si>
  <si>
    <t xml:space="preserve">                                                                                                                                                                                                                                                                                                                                                                                                                                                                </t>
  </si>
  <si>
    <t>ARCHIVO EN METAL 2 GAVETAS</t>
  </si>
  <si>
    <t>SILLA SECRETARIAL DANZA</t>
  </si>
  <si>
    <t>L-2630P</t>
  </si>
  <si>
    <t>BF-FQ153MBHW</t>
  </si>
  <si>
    <t>BOMBA COMPLETA</t>
  </si>
  <si>
    <t>KTC</t>
  </si>
  <si>
    <t>CODIGO DPTO.</t>
  </si>
  <si>
    <t>ORQUIDIARIO</t>
  </si>
  <si>
    <t xml:space="preserve">ARCHIVO  </t>
  </si>
  <si>
    <t>MESAS EN HIERRO 1 TRAMO</t>
  </si>
  <si>
    <t>MESAS EN HIERRO 3 NIVELES</t>
  </si>
  <si>
    <t xml:space="preserve">ESCRITORIO </t>
  </si>
  <si>
    <t>ESTUFA 4 HORNILLAS</t>
  </si>
  <si>
    <t>WRIPOOL</t>
  </si>
  <si>
    <t>SILLAS PLASTICAS (C/U: 396.94)</t>
  </si>
  <si>
    <t>MESAS EN HIERRO 2 NIVELES</t>
  </si>
  <si>
    <t>BOMBA LADRONA</t>
  </si>
  <si>
    <t>PEDROLLO</t>
  </si>
  <si>
    <t>TANQUE DE GAS 50 LB.</t>
  </si>
  <si>
    <t xml:space="preserve">                                                                                                                                                                                    </t>
  </si>
  <si>
    <t>JHON DEERE</t>
  </si>
  <si>
    <t>BC429</t>
  </si>
  <si>
    <t>MARUYAMA</t>
  </si>
  <si>
    <t>JARDIN JAPONES</t>
  </si>
  <si>
    <t xml:space="preserve">TRIMER </t>
  </si>
  <si>
    <t>STARK 371.8 HP</t>
  </si>
  <si>
    <t>TRACTOR</t>
  </si>
  <si>
    <t>JOHN DEERE 757</t>
  </si>
  <si>
    <t>BC4320H</t>
  </si>
  <si>
    <t>MAQUINA CORTAGRAMA</t>
  </si>
  <si>
    <t>MTD 6.5 HP</t>
  </si>
  <si>
    <t>EFCO 2.8 HP</t>
  </si>
  <si>
    <t>MOTOSIERRA</t>
  </si>
  <si>
    <t>SUBD (PAB. HELECHOS)</t>
  </si>
  <si>
    <t>MESA P/COMPUTADORA TIPO TORRE</t>
  </si>
  <si>
    <t>DESTACAMENTO</t>
  </si>
  <si>
    <t>BOMBA SUMERGIBLE DE ½ HP 120 VOLTIO</t>
  </si>
  <si>
    <t>MAQUINA CORTA GRAMA</t>
  </si>
  <si>
    <t>11A-BO4T360</t>
  </si>
  <si>
    <t>YARD MACHINES</t>
  </si>
  <si>
    <t>DESMALEZADORA</t>
  </si>
  <si>
    <t>SRM-3605-UEU</t>
  </si>
  <si>
    <t>ECHO</t>
  </si>
  <si>
    <t>MURRAY</t>
  </si>
  <si>
    <t>11A-B24T360</t>
  </si>
  <si>
    <t>YARD MACHINE</t>
  </si>
  <si>
    <t>CORTADORA D/RAMA</t>
  </si>
  <si>
    <t>AREA VERDE</t>
  </si>
  <si>
    <t>TRIMER desbrosadora</t>
  </si>
  <si>
    <t xml:space="preserve">CORTAGRAMA </t>
  </si>
  <si>
    <t>CARGADOR DE BATERIAS</t>
  </si>
  <si>
    <t>GIRO CERO RZ5424</t>
  </si>
  <si>
    <t>RZ5424</t>
  </si>
  <si>
    <t>CORTAGRAMA O DESBROZADORA</t>
  </si>
  <si>
    <t>ALMACEN/HORT</t>
  </si>
  <si>
    <t>BEBEDERO DE AGUA RIA Y CALIENTE C/NEVERITA</t>
  </si>
  <si>
    <t>AREA DE TRENES</t>
  </si>
  <si>
    <t>15-330</t>
  </si>
  <si>
    <t>IVY BRIDGE</t>
  </si>
  <si>
    <t>TRIMMERS143RII DESBROZADORA</t>
  </si>
  <si>
    <t>ARCHIVO MODULAR DE 2 GAV.22X15,5X20</t>
  </si>
  <si>
    <t>SILLONES TENICOS S/BRAZOS,NEGRO</t>
  </si>
  <si>
    <t>SS53-40603</t>
  </si>
  <si>
    <t xml:space="preserve">ESCRITORIO MODULAR CON TOPE DE HAYA </t>
  </si>
  <si>
    <t>EC53-18111</t>
  </si>
  <si>
    <t>CALCULADORA DE ESCRITORIO DE 12 DIGITOS</t>
  </si>
  <si>
    <t>5D011599</t>
  </si>
  <si>
    <t>MICROHONDA DE ACERO INOXIDABLE</t>
  </si>
  <si>
    <t>4PC</t>
  </si>
  <si>
    <t>LASERJET PRO</t>
  </si>
  <si>
    <t>EC53-</t>
  </si>
  <si>
    <t>GUILLOTINA PARA CORTAR PAPELES</t>
  </si>
  <si>
    <t>LIB-828</t>
  </si>
  <si>
    <t>LIB-735</t>
  </si>
  <si>
    <t>SOLPADOR</t>
  </si>
  <si>
    <t>150BT</t>
  </si>
  <si>
    <t xml:space="preserve">CORTASETOS </t>
  </si>
  <si>
    <t>LIB-609</t>
  </si>
  <si>
    <t>SISTEMA BLX RACK DE MICROFONO EARSET SHURE</t>
  </si>
  <si>
    <t>BAFLE AMPLIFICADO 15 CON BLUETOOTH AUDIOPIPE</t>
  </si>
  <si>
    <t>RECIBIDOR CON USB AM/FM STUDIO Z</t>
  </si>
  <si>
    <t>LIB-472</t>
  </si>
  <si>
    <t>SET DE BOCINAS EXTERIOR 6.5 BLANCA AUDIOPIPE</t>
  </si>
  <si>
    <t xml:space="preserve">MICROFONO </t>
  </si>
  <si>
    <t>LIB-608</t>
  </si>
  <si>
    <t>BULLET IP HIKVISION 2MP DS-2CD1021-1 2.8MM IR 30MT</t>
  </si>
  <si>
    <t>F82833195-F82832700-F82832732-F82832852-F82833152-F82832864-F82832895-F82833176-F82833163-F82833170-F50301166-F50301404-F50301092-F50301428-F50301354-F50301460</t>
  </si>
  <si>
    <t>HIKVISION</t>
  </si>
  <si>
    <t xml:space="preserve">NVR 16 CH HIKVISION POE DS-7616NI-Q2/16P 8MP 4K 2HD </t>
  </si>
  <si>
    <t>UNIVERSAL</t>
  </si>
  <si>
    <t>SILLA VISITA (C/U:2,494.00)</t>
  </si>
  <si>
    <t>ARCHIVO DE 3 GAVETAS GRIS</t>
  </si>
  <si>
    <t>4D0290770</t>
  </si>
  <si>
    <t>VULCANO</t>
  </si>
  <si>
    <t>S/C</t>
  </si>
  <si>
    <t>RADIO</t>
  </si>
  <si>
    <t>SONY</t>
  </si>
  <si>
    <t>ENC. DE EDUCACION</t>
  </si>
  <si>
    <t>S26G12</t>
  </si>
  <si>
    <t>CONFIRMAR CON ROBERTO</t>
  </si>
  <si>
    <t>DELL/OMEGA</t>
  </si>
  <si>
    <t>LENNOX</t>
  </si>
  <si>
    <t xml:space="preserve">OFI. ENC EDUCACION </t>
  </si>
  <si>
    <t>MAX</t>
  </si>
  <si>
    <t>IMPRESORA L355</t>
  </si>
  <si>
    <t>SECRETARIA DE EDUC.</t>
  </si>
  <si>
    <t>9HQGSJI</t>
  </si>
  <si>
    <t>FNC-D3HAN08767</t>
  </si>
  <si>
    <t>VNB3F35615</t>
  </si>
  <si>
    <t>2.6.2.3.0.1</t>
  </si>
  <si>
    <t>CAMARA DIGITAL</t>
  </si>
  <si>
    <t>DSC-W730/L</t>
  </si>
  <si>
    <t>CN-OX15TR</t>
  </si>
  <si>
    <t>MUSEO PARTE ATRÁS</t>
  </si>
  <si>
    <t>ESTANTE LIBRERO DE 3 ESPACIOS EN CAOBAS 42X36X14</t>
  </si>
  <si>
    <t>MUEBLE EN CAOBA  PEQUEÑA (MESA)</t>
  </si>
  <si>
    <t xml:space="preserve">CPU INTEL CORE </t>
  </si>
  <si>
    <t>15-3330</t>
  </si>
  <si>
    <t xml:space="preserve">       </t>
  </si>
  <si>
    <t>BOMBA P/SISTERNA 0,5HP 220V</t>
  </si>
  <si>
    <t>CPM650</t>
  </si>
  <si>
    <t>SAER</t>
  </si>
  <si>
    <t>EDUCACION</t>
  </si>
  <si>
    <t>TINACO PLASTICO DE  530 GL</t>
  </si>
  <si>
    <t>TINAGUA</t>
  </si>
  <si>
    <t>ARCHIVOS MODUL. DE 3 GAV.</t>
  </si>
  <si>
    <t>2.6.1.1.0.1</t>
  </si>
  <si>
    <t>SOFA P/TRES PERSONAS NEGRO</t>
  </si>
  <si>
    <t>SL-20-</t>
  </si>
  <si>
    <t>MARVIN</t>
  </si>
  <si>
    <t>PORTA BANNER (TRIPODE) 30.5X80</t>
  </si>
  <si>
    <t>MESAS PLEGABLES TOPE POLIURETANO</t>
  </si>
  <si>
    <t>MP30</t>
  </si>
  <si>
    <t>EA-101260613</t>
  </si>
  <si>
    <t>2.6.2.4.01</t>
  </si>
  <si>
    <t>SILLA VISITA VISI TIPO PIPITRE BS-1012V</t>
  </si>
  <si>
    <t xml:space="preserve">EDUCACION </t>
  </si>
  <si>
    <t>LIB-877</t>
  </si>
  <si>
    <t>AREA DE TRENES EDUC.</t>
  </si>
  <si>
    <t>LIB-607</t>
  </si>
  <si>
    <t>SILLAS DE HIERRO PLEGADIZAS</t>
  </si>
  <si>
    <t>SALON MAGNOLIA</t>
  </si>
  <si>
    <t>CABALLETES "PIZARRA"</t>
  </si>
  <si>
    <t xml:space="preserve">AMPLIFICADOR </t>
  </si>
  <si>
    <t xml:space="preserve"> BOCINAS EXTERIOR 6.5 NEGRA AUDIOPIPE</t>
  </si>
  <si>
    <t>614408-09-10-11-17-18-19-20-21-22-23-24-25-26-27-28-29-30-31-32-33-34-35-36-37-38-39-40-41-42-43-44-45-46-47-48-49-50-51-52-53-54-55-56-57-58-59-61</t>
  </si>
  <si>
    <t>SILLAS SIN BRAZO (C/U: 363.64) ROJO VINO</t>
  </si>
  <si>
    <t>614327 614412 614413 614414 614415 614416</t>
  </si>
  <si>
    <t xml:space="preserve">               </t>
  </si>
  <si>
    <t>SALON ORQUIDEA</t>
  </si>
  <si>
    <t>AUDITORIO</t>
  </si>
  <si>
    <t>SET DE 3 BOCINAS EXTERIOR 6.5 NEGRA AUDIOPIPE</t>
  </si>
  <si>
    <t>EXHIBIDOR EN MADERA</t>
  </si>
  <si>
    <t>MUSEO BOSQUE SECO</t>
  </si>
  <si>
    <t>EXHIBIDOR EN MADERA "MESA"</t>
  </si>
  <si>
    <t xml:space="preserve"> BOSQUE SECO</t>
  </si>
  <si>
    <t xml:space="preserve"> LOS HAITISES</t>
  </si>
  <si>
    <t xml:space="preserve"> EL MANGLAR</t>
  </si>
  <si>
    <t>SERV.AL PUBLICO</t>
  </si>
  <si>
    <t>BMTPXG2</t>
  </si>
  <si>
    <t>AMERICANKOOL</t>
  </si>
  <si>
    <t xml:space="preserve"> COSTA ROCOSA </t>
  </si>
  <si>
    <t xml:space="preserve">COSTA ROCOSA </t>
  </si>
  <si>
    <t>SET DE BOCINAS EXTERIOR 6.5 NEGRA AUDIOPIPE</t>
  </si>
  <si>
    <t xml:space="preserve">  DOCUMENTACION </t>
  </si>
  <si>
    <t>ARCHIVO DE METAL</t>
  </si>
  <si>
    <t xml:space="preserve"> DOCUMENTACION </t>
  </si>
  <si>
    <t>SILLA EN HIERRO</t>
  </si>
  <si>
    <t>765375-76-77-78-79-80</t>
  </si>
  <si>
    <t>SILLAS PLATICAS (C/U:400.00)</t>
  </si>
  <si>
    <t>ESTANTES DE MADERA PEGADO A LA PARED</t>
  </si>
  <si>
    <t>MESA RECTANGULAR DE MADERA</t>
  </si>
  <si>
    <t>SILLAS SECRETARIALES</t>
  </si>
  <si>
    <t>SILLAS PEQ. DE MADERA (C/U: 100.00)</t>
  </si>
  <si>
    <t>AREA INFANTIL</t>
  </si>
  <si>
    <t>MESA PEQ. DE MADERA (C/U:1,500.00)</t>
  </si>
  <si>
    <t>ARMARIO DE MADERA PEQUEÑO</t>
  </si>
  <si>
    <t>HITACHI</t>
  </si>
  <si>
    <t>PLANTA ELECTRICA</t>
  </si>
  <si>
    <t xml:space="preserve"> ATRÁS DEL DPTO.</t>
  </si>
  <si>
    <t>PARTE DE UN ESCRITORIO TIPO L</t>
  </si>
  <si>
    <t xml:space="preserve">614581 614582 614583 614584 614585 614586 614587 644588 614589 614590 614591 614592 </t>
  </si>
  <si>
    <t>MESA PEQ. PLASTICAS</t>
  </si>
  <si>
    <t>ESCRITORIO L</t>
  </si>
  <si>
    <t>614533 614534 614535 614536 614537 614538  614539 614540 614541 614542 614543 614544 614545 614546 614547 614548 614549 614550 614551 614553 614552 614554 614555 614556 614557 614558 614559 614560 614561 614562 614563 614564 614565 614567 614568 614569 614566 614570 614571 614572 614573 614574 614575 614576   614577 614578 614580</t>
  </si>
  <si>
    <t>SILLAS PEQ. PLASTICAS</t>
  </si>
  <si>
    <t>INVERSORES DE 2,5 KILOS CON 4 BATERIAS</t>
  </si>
  <si>
    <t>MEGAFONO</t>
  </si>
  <si>
    <t>AUTOMATIC</t>
  </si>
  <si>
    <t>AREA DEL TREN</t>
  </si>
  <si>
    <t>MESA PARA PC TIPO TORRE ROJA</t>
  </si>
  <si>
    <t>MODULAR EN PINO (LOOKER) (C/U:4,000.0)</t>
  </si>
  <si>
    <t>MIXER AMPLIFICADOR 4 CANALES</t>
  </si>
  <si>
    <t>SISTEMA DE MICROFONO INALAMBRICO VHF</t>
  </si>
  <si>
    <t>CABLE CD 3.5 STEREO A ZRCA 6P</t>
  </si>
  <si>
    <t>CABLE RCA 6 PIES EN BLISTER</t>
  </si>
  <si>
    <t>PHILI</t>
  </si>
  <si>
    <t>INVERSOR 2.4K 24V 120VAC/60L</t>
  </si>
  <si>
    <t>S16102412</t>
  </si>
  <si>
    <t>MICROFONOS INALAMBRICOS $9,976</t>
  </si>
  <si>
    <t>SUBDIRECCION (PAB. HELECHOS)</t>
  </si>
  <si>
    <t>SILLAS PARA VISITAS AZUL MARINO</t>
  </si>
  <si>
    <t>AIRE ACONDICIONADO TGM</t>
  </si>
  <si>
    <t>PROYECTOR</t>
  </si>
  <si>
    <t>AIRE ACONDICIONADO 3 TONELADAS INVERTER C/U 102,660.00</t>
  </si>
  <si>
    <t>AIRE ACONDICIONADO 3 TONELADAS INVERTER</t>
  </si>
  <si>
    <t>BOSQUE SECO</t>
  </si>
  <si>
    <t>AIRE ACONDICIONADO 3 TOLADAS INVERTER</t>
  </si>
  <si>
    <t>175-NP</t>
  </si>
  <si>
    <t>PANTALLA PLASMA 40"</t>
  </si>
  <si>
    <t>RC-40S9L</t>
  </si>
  <si>
    <t>RCA</t>
  </si>
  <si>
    <t>MESA SEMI OVALADA P/REUNION</t>
  </si>
  <si>
    <t>3D009641</t>
  </si>
  <si>
    <t>HMF-</t>
  </si>
  <si>
    <t>NEVERA 12"</t>
  </si>
  <si>
    <t>AREA DE TECNICOS</t>
  </si>
  <si>
    <t>GAVINETE 6U</t>
  </si>
  <si>
    <t>EUSMK6506</t>
  </si>
  <si>
    <t>GAVINETES 6U</t>
  </si>
  <si>
    <t>MAG/ORQ.</t>
  </si>
  <si>
    <t>614528-29</t>
  </si>
  <si>
    <t>SILLAS DE RUEDAS</t>
  </si>
  <si>
    <t>INVACARE</t>
  </si>
  <si>
    <t>TOSTADORA</t>
  </si>
  <si>
    <t>PCGR4N</t>
  </si>
  <si>
    <t>CUISINART</t>
  </si>
  <si>
    <t xml:space="preserve"> SERVICIO AL PUBLICO</t>
  </si>
  <si>
    <t>OFICINA EDUCACION</t>
  </si>
  <si>
    <t>ESTANTE DE MADERA 25/01/01</t>
  </si>
  <si>
    <t>MUEBLE GRANDE</t>
  </si>
  <si>
    <t>ESCRITORIO DE METAL DE 2 GAV.</t>
  </si>
  <si>
    <t xml:space="preserve">SILLAS SECRETARIALES ROJO VINO </t>
  </si>
  <si>
    <t>MESA P/ORDENADORES TIPO TORRE COLOR HAYA</t>
  </si>
  <si>
    <t>SILLA SECRETARIAL DANZA EN TELA NEGRO 4,559.52</t>
  </si>
  <si>
    <t>LOOKER DE 12 GAVETAS</t>
  </si>
  <si>
    <t>STEELFILE</t>
  </si>
  <si>
    <t>ESCRITORIO SECRETARIAL COLOR HAYA C/U 7,422.20</t>
  </si>
  <si>
    <t>AIRE ACONDICIONADO INVERTER 18,000 BTU</t>
  </si>
  <si>
    <t>ESTANTE EN MADERA 3 TRAMOS</t>
  </si>
  <si>
    <t>DIVISION SERVICIOS GRLES.</t>
  </si>
  <si>
    <t>LG</t>
  </si>
  <si>
    <t>MESA PEQUEÑA EN CAOBA</t>
  </si>
  <si>
    <t>SILLAS PARA VISITAS EN METAL Y TELA SIN BRAZOS</t>
  </si>
  <si>
    <t>ARCHIVO MOD. 3 GAV. NUEVO</t>
  </si>
  <si>
    <t>ESCRITORIO DE (3) GAVETAS EN CHIVOL</t>
  </si>
  <si>
    <t>SILLA SECRETARIAL EN TELA SIN BRAZO</t>
  </si>
  <si>
    <t>ESCRITORIO MILENIUM TOPE CRISTAL BASE METAL</t>
  </si>
  <si>
    <t>HW191A</t>
  </si>
  <si>
    <t>HANNASG</t>
  </si>
  <si>
    <t>BEBEDERO  C/NEVERITA</t>
  </si>
  <si>
    <t>IMPRESORA MULTI-FUNCIONAL L565</t>
  </si>
  <si>
    <t>OSTZ66J4001316070131</t>
  </si>
  <si>
    <t xml:space="preserve">OSTER </t>
  </si>
  <si>
    <t>SERVICIOS GENERALES</t>
  </si>
  <si>
    <t>ESTUFA DE MESA 4 HORNIOLLAS ACERO INOXIDABLE</t>
  </si>
  <si>
    <t>ABANICO KDK P41U PEDESTAL 16¨ BLANCO I BASE REDONDA</t>
  </si>
  <si>
    <t>ESTUFA DE TOPE WHIRLPOOL WP3550S 36¨ 1 GAS INOXIDABLE 5Q</t>
  </si>
  <si>
    <t>MICROONDAS SAMSUNG MS32J5133AM/AP 1 NEGRO1.1¨ 750W ESPEJO</t>
  </si>
  <si>
    <t>MS32J5133AM/AP</t>
  </si>
  <si>
    <t>SAMSUNG</t>
  </si>
  <si>
    <t>NEVERA FRIGIDAIRE FRD01W4HPI 2¨ 1 INOX EJECUTIVA</t>
  </si>
  <si>
    <t>FRD01WAHPI</t>
  </si>
  <si>
    <t>NEVERA SAMSUNG RT32K5710S8/AP 12¨ 1 INOX TM DISP</t>
  </si>
  <si>
    <t>RT32K5710S8/AP</t>
  </si>
  <si>
    <t>MULTIMETRO DIGITAL DE 1000 VOLTIOS A 600 AMPERES.</t>
  </si>
  <si>
    <t>LIB-1219</t>
  </si>
  <si>
    <t>CEWD82051</t>
  </si>
  <si>
    <t>CONTINENTAL</t>
  </si>
  <si>
    <t>TALLER MECANICA</t>
  </si>
  <si>
    <t>6-01-01.</t>
  </si>
  <si>
    <t>AMOLADORA CON BASE EN MADERA</t>
  </si>
  <si>
    <t>MESA PARA TRABAJO EN METAL</t>
  </si>
  <si>
    <t>ASPIRADORA</t>
  </si>
  <si>
    <t>STANLEY</t>
  </si>
  <si>
    <t xml:space="preserve">GATO HIDRAULICO DE 3 TONELADAS </t>
  </si>
  <si>
    <t>BOMBA P/LAV. PRES.</t>
  </si>
  <si>
    <t>2PSI HP917</t>
  </si>
  <si>
    <t>DURAWORK</t>
  </si>
  <si>
    <t>CAMILLA PARA TRABAJO DE MECANICA</t>
  </si>
  <si>
    <t>2.6.4.7.01</t>
  </si>
  <si>
    <t>GRUA PLEGABLE DE 1 TONELADA</t>
  </si>
  <si>
    <t>LIB-2421</t>
  </si>
  <si>
    <t xml:space="preserve">GATO HIDRAULICO  TIPO RANA DE 4 TONELADAS </t>
  </si>
  <si>
    <t>6.6.5.7.01</t>
  </si>
  <si>
    <t>MAQUINA DE ELECTRICA MONOFASICA PARA SOLDAR 220/110 DE 300AMP</t>
  </si>
  <si>
    <t>LIB-2400</t>
  </si>
  <si>
    <t>COMPRESOR DE AIRE DE 1.0HP 18GL</t>
  </si>
  <si>
    <t>GATO HIDRAULICO 4 TONELADAS T/RANA</t>
  </si>
  <si>
    <t>T/RANA</t>
  </si>
  <si>
    <t xml:space="preserve">                                                                                                                                                                                                                         G                                                                                     </t>
  </si>
  <si>
    <t>Formulario para Inventario de Bienes Inmuebles</t>
  </si>
  <si>
    <t>SUB</t>
  </si>
  <si>
    <t xml:space="preserve">AREA </t>
  </si>
  <si>
    <t>UBICACIÓN GEOGRAFICA</t>
  </si>
  <si>
    <t>PRECIO DEL</t>
  </si>
  <si>
    <t>VALOR DEL</t>
  </si>
  <si>
    <t xml:space="preserve">VALOR DE LA </t>
  </si>
  <si>
    <t>TOTAL</t>
  </si>
  <si>
    <t>DE EVALUO</t>
  </si>
  <si>
    <t xml:space="preserve">SUPERFICIAL </t>
  </si>
  <si>
    <t>TERRENO</t>
  </si>
  <si>
    <t>MEJORA</t>
  </si>
  <si>
    <t>GENERAL</t>
  </si>
  <si>
    <t>09-03.</t>
  </si>
  <si>
    <r>
      <rPr>
        <sz val="10"/>
        <color theme="1"/>
        <rFont val="Arial"/>
        <family val="2"/>
      </rPr>
      <t>1,294,882.70 M</t>
    </r>
    <r>
      <rPr>
        <sz val="10"/>
        <color theme="1"/>
        <rFont val="Calibri"/>
        <family val="2"/>
      </rPr>
      <t>²</t>
    </r>
  </si>
  <si>
    <r>
      <rPr>
        <sz val="10"/>
        <color theme="1"/>
        <rFont val="Arial"/>
        <family val="2"/>
      </rPr>
      <t>5,000,00/M</t>
    </r>
    <r>
      <rPr>
        <sz val="10"/>
        <color theme="1"/>
        <rFont val="Calibri"/>
        <family val="2"/>
      </rPr>
      <t>²</t>
    </r>
  </si>
  <si>
    <t xml:space="preserve">PARCELAS NOS. 3-Prov y 17-Prov, </t>
  </si>
  <si>
    <t>del D.C NO. 4</t>
  </si>
  <si>
    <t>CHASIS</t>
  </si>
  <si>
    <t>PLACA  ANTERIOR</t>
  </si>
  <si>
    <t>PLACA ACTUAL</t>
  </si>
  <si>
    <t>COLOR</t>
  </si>
  <si>
    <t>AÑO</t>
  </si>
  <si>
    <t>VALOR DE ADQUISICION</t>
  </si>
  <si>
    <t xml:space="preserve">Vida </t>
  </si>
  <si>
    <t>Depreciación Anual</t>
  </si>
  <si>
    <t>Depreciacion Mensual</t>
  </si>
  <si>
    <t>Tiempo Año</t>
  </si>
  <si>
    <t>Tiempo Mes</t>
  </si>
  <si>
    <t xml:space="preserve">Valor en Libro  </t>
  </si>
  <si>
    <t>2.6.4.8.01</t>
  </si>
  <si>
    <t>CARGA (TREN) GUAYACAN</t>
  </si>
  <si>
    <t>TOYOTA</t>
  </si>
  <si>
    <t>FJ40130487</t>
  </si>
  <si>
    <t>OCO4960</t>
  </si>
  <si>
    <t>EL00131</t>
  </si>
  <si>
    <t>NEGRO</t>
  </si>
  <si>
    <t>MOTOR PARA TREN GUAYACAN</t>
  </si>
  <si>
    <t>JEEP (TREN) CAOBA</t>
  </si>
  <si>
    <t>DAIHATSU</t>
  </si>
  <si>
    <t>F20058278</t>
  </si>
  <si>
    <t>OCO4958</t>
  </si>
  <si>
    <t>EG-00105</t>
  </si>
  <si>
    <t>VERDE</t>
  </si>
  <si>
    <t>2.6.4.1.01</t>
  </si>
  <si>
    <t>CAMION-VOLTEO</t>
  </si>
  <si>
    <t>MITSUBISHI</t>
  </si>
  <si>
    <t>FE635CA00607</t>
  </si>
  <si>
    <t>OC04558</t>
  </si>
  <si>
    <t>BLANCO</t>
  </si>
  <si>
    <t>MOTOR P/CAMION MITSUBISHI</t>
  </si>
  <si>
    <t>JT172SC1107094944</t>
  </si>
  <si>
    <t>OC10816</t>
  </si>
  <si>
    <t>EG00292</t>
  </si>
  <si>
    <t>CAMIONETA DOBLE CABINA</t>
  </si>
  <si>
    <t>YN1060020936</t>
  </si>
  <si>
    <t>OCO4961</t>
  </si>
  <si>
    <t>EL00130</t>
  </si>
  <si>
    <t>ROJO</t>
  </si>
  <si>
    <t>TREN TRACTOR</t>
  </si>
  <si>
    <t>KUBOTA</t>
  </si>
  <si>
    <t>MAMEY</t>
  </si>
  <si>
    <t>MOTOR TD27 SIN TRASMISION PARA EL TREN MAMEY</t>
  </si>
  <si>
    <t xml:space="preserve">NISSAN </t>
  </si>
  <si>
    <t>LIB-495</t>
  </si>
  <si>
    <t>*</t>
  </si>
  <si>
    <t>OCO4858</t>
  </si>
  <si>
    <t>AZUL</t>
  </si>
  <si>
    <t>L161863</t>
  </si>
  <si>
    <t>MOTOCICLETA AX100CH</t>
  </si>
  <si>
    <t>SUZUKI</t>
  </si>
  <si>
    <t>LC6PAGA1970826766</t>
  </si>
  <si>
    <t>N277214</t>
  </si>
  <si>
    <t>O030595</t>
  </si>
  <si>
    <t>ISUZU</t>
  </si>
  <si>
    <t>MPATFS85H8H545622</t>
  </si>
  <si>
    <t>OC13207</t>
  </si>
  <si>
    <t>EL00606</t>
  </si>
  <si>
    <t>GRIS PLOMO</t>
  </si>
  <si>
    <t>TRANSMISION PARA ISIZU</t>
  </si>
  <si>
    <t>LIB-1795</t>
  </si>
  <si>
    <t xml:space="preserve">MOTOCICLETA AX-100 </t>
  </si>
  <si>
    <t>N796786</t>
  </si>
  <si>
    <t>O030594</t>
  </si>
  <si>
    <t>5XYZT3LB6DG052293</t>
  </si>
  <si>
    <t>G316071</t>
  </si>
  <si>
    <t>EGO1904</t>
  </si>
  <si>
    <t xml:space="preserve">GRIS </t>
  </si>
  <si>
    <t>CARRITO DE GOLF 25</t>
  </si>
  <si>
    <t>EZ-GO TEXTRON</t>
  </si>
  <si>
    <t>CARRITO DE GOLF 32</t>
  </si>
  <si>
    <t>CAMIONETA 4X4</t>
  </si>
  <si>
    <t>MAZDA</t>
  </si>
  <si>
    <t>MM7UNY0W4E0939232</t>
  </si>
  <si>
    <t>L350628</t>
  </si>
  <si>
    <t>EL06516</t>
  </si>
  <si>
    <t>LSYEJW2D3FG253352</t>
  </si>
  <si>
    <t>L357969</t>
  </si>
  <si>
    <t>EL07376</t>
  </si>
  <si>
    <t>MOTOR ISUZU</t>
  </si>
  <si>
    <t>AMARILLO</t>
  </si>
  <si>
    <t>CARRO DE GOLF</t>
  </si>
  <si>
    <t>YAMAHA</t>
  </si>
  <si>
    <t>JCO-705223</t>
  </si>
  <si>
    <t>MOTOCICLETA</t>
  </si>
  <si>
    <t>SUZUKI AX100</t>
  </si>
  <si>
    <t>LC6PAGA14J0001161</t>
  </si>
  <si>
    <t>K1242723</t>
  </si>
  <si>
    <t>O031743</t>
  </si>
  <si>
    <t>MOTOCICLETA 4 TIEMPOS CON CAMA DE 2000X 1300 MM</t>
  </si>
  <si>
    <t>K1342021</t>
  </si>
  <si>
    <t>LIB-710</t>
  </si>
  <si>
    <t>CAMION VOLTEO</t>
  </si>
  <si>
    <t>OC04553</t>
  </si>
  <si>
    <t>EL08270</t>
  </si>
  <si>
    <t>LIB-1572</t>
  </si>
  <si>
    <t>MPATFS85JKT001208</t>
  </si>
  <si>
    <t>LIB-2244</t>
  </si>
  <si>
    <t>No tiene valor ya que es asignado por el Ministerio de Medio Ambiente y Recursos Naturales</t>
  </si>
  <si>
    <t>No tiene valor ya que es asignado por la Secretaria Administrativa de la Presidencia</t>
  </si>
  <si>
    <t xml:space="preserve">No tiene valor ya que es asignado por el Ministro de Deportes y Recreacion </t>
  </si>
  <si>
    <t>REALIZADO POR LIC. KELIA SANCHEZ</t>
  </si>
  <si>
    <t xml:space="preserve"> ,</t>
  </si>
  <si>
    <t xml:space="preserve">                                    ENC. DIVISION DE CONTABILIDAD</t>
  </si>
  <si>
    <t>Nota: El camion Mitsubishi año 1997, Chasis: FE635CAOQ607 fue asignado al botanico por  la secretaria administrativa de la presidencia en fecha 04/04/2012 mediante comunicación No.DG106.</t>
  </si>
  <si>
    <t>Nota: La camioneta Ford Ranger año 2004, Chasis: MNCBSFE804W3755859 fue asignada al botanico por el ministerio de medio ambiente en fecha 08/05/2012 mediante comunicación No.02269</t>
  </si>
  <si>
    <t>ZUZUKI</t>
  </si>
  <si>
    <t>NOTA; : compra de un motor para la reparacion de camion mitsubishi aplicada al valor del mismo por dos años</t>
  </si>
  <si>
    <t xml:space="preserve">MOTOR P/CAMION </t>
  </si>
  <si>
    <t xml:space="preserve">                                                                                                                                                                                                                                                        </t>
  </si>
  <si>
    <t>RESUMEN DEPRECIACION ACTIVOS FIJOS</t>
  </si>
  <si>
    <t>Cuenta</t>
  </si>
  <si>
    <t>Edificaciones</t>
  </si>
  <si>
    <t>PREPARADO POR</t>
  </si>
  <si>
    <t>REVISADO POR</t>
  </si>
  <si>
    <t>APROBADO POR</t>
  </si>
  <si>
    <t xml:space="preserve">     </t>
  </si>
  <si>
    <t xml:space="preserve">                                JARDIN BOTANICO</t>
  </si>
  <si>
    <t xml:space="preserve">                                        DR.RAFAEL MA. MOSCOSO</t>
  </si>
  <si>
    <t xml:space="preserve">                                       AV. REPUBLICA DE COLOMBIA</t>
  </si>
  <si>
    <t xml:space="preserve">                          SANTO DOMINGO, REPUBLICA DOMINICANA</t>
  </si>
  <si>
    <t xml:space="preserve">                                          ENTRADA DE DIARIO</t>
  </si>
  <si>
    <t>SUB-CUENTA</t>
  </si>
  <si>
    <t>NOMBRE DE LA CUENTA</t>
  </si>
  <si>
    <t>AUXILIAR</t>
  </si>
  <si>
    <t>DEBITO</t>
  </si>
  <si>
    <t>CREDITO</t>
  </si>
  <si>
    <t>60A</t>
  </si>
  <si>
    <t>Gasto de Depreciacion</t>
  </si>
  <si>
    <t>60A1</t>
  </si>
  <si>
    <t>Depreciacion Bienes de Uso</t>
  </si>
  <si>
    <t xml:space="preserve">60A101  </t>
  </si>
  <si>
    <t xml:space="preserve">60A102    </t>
  </si>
  <si>
    <t xml:space="preserve">60A103     </t>
  </si>
  <si>
    <t>60A-1030</t>
  </si>
  <si>
    <t xml:space="preserve">60A1040       </t>
  </si>
  <si>
    <t xml:space="preserve">60A1041    </t>
  </si>
  <si>
    <t xml:space="preserve">60A1042                                              </t>
  </si>
  <si>
    <t xml:space="preserve">60A1043     </t>
  </si>
  <si>
    <t xml:space="preserve">60A-1044     </t>
  </si>
  <si>
    <t>60A1045</t>
  </si>
  <si>
    <t>Edific</t>
  </si>
  <si>
    <t xml:space="preserve">                           @</t>
  </si>
  <si>
    <t>Deprec. Acum. Maquinarias y equipos</t>
  </si>
  <si>
    <t>Depreciacion Acum. Mob. Y eq. De oficina</t>
  </si>
  <si>
    <t>Depreciacion acumulada equipo de transp.</t>
  </si>
  <si>
    <t>Depreciacion acumulada equipo de computo</t>
  </si>
  <si>
    <t>Deprec. Acum. Equipo de seguridad</t>
  </si>
  <si>
    <t>Deprecicacion Acumulada Equipos Varios</t>
  </si>
  <si>
    <t>Depr. Acum. Equipo med y laboratorio</t>
  </si>
  <si>
    <t>Depr. Acum. Equipo educ.                               22,701</t>
  </si>
  <si>
    <t>Depr. Acum. Edificaciones</t>
  </si>
  <si>
    <t>Preparado por</t>
  </si>
  <si>
    <t>Revisado por</t>
  </si>
  <si>
    <t>O032155</t>
  </si>
  <si>
    <t>EL08767</t>
  </si>
  <si>
    <t>Nota: la matricula del tren cacheco esta aun en proceso por lo cual no fue remitida.</t>
  </si>
  <si>
    <t>TREN AZUL (CEIBA)</t>
  </si>
  <si>
    <t>EN PROCESO</t>
  </si>
  <si>
    <t>2,6,5,6,01</t>
  </si>
  <si>
    <t>MULTICARGADOR PARA RADIO MOTOROLA</t>
  </si>
  <si>
    <t>LIB-536</t>
  </si>
  <si>
    <t>2,6,2,1,01</t>
  </si>
  <si>
    <t>HANDS FREE MARCA MOTOROLA PARA RADIO</t>
  </si>
  <si>
    <t>2,6,6,2,01</t>
  </si>
  <si>
    <t>MACANA EXPANDIBE STREEWISE</t>
  </si>
  <si>
    <t>STREEWISE</t>
  </si>
  <si>
    <t>2,6,6,2,02</t>
  </si>
  <si>
    <t xml:space="preserve">ESPOSAS </t>
  </si>
  <si>
    <t>POLICE FORCE</t>
  </si>
  <si>
    <t>TRASLADADO AL CARACOL PARA REPARACION</t>
  </si>
  <si>
    <t>0007158</t>
  </si>
  <si>
    <t>JEEPETA RAV4</t>
  </si>
  <si>
    <t>0007159</t>
  </si>
  <si>
    <t>SHINERAY 998 GSL 5MT</t>
  </si>
  <si>
    <t>CAMIONETA MINI TRUCK DOBLE CABINA (CARGA)</t>
  </si>
  <si>
    <t>JG201608161</t>
  </si>
  <si>
    <t>0007160</t>
  </si>
  <si>
    <t>0007162</t>
  </si>
  <si>
    <t>0007161</t>
  </si>
  <si>
    <t>US9SMS0013A839022</t>
  </si>
  <si>
    <t>0007163</t>
  </si>
  <si>
    <t>MITSUBISHI FUSO</t>
  </si>
  <si>
    <t>0007164</t>
  </si>
  <si>
    <t>0007165</t>
  </si>
  <si>
    <t>0007166</t>
  </si>
  <si>
    <t>MITSUBISHI CANTER</t>
  </si>
  <si>
    <t>0007167</t>
  </si>
  <si>
    <t>FORD RANGER</t>
  </si>
  <si>
    <t>MNCBSFE804W375859</t>
  </si>
  <si>
    <t>0007168</t>
  </si>
  <si>
    <t>0007169</t>
  </si>
  <si>
    <t>0007171</t>
  </si>
  <si>
    <t>0007170</t>
  </si>
  <si>
    <t>ISUZU D`MAX</t>
  </si>
  <si>
    <t>GRIS</t>
  </si>
  <si>
    <t>CREMA</t>
  </si>
  <si>
    <t>0007173</t>
  </si>
  <si>
    <t>ESTA MOTOCICLETA ES LA MISMA,EL REGISTRO DEL 06/13/17 UNA REPARACION.</t>
  </si>
  <si>
    <t xml:space="preserve">                                                                                                                                                                                                                                                                                                                                                                                                                                                                                                                                                                                                                                                                                                                                                                                                                                                  </t>
  </si>
  <si>
    <t>CONDENSADOR DE 18000 BTU INVERTER EFICIENCIA 21 TGM 220V/60HZ</t>
  </si>
  <si>
    <t>2.6.7.9.01</t>
  </si>
  <si>
    <t>ORQUIDEAS PHALAENOPSIS GRANDE</t>
  </si>
  <si>
    <t>PHALAENOPSIS</t>
  </si>
  <si>
    <t>ESTUFA INDUSTRIAL CON SU BASE DE 4 QUEMADORES EN ACERO INOXIDABLE</t>
  </si>
  <si>
    <t>TRASLADADO HACIA HORTICULTURA</t>
  </si>
  <si>
    <t>CARACOL</t>
  </si>
  <si>
    <t>TRASLADADO A ADMINISTRACION</t>
  </si>
  <si>
    <t>TRASLADADO HACIA BOTANICA</t>
  </si>
  <si>
    <t>TRASLADADO OFICINA DEL ASESOR BOTANICA</t>
  </si>
  <si>
    <t>COCINA DE SERVIDORES O COCINA DE OBREROS</t>
  </si>
  <si>
    <r>
      <t>614356-</t>
    </r>
    <r>
      <rPr>
        <sz val="10"/>
        <color theme="1"/>
        <rFont val="Bookman Old Style"/>
        <family val="1"/>
      </rPr>
      <t>614361-</t>
    </r>
    <r>
      <rPr>
        <sz val="10"/>
        <color theme="1"/>
        <rFont val="Bookman Old Style"/>
        <family val="1"/>
      </rPr>
      <t>614523-614922-614918-614920-614923-614924-614925-614926-614927-614928-614929-614933-614934-614935-614936-614937-614938-614939-614967-</t>
    </r>
  </si>
  <si>
    <t>614351-614352-614357-614358-614343-614344-614345-614346-614347-614348-614350-614353-614355-614359-614360-614362-614363-614364-614365-614366-614368-614369-614370-614371-614372-614373-614375-614374-614382-</t>
  </si>
  <si>
    <t>BOTANICA CONFIMAR</t>
  </si>
  <si>
    <t>COOPERATIVA</t>
  </si>
  <si>
    <t>nuevo</t>
  </si>
  <si>
    <t>CAFETERA ELECTRICA DE 5 TAZAS</t>
  </si>
  <si>
    <t>ESTUFA INDUSTRIAL CON SU BASE LINCAL ALTO DE 4 QUEMADORES, EN ACERO INOXIDABLE</t>
  </si>
  <si>
    <t>COCINA DE OBREROS</t>
  </si>
  <si>
    <t>CAMARAS WEB LOGITECH HD PRO C920 HASTA 15 MP, 1080P/30FPS, VIDEO CALLING AND RECORDING BUILT-IN MICROPHONE, AUTOFOCUS, USB 2,0</t>
  </si>
  <si>
    <t>GABINETE DE PARED NEXXT 9U</t>
  </si>
  <si>
    <t>IP PHONE GRANDSTREAM GRP2602P</t>
  </si>
  <si>
    <t>GRP2602P</t>
  </si>
  <si>
    <t>LEGAL</t>
  </si>
  <si>
    <t>Equipos de seguridad</t>
  </si>
  <si>
    <t>LIB-919</t>
  </si>
  <si>
    <t>La diferencia entre el resumen de activos fijos y la  entrada de la depreciacion mensual, se debe a que la depreciacion  de las edificaciones que es tomada en cuenta en la entrada.</t>
  </si>
  <si>
    <t>F</t>
  </si>
  <si>
    <t xml:space="preserve">750769 750770 750767 750768 </t>
  </si>
  <si>
    <t>NO CODIFICADO</t>
  </si>
  <si>
    <t xml:space="preserve">SILLON EJECUTIVOS GERENCIAL </t>
  </si>
  <si>
    <t>DIRECCION Y SUB-DIRECCION</t>
  </si>
  <si>
    <t xml:space="preserve">SILLAS ERGONOMICAS </t>
  </si>
  <si>
    <t>SUB-DIRECCION</t>
  </si>
  <si>
    <t>SILLAS PLEGABLES DE METAL</t>
  </si>
  <si>
    <t>ESCRITORIO EJECUTIVO</t>
  </si>
  <si>
    <t>LIB-1375</t>
  </si>
  <si>
    <t>SILLAS DE VITA</t>
  </si>
  <si>
    <t>DANTE</t>
  </si>
  <si>
    <t>ABANICO DE MESA 16¨</t>
  </si>
  <si>
    <t xml:space="preserve">CONTROL DE ASISTENCIA ZK GI BIO/CARD/D </t>
  </si>
  <si>
    <t>SOFA PARA 3 PERSONAS, EN PIEL SINTETICA,. COLOR NEGRO, 29¨X68¨X 28¨, ACROMADO EN BRAZOS Y PATAS.</t>
  </si>
  <si>
    <t>GABINETE 6U CUADRADO</t>
  </si>
  <si>
    <t>Gabinete 6U Cuadrado</t>
  </si>
  <si>
    <t>LIB-1228</t>
  </si>
  <si>
    <t>DATA CENTER Y TIC</t>
  </si>
  <si>
    <t>TESORERIA</t>
  </si>
  <si>
    <t>SOPLADORA DE GASOLINA TIPO MOCHILA</t>
  </si>
  <si>
    <t>Equipo de transporte</t>
  </si>
  <si>
    <t>TRITURADORA DE PAPEL ROYAL CX100, CORTE TRANSVERSAL DE 10 HOJAS</t>
  </si>
  <si>
    <t>ROYAL</t>
  </si>
  <si>
    <t>RY29350V</t>
  </si>
  <si>
    <t>LIB-1648</t>
  </si>
  <si>
    <t xml:space="preserve">MICROFONOS PGA-48-XLR SHURE </t>
  </si>
  <si>
    <t>570796-620977</t>
  </si>
  <si>
    <t>SILLON EJECUTIVO EN LEADER CON BRAZO</t>
  </si>
  <si>
    <t>570404-579870</t>
  </si>
  <si>
    <t xml:space="preserve">TRASLADADO ALMACEN PARA DESCARGA </t>
  </si>
  <si>
    <t>TRALADADO A TECNOLOGIA</t>
  </si>
  <si>
    <t>570407-620835</t>
  </si>
  <si>
    <t>TRASLADADO AL CARACOL</t>
  </si>
  <si>
    <t>TRASLADADO AL DATA CENTER</t>
  </si>
  <si>
    <t>LIB-234</t>
  </si>
  <si>
    <t>BOTANICA Y OFICINA DE EVENTOS EL ASESOR</t>
  </si>
  <si>
    <t>LIB-1381</t>
  </si>
  <si>
    <t>2,6,1,1,01</t>
  </si>
  <si>
    <t>MESA PEQUEÑA PARA CAFÉ EN MADERA</t>
  </si>
  <si>
    <t>2,6,5,7,01</t>
  </si>
  <si>
    <t xml:space="preserve">HIDROLAVADORA CON MOTOR A GOSOLINA </t>
  </si>
  <si>
    <t>TRASLADADO AL AREA DE TECNICO DE HORTICULTURA</t>
  </si>
  <si>
    <t>DETECTORES DE METAL</t>
  </si>
  <si>
    <t>2,6,1,4,01</t>
  </si>
  <si>
    <t>ESTUFA ELECTRICA DOS HORNILLAS</t>
  </si>
  <si>
    <t>2,6,1,9,01</t>
  </si>
  <si>
    <t>CAJA FUERTE CON RUEDAS 29´X19,6X21,3´</t>
  </si>
  <si>
    <t xml:space="preserve">LAVADORA 33 LIBRAS/15KG BCA </t>
  </si>
  <si>
    <t>0HUX5DE T500030</t>
  </si>
  <si>
    <t>AIRE ACONDICIONADO DE 3 TONELADAS</t>
  </si>
  <si>
    <t>SALON ORQUIDEAS</t>
  </si>
  <si>
    <t>AIRE ACONDICIONADO  24,000 BTU</t>
  </si>
  <si>
    <t>AIRE ACONDICIONADO 12,000 BTU</t>
  </si>
  <si>
    <t>CONSERVACION</t>
  </si>
  <si>
    <t>CAJA FUERTE CON RUEDAS 14,8´X19,1´X13´</t>
  </si>
  <si>
    <t>SILLONES EJECUTIVOS GERENCIAL</t>
  </si>
  <si>
    <t>MESA REDONDA PARA SOFA</t>
  </si>
  <si>
    <t>2.6.9.9.01</t>
  </si>
  <si>
    <t>CASAS DE CAMPAÑA 205X150X105 CM</t>
  </si>
  <si>
    <t xml:space="preserve">ESCRITORIO 28X48 TOPE DE CRISTAL, BASE METAL GRIS </t>
  </si>
  <si>
    <t xml:space="preserve">MILENIUM </t>
  </si>
  <si>
    <t xml:space="preserve">ADMINISTRATIVO </t>
  </si>
  <si>
    <t>SILLAS DE CAJERO MOD. TELA NEGRA, RECLINABLE Y AJUSTABLES</t>
  </si>
  <si>
    <t>NOA 822</t>
  </si>
  <si>
    <t xml:space="preserve">SILLA SEMI EJECUTIVA </t>
  </si>
  <si>
    <t xml:space="preserve">SILLAS SEMI EJECUTIVAS  </t>
  </si>
  <si>
    <t>MESA XTECH CON TOPE, BANDEJA PARA TECLADO, COLOR EBANO</t>
  </si>
  <si>
    <t>XTECH</t>
  </si>
  <si>
    <t>AREA FINANCIERA</t>
  </si>
  <si>
    <t>MAVIC MINI 3 DJI PRO RC SIGLE (DRONE)</t>
  </si>
  <si>
    <t>CARRETILLAS</t>
  </si>
  <si>
    <t>2.6.4.6.01</t>
  </si>
  <si>
    <t>2,6,5,8,01</t>
  </si>
  <si>
    <t>PODADORA DE ALTURA STIHL</t>
  </si>
  <si>
    <t xml:space="preserve">DESBROZADORA HUSQVARNA </t>
  </si>
  <si>
    <t xml:space="preserve">SOPLADORA TIPO MOCHILA </t>
  </si>
  <si>
    <t>2.6.5.2.02</t>
  </si>
  <si>
    <t>2.6.5.1,01</t>
  </si>
  <si>
    <t>2.6.5.2,01</t>
  </si>
  <si>
    <t>NEUBULIZADOR/PULVERIZADOR</t>
  </si>
  <si>
    <t>2.6.5.7,01</t>
  </si>
  <si>
    <t>MOTOSIERRA DE 28¨</t>
  </si>
  <si>
    <t>BOMBA SUMERGIBLES 1/2 HP, 110V, MONOFASICA</t>
  </si>
  <si>
    <t>BOMBA DE AGUA 1 HP, 110V, MONOFASICA</t>
  </si>
  <si>
    <t>PRODIGY KIT G (MEDIDOR DE GLUCOSA)</t>
  </si>
  <si>
    <t>SCANNER WHT</t>
  </si>
  <si>
    <t>WHT</t>
  </si>
  <si>
    <t>ESTACIONES MODULARES 1,20X0,0,70X1,10 MTS</t>
  </si>
  <si>
    <t>ESTACIONES MODULARES 1,00 Y 1,20X0,70X1,10 MTS</t>
  </si>
  <si>
    <t>ESCALERA PEQUEÑA DE 2 PELDAÑOS</t>
  </si>
  <si>
    <t>PISTOLA DE IMPACTO</t>
  </si>
  <si>
    <t>COMPUTADORAS DELL VOSTRO  3000 INTEL CORE  10TH / MEMORIA 4GB/DISCO DURO 256GB</t>
  </si>
  <si>
    <t>IMPRESORA EPSON ECOTANK L3210 AIO/MPRIME, COPIA Y ESCANEADO</t>
  </si>
  <si>
    <t>NUEVO</t>
  </si>
  <si>
    <t>FRIGIDAIRE/FR04G3H9I</t>
  </si>
  <si>
    <t>DESCARGADA A ALMACEN</t>
  </si>
  <si>
    <t>TRASLADADO</t>
  </si>
  <si>
    <t>sustituido por el 750690</t>
  </si>
  <si>
    <t>SILLON ERGONOMICO EJECUTIVO</t>
  </si>
  <si>
    <t>Sillas ergonomicas operacional HVL541. Asiento tapizado en tela color negro, espaldar en malta, giratoria, reclinado sincronizado activado por el peso del usuario. Base de 5 puntas con ruedas dobles. (Yginacia)</t>
  </si>
  <si>
    <t>Nuevo</t>
  </si>
  <si>
    <t>762875    762881</t>
  </si>
  <si>
    <t>RECEPCION (dañado)</t>
  </si>
  <si>
    <t>MONITOR (codigo anterior 614256)</t>
  </si>
  <si>
    <t>762896     76289</t>
  </si>
  <si>
    <t>Estacion modular para recepcionista totalmente electrificada. Con superficie de trabajo y tope counter, ademas sistema de almacenaje con modulo de pedestal de 3 gavetas. (archivo de 3 gavetas 76289)</t>
  </si>
  <si>
    <t>Estacion en "L" con paneles modulares totalmente electrificada con superficie de trabajo de 24" D x 60" W, ademas de almacenajecon modulo de pedestal de 3 gavetas. (no tiene el archivo de 3 gavetas)</t>
  </si>
  <si>
    <t xml:space="preserve">Estacion en "L" con paneles modulares totalmente electrificada con superficie de trabajo de 24" D x 60" W, ademas de almacenajecon modulo de pedestal de 3 gavetas. </t>
  </si>
  <si>
    <t>TRASLADADO DE RR HH HACIA RECEPCION</t>
  </si>
  <si>
    <t>Mueble tipo credenza de tesoreria mueble tipo credenza de 20x36x28.5 con puertas batientes. (Martha Lopez)</t>
  </si>
  <si>
    <t>750696   750698  750699</t>
  </si>
  <si>
    <t>750684   750686  750687</t>
  </si>
  <si>
    <t>sin codificar</t>
  </si>
  <si>
    <t>ADMINISTRATIVO</t>
  </si>
  <si>
    <t>UPS (Codigo anterior 620899)</t>
  </si>
  <si>
    <t>750713 750717 750720</t>
  </si>
  <si>
    <t>750714 750718 750722</t>
  </si>
  <si>
    <t>750733    750734  750751</t>
  </si>
  <si>
    <t>2.6.1.1.03</t>
  </si>
  <si>
    <t>2D015014</t>
  </si>
  <si>
    <t>750712  750716  750721</t>
  </si>
  <si>
    <t>750711  750715  750719</t>
  </si>
  <si>
    <t>ARCHIVO MODULAR MOVIL EN METAL  DE 3 GAVETAS</t>
  </si>
  <si>
    <t>ESCRITORIO SEMI-EJECUTIVO</t>
  </si>
  <si>
    <t xml:space="preserve">SILLAS SECRETARIALES </t>
  </si>
  <si>
    <t>AIRE ACONDICIONADO INVERTER DE 5 TONELADAS</t>
  </si>
  <si>
    <t>2,6,5,4,01</t>
  </si>
  <si>
    <t>CONDENSADOR INVERTER DE 4 TONELADAS</t>
  </si>
  <si>
    <t>EVAPORADOR 26,000 BTU</t>
  </si>
  <si>
    <t>DESHUMIFICADOR PARA AREA DE 34,50 METROS CUADRADOS</t>
  </si>
  <si>
    <t>AIRE ACONDICIONADO INVERTER 12,000 BTU</t>
  </si>
  <si>
    <t>OFICINA DEL ASESOR Y DEPTO. BOTANICA</t>
  </si>
  <si>
    <t>DESBROZADORA HUSQVARNA 543RS</t>
  </si>
  <si>
    <t>MOTOSIERRA HUSQVARNA 353 18¨</t>
  </si>
  <si>
    <t>PODADORA DE ALTURA 525PT5S</t>
  </si>
  <si>
    <t>PRESTADA DE CONTABILIDAD</t>
  </si>
  <si>
    <t xml:space="preserve">750707   750708   750709  </t>
  </si>
  <si>
    <t>750756  750757  750761</t>
  </si>
  <si>
    <t>750746   750748  750750</t>
  </si>
  <si>
    <t>750735   750742   750744</t>
  </si>
  <si>
    <t>750741  750743 750745</t>
  </si>
  <si>
    <t>750722  750762  750764</t>
  </si>
  <si>
    <t>CONTABILIDAD (CONTADOR)</t>
  </si>
  <si>
    <t>CONTABILIDAD (DIOMEDES)</t>
  </si>
  <si>
    <t>CONTABILIDAD (DIOMEDES ) DESCARGADO ALMACEN</t>
  </si>
  <si>
    <t>PRESUPUESTO (ANTONIO)</t>
  </si>
  <si>
    <t>CONTABILIDAD (JOANNA)</t>
  </si>
  <si>
    <t>LIB  ACCESO A LA INFORMACION PERTENECE A CONTABILIDAD (MARTHA)</t>
  </si>
  <si>
    <t>CONTABILIDAD (MIRNA)</t>
  </si>
  <si>
    <t>CONTABILIDAD  (KELIA)</t>
  </si>
  <si>
    <t>TRASLADADO (ROBERTO)</t>
  </si>
  <si>
    <t>MAQUINA PERFORADORA</t>
  </si>
  <si>
    <t>ARCHIVO NEGRO 3 GAVETAS EN METAL</t>
  </si>
  <si>
    <t>MARTHA</t>
  </si>
  <si>
    <t>JOANNA</t>
  </si>
  <si>
    <t>ARIANNY</t>
  </si>
  <si>
    <t>LUIS</t>
  </si>
  <si>
    <t>DIOMEDES</t>
  </si>
  <si>
    <t>ANTONIO</t>
  </si>
  <si>
    <t>ILEANA</t>
  </si>
  <si>
    <t>ABANICO KDK</t>
  </si>
  <si>
    <t>KELIA</t>
  </si>
  <si>
    <t>OFICINA SEMI EJECUTIVA EN "U" CON ESCRITORIO LAMINADO Y CREDENZA CON PUERTAS BATIENTES, INCLUYE PANELES DE TELA, PANELES ELECTRIFICADOS Y GABINETE AEREO EN METAL (MARTHA LOPEZ)</t>
  </si>
  <si>
    <t>ENCARAGADA DE CONTABILIDAD</t>
  </si>
  <si>
    <t>SILLA SEMI EJECUTIVA LOTA, ESPALDAR EN MALLA, AJUSTE SINCRONIZADO DE LOS BRAZOS, ACOLCHADOS PARA MAYOR COMODIDAD. (MARTHA LOPEZ)</t>
  </si>
  <si>
    <t>SILLAS DE VISITA LOTA, DE 4 PATAS, ESPALDAR EN MALLA.ASIENTO EN TELA. (MARTHA LOPEZ)</t>
  </si>
  <si>
    <t>MUEBLE TIPO CREDENZA DE TESORERIA MUEBLE TIPO CREDENZA DE 20X36X28.5 CON PUERTAS BATIENTES. (MARTHA LOPEZ)</t>
  </si>
  <si>
    <t>ESTACION MODULAR TIPO ELECTRIFICADA. CON FACILIDAD DE CABLEADO PARA DATA, ELECTRICIDAD Y CPU A NIVELD DEL ZOCALO DEL PANEL. TOPE LAMINADO PLASTICO DE ALTO TRANSITO COLOR GRIS RAYADO DE 30 MM DE GROSOR. (ILEANA PEREZ)</t>
  </si>
  <si>
    <t>ESTACION MODULAR TIPO ELECTRIFICADA. CON FACILIDAD DE CABLEADO PARA DATA, ELECTRICIDAD Y CPU A NIVELD DEL ZOCALO DEL PANEL. TOPE LAMINADO PLASTICO DE ALTO TRANSITO COLOR GRIS RAYADO DE 30 MM DE GROSOR (KELIA SANCHEZ)</t>
  </si>
  <si>
    <t>ESTACION MODULAR TIPO ELECTRIFICADA. CON FACILIDAD DE CABLEADO PARA DATA, ELECTRICIDAD Y CPU A NIVELD DEL ZOCALO DEL PANEL. TOPE LAMINADO PLASTICO DE ALTO TRANSITO COLOR GRIS RAYADO DE 30 MM DE GROSOR (ANTONIO)</t>
  </si>
  <si>
    <t>ESTACION MODULAR TIPO ELECTRIFICADA. CON FACILIDAD DE CABLEADO PARA DATA, ELECTRICIDAD Y CPU A NIVELD DEL ZOCALO DEL PANEL. TOPE LAMINADO PLASTICO DE ALTO TRANSITO COLOR GRIS RAYADO DE 30 MM DE GROSOR (MIRNA)</t>
  </si>
  <si>
    <t>ESTACION MODULAR TIPO ELECTRIFICADA. CON FACILIDAD DE CABLEADO PARA DATA, ELECTRICIDAD Y CPU A NIVELD DEL ZOCALO DEL PANEL. TOPE LAMINADO PLASTICO DE ALTO TRANSITO COLOR GRIS RAYADO DE 30 MM DE GROSOR (DIOMEDES)</t>
  </si>
  <si>
    <t>ESTACION MODULAR TIPO ELECTRIFICADA. CON FACILIDAD DE CABLEADO PARA DATA, ELECTRICIDAD Y CPU A NIVELD DEL ZOCALO DEL PANEL. TOPE LAMINADO PLASTICO DE ALTO TRANSITO COLOR GRIS RAYADO DE 30 MM DE GROSOR</t>
  </si>
  <si>
    <t>SILLAS ERGONOMICAS OPERACIONAL HVL541. ASIENTO TAPIZADO EN TELA COLOR NEGRO, ESPALDAR EN MALTA, GIRATORIA, RECLINADO SINCRONIZADO ACTIVADO POR EL PESO DEL USUARIO. BASE DE 5 PUNTAS CON RUEDAS DOBLES. (NOEMI MONTERO)</t>
  </si>
  <si>
    <t>SILLAS ERGONOMICAS OPERACIONAL HVL541. ASIENTO TAPIZADO EN TELA COLOR NEGRO, ESPALDAR EN MALTA, GIRATORIA, RECLINADO SINCRONIZADO ACTIVADO POR EL PESO DEL USUARIO. BASE DE 5 PUNTAS CON RUEDAS DOBLES.(KELIA SANCHEZ)</t>
  </si>
  <si>
    <t>SILLAS ERGONOMICAS OPERACIONAL HVL541. ASIENTO TAPIZADO EN TELA COLOR NEGRO, ESPALDAR EN MALTA, GIRATORIA, RECLINADO SINCRONIZADO ACTIVADO POR EL PESO DEL USUARIO. BASE DE 5 PUNTAS CON RUEDAS DOBLES. (DIOMEDES JAVIER)</t>
  </si>
  <si>
    <t>SILLAS ERGONOMICAS OPERACIONAL HVL541. ASIENTO TAPIZADO EN TELA COLOR NEGRO, ESPALDAR EN MALTA, GIRATORIA, RECLINADO SINCRONIZADO ACTIVADO POR EL PESO DEL USUARIO. BASE DE 5 PUNTAS CON RUEDAS DOBLES.(MIRNA)</t>
  </si>
  <si>
    <t>SILLAS ERGONOMICAS OPERACIONAL HVL541. ASIENTO TAPIZADO EN TELA COLOR NEGRO, ESPALDAR EN MALTA, GIRATORIA, RECLINADO SINCRONIZADO ACTIVADO POR EL PESO DEL USUARIO. BASE DE 5 PUNTAS CON RUEDAS DOBLES. (ILEANA PEREZ)</t>
  </si>
  <si>
    <t>SILLAS ERGONOMICAS OPERACIONAL HVL541. ASIENTO TAPIZADO EN TELA COLOR NEGRO, ESPALDAR EN MALTA, GIRATORIA, RECLINADO SINCRONIZADO ACTIVADO POR EL PESO DEL USUARIO. BASE DE 5 PUNTAS CON RUEDAS DOBLES. (ANTONIO)</t>
  </si>
  <si>
    <t>SILLAS ERGONOMICAS OPERACIONAL HVL541. ASIENTO TAPIZADO EN TELA COLOR NEGRO, ESPALDAR EN MALTA, GIRATORIA, RECLINADO SINCRONIZADO ACTIVADO POR EL PESO DEL USUARIO. BASE DE 5 PUNTAS CON RUEDAS DOBLES. (ARIANNY)</t>
  </si>
  <si>
    <t>SILLAS ERGONOMICAS OPERACIONAL HVL541. ASIENTO TAPIZADO EN TELA COLOR NEGRO, ESPALDAR EN MALTA, GIRATORIA, RECLINADO SINCRONIZADO ACTIVADO POR EL PESO DEL USUARIO. BASE DE 5 PUNTAS CON RUEDAS DOBLES. (JOHANNA MENDEZ)</t>
  </si>
  <si>
    <t>SILLAS ERGONOMICAS OPERACIONAL HVL541. ASIENTO TAPIZADO EN TELA COLOR NEGRO, ESPALDAR EN MALTA, GIRATORIA, RECLINADO SINCRONIZADO ACTIVADO POR EL PESO DEL USUARIO. BASE DE 5 PUNTAS CON RUEDAS DOBLES. (VIELKA)</t>
  </si>
  <si>
    <t>SILLAS ERGONOMICAS OPERACIONAL HVL541. ASIENTO TAPIZADO EN TELA COLOR NEGRO, ESPALDAR EN MALTA, GIRATORIA, RECLINADO SINCRONIZADO ACTIVADO POR EL PESO DEL USUARIO. BASE DE 5 PUNTAS CON RUEDAS DOBLES. (YAKAIRA)</t>
  </si>
  <si>
    <t>SISTEMA DE ARCHIVOS DE ALTA DENSIDAD 6 MODULOS</t>
  </si>
  <si>
    <t xml:space="preserve">PREGUNTAR A ROBERTO DE DONDE SE TRASLADO </t>
  </si>
  <si>
    <t>FUE CODIFICADA POR BIENES NACIONALES PERO SE ADQUIRIO COMO UN GASTO NO ACTIVOS</t>
  </si>
  <si>
    <t>ENC. ADMINISTRATIVO</t>
  </si>
  <si>
    <t xml:space="preserve">                                    ACTIVOS TRASLADADOS </t>
  </si>
  <si>
    <t>ACTIVOS NO REGISTRADOS</t>
  </si>
  <si>
    <t>ACTIVOS TRASLADADOS</t>
  </si>
  <si>
    <t>ACTIVOS DESCARGADOS</t>
  </si>
  <si>
    <t xml:space="preserve">                           ACTIVOS DESCARGADOS</t>
  </si>
  <si>
    <t>CONTABILIDAD (KELIA)</t>
  </si>
  <si>
    <t>DESCARGADO</t>
  </si>
  <si>
    <t xml:space="preserve">                            ACTIVOS NO REGISTRADOS </t>
  </si>
  <si>
    <t>BOCINAS AUDIOPIPE</t>
  </si>
  <si>
    <t>SERVIDORES UNO SIN CODIGO</t>
  </si>
  <si>
    <t>MESA PARA SOFA DE CAOBA</t>
  </si>
  <si>
    <t>NO INCLUIDOS EN ESTE DEPARTAMENTO</t>
  </si>
  <si>
    <t>Sillon ejecutivo de reunion moderno Linea Converge, con sistema de reclinado sincronizado, espaldar con soporte lumbrar ajustable intuitivo y brazos ajustables en altura y profundidad, resistente y facil de limpiar (Nota: Esta en RH en la posicion de Mairelis)</t>
  </si>
  <si>
    <t>es un gasto aunque estan codificados por bienes nacionales</t>
  </si>
  <si>
    <t>CONTABILIDAD (DIOMEDES) DESCARGADO PARA ALMACEN</t>
  </si>
  <si>
    <t>TRASLADADO A LEGAL (BOTANICA)</t>
  </si>
  <si>
    <t>DESCARGADO AL CARACOL</t>
  </si>
  <si>
    <t xml:space="preserve">TOYOTA HILUX </t>
  </si>
  <si>
    <t>012932</t>
  </si>
  <si>
    <t>EL05430</t>
  </si>
  <si>
    <t>FE83CCA60036</t>
  </si>
  <si>
    <t>HYUNDAI SANTA FE</t>
  </si>
  <si>
    <t>JEEP</t>
  </si>
  <si>
    <t>LC6PAGA13C0034108</t>
  </si>
  <si>
    <t>TREN TURISTICO GOPO IT130 (CACHEO)</t>
  </si>
  <si>
    <t>LONCIN LX200ZH-AI</t>
  </si>
  <si>
    <t>LLCLHLAA9JH005952</t>
  </si>
  <si>
    <t>CONTABILIDAD (750718 trasladado al caracol)</t>
  </si>
  <si>
    <t>CONTABILIDAD (750750  parte de arriba tipo archivo traslado al caracol)</t>
  </si>
  <si>
    <t>CONTABILIDAD (750743 escritorio completo de estacion trasladado al caracol)</t>
  </si>
  <si>
    <t>Depr. Acum. Equipo de comunicacion</t>
  </si>
  <si>
    <t xml:space="preserve">TINACO PLASTICO NEGRO DE 300 GALONES </t>
  </si>
  <si>
    <t>TELEFONO IP GRANDSTREM GXP 1625 SMALL-MEDIUN BUSINESS</t>
  </si>
  <si>
    <t>NEVERA EJECUTIVA 110-120V +60HZ 1PH</t>
  </si>
  <si>
    <t>ESTUFA DE 20´</t>
  </si>
  <si>
    <t>S/N</t>
  </si>
  <si>
    <t>7R2FWQ3      34993Q3</t>
  </si>
  <si>
    <t>7R6DWQ3                                 92993Q3</t>
  </si>
  <si>
    <t>620817  620755</t>
  </si>
  <si>
    <t>ESCRITORIO C/GAV.MEL.HAYAOA-125 VERDE</t>
  </si>
  <si>
    <t>UN JUEGO DE TAMIZ DE ACERO INOXIDABLE DE  6 UNIDADES</t>
  </si>
  <si>
    <t xml:space="preserve">SILLA DE VISITA </t>
  </si>
  <si>
    <t xml:space="preserve">ASPIRADORA PARA LIMPIAR ALFOMBRA </t>
  </si>
  <si>
    <t xml:space="preserve">SALON DE REUNIONES AREA FIANCIERA </t>
  </si>
  <si>
    <t>DETECTOR DE BILLETES FALSOS</t>
  </si>
  <si>
    <t>ESCRITORIO ESTRUCTURA METALICA CON TOPE DE HAYA</t>
  </si>
  <si>
    <t>ARCHIVO VERTICAL DE 4 GAVETAS GRIS CLARO</t>
  </si>
  <si>
    <t>2.6.9.6.01</t>
  </si>
  <si>
    <t xml:space="preserve">ESCALERA TIPO TIJERA EN ALUMINIO DE 10 PIES </t>
  </si>
  <si>
    <t>26</t>
  </si>
  <si>
    <t>CALCULADORA SHARP EL -1750V</t>
  </si>
  <si>
    <t>ENCARGADA AL CARACOL</t>
  </si>
  <si>
    <t xml:space="preserve">SILLON EJECUTIVO ERGONOMICO TAPIZADO EN TELA </t>
  </si>
  <si>
    <t>SOFA DE 2 PUESTOS EN PIEL SINTETICA NEGRO</t>
  </si>
  <si>
    <t>2.6.5.4.02</t>
  </si>
  <si>
    <t xml:space="preserve">AIRE ACONDICIONADO DE 3 TONELADAS INVERTER </t>
  </si>
  <si>
    <t>S/N:540G586370628150229</t>
  </si>
  <si>
    <t>CAJA DE SEGURIDAD (CAJA FUERTE) 14.8¨X 19¨, 1¨X13¨.8¨</t>
  </si>
  <si>
    <t xml:space="preserve">HONEYWELL </t>
  </si>
  <si>
    <t>SILLA ERGONOMICA SECRETARIAL</t>
  </si>
  <si>
    <t>ARCHIVO DE METAL DE  3 GAV. GRIS</t>
  </si>
  <si>
    <t xml:space="preserve">ARCHIVO DE METAL DE 3 GAVETAS </t>
  </si>
  <si>
    <t xml:space="preserve">ARCHIVO DE METAL DE 3 GAVETAS NEGROS </t>
  </si>
  <si>
    <t xml:space="preserve">TERMOHIGROMETRO DIGITAL </t>
  </si>
  <si>
    <t>EXTECH</t>
  </si>
  <si>
    <t>04</t>
  </si>
  <si>
    <t>CALCULADORA SHARP EL -1750PV</t>
  </si>
  <si>
    <t>EL-1750</t>
  </si>
  <si>
    <t>EL-2630P II</t>
  </si>
  <si>
    <t>02</t>
  </si>
  <si>
    <t>03</t>
  </si>
  <si>
    <t>BOMBA PARA FUMIGAR T/MOCHILA</t>
  </si>
  <si>
    <t>BEST VALUE</t>
  </si>
  <si>
    <t>SOFA CON CAPACIDAD PARA DOS PERSONA 29´X68¨X28¨</t>
  </si>
  <si>
    <t>MAQUINA TRITURADORA DIMENSIONES 35´ HX21´WX21´D</t>
  </si>
  <si>
    <t>WSM1757604</t>
  </si>
  <si>
    <t>MAQUINA SUMADORA  3.06 LARGO X 8.97 DE ANCHO</t>
  </si>
  <si>
    <t>BOMBA FUMIGADORA ESTACIONARIA KTC</t>
  </si>
  <si>
    <t xml:space="preserve">BOMBA PARA FUENTE DE 1/2 HP </t>
  </si>
  <si>
    <t>BOMBA PARA CISTERNA DE 3 HP, 120-240V</t>
  </si>
  <si>
    <t xml:space="preserve">LAVADORA AUTOMATICA INVERTER DE 30 LIBRAS </t>
  </si>
  <si>
    <t>MICROONDA EN ACERO INOXIDABLE 21X14 1/2 PULGADAS</t>
  </si>
  <si>
    <t>NEVERA DE 12 PIES INVERTER</t>
  </si>
  <si>
    <t>MICROONDAS EN ACERO INOXIDABLE 21X14 PULGADAS</t>
  </si>
  <si>
    <t xml:space="preserve">NEVERA EJECUTIVA DE 3.1 PIES </t>
  </si>
  <si>
    <t>MICROONDA EN ACERO INOXIDABLE 33X20X19 PULGADAS</t>
  </si>
  <si>
    <t>BEBEDERO DE 103X32X37 PULGADAS</t>
  </si>
  <si>
    <t>BEBEDERO 103X32X37 PULGADAS</t>
  </si>
  <si>
    <t>MICROONDA EN ACERO INOXIDABLE 30X17X16 PULGADAS</t>
  </si>
  <si>
    <t>ESTUFA DE 20"</t>
  </si>
  <si>
    <t>BEBEDERO DE 500 W</t>
  </si>
  <si>
    <t>30 de junio  2023</t>
  </si>
  <si>
    <t>No. 22-06-2023</t>
  </si>
  <si>
    <t xml:space="preserve">                30 de junio  2023</t>
  </si>
  <si>
    <t>Para registrar la depreciación mensual correspondiente al mes de junio 2023.</t>
  </si>
  <si>
    <t>EP-450</t>
  </si>
  <si>
    <t xml:space="preserve">                              REVISADO POR NAYROBI A. HEREDIA</t>
  </si>
  <si>
    <t>DEPRECIACION ACUMULADA 30/06/23</t>
  </si>
  <si>
    <t xml:space="preserve">                              APROBADO POR RICHARD RODRIGUEZ </t>
  </si>
  <si>
    <t xml:space="preserve">                              ENC. FINANCIERO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</si>
</sst>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_(* \(#,##0.00\);_(* &quot;-&quot;??_);_(@_)"/>
    <numFmt numFmtId="164" formatCode="_-* #,##0.00\ _€_-;\-* #,##0.00\ _€_-;_-* &quot;-&quot;??\ _€_-;_-@_-"/>
    <numFmt numFmtId="165" formatCode="_-* #,##0\ _P_t_s_-;\-* #,##0\ _P_t_s_-;_-* &quot;-&quot;??\ _P_t_s_-;_-@"/>
    <numFmt numFmtId="166" formatCode="dd/mm/yy"/>
    <numFmt numFmtId="167" formatCode="_-* #,##0.00\ _P_t_s_-;\-* #,##0.00\ _P_t_s_-;_-* \-??\ _P_t_s_-;_-@"/>
    <numFmt numFmtId="168" formatCode="_-* #,##0.00\ _€_-;\-* #,##0.00\ _€_-;_-* &quot;-&quot;??\ _€_-;_-@"/>
    <numFmt numFmtId="169" formatCode="_-* #,##0.00\ _P_t_s_-;\-* #,##0.00\ _P_t_s_-;_-* &quot;-&quot;??\ _P_t_s_-;_-@"/>
    <numFmt numFmtId="170" formatCode="_-* #,##0\ _P_t_s_-;\-* #,##0\ _P_t_s_-;_-* \-??\ _P_t_s_-;_-@"/>
    <numFmt numFmtId="171" formatCode="d/m/yy"/>
    <numFmt numFmtId="172" formatCode="#,##0.00;[Red]#,##0.00"/>
    <numFmt numFmtId="173" formatCode="[$-1C0A]d&quot; de &quot;mmmm&quot; de &quot;yyyy"/>
  </numFmts>
  <fonts count="118" x14ac:knownFonts="1">
    <font>
      <sz val="10"/>
      <color rgb="FF000000"/>
      <name val="Arial"/>
    </font>
    <font>
      <sz val="12"/>
      <color theme="1"/>
      <name val="Arial"/>
      <family val="2"/>
    </font>
    <font>
      <sz val="10"/>
      <color theme="1"/>
      <name val="Arial"/>
      <family val="2"/>
    </font>
    <font>
      <b/>
      <sz val="14"/>
      <color theme="1"/>
      <name val="Bookman Old Style"/>
      <family val="1"/>
    </font>
    <font>
      <sz val="10"/>
      <name val="Arial"/>
      <family val="2"/>
    </font>
    <font>
      <sz val="20"/>
      <color theme="1"/>
      <name val="Arial"/>
      <family val="2"/>
    </font>
    <font>
      <sz val="14"/>
      <color theme="1"/>
      <name val="Bookman Old Style"/>
      <family val="1"/>
    </font>
    <font>
      <sz val="14"/>
      <color theme="1"/>
      <name val="Arial"/>
      <family val="2"/>
    </font>
    <font>
      <sz val="18"/>
      <color theme="1"/>
      <name val="Arial"/>
      <family val="2"/>
    </font>
    <font>
      <b/>
      <sz val="12"/>
      <color theme="1"/>
      <name val="Bookman Old Style"/>
      <family val="1"/>
    </font>
    <font>
      <sz val="12"/>
      <color theme="1"/>
      <name val="Bookman Old Style"/>
      <family val="1"/>
    </font>
    <font>
      <b/>
      <sz val="12"/>
      <color theme="1"/>
      <name val="Arial"/>
      <family val="2"/>
    </font>
    <font>
      <sz val="11"/>
      <color theme="1"/>
      <name val="Arial"/>
      <family val="2"/>
    </font>
    <font>
      <sz val="14"/>
      <color rgb="FFFF0000"/>
      <name val="Arial"/>
      <family val="2"/>
    </font>
    <font>
      <sz val="10"/>
      <color theme="1"/>
      <name val="Bookman Old Style"/>
      <family val="1"/>
    </font>
    <font>
      <sz val="10"/>
      <color rgb="FF993300"/>
      <name val="Bookman Old Style"/>
      <family val="1"/>
    </font>
    <font>
      <sz val="10"/>
      <color rgb="FF993300"/>
      <name val="Arial"/>
      <family val="2"/>
    </font>
    <font>
      <b/>
      <u/>
      <sz val="10"/>
      <color theme="1"/>
      <name val="Bookman Old Style"/>
      <family val="1"/>
    </font>
    <font>
      <b/>
      <sz val="10"/>
      <color theme="1"/>
      <name val="Arial"/>
      <family val="2"/>
    </font>
    <font>
      <b/>
      <sz val="10"/>
      <color theme="1"/>
      <name val="Bookman Old Style"/>
      <family val="1"/>
    </font>
    <font>
      <b/>
      <sz val="9"/>
      <color theme="1"/>
      <name val="Bookman Old Style"/>
      <family val="1"/>
    </font>
    <font>
      <sz val="10"/>
      <color theme="1"/>
      <name val="Calibri"/>
      <family val="2"/>
    </font>
    <font>
      <b/>
      <u/>
      <sz val="10"/>
      <color theme="1"/>
      <name val="Bookman Old Style"/>
      <family val="1"/>
    </font>
    <font>
      <sz val="10"/>
      <color rgb="FFFF0000"/>
      <name val="Arial"/>
      <family val="2"/>
    </font>
    <font>
      <b/>
      <sz val="11"/>
      <color theme="1"/>
      <name val="Bookman Old Style"/>
      <family val="1"/>
    </font>
    <font>
      <b/>
      <sz val="9"/>
      <color theme="1"/>
      <name val="Calibri"/>
      <family val="2"/>
    </font>
    <font>
      <b/>
      <sz val="11"/>
      <color theme="1"/>
      <name val="Calibri"/>
      <family val="2"/>
    </font>
    <font>
      <sz val="11"/>
      <color theme="1"/>
      <name val="Calibri"/>
      <family val="2"/>
    </font>
    <font>
      <sz val="10"/>
      <color theme="1"/>
      <name val="Calibri"/>
      <family val="2"/>
    </font>
    <font>
      <sz val="12"/>
      <color theme="1"/>
      <name val="Calibri"/>
      <family val="2"/>
    </font>
    <font>
      <sz val="9"/>
      <color theme="1"/>
      <name val="Bookman Old Style"/>
      <family val="1"/>
    </font>
    <font>
      <sz val="11"/>
      <color theme="1"/>
      <name val="Bookman Old Style"/>
      <family val="1"/>
    </font>
    <font>
      <b/>
      <u/>
      <sz val="11"/>
      <color theme="1"/>
      <name val="Calibri"/>
      <family val="2"/>
    </font>
    <font>
      <sz val="9"/>
      <color theme="1"/>
      <name val="Arial"/>
      <family val="2"/>
    </font>
    <font>
      <sz val="14"/>
      <color theme="1"/>
      <name val="Calibri"/>
      <family val="2"/>
    </font>
    <font>
      <b/>
      <u/>
      <sz val="10"/>
      <color theme="1"/>
      <name val="Bookman Old Style"/>
      <family val="1"/>
    </font>
    <font>
      <u/>
      <sz val="10"/>
      <color theme="1"/>
      <name val="Bookman Old Style"/>
      <family val="1"/>
    </font>
    <font>
      <b/>
      <u/>
      <sz val="10"/>
      <color theme="1"/>
      <name val="Bookman Old Style"/>
      <family val="1"/>
    </font>
    <font>
      <sz val="10"/>
      <color rgb="FFFF0000"/>
      <name val="Bookman Old Style"/>
      <family val="1"/>
    </font>
    <font>
      <b/>
      <u/>
      <sz val="9"/>
      <color theme="1"/>
      <name val="Bookman Old Style"/>
      <family val="1"/>
    </font>
    <font>
      <b/>
      <u/>
      <sz val="9"/>
      <color theme="1"/>
      <name val="Bookman Old Style"/>
      <family val="1"/>
    </font>
    <font>
      <b/>
      <u/>
      <sz val="10"/>
      <color theme="1"/>
      <name val="Bookman Old Style"/>
      <family val="1"/>
    </font>
    <font>
      <b/>
      <u/>
      <sz val="10"/>
      <color theme="1"/>
      <name val="Bookman Old Style"/>
      <family val="1"/>
    </font>
    <font>
      <b/>
      <u/>
      <sz val="10"/>
      <color theme="1"/>
      <name val="Bookman Old Style"/>
      <family val="1"/>
    </font>
    <font>
      <b/>
      <sz val="10"/>
      <color theme="1"/>
      <name val="Calibri"/>
      <family val="2"/>
    </font>
    <font>
      <b/>
      <sz val="12"/>
      <color theme="1"/>
      <name val="Calibri"/>
      <family val="2"/>
    </font>
    <font>
      <b/>
      <u/>
      <sz val="10"/>
      <color theme="1"/>
      <name val="Calibri"/>
      <family val="2"/>
    </font>
    <font>
      <sz val="10"/>
      <color rgb="FFFF0000"/>
      <name val="Calibri"/>
      <family val="2"/>
    </font>
    <font>
      <b/>
      <u/>
      <sz val="10"/>
      <color theme="1"/>
      <name val="Bookman Old Style"/>
      <family val="1"/>
    </font>
    <font>
      <b/>
      <sz val="9"/>
      <color theme="1"/>
      <name val="Arial"/>
      <family val="2"/>
    </font>
    <font>
      <b/>
      <sz val="11"/>
      <color theme="1"/>
      <name val="Arial"/>
      <family val="2"/>
    </font>
    <font>
      <sz val="8"/>
      <color theme="1"/>
      <name val="Bookman Old Style"/>
      <family val="1"/>
    </font>
    <font>
      <b/>
      <u/>
      <sz val="9"/>
      <color theme="1"/>
      <name val="Bookman Old Style"/>
      <family val="1"/>
    </font>
    <font>
      <sz val="8"/>
      <color theme="1"/>
      <name val="Arial"/>
      <family val="2"/>
    </font>
    <font>
      <b/>
      <sz val="8"/>
      <color theme="1"/>
      <name val="Arial"/>
      <family val="2"/>
    </font>
    <font>
      <b/>
      <u/>
      <sz val="12"/>
      <color theme="1"/>
      <name val="Bookman Old Style"/>
      <family val="1"/>
    </font>
    <font>
      <sz val="10"/>
      <color theme="1"/>
      <name val="Arial Narrow"/>
      <family val="2"/>
    </font>
    <font>
      <b/>
      <sz val="10"/>
      <color rgb="FF000080"/>
      <name val="Arial Narrow"/>
      <family val="2"/>
    </font>
    <font>
      <b/>
      <sz val="10"/>
      <color theme="1"/>
      <name val="Arial Narrow"/>
      <family val="2"/>
    </font>
    <font>
      <b/>
      <sz val="12"/>
      <color theme="1"/>
      <name val="Arial Narrow"/>
      <family val="2"/>
    </font>
    <font>
      <sz val="12"/>
      <color rgb="FF993300"/>
      <name val="Arial"/>
      <family val="2"/>
    </font>
    <font>
      <sz val="12"/>
      <color rgb="FFFF0000"/>
      <name val="Arial"/>
      <family val="2"/>
    </font>
    <font>
      <sz val="11"/>
      <color rgb="FFFF0000"/>
      <name val="Arial"/>
      <family val="2"/>
    </font>
    <font>
      <b/>
      <sz val="12"/>
      <color rgb="FF993300"/>
      <name val="Arial"/>
      <family val="2"/>
    </font>
    <font>
      <b/>
      <u/>
      <sz val="9"/>
      <color theme="1"/>
      <name val="Bookman Old Style"/>
      <family val="1"/>
    </font>
    <font>
      <b/>
      <u/>
      <sz val="11"/>
      <color theme="1"/>
      <name val="Bookman Old Style"/>
      <family val="1"/>
    </font>
    <font>
      <sz val="11"/>
      <color rgb="FFFF0000"/>
      <name val="Bookman Old Style"/>
      <family val="1"/>
    </font>
    <font>
      <b/>
      <sz val="8"/>
      <color theme="1"/>
      <name val="Bookman Old Style"/>
      <family val="1"/>
    </font>
    <font>
      <b/>
      <u/>
      <sz val="8"/>
      <color theme="1"/>
      <name val="Bookman Old Style"/>
      <family val="1"/>
    </font>
    <font>
      <b/>
      <u/>
      <sz val="8"/>
      <color theme="1"/>
      <name val="Bookman Old Style"/>
      <family val="1"/>
    </font>
    <font>
      <sz val="8"/>
      <color rgb="FFFF0000"/>
      <name val="Arial"/>
      <family val="2"/>
    </font>
    <font>
      <b/>
      <u/>
      <sz val="9"/>
      <color theme="1"/>
      <name val="Bookman Old Style"/>
      <family val="1"/>
    </font>
    <font>
      <b/>
      <u/>
      <sz val="9"/>
      <color theme="1"/>
      <name val="Bookman Old Style"/>
      <family val="1"/>
    </font>
    <font>
      <b/>
      <u/>
      <sz val="9"/>
      <color theme="1"/>
      <name val="Bookman Old Style"/>
      <family val="1"/>
    </font>
    <font>
      <sz val="9"/>
      <color rgb="FFFF0000"/>
      <name val="Bookman Old Style"/>
      <family val="1"/>
    </font>
    <font>
      <sz val="9"/>
      <color rgb="FFFF0000"/>
      <name val="Arial"/>
      <family val="2"/>
    </font>
    <font>
      <b/>
      <u/>
      <sz val="10"/>
      <color theme="1"/>
      <name val="Bookman Old Style"/>
      <family val="1"/>
    </font>
    <font>
      <b/>
      <u/>
      <sz val="10"/>
      <color theme="1"/>
      <name val="Bookman Old Style"/>
      <family val="1"/>
    </font>
    <font>
      <b/>
      <u/>
      <sz val="10"/>
      <color theme="1"/>
      <name val="Bookman Old Style"/>
      <family val="1"/>
    </font>
    <font>
      <b/>
      <u/>
      <sz val="10"/>
      <color theme="1"/>
      <name val="Bookman Old Style"/>
      <family val="1"/>
    </font>
    <font>
      <b/>
      <sz val="10"/>
      <color rgb="FF000080"/>
      <name val="Bookman Old Style"/>
      <family val="1"/>
    </font>
    <font>
      <b/>
      <u/>
      <sz val="10"/>
      <color theme="1"/>
      <name val="Bookman Old Style"/>
      <family val="1"/>
    </font>
    <font>
      <sz val="11"/>
      <color rgb="FF993300"/>
      <name val="Bookman Old Style"/>
      <family val="1"/>
    </font>
    <font>
      <b/>
      <sz val="9"/>
      <color rgb="FFFF0000"/>
      <name val="Bookman Old Style"/>
      <family val="1"/>
    </font>
    <font>
      <b/>
      <u/>
      <sz val="10"/>
      <color theme="1"/>
      <name val="Bookman Old Style"/>
      <family val="1"/>
    </font>
    <font>
      <b/>
      <u/>
      <sz val="10"/>
      <color theme="1"/>
      <name val="Bookman Old Style"/>
      <family val="1"/>
    </font>
    <font>
      <b/>
      <u/>
      <sz val="12"/>
      <color theme="1"/>
      <name val="Bookman Old Style"/>
      <family val="1"/>
    </font>
    <font>
      <b/>
      <u/>
      <sz val="12"/>
      <color theme="1"/>
      <name val="Bookman Old Style"/>
      <family val="1"/>
    </font>
    <font>
      <sz val="12"/>
      <color rgb="FFFF0000"/>
      <name val="Bookman Old Style"/>
      <family val="1"/>
    </font>
    <font>
      <u/>
      <sz val="12"/>
      <color theme="1"/>
      <name val="Bookman Old Style"/>
      <family val="1"/>
    </font>
    <font>
      <sz val="11"/>
      <color rgb="FF00CCFF"/>
      <name val="Arial"/>
      <family val="2"/>
    </font>
    <font>
      <b/>
      <u/>
      <sz val="10"/>
      <color rgb="FFFF0000"/>
      <name val="Bookman Old Style"/>
      <family val="1"/>
    </font>
    <font>
      <b/>
      <u/>
      <sz val="10"/>
      <color theme="1"/>
      <name val="Bookman Old Style"/>
      <family val="1"/>
    </font>
    <font>
      <b/>
      <u/>
      <sz val="10"/>
      <color rgb="FFFF0000"/>
      <name val="Bookman Old Style"/>
      <family val="1"/>
    </font>
    <font>
      <sz val="10"/>
      <color rgb="FF993366"/>
      <name val="Bookman Old Style"/>
      <family val="1"/>
    </font>
    <font>
      <b/>
      <sz val="10"/>
      <color rgb="FFFF0000"/>
      <name val="Bookman Old Style"/>
      <family val="1"/>
    </font>
    <font>
      <b/>
      <u/>
      <sz val="9"/>
      <color theme="1"/>
      <name val="Bookman Old Style"/>
      <family val="1"/>
    </font>
    <font>
      <b/>
      <u/>
      <sz val="9"/>
      <color theme="1"/>
      <name val="Bookman Old Style"/>
      <family val="1"/>
    </font>
    <font>
      <b/>
      <sz val="12"/>
      <color rgb="FFFF0000"/>
      <name val="Calibri"/>
      <family val="2"/>
    </font>
    <font>
      <b/>
      <sz val="12"/>
      <color rgb="FFFF0000"/>
      <name val="Arial"/>
      <family val="2"/>
    </font>
    <font>
      <b/>
      <u/>
      <sz val="10"/>
      <color theme="1"/>
      <name val="Bookman Old Style"/>
      <family val="1"/>
    </font>
    <font>
      <b/>
      <sz val="14"/>
      <color theme="1"/>
      <name val="Arial"/>
      <family val="2"/>
    </font>
    <font>
      <sz val="11"/>
      <color rgb="FF000000"/>
      <name val="Calibri"/>
      <family val="2"/>
    </font>
    <font>
      <sz val="10"/>
      <color rgb="FF000000"/>
      <name val="Arial"/>
      <family val="2"/>
    </font>
    <font>
      <sz val="10"/>
      <color rgb="FF000000"/>
      <name val="Arial"/>
      <family val="2"/>
    </font>
    <font>
      <sz val="14"/>
      <name val="Arial"/>
      <family val="2"/>
    </font>
    <font>
      <b/>
      <sz val="10"/>
      <color rgb="FFFF0000"/>
      <name val="Arial"/>
      <family val="2"/>
    </font>
    <font>
      <b/>
      <sz val="10"/>
      <name val="Arial"/>
      <family val="2"/>
    </font>
    <font>
      <sz val="10"/>
      <name val="Calibri"/>
      <family val="2"/>
    </font>
    <font>
      <sz val="10"/>
      <color rgb="FF000000"/>
      <name val="Bookman Old Style"/>
      <family val="1"/>
    </font>
    <font>
      <sz val="9"/>
      <color rgb="FF000000"/>
      <name val="Bookman Old Style"/>
      <family val="1"/>
    </font>
    <font>
      <b/>
      <sz val="12"/>
      <color rgb="FF000000"/>
      <name val="Arial"/>
      <family val="2"/>
    </font>
    <font>
      <b/>
      <sz val="10"/>
      <color rgb="FF000000"/>
      <name val="Arial"/>
      <family val="2"/>
    </font>
    <font>
      <sz val="8"/>
      <name val="Arial"/>
    </font>
    <font>
      <sz val="8"/>
      <name val="Arial"/>
      <family val="2"/>
    </font>
    <font>
      <sz val="10"/>
      <name val="Bookman Old Style"/>
      <family val="1"/>
    </font>
    <font>
      <sz val="9"/>
      <name val="Bookman Old Style"/>
      <family val="1"/>
    </font>
    <font>
      <sz val="12"/>
      <name val="Arial"/>
      <family val="2"/>
    </font>
  </fonts>
  <fills count="27">
    <fill>
      <patternFill patternType="none"/>
    </fill>
    <fill>
      <patternFill patternType="gray125"/>
    </fill>
    <fill>
      <patternFill patternType="solid">
        <fgColor rgb="FF99CC00"/>
        <bgColor rgb="FF99CC00"/>
      </patternFill>
    </fill>
    <fill>
      <patternFill patternType="solid">
        <fgColor rgb="FFFFFF00"/>
        <bgColor rgb="FFFFFF00"/>
      </patternFill>
    </fill>
    <fill>
      <patternFill patternType="solid">
        <fgColor rgb="FF00CCFF"/>
        <bgColor rgb="FF00CCFF"/>
      </patternFill>
    </fill>
    <fill>
      <patternFill patternType="solid">
        <fgColor theme="0"/>
        <bgColor theme="0"/>
      </patternFill>
    </fill>
    <fill>
      <patternFill patternType="solid">
        <fgColor rgb="FF366092"/>
        <bgColor rgb="FF366092"/>
      </patternFill>
    </fill>
    <fill>
      <patternFill patternType="solid">
        <fgColor theme="5"/>
        <bgColor theme="5"/>
      </patternFill>
    </fill>
    <fill>
      <patternFill patternType="solid">
        <fgColor rgb="FFBFBFBF"/>
        <bgColor rgb="FFBFBFBF"/>
      </patternFill>
    </fill>
    <fill>
      <patternFill patternType="solid">
        <fgColor rgb="FFFFFFFF"/>
        <bgColor rgb="FFFFFFFF"/>
      </patternFill>
    </fill>
    <fill>
      <patternFill patternType="solid">
        <fgColor theme="0"/>
        <bgColor rgb="FF548DD4"/>
      </patternFill>
    </fill>
    <fill>
      <patternFill patternType="solid">
        <fgColor theme="0"/>
        <bgColor indexed="64"/>
      </patternFill>
    </fill>
    <fill>
      <patternFill patternType="solid">
        <fgColor theme="0"/>
        <bgColor rgb="FF99CC00"/>
      </patternFill>
    </fill>
    <fill>
      <patternFill patternType="solid">
        <fgColor theme="0"/>
        <bgColor theme="9"/>
      </patternFill>
    </fill>
    <fill>
      <patternFill patternType="solid">
        <fgColor theme="0"/>
        <bgColor rgb="FFFFFF00"/>
      </patternFill>
    </fill>
    <fill>
      <patternFill patternType="solid">
        <fgColor rgb="FFFFFF00"/>
        <bgColor indexed="64"/>
      </patternFill>
    </fill>
    <fill>
      <patternFill patternType="solid">
        <fgColor theme="0"/>
        <bgColor theme="5"/>
      </patternFill>
    </fill>
    <fill>
      <patternFill patternType="solid">
        <fgColor theme="9" tint="-0.249977111117893"/>
        <bgColor indexed="64"/>
      </patternFill>
    </fill>
    <fill>
      <patternFill patternType="solid">
        <fgColor rgb="FF99CC00"/>
        <bgColor theme="0"/>
      </patternFill>
    </fill>
    <fill>
      <patternFill patternType="solid">
        <fgColor theme="0"/>
        <bgColor theme="6"/>
      </patternFill>
    </fill>
    <fill>
      <patternFill patternType="solid">
        <fgColor rgb="FF0070C0"/>
        <bgColor indexed="64"/>
      </patternFill>
    </fill>
    <fill>
      <patternFill patternType="solid">
        <fgColor rgb="FFFFFFFF"/>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0"/>
        <bgColor rgb="FF00CCFF"/>
      </patternFill>
    </fill>
    <fill>
      <patternFill patternType="solid">
        <fgColor theme="0" tint="-4.9989318521683403E-2"/>
        <bgColor indexed="64"/>
      </patternFill>
    </fill>
    <fill>
      <patternFill patternType="solid">
        <fgColor theme="6" tint="0.39997558519241921"/>
        <bgColor indexed="64"/>
      </patternFill>
    </fill>
  </fills>
  <borders count="97">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bottom style="thin">
        <color rgb="FF000000"/>
      </bottom>
      <diagonal/>
    </border>
    <border>
      <left/>
      <right/>
      <top style="thin">
        <color rgb="FF000000"/>
      </top>
      <bottom style="double">
        <color rgb="FF000000"/>
      </bottom>
      <diagonal/>
    </border>
    <border>
      <left/>
      <right/>
      <top/>
      <bottom style="thin">
        <color rgb="FF000000"/>
      </bottom>
      <diagonal/>
    </border>
    <border>
      <left/>
      <right/>
      <top style="thin">
        <color rgb="FF000000"/>
      </top>
      <bottom/>
      <diagonal/>
    </border>
    <border>
      <left style="thin">
        <color rgb="FF000000"/>
      </left>
      <right style="medium">
        <color rgb="FF000000"/>
      </right>
      <top style="thin">
        <color rgb="FF000000"/>
      </top>
      <bottom/>
      <diagonal/>
    </border>
    <border>
      <left style="thin">
        <color rgb="FF7F7F7F"/>
      </left>
      <right style="thin">
        <color rgb="FF7F7F7F"/>
      </right>
      <top/>
      <bottom style="thin">
        <color rgb="FF7F7F7F"/>
      </bottom>
      <diagonal/>
    </border>
    <border>
      <left style="thin">
        <color rgb="FF000000"/>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style="medium">
        <color rgb="FF000000"/>
      </bottom>
      <diagonal/>
    </border>
    <border>
      <left style="thin">
        <color rgb="FF000000"/>
      </left>
      <right/>
      <top style="thin">
        <color rgb="FF000000"/>
      </top>
      <bottom style="thin">
        <color rgb="FF000000"/>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style="medium">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top/>
      <bottom style="double">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style="double">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bottom style="thin">
        <color rgb="FF000000"/>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top/>
      <bottom/>
      <diagonal/>
    </border>
    <border>
      <left style="thin">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bottom style="double">
        <color rgb="FF000000"/>
      </bottom>
      <diagonal/>
    </border>
    <border>
      <left style="medium">
        <color rgb="FF000000"/>
      </left>
      <right/>
      <top/>
      <bottom/>
      <diagonal/>
    </border>
    <border>
      <left style="thin">
        <color indexed="64"/>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bottom style="thin">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thin">
        <color rgb="FF000000"/>
      </left>
      <right style="thin">
        <color rgb="FF000000"/>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rgb="FF000000"/>
      </left>
      <right/>
      <top/>
      <bottom style="thin">
        <color rgb="FF000000"/>
      </bottom>
      <diagonal/>
    </border>
    <border>
      <left style="thin">
        <color indexed="64"/>
      </left>
      <right/>
      <top/>
      <bottom style="thin">
        <color indexed="64"/>
      </bottom>
      <diagonal/>
    </border>
    <border>
      <left/>
      <right style="thin">
        <color rgb="FF000000"/>
      </right>
      <top/>
      <bottom style="thin">
        <color indexed="64"/>
      </bottom>
      <diagonal/>
    </border>
  </borders>
  <cellStyleXfs count="2">
    <xf numFmtId="0" fontId="0" fillId="0" borderId="0"/>
    <xf numFmtId="164" fontId="104" fillId="0" borderId="0" applyFont="0" applyFill="0" applyBorder="0" applyAlignment="0" applyProtection="0"/>
  </cellStyleXfs>
  <cellXfs count="1829">
    <xf numFmtId="0" fontId="0" fillId="0" borderId="0" xfId="0"/>
    <xf numFmtId="0" fontId="1" fillId="0" borderId="0" xfId="0" applyFont="1"/>
    <xf numFmtId="0" fontId="2" fillId="0" borderId="0" xfId="0" applyFont="1" applyAlignment="1">
      <alignment horizontal="center"/>
    </xf>
    <xf numFmtId="0" fontId="2" fillId="0" borderId="0" xfId="0" applyFont="1" applyAlignment="1">
      <alignment wrapText="1"/>
    </xf>
    <xf numFmtId="0" fontId="2" fillId="0" borderId="0" xfId="0" applyFont="1"/>
    <xf numFmtId="0" fontId="5" fillId="0" borderId="0" xfId="0" applyFont="1" applyAlignment="1">
      <alignment horizontal="center"/>
    </xf>
    <xf numFmtId="0" fontId="3" fillId="2" borderId="4" xfId="0" applyFont="1" applyFill="1" applyBorder="1" applyAlignment="1">
      <alignment horizontal="center" vertical="center"/>
    </xf>
    <xf numFmtId="1" fontId="3" fillId="2" borderId="4" xfId="0" applyNumberFormat="1" applyFont="1" applyFill="1" applyBorder="1" applyAlignment="1">
      <alignment horizontal="center" vertical="center" wrapText="1"/>
    </xf>
    <xf numFmtId="1" fontId="3" fillId="2" borderId="5" xfId="0" applyNumberFormat="1" applyFont="1" applyFill="1" applyBorder="1" applyAlignment="1">
      <alignment horizontal="center" vertical="center" wrapText="1"/>
    </xf>
    <xf numFmtId="0" fontId="3" fillId="2" borderId="5" xfId="0" applyFont="1" applyFill="1" applyBorder="1" applyAlignment="1">
      <alignment horizontal="center" vertical="center"/>
    </xf>
    <xf numFmtId="0" fontId="3" fillId="2" borderId="5" xfId="0" applyFont="1" applyFill="1" applyBorder="1" applyAlignment="1">
      <alignment horizontal="center" vertical="center" wrapText="1"/>
    </xf>
    <xf numFmtId="165" fontId="3" fillId="2" borderId="5" xfId="0" applyNumberFormat="1" applyFont="1" applyFill="1" applyBorder="1" applyAlignment="1">
      <alignment horizontal="center" vertical="center" wrapText="1"/>
    </xf>
    <xf numFmtId="165" fontId="3" fillId="2" borderId="6" xfId="0" applyNumberFormat="1" applyFont="1" applyFill="1" applyBorder="1" applyAlignment="1">
      <alignment horizontal="center" vertical="center" wrapText="1"/>
    </xf>
    <xf numFmtId="165" fontId="3" fillId="3" borderId="6" xfId="0" applyNumberFormat="1" applyFont="1" applyFill="1" applyBorder="1" applyAlignment="1">
      <alignment horizontal="center" vertical="center" wrapText="1"/>
    </xf>
    <xf numFmtId="0" fontId="2" fillId="0" borderId="0" xfId="0" applyFont="1" applyAlignment="1">
      <alignment vertical="center"/>
    </xf>
    <xf numFmtId="166" fontId="6" fillId="4" borderId="4" xfId="0" applyNumberFormat="1" applyFont="1" applyFill="1" applyBorder="1" applyAlignment="1">
      <alignment horizontal="center" vertical="center"/>
    </xf>
    <xf numFmtId="0" fontId="3" fillId="2" borderId="7" xfId="0" applyFont="1" applyFill="1" applyBorder="1" applyAlignment="1">
      <alignment horizontal="center"/>
    </xf>
    <xf numFmtId="166" fontId="6" fillId="0" borderId="8" xfId="0" applyNumberFormat="1" applyFont="1" applyBorder="1" applyAlignment="1">
      <alignment horizontal="center" vertical="center"/>
    </xf>
    <xf numFmtId="0" fontId="6" fillId="0" borderId="4"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vertical="center" wrapText="1"/>
    </xf>
    <xf numFmtId="0" fontId="3" fillId="0" borderId="4" xfId="0" applyFont="1" applyBorder="1" applyAlignment="1">
      <alignment horizontal="center" vertical="center"/>
    </xf>
    <xf numFmtId="4" fontId="6" fillId="0" borderId="4" xfId="0" applyNumberFormat="1" applyFont="1" applyBorder="1" applyAlignment="1">
      <alignment horizontal="center" vertical="center"/>
    </xf>
    <xf numFmtId="0" fontId="6" fillId="0" borderId="8" xfId="0" applyFont="1" applyBorder="1" applyAlignment="1">
      <alignment horizontal="center" vertical="center"/>
    </xf>
    <xf numFmtId="167" fontId="7" fillId="0" borderId="4" xfId="0" applyNumberFormat="1" applyFont="1" applyBorder="1" applyAlignment="1">
      <alignment horizontal="center" vertical="center"/>
    </xf>
    <xf numFmtId="1" fontId="6" fillId="0" borderId="8" xfId="0" applyNumberFormat="1" applyFont="1" applyBorder="1" applyAlignment="1">
      <alignment horizontal="center" vertical="center"/>
    </xf>
    <xf numFmtId="168" fontId="2" fillId="0" borderId="0" xfId="0" applyNumberFormat="1" applyFont="1"/>
    <xf numFmtId="0" fontId="3" fillId="2" borderId="4" xfId="0" applyFont="1" applyFill="1" applyBorder="1" applyAlignment="1">
      <alignment horizontal="center"/>
    </xf>
    <xf numFmtId="166" fontId="6" fillId="0" borderId="4" xfId="0" applyNumberFormat="1" applyFont="1" applyBorder="1" applyAlignment="1">
      <alignment horizontal="center" vertical="center"/>
    </xf>
    <xf numFmtId="3" fontId="6" fillId="0" borderId="4" xfId="0" applyNumberFormat="1" applyFont="1" applyBorder="1" applyAlignment="1">
      <alignment horizontal="center" vertical="center"/>
    </xf>
    <xf numFmtId="0" fontId="8" fillId="5" borderId="10" xfId="0" applyFont="1" applyFill="1" applyBorder="1" applyAlignment="1">
      <alignment horizontal="center"/>
    </xf>
    <xf numFmtId="1" fontId="6" fillId="0" borderId="4" xfId="0" applyNumberFormat="1" applyFont="1" applyBorder="1" applyAlignment="1">
      <alignment horizontal="center" vertical="center"/>
    </xf>
    <xf numFmtId="0" fontId="6" fillId="0" borderId="11" xfId="0" applyFont="1" applyBorder="1" applyAlignment="1">
      <alignment horizontal="center" vertical="center"/>
    </xf>
    <xf numFmtId="167" fontId="7" fillId="0" borderId="12" xfId="0" applyNumberFormat="1" applyFont="1" applyBorder="1" applyAlignment="1">
      <alignment horizontal="center" vertical="center"/>
    </xf>
    <xf numFmtId="0" fontId="6" fillId="0" borderId="0" xfId="0" applyFont="1" applyAlignment="1">
      <alignment horizontal="center" vertical="center"/>
    </xf>
    <xf numFmtId="166" fontId="6" fillId="0" borderId="0" xfId="0" applyNumberFormat="1" applyFont="1" applyAlignment="1">
      <alignment horizontal="center" vertical="center"/>
    </xf>
    <xf numFmtId="166" fontId="6" fillId="0" borderId="12" xfId="0" applyNumberFormat="1" applyFont="1" applyBorder="1" applyAlignment="1">
      <alignment horizontal="center" vertical="center"/>
    </xf>
    <xf numFmtId="0" fontId="6" fillId="0" borderId="12" xfId="0" applyFont="1" applyBorder="1" applyAlignment="1">
      <alignment horizontal="center" vertical="center"/>
    </xf>
    <xf numFmtId="0" fontId="6" fillId="0" borderId="12" xfId="0" applyFont="1" applyBorder="1" applyAlignment="1">
      <alignment vertical="center" wrapText="1"/>
    </xf>
    <xf numFmtId="4" fontId="6" fillId="0" borderId="12" xfId="0" applyNumberFormat="1" applyFont="1" applyBorder="1" applyAlignment="1">
      <alignment horizontal="center" vertical="center"/>
    </xf>
    <xf numFmtId="0" fontId="9" fillId="0" borderId="0" xfId="0" applyFont="1" applyAlignment="1">
      <alignment horizontal="center"/>
    </xf>
    <xf numFmtId="0" fontId="10" fillId="0" borderId="0" xfId="0" applyFont="1"/>
    <xf numFmtId="0" fontId="10" fillId="0" borderId="0" xfId="0" applyFont="1" applyAlignment="1">
      <alignment horizontal="center"/>
    </xf>
    <xf numFmtId="0" fontId="10" fillId="0" borderId="0" xfId="0" applyFont="1" applyAlignment="1">
      <alignment wrapText="1"/>
    </xf>
    <xf numFmtId="4" fontId="3" fillId="2" borderId="15" xfId="0" applyNumberFormat="1" applyFont="1" applyFill="1" applyBorder="1" applyAlignment="1">
      <alignment horizontal="center"/>
    </xf>
    <xf numFmtId="167" fontId="10" fillId="0" borderId="0" xfId="0" applyNumberFormat="1" applyFont="1"/>
    <xf numFmtId="0" fontId="9" fillId="0" borderId="0" xfId="0" applyFont="1" applyAlignment="1">
      <alignment horizontal="center" vertical="center"/>
    </xf>
    <xf numFmtId="0" fontId="10" fillId="0" borderId="0" xfId="0" applyFont="1" applyAlignment="1">
      <alignment vertical="center"/>
    </xf>
    <xf numFmtId="0" fontId="10" fillId="0" borderId="0" xfId="0" applyFont="1" applyAlignment="1">
      <alignment vertical="center" wrapText="1"/>
    </xf>
    <xf numFmtId="0" fontId="11" fillId="2" borderId="4" xfId="0" applyFont="1" applyFill="1" applyBorder="1" applyAlignment="1">
      <alignment vertical="center" wrapText="1"/>
    </xf>
    <xf numFmtId="0" fontId="9" fillId="2" borderId="4" xfId="0" applyFont="1" applyFill="1" applyBorder="1" applyAlignment="1">
      <alignment horizontal="center" vertical="center" wrapText="1"/>
    </xf>
    <xf numFmtId="0" fontId="9" fillId="2" borderId="4" xfId="0" applyFont="1" applyFill="1" applyBorder="1" applyAlignment="1">
      <alignment vertical="center" wrapText="1"/>
    </xf>
    <xf numFmtId="0" fontId="6" fillId="0" borderId="0" xfId="0" applyFont="1"/>
    <xf numFmtId="0" fontId="12" fillId="0" borderId="4" xfId="0" applyFont="1" applyBorder="1" applyAlignment="1">
      <alignment horizontal="center"/>
    </xf>
    <xf numFmtId="0" fontId="1" fillId="0" borderId="4" xfId="0" applyFont="1" applyBorder="1" applyAlignment="1">
      <alignment horizontal="left"/>
    </xf>
    <xf numFmtId="167" fontId="2" fillId="0" borderId="4" xfId="0" applyNumberFormat="1" applyFont="1" applyBorder="1" applyAlignment="1">
      <alignment horizontal="center"/>
    </xf>
    <xf numFmtId="167" fontId="2" fillId="0" borderId="4" xfId="0" applyNumberFormat="1" applyFont="1" applyBorder="1"/>
    <xf numFmtId="4" fontId="2" fillId="0" borderId="0" xfId="0" applyNumberFormat="1" applyFont="1"/>
    <xf numFmtId="0" fontId="7" fillId="0" borderId="0" xfId="0" applyFont="1"/>
    <xf numFmtId="4" fontId="6" fillId="0" borderId="0" xfId="0" applyNumberFormat="1" applyFont="1" applyAlignment="1">
      <alignment horizontal="left" vertical="center"/>
    </xf>
    <xf numFmtId="4" fontId="6" fillId="0" borderId="0" xfId="0" applyNumberFormat="1" applyFont="1" applyAlignment="1">
      <alignment horizontal="center" vertical="center"/>
    </xf>
    <xf numFmtId="167" fontId="7" fillId="0" borderId="0" xfId="0" applyNumberFormat="1" applyFont="1"/>
    <xf numFmtId="4" fontId="9" fillId="0" borderId="0" xfId="0" applyNumberFormat="1" applyFont="1" applyAlignment="1">
      <alignment horizontal="center"/>
    </xf>
    <xf numFmtId="4" fontId="10" fillId="0" borderId="0" xfId="0" applyNumberFormat="1" applyFont="1"/>
    <xf numFmtId="2" fontId="1" fillId="0" borderId="4" xfId="0" applyNumberFormat="1" applyFont="1" applyBorder="1" applyAlignment="1">
      <alignment horizontal="left"/>
    </xf>
    <xf numFmtId="0" fontId="12" fillId="0" borderId="0" xfId="0" applyFont="1" applyAlignment="1">
      <alignment horizontal="center"/>
    </xf>
    <xf numFmtId="0" fontId="11" fillId="0" borderId="0" xfId="0" applyFont="1" applyAlignment="1">
      <alignment horizontal="right"/>
    </xf>
    <xf numFmtId="167" fontId="11" fillId="2" borderId="16" xfId="0" applyNumberFormat="1" applyFont="1" applyFill="1" applyBorder="1" applyAlignment="1">
      <alignment horizontal="center"/>
    </xf>
    <xf numFmtId="0" fontId="1" fillId="0" borderId="0" xfId="0" applyFont="1" applyAlignment="1">
      <alignment horizontal="center"/>
    </xf>
    <xf numFmtId="167" fontId="2" fillId="0" borderId="0" xfId="0" applyNumberFormat="1" applyFont="1" applyAlignment="1">
      <alignment horizontal="center"/>
    </xf>
    <xf numFmtId="4" fontId="2" fillId="0" borderId="0" xfId="0" applyNumberFormat="1" applyFont="1" applyAlignment="1">
      <alignment horizontal="right" wrapText="1"/>
    </xf>
    <xf numFmtId="167" fontId="2" fillId="0" borderId="0" xfId="0" applyNumberFormat="1" applyFont="1"/>
    <xf numFmtId="49" fontId="13" fillId="0" borderId="0" xfId="0" applyNumberFormat="1" applyFont="1" applyAlignment="1">
      <alignment horizontal="right" wrapText="1"/>
    </xf>
    <xf numFmtId="0" fontId="14" fillId="0" borderId="0" xfId="0" applyFont="1"/>
    <xf numFmtId="0" fontId="15" fillId="0" borderId="0" xfId="0" applyFont="1"/>
    <xf numFmtId="0" fontId="16" fillId="0" borderId="0" xfId="0" applyFont="1"/>
    <xf numFmtId="0" fontId="7" fillId="0" borderId="0" xfId="0" applyFont="1" applyAlignment="1">
      <alignment horizontal="right" wrapText="1"/>
    </xf>
    <xf numFmtId="0" fontId="2" fillId="0" borderId="17" xfId="0" applyFont="1" applyBorder="1"/>
    <xf numFmtId="0" fontId="2" fillId="0" borderId="0" xfId="0" applyFont="1" applyAlignment="1">
      <alignment horizontal="right" wrapText="1"/>
    </xf>
    <xf numFmtId="4" fontId="17" fillId="0" borderId="0" xfId="0" applyNumberFormat="1" applyFont="1" applyAlignment="1">
      <alignment horizontal="center"/>
    </xf>
    <xf numFmtId="0" fontId="18" fillId="0" borderId="18" xfId="0" applyFont="1" applyBorder="1" applyAlignment="1">
      <alignment horizontal="center"/>
    </xf>
    <xf numFmtId="0" fontId="2" fillId="0" borderId="0" xfId="0" applyFont="1" applyAlignment="1">
      <alignment horizontal="center" wrapText="1"/>
    </xf>
    <xf numFmtId="0" fontId="18" fillId="0" borderId="0" xfId="0" applyFont="1"/>
    <xf numFmtId="167" fontId="8" fillId="0" borderId="0" xfId="0" applyNumberFormat="1" applyFont="1"/>
    <xf numFmtId="0" fontId="18" fillId="2" borderId="10" xfId="0" applyFont="1" applyFill="1" applyBorder="1" applyAlignment="1">
      <alignment horizontal="center"/>
    </xf>
    <xf numFmtId="0" fontId="2" fillId="2" borderId="10" xfId="0" applyFont="1" applyFill="1" applyBorder="1" applyAlignment="1">
      <alignment horizontal="center"/>
    </xf>
    <xf numFmtId="0" fontId="19" fillId="2" borderId="10" xfId="0" applyFont="1" applyFill="1" applyBorder="1" applyAlignment="1">
      <alignment horizontal="center"/>
    </xf>
    <xf numFmtId="0" fontId="14" fillId="2" borderId="10" xfId="0" applyFont="1" applyFill="1" applyBorder="1"/>
    <xf numFmtId="0" fontId="20" fillId="2" borderId="4" xfId="0" applyFont="1" applyFill="1" applyBorder="1" applyAlignment="1">
      <alignment horizontal="center" vertical="center"/>
    </xf>
    <xf numFmtId="1" fontId="20" fillId="2" borderId="4"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165" fontId="20" fillId="2" borderId="4" xfId="0" applyNumberFormat="1" applyFont="1" applyFill="1" applyBorder="1" applyAlignment="1">
      <alignment horizontal="center" vertical="center" wrapText="1"/>
    </xf>
    <xf numFmtId="1" fontId="20" fillId="3" borderId="19" xfId="0" applyNumberFormat="1" applyFont="1" applyFill="1" applyBorder="1" applyAlignment="1">
      <alignment horizontal="center" vertical="center" wrapText="1"/>
    </xf>
    <xf numFmtId="14" fontId="2" fillId="4" borderId="10" xfId="0" applyNumberFormat="1" applyFont="1" applyFill="1" applyBorder="1" applyAlignment="1">
      <alignment horizontal="center" vertical="center"/>
    </xf>
    <xf numFmtId="0" fontId="19" fillId="2" borderId="4" xfId="0" applyFont="1" applyFill="1" applyBorder="1" applyAlignment="1">
      <alignment horizontal="center"/>
    </xf>
    <xf numFmtId="166" fontId="14" fillId="0" borderId="4" xfId="0" applyNumberFormat="1" applyFont="1" applyBorder="1" applyAlignment="1">
      <alignment horizontal="center"/>
    </xf>
    <xf numFmtId="1" fontId="14" fillId="0" borderId="4" xfId="0" applyNumberFormat="1" applyFont="1" applyBorder="1" applyAlignment="1">
      <alignment horizontal="center"/>
    </xf>
    <xf numFmtId="0" fontId="14" fillId="0" borderId="4" xfId="0" applyFont="1" applyBorder="1" applyAlignment="1">
      <alignment horizontal="center"/>
    </xf>
    <xf numFmtId="0" fontId="14" fillId="0" borderId="4" xfId="0" applyFont="1" applyBorder="1"/>
    <xf numFmtId="4" fontId="14" fillId="0" borderId="4" xfId="0" applyNumberFormat="1" applyFont="1" applyBorder="1" applyAlignment="1">
      <alignment horizontal="center" vertical="center"/>
    </xf>
    <xf numFmtId="3" fontId="14" fillId="0" borderId="4" xfId="0" applyNumberFormat="1" applyFont="1" applyBorder="1" applyAlignment="1">
      <alignment horizontal="center" vertical="center"/>
    </xf>
    <xf numFmtId="167" fontId="12" fillId="0" borderId="4" xfId="0" applyNumberFormat="1" applyFont="1" applyBorder="1" applyAlignment="1">
      <alignment horizontal="center" vertical="center"/>
    </xf>
    <xf numFmtId="1" fontId="14" fillId="0" borderId="4" xfId="0" applyNumberFormat="1" applyFont="1" applyBorder="1" applyAlignment="1">
      <alignment horizontal="center" vertical="center"/>
    </xf>
    <xf numFmtId="0" fontId="2" fillId="0" borderId="4" xfId="0" applyFont="1" applyBorder="1"/>
    <xf numFmtId="0" fontId="19" fillId="0" borderId="4" xfId="0" applyFont="1" applyBorder="1" applyAlignment="1">
      <alignment horizontal="center"/>
    </xf>
    <xf numFmtId="0" fontId="14" fillId="0" borderId="4" xfId="0" applyFont="1" applyBorder="1" applyAlignment="1">
      <alignment horizontal="center" vertical="center"/>
    </xf>
    <xf numFmtId="0" fontId="7" fillId="5" borderId="10" xfId="0" applyFont="1" applyFill="1" applyBorder="1" applyAlignment="1">
      <alignment horizontal="center"/>
    </xf>
    <xf numFmtId="0" fontId="14" fillId="0" borderId="4" xfId="0" applyFont="1" applyBorder="1" applyAlignment="1">
      <alignment wrapText="1"/>
    </xf>
    <xf numFmtId="14" fontId="2" fillId="0" borderId="0" xfId="0" applyNumberFormat="1" applyFont="1"/>
    <xf numFmtId="0" fontId="21" fillId="0" borderId="0" xfId="0" applyFont="1"/>
    <xf numFmtId="4" fontId="22" fillId="2" borderId="4" xfId="0" applyNumberFormat="1" applyFont="1" applyFill="1" applyBorder="1" applyAlignment="1">
      <alignment horizontal="center"/>
    </xf>
    <xf numFmtId="4" fontId="19" fillId="2" borderId="4" xfId="0" applyNumberFormat="1" applyFont="1" applyFill="1" applyBorder="1" applyAlignment="1">
      <alignment horizontal="center"/>
    </xf>
    <xf numFmtId="0" fontId="23" fillId="0" borderId="0" xfId="0" applyFont="1"/>
    <xf numFmtId="0" fontId="2" fillId="0" borderId="0" xfId="0" applyFont="1" applyAlignment="1">
      <alignment horizontal="left"/>
    </xf>
    <xf numFmtId="0" fontId="14" fillId="0" borderId="0" xfId="0" applyFont="1" applyAlignment="1">
      <alignment horizontal="center"/>
    </xf>
    <xf numFmtId="0" fontId="12" fillId="5" borderId="10" xfId="0" applyFont="1" applyFill="1" applyBorder="1"/>
    <xf numFmtId="0" fontId="12" fillId="0" borderId="0" xfId="0" applyFont="1"/>
    <xf numFmtId="0" fontId="12" fillId="0" borderId="0" xfId="0" applyFont="1" applyAlignment="1">
      <alignment wrapText="1"/>
    </xf>
    <xf numFmtId="0" fontId="12" fillId="0" borderId="0" xfId="0" applyFont="1" applyAlignment="1">
      <alignment horizontal="center" wrapText="1"/>
    </xf>
    <xf numFmtId="0" fontId="24" fillId="2" borderId="10" xfId="0" applyFont="1" applyFill="1" applyBorder="1" applyAlignment="1">
      <alignment horizontal="center"/>
    </xf>
    <xf numFmtId="0" fontId="24" fillId="2" borderId="10" xfId="0" applyFont="1" applyFill="1" applyBorder="1" applyAlignment="1">
      <alignment horizontal="center" wrapText="1"/>
    </xf>
    <xf numFmtId="0" fontId="25" fillId="2" borderId="4" xfId="0" applyFont="1" applyFill="1" applyBorder="1" applyAlignment="1">
      <alignment horizontal="center" vertical="center"/>
    </xf>
    <xf numFmtId="1" fontId="25" fillId="2" borderId="4" xfId="0" applyNumberFormat="1" applyFont="1" applyFill="1" applyBorder="1" applyAlignment="1">
      <alignment horizontal="center" vertical="center" wrapText="1"/>
    </xf>
    <xf numFmtId="0" fontId="25" fillId="2" borderId="4" xfId="0" applyFont="1" applyFill="1" applyBorder="1" applyAlignment="1">
      <alignment horizontal="center" vertical="center" wrapText="1"/>
    </xf>
    <xf numFmtId="165" fontId="25" fillId="2" borderId="4" xfId="0" applyNumberFormat="1" applyFont="1" applyFill="1" applyBorder="1" applyAlignment="1">
      <alignment horizontal="center" vertical="center" wrapText="1"/>
    </xf>
    <xf numFmtId="14" fontId="2" fillId="4" borderId="10" xfId="0" applyNumberFormat="1" applyFont="1" applyFill="1" applyBorder="1" applyAlignment="1">
      <alignment vertical="center"/>
    </xf>
    <xf numFmtId="0" fontId="26" fillId="2" borderId="4" xfId="0" applyFont="1" applyFill="1" applyBorder="1" applyAlignment="1">
      <alignment horizontal="center"/>
    </xf>
    <xf numFmtId="166" fontId="27" fillId="0" borderId="4" xfId="0" applyNumberFormat="1" applyFont="1" applyBorder="1" applyAlignment="1">
      <alignment horizontal="center"/>
    </xf>
    <xf numFmtId="1" fontId="27" fillId="0" borderId="4" xfId="0" applyNumberFormat="1" applyFont="1" applyBorder="1" applyAlignment="1">
      <alignment horizontal="center"/>
    </xf>
    <xf numFmtId="0" fontId="27" fillId="0" borderId="4" xfId="0" applyFont="1" applyBorder="1" applyAlignment="1">
      <alignment wrapText="1"/>
    </xf>
    <xf numFmtId="0" fontId="27" fillId="0" borderId="4" xfId="0" applyFont="1" applyBorder="1" applyAlignment="1">
      <alignment horizontal="center" wrapText="1"/>
    </xf>
    <xf numFmtId="4" fontId="27" fillId="0" borderId="4" xfId="0" applyNumberFormat="1" applyFont="1" applyBorder="1" applyAlignment="1">
      <alignment horizontal="center" vertical="center" wrapText="1"/>
    </xf>
    <xf numFmtId="0" fontId="27" fillId="0" borderId="4" xfId="0" applyFont="1" applyBorder="1" applyAlignment="1">
      <alignment horizontal="center" vertical="center" wrapText="1"/>
    </xf>
    <xf numFmtId="167" fontId="2" fillId="0" borderId="4" xfId="0" applyNumberFormat="1" applyFont="1" applyBorder="1" applyAlignment="1">
      <alignment horizontal="center" vertical="center" wrapText="1"/>
    </xf>
    <xf numFmtId="1" fontId="27" fillId="0" borderId="4" xfId="0" applyNumberFormat="1" applyFont="1" applyBorder="1" applyAlignment="1">
      <alignment horizontal="center" vertical="center"/>
    </xf>
    <xf numFmtId="167" fontId="2" fillId="0" borderId="4" xfId="0" applyNumberFormat="1" applyFont="1" applyBorder="1" applyAlignment="1">
      <alignment horizontal="center" vertical="center"/>
    </xf>
    <xf numFmtId="0" fontId="2" fillId="5" borderId="10" xfId="0" applyFont="1" applyFill="1" applyBorder="1" applyAlignment="1">
      <alignment horizontal="center"/>
    </xf>
    <xf numFmtId="1" fontId="26" fillId="0" borderId="4" xfId="0" applyNumberFormat="1" applyFont="1" applyBorder="1" applyAlignment="1">
      <alignment horizontal="center"/>
    </xf>
    <xf numFmtId="0" fontId="27" fillId="0" borderId="4" xfId="0" applyFont="1" applyBorder="1" applyAlignment="1">
      <alignment horizontal="left" wrapText="1"/>
    </xf>
    <xf numFmtId="169" fontId="27" fillId="0" borderId="4" xfId="0" applyNumberFormat="1" applyFont="1" applyBorder="1" applyAlignment="1">
      <alignment horizontal="center" wrapText="1"/>
    </xf>
    <xf numFmtId="0" fontId="26" fillId="0" borderId="4" xfId="0" applyFont="1" applyBorder="1" applyAlignment="1">
      <alignment horizontal="center" wrapText="1"/>
    </xf>
    <xf numFmtId="0" fontId="2" fillId="0" borderId="4" xfId="0" applyFont="1" applyBorder="1" applyAlignment="1">
      <alignment horizontal="left"/>
    </xf>
    <xf numFmtId="166" fontId="28" fillId="0" borderId="4" xfId="0" applyNumberFormat="1" applyFont="1" applyBorder="1" applyAlignment="1">
      <alignment horizontal="center"/>
    </xf>
    <xf numFmtId="0" fontId="28" fillId="0" borderId="4" xfId="0" applyFont="1" applyBorder="1" applyAlignment="1">
      <alignment horizontal="center"/>
    </xf>
    <xf numFmtId="0" fontId="28" fillId="0" borderId="20" xfId="0" applyFont="1" applyBorder="1" applyAlignment="1">
      <alignment horizontal="left" vertical="top"/>
    </xf>
    <xf numFmtId="0" fontId="28" fillId="0" borderId="4" xfId="0" applyFont="1" applyBorder="1" applyAlignment="1">
      <alignment horizontal="left" wrapText="1"/>
    </xf>
    <xf numFmtId="4" fontId="28" fillId="0" borderId="4" xfId="0" applyNumberFormat="1" applyFont="1" applyBorder="1" applyAlignment="1">
      <alignment horizontal="center" vertical="center" wrapText="1"/>
    </xf>
    <xf numFmtId="166" fontId="27" fillId="0" borderId="8" xfId="0" applyNumberFormat="1" applyFont="1" applyBorder="1" applyAlignment="1">
      <alignment horizontal="center"/>
    </xf>
    <xf numFmtId="1" fontId="27" fillId="0" borderId="8" xfId="0" applyNumberFormat="1" applyFont="1" applyBorder="1" applyAlignment="1">
      <alignment horizontal="center"/>
    </xf>
    <xf numFmtId="0" fontId="27" fillId="0" borderId="8" xfId="0" applyFont="1" applyBorder="1" applyAlignment="1">
      <alignment wrapText="1"/>
    </xf>
    <xf numFmtId="4" fontId="27" fillId="0" borderId="8" xfId="0" applyNumberFormat="1" applyFont="1" applyBorder="1" applyAlignment="1">
      <alignment horizontal="center" vertical="center" wrapText="1"/>
    </xf>
    <xf numFmtId="0" fontId="27" fillId="0" borderId="4" xfId="0" applyFont="1" applyBorder="1" applyAlignment="1">
      <alignment horizontal="center"/>
    </xf>
    <xf numFmtId="167" fontId="2" fillId="0" borderId="8" xfId="0" applyNumberFormat="1" applyFont="1" applyBorder="1" applyAlignment="1">
      <alignment horizontal="center" vertical="center" wrapText="1"/>
    </xf>
    <xf numFmtId="0" fontId="2" fillId="0" borderId="4" xfId="0" applyFont="1" applyBorder="1" applyAlignment="1">
      <alignment horizontal="center"/>
    </xf>
    <xf numFmtId="0" fontId="2" fillId="0" borderId="4" xfId="0" applyFont="1" applyBorder="1" applyAlignment="1">
      <alignment horizontal="center" wrapText="1"/>
    </xf>
    <xf numFmtId="0" fontId="28" fillId="0" borderId="4" xfId="0" applyFont="1" applyBorder="1" applyAlignment="1">
      <alignment horizontal="center" vertical="center" wrapText="1"/>
    </xf>
    <xf numFmtId="0" fontId="28" fillId="0" borderId="13" xfId="0" applyFont="1" applyBorder="1" applyAlignment="1">
      <alignment horizontal="left" vertical="top"/>
    </xf>
    <xf numFmtId="0" fontId="27" fillId="0" borderId="9" xfId="0" applyFont="1" applyBorder="1" applyAlignment="1">
      <alignment wrapText="1"/>
    </xf>
    <xf numFmtId="4" fontId="19" fillId="0" borderId="0" xfId="0" applyNumberFormat="1" applyFont="1" applyAlignment="1">
      <alignment horizontal="center"/>
    </xf>
    <xf numFmtId="166" fontId="27" fillId="5" borderId="4" xfId="0" applyNumberFormat="1" applyFont="1" applyFill="1" applyBorder="1" applyAlignment="1">
      <alignment horizontal="center"/>
    </xf>
    <xf numFmtId="1" fontId="27" fillId="5" borderId="4" xfId="0" applyNumberFormat="1" applyFont="1" applyFill="1" applyBorder="1" applyAlignment="1">
      <alignment horizontal="center"/>
    </xf>
    <xf numFmtId="0" fontId="27" fillId="5" borderId="4" xfId="0" applyFont="1" applyFill="1" applyBorder="1" applyAlignment="1">
      <alignment horizontal="center"/>
    </xf>
    <xf numFmtId="0" fontId="27" fillId="5" borderId="4" xfId="0" applyFont="1" applyFill="1" applyBorder="1" applyAlignment="1">
      <alignment wrapText="1"/>
    </xf>
    <xf numFmtId="0" fontId="27" fillId="5" borderId="4" xfId="0" applyFont="1" applyFill="1" applyBorder="1" applyAlignment="1">
      <alignment horizontal="center" wrapText="1"/>
    </xf>
    <xf numFmtId="4" fontId="27" fillId="5" borderId="4" xfId="0" applyNumberFormat="1" applyFont="1" applyFill="1" applyBorder="1" applyAlignment="1">
      <alignment horizontal="center" vertical="center" wrapText="1"/>
    </xf>
    <xf numFmtId="0" fontId="27" fillId="5" borderId="4" xfId="0" applyFont="1" applyFill="1" applyBorder="1" applyAlignment="1">
      <alignment horizontal="center" vertical="center" wrapText="1"/>
    </xf>
    <xf numFmtId="167" fontId="2" fillId="5" borderId="4" xfId="0" applyNumberFormat="1" applyFont="1" applyFill="1" applyBorder="1" applyAlignment="1">
      <alignment horizontal="center" vertical="center"/>
    </xf>
    <xf numFmtId="0" fontId="2" fillId="5" borderId="4" xfId="0" applyFont="1" applyFill="1" applyBorder="1"/>
    <xf numFmtId="0" fontId="2" fillId="5" borderId="10" xfId="0" applyFont="1" applyFill="1" applyBorder="1"/>
    <xf numFmtId="14" fontId="2" fillId="5" borderId="10" xfId="0" applyNumberFormat="1" applyFont="1" applyFill="1" applyBorder="1"/>
    <xf numFmtId="166" fontId="29" fillId="0" borderId="9" xfId="0" applyNumberFormat="1" applyFont="1" applyBorder="1" applyAlignment="1">
      <alignment horizontal="center"/>
    </xf>
    <xf numFmtId="0" fontId="29" fillId="0" borderId="4" xfId="0" applyFont="1" applyBorder="1" applyAlignment="1">
      <alignment horizontal="center"/>
    </xf>
    <xf numFmtId="0" fontId="29" fillId="0" borderId="4" xfId="0" applyFont="1" applyBorder="1" applyAlignment="1">
      <alignment horizontal="center" vertical="center"/>
    </xf>
    <xf numFmtId="166" fontId="14" fillId="0" borderId="4" xfId="0" applyNumberFormat="1" applyFont="1" applyBorder="1" applyAlignment="1">
      <alignment horizontal="center" vertical="center"/>
    </xf>
    <xf numFmtId="0" fontId="14" fillId="0" borderId="4" xfId="0" applyFont="1" applyBorder="1" applyAlignment="1">
      <alignment vertical="center"/>
    </xf>
    <xf numFmtId="0" fontId="2" fillId="0" borderId="4" xfId="0" applyFont="1" applyBorder="1" applyAlignment="1">
      <alignment vertical="center"/>
    </xf>
    <xf numFmtId="0" fontId="2" fillId="0" borderId="21" xfId="0" applyFont="1" applyBorder="1"/>
    <xf numFmtId="166" fontId="30" fillId="0" borderId="4" xfId="0" applyNumberFormat="1" applyFont="1" applyBorder="1" applyAlignment="1">
      <alignment horizontal="center" vertical="center"/>
    </xf>
    <xf numFmtId="1" fontId="31" fillId="0" borderId="4" xfId="0" applyNumberFormat="1" applyFont="1" applyBorder="1" applyAlignment="1">
      <alignment horizontal="center"/>
    </xf>
    <xf numFmtId="0" fontId="30" fillId="0" borderId="4" xfId="0" applyFont="1" applyBorder="1" applyAlignment="1">
      <alignment horizontal="center" vertical="center"/>
    </xf>
    <xf numFmtId="0" fontId="30" fillId="0" borderId="4" xfId="0" applyFont="1" applyBorder="1" applyAlignment="1">
      <alignment vertical="center" wrapText="1"/>
    </xf>
    <xf numFmtId="4" fontId="30" fillId="0" borderId="4" xfId="0" applyNumberFormat="1" applyFont="1" applyBorder="1" applyAlignment="1">
      <alignment horizontal="center" vertical="center"/>
    </xf>
    <xf numFmtId="14" fontId="2" fillId="0" borderId="0" xfId="0" applyNumberFormat="1" applyFont="1" applyAlignment="1">
      <alignment vertical="center"/>
    </xf>
    <xf numFmtId="0" fontId="24" fillId="0" borderId="0" xfId="0" applyFont="1" applyAlignment="1">
      <alignment horizontal="center"/>
    </xf>
    <xf numFmtId="4" fontId="32" fillId="2" borderId="7" xfId="0" applyNumberFormat="1" applyFont="1" applyFill="1" applyBorder="1" applyAlignment="1">
      <alignment horizontal="center" wrapText="1"/>
    </xf>
    <xf numFmtId="167" fontId="23" fillId="0" borderId="0" xfId="0" applyNumberFormat="1" applyFont="1" applyAlignment="1">
      <alignment wrapText="1"/>
    </xf>
    <xf numFmtId="0" fontId="12" fillId="0" borderId="0" xfId="0" applyFont="1" applyAlignment="1">
      <alignment horizontal="left" wrapText="1"/>
    </xf>
    <xf numFmtId="4" fontId="12" fillId="0" borderId="0" xfId="0" applyNumberFormat="1" applyFont="1" applyAlignment="1">
      <alignment wrapText="1"/>
    </xf>
    <xf numFmtId="0" fontId="18" fillId="0" borderId="0" xfId="0" applyFont="1" applyAlignment="1">
      <alignment horizontal="center"/>
    </xf>
    <xf numFmtId="167" fontId="2" fillId="0" borderId="0" xfId="0" applyNumberFormat="1" applyFont="1" applyAlignment="1">
      <alignment wrapText="1"/>
    </xf>
    <xf numFmtId="0" fontId="33" fillId="0" borderId="0" xfId="0" applyFont="1"/>
    <xf numFmtId="0" fontId="23" fillId="0" borderId="0" xfId="0" applyFont="1" applyAlignment="1">
      <alignment wrapText="1"/>
    </xf>
    <xf numFmtId="0" fontId="19" fillId="2" borderId="10" xfId="0" applyFont="1" applyFill="1" applyBorder="1" applyAlignment="1">
      <alignment horizontal="center" wrapText="1"/>
    </xf>
    <xf numFmtId="0" fontId="19" fillId="2" borderId="4" xfId="0" applyFont="1" applyFill="1" applyBorder="1" applyAlignment="1">
      <alignment horizontal="center" vertical="center"/>
    </xf>
    <xf numFmtId="0" fontId="19" fillId="2" borderId="28" xfId="0" applyFont="1" applyFill="1" applyBorder="1" applyAlignment="1">
      <alignment horizontal="center" vertical="center"/>
    </xf>
    <xf numFmtId="1" fontId="19" fillId="2" borderId="28" xfId="0" applyNumberFormat="1" applyFont="1" applyFill="1" applyBorder="1" applyAlignment="1">
      <alignment horizontal="center" vertical="center" wrapText="1"/>
    </xf>
    <xf numFmtId="0" fontId="19" fillId="2" borderId="28" xfId="0" applyFont="1" applyFill="1" applyBorder="1" applyAlignment="1">
      <alignment horizontal="center" vertical="center" wrapText="1"/>
    </xf>
    <xf numFmtId="165" fontId="19" fillId="2" borderId="28" xfId="0" applyNumberFormat="1" applyFont="1" applyFill="1" applyBorder="1" applyAlignment="1">
      <alignment horizontal="center" vertical="center" wrapText="1"/>
    </xf>
    <xf numFmtId="14" fontId="2" fillId="4" borderId="10" xfId="0" applyNumberFormat="1" applyFont="1" applyFill="1" applyBorder="1"/>
    <xf numFmtId="9" fontId="14" fillId="0" borderId="4" xfId="0" applyNumberFormat="1" applyFont="1" applyBorder="1" applyAlignment="1">
      <alignment horizontal="center" vertical="center"/>
    </xf>
    <xf numFmtId="0" fontId="14" fillId="0" borderId="4" xfId="0" applyFont="1" applyBorder="1" applyAlignment="1">
      <alignment vertical="center" wrapText="1"/>
    </xf>
    <xf numFmtId="4" fontId="10" fillId="0" borderId="4" xfId="0" applyNumberFormat="1" applyFont="1" applyBorder="1" applyAlignment="1">
      <alignment horizontal="center" vertical="center"/>
    </xf>
    <xf numFmtId="167" fontId="1" fillId="0" borderId="4" xfId="0" applyNumberFormat="1" applyFont="1" applyBorder="1" applyAlignment="1">
      <alignment horizontal="center" vertical="center"/>
    </xf>
    <xf numFmtId="0" fontId="28" fillId="0" borderId="4" xfId="0" applyFont="1" applyBorder="1"/>
    <xf numFmtId="0" fontId="19" fillId="0" borderId="4" xfId="0" applyFont="1" applyBorder="1" applyAlignment="1">
      <alignment horizontal="center" vertical="center"/>
    </xf>
    <xf numFmtId="0" fontId="34" fillId="0" borderId="4" xfId="0" applyFont="1" applyBorder="1" applyAlignment="1">
      <alignment vertical="center" wrapText="1"/>
    </xf>
    <xf numFmtId="4" fontId="35" fillId="2" borderId="10" xfId="0" applyNumberFormat="1" applyFont="1" applyFill="1" applyBorder="1" applyAlignment="1">
      <alignment horizontal="center" vertical="center"/>
    </xf>
    <xf numFmtId="0" fontId="36" fillId="2" borderId="10" xfId="0" applyFont="1" applyFill="1" applyBorder="1" applyAlignment="1">
      <alignment vertical="center"/>
    </xf>
    <xf numFmtId="4" fontId="37" fillId="2" borderId="15" xfId="0" applyNumberFormat="1" applyFont="1" applyFill="1" applyBorder="1" applyAlignment="1">
      <alignment horizontal="center" vertical="center"/>
    </xf>
    <xf numFmtId="0" fontId="19" fillId="0" borderId="0" xfId="0" applyFont="1" applyAlignment="1">
      <alignment horizontal="center" vertical="center"/>
    </xf>
    <xf numFmtId="0" fontId="14" fillId="0" borderId="0" xfId="0" applyFont="1" applyAlignment="1">
      <alignment wrapText="1"/>
    </xf>
    <xf numFmtId="0" fontId="14" fillId="0" borderId="0" xfId="0" applyFont="1" applyAlignment="1">
      <alignment horizontal="left"/>
    </xf>
    <xf numFmtId="0" fontId="14" fillId="0" borderId="0" xfId="0" applyFont="1" applyAlignment="1">
      <alignment vertical="center"/>
    </xf>
    <xf numFmtId="0" fontId="38" fillId="0" borderId="0" xfId="0" applyFont="1"/>
    <xf numFmtId="0" fontId="19" fillId="0" borderId="18" xfId="0" applyFont="1" applyBorder="1" applyAlignment="1">
      <alignment horizontal="center"/>
    </xf>
    <xf numFmtId="0" fontId="19" fillId="0" borderId="0" xfId="0" applyFont="1"/>
    <xf numFmtId="0" fontId="20" fillId="2" borderId="28" xfId="0" applyFont="1" applyFill="1" applyBorder="1" applyAlignment="1">
      <alignment horizontal="center" vertical="center"/>
    </xf>
    <xf numFmtId="1" fontId="20" fillId="2" borderId="28" xfId="0" applyNumberFormat="1" applyFont="1" applyFill="1" applyBorder="1" applyAlignment="1">
      <alignment horizontal="center" vertical="center" wrapText="1"/>
    </xf>
    <xf numFmtId="0" fontId="20" fillId="2" borderId="28" xfId="0" applyFont="1" applyFill="1" applyBorder="1" applyAlignment="1">
      <alignment horizontal="center" vertical="center" wrapText="1"/>
    </xf>
    <xf numFmtId="165" fontId="20" fillId="2" borderId="28" xfId="0" applyNumberFormat="1" applyFont="1" applyFill="1" applyBorder="1" applyAlignment="1">
      <alignment horizontal="center" vertical="center" wrapText="1"/>
    </xf>
    <xf numFmtId="0" fontId="20" fillId="2" borderId="4" xfId="0" applyFont="1" applyFill="1" applyBorder="1" applyAlignment="1">
      <alignment horizontal="center"/>
    </xf>
    <xf numFmtId="166" fontId="30" fillId="0" borderId="4" xfId="0" applyNumberFormat="1" applyFont="1" applyBorder="1" applyAlignment="1">
      <alignment horizontal="center"/>
    </xf>
    <xf numFmtId="1" fontId="30" fillId="0" borderId="4" xfId="0" applyNumberFormat="1" applyFont="1" applyBorder="1" applyAlignment="1">
      <alignment horizontal="center"/>
    </xf>
    <xf numFmtId="0" fontId="30" fillId="0" borderId="4" xfId="0" applyFont="1" applyBorder="1" applyAlignment="1">
      <alignment horizontal="center"/>
    </xf>
    <xf numFmtId="0" fontId="30" fillId="0" borderId="4" xfId="0" applyFont="1" applyBorder="1"/>
    <xf numFmtId="3" fontId="30" fillId="0" borderId="4" xfId="0" applyNumberFormat="1" applyFont="1" applyBorder="1" applyAlignment="1">
      <alignment horizontal="center" vertical="center"/>
    </xf>
    <xf numFmtId="0" fontId="20" fillId="0" borderId="4" xfId="0" applyFont="1" applyBorder="1" applyAlignment="1">
      <alignment horizontal="center"/>
    </xf>
    <xf numFmtId="0" fontId="30" fillId="0" borderId="4" xfId="0" applyFont="1" applyBorder="1" applyAlignment="1">
      <alignment horizontal="left"/>
    </xf>
    <xf numFmtId="4" fontId="30" fillId="2" borderId="4" xfId="0" applyNumberFormat="1" applyFont="1" applyFill="1" applyBorder="1" applyAlignment="1">
      <alignment horizontal="center" vertical="center"/>
    </xf>
    <xf numFmtId="167" fontId="30" fillId="0" borderId="4" xfId="0" applyNumberFormat="1" applyFont="1" applyBorder="1" applyAlignment="1">
      <alignment vertical="center"/>
    </xf>
    <xf numFmtId="166" fontId="30" fillId="5" borderId="4" xfId="0" applyNumberFormat="1" applyFont="1" applyFill="1" applyBorder="1" applyAlignment="1">
      <alignment horizontal="center"/>
    </xf>
    <xf numFmtId="1" fontId="30" fillId="5" borderId="4" xfId="0" applyNumberFormat="1" applyFont="1" applyFill="1" applyBorder="1" applyAlignment="1">
      <alignment horizontal="center"/>
    </xf>
    <xf numFmtId="0" fontId="30" fillId="5" borderId="4" xfId="0" applyFont="1" applyFill="1" applyBorder="1" applyAlignment="1">
      <alignment horizontal="center"/>
    </xf>
    <xf numFmtId="0" fontId="30" fillId="5" borderId="4" xfId="0" applyFont="1" applyFill="1" applyBorder="1" applyAlignment="1">
      <alignment horizontal="center" wrapText="1"/>
    </xf>
    <xf numFmtId="0" fontId="14" fillId="5" borderId="4" xfId="0" applyFont="1" applyFill="1" applyBorder="1" applyAlignment="1">
      <alignment horizontal="center"/>
    </xf>
    <xf numFmtId="0" fontId="14" fillId="5" borderId="4" xfId="0" applyFont="1" applyFill="1" applyBorder="1" applyAlignment="1">
      <alignment wrapText="1"/>
    </xf>
    <xf numFmtId="0" fontId="14" fillId="5" borderId="4" xfId="0" applyFont="1" applyFill="1" applyBorder="1" applyAlignment="1">
      <alignment horizontal="center" vertical="center" wrapText="1"/>
    </xf>
    <xf numFmtId="4" fontId="14" fillId="5" borderId="4" xfId="0" applyNumberFormat="1" applyFont="1" applyFill="1" applyBorder="1" applyAlignment="1">
      <alignment horizontal="center" vertical="center"/>
    </xf>
    <xf numFmtId="0" fontId="14" fillId="5" borderId="4" xfId="0" applyFont="1" applyFill="1" applyBorder="1" applyAlignment="1">
      <alignment horizontal="center" vertical="center"/>
    </xf>
    <xf numFmtId="3" fontId="30" fillId="5" borderId="4" xfId="0" applyNumberFormat="1" applyFont="1" applyFill="1" applyBorder="1" applyAlignment="1">
      <alignment horizontal="center" vertical="center"/>
    </xf>
    <xf numFmtId="0" fontId="14" fillId="0" borderId="4" xfId="0" applyFont="1" applyBorder="1" applyAlignment="1">
      <alignment horizontal="center" vertical="center" wrapText="1"/>
    </xf>
    <xf numFmtId="0" fontId="20" fillId="0" borderId="0" xfId="0" applyFont="1" applyAlignment="1">
      <alignment horizontal="center"/>
    </xf>
    <xf numFmtId="4" fontId="39" fillId="2" borderId="7" xfId="0" applyNumberFormat="1" applyFont="1" applyFill="1" applyBorder="1" applyAlignment="1">
      <alignment horizontal="center"/>
    </xf>
    <xf numFmtId="4" fontId="40" fillId="2" borderId="29" xfId="0" applyNumberFormat="1" applyFont="1" applyFill="1" applyBorder="1" applyAlignment="1">
      <alignment horizontal="center"/>
    </xf>
    <xf numFmtId="0" fontId="14" fillId="0" borderId="18" xfId="0" applyFont="1" applyBorder="1"/>
    <xf numFmtId="167" fontId="23" fillId="0" borderId="0" xfId="0" applyNumberFormat="1" applyFont="1" applyAlignment="1">
      <alignment horizontal="center"/>
    </xf>
    <xf numFmtId="167" fontId="23" fillId="0" borderId="0" xfId="0" applyNumberFormat="1" applyFont="1"/>
    <xf numFmtId="0" fontId="2" fillId="0" borderId="0" xfId="0" applyFont="1" applyAlignment="1">
      <alignment horizontal="center" vertical="center"/>
    </xf>
    <xf numFmtId="0" fontId="19" fillId="2" borderId="10" xfId="0" applyFont="1" applyFill="1" applyBorder="1" applyAlignment="1">
      <alignment horizontal="center" vertical="center"/>
    </xf>
    <xf numFmtId="1" fontId="20" fillId="2" borderId="28" xfId="0" applyNumberFormat="1" applyFont="1" applyFill="1" applyBorder="1" applyAlignment="1">
      <alignment horizontal="center" vertical="center"/>
    </xf>
    <xf numFmtId="0" fontId="14" fillId="0" borderId="4" xfId="0" applyFont="1" applyBorder="1" applyAlignment="1">
      <alignment horizontal="left" vertical="center" wrapText="1"/>
    </xf>
    <xf numFmtId="0" fontId="14" fillId="0" borderId="0" xfId="0" applyFont="1" applyAlignment="1">
      <alignment horizontal="center" vertical="center"/>
    </xf>
    <xf numFmtId="0" fontId="14" fillId="0" borderId="0" xfId="0" applyFont="1" applyAlignment="1">
      <alignment horizontal="left" vertical="center" wrapText="1"/>
    </xf>
    <xf numFmtId="4" fontId="14" fillId="0" borderId="0" xfId="0" applyNumberFormat="1" applyFont="1" applyAlignment="1">
      <alignment horizontal="center" vertical="center"/>
    </xf>
    <xf numFmtId="4" fontId="14" fillId="0" borderId="4" xfId="0" applyNumberFormat="1" applyFont="1" applyBorder="1" applyAlignment="1">
      <alignment horizontal="center"/>
    </xf>
    <xf numFmtId="3" fontId="14" fillId="0" borderId="4" xfId="0" applyNumberFormat="1" applyFont="1" applyBorder="1" applyAlignment="1">
      <alignment horizontal="center"/>
    </xf>
    <xf numFmtId="0" fontId="10" fillId="0" borderId="4" xfId="0" applyFont="1" applyBorder="1" applyAlignment="1">
      <alignment horizontal="center" vertical="center"/>
    </xf>
    <xf numFmtId="1" fontId="23" fillId="0" borderId="0" xfId="0" applyNumberFormat="1" applyFont="1"/>
    <xf numFmtId="4" fontId="41" fillId="2" borderId="7" xfId="0" applyNumberFormat="1" applyFont="1" applyFill="1" applyBorder="1" applyAlignment="1">
      <alignment horizontal="center"/>
    </xf>
    <xf numFmtId="167" fontId="19" fillId="2" borderId="7" xfId="0" applyNumberFormat="1" applyFont="1" applyFill="1" applyBorder="1"/>
    <xf numFmtId="167" fontId="42" fillId="2" borderId="7" xfId="0" applyNumberFormat="1" applyFont="1" applyFill="1" applyBorder="1"/>
    <xf numFmtId="167" fontId="43" fillId="2" borderId="7" xfId="0" applyNumberFormat="1" applyFont="1" applyFill="1" applyBorder="1" applyAlignment="1">
      <alignment horizontal="center" vertical="center"/>
    </xf>
    <xf numFmtId="1" fontId="2" fillId="0" borderId="0" xfId="0" applyNumberFormat="1" applyFont="1"/>
    <xf numFmtId="0" fontId="28" fillId="0" borderId="0" xfId="0" applyFont="1"/>
    <xf numFmtId="0" fontId="28" fillId="0" borderId="0" xfId="0" applyFont="1" applyAlignment="1">
      <alignment wrapText="1"/>
    </xf>
    <xf numFmtId="0" fontId="28" fillId="0" borderId="0" xfId="0" applyFont="1" applyAlignment="1">
      <alignment horizontal="center"/>
    </xf>
    <xf numFmtId="0" fontId="44" fillId="2" borderId="10" xfId="0" applyFont="1" applyFill="1" applyBorder="1" applyAlignment="1">
      <alignment horizontal="center"/>
    </xf>
    <xf numFmtId="0" fontId="44" fillId="2" borderId="10" xfId="0" applyFont="1" applyFill="1" applyBorder="1" applyAlignment="1">
      <alignment horizontal="center" wrapText="1"/>
    </xf>
    <xf numFmtId="0" fontId="28" fillId="2" borderId="10" xfId="0" applyFont="1" applyFill="1" applyBorder="1"/>
    <xf numFmtId="0" fontId="25" fillId="2" borderId="28" xfId="0" applyFont="1" applyFill="1" applyBorder="1" applyAlignment="1">
      <alignment horizontal="center" vertical="center"/>
    </xf>
    <xf numFmtId="1" fontId="25" fillId="2" borderId="28" xfId="0" applyNumberFormat="1" applyFont="1" applyFill="1" applyBorder="1" applyAlignment="1">
      <alignment horizontal="center" vertical="center" wrapText="1"/>
    </xf>
    <xf numFmtId="0" fontId="25" fillId="2" borderId="28" xfId="0" applyFont="1" applyFill="1" applyBorder="1" applyAlignment="1">
      <alignment horizontal="center" vertical="center" wrapText="1"/>
    </xf>
    <xf numFmtId="165" fontId="25" fillId="2" borderId="28" xfId="0" applyNumberFormat="1" applyFont="1" applyFill="1" applyBorder="1" applyAlignment="1">
      <alignment horizontal="center" vertical="center" wrapText="1"/>
    </xf>
    <xf numFmtId="14" fontId="28" fillId="4" borderId="10" xfId="0" applyNumberFormat="1" applyFont="1" applyFill="1" applyBorder="1" applyAlignment="1">
      <alignment vertical="center"/>
    </xf>
    <xf numFmtId="0" fontId="28" fillId="0" borderId="0" xfId="0" applyFont="1" applyAlignment="1">
      <alignment vertical="center"/>
    </xf>
    <xf numFmtId="0" fontId="44" fillId="2" borderId="4" xfId="0" applyFont="1" applyFill="1" applyBorder="1" applyAlignment="1">
      <alignment horizontal="center" vertical="center"/>
    </xf>
    <xf numFmtId="166" fontId="28" fillId="0" borderId="4" xfId="0" applyNumberFormat="1" applyFont="1" applyBorder="1" applyAlignment="1">
      <alignment horizontal="center" vertical="center"/>
    </xf>
    <xf numFmtId="0" fontId="28" fillId="0" borderId="4" xfId="0" applyFont="1" applyBorder="1" applyAlignment="1">
      <alignment horizontal="center" vertical="center"/>
    </xf>
    <xf numFmtId="0" fontId="28" fillId="0" borderId="4" xfId="0" applyFont="1" applyBorder="1" applyAlignment="1">
      <alignment vertical="center" wrapText="1"/>
    </xf>
    <xf numFmtId="4" fontId="28" fillId="0" borderId="4" xfId="0" applyNumberFormat="1" applyFont="1" applyBorder="1" applyAlignment="1">
      <alignment horizontal="center" vertical="center"/>
    </xf>
    <xf numFmtId="3" fontId="28" fillId="0" borderId="4" xfId="0" applyNumberFormat="1" applyFont="1" applyBorder="1" applyAlignment="1">
      <alignment horizontal="center" vertical="center"/>
    </xf>
    <xf numFmtId="0" fontId="28" fillId="5" borderId="10" xfId="0" applyFont="1" applyFill="1" applyBorder="1" applyAlignment="1">
      <alignment horizontal="center"/>
    </xf>
    <xf numFmtId="0" fontId="28" fillId="0" borderId="4" xfId="0" applyFont="1" applyBorder="1" applyAlignment="1">
      <alignment vertical="center"/>
    </xf>
    <xf numFmtId="0" fontId="44" fillId="0" borderId="4" xfId="0" applyFont="1" applyBorder="1" applyAlignment="1">
      <alignment horizontal="center" vertical="center"/>
    </xf>
    <xf numFmtId="0" fontId="29" fillId="0" borderId="4" xfId="0" applyFont="1" applyBorder="1" applyAlignment="1">
      <alignment vertical="center" wrapText="1"/>
    </xf>
    <xf numFmtId="0" fontId="45" fillId="0" borderId="4" xfId="0" applyFont="1" applyBorder="1" applyAlignment="1">
      <alignment horizontal="center" vertical="center"/>
    </xf>
    <xf numFmtId="4" fontId="29" fillId="0" borderId="4" xfId="0" applyNumberFormat="1" applyFont="1" applyBorder="1" applyAlignment="1">
      <alignment horizontal="center" vertical="center"/>
    </xf>
    <xf numFmtId="14" fontId="28" fillId="0" borderId="0" xfId="0" applyNumberFormat="1" applyFont="1"/>
    <xf numFmtId="14" fontId="28" fillId="0" borderId="0" xfId="0" applyNumberFormat="1" applyFont="1" applyAlignment="1">
      <alignment horizontal="center"/>
    </xf>
    <xf numFmtId="0" fontId="44" fillId="0" borderId="0" xfId="0" applyFont="1" applyAlignment="1">
      <alignment horizontal="center" vertical="center"/>
    </xf>
    <xf numFmtId="9" fontId="28" fillId="0" borderId="0" xfId="0" applyNumberFormat="1" applyFont="1" applyAlignment="1">
      <alignment horizontal="center"/>
    </xf>
    <xf numFmtId="0" fontId="47" fillId="0" borderId="0" xfId="0" applyFont="1" applyAlignment="1">
      <alignment horizontal="center"/>
    </xf>
    <xf numFmtId="0" fontId="47" fillId="0" borderId="0" xfId="0" applyFont="1" applyAlignment="1">
      <alignment wrapText="1"/>
    </xf>
    <xf numFmtId="0" fontId="47" fillId="0" borderId="0" xfId="0" applyFont="1"/>
    <xf numFmtId="0" fontId="28" fillId="0" borderId="0" xfId="0" applyFont="1" applyAlignment="1">
      <alignment horizontal="left"/>
    </xf>
    <xf numFmtId="0" fontId="28" fillId="0" borderId="30" xfId="0" applyFont="1" applyBorder="1"/>
    <xf numFmtId="0" fontId="44" fillId="0" borderId="0" xfId="0" applyFont="1" applyAlignment="1">
      <alignment horizontal="center"/>
    </xf>
    <xf numFmtId="0" fontId="44" fillId="0" borderId="0" xfId="0" applyFont="1"/>
    <xf numFmtId="0" fontId="44" fillId="0" borderId="18" xfId="0" applyFont="1" applyBorder="1" applyAlignment="1">
      <alignment horizontal="center"/>
    </xf>
    <xf numFmtId="0" fontId="19" fillId="2" borderId="31" xfId="0" applyFont="1" applyFill="1" applyBorder="1" applyAlignment="1">
      <alignment horizontal="center" vertical="center"/>
    </xf>
    <xf numFmtId="166" fontId="14" fillId="5" borderId="4" xfId="0" applyNumberFormat="1" applyFont="1" applyFill="1" applyBorder="1" applyAlignment="1">
      <alignment horizontal="center" vertical="center"/>
    </xf>
    <xf numFmtId="1" fontId="14" fillId="5" borderId="4" xfId="0" applyNumberFormat="1" applyFont="1" applyFill="1" applyBorder="1" applyAlignment="1">
      <alignment horizontal="center" vertical="center"/>
    </xf>
    <xf numFmtId="0" fontId="14" fillId="5" borderId="4" xfId="0" applyFont="1" applyFill="1" applyBorder="1" applyAlignment="1">
      <alignment vertical="center"/>
    </xf>
    <xf numFmtId="0" fontId="14" fillId="5" borderId="4" xfId="0" applyFont="1" applyFill="1" applyBorder="1" applyAlignment="1">
      <alignment vertical="center" wrapText="1"/>
    </xf>
    <xf numFmtId="166" fontId="14" fillId="5" borderId="4" xfId="0" applyNumberFormat="1" applyFont="1" applyFill="1" applyBorder="1" applyAlignment="1">
      <alignment horizontal="center"/>
    </xf>
    <xf numFmtId="0" fontId="14" fillId="5" borderId="4" xfId="0" applyFont="1" applyFill="1" applyBorder="1"/>
    <xf numFmtId="4" fontId="14" fillId="5" borderId="4" xfId="0" applyNumberFormat="1" applyFont="1" applyFill="1" applyBorder="1" applyAlignment="1">
      <alignment wrapText="1"/>
    </xf>
    <xf numFmtId="4" fontId="14" fillId="5" borderId="4" xfId="0" applyNumberFormat="1" applyFont="1" applyFill="1" applyBorder="1" applyAlignment="1">
      <alignment horizontal="center" wrapText="1"/>
    </xf>
    <xf numFmtId="3" fontId="14" fillId="5" borderId="4" xfId="0" applyNumberFormat="1" applyFont="1" applyFill="1" applyBorder="1" applyAlignment="1">
      <alignment horizontal="center" vertical="center"/>
    </xf>
    <xf numFmtId="0" fontId="19" fillId="5" borderId="4" xfId="0" applyFont="1" applyFill="1" applyBorder="1" applyAlignment="1">
      <alignment horizontal="center" vertical="center"/>
    </xf>
    <xf numFmtId="1" fontId="14" fillId="5" borderId="4" xfId="0" applyNumberFormat="1" applyFont="1" applyFill="1" applyBorder="1" applyAlignment="1">
      <alignment horizontal="center"/>
    </xf>
    <xf numFmtId="1" fontId="14" fillId="5" borderId="4" xfId="0" applyNumberFormat="1" applyFont="1" applyFill="1" applyBorder="1" applyAlignment="1">
      <alignment horizontal="center" wrapText="1"/>
    </xf>
    <xf numFmtId="49" fontId="14" fillId="5" borderId="4" xfId="0" applyNumberFormat="1" applyFont="1" applyFill="1" applyBorder="1" applyAlignment="1">
      <alignment horizontal="center" vertical="center"/>
    </xf>
    <xf numFmtId="166" fontId="14" fillId="5" borderId="12" xfId="0" applyNumberFormat="1" applyFont="1" applyFill="1" applyBorder="1" applyAlignment="1">
      <alignment horizontal="center"/>
    </xf>
    <xf numFmtId="0" fontId="14" fillId="5" borderId="12" xfId="0" applyFont="1" applyFill="1" applyBorder="1" applyAlignment="1">
      <alignment horizontal="center" vertical="center"/>
    </xf>
    <xf numFmtId="0" fontId="14" fillId="5" borderId="12" xfId="0" applyFont="1" applyFill="1" applyBorder="1" applyAlignment="1">
      <alignment vertical="center" wrapText="1"/>
    </xf>
    <xf numFmtId="4" fontId="14" fillId="5" borderId="12" xfId="0" applyNumberFormat="1" applyFont="1" applyFill="1" applyBorder="1" applyAlignment="1">
      <alignment horizontal="center" vertical="center"/>
    </xf>
    <xf numFmtId="3" fontId="14" fillId="5" borderId="12" xfId="0" applyNumberFormat="1" applyFont="1" applyFill="1" applyBorder="1" applyAlignment="1">
      <alignment horizontal="center" vertical="center"/>
    </xf>
    <xf numFmtId="0" fontId="2" fillId="0" borderId="12" xfId="0" applyFont="1" applyBorder="1"/>
    <xf numFmtId="4" fontId="48" fillId="2" borderId="8" xfId="0" applyNumberFormat="1" applyFont="1" applyFill="1" applyBorder="1" applyAlignment="1">
      <alignment horizontal="center"/>
    </xf>
    <xf numFmtId="0" fontId="49" fillId="0" borderId="0" xfId="0" applyFont="1"/>
    <xf numFmtId="0" fontId="49" fillId="0" borderId="0" xfId="0" applyFont="1" applyAlignment="1">
      <alignment horizontal="center"/>
    </xf>
    <xf numFmtId="0" fontId="49" fillId="0" borderId="0" xfId="0" applyFont="1" applyAlignment="1">
      <alignment horizontal="center" wrapText="1"/>
    </xf>
    <xf numFmtId="0" fontId="50" fillId="0" borderId="0" xfId="0" applyFont="1"/>
    <xf numFmtId="165" fontId="20" fillId="3" borderId="19" xfId="0" applyNumberFormat="1" applyFont="1" applyFill="1" applyBorder="1" applyAlignment="1">
      <alignment horizontal="center" vertical="center" wrapText="1"/>
    </xf>
    <xf numFmtId="0" fontId="2" fillId="3" borderId="10" xfId="0" applyFont="1" applyFill="1" applyBorder="1" applyAlignment="1">
      <alignment horizontal="center" vertical="center"/>
    </xf>
    <xf numFmtId="1" fontId="31" fillId="0" borderId="4" xfId="0" applyNumberFormat="1" applyFont="1" applyBorder="1" applyAlignment="1">
      <alignment horizontal="center" vertical="center"/>
    </xf>
    <xf numFmtId="166" fontId="31" fillId="0" borderId="4" xfId="0" applyNumberFormat="1" applyFont="1" applyBorder="1" applyAlignment="1">
      <alignment horizontal="center" vertical="center"/>
    </xf>
    <xf numFmtId="0" fontId="31" fillId="0" borderId="4" xfId="0" applyFont="1" applyBorder="1" applyAlignment="1">
      <alignment vertical="center" wrapText="1"/>
    </xf>
    <xf numFmtId="0" fontId="31" fillId="0" borderId="4" xfId="0" applyFont="1" applyBorder="1" applyAlignment="1">
      <alignment horizontal="center" vertical="center"/>
    </xf>
    <xf numFmtId="4" fontId="31" fillId="0" borderId="4" xfId="0" applyNumberFormat="1" applyFont="1" applyBorder="1" applyAlignment="1">
      <alignment horizontal="center" vertical="center"/>
    </xf>
    <xf numFmtId="171" fontId="14" fillId="0" borderId="4" xfId="0" applyNumberFormat="1" applyFont="1" applyBorder="1" applyAlignment="1">
      <alignment horizontal="center" vertical="center"/>
    </xf>
    <xf numFmtId="0" fontId="23" fillId="0" borderId="0" xfId="0" applyFont="1" applyAlignment="1">
      <alignment vertical="center"/>
    </xf>
    <xf numFmtId="166" fontId="30" fillId="5" borderId="4" xfId="0" applyNumberFormat="1" applyFont="1" applyFill="1" applyBorder="1" applyAlignment="1">
      <alignment horizontal="center" vertical="center"/>
    </xf>
    <xf numFmtId="1" fontId="31" fillId="5" borderId="4" xfId="0" applyNumberFormat="1" applyFont="1" applyFill="1" applyBorder="1" applyAlignment="1">
      <alignment horizontal="center"/>
    </xf>
    <xf numFmtId="0" fontId="30" fillId="5" borderId="4" xfId="0" applyFont="1" applyFill="1" applyBorder="1" applyAlignment="1">
      <alignment horizontal="center" vertical="center"/>
    </xf>
    <xf numFmtId="0" fontId="29" fillId="5" borderId="4" xfId="0" applyFont="1" applyFill="1" applyBorder="1" applyAlignment="1">
      <alignment horizontal="center"/>
    </xf>
    <xf numFmtId="0" fontId="30" fillId="5" borderId="4" xfId="0" applyFont="1" applyFill="1" applyBorder="1" applyAlignment="1">
      <alignment vertical="center" wrapText="1"/>
    </xf>
    <xf numFmtId="4" fontId="30" fillId="5" borderId="4" xfId="0" applyNumberFormat="1" applyFont="1" applyFill="1" applyBorder="1" applyAlignment="1">
      <alignment horizontal="center" vertical="center"/>
    </xf>
    <xf numFmtId="4" fontId="14" fillId="5" borderId="4" xfId="0" applyNumberFormat="1" applyFont="1" applyFill="1" applyBorder="1" applyAlignment="1">
      <alignment horizontal="center"/>
    </xf>
    <xf numFmtId="0" fontId="2" fillId="5" borderId="10" xfId="0" applyFont="1" applyFill="1" applyBorder="1" applyAlignment="1">
      <alignment vertical="center"/>
    </xf>
    <xf numFmtId="1" fontId="31" fillId="5" borderId="4" xfId="0" applyNumberFormat="1" applyFont="1" applyFill="1" applyBorder="1" applyAlignment="1">
      <alignment horizontal="center" vertical="center"/>
    </xf>
    <xf numFmtId="0" fontId="2" fillId="5" borderId="4" xfId="0" applyFont="1" applyFill="1" applyBorder="1" applyAlignment="1">
      <alignment horizontal="center"/>
    </xf>
    <xf numFmtId="0" fontId="23" fillId="5" borderId="10" xfId="0" applyFont="1" applyFill="1" applyBorder="1" applyAlignment="1">
      <alignment vertical="center"/>
    </xf>
    <xf numFmtId="0" fontId="30" fillId="0" borderId="4" xfId="0" applyFont="1" applyBorder="1" applyAlignment="1">
      <alignment horizontal="center" vertical="center" wrapText="1"/>
    </xf>
    <xf numFmtId="1" fontId="51" fillId="0" borderId="0" xfId="0" applyNumberFormat="1" applyFont="1" applyAlignment="1">
      <alignment horizontal="center" vertical="center"/>
    </xf>
    <xf numFmtId="4" fontId="52" fillId="2" borderId="7" xfId="0" applyNumberFormat="1" applyFont="1" applyFill="1" applyBorder="1" applyAlignment="1">
      <alignment horizontal="center" vertical="center"/>
    </xf>
    <xf numFmtId="1" fontId="1" fillId="0" borderId="0" xfId="0" applyNumberFormat="1" applyFont="1" applyAlignment="1">
      <alignment vertical="center"/>
    </xf>
    <xf numFmtId="14" fontId="51" fillId="0" borderId="0" xfId="0" applyNumberFormat="1" applyFont="1" applyAlignment="1">
      <alignment horizontal="center" vertical="center"/>
    </xf>
    <xf numFmtId="0" fontId="51" fillId="0" borderId="0" xfId="0" applyFont="1" applyAlignment="1">
      <alignment vertical="center"/>
    </xf>
    <xf numFmtId="4" fontId="19" fillId="0" borderId="0" xfId="0" applyNumberFormat="1" applyFont="1" applyAlignment="1">
      <alignment horizontal="center" vertical="center"/>
    </xf>
    <xf numFmtId="0" fontId="51" fillId="0" borderId="0" xfId="0" applyFont="1"/>
    <xf numFmtId="0" fontId="51" fillId="0" borderId="0" xfId="0" applyFont="1" applyAlignment="1">
      <alignment horizontal="center"/>
    </xf>
    <xf numFmtId="4" fontId="14" fillId="0" borderId="0" xfId="0" applyNumberFormat="1" applyFont="1" applyAlignment="1">
      <alignment horizontal="left" vertical="center"/>
    </xf>
    <xf numFmtId="4" fontId="53" fillId="0" borderId="0" xfId="0" applyNumberFormat="1" applyFont="1"/>
    <xf numFmtId="167" fontId="2" fillId="0" borderId="0" xfId="0" applyNumberFormat="1" applyFont="1" applyAlignment="1">
      <alignment horizontal="center" vertical="center"/>
    </xf>
    <xf numFmtId="4" fontId="51" fillId="0" borderId="0" xfId="0" applyNumberFormat="1" applyFont="1"/>
    <xf numFmtId="0" fontId="53" fillId="0" borderId="0" xfId="0" applyFont="1"/>
    <xf numFmtId="0" fontId="54" fillId="0" borderId="18" xfId="0" applyFont="1" applyBorder="1" applyAlignment="1">
      <alignment horizontal="center"/>
    </xf>
    <xf numFmtId="167" fontId="16" fillId="0" borderId="0" xfId="0" applyNumberFormat="1" applyFont="1"/>
    <xf numFmtId="2" fontId="2" fillId="0" borderId="0" xfId="0" applyNumberFormat="1" applyFont="1" applyAlignment="1">
      <alignment wrapText="1"/>
    </xf>
    <xf numFmtId="0" fontId="53" fillId="0" borderId="0" xfId="0" applyFont="1" applyAlignment="1">
      <alignment wrapText="1"/>
    </xf>
    <xf numFmtId="0" fontId="9" fillId="2" borderId="10" xfId="0" applyFont="1" applyFill="1" applyBorder="1" applyAlignment="1">
      <alignment horizontal="center"/>
    </xf>
    <xf numFmtId="0" fontId="9" fillId="2" borderId="10" xfId="0" applyFont="1" applyFill="1" applyBorder="1" applyAlignment="1">
      <alignment horizontal="center" wrapText="1"/>
    </xf>
    <xf numFmtId="0" fontId="10" fillId="2" borderId="10" xfId="0" applyFont="1" applyFill="1" applyBorder="1"/>
    <xf numFmtId="171" fontId="10" fillId="0" borderId="4" xfId="0" applyNumberFormat="1" applyFont="1" applyBorder="1" applyAlignment="1">
      <alignment horizontal="center"/>
    </xf>
    <xf numFmtId="1" fontId="10" fillId="0" borderId="4" xfId="0" applyNumberFormat="1" applyFont="1" applyBorder="1" applyAlignment="1">
      <alignment horizontal="center"/>
    </xf>
    <xf numFmtId="0" fontId="10" fillId="0" borderId="4" xfId="0" applyFont="1" applyBorder="1" applyAlignment="1">
      <alignment horizontal="left" wrapText="1"/>
    </xf>
    <xf numFmtId="0" fontId="10" fillId="0" borderId="4" xfId="0" applyFont="1" applyBorder="1" applyAlignment="1">
      <alignment horizontal="center"/>
    </xf>
    <xf numFmtId="3" fontId="10" fillId="0" borderId="4" xfId="0" applyNumberFormat="1" applyFont="1" applyBorder="1" applyAlignment="1">
      <alignment horizontal="center" vertical="center"/>
    </xf>
    <xf numFmtId="0" fontId="1" fillId="0" borderId="4" xfId="0" applyFont="1" applyBorder="1"/>
    <xf numFmtId="1" fontId="10" fillId="0" borderId="4" xfId="0" applyNumberFormat="1" applyFont="1" applyBorder="1" applyAlignment="1">
      <alignment horizontal="center" vertical="center"/>
    </xf>
    <xf numFmtId="170" fontId="2" fillId="0" borderId="0" xfId="0" applyNumberFormat="1" applyFont="1" applyAlignment="1">
      <alignment horizontal="center"/>
    </xf>
    <xf numFmtId="4" fontId="55" fillId="2" borderId="35" xfId="0" applyNumberFormat="1" applyFont="1" applyFill="1" applyBorder="1" applyAlignment="1">
      <alignment horizontal="center"/>
    </xf>
    <xf numFmtId="14" fontId="2" fillId="0" borderId="0" xfId="0" applyNumberFormat="1" applyFont="1" applyAlignment="1">
      <alignment horizontal="center"/>
    </xf>
    <xf numFmtId="0" fontId="56" fillId="0" borderId="0" xfId="0" applyFont="1"/>
    <xf numFmtId="167" fontId="57" fillId="0" borderId="0" xfId="0" applyNumberFormat="1" applyFont="1" applyAlignment="1">
      <alignment horizontal="center"/>
    </xf>
    <xf numFmtId="165" fontId="56" fillId="0" borderId="0" xfId="0" applyNumberFormat="1" applyFont="1" applyAlignment="1">
      <alignment horizontal="center"/>
    </xf>
    <xf numFmtId="167" fontId="58" fillId="0" borderId="0" xfId="0" applyNumberFormat="1" applyFont="1" applyAlignment="1">
      <alignment horizontal="center"/>
    </xf>
    <xf numFmtId="0" fontId="19" fillId="0" borderId="0" xfId="0" applyFont="1" applyAlignment="1">
      <alignment horizontal="center"/>
    </xf>
    <xf numFmtId="0" fontId="16" fillId="0" borderId="0" xfId="0" applyFont="1" applyAlignment="1">
      <alignment horizontal="center"/>
    </xf>
    <xf numFmtId="167" fontId="59" fillId="0" borderId="0" xfId="0" applyNumberFormat="1" applyFont="1" applyAlignment="1">
      <alignment horizontal="left" vertical="center"/>
    </xf>
    <xf numFmtId="4" fontId="58" fillId="0" borderId="0" xfId="0" applyNumberFormat="1" applyFont="1" applyAlignment="1">
      <alignment horizontal="center"/>
    </xf>
    <xf numFmtId="0" fontId="60" fillId="0" borderId="0" xfId="0" applyFont="1"/>
    <xf numFmtId="167" fontId="61" fillId="0" borderId="0" xfId="0" applyNumberFormat="1" applyFont="1" applyAlignment="1">
      <alignment horizontal="center"/>
    </xf>
    <xf numFmtId="0" fontId="62" fillId="0" borderId="0" xfId="0" applyFont="1"/>
    <xf numFmtId="167" fontId="58" fillId="0" borderId="0" xfId="0" applyNumberFormat="1" applyFont="1" applyAlignment="1">
      <alignment horizontal="left"/>
    </xf>
    <xf numFmtId="170" fontId="1" fillId="0" borderId="0" xfId="0" applyNumberFormat="1" applyFont="1" applyAlignment="1">
      <alignment horizontal="center"/>
    </xf>
    <xf numFmtId="0" fontId="60" fillId="0" borderId="0" xfId="0" applyFont="1" applyAlignment="1">
      <alignment horizontal="center"/>
    </xf>
    <xf numFmtId="0" fontId="11" fillId="0" borderId="0" xfId="0" applyFont="1"/>
    <xf numFmtId="0" fontId="63" fillId="0" borderId="0" xfId="0" applyFont="1"/>
    <xf numFmtId="1" fontId="1" fillId="0" borderId="0" xfId="0" applyNumberFormat="1" applyFont="1"/>
    <xf numFmtId="1" fontId="33" fillId="0" borderId="0" xfId="0" applyNumberFormat="1" applyFont="1"/>
    <xf numFmtId="0" fontId="33" fillId="0" borderId="0" xfId="0" applyFont="1" applyAlignment="1">
      <alignment horizontal="center"/>
    </xf>
    <xf numFmtId="0" fontId="14" fillId="0" borderId="4" xfId="0" applyFont="1" applyBorder="1" applyAlignment="1">
      <alignment horizontal="left"/>
    </xf>
    <xf numFmtId="9" fontId="30" fillId="0" borderId="0" xfId="0" applyNumberFormat="1" applyFont="1" applyAlignment="1">
      <alignment horizontal="center"/>
    </xf>
    <xf numFmtId="4" fontId="64" fillId="2" borderId="10" xfId="0" applyNumberFormat="1" applyFont="1" applyFill="1" applyBorder="1" applyAlignment="1">
      <alignment horizontal="center"/>
    </xf>
    <xf numFmtId="14" fontId="30" fillId="0" borderId="0" xfId="0" applyNumberFormat="1" applyFont="1" applyAlignment="1">
      <alignment horizontal="center"/>
    </xf>
    <xf numFmtId="0" fontId="30" fillId="0" borderId="0" xfId="0" applyFont="1" applyAlignment="1">
      <alignment horizontal="center"/>
    </xf>
    <xf numFmtId="0" fontId="30" fillId="0" borderId="0" xfId="0" applyFont="1" applyAlignment="1">
      <alignment horizontal="left"/>
    </xf>
    <xf numFmtId="0" fontId="30" fillId="0" borderId="0" xfId="0" applyFont="1"/>
    <xf numFmtId="167" fontId="2" fillId="0" borderId="0" xfId="0" applyNumberFormat="1" applyFont="1" applyAlignment="1">
      <alignment horizontal="left"/>
    </xf>
    <xf numFmtId="0" fontId="2" fillId="0" borderId="30" xfId="0" applyFont="1" applyBorder="1"/>
    <xf numFmtId="0" fontId="18" fillId="0" borderId="0" xfId="0" applyFont="1" applyAlignment="1">
      <alignment vertical="center"/>
    </xf>
    <xf numFmtId="0" fontId="62" fillId="0" borderId="0" xfId="0" applyFont="1" applyAlignment="1">
      <alignment horizontal="center"/>
    </xf>
    <xf numFmtId="167" fontId="62" fillId="0" borderId="0" xfId="0" applyNumberFormat="1" applyFont="1" applyAlignment="1">
      <alignment horizontal="center"/>
    </xf>
    <xf numFmtId="2" fontId="62" fillId="0" borderId="0" xfId="0" applyNumberFormat="1" applyFont="1" applyAlignment="1">
      <alignment horizontal="center"/>
    </xf>
    <xf numFmtId="0" fontId="20" fillId="2" borderId="5" xfId="0" applyFont="1" applyFill="1" applyBorder="1" applyAlignment="1">
      <alignment horizontal="center" vertical="center"/>
    </xf>
    <xf numFmtId="0" fontId="19" fillId="2" borderId="31" xfId="0" applyFont="1" applyFill="1" applyBorder="1" applyAlignment="1">
      <alignment horizontal="center"/>
    </xf>
    <xf numFmtId="1" fontId="38" fillId="0" borderId="0" xfId="0" applyNumberFormat="1" applyFont="1" applyAlignment="1">
      <alignment horizontal="center"/>
    </xf>
    <xf numFmtId="1" fontId="66" fillId="0" borderId="0" xfId="0" applyNumberFormat="1" applyFont="1" applyAlignment="1">
      <alignment horizontal="center"/>
    </xf>
    <xf numFmtId="167" fontId="62" fillId="0" borderId="0" xfId="0" applyNumberFormat="1" applyFont="1"/>
    <xf numFmtId="172" fontId="23" fillId="0" borderId="0" xfId="0" applyNumberFormat="1" applyFont="1"/>
    <xf numFmtId="172" fontId="2" fillId="0" borderId="0" xfId="0" applyNumberFormat="1" applyFont="1"/>
    <xf numFmtId="167" fontId="2" fillId="0" borderId="17" xfId="0" applyNumberFormat="1" applyFont="1" applyBorder="1"/>
    <xf numFmtId="0" fontId="53" fillId="0" borderId="0" xfId="0" applyFont="1" applyAlignment="1">
      <alignment horizontal="center"/>
    </xf>
    <xf numFmtId="0" fontId="54" fillId="2" borderId="10" xfId="0" applyFont="1" applyFill="1" applyBorder="1" applyAlignment="1">
      <alignment horizontal="center"/>
    </xf>
    <xf numFmtId="0" fontId="53" fillId="2" borderId="10" xfId="0" applyFont="1" applyFill="1" applyBorder="1"/>
    <xf numFmtId="0" fontId="2" fillId="6" borderId="10" xfId="0" applyFont="1" applyFill="1" applyBorder="1" applyAlignment="1">
      <alignment horizontal="center"/>
    </xf>
    <xf numFmtId="14" fontId="2" fillId="6" borderId="10" xfId="0" applyNumberFormat="1" applyFont="1" applyFill="1" applyBorder="1" applyAlignment="1">
      <alignment horizontal="center" vertical="center"/>
    </xf>
    <xf numFmtId="0" fontId="67" fillId="2" borderId="4" xfId="0" applyFont="1" applyFill="1" applyBorder="1" applyAlignment="1">
      <alignment horizontal="center"/>
    </xf>
    <xf numFmtId="166" fontId="51" fillId="0" borderId="4" xfId="0" applyNumberFormat="1" applyFont="1" applyBorder="1" applyAlignment="1">
      <alignment horizontal="center"/>
    </xf>
    <xf numFmtId="0" fontId="51" fillId="0" borderId="4" xfId="0" applyFont="1" applyBorder="1" applyAlignment="1">
      <alignment horizontal="center"/>
    </xf>
    <xf numFmtId="4" fontId="51" fillId="0" borderId="4" xfId="0" applyNumberFormat="1" applyFont="1" applyBorder="1" applyAlignment="1">
      <alignment wrapText="1"/>
    </xf>
    <xf numFmtId="4" fontId="51" fillId="0" borderId="4" xfId="0" applyNumberFormat="1" applyFont="1" applyBorder="1" applyAlignment="1">
      <alignment horizontal="center" wrapText="1"/>
    </xf>
    <xf numFmtId="4" fontId="51" fillId="0" borderId="4" xfId="0" applyNumberFormat="1" applyFont="1" applyBorder="1" applyAlignment="1">
      <alignment horizontal="center" vertical="center"/>
    </xf>
    <xf numFmtId="0" fontId="51" fillId="0" borderId="4" xfId="0" applyFont="1" applyBorder="1" applyAlignment="1">
      <alignment horizontal="center" vertical="center"/>
    </xf>
    <xf numFmtId="3" fontId="51" fillId="0" borderId="4" xfId="0" applyNumberFormat="1" applyFont="1" applyBorder="1" applyAlignment="1">
      <alignment horizontal="center" vertical="center"/>
    </xf>
    <xf numFmtId="0" fontId="23" fillId="3" borderId="10" xfId="0" applyFont="1" applyFill="1" applyBorder="1"/>
    <xf numFmtId="0" fontId="23" fillId="3" borderId="10" xfId="0" applyFont="1" applyFill="1" applyBorder="1" applyAlignment="1">
      <alignment horizontal="center"/>
    </xf>
    <xf numFmtId="4" fontId="51" fillId="0" borderId="4" xfId="0" applyNumberFormat="1" applyFont="1" applyBorder="1" applyAlignment="1">
      <alignment horizontal="left" wrapText="1"/>
    </xf>
    <xf numFmtId="166" fontId="51" fillId="0" borderId="4" xfId="0" applyNumberFormat="1" applyFont="1" applyBorder="1" applyAlignment="1">
      <alignment horizontal="center" vertical="center"/>
    </xf>
    <xf numFmtId="0" fontId="51" fillId="0" borderId="4" xfId="0" applyFont="1" applyBorder="1" applyAlignment="1">
      <alignment vertical="center" wrapText="1"/>
    </xf>
    <xf numFmtId="0" fontId="51" fillId="0" borderId="4" xfId="0" applyFont="1" applyBorder="1" applyAlignment="1">
      <alignment vertical="center"/>
    </xf>
    <xf numFmtId="4" fontId="68" fillId="2" borderId="7" xfId="0" applyNumberFormat="1" applyFont="1" applyFill="1" applyBorder="1" applyAlignment="1">
      <alignment horizontal="center"/>
    </xf>
    <xf numFmtId="0" fontId="69" fillId="2" borderId="7" xfId="0" applyFont="1" applyFill="1" applyBorder="1"/>
    <xf numFmtId="0" fontId="70" fillId="0" borderId="0" xfId="0" applyFont="1"/>
    <xf numFmtId="167" fontId="70" fillId="0" borderId="0" xfId="0" applyNumberFormat="1" applyFont="1"/>
    <xf numFmtId="168" fontId="53" fillId="0" borderId="0" xfId="0" applyNumberFormat="1" applyFont="1"/>
    <xf numFmtId="0" fontId="53" fillId="0" borderId="17" xfId="0" applyFont="1" applyBorder="1"/>
    <xf numFmtId="0" fontId="70" fillId="0" borderId="17" xfId="0" applyFont="1" applyBorder="1"/>
    <xf numFmtId="0" fontId="54" fillId="0" borderId="0" xfId="0" applyFont="1"/>
    <xf numFmtId="0" fontId="54" fillId="0" borderId="0" xfId="0" applyFont="1" applyAlignment="1">
      <alignment horizontal="center"/>
    </xf>
    <xf numFmtId="0" fontId="53" fillId="0" borderId="0" xfId="0" applyFont="1" applyAlignment="1">
      <alignment horizontal="center" vertical="center"/>
    </xf>
    <xf numFmtId="1" fontId="53" fillId="0" borderId="0" xfId="0" applyNumberFormat="1" applyFont="1"/>
    <xf numFmtId="0" fontId="67" fillId="2" borderId="10" xfId="0" applyFont="1" applyFill="1" applyBorder="1" applyAlignment="1">
      <alignment horizontal="center"/>
    </xf>
    <xf numFmtId="0" fontId="67" fillId="2" borderId="10" xfId="0" applyFont="1" applyFill="1" applyBorder="1" applyAlignment="1">
      <alignment horizontal="center" wrapText="1"/>
    </xf>
    <xf numFmtId="0" fontId="67" fillId="2" borderId="10" xfId="0" applyFont="1" applyFill="1" applyBorder="1" applyAlignment="1">
      <alignment horizontal="center" vertical="center"/>
    </xf>
    <xf numFmtId="14" fontId="53" fillId="4" borderId="10" xfId="0" applyNumberFormat="1" applyFont="1" applyFill="1" applyBorder="1" applyAlignment="1">
      <alignment horizontal="center" vertical="center"/>
    </xf>
    <xf numFmtId="0" fontId="53" fillId="0" borderId="0" xfId="0" applyFont="1" applyAlignment="1">
      <alignment vertical="center"/>
    </xf>
    <xf numFmtId="9" fontId="30" fillId="5" borderId="4" xfId="0" applyNumberFormat="1" applyFont="1" applyFill="1" applyBorder="1" applyAlignment="1">
      <alignment horizontal="center"/>
    </xf>
    <xf numFmtId="0" fontId="20" fillId="5" borderId="4" xfId="0" applyFont="1" applyFill="1" applyBorder="1" applyAlignment="1">
      <alignment horizontal="center"/>
    </xf>
    <xf numFmtId="0" fontId="30" fillId="5" borderId="4" xfId="0" applyFont="1" applyFill="1" applyBorder="1" applyAlignment="1">
      <alignment wrapText="1"/>
    </xf>
    <xf numFmtId="169" fontId="30" fillId="5" borderId="4" xfId="0" applyNumberFormat="1" applyFont="1" applyFill="1" applyBorder="1" applyAlignment="1">
      <alignment horizontal="center" vertical="center"/>
    </xf>
    <xf numFmtId="0" fontId="33" fillId="5" borderId="4" xfId="0" applyFont="1" applyFill="1" applyBorder="1"/>
    <xf numFmtId="0" fontId="53" fillId="5" borderId="10" xfId="0" applyFont="1" applyFill="1" applyBorder="1" applyAlignment="1">
      <alignment horizontal="center"/>
    </xf>
    <xf numFmtId="0" fontId="30" fillId="5" borderId="4" xfId="0" applyFont="1" applyFill="1" applyBorder="1" applyAlignment="1">
      <alignment horizontal="left" wrapText="1"/>
    </xf>
    <xf numFmtId="1" fontId="30" fillId="5" borderId="4" xfId="0" applyNumberFormat="1" applyFont="1" applyFill="1" applyBorder="1" applyAlignment="1">
      <alignment horizontal="center" wrapText="1"/>
    </xf>
    <xf numFmtId="1" fontId="30" fillId="5" borderId="4" xfId="0" applyNumberFormat="1" applyFont="1" applyFill="1" applyBorder="1" applyAlignment="1">
      <alignment horizontal="center" vertical="center"/>
    </xf>
    <xf numFmtId="0" fontId="53" fillId="5" borderId="10" xfId="0" applyFont="1" applyFill="1" applyBorder="1"/>
    <xf numFmtId="0" fontId="30" fillId="5" borderId="4" xfId="0" applyFont="1" applyFill="1" applyBorder="1"/>
    <xf numFmtId="14" fontId="53" fillId="0" borderId="0" xfId="0" applyNumberFormat="1" applyFont="1"/>
    <xf numFmtId="0" fontId="53" fillId="5" borderId="4" xfId="0" applyFont="1" applyFill="1" applyBorder="1"/>
    <xf numFmtId="0" fontId="53" fillId="5" borderId="4" xfId="0" applyFont="1" applyFill="1" applyBorder="1" applyAlignment="1">
      <alignment horizontal="center"/>
    </xf>
    <xf numFmtId="169" fontId="71" fillId="2" borderId="7" xfId="0" applyNumberFormat="1" applyFont="1" applyFill="1" applyBorder="1" applyAlignment="1">
      <alignment horizontal="center" vertical="top"/>
    </xf>
    <xf numFmtId="0" fontId="72" fillId="2" borderId="7" xfId="0" applyFont="1" applyFill="1" applyBorder="1"/>
    <xf numFmtId="0" fontId="73" fillId="2" borderId="7" xfId="0" applyFont="1" applyFill="1" applyBorder="1" applyAlignment="1">
      <alignment horizontal="center"/>
    </xf>
    <xf numFmtId="0" fontId="74" fillId="0" borderId="0" xfId="0" applyFont="1"/>
    <xf numFmtId="167" fontId="75" fillId="0" borderId="0" xfId="0" applyNumberFormat="1" applyFont="1" applyAlignment="1">
      <alignment horizontal="center"/>
    </xf>
    <xf numFmtId="0" fontId="30" fillId="0" borderId="0" xfId="0" applyFont="1" applyAlignment="1">
      <alignment horizontal="center" wrapText="1"/>
    </xf>
    <xf numFmtId="0" fontId="30" fillId="0" borderId="0" xfId="0" applyFont="1" applyAlignment="1">
      <alignment wrapText="1"/>
    </xf>
    <xf numFmtId="0" fontId="30" fillId="0" borderId="0" xfId="0" applyFont="1" applyAlignment="1">
      <alignment horizontal="center" vertical="center"/>
    </xf>
    <xf numFmtId="0" fontId="53" fillId="0" borderId="0" xfId="0" applyFont="1" applyAlignment="1">
      <alignment horizontal="center" wrapText="1"/>
    </xf>
    <xf numFmtId="0" fontId="2" fillId="0" borderId="0" xfId="0" applyFont="1" applyAlignment="1">
      <alignment vertical="center" wrapText="1"/>
    </xf>
    <xf numFmtId="0" fontId="19" fillId="0" borderId="0" xfId="0" applyFont="1" applyAlignment="1">
      <alignment vertical="center"/>
    </xf>
    <xf numFmtId="0" fontId="19" fillId="2" borderId="10" xfId="0" applyFont="1" applyFill="1" applyBorder="1" applyAlignment="1">
      <alignment horizontal="center" vertical="center" wrapText="1"/>
    </xf>
    <xf numFmtId="0" fontId="14" fillId="2" borderId="10" xfId="0" applyFont="1" applyFill="1" applyBorder="1" applyAlignment="1">
      <alignment vertical="center"/>
    </xf>
    <xf numFmtId="0" fontId="9" fillId="2" borderId="4" xfId="0" applyFont="1" applyFill="1" applyBorder="1" applyAlignment="1">
      <alignment horizontal="center" vertical="center"/>
    </xf>
    <xf numFmtId="166" fontId="10" fillId="0" borderId="4" xfId="0" applyNumberFormat="1" applyFont="1" applyBorder="1" applyAlignment="1">
      <alignment horizontal="center" vertical="center"/>
    </xf>
    <xf numFmtId="170" fontId="10" fillId="0" borderId="4" xfId="0" applyNumberFormat="1" applyFont="1" applyBorder="1" applyAlignment="1">
      <alignment horizontal="center" vertical="center"/>
    </xf>
    <xf numFmtId="0" fontId="10" fillId="0" borderId="4" xfId="0" applyFont="1" applyBorder="1" applyAlignment="1">
      <alignment vertical="center" wrapText="1"/>
    </xf>
    <xf numFmtId="0" fontId="10" fillId="0" borderId="4" xfId="0" applyFont="1" applyBorder="1" applyAlignment="1">
      <alignment horizontal="center" vertical="center" wrapText="1"/>
    </xf>
    <xf numFmtId="0" fontId="2" fillId="5" borderId="10" xfId="0" applyFont="1" applyFill="1" applyBorder="1" applyAlignment="1">
      <alignment horizontal="center" vertical="center"/>
    </xf>
    <xf numFmtId="0" fontId="10" fillId="0" borderId="4" xfId="0" applyFont="1" applyBorder="1" applyAlignment="1">
      <alignment vertical="center"/>
    </xf>
    <xf numFmtId="0" fontId="9" fillId="0" borderId="4" xfId="0" applyFont="1" applyBorder="1" applyAlignment="1">
      <alignment horizontal="center" vertical="center"/>
    </xf>
    <xf numFmtId="0" fontId="10" fillId="0" borderId="4" xfId="0" applyFont="1" applyBorder="1" applyAlignment="1">
      <alignment horizontal="left" vertical="center" wrapText="1"/>
    </xf>
    <xf numFmtId="0" fontId="14" fillId="0" borderId="4" xfId="0" applyFont="1" applyBorder="1" applyAlignment="1">
      <alignment horizontal="left" wrapText="1"/>
    </xf>
    <xf numFmtId="0" fontId="10" fillId="5" borderId="4" xfId="0" applyFont="1" applyFill="1" applyBorder="1" applyAlignment="1">
      <alignment vertical="center" wrapText="1"/>
    </xf>
    <xf numFmtId="0" fontId="18" fillId="7" borderId="10" xfId="0" applyFont="1" applyFill="1" applyBorder="1" applyAlignment="1">
      <alignment vertical="center"/>
    </xf>
    <xf numFmtId="166" fontId="10" fillId="0" borderId="4" xfId="0" applyNumberFormat="1" applyFont="1" applyBorder="1" applyAlignment="1">
      <alignment horizontal="center"/>
    </xf>
    <xf numFmtId="0" fontId="9" fillId="0" borderId="4" xfId="0" applyFont="1" applyBorder="1" applyAlignment="1">
      <alignment horizontal="center"/>
    </xf>
    <xf numFmtId="0" fontId="10" fillId="0" borderId="4" xfId="0" applyFont="1" applyBorder="1" applyAlignment="1">
      <alignment wrapText="1"/>
    </xf>
    <xf numFmtId="4" fontId="76" fillId="2" borderId="7" xfId="0" applyNumberFormat="1" applyFont="1" applyFill="1" applyBorder="1" applyAlignment="1">
      <alignment horizontal="center" vertical="center"/>
    </xf>
    <xf numFmtId="4" fontId="2" fillId="0" borderId="0" xfId="0" applyNumberFormat="1" applyFont="1" applyAlignment="1">
      <alignment vertical="center"/>
    </xf>
    <xf numFmtId="167" fontId="1" fillId="0" borderId="0" xfId="0" applyNumberFormat="1" applyFont="1" applyAlignment="1">
      <alignment vertical="center"/>
    </xf>
    <xf numFmtId="0" fontId="2" fillId="0" borderId="42" xfId="0" applyFont="1" applyBorder="1" applyAlignment="1">
      <alignment horizontal="center" vertical="center"/>
    </xf>
    <xf numFmtId="49" fontId="2" fillId="0" borderId="0" xfId="0" applyNumberFormat="1" applyFont="1" applyAlignment="1">
      <alignment horizontal="center"/>
    </xf>
    <xf numFmtId="49" fontId="19" fillId="2" borderId="10" xfId="0" applyNumberFormat="1" applyFont="1" applyFill="1" applyBorder="1" applyAlignment="1">
      <alignment horizontal="center"/>
    </xf>
    <xf numFmtId="49" fontId="20" fillId="2" borderId="28" xfId="0" applyNumberFormat="1" applyFont="1" applyFill="1" applyBorder="1" applyAlignment="1">
      <alignment horizontal="center" vertical="center" wrapText="1"/>
    </xf>
    <xf numFmtId="0" fontId="67" fillId="2" borderId="28" xfId="0" applyFont="1" applyFill="1" applyBorder="1" applyAlignment="1">
      <alignment horizontal="center" vertical="center"/>
    </xf>
    <xf numFmtId="49" fontId="30" fillId="0" borderId="4" xfId="0" applyNumberFormat="1" applyFont="1" applyBorder="1" applyAlignment="1">
      <alignment horizontal="center" vertical="center"/>
    </xf>
    <xf numFmtId="3" fontId="74" fillId="0" borderId="4" xfId="0" applyNumberFormat="1" applyFont="1" applyBorder="1" applyAlignment="1">
      <alignment horizontal="center" vertical="center"/>
    </xf>
    <xf numFmtId="0" fontId="20" fillId="0" borderId="4" xfId="0" applyFont="1" applyBorder="1" applyAlignment="1">
      <alignment horizontal="center" vertical="center"/>
    </xf>
    <xf numFmtId="0" fontId="30" fillId="0" borderId="4" xfId="0" applyFont="1" applyBorder="1" applyAlignment="1">
      <alignment horizontal="left" vertical="center" wrapText="1"/>
    </xf>
    <xf numFmtId="4" fontId="20" fillId="2" borderId="43" xfId="0" applyNumberFormat="1" applyFont="1" applyFill="1" applyBorder="1" applyAlignment="1">
      <alignment horizontal="center" vertical="center"/>
    </xf>
    <xf numFmtId="4" fontId="20" fillId="2" borderId="7" xfId="0" applyNumberFormat="1" applyFont="1" applyFill="1" applyBorder="1" applyAlignment="1">
      <alignment horizontal="center" vertical="center"/>
    </xf>
    <xf numFmtId="3" fontId="20" fillId="2" borderId="7" xfId="0" applyNumberFormat="1" applyFont="1" applyFill="1" applyBorder="1" applyAlignment="1">
      <alignment horizontal="center" vertical="center"/>
    </xf>
    <xf numFmtId="0" fontId="20" fillId="0" borderId="0" xfId="0" applyFont="1" applyAlignment="1">
      <alignment horizontal="center" vertical="center"/>
    </xf>
    <xf numFmtId="0" fontId="31" fillId="0" borderId="0" xfId="0" applyFont="1"/>
    <xf numFmtId="4" fontId="14" fillId="0" borderId="0" xfId="0" applyNumberFormat="1" applyFont="1"/>
    <xf numFmtId="49" fontId="14" fillId="0" borderId="0" xfId="0" applyNumberFormat="1" applyFont="1" applyAlignment="1">
      <alignment horizontal="center"/>
    </xf>
    <xf numFmtId="49" fontId="20" fillId="0" borderId="0" xfId="0" applyNumberFormat="1" applyFont="1" applyAlignment="1">
      <alignment horizontal="center"/>
    </xf>
    <xf numFmtId="0" fontId="20" fillId="0" borderId="0" xfId="0" applyFont="1"/>
    <xf numFmtId="0" fontId="20" fillId="2" borderId="10" xfId="0" applyFont="1" applyFill="1" applyBorder="1" applyAlignment="1">
      <alignment horizontal="center"/>
    </xf>
    <xf numFmtId="165" fontId="20" fillId="2" borderId="44" xfId="0" applyNumberFormat="1" applyFont="1" applyFill="1" applyBorder="1" applyAlignment="1">
      <alignment horizontal="center" vertical="center" wrapText="1"/>
    </xf>
    <xf numFmtId="1" fontId="20" fillId="3" borderId="10" xfId="0" applyNumberFormat="1" applyFont="1" applyFill="1" applyBorder="1" applyAlignment="1">
      <alignment horizontal="center" vertical="center" wrapText="1"/>
    </xf>
    <xf numFmtId="167" fontId="2" fillId="0" borderId="4" xfId="0" applyNumberFormat="1" applyFont="1" applyBorder="1" applyAlignment="1">
      <alignment vertical="center"/>
    </xf>
    <xf numFmtId="49" fontId="14" fillId="0" borderId="4" xfId="0" applyNumberFormat="1" applyFont="1" applyBorder="1" applyAlignment="1">
      <alignment horizontal="center" vertical="center"/>
    </xf>
    <xf numFmtId="167" fontId="2" fillId="0" borderId="13" xfId="0" applyNumberFormat="1" applyFont="1" applyBorder="1" applyAlignment="1">
      <alignment horizontal="center" vertical="center"/>
    </xf>
    <xf numFmtId="0" fontId="67" fillId="5" borderId="4" xfId="0" applyFont="1" applyFill="1" applyBorder="1" applyAlignment="1">
      <alignment horizontal="center"/>
    </xf>
    <xf numFmtId="167" fontId="2" fillId="5" borderId="31" xfId="0" applyNumberFormat="1" applyFont="1" applyFill="1" applyBorder="1" applyAlignment="1">
      <alignment horizontal="center" vertical="center"/>
    </xf>
    <xf numFmtId="0" fontId="2" fillId="3" borderId="10" xfId="0" applyFont="1" applyFill="1" applyBorder="1"/>
    <xf numFmtId="4" fontId="77" fillId="2" borderId="10" xfId="0" applyNumberFormat="1" applyFont="1" applyFill="1" applyBorder="1" applyAlignment="1">
      <alignment horizontal="center"/>
    </xf>
    <xf numFmtId="0" fontId="10" fillId="2" borderId="10" xfId="0" applyFont="1" applyFill="1" applyBorder="1" applyAlignment="1">
      <alignment horizontal="center"/>
    </xf>
    <xf numFmtId="166" fontId="30" fillId="0" borderId="0" xfId="0" applyNumberFormat="1" applyFont="1" applyAlignment="1">
      <alignment horizontal="center"/>
    </xf>
    <xf numFmtId="0" fontId="11" fillId="2" borderId="4" xfId="0" applyFont="1" applyFill="1" applyBorder="1" applyAlignment="1">
      <alignment horizontal="center" vertical="center" wrapText="1"/>
    </xf>
    <xf numFmtId="4" fontId="38" fillId="0" borderId="0" xfId="0" applyNumberFormat="1" applyFont="1"/>
    <xf numFmtId="167" fontId="11" fillId="2" borderId="45" xfId="0" applyNumberFormat="1" applyFont="1" applyFill="1" applyBorder="1" applyAlignment="1">
      <alignment horizontal="center"/>
    </xf>
    <xf numFmtId="0" fontId="12" fillId="0" borderId="0" xfId="0" applyFont="1" applyAlignment="1">
      <alignment vertical="center"/>
    </xf>
    <xf numFmtId="0" fontId="12" fillId="0" borderId="0" xfId="0" applyFont="1" applyAlignment="1">
      <alignment horizontal="center" vertical="center"/>
    </xf>
    <xf numFmtId="0" fontId="50" fillId="0" borderId="0" xfId="0" applyFont="1" applyAlignment="1">
      <alignment vertical="center"/>
    </xf>
    <xf numFmtId="0" fontId="50" fillId="0" borderId="0" xfId="0" applyFont="1" applyAlignment="1">
      <alignment horizontal="center" vertical="center"/>
    </xf>
    <xf numFmtId="167" fontId="12" fillId="0" borderId="0" xfId="0" applyNumberFormat="1" applyFont="1" applyAlignment="1">
      <alignment vertical="center"/>
    </xf>
    <xf numFmtId="0" fontId="24" fillId="2" borderId="10" xfId="0" applyFont="1" applyFill="1" applyBorder="1" applyAlignment="1">
      <alignment horizontal="center" vertical="center"/>
    </xf>
    <xf numFmtId="0" fontId="31" fillId="2" borderId="10" xfId="0" applyFont="1" applyFill="1" applyBorder="1" applyAlignment="1">
      <alignment vertical="center"/>
    </xf>
    <xf numFmtId="165" fontId="19" fillId="2" borderId="28" xfId="0" applyNumberFormat="1" applyFont="1" applyFill="1" applyBorder="1" applyAlignment="1">
      <alignment horizontal="center" vertical="top" wrapText="1"/>
    </xf>
    <xf numFmtId="14" fontId="12" fillId="4" borderId="10" xfId="0" applyNumberFormat="1" applyFont="1" applyFill="1" applyBorder="1" applyAlignment="1">
      <alignment vertical="center"/>
    </xf>
    <xf numFmtId="0" fontId="2" fillId="2" borderId="10" xfId="0" applyFont="1" applyFill="1" applyBorder="1" applyAlignment="1">
      <alignment horizontal="left" vertical="center"/>
    </xf>
    <xf numFmtId="0" fontId="2" fillId="2" borderId="4" xfId="0" applyFont="1" applyFill="1" applyBorder="1" applyAlignment="1">
      <alignment horizontal="left" vertical="center"/>
    </xf>
    <xf numFmtId="0" fontId="19" fillId="2" borderId="7" xfId="0" applyFont="1" applyFill="1" applyBorder="1" applyAlignment="1">
      <alignment horizontal="left" vertical="center"/>
    </xf>
    <xf numFmtId="166" fontId="14" fillId="0" borderId="4" xfId="0" applyNumberFormat="1" applyFont="1" applyBorder="1" applyAlignment="1">
      <alignment horizontal="left" vertical="center"/>
    </xf>
    <xf numFmtId="0" fontId="14" fillId="0" borderId="4" xfId="0" applyFont="1" applyBorder="1" applyAlignment="1">
      <alignment horizontal="left" vertical="center"/>
    </xf>
    <xf numFmtId="0" fontId="2" fillId="0" borderId="4" xfId="0" applyFont="1" applyBorder="1" applyAlignment="1">
      <alignment horizontal="left" vertical="center"/>
    </xf>
    <xf numFmtId="0" fontId="12" fillId="5" borderId="10" xfId="0" applyFont="1" applyFill="1" applyBorder="1" applyAlignment="1">
      <alignment horizontal="center" vertical="center"/>
    </xf>
    <xf numFmtId="0" fontId="14" fillId="5" borderId="4" xfId="0" applyFont="1" applyFill="1" applyBorder="1" applyAlignment="1">
      <alignment horizontal="left" vertical="center" wrapText="1"/>
    </xf>
    <xf numFmtId="0" fontId="18" fillId="2" borderId="31" xfId="0" applyFont="1" applyFill="1" applyBorder="1" applyAlignment="1">
      <alignment horizontal="left" vertical="center"/>
    </xf>
    <xf numFmtId="14" fontId="2" fillId="2" borderId="4" xfId="0" applyNumberFormat="1" applyFont="1" applyFill="1" applyBorder="1" applyAlignment="1">
      <alignment horizontal="left" vertical="center"/>
    </xf>
    <xf numFmtId="170" fontId="2" fillId="2" borderId="4" xfId="0" applyNumberFormat="1" applyFont="1" applyFill="1" applyBorder="1" applyAlignment="1">
      <alignment horizontal="left" vertical="center"/>
    </xf>
    <xf numFmtId="0" fontId="12" fillId="0" borderId="4" xfId="0" applyFont="1" applyBorder="1" applyAlignment="1">
      <alignment horizontal="center" vertical="center"/>
    </xf>
    <xf numFmtId="167" fontId="14" fillId="0" borderId="4" xfId="0" applyNumberFormat="1" applyFont="1" applyBorder="1" applyAlignment="1">
      <alignment horizontal="center"/>
    </xf>
    <xf numFmtId="167" fontId="14" fillId="0" borderId="4" xfId="0" applyNumberFormat="1" applyFont="1" applyBorder="1" applyAlignment="1">
      <alignment horizontal="center" vertical="center"/>
    </xf>
    <xf numFmtId="0" fontId="14" fillId="0" borderId="4" xfId="0" applyFont="1" applyBorder="1" applyAlignment="1">
      <alignment horizontal="left" vertical="top"/>
    </xf>
    <xf numFmtId="0" fontId="2" fillId="0" borderId="0" xfId="0" applyFont="1" applyAlignment="1">
      <alignment horizontal="left" vertical="center"/>
    </xf>
    <xf numFmtId="16" fontId="14" fillId="0" borderId="4" xfId="0" applyNumberFormat="1" applyFont="1" applyBorder="1" applyAlignment="1">
      <alignment horizontal="left" vertical="center"/>
    </xf>
    <xf numFmtId="0" fontId="14" fillId="5" borderId="4" xfId="0" applyFont="1" applyFill="1" applyBorder="1" applyAlignment="1">
      <alignment horizontal="left" vertical="center"/>
    </xf>
    <xf numFmtId="0" fontId="14" fillId="5" borderId="4" xfId="0" applyFont="1" applyFill="1" applyBorder="1" applyAlignment="1">
      <alignment horizontal="left"/>
    </xf>
    <xf numFmtId="14" fontId="14" fillId="0" borderId="0" xfId="0" applyNumberFormat="1" applyFont="1" applyAlignment="1">
      <alignment horizontal="left" vertical="center"/>
    </xf>
    <xf numFmtId="4" fontId="78" fillId="2" borderId="43" xfId="0" applyNumberFormat="1" applyFont="1" applyFill="1" applyBorder="1" applyAlignment="1">
      <alignment horizontal="center" vertical="center"/>
    </xf>
    <xf numFmtId="4" fontId="79" fillId="2" borderId="7" xfId="0" applyNumberFormat="1" applyFont="1" applyFill="1" applyBorder="1" applyAlignment="1">
      <alignment horizontal="left" vertical="center"/>
    </xf>
    <xf numFmtId="0" fontId="14" fillId="0" borderId="0" xfId="0" applyFont="1" applyAlignment="1">
      <alignment horizontal="left" vertical="center"/>
    </xf>
    <xf numFmtId="0" fontId="15" fillId="0" borderId="0" xfId="0" applyFont="1" applyAlignment="1">
      <alignment horizontal="left" vertical="center"/>
    </xf>
    <xf numFmtId="167" fontId="14" fillId="0" borderId="0" xfId="0" applyNumberFormat="1" applyFont="1" applyAlignment="1">
      <alignment horizontal="left" vertical="center"/>
    </xf>
    <xf numFmtId="167" fontId="80" fillId="0" borderId="0" xfId="0" applyNumberFormat="1" applyFont="1" applyAlignment="1">
      <alignment horizontal="left" vertical="center"/>
    </xf>
    <xf numFmtId="167" fontId="81" fillId="0" borderId="0" xfId="0" applyNumberFormat="1" applyFont="1" applyAlignment="1">
      <alignment horizontal="left" vertical="center"/>
    </xf>
    <xf numFmtId="165" fontId="14" fillId="0" borderId="0" xfId="0" applyNumberFormat="1" applyFont="1" applyAlignment="1">
      <alignment horizontal="left" vertical="center"/>
    </xf>
    <xf numFmtId="167" fontId="19" fillId="0" borderId="0" xfId="0" applyNumberFormat="1" applyFont="1" applyAlignment="1">
      <alignment horizontal="left" vertical="center"/>
    </xf>
    <xf numFmtId="4" fontId="19" fillId="0" borderId="0" xfId="0" applyNumberFormat="1" applyFont="1" applyAlignment="1">
      <alignment horizontal="left" vertical="center"/>
    </xf>
    <xf numFmtId="167" fontId="2" fillId="0" borderId="0" xfId="0" applyNumberFormat="1" applyFont="1" applyAlignment="1">
      <alignment horizontal="left" vertical="center"/>
    </xf>
    <xf numFmtId="4" fontId="2" fillId="0" borderId="0" xfId="0" applyNumberFormat="1" applyFont="1" applyAlignment="1">
      <alignment horizontal="left" vertical="center"/>
    </xf>
    <xf numFmtId="4" fontId="12" fillId="0" borderId="0" xfId="0" applyNumberFormat="1" applyFont="1" applyAlignment="1">
      <alignment vertical="center"/>
    </xf>
    <xf numFmtId="0" fontId="16" fillId="0" borderId="0" xfId="0" applyFont="1" applyAlignment="1">
      <alignment horizontal="left" vertical="center"/>
    </xf>
    <xf numFmtId="0" fontId="12" fillId="0" borderId="17" xfId="0" applyFont="1" applyBorder="1"/>
    <xf numFmtId="0" fontId="50" fillId="0" borderId="18" xfId="0" applyFont="1" applyBorder="1"/>
    <xf numFmtId="15" fontId="12" fillId="0" borderId="0" xfId="0" applyNumberFormat="1" applyFont="1" applyAlignment="1">
      <alignment vertical="center"/>
    </xf>
    <xf numFmtId="0" fontId="18" fillId="0" borderId="0" xfId="0" applyFont="1" applyAlignment="1">
      <alignment horizontal="center" vertical="center"/>
    </xf>
    <xf numFmtId="0" fontId="2" fillId="2" borderId="10" xfId="0" applyFont="1" applyFill="1" applyBorder="1" applyAlignment="1">
      <alignment vertical="center"/>
    </xf>
    <xf numFmtId="0" fontId="2" fillId="2" borderId="4" xfId="0" applyFont="1" applyFill="1" applyBorder="1" applyAlignment="1">
      <alignment vertical="center"/>
    </xf>
    <xf numFmtId="0" fontId="67" fillId="0" borderId="4" xfId="0" applyFont="1" applyBorder="1" applyAlignment="1">
      <alignment horizontal="center" vertical="center"/>
    </xf>
    <xf numFmtId="0" fontId="1" fillId="0" borderId="4" xfId="0" applyFont="1" applyBorder="1" applyAlignment="1">
      <alignment vertical="center"/>
    </xf>
    <xf numFmtId="0" fontId="1" fillId="0" borderId="0" xfId="0" applyFont="1" applyAlignment="1">
      <alignment vertical="center"/>
    </xf>
    <xf numFmtId="0" fontId="28" fillId="0" borderId="4" xfId="0" applyFont="1" applyBorder="1" applyAlignment="1">
      <alignment horizontal="left" vertical="top"/>
    </xf>
    <xf numFmtId="0" fontId="38" fillId="0" borderId="4" xfId="0" applyFont="1" applyBorder="1" applyAlignment="1">
      <alignment horizontal="center" vertical="center"/>
    </xf>
    <xf numFmtId="1" fontId="51" fillId="0" borderId="4" xfId="0" applyNumberFormat="1" applyFont="1" applyBorder="1" applyAlignment="1">
      <alignment horizontal="center"/>
    </xf>
    <xf numFmtId="0" fontId="51" fillId="0" borderId="4" xfId="0" applyFont="1" applyBorder="1" applyAlignment="1">
      <alignment horizontal="left" wrapText="1"/>
    </xf>
    <xf numFmtId="0" fontId="51" fillId="0" borderId="4" xfId="0" applyFont="1" applyBorder="1" applyAlignment="1">
      <alignment horizontal="center" wrapText="1"/>
    </xf>
    <xf numFmtId="0" fontId="53" fillId="0" borderId="4" xfId="0" applyFont="1" applyBorder="1"/>
    <xf numFmtId="0" fontId="82" fillId="0" borderId="0" xfId="0" applyFont="1" applyAlignment="1">
      <alignment horizontal="center" vertical="center"/>
    </xf>
    <xf numFmtId="0" fontId="31" fillId="0" borderId="0" xfId="0" applyFont="1" applyAlignment="1">
      <alignment horizontal="center" vertical="center"/>
    </xf>
    <xf numFmtId="167" fontId="2" fillId="0" borderId="0" xfId="0" applyNumberFormat="1" applyFont="1" applyAlignment="1">
      <alignment vertical="center"/>
    </xf>
    <xf numFmtId="0" fontId="67" fillId="0" borderId="0" xfId="0" applyFont="1" applyAlignment="1">
      <alignment horizontal="center" vertical="center"/>
    </xf>
    <xf numFmtId="0" fontId="54" fillId="0" borderId="0" xfId="0" applyFont="1" applyAlignment="1">
      <alignment horizontal="center" vertical="center"/>
    </xf>
    <xf numFmtId="0" fontId="18" fillId="0" borderId="18" xfId="0" applyFont="1" applyBorder="1"/>
    <xf numFmtId="166" fontId="14" fillId="5" borderId="28" xfId="0" applyNumberFormat="1" applyFont="1" applyFill="1" applyBorder="1" applyAlignment="1">
      <alignment horizontal="center" vertical="center"/>
    </xf>
    <xf numFmtId="1" fontId="14" fillId="5" borderId="28" xfId="0" applyNumberFormat="1" applyFont="1" applyFill="1" applyBorder="1" applyAlignment="1">
      <alignment horizontal="center" vertical="center"/>
    </xf>
    <xf numFmtId="0" fontId="14" fillId="5" borderId="28" xfId="0" applyFont="1" applyFill="1" applyBorder="1" applyAlignment="1">
      <alignment vertical="center"/>
    </xf>
    <xf numFmtId="0" fontId="14" fillId="5" borderId="28" xfId="0" applyFont="1" applyFill="1" applyBorder="1" applyAlignment="1">
      <alignment horizontal="center" vertical="center"/>
    </xf>
    <xf numFmtId="0" fontId="14" fillId="5" borderId="28" xfId="0" applyFont="1" applyFill="1" applyBorder="1" applyAlignment="1">
      <alignment horizontal="center" vertical="center" wrapText="1"/>
    </xf>
    <xf numFmtId="0" fontId="14" fillId="5" borderId="28" xfId="0" applyFont="1" applyFill="1" applyBorder="1"/>
    <xf numFmtId="4" fontId="14" fillId="5" borderId="28" xfId="0" applyNumberFormat="1" applyFont="1" applyFill="1" applyBorder="1" applyAlignment="1">
      <alignment horizontal="center" vertical="center"/>
    </xf>
    <xf numFmtId="167" fontId="2" fillId="5" borderId="28" xfId="0" applyNumberFormat="1" applyFont="1" applyFill="1" applyBorder="1" applyAlignment="1">
      <alignment horizontal="center" vertical="center"/>
    </xf>
    <xf numFmtId="0" fontId="2" fillId="5" borderId="28" xfId="0" applyFont="1" applyFill="1" applyBorder="1"/>
    <xf numFmtId="4" fontId="2" fillId="5" borderId="10" xfId="0" applyNumberFormat="1" applyFont="1" applyFill="1" applyBorder="1"/>
    <xf numFmtId="0" fontId="14" fillId="5" borderId="28" xfId="0" applyFont="1" applyFill="1" applyBorder="1" applyAlignment="1">
      <alignment horizontal="center"/>
    </xf>
    <xf numFmtId="0" fontId="2" fillId="5" borderId="12" xfId="0" applyFont="1" applyFill="1" applyBorder="1"/>
    <xf numFmtId="167" fontId="14" fillId="0" borderId="0" xfId="0" applyNumberFormat="1" applyFont="1"/>
    <xf numFmtId="0" fontId="20" fillId="2" borderId="7" xfId="0" applyFont="1" applyFill="1" applyBorder="1" applyAlignment="1">
      <alignment horizontal="center"/>
    </xf>
    <xf numFmtId="0" fontId="67" fillId="0" borderId="4" xfId="0" applyFont="1" applyBorder="1" applyAlignment="1">
      <alignment horizontal="center"/>
    </xf>
    <xf numFmtId="166" fontId="14" fillId="0" borderId="4" xfId="0" applyNumberFormat="1" applyFont="1" applyBorder="1"/>
    <xf numFmtId="1" fontId="14" fillId="0" borderId="4" xfId="0" applyNumberFormat="1" applyFont="1" applyBorder="1" applyAlignment="1">
      <alignment horizontal="center" wrapText="1"/>
    </xf>
    <xf numFmtId="14" fontId="14" fillId="0" borderId="0" xfId="0" applyNumberFormat="1" applyFont="1" applyAlignment="1">
      <alignment horizontal="center"/>
    </xf>
    <xf numFmtId="4" fontId="19" fillId="2" borderId="16" xfId="0" applyNumberFormat="1" applyFont="1" applyFill="1" applyBorder="1" applyAlignment="1">
      <alignment horizontal="center"/>
    </xf>
    <xf numFmtId="4" fontId="19" fillId="2" borderId="10" xfId="0" applyNumberFormat="1" applyFont="1" applyFill="1" applyBorder="1" applyAlignment="1">
      <alignment horizontal="center"/>
    </xf>
    <xf numFmtId="1" fontId="14" fillId="0" borderId="0" xfId="0" applyNumberFormat="1" applyFont="1" applyAlignment="1">
      <alignment horizontal="center"/>
    </xf>
    <xf numFmtId="4" fontId="14" fillId="0" borderId="0" xfId="0" applyNumberFormat="1" applyFont="1" applyAlignment="1">
      <alignment horizontal="center"/>
    </xf>
    <xf numFmtId="167" fontId="19" fillId="0" borderId="0" xfId="0" applyNumberFormat="1" applyFont="1" applyAlignment="1">
      <alignment horizontal="center"/>
    </xf>
    <xf numFmtId="165" fontId="14" fillId="0" borderId="0" xfId="0" applyNumberFormat="1" applyFont="1" applyAlignment="1">
      <alignment horizontal="center"/>
    </xf>
    <xf numFmtId="167" fontId="80" fillId="0" borderId="0" xfId="0" applyNumberFormat="1" applyFont="1" applyAlignment="1">
      <alignment horizontal="center"/>
    </xf>
    <xf numFmtId="0" fontId="2" fillId="0" borderId="17" xfId="0" applyFont="1" applyBorder="1" applyAlignment="1">
      <alignment horizontal="center"/>
    </xf>
    <xf numFmtId="4" fontId="19" fillId="2" borderId="46" xfId="0" applyNumberFormat="1" applyFont="1" applyFill="1" applyBorder="1" applyAlignment="1">
      <alignment horizontal="center" vertical="center"/>
    </xf>
    <xf numFmtId="1" fontId="14" fillId="0" borderId="0" xfId="0" applyNumberFormat="1" applyFont="1"/>
    <xf numFmtId="0" fontId="14" fillId="0" borderId="0" xfId="0" applyFont="1" applyAlignment="1">
      <alignment horizontal="left" wrapText="1"/>
    </xf>
    <xf numFmtId="165" fontId="19" fillId="0" borderId="0" xfId="0" applyNumberFormat="1" applyFont="1" applyAlignment="1">
      <alignment horizontal="center"/>
    </xf>
    <xf numFmtId="167" fontId="14" fillId="0" borderId="0" xfId="0" applyNumberFormat="1" applyFont="1" applyAlignment="1">
      <alignment horizontal="right" vertical="center"/>
    </xf>
    <xf numFmtId="0" fontId="38" fillId="0" borderId="0" xfId="0" applyFont="1" applyAlignment="1">
      <alignment horizontal="left"/>
    </xf>
    <xf numFmtId="0" fontId="14" fillId="0" borderId="0" xfId="0" applyFont="1" applyAlignment="1">
      <alignment horizontal="center" wrapText="1"/>
    </xf>
    <xf numFmtId="0" fontId="19" fillId="5" borderId="10" xfId="0" applyFont="1" applyFill="1" applyBorder="1"/>
    <xf numFmtId="3" fontId="2" fillId="0" borderId="4" xfId="0" applyNumberFormat="1" applyFont="1" applyBorder="1"/>
    <xf numFmtId="0" fontId="14" fillId="0" borderId="4" xfId="0" applyFont="1" applyBorder="1" applyAlignment="1">
      <alignment horizontal="right"/>
    </xf>
    <xf numFmtId="4" fontId="14" fillId="0" borderId="4" xfId="0" applyNumberFormat="1" applyFont="1" applyBorder="1" applyAlignment="1">
      <alignment horizontal="left" vertical="center" wrapText="1"/>
    </xf>
    <xf numFmtId="12" fontId="14" fillId="0" borderId="4" xfId="0" applyNumberFormat="1" applyFont="1" applyBorder="1" applyAlignment="1">
      <alignment horizontal="center" vertical="center"/>
    </xf>
    <xf numFmtId="3" fontId="14" fillId="0" borderId="4" xfId="0" applyNumberFormat="1" applyFont="1" applyBorder="1" applyAlignment="1">
      <alignment horizontal="left" vertical="center" wrapText="1"/>
    </xf>
    <xf numFmtId="49" fontId="19" fillId="0" borderId="4" xfId="0" applyNumberFormat="1" applyFont="1" applyBorder="1" applyAlignment="1">
      <alignment horizontal="center" vertical="center"/>
    </xf>
    <xf numFmtId="3" fontId="14" fillId="0" borderId="4" xfId="0" applyNumberFormat="1" applyFont="1" applyBorder="1" applyAlignment="1">
      <alignment horizontal="left" vertical="center"/>
    </xf>
    <xf numFmtId="4" fontId="14" fillId="0" borderId="4" xfId="0" applyNumberFormat="1" applyFont="1" applyBorder="1" applyAlignment="1">
      <alignment horizontal="center" vertical="center" wrapText="1"/>
    </xf>
    <xf numFmtId="4" fontId="19" fillId="2" borderId="46" xfId="0" applyNumberFormat="1" applyFont="1" applyFill="1" applyBorder="1" applyAlignment="1">
      <alignment horizontal="center"/>
    </xf>
    <xf numFmtId="0" fontId="19" fillId="2" borderId="46" xfId="0" applyFont="1" applyFill="1" applyBorder="1"/>
    <xf numFmtId="0" fontId="24" fillId="2" borderId="4" xfId="0" applyFont="1" applyFill="1" applyBorder="1" applyAlignment="1">
      <alignment horizontal="center" vertical="center"/>
    </xf>
    <xf numFmtId="0" fontId="24" fillId="2" borderId="28" xfId="0" applyFont="1" applyFill="1" applyBorder="1" applyAlignment="1">
      <alignment horizontal="center" vertical="center"/>
    </xf>
    <xf numFmtId="1" fontId="24" fillId="2" borderId="28" xfId="0" applyNumberFormat="1" applyFont="1" applyFill="1" applyBorder="1" applyAlignment="1">
      <alignment horizontal="center" vertical="center" wrapText="1"/>
    </xf>
    <xf numFmtId="0" fontId="24" fillId="2" borderId="28" xfId="0" applyFont="1" applyFill="1" applyBorder="1" applyAlignment="1">
      <alignment horizontal="center" vertical="center" wrapText="1"/>
    </xf>
    <xf numFmtId="165" fontId="24" fillId="2" borderId="28" xfId="0" applyNumberFormat="1" applyFont="1" applyFill="1" applyBorder="1" applyAlignment="1">
      <alignment horizontal="center" vertical="center" wrapText="1"/>
    </xf>
    <xf numFmtId="0" fontId="24" fillId="2" borderId="4" xfId="0" applyFont="1" applyFill="1" applyBorder="1" applyAlignment="1">
      <alignment horizontal="center"/>
    </xf>
    <xf numFmtId="166" fontId="31" fillId="0" borderId="4" xfId="0" applyNumberFormat="1" applyFont="1" applyBorder="1" applyAlignment="1">
      <alignment horizontal="center"/>
    </xf>
    <xf numFmtId="0" fontId="31" fillId="0" borderId="4" xfId="0" applyFont="1" applyBorder="1" applyAlignment="1">
      <alignment horizontal="center"/>
    </xf>
    <xf numFmtId="0" fontId="31" fillId="0" borderId="4" xfId="0" applyFont="1" applyBorder="1" applyAlignment="1">
      <alignment wrapText="1"/>
    </xf>
    <xf numFmtId="0" fontId="31" fillId="0" borderId="4" xfId="0" applyFont="1" applyBorder="1" applyAlignment="1">
      <alignment horizontal="center" wrapText="1"/>
    </xf>
    <xf numFmtId="3" fontId="31" fillId="0" borderId="4" xfId="0" applyNumberFormat="1" applyFont="1" applyBorder="1" applyAlignment="1">
      <alignment horizontal="center" vertical="center"/>
    </xf>
    <xf numFmtId="0" fontId="31" fillId="0" borderId="4" xfId="0" applyFont="1" applyBorder="1" applyAlignment="1">
      <alignment vertical="center"/>
    </xf>
    <xf numFmtId="4" fontId="24" fillId="2" borderId="46" xfId="0" applyNumberFormat="1" applyFont="1" applyFill="1" applyBorder="1" applyAlignment="1">
      <alignment horizontal="center"/>
    </xf>
    <xf numFmtId="0" fontId="24" fillId="2" borderId="10" xfId="0" applyFont="1" applyFill="1" applyBorder="1"/>
    <xf numFmtId="4" fontId="24" fillId="2" borderId="50" xfId="0" applyNumberFormat="1" applyFont="1" applyFill="1" applyBorder="1" applyAlignment="1">
      <alignment horizontal="center"/>
    </xf>
    <xf numFmtId="4" fontId="24" fillId="2" borderId="7" xfId="0" applyNumberFormat="1" applyFont="1" applyFill="1" applyBorder="1" applyAlignment="1">
      <alignment horizontal="center"/>
    </xf>
    <xf numFmtId="14" fontId="31" fillId="0" borderId="0" xfId="0" applyNumberFormat="1" applyFont="1"/>
    <xf numFmtId="0" fontId="31" fillId="0" borderId="0" xfId="0" applyFont="1" applyAlignment="1">
      <alignment horizontal="center"/>
    </xf>
    <xf numFmtId="0" fontId="31" fillId="0" borderId="0" xfId="0" applyFont="1" applyAlignment="1">
      <alignment wrapText="1"/>
    </xf>
    <xf numFmtId="4" fontId="31" fillId="0" borderId="0" xfId="0" applyNumberFormat="1" applyFont="1"/>
    <xf numFmtId="1" fontId="53" fillId="0" borderId="0" xfId="0" applyNumberFormat="1" applyFont="1" applyAlignment="1">
      <alignment horizontal="center"/>
    </xf>
    <xf numFmtId="1" fontId="54" fillId="0" borderId="0" xfId="0" applyNumberFormat="1" applyFont="1" applyAlignment="1">
      <alignment horizontal="center"/>
    </xf>
    <xf numFmtId="15" fontId="67" fillId="2" borderId="15" xfId="0" applyNumberFormat="1" applyFont="1" applyFill="1" applyBorder="1" applyAlignment="1">
      <alignment horizontal="center"/>
    </xf>
    <xf numFmtId="0" fontId="67" fillId="2" borderId="15" xfId="0" applyFont="1" applyFill="1" applyBorder="1" applyAlignment="1">
      <alignment horizontal="center"/>
    </xf>
    <xf numFmtId="0" fontId="67" fillId="0" borderId="4" xfId="0" applyFont="1" applyBorder="1" applyAlignment="1">
      <alignment horizontal="center" wrapText="1"/>
    </xf>
    <xf numFmtId="0" fontId="51" fillId="0" borderId="4" xfId="0" applyFont="1" applyBorder="1"/>
    <xf numFmtId="0" fontId="51" fillId="0" borderId="4" xfId="0" applyFont="1" applyBorder="1" applyAlignment="1">
      <alignment wrapText="1"/>
    </xf>
    <xf numFmtId="4" fontId="51" fillId="0" borderId="4" xfId="0" applyNumberFormat="1" applyFont="1" applyBorder="1" applyAlignment="1">
      <alignment horizontal="center"/>
    </xf>
    <xf numFmtId="1" fontId="51" fillId="0" borderId="4" xfId="0" applyNumberFormat="1" applyFont="1" applyBorder="1" applyAlignment="1">
      <alignment horizontal="center" vertical="center"/>
    </xf>
    <xf numFmtId="0" fontId="51" fillId="0" borderId="4" xfId="0" applyFont="1" applyBorder="1" applyAlignment="1">
      <alignment horizontal="center" vertical="center" wrapText="1"/>
    </xf>
    <xf numFmtId="166" fontId="51" fillId="5" borderId="4" xfId="0" applyNumberFormat="1" applyFont="1" applyFill="1" applyBorder="1" applyAlignment="1">
      <alignment horizontal="center"/>
    </xf>
    <xf numFmtId="0" fontId="51" fillId="5" borderId="4" xfId="0" applyFont="1" applyFill="1" applyBorder="1" applyAlignment="1">
      <alignment horizontal="center"/>
    </xf>
    <xf numFmtId="4" fontId="51" fillId="5" borderId="4" xfId="0" applyNumberFormat="1" applyFont="1" applyFill="1" applyBorder="1" applyAlignment="1">
      <alignment wrapText="1"/>
    </xf>
    <xf numFmtId="4" fontId="51" fillId="5" borderId="4" xfId="0" applyNumberFormat="1" applyFont="1" applyFill="1" applyBorder="1" applyAlignment="1">
      <alignment horizontal="center" wrapText="1"/>
    </xf>
    <xf numFmtId="0" fontId="51" fillId="5" borderId="4" xfId="0" applyFont="1" applyFill="1" applyBorder="1" applyAlignment="1">
      <alignment horizontal="center" wrapText="1"/>
    </xf>
    <xf numFmtId="0" fontId="51" fillId="5" borderId="4" xfId="0" applyFont="1" applyFill="1" applyBorder="1" applyAlignment="1">
      <alignment horizontal="center" vertical="center"/>
    </xf>
    <xf numFmtId="0" fontId="51" fillId="0" borderId="4" xfId="0" applyFont="1" applyBorder="1" applyAlignment="1">
      <alignment horizontal="left"/>
    </xf>
    <xf numFmtId="1" fontId="51" fillId="0" borderId="0" xfId="0" applyNumberFormat="1" applyFont="1"/>
    <xf numFmtId="4" fontId="67" fillId="2" borderId="50" xfId="0" applyNumberFormat="1" applyFont="1" applyFill="1" applyBorder="1" applyAlignment="1">
      <alignment horizontal="center"/>
    </xf>
    <xf numFmtId="0" fontId="67" fillId="2" borderId="7" xfId="0" applyFont="1" applyFill="1" applyBorder="1"/>
    <xf numFmtId="167" fontId="51" fillId="0" borderId="0" xfId="0" applyNumberFormat="1" applyFont="1" applyAlignment="1">
      <alignment wrapText="1"/>
    </xf>
    <xf numFmtId="43" fontId="51" fillId="0" borderId="0" xfId="0" applyNumberFormat="1" applyFont="1"/>
    <xf numFmtId="0" fontId="51" fillId="0" borderId="0" xfId="0" applyFont="1" applyAlignment="1">
      <alignment wrapText="1"/>
    </xf>
    <xf numFmtId="4" fontId="54" fillId="0" borderId="0" xfId="0" applyNumberFormat="1" applyFont="1"/>
    <xf numFmtId="1" fontId="10" fillId="0" borderId="0" xfId="0" applyNumberFormat="1" applyFont="1"/>
    <xf numFmtId="0" fontId="9" fillId="0" borderId="0" xfId="0" applyFont="1" applyAlignment="1">
      <alignment horizontal="center" wrapText="1"/>
    </xf>
    <xf numFmtId="0" fontId="30" fillId="5" borderId="4" xfId="0" applyFont="1" applyFill="1" applyBorder="1" applyAlignment="1">
      <alignment horizontal="left" vertical="center" wrapText="1"/>
    </xf>
    <xf numFmtId="0" fontId="23" fillId="5" borderId="10" xfId="0" applyFont="1" applyFill="1" applyBorder="1"/>
    <xf numFmtId="1" fontId="30" fillId="5" borderId="4" xfId="0" applyNumberFormat="1" applyFont="1" applyFill="1" applyBorder="1" applyAlignment="1">
      <alignment horizontal="center" vertical="center" wrapText="1"/>
    </xf>
    <xf numFmtId="0" fontId="20" fillId="5" borderId="4" xfId="0" applyFont="1" applyFill="1" applyBorder="1" applyAlignment="1">
      <alignment horizontal="center" vertical="center"/>
    </xf>
    <xf numFmtId="14" fontId="30" fillId="5" borderId="4" xfId="0" applyNumberFormat="1" applyFont="1" applyFill="1" applyBorder="1" applyAlignment="1">
      <alignment horizontal="center" vertical="center"/>
    </xf>
    <xf numFmtId="14" fontId="30" fillId="5" borderId="4" xfId="0" applyNumberFormat="1" applyFont="1" applyFill="1" applyBorder="1" applyAlignment="1">
      <alignment horizontal="left" vertical="center" wrapText="1"/>
    </xf>
    <xf numFmtId="166" fontId="10" fillId="5" borderId="4" xfId="0" applyNumberFormat="1" applyFont="1" applyFill="1" applyBorder="1" applyAlignment="1">
      <alignment horizontal="center"/>
    </xf>
    <xf numFmtId="1" fontId="10" fillId="5" borderId="4" xfId="0" applyNumberFormat="1" applyFont="1" applyFill="1" applyBorder="1" applyAlignment="1">
      <alignment horizontal="center"/>
    </xf>
    <xf numFmtId="0" fontId="10" fillId="5" borderId="4" xfId="0" applyFont="1" applyFill="1" applyBorder="1" applyAlignment="1">
      <alignment horizontal="center"/>
    </xf>
    <xf numFmtId="49" fontId="30" fillId="5" borderId="4" xfId="0" applyNumberFormat="1" applyFont="1" applyFill="1" applyBorder="1" applyAlignment="1">
      <alignment horizontal="center" vertical="center"/>
    </xf>
    <xf numFmtId="0" fontId="30" fillId="5" borderId="4" xfId="0" applyFont="1" applyFill="1" applyBorder="1" applyAlignment="1">
      <alignment vertical="center"/>
    </xf>
    <xf numFmtId="1" fontId="38" fillId="0" borderId="0" xfId="0" applyNumberFormat="1" applyFont="1"/>
    <xf numFmtId="0" fontId="83" fillId="0" borderId="0" xfId="0" applyFont="1"/>
    <xf numFmtId="1" fontId="2" fillId="0" borderId="0" xfId="0" applyNumberFormat="1" applyFont="1" applyAlignment="1">
      <alignment horizontal="left"/>
    </xf>
    <xf numFmtId="15" fontId="19" fillId="2" borderId="10" xfId="0" applyNumberFormat="1" applyFont="1" applyFill="1" applyBorder="1" applyAlignment="1">
      <alignment horizontal="center"/>
    </xf>
    <xf numFmtId="0" fontId="84" fillId="2" borderId="10" xfId="0" applyFont="1" applyFill="1" applyBorder="1" applyAlignment="1">
      <alignment horizontal="center"/>
    </xf>
    <xf numFmtId="0" fontId="85" fillId="2" borderId="10" xfId="0" applyFont="1" applyFill="1" applyBorder="1"/>
    <xf numFmtId="0" fontId="14" fillId="5" borderId="10" xfId="0" applyFont="1" applyFill="1" applyBorder="1"/>
    <xf numFmtId="43" fontId="14" fillId="0" borderId="0" xfId="0" applyNumberFormat="1" applyFont="1"/>
    <xf numFmtId="0" fontId="1" fillId="0" borderId="0" xfId="0" applyFont="1" applyAlignment="1">
      <alignment wrapText="1"/>
    </xf>
    <xf numFmtId="0" fontId="11" fillId="0" borderId="0" xfId="0" applyFont="1" applyAlignment="1">
      <alignment horizontal="center"/>
    </xf>
    <xf numFmtId="15" fontId="9" fillId="2" borderId="10" xfId="0" applyNumberFormat="1" applyFont="1" applyFill="1" applyBorder="1" applyAlignment="1">
      <alignment horizontal="center"/>
    </xf>
    <xf numFmtId="0" fontId="9" fillId="2" borderId="7" xfId="0" applyFont="1" applyFill="1" applyBorder="1" applyAlignment="1">
      <alignment horizontal="center"/>
    </xf>
    <xf numFmtId="0" fontId="10" fillId="0" borderId="4" xfId="0" applyFont="1" applyBorder="1" applyAlignment="1">
      <alignment horizontal="center" wrapText="1"/>
    </xf>
    <xf numFmtId="0" fontId="1" fillId="5" borderId="10" xfId="0" applyFont="1" applyFill="1" applyBorder="1" applyAlignment="1">
      <alignment horizontal="center"/>
    </xf>
    <xf numFmtId="1" fontId="10" fillId="0" borderId="0" xfId="0" applyNumberFormat="1" applyFont="1" applyAlignment="1">
      <alignment horizontal="center"/>
    </xf>
    <xf numFmtId="1" fontId="10" fillId="0" borderId="4" xfId="0" applyNumberFormat="1" applyFont="1" applyBorder="1" applyAlignment="1">
      <alignment horizontal="center" wrapText="1"/>
    </xf>
    <xf numFmtId="4" fontId="1" fillId="0" borderId="0" xfId="0" applyNumberFormat="1" applyFont="1"/>
    <xf numFmtId="1" fontId="10" fillId="5" borderId="4" xfId="0" applyNumberFormat="1" applyFont="1" applyFill="1" applyBorder="1" applyAlignment="1">
      <alignment horizontal="center" wrapText="1"/>
    </xf>
    <xf numFmtId="0" fontId="9" fillId="5" borderId="4" xfId="0" applyFont="1" applyFill="1" applyBorder="1" applyAlignment="1">
      <alignment horizontal="center"/>
    </xf>
    <xf numFmtId="0" fontId="10" fillId="5" borderId="4" xfId="0" applyFont="1" applyFill="1" applyBorder="1" applyAlignment="1">
      <alignment horizontal="left" wrapText="1"/>
    </xf>
    <xf numFmtId="14" fontId="1" fillId="0" borderId="0" xfId="0" applyNumberFormat="1" applyFont="1"/>
    <xf numFmtId="14" fontId="10" fillId="0" borderId="0" xfId="0" applyNumberFormat="1" applyFont="1"/>
    <xf numFmtId="4" fontId="86" fillId="0" borderId="0" xfId="0" applyNumberFormat="1" applyFont="1" applyAlignment="1">
      <alignment horizontal="center"/>
    </xf>
    <xf numFmtId="0" fontId="87" fillId="0" borderId="0" xfId="0" applyFont="1"/>
    <xf numFmtId="0" fontId="18" fillId="2" borderId="4" xfId="0" applyFont="1" applyFill="1" applyBorder="1" applyAlignment="1">
      <alignment vertical="center" wrapText="1"/>
    </xf>
    <xf numFmtId="0" fontId="19" fillId="2" borderId="4" xfId="0" applyFont="1" applyFill="1" applyBorder="1" applyAlignment="1">
      <alignment horizontal="center" vertical="center" wrapText="1"/>
    </xf>
    <xf numFmtId="0" fontId="19" fillId="2" borderId="4" xfId="0" applyFont="1" applyFill="1" applyBorder="1" applyAlignment="1">
      <alignment vertical="center" wrapText="1"/>
    </xf>
    <xf numFmtId="0" fontId="88" fillId="0" borderId="0" xfId="0" applyFont="1"/>
    <xf numFmtId="4" fontId="10" fillId="0" borderId="0" xfId="0" applyNumberFormat="1" applyFont="1" applyAlignment="1">
      <alignment horizontal="center"/>
    </xf>
    <xf numFmtId="2" fontId="2" fillId="0" borderId="4" xfId="0" applyNumberFormat="1" applyFont="1" applyBorder="1" applyAlignment="1">
      <alignment horizontal="left"/>
    </xf>
    <xf numFmtId="0" fontId="18" fillId="0" borderId="0" xfId="0" applyFont="1" applyAlignment="1">
      <alignment horizontal="right"/>
    </xf>
    <xf numFmtId="167" fontId="18" fillId="2" borderId="45" xfId="0" applyNumberFormat="1" applyFont="1" applyFill="1" applyBorder="1" applyAlignment="1">
      <alignment horizontal="center"/>
    </xf>
    <xf numFmtId="4" fontId="89" fillId="0" borderId="0" xfId="0" applyNumberFormat="1" applyFont="1" applyAlignment="1">
      <alignment horizontal="center"/>
    </xf>
    <xf numFmtId="0" fontId="24" fillId="0" borderId="0" xfId="0" applyFont="1" applyAlignment="1">
      <alignment horizontal="center" wrapText="1"/>
    </xf>
    <xf numFmtId="0" fontId="24" fillId="2" borderId="51" xfId="0" applyFont="1" applyFill="1" applyBorder="1" applyAlignment="1">
      <alignment horizontal="center" vertical="center"/>
    </xf>
    <xf numFmtId="0" fontId="24" fillId="2" borderId="52" xfId="0" applyFont="1" applyFill="1" applyBorder="1" applyAlignment="1">
      <alignment horizontal="center" vertical="center"/>
    </xf>
    <xf numFmtId="1" fontId="24" fillId="2" borderId="53" xfId="0" applyNumberFormat="1" applyFont="1" applyFill="1" applyBorder="1" applyAlignment="1">
      <alignment horizontal="center" vertical="center" wrapText="1"/>
    </xf>
    <xf numFmtId="0" fontId="24" fillId="2" borderId="53" xfId="0" applyFont="1" applyFill="1" applyBorder="1" applyAlignment="1">
      <alignment horizontal="center" vertical="center"/>
    </xf>
    <xf numFmtId="0" fontId="24" fillId="2" borderId="53" xfId="0" applyFont="1" applyFill="1" applyBorder="1" applyAlignment="1">
      <alignment horizontal="center" vertical="center" wrapText="1"/>
    </xf>
    <xf numFmtId="165" fontId="24" fillId="2" borderId="53" xfId="0" applyNumberFormat="1" applyFont="1" applyFill="1" applyBorder="1" applyAlignment="1">
      <alignment horizontal="center" vertical="center" wrapText="1"/>
    </xf>
    <xf numFmtId="165" fontId="24" fillId="2" borderId="54" xfId="0" applyNumberFormat="1" applyFont="1" applyFill="1" applyBorder="1" applyAlignment="1">
      <alignment horizontal="center" vertical="center" wrapText="1"/>
    </xf>
    <xf numFmtId="14" fontId="12" fillId="4" borderId="10" xfId="0" applyNumberFormat="1" applyFont="1" applyFill="1" applyBorder="1" applyAlignment="1">
      <alignment horizontal="center" vertical="center"/>
    </xf>
    <xf numFmtId="0" fontId="24" fillId="2" borderId="55" xfId="0" applyFont="1" applyFill="1" applyBorder="1" applyAlignment="1">
      <alignment horizontal="center" vertical="center"/>
    </xf>
    <xf numFmtId="0" fontId="12" fillId="0" borderId="4" xfId="0" applyFont="1" applyBorder="1"/>
    <xf numFmtId="14" fontId="12" fillId="5" borderId="10" xfId="0" applyNumberFormat="1" applyFont="1" applyFill="1" applyBorder="1" applyAlignment="1">
      <alignment horizontal="center"/>
    </xf>
    <xf numFmtId="166" fontId="31" fillId="5" borderId="4" xfId="0" applyNumberFormat="1" applyFont="1" applyFill="1" applyBorder="1" applyAlignment="1">
      <alignment horizontal="center" vertical="center"/>
    </xf>
    <xf numFmtId="0" fontId="31" fillId="5" borderId="4" xfId="0" applyFont="1" applyFill="1" applyBorder="1" applyAlignment="1">
      <alignment horizontal="center" vertical="center"/>
    </xf>
    <xf numFmtId="0" fontId="31" fillId="5" borderId="4" xfId="0" applyFont="1" applyFill="1" applyBorder="1" applyAlignment="1">
      <alignment vertical="center" wrapText="1"/>
    </xf>
    <xf numFmtId="0" fontId="31" fillId="5" borderId="4" xfId="0" applyFont="1" applyFill="1" applyBorder="1" applyAlignment="1">
      <alignment vertical="center"/>
    </xf>
    <xf numFmtId="3" fontId="31" fillId="5" borderId="4" xfId="0" applyNumberFormat="1" applyFont="1" applyFill="1" applyBorder="1" applyAlignment="1">
      <alignment horizontal="center" vertical="center"/>
    </xf>
    <xf numFmtId="0" fontId="12" fillId="5" borderId="4" xfId="0" applyFont="1" applyFill="1" applyBorder="1"/>
    <xf numFmtId="0" fontId="31" fillId="5" borderId="4" xfId="0" applyFont="1" applyFill="1" applyBorder="1" applyAlignment="1">
      <alignment horizontal="left" vertical="center" wrapText="1"/>
    </xf>
    <xf numFmtId="171" fontId="31" fillId="5" borderId="4" xfId="0" applyNumberFormat="1" applyFont="1" applyFill="1" applyBorder="1" applyAlignment="1">
      <alignment horizontal="center"/>
    </xf>
    <xf numFmtId="0" fontId="31" fillId="5" borderId="4" xfId="0" applyFont="1" applyFill="1" applyBorder="1" applyAlignment="1">
      <alignment horizontal="left" wrapText="1"/>
    </xf>
    <xf numFmtId="0" fontId="31" fillId="5" borderId="4" xfId="0" applyFont="1" applyFill="1" applyBorder="1" applyAlignment="1">
      <alignment horizontal="center"/>
    </xf>
    <xf numFmtId="0" fontId="90" fillId="5" borderId="10" xfId="0" applyFont="1" applyFill="1" applyBorder="1"/>
    <xf numFmtId="0" fontId="31" fillId="5" borderId="4" xfId="0" applyFont="1" applyFill="1" applyBorder="1"/>
    <xf numFmtId="167" fontId="12" fillId="5" borderId="4" xfId="0" applyNumberFormat="1" applyFont="1" applyFill="1" applyBorder="1" applyAlignment="1">
      <alignment wrapText="1"/>
    </xf>
    <xf numFmtId="14" fontId="12" fillId="5" borderId="10" xfId="0" applyNumberFormat="1" applyFont="1" applyFill="1" applyBorder="1"/>
    <xf numFmtId="14" fontId="31" fillId="0" borderId="0" xfId="0" applyNumberFormat="1" applyFont="1" applyAlignment="1">
      <alignment horizontal="center"/>
    </xf>
    <xf numFmtId="167" fontId="24" fillId="2" borderId="50" xfId="0" applyNumberFormat="1" applyFont="1" applyFill="1" applyBorder="1"/>
    <xf numFmtId="0" fontId="31" fillId="2" borderId="50" xfId="0" applyFont="1" applyFill="1" applyBorder="1"/>
    <xf numFmtId="1" fontId="31" fillId="2" borderId="50" xfId="0" applyNumberFormat="1" applyFont="1" applyFill="1" applyBorder="1" applyAlignment="1">
      <alignment horizontal="center" vertical="center"/>
    </xf>
    <xf numFmtId="14" fontId="31" fillId="5" borderId="10" xfId="0" applyNumberFormat="1" applyFont="1" applyFill="1" applyBorder="1" applyAlignment="1">
      <alignment horizontal="center"/>
    </xf>
    <xf numFmtId="167" fontId="24" fillId="5" borderId="29" xfId="0" applyNumberFormat="1" applyFont="1" applyFill="1" applyBorder="1"/>
    <xf numFmtId="0" fontId="31" fillId="5" borderId="10" xfId="0" applyFont="1" applyFill="1" applyBorder="1"/>
    <xf numFmtId="167" fontId="24" fillId="5" borderId="10" xfId="0" applyNumberFormat="1" applyFont="1" applyFill="1" applyBorder="1"/>
    <xf numFmtId="1" fontId="31" fillId="5" borderId="10" xfId="0" applyNumberFormat="1" applyFont="1" applyFill="1" applyBorder="1" applyAlignment="1">
      <alignment horizontal="center" vertical="center"/>
    </xf>
    <xf numFmtId="167" fontId="12" fillId="0" borderId="0" xfId="0" applyNumberFormat="1" applyFont="1" applyAlignment="1">
      <alignment horizontal="center"/>
    </xf>
    <xf numFmtId="167" fontId="12" fillId="0" borderId="0" xfId="0" applyNumberFormat="1" applyFont="1"/>
    <xf numFmtId="4" fontId="12" fillId="0" borderId="0" xfId="0" applyNumberFormat="1" applyFont="1"/>
    <xf numFmtId="0" fontId="1" fillId="0" borderId="0" xfId="0" applyFont="1" applyAlignment="1">
      <alignment vertical="center" wrapText="1"/>
    </xf>
    <xf numFmtId="0" fontId="61" fillId="0" borderId="0" xfId="0" applyFont="1" applyAlignment="1">
      <alignment horizontal="center"/>
    </xf>
    <xf numFmtId="0" fontId="61" fillId="0" borderId="0" xfId="0" applyFont="1" applyAlignment="1">
      <alignment vertical="center" wrapText="1"/>
    </xf>
    <xf numFmtId="0" fontId="19" fillId="0" borderId="0" xfId="0" applyFont="1" applyAlignment="1">
      <alignment horizontal="center" vertical="center" wrapText="1"/>
    </xf>
    <xf numFmtId="0" fontId="1" fillId="3" borderId="10" xfId="0" applyFont="1" applyFill="1" applyBorder="1"/>
    <xf numFmtId="0" fontId="19" fillId="2" borderId="28" xfId="0" applyFont="1" applyFill="1" applyBorder="1" applyAlignment="1">
      <alignment horizontal="left" vertical="center"/>
    </xf>
    <xf numFmtId="14" fontId="1" fillId="3" borderId="10" xfId="0" applyNumberFormat="1" applyFont="1" applyFill="1" applyBorder="1" applyAlignment="1">
      <alignment horizontal="center" vertical="center"/>
    </xf>
    <xf numFmtId="3" fontId="1" fillId="0" borderId="4" xfId="0" applyNumberFormat="1" applyFont="1" applyBorder="1"/>
    <xf numFmtId="0" fontId="14" fillId="5" borderId="4" xfId="0" applyFont="1" applyFill="1" applyBorder="1" applyAlignment="1">
      <alignment horizontal="center" wrapText="1"/>
    </xf>
    <xf numFmtId="3" fontId="1" fillId="5" borderId="4" xfId="0" applyNumberFormat="1" applyFont="1" applyFill="1" applyBorder="1"/>
    <xf numFmtId="0" fontId="1" fillId="5" borderId="10" xfId="0" applyFont="1" applyFill="1" applyBorder="1"/>
    <xf numFmtId="3" fontId="1" fillId="0" borderId="4" xfId="0" applyNumberFormat="1" applyFont="1" applyBorder="1" applyAlignment="1">
      <alignment vertical="center"/>
    </xf>
    <xf numFmtId="3" fontId="14" fillId="5" borderId="4" xfId="0" applyNumberFormat="1" applyFont="1" applyFill="1" applyBorder="1" applyAlignment="1">
      <alignment horizontal="center"/>
    </xf>
    <xf numFmtId="0" fontId="19" fillId="5" borderId="4" xfId="0" applyFont="1" applyFill="1" applyBorder="1" applyAlignment="1">
      <alignment horizontal="center"/>
    </xf>
    <xf numFmtId="167" fontId="2" fillId="5" borderId="4" xfId="0" applyNumberFormat="1" applyFont="1" applyFill="1" applyBorder="1" applyAlignment="1">
      <alignment wrapText="1"/>
    </xf>
    <xf numFmtId="49" fontId="14" fillId="5" borderId="4" xfId="0" applyNumberFormat="1" applyFont="1" applyFill="1" applyBorder="1" applyAlignment="1">
      <alignment horizontal="center"/>
    </xf>
    <xf numFmtId="4" fontId="91" fillId="2" borderId="10" xfId="0" applyNumberFormat="1" applyFont="1" applyFill="1" applyBorder="1" applyAlignment="1">
      <alignment horizontal="center"/>
    </xf>
    <xf numFmtId="4" fontId="19" fillId="5" borderId="10" xfId="0" applyNumberFormat="1" applyFont="1" applyFill="1" applyBorder="1" applyAlignment="1">
      <alignment horizontal="center"/>
    </xf>
    <xf numFmtId="4" fontId="92" fillId="5" borderId="10" xfId="0" applyNumberFormat="1" applyFont="1" applyFill="1" applyBorder="1" applyAlignment="1">
      <alignment horizontal="center"/>
    </xf>
    <xf numFmtId="4" fontId="93" fillId="5" borderId="10" xfId="0" applyNumberFormat="1" applyFont="1" applyFill="1" applyBorder="1" applyAlignment="1">
      <alignment horizontal="center"/>
    </xf>
    <xf numFmtId="0" fontId="14" fillId="5" borderId="10" xfId="0" applyFont="1" applyFill="1" applyBorder="1" applyAlignment="1">
      <alignment horizontal="center" wrapText="1"/>
    </xf>
    <xf numFmtId="0" fontId="14" fillId="5" borderId="10" xfId="0" applyFont="1" applyFill="1" applyBorder="1" applyAlignment="1">
      <alignment horizontal="center"/>
    </xf>
    <xf numFmtId="0" fontId="14" fillId="0" borderId="0" xfId="0" applyFont="1" applyAlignment="1">
      <alignment vertical="center" wrapText="1"/>
    </xf>
    <xf numFmtId="14" fontId="19" fillId="2" borderId="10" xfId="0" applyNumberFormat="1" applyFont="1" applyFill="1" applyBorder="1" applyAlignment="1">
      <alignment horizontal="center"/>
    </xf>
    <xf numFmtId="0" fontId="19" fillId="0" borderId="0" xfId="0" applyFont="1" applyAlignment="1">
      <alignment horizontal="center" wrapText="1"/>
    </xf>
    <xf numFmtId="171" fontId="10" fillId="5" borderId="4" xfId="0" applyNumberFormat="1" applyFont="1" applyFill="1" applyBorder="1" applyAlignment="1">
      <alignment horizontal="center"/>
    </xf>
    <xf numFmtId="0" fontId="10" fillId="5" borderId="4" xfId="0" applyFont="1" applyFill="1" applyBorder="1" applyAlignment="1">
      <alignment horizontal="center" vertical="center"/>
    </xf>
    <xf numFmtId="3" fontId="10" fillId="5" borderId="4" xfId="0" applyNumberFormat="1" applyFont="1" applyFill="1" applyBorder="1" applyAlignment="1">
      <alignment horizontal="center" vertical="center"/>
    </xf>
    <xf numFmtId="0" fontId="2" fillId="5" borderId="4" xfId="0" applyFont="1" applyFill="1" applyBorder="1" applyAlignment="1">
      <alignment vertical="center"/>
    </xf>
    <xf numFmtId="0" fontId="38" fillId="0" borderId="0" xfId="0" applyFont="1" applyAlignment="1">
      <alignment horizontal="center"/>
    </xf>
    <xf numFmtId="0" fontId="94" fillId="0" borderId="0" xfId="0" applyFont="1"/>
    <xf numFmtId="0" fontId="94" fillId="0" borderId="0" xfId="0" applyFont="1" applyAlignment="1">
      <alignment wrapText="1"/>
    </xf>
    <xf numFmtId="0" fontId="88" fillId="0" borderId="0" xfId="0" applyFont="1" applyAlignment="1">
      <alignment horizontal="center"/>
    </xf>
    <xf numFmtId="0" fontId="94" fillId="0" borderId="0" xfId="0" applyFont="1" applyAlignment="1">
      <alignment horizontal="center"/>
    </xf>
    <xf numFmtId="14" fontId="88" fillId="0" borderId="0" xfId="0" applyNumberFormat="1" applyFont="1" applyAlignment="1">
      <alignment horizontal="center"/>
    </xf>
    <xf numFmtId="0" fontId="95" fillId="5" borderId="10" xfId="0" applyFont="1" applyFill="1" applyBorder="1" applyAlignment="1">
      <alignment horizontal="center" wrapText="1"/>
    </xf>
    <xf numFmtId="0" fontId="95" fillId="5" borderId="10" xfId="0" applyFont="1" applyFill="1" applyBorder="1" applyAlignment="1">
      <alignment horizontal="center"/>
    </xf>
    <xf numFmtId="1" fontId="19" fillId="2" borderId="28" xfId="0" applyNumberFormat="1" applyFont="1" applyFill="1" applyBorder="1" applyAlignment="1">
      <alignment horizontal="center" vertical="center"/>
    </xf>
    <xf numFmtId="166" fontId="14" fillId="0" borderId="0" xfId="0" applyNumberFormat="1" applyFont="1" applyAlignment="1">
      <alignment horizontal="center"/>
    </xf>
    <xf numFmtId="2" fontId="23" fillId="0" borderId="0" xfId="0" applyNumberFormat="1" applyFont="1"/>
    <xf numFmtId="0" fontId="30" fillId="0" borderId="4" xfId="0" applyFont="1" applyBorder="1" applyAlignment="1">
      <alignment wrapText="1"/>
    </xf>
    <xf numFmtId="4" fontId="20" fillId="2" borderId="46" xfId="0" applyNumberFormat="1" applyFont="1" applyFill="1" applyBorder="1" applyAlignment="1">
      <alignment horizontal="center"/>
    </xf>
    <xf numFmtId="0" fontId="96" fillId="2" borderId="10" xfId="0" applyFont="1" applyFill="1" applyBorder="1"/>
    <xf numFmtId="0" fontId="97" fillId="2" borderId="10" xfId="0" applyFont="1" applyFill="1" applyBorder="1" applyAlignment="1">
      <alignment horizontal="center"/>
    </xf>
    <xf numFmtId="0" fontId="49" fillId="0" borderId="4" xfId="0" applyFont="1" applyBorder="1" applyAlignment="1">
      <alignment horizontal="center"/>
    </xf>
    <xf numFmtId="1" fontId="49" fillId="0" borderId="4" xfId="0" applyNumberFormat="1" applyFont="1" applyBorder="1" applyAlignment="1">
      <alignment horizontal="center"/>
    </xf>
    <xf numFmtId="1" fontId="49" fillId="0" borderId="4" xfId="0" applyNumberFormat="1" applyFont="1" applyBorder="1" applyAlignment="1">
      <alignment horizontal="center" wrapText="1"/>
    </xf>
    <xf numFmtId="0" fontId="49" fillId="0" borderId="4" xfId="0" applyFont="1" applyBorder="1"/>
    <xf numFmtId="1" fontId="49" fillId="0" borderId="4" xfId="0" applyNumberFormat="1" applyFont="1" applyBorder="1"/>
    <xf numFmtId="0" fontId="54" fillId="0" borderId="4" xfId="0" applyFont="1" applyBorder="1"/>
    <xf numFmtId="0" fontId="54" fillId="0" borderId="4" xfId="0" applyFont="1" applyBorder="1" applyAlignment="1">
      <alignment horizontal="center"/>
    </xf>
    <xf numFmtId="0" fontId="18" fillId="0" borderId="4" xfId="0" applyFont="1" applyBorder="1" applyAlignment="1">
      <alignment horizontal="center"/>
    </xf>
    <xf numFmtId="1" fontId="54" fillId="0" borderId="4" xfId="0" applyNumberFormat="1" applyFont="1" applyBorder="1" applyAlignment="1">
      <alignment horizontal="center"/>
    </xf>
    <xf numFmtId="14" fontId="2" fillId="0" borderId="4" xfId="0" applyNumberFormat="1" applyFont="1" applyBorder="1" applyAlignment="1">
      <alignment horizontal="center"/>
    </xf>
    <xf numFmtId="9" fontId="2" fillId="0" borderId="4" xfId="0" applyNumberFormat="1" applyFont="1" applyBorder="1" applyAlignment="1">
      <alignment horizontal="center"/>
    </xf>
    <xf numFmtId="0" fontId="18" fillId="0" borderId="4" xfId="0" applyFont="1" applyBorder="1" applyAlignment="1">
      <alignment horizontal="left"/>
    </xf>
    <xf numFmtId="0" fontId="18" fillId="0" borderId="4" xfId="0" applyFont="1" applyBorder="1"/>
    <xf numFmtId="169" fontId="2" fillId="0" borderId="4" xfId="0" applyNumberFormat="1" applyFont="1" applyBorder="1"/>
    <xf numFmtId="0" fontId="11" fillId="2" borderId="10" xfId="0" applyFont="1" applyFill="1" applyBorder="1"/>
    <xf numFmtId="0" fontId="11" fillId="2" borderId="10" xfId="0" applyFont="1" applyFill="1" applyBorder="1" applyAlignment="1">
      <alignment horizontal="center"/>
    </xf>
    <xf numFmtId="0" fontId="1" fillId="2" borderId="10" xfId="0" applyFont="1" applyFill="1" applyBorder="1"/>
    <xf numFmtId="0" fontId="1" fillId="2" borderId="10" xfId="0" applyFont="1" applyFill="1" applyBorder="1" applyAlignment="1">
      <alignment vertical="center"/>
    </xf>
    <xf numFmtId="0" fontId="18" fillId="2" borderId="4" xfId="0" applyFont="1" applyFill="1" applyBorder="1" applyAlignment="1">
      <alignment horizontal="center" vertical="center"/>
    </xf>
    <xf numFmtId="1" fontId="19" fillId="2" borderId="4" xfId="0" applyNumberFormat="1" applyFont="1" applyFill="1" applyBorder="1" applyAlignment="1">
      <alignment horizontal="center" vertical="center"/>
    </xf>
    <xf numFmtId="1" fontId="19" fillId="2" borderId="4" xfId="0" applyNumberFormat="1" applyFont="1" applyFill="1" applyBorder="1" applyAlignment="1">
      <alignment horizontal="center" vertical="center" wrapText="1"/>
    </xf>
    <xf numFmtId="165" fontId="19" fillId="2" borderId="4" xfId="0" applyNumberFormat="1" applyFont="1" applyFill="1" applyBorder="1" applyAlignment="1">
      <alignment horizontal="center" vertical="center" wrapText="1"/>
    </xf>
    <xf numFmtId="167" fontId="19" fillId="2" borderId="4" xfId="0" applyNumberFormat="1" applyFont="1" applyFill="1" applyBorder="1" applyAlignment="1">
      <alignment horizontal="center" vertical="center" wrapText="1"/>
    </xf>
    <xf numFmtId="14" fontId="1" fillId="4" borderId="10" xfId="0" applyNumberFormat="1" applyFont="1" applyFill="1" applyBorder="1" applyAlignment="1">
      <alignment horizontal="center" vertical="center"/>
    </xf>
    <xf numFmtId="167" fontId="14" fillId="5" borderId="4" xfId="0" applyNumberFormat="1" applyFont="1" applyFill="1" applyBorder="1" applyAlignment="1">
      <alignment horizontal="center" vertical="center"/>
    </xf>
    <xf numFmtId="0" fontId="1" fillId="5" borderId="4" xfId="0" applyFont="1" applyFill="1" applyBorder="1"/>
    <xf numFmtId="4" fontId="14" fillId="5" borderId="7" xfId="0" applyNumberFormat="1" applyFont="1" applyFill="1" applyBorder="1" applyAlignment="1">
      <alignment horizontal="center" vertical="center"/>
    </xf>
    <xf numFmtId="3" fontId="14" fillId="5" borderId="7" xfId="0" applyNumberFormat="1" applyFont="1" applyFill="1" applyBorder="1" applyAlignment="1">
      <alignment horizontal="center" vertical="center"/>
    </xf>
    <xf numFmtId="167" fontId="2" fillId="5" borderId="7" xfId="0" applyNumberFormat="1" applyFont="1" applyFill="1" applyBorder="1" applyAlignment="1">
      <alignment horizontal="center" vertical="center"/>
    </xf>
    <xf numFmtId="14" fontId="1" fillId="5" borderId="10" xfId="0" applyNumberFormat="1" applyFont="1" applyFill="1" applyBorder="1"/>
    <xf numFmtId="0" fontId="45" fillId="0" borderId="0" xfId="0" applyFont="1" applyAlignment="1">
      <alignment horizontal="right"/>
    </xf>
    <xf numFmtId="167" fontId="1" fillId="5" borderId="10" xfId="0" applyNumberFormat="1" applyFont="1" applyFill="1" applyBorder="1"/>
    <xf numFmtId="0" fontId="2" fillId="8" borderId="10" xfId="0" applyFont="1" applyFill="1" applyBorder="1"/>
    <xf numFmtId="0" fontId="2" fillId="8" borderId="10" xfId="0" applyFont="1" applyFill="1" applyBorder="1" applyAlignment="1">
      <alignment horizontal="center"/>
    </xf>
    <xf numFmtId="0" fontId="23" fillId="8" borderId="10" xfId="0" applyFont="1" applyFill="1" applyBorder="1"/>
    <xf numFmtId="167" fontId="2" fillId="5" borderId="4" xfId="0" applyNumberFormat="1" applyFont="1" applyFill="1" applyBorder="1" applyAlignment="1">
      <alignment horizontal="center"/>
    </xf>
    <xf numFmtId="17" fontId="2" fillId="0" borderId="0" xfId="0" applyNumberFormat="1" applyFont="1"/>
    <xf numFmtId="17" fontId="2" fillId="9" borderId="44" xfId="0" applyNumberFormat="1" applyFont="1" applyFill="1" applyBorder="1"/>
    <xf numFmtId="0" fontId="101" fillId="0" borderId="18" xfId="0" applyFont="1" applyBorder="1"/>
    <xf numFmtId="0" fontId="2" fillId="0" borderId="18" xfId="0" applyFont="1" applyBorder="1"/>
    <xf numFmtId="4" fontId="2" fillId="0" borderId="18" xfId="0" applyNumberFormat="1" applyFont="1" applyBorder="1"/>
    <xf numFmtId="4" fontId="2" fillId="9" borderId="45" xfId="0" applyNumberFormat="1" applyFont="1" applyFill="1" applyBorder="1"/>
    <xf numFmtId="4" fontId="2" fillId="9" borderId="56" xfId="0" applyNumberFormat="1" applyFont="1" applyFill="1" applyBorder="1"/>
    <xf numFmtId="0" fontId="2" fillId="9" borderId="57" xfId="0" applyFont="1" applyFill="1" applyBorder="1"/>
    <xf numFmtId="0" fontId="18" fillId="9" borderId="10" xfId="0" applyFont="1" applyFill="1" applyBorder="1"/>
    <xf numFmtId="4" fontId="18" fillId="9" borderId="10" xfId="0" applyNumberFormat="1" applyFont="1" applyFill="1" applyBorder="1"/>
    <xf numFmtId="4" fontId="2" fillId="9" borderId="10" xfId="0" applyNumberFormat="1" applyFont="1" applyFill="1" applyBorder="1"/>
    <xf numFmtId="4" fontId="2" fillId="9" borderId="58" xfId="0" applyNumberFormat="1" applyFont="1" applyFill="1" applyBorder="1"/>
    <xf numFmtId="4" fontId="2" fillId="0" borderId="60" xfId="0" applyNumberFormat="1" applyFont="1" applyBorder="1"/>
    <xf numFmtId="0" fontId="2" fillId="0" borderId="61" xfId="0" applyFont="1" applyBorder="1"/>
    <xf numFmtId="4" fontId="2" fillId="0" borderId="42" xfId="0" applyNumberFormat="1" applyFont="1" applyBorder="1"/>
    <xf numFmtId="0" fontId="18" fillId="0" borderId="62" xfId="0" applyFont="1" applyBorder="1" applyAlignment="1">
      <alignment horizontal="center"/>
    </xf>
    <xf numFmtId="0" fontId="18" fillId="0" borderId="63" xfId="0" applyFont="1" applyBorder="1" applyAlignment="1">
      <alignment horizontal="center"/>
    </xf>
    <xf numFmtId="4" fontId="18" fillId="0" borderId="64" xfId="0" applyNumberFormat="1" applyFont="1" applyBorder="1" applyAlignment="1">
      <alignment horizontal="center"/>
    </xf>
    <xf numFmtId="4" fontId="18" fillId="0" borderId="65" xfId="0" applyNumberFormat="1" applyFont="1" applyBorder="1" applyAlignment="1">
      <alignment horizontal="center"/>
    </xf>
    <xf numFmtId="4" fontId="18" fillId="0" borderId="66" xfId="0" applyNumberFormat="1" applyFont="1" applyBorder="1" applyAlignment="1">
      <alignment horizontal="center"/>
    </xf>
    <xf numFmtId="0" fontId="18" fillId="0" borderId="67" xfId="0" applyFont="1" applyBorder="1"/>
    <xf numFmtId="0" fontId="2" fillId="0" borderId="67" xfId="0" applyFont="1" applyBorder="1"/>
    <xf numFmtId="0" fontId="18" fillId="0" borderId="68" xfId="0" applyFont="1" applyBorder="1"/>
    <xf numFmtId="4" fontId="2" fillId="0" borderId="67" xfId="0" applyNumberFormat="1" applyFont="1" applyBorder="1"/>
    <xf numFmtId="4" fontId="18" fillId="0" borderId="67" xfId="0" applyNumberFormat="1" applyFont="1" applyBorder="1"/>
    <xf numFmtId="4" fontId="2" fillId="0" borderId="21" xfId="0" applyNumberFormat="1" applyFont="1" applyBorder="1"/>
    <xf numFmtId="4" fontId="2" fillId="0" borderId="21" xfId="0" applyNumberFormat="1" applyFont="1" applyBorder="1" applyAlignment="1">
      <alignment horizontal="center"/>
    </xf>
    <xf numFmtId="4" fontId="18" fillId="0" borderId="21" xfId="0" applyNumberFormat="1" applyFont="1" applyBorder="1"/>
    <xf numFmtId="0" fontId="2" fillId="0" borderId="0" xfId="0" applyFont="1" applyAlignment="1">
      <alignment horizontal="right"/>
    </xf>
    <xf numFmtId="0" fontId="18" fillId="0" borderId="21" xfId="0" applyFont="1" applyBorder="1"/>
    <xf numFmtId="0" fontId="2" fillId="0" borderId="21" xfId="0" applyFont="1" applyBorder="1" applyAlignment="1">
      <alignment horizontal="left"/>
    </xf>
    <xf numFmtId="0" fontId="33" fillId="0" borderId="21" xfId="0" applyFont="1" applyBorder="1" applyAlignment="1">
      <alignment vertical="center" wrapText="1"/>
    </xf>
    <xf numFmtId="4" fontId="2" fillId="0" borderId="21" xfId="0" applyNumberFormat="1" applyFont="1" applyBorder="1" applyAlignment="1">
      <alignment horizontal="left"/>
    </xf>
    <xf numFmtId="0" fontId="2" fillId="0" borderId="69" xfId="0" applyFont="1" applyBorder="1"/>
    <xf numFmtId="4" fontId="18" fillId="0" borderId="69" xfId="0" applyNumberFormat="1" applyFont="1" applyBorder="1"/>
    <xf numFmtId="0" fontId="2" fillId="0" borderId="0" xfId="0" applyFont="1" applyAlignment="1">
      <alignment horizontal="left" vertical="center" wrapText="1"/>
    </xf>
    <xf numFmtId="0" fontId="33" fillId="0" borderId="0" xfId="0" applyFont="1" applyAlignment="1">
      <alignment vertical="center" wrapText="1"/>
    </xf>
    <xf numFmtId="0" fontId="54" fillId="0" borderId="0" xfId="0" applyFont="1" applyAlignment="1">
      <alignment vertical="center" wrapText="1"/>
    </xf>
    <xf numFmtId="4" fontId="18" fillId="0" borderId="0" xfId="0" applyNumberFormat="1" applyFont="1" applyAlignment="1">
      <alignment horizontal="center"/>
    </xf>
    <xf numFmtId="4" fontId="18" fillId="0" borderId="0" xfId="0" applyNumberFormat="1" applyFont="1"/>
    <xf numFmtId="0" fontId="2" fillId="0" borderId="70" xfId="0" applyFont="1" applyBorder="1"/>
    <xf numFmtId="0" fontId="18" fillId="0" borderId="70" xfId="0" applyFont="1" applyBorder="1"/>
    <xf numFmtId="0" fontId="18" fillId="0" borderId="0" xfId="0" applyFont="1" applyAlignment="1">
      <alignment horizontal="left"/>
    </xf>
    <xf numFmtId="0" fontId="101" fillId="0" borderId="0" xfId="0" applyFont="1"/>
    <xf numFmtId="0" fontId="1" fillId="10" borderId="10" xfId="0" applyFont="1" applyFill="1" applyBorder="1"/>
    <xf numFmtId="0" fontId="2" fillId="10" borderId="10" xfId="0" applyFont="1" applyFill="1" applyBorder="1"/>
    <xf numFmtId="0" fontId="0" fillId="11" borderId="0" xfId="0" applyFill="1"/>
    <xf numFmtId="166" fontId="10" fillId="11" borderId="4" xfId="0" applyNumberFormat="1" applyFont="1" applyFill="1" applyBorder="1" applyAlignment="1">
      <alignment horizontal="center" vertical="center"/>
    </xf>
    <xf numFmtId="170" fontId="10" fillId="11" borderId="4" xfId="0" applyNumberFormat="1" applyFont="1" applyFill="1" applyBorder="1" applyAlignment="1">
      <alignment horizontal="center" vertical="center"/>
    </xf>
    <xf numFmtId="0" fontId="10" fillId="11" borderId="4" xfId="0" applyFont="1" applyFill="1" applyBorder="1" applyAlignment="1">
      <alignment horizontal="center" vertical="center"/>
    </xf>
    <xf numFmtId="0" fontId="10" fillId="11" borderId="4" xfId="0" applyFont="1" applyFill="1" applyBorder="1" applyAlignment="1">
      <alignment vertical="center" wrapText="1"/>
    </xf>
    <xf numFmtId="0" fontId="10" fillId="11" borderId="4" xfId="0" applyFont="1" applyFill="1" applyBorder="1" applyAlignment="1">
      <alignment horizontal="center" vertical="center" wrapText="1"/>
    </xf>
    <xf numFmtId="4" fontId="10" fillId="11" borderId="4" xfId="0" applyNumberFormat="1" applyFont="1" applyFill="1" applyBorder="1" applyAlignment="1">
      <alignment horizontal="center" vertical="center"/>
    </xf>
    <xf numFmtId="167" fontId="2" fillId="11" borderId="4" xfId="0" applyNumberFormat="1" applyFont="1" applyFill="1" applyBorder="1" applyAlignment="1">
      <alignment horizontal="center" vertical="center"/>
    </xf>
    <xf numFmtId="1" fontId="10" fillId="11" borderId="4" xfId="0" applyNumberFormat="1" applyFont="1" applyFill="1" applyBorder="1" applyAlignment="1">
      <alignment horizontal="center" vertical="center"/>
    </xf>
    <xf numFmtId="0" fontId="2" fillId="11" borderId="4" xfId="0" applyFont="1" applyFill="1" applyBorder="1" applyAlignment="1">
      <alignment vertical="center"/>
    </xf>
    <xf numFmtId="0" fontId="2" fillId="11" borderId="0" xfId="0" applyFont="1" applyFill="1" applyAlignment="1">
      <alignment vertical="center"/>
    </xf>
    <xf numFmtId="14" fontId="2" fillId="11" borderId="0" xfId="0" applyNumberFormat="1" applyFont="1" applyFill="1" applyAlignment="1">
      <alignment vertical="center"/>
    </xf>
    <xf numFmtId="166" fontId="14" fillId="11" borderId="4" xfId="0" applyNumberFormat="1" applyFont="1" applyFill="1" applyBorder="1" applyAlignment="1">
      <alignment horizontal="center"/>
    </xf>
    <xf numFmtId="0" fontId="14" fillId="11" borderId="4" xfId="0" applyFont="1" applyFill="1" applyBorder="1" applyAlignment="1">
      <alignment horizontal="center"/>
    </xf>
    <xf numFmtId="0" fontId="14" fillId="11" borderId="4" xfId="0" applyFont="1" applyFill="1" applyBorder="1"/>
    <xf numFmtId="0" fontId="30" fillId="11" borderId="4" xfId="0" applyFont="1" applyFill="1" applyBorder="1" applyAlignment="1">
      <alignment horizontal="center" vertical="center"/>
    </xf>
    <xf numFmtId="4" fontId="14" fillId="11" borderId="4" xfId="0" applyNumberFormat="1" applyFont="1" applyFill="1" applyBorder="1" applyAlignment="1">
      <alignment horizontal="center" vertical="center"/>
    </xf>
    <xf numFmtId="3" fontId="14" fillId="11" borderId="4" xfId="0" applyNumberFormat="1" applyFont="1" applyFill="1" applyBorder="1" applyAlignment="1">
      <alignment horizontal="center" vertical="center"/>
    </xf>
    <xf numFmtId="0" fontId="2" fillId="11" borderId="4" xfId="0" applyFont="1" applyFill="1" applyBorder="1"/>
    <xf numFmtId="4" fontId="2" fillId="11" borderId="0" xfId="0" applyNumberFormat="1" applyFont="1" applyFill="1"/>
    <xf numFmtId="14" fontId="2" fillId="11" borderId="0" xfId="0" applyNumberFormat="1" applyFont="1" applyFill="1"/>
    <xf numFmtId="0" fontId="21" fillId="11" borderId="0" xfId="0" applyFont="1" applyFill="1"/>
    <xf numFmtId="0" fontId="2" fillId="12" borderId="10" xfId="0" applyFont="1" applyFill="1" applyBorder="1" applyAlignment="1">
      <alignment horizontal="left" vertical="center"/>
    </xf>
    <xf numFmtId="0" fontId="14" fillId="11" borderId="4" xfId="0" applyFont="1" applyFill="1" applyBorder="1" applyAlignment="1">
      <alignment horizontal="left" vertical="center"/>
    </xf>
    <xf numFmtId="0" fontId="14" fillId="11" borderId="4" xfId="0" applyFont="1" applyFill="1" applyBorder="1" applyAlignment="1">
      <alignment wrapText="1"/>
    </xf>
    <xf numFmtId="0" fontId="14" fillId="11" borderId="4" xfId="0" applyFont="1" applyFill="1" applyBorder="1" applyAlignment="1">
      <alignment horizontal="center" vertical="center"/>
    </xf>
    <xf numFmtId="0" fontId="2" fillId="11" borderId="0" xfId="0" applyFont="1" applyFill="1"/>
    <xf numFmtId="166" fontId="14" fillId="11" borderId="4" xfId="0" applyNumberFormat="1" applyFont="1" applyFill="1" applyBorder="1" applyAlignment="1">
      <alignment horizontal="left" vertical="center"/>
    </xf>
    <xf numFmtId="0" fontId="14" fillId="11" borderId="4" xfId="0" applyFont="1" applyFill="1" applyBorder="1" applyAlignment="1">
      <alignment horizontal="left" vertical="center" wrapText="1"/>
    </xf>
    <xf numFmtId="0" fontId="2" fillId="11" borderId="4" xfId="0" applyFont="1" applyFill="1" applyBorder="1" applyAlignment="1">
      <alignment horizontal="left" vertical="center"/>
    </xf>
    <xf numFmtId="0" fontId="12" fillId="11" borderId="0" xfId="0" applyFont="1" applyFill="1" applyAlignment="1">
      <alignment vertical="center"/>
    </xf>
    <xf numFmtId="0" fontId="2" fillId="12" borderId="4" xfId="0" applyFont="1" applyFill="1" applyBorder="1" applyAlignment="1">
      <alignment horizontal="left" vertical="center"/>
    </xf>
    <xf numFmtId="0" fontId="19" fillId="11" borderId="4" xfId="0" applyFont="1" applyFill="1" applyBorder="1" applyAlignment="1">
      <alignment horizontal="center" vertical="center"/>
    </xf>
    <xf numFmtId="166" fontId="14" fillId="11" borderId="4" xfId="0" applyNumberFormat="1" applyFont="1" applyFill="1" applyBorder="1" applyAlignment="1">
      <alignment horizontal="center" vertical="center"/>
    </xf>
    <xf numFmtId="2" fontId="14" fillId="11" borderId="4" xfId="0" applyNumberFormat="1" applyFont="1" applyFill="1" applyBorder="1" applyAlignment="1">
      <alignment horizontal="center" vertical="center"/>
    </xf>
    <xf numFmtId="166" fontId="51" fillId="11" borderId="4" xfId="0" applyNumberFormat="1" applyFont="1" applyFill="1" applyBorder="1" applyAlignment="1">
      <alignment horizontal="center"/>
    </xf>
    <xf numFmtId="1" fontId="51" fillId="11" borderId="4" xfId="0" applyNumberFormat="1" applyFont="1" applyFill="1" applyBorder="1" applyAlignment="1">
      <alignment horizontal="center"/>
    </xf>
    <xf numFmtId="0" fontId="51" fillId="11" borderId="4" xfId="0" applyFont="1" applyFill="1" applyBorder="1" applyAlignment="1">
      <alignment horizontal="center"/>
    </xf>
    <xf numFmtId="0" fontId="51" fillId="11" borderId="4" xfId="0" applyFont="1" applyFill="1" applyBorder="1" applyAlignment="1">
      <alignment wrapText="1"/>
    </xf>
    <xf numFmtId="0" fontId="51" fillId="11" borderId="4" xfId="0" applyFont="1" applyFill="1" applyBorder="1" applyAlignment="1">
      <alignment horizontal="center" wrapText="1"/>
    </xf>
    <xf numFmtId="0" fontId="51" fillId="11" borderId="4" xfId="0" applyFont="1" applyFill="1" applyBorder="1" applyAlignment="1">
      <alignment horizontal="center" vertical="center"/>
    </xf>
    <xf numFmtId="0" fontId="53" fillId="11" borderId="4" xfId="0" applyFont="1" applyFill="1" applyBorder="1"/>
    <xf numFmtId="0" fontId="53" fillId="11" borderId="0" xfId="0" applyFont="1" applyFill="1"/>
    <xf numFmtId="3" fontId="1" fillId="13" borderId="4" xfId="0" applyNumberFormat="1" applyFont="1" applyFill="1" applyBorder="1"/>
    <xf numFmtId="0" fontId="1" fillId="13" borderId="10" xfId="0" applyFont="1" applyFill="1" applyBorder="1"/>
    <xf numFmtId="3" fontId="1" fillId="11" borderId="4" xfId="0" applyNumberFormat="1" applyFont="1" applyFill="1" applyBorder="1"/>
    <xf numFmtId="0" fontId="1" fillId="11" borderId="0" xfId="0" applyFont="1" applyFill="1"/>
    <xf numFmtId="3" fontId="1" fillId="14" borderId="4" xfId="0" applyNumberFormat="1" applyFont="1" applyFill="1" applyBorder="1"/>
    <xf numFmtId="0" fontId="1" fillId="14" borderId="10" xfId="0" applyFont="1" applyFill="1" applyBorder="1"/>
    <xf numFmtId="4" fontId="9" fillId="11" borderId="0" xfId="0" applyNumberFormat="1" applyFont="1" applyFill="1" applyAlignment="1">
      <alignment horizontal="center"/>
    </xf>
    <xf numFmtId="1" fontId="10" fillId="11" borderId="0" xfId="0" applyNumberFormat="1" applyFont="1" applyFill="1" applyAlignment="1">
      <alignment horizontal="center"/>
    </xf>
    <xf numFmtId="0" fontId="10" fillId="14" borderId="10" xfId="0" applyFont="1" applyFill="1" applyBorder="1" applyAlignment="1">
      <alignment horizontal="center"/>
    </xf>
    <xf numFmtId="4" fontId="2" fillId="0" borderId="30" xfId="0" applyNumberFormat="1" applyFont="1" applyBorder="1"/>
    <xf numFmtId="0" fontId="18" fillId="9" borderId="59" xfId="0" applyFont="1" applyFill="1" applyBorder="1"/>
    <xf numFmtId="166" fontId="30" fillId="11" borderId="4" xfId="0" applyNumberFormat="1" applyFont="1" applyFill="1" applyBorder="1" applyAlignment="1">
      <alignment horizontal="center" vertical="center"/>
    </xf>
    <xf numFmtId="4" fontId="30" fillId="11" borderId="4" xfId="0" applyNumberFormat="1" applyFont="1" applyFill="1" applyBorder="1" applyAlignment="1">
      <alignment horizontal="center" vertical="center"/>
    </xf>
    <xf numFmtId="166" fontId="10" fillId="11" borderId="4" xfId="0" applyNumberFormat="1" applyFont="1" applyFill="1" applyBorder="1" applyAlignment="1">
      <alignment horizontal="center"/>
    </xf>
    <xf numFmtId="1" fontId="10" fillId="11" borderId="4" xfId="0" applyNumberFormat="1" applyFont="1" applyFill="1" applyBorder="1" applyAlignment="1">
      <alignment horizontal="center"/>
    </xf>
    <xf numFmtId="0" fontId="10" fillId="11" borderId="4" xfId="0" applyFont="1" applyFill="1" applyBorder="1" applyAlignment="1">
      <alignment horizontal="center"/>
    </xf>
    <xf numFmtId="0" fontId="10" fillId="11" borderId="4" xfId="0" applyFont="1" applyFill="1" applyBorder="1" applyAlignment="1">
      <alignment wrapText="1"/>
    </xf>
    <xf numFmtId="0" fontId="10" fillId="11" borderId="4" xfId="0" applyFont="1" applyFill="1" applyBorder="1" applyAlignment="1">
      <alignment horizontal="center" wrapText="1"/>
    </xf>
    <xf numFmtId="0" fontId="1" fillId="11" borderId="4" xfId="0" applyFont="1" applyFill="1" applyBorder="1"/>
    <xf numFmtId="1" fontId="10" fillId="11" borderId="4" xfId="0" applyNumberFormat="1" applyFont="1" applyFill="1" applyBorder="1" applyAlignment="1">
      <alignment horizontal="center" wrapText="1"/>
    </xf>
    <xf numFmtId="0" fontId="10" fillId="11" borderId="4" xfId="0" applyFont="1" applyFill="1" applyBorder="1" applyAlignment="1">
      <alignment horizontal="left" wrapText="1"/>
    </xf>
    <xf numFmtId="0" fontId="30" fillId="0" borderId="4" xfId="0" applyFont="1" applyBorder="1" applyAlignment="1">
      <alignment horizontal="center" wrapText="1"/>
    </xf>
    <xf numFmtId="0" fontId="30" fillId="15" borderId="4" xfId="0" applyFont="1" applyFill="1" applyBorder="1"/>
    <xf numFmtId="0" fontId="14" fillId="0" borderId="4" xfId="0" applyFont="1" applyBorder="1" applyAlignment="1">
      <alignment horizontal="center" wrapText="1"/>
    </xf>
    <xf numFmtId="0" fontId="14" fillId="0" borderId="9" xfId="0" applyFont="1" applyBorder="1" applyAlignment="1">
      <alignment horizontal="center"/>
    </xf>
    <xf numFmtId="0" fontId="14" fillId="0" borderId="28" xfId="0" applyFont="1" applyBorder="1" applyAlignment="1">
      <alignment wrapText="1"/>
    </xf>
    <xf numFmtId="0" fontId="14" fillId="0" borderId="71" xfId="0" applyFont="1" applyBorder="1"/>
    <xf numFmtId="0" fontId="14" fillId="5" borderId="4" xfId="0" applyFont="1" applyFill="1" applyBorder="1" applyAlignment="1">
      <alignment horizontal="center" vertical="top" wrapText="1"/>
    </xf>
    <xf numFmtId="0" fontId="10" fillId="0" borderId="28" xfId="0" applyFont="1" applyBorder="1" applyAlignment="1">
      <alignment horizontal="center"/>
    </xf>
    <xf numFmtId="167" fontId="2" fillId="0" borderId="28" xfId="0" applyNumberFormat="1" applyFont="1" applyBorder="1" applyAlignment="1">
      <alignment horizontal="center" vertical="center"/>
    </xf>
    <xf numFmtId="166" fontId="10" fillId="0" borderId="71" xfId="0" applyNumberFormat="1" applyFont="1" applyBorder="1" applyAlignment="1">
      <alignment horizontal="center"/>
    </xf>
    <xf numFmtId="167" fontId="2" fillId="0" borderId="71" xfId="0" applyNumberFormat="1" applyFont="1" applyBorder="1" applyAlignment="1">
      <alignment horizontal="center" vertical="center"/>
    </xf>
    <xf numFmtId="0" fontId="2" fillId="5" borderId="34" xfId="0" applyFont="1" applyFill="1" applyBorder="1"/>
    <xf numFmtId="14" fontId="2" fillId="5" borderId="34" xfId="0" applyNumberFormat="1" applyFont="1" applyFill="1" applyBorder="1"/>
    <xf numFmtId="0" fontId="30" fillId="5" borderId="28" xfId="0" applyFont="1" applyFill="1" applyBorder="1" applyAlignment="1">
      <alignment horizontal="center" vertical="center"/>
    </xf>
    <xf numFmtId="166" fontId="30" fillId="5" borderId="71" xfId="0" applyNumberFormat="1" applyFont="1" applyFill="1" applyBorder="1" applyAlignment="1">
      <alignment horizontal="center" vertical="center"/>
    </xf>
    <xf numFmtId="0" fontId="30" fillId="5" borderId="71" xfId="0" applyFont="1" applyFill="1" applyBorder="1" applyAlignment="1">
      <alignment horizontal="center" vertical="center"/>
    </xf>
    <xf numFmtId="1" fontId="14" fillId="5" borderId="71" xfId="0" applyNumberFormat="1" applyFont="1" applyFill="1" applyBorder="1" applyAlignment="1">
      <alignment horizontal="center"/>
    </xf>
    <xf numFmtId="0" fontId="30" fillId="5" borderId="71" xfId="0" applyFont="1" applyFill="1" applyBorder="1" applyAlignment="1">
      <alignment vertical="center" wrapText="1"/>
    </xf>
    <xf numFmtId="167" fontId="2" fillId="5" borderId="71" xfId="0" applyNumberFormat="1" applyFont="1" applyFill="1" applyBorder="1" applyAlignment="1">
      <alignment horizontal="center" vertical="center"/>
    </xf>
    <xf numFmtId="0" fontId="2" fillId="5" borderId="71" xfId="0" applyFont="1" applyFill="1" applyBorder="1"/>
    <xf numFmtId="0" fontId="30" fillId="5" borderId="31" xfId="0" applyFont="1" applyFill="1" applyBorder="1" applyAlignment="1">
      <alignment vertical="center" wrapText="1"/>
    </xf>
    <xf numFmtId="0" fontId="30" fillId="5" borderId="9" xfId="0" applyFont="1" applyFill="1" applyBorder="1" applyAlignment="1">
      <alignment horizontal="center" vertical="center"/>
    </xf>
    <xf numFmtId="14" fontId="30" fillId="5" borderId="8" xfId="0" applyNumberFormat="1" applyFont="1" applyFill="1" applyBorder="1" applyAlignment="1">
      <alignment horizontal="center" vertical="center"/>
    </xf>
    <xf numFmtId="166" fontId="51" fillId="0" borderId="28" xfId="0" applyNumberFormat="1" applyFont="1" applyBorder="1" applyAlignment="1">
      <alignment horizontal="center"/>
    </xf>
    <xf numFmtId="0" fontId="51" fillId="0" borderId="28" xfId="0" applyFont="1" applyBorder="1" applyAlignment="1">
      <alignment horizontal="center"/>
    </xf>
    <xf numFmtId="0" fontId="14" fillId="0" borderId="28" xfId="0" applyFont="1" applyBorder="1" applyAlignment="1">
      <alignment horizontal="center"/>
    </xf>
    <xf numFmtId="4" fontId="14" fillId="0" borderId="28" xfId="0" applyNumberFormat="1" applyFont="1" applyBorder="1" applyAlignment="1">
      <alignment wrapText="1"/>
    </xf>
    <xf numFmtId="0" fontId="2" fillId="0" borderId="28" xfId="0" applyFont="1" applyBorder="1"/>
    <xf numFmtId="166" fontId="51" fillId="0" borderId="71" xfId="0" applyNumberFormat="1" applyFont="1" applyBorder="1" applyAlignment="1">
      <alignment horizontal="center"/>
    </xf>
    <xf numFmtId="0" fontId="14" fillId="0" borderId="71" xfId="0" applyFont="1" applyBorder="1" applyAlignment="1">
      <alignment horizontal="center"/>
    </xf>
    <xf numFmtId="4" fontId="14" fillId="0" borderId="71" xfId="0" applyNumberFormat="1" applyFont="1" applyBorder="1" applyAlignment="1">
      <alignment wrapText="1"/>
    </xf>
    <xf numFmtId="4" fontId="51" fillId="0" borderId="71" xfId="0" applyNumberFormat="1" applyFont="1" applyBorder="1" applyAlignment="1">
      <alignment horizontal="center" wrapText="1"/>
    </xf>
    <xf numFmtId="4" fontId="14" fillId="0" borderId="71" xfId="0" applyNumberFormat="1" applyFont="1" applyBorder="1" applyAlignment="1">
      <alignment horizontal="center" vertical="center"/>
    </xf>
    <xf numFmtId="0" fontId="14" fillId="0" borderId="71" xfId="0" applyFont="1" applyBorder="1" applyAlignment="1">
      <alignment horizontal="center" vertical="center"/>
    </xf>
    <xf numFmtId="0" fontId="2" fillId="0" borderId="71" xfId="0" applyFont="1" applyBorder="1"/>
    <xf numFmtId="0" fontId="19" fillId="2" borderId="44" xfId="0" applyFont="1" applyFill="1" applyBorder="1" applyAlignment="1">
      <alignment horizontal="center" vertical="center"/>
    </xf>
    <xf numFmtId="166" fontId="14" fillId="0" borderId="28" xfId="0" applyNumberFormat="1" applyFont="1" applyBorder="1" applyAlignment="1">
      <alignment horizontal="center" vertical="center"/>
    </xf>
    <xf numFmtId="0" fontId="14" fillId="0" borderId="28" xfId="0" applyFont="1" applyBorder="1"/>
    <xf numFmtId="4" fontId="14" fillId="0" borderId="28" xfId="0" applyNumberFormat="1" applyFont="1" applyBorder="1" applyAlignment="1">
      <alignment horizontal="center" vertical="center"/>
    </xf>
    <xf numFmtId="3" fontId="14" fillId="0" borderId="28" xfId="0" applyNumberFormat="1" applyFont="1" applyBorder="1" applyAlignment="1">
      <alignment horizontal="center" vertical="center"/>
    </xf>
    <xf numFmtId="0" fontId="14" fillId="0" borderId="71" xfId="0" applyFont="1" applyBorder="1" applyAlignment="1">
      <alignment wrapText="1"/>
    </xf>
    <xf numFmtId="3" fontId="14" fillId="0" borderId="71" xfId="0" applyNumberFormat="1" applyFont="1" applyBorder="1" applyAlignment="1">
      <alignment horizontal="center" vertical="center"/>
    </xf>
    <xf numFmtId="0" fontId="14" fillId="0" borderId="71" xfId="0" applyFont="1" applyBorder="1" applyAlignment="1">
      <alignment horizontal="center" wrapText="1"/>
    </xf>
    <xf numFmtId="0" fontId="2" fillId="3" borderId="34" xfId="0" applyFont="1" applyFill="1" applyBorder="1"/>
    <xf numFmtId="0" fontId="14" fillId="5" borderId="28" xfId="0" applyFont="1" applyFill="1" applyBorder="1" applyAlignment="1">
      <alignment wrapText="1"/>
    </xf>
    <xf numFmtId="0" fontId="14" fillId="5" borderId="71" xfId="0" applyFont="1" applyFill="1" applyBorder="1" applyAlignment="1">
      <alignment horizontal="center"/>
    </xf>
    <xf numFmtId="0" fontId="14" fillId="5" borderId="71" xfId="0" applyFont="1" applyFill="1" applyBorder="1" applyAlignment="1">
      <alignment wrapText="1"/>
    </xf>
    <xf numFmtId="4" fontId="14" fillId="5" borderId="71" xfId="0" applyNumberFormat="1" applyFont="1" applyFill="1" applyBorder="1" applyAlignment="1">
      <alignment horizontal="center" vertical="center"/>
    </xf>
    <xf numFmtId="0" fontId="14" fillId="5" borderId="71" xfId="0" applyFont="1" applyFill="1" applyBorder="1" applyAlignment="1">
      <alignment horizontal="center" vertical="center"/>
    </xf>
    <xf numFmtId="0" fontId="19" fillId="2" borderId="28" xfId="0" applyFont="1" applyFill="1" applyBorder="1" applyAlignment="1">
      <alignment horizontal="center"/>
    </xf>
    <xf numFmtId="166" fontId="30" fillId="5" borderId="28" xfId="0" applyNumberFormat="1" applyFont="1" applyFill="1" applyBorder="1" applyAlignment="1">
      <alignment horizontal="center"/>
    </xf>
    <xf numFmtId="166" fontId="30" fillId="5" borderId="71" xfId="0" applyNumberFormat="1" applyFont="1" applyFill="1" applyBorder="1" applyAlignment="1">
      <alignment horizontal="center"/>
    </xf>
    <xf numFmtId="167" fontId="2" fillId="0" borderId="31" xfId="0" applyNumberFormat="1" applyFont="1" applyBorder="1" applyAlignment="1">
      <alignment horizontal="center" vertical="center"/>
    </xf>
    <xf numFmtId="3" fontId="2" fillId="5" borderId="71" xfId="0" applyNumberFormat="1" applyFont="1" applyFill="1" applyBorder="1"/>
    <xf numFmtId="4" fontId="2" fillId="5" borderId="34" xfId="0" applyNumberFormat="1" applyFont="1" applyFill="1" applyBorder="1"/>
    <xf numFmtId="0" fontId="14" fillId="5" borderId="28" xfId="0" applyFont="1" applyFill="1" applyBorder="1" applyAlignment="1">
      <alignment horizontal="left" vertical="center"/>
    </xf>
    <xf numFmtId="0" fontId="14" fillId="0" borderId="28" xfId="0" applyFont="1" applyBorder="1" applyAlignment="1">
      <alignment horizontal="center" vertical="center"/>
    </xf>
    <xf numFmtId="0" fontId="2" fillId="2" borderId="34" xfId="0" applyFont="1" applyFill="1" applyBorder="1" applyAlignment="1">
      <alignment horizontal="left" vertical="center"/>
    </xf>
    <xf numFmtId="166" fontId="14" fillId="0" borderId="28" xfId="0" applyNumberFormat="1" applyFont="1" applyBorder="1" applyAlignment="1">
      <alignment horizontal="left" vertical="center"/>
    </xf>
    <xf numFmtId="0" fontId="14" fillId="0" borderId="28" xfId="0" applyFont="1" applyBorder="1" applyAlignment="1">
      <alignment horizontal="left" vertical="center"/>
    </xf>
    <xf numFmtId="0" fontId="14" fillId="0" borderId="28" xfId="0" applyFont="1" applyBorder="1" applyAlignment="1">
      <alignment horizontal="left"/>
    </xf>
    <xf numFmtId="0" fontId="2" fillId="0" borderId="28" xfId="0" applyFont="1" applyBorder="1" applyAlignment="1">
      <alignment horizontal="left" vertical="center"/>
    </xf>
    <xf numFmtId="166" fontId="14" fillId="0" borderId="71" xfId="0" applyNumberFormat="1" applyFont="1" applyBorder="1" applyAlignment="1">
      <alignment horizontal="left" vertical="center"/>
    </xf>
    <xf numFmtId="0" fontId="14" fillId="0" borderId="71" xfId="0" applyFont="1" applyBorder="1" applyAlignment="1">
      <alignment horizontal="left" vertical="center"/>
    </xf>
    <xf numFmtId="0" fontId="14" fillId="0" borderId="71" xfId="0" applyFont="1" applyBorder="1" applyAlignment="1">
      <alignment horizontal="left"/>
    </xf>
    <xf numFmtId="0" fontId="2" fillId="0" borderId="71" xfId="0" applyFont="1" applyBorder="1" applyAlignment="1">
      <alignment horizontal="left" vertical="center"/>
    </xf>
    <xf numFmtId="0" fontId="26" fillId="2" borderId="28" xfId="0" applyFont="1" applyFill="1" applyBorder="1" applyAlignment="1">
      <alignment horizontal="center"/>
    </xf>
    <xf numFmtId="166" fontId="30" fillId="0" borderId="28" xfId="0" applyNumberFormat="1" applyFont="1" applyBorder="1" applyAlignment="1">
      <alignment horizontal="center" vertical="center"/>
    </xf>
    <xf numFmtId="0" fontId="30" fillId="0" borderId="28" xfId="0" applyFont="1" applyBorder="1" applyAlignment="1">
      <alignment horizontal="center" vertical="center"/>
    </xf>
    <xf numFmtId="0" fontId="29" fillId="0" borderId="28" xfId="0" applyFont="1" applyBorder="1" applyAlignment="1">
      <alignment horizontal="center"/>
    </xf>
    <xf numFmtId="0" fontId="30" fillId="0" borderId="28" xfId="0" applyFont="1" applyBorder="1" applyAlignment="1">
      <alignment vertical="center" wrapText="1"/>
    </xf>
    <xf numFmtId="0" fontId="27" fillId="0" borderId="28" xfId="0" applyFont="1" applyBorder="1" applyAlignment="1">
      <alignment horizontal="center" wrapText="1"/>
    </xf>
    <xf numFmtId="4" fontId="30" fillId="0" borderId="28" xfId="0" applyNumberFormat="1" applyFont="1" applyBorder="1" applyAlignment="1">
      <alignment horizontal="center" vertical="center"/>
    </xf>
    <xf numFmtId="167" fontId="2" fillId="0" borderId="28" xfId="0" applyNumberFormat="1" applyFont="1" applyBorder="1" applyAlignment="1">
      <alignment horizontal="center" vertical="center" wrapText="1"/>
    </xf>
    <xf numFmtId="0" fontId="2" fillId="0" borderId="28" xfId="0" applyFont="1" applyBorder="1" applyAlignment="1">
      <alignment vertical="center"/>
    </xf>
    <xf numFmtId="0" fontId="27" fillId="0" borderId="71" xfId="0" applyFont="1" applyBorder="1" applyAlignment="1">
      <alignment horizontal="center" wrapText="1"/>
    </xf>
    <xf numFmtId="0" fontId="2" fillId="0" borderId="71" xfId="0" applyFont="1" applyBorder="1" applyAlignment="1">
      <alignment vertical="center"/>
    </xf>
    <xf numFmtId="0" fontId="27" fillId="0" borderId="34" xfId="0" applyFont="1" applyBorder="1" applyAlignment="1">
      <alignment horizontal="center" wrapText="1"/>
    </xf>
    <xf numFmtId="0" fontId="14" fillId="5" borderId="71" xfId="0" applyFont="1" applyFill="1" applyBorder="1" applyAlignment="1">
      <alignment horizontal="left"/>
    </xf>
    <xf numFmtId="166" fontId="10" fillId="0" borderId="75" xfId="0" applyNumberFormat="1" applyFont="1" applyBorder="1" applyAlignment="1">
      <alignment horizontal="center"/>
    </xf>
    <xf numFmtId="167" fontId="2" fillId="0" borderId="75" xfId="0" applyNumberFormat="1" applyFont="1" applyBorder="1" applyAlignment="1">
      <alignment horizontal="center" vertical="center"/>
    </xf>
    <xf numFmtId="4" fontId="2" fillId="0" borderId="69" xfId="0" applyNumberFormat="1" applyFont="1" applyBorder="1"/>
    <xf numFmtId="4" fontId="0" fillId="0" borderId="0" xfId="0" applyNumberFormat="1"/>
    <xf numFmtId="164" fontId="21" fillId="0" borderId="34" xfId="1" applyFont="1" applyBorder="1"/>
    <xf numFmtId="0" fontId="61" fillId="10" borderId="10" xfId="0" applyFont="1" applyFill="1" applyBorder="1"/>
    <xf numFmtId="0" fontId="98" fillId="14" borderId="10" xfId="0" applyFont="1" applyFill="1" applyBorder="1" applyAlignment="1">
      <alignment horizontal="right"/>
    </xf>
    <xf numFmtId="0" fontId="99" fillId="10" borderId="10" xfId="0" applyFont="1" applyFill="1" applyBorder="1"/>
    <xf numFmtId="0" fontId="11" fillId="14" borderId="10" xfId="0" applyFont="1" applyFill="1" applyBorder="1"/>
    <xf numFmtId="0" fontId="11" fillId="11" borderId="0" xfId="0" applyFont="1" applyFill="1"/>
    <xf numFmtId="0" fontId="45" fillId="14" borderId="10" xfId="0" applyFont="1" applyFill="1" applyBorder="1" applyAlignment="1">
      <alignment horizontal="right"/>
    </xf>
    <xf numFmtId="169" fontId="14" fillId="5" borderId="4" xfId="0" applyNumberFormat="1" applyFont="1" applyFill="1" applyBorder="1" applyAlignment="1">
      <alignment vertical="center"/>
    </xf>
    <xf numFmtId="0" fontId="45" fillId="11" borderId="0" xfId="0" applyFont="1" applyFill="1" applyAlignment="1">
      <alignment horizontal="right"/>
    </xf>
    <xf numFmtId="0" fontId="1" fillId="16" borderId="10" xfId="0" applyFont="1" applyFill="1" applyBorder="1"/>
    <xf numFmtId="14" fontId="14" fillId="5" borderId="4" xfId="0" applyNumberFormat="1" applyFont="1" applyFill="1" applyBorder="1"/>
    <xf numFmtId="14" fontId="14" fillId="11" borderId="31" xfId="0" applyNumberFormat="1" applyFont="1" applyFill="1" applyBorder="1" applyAlignment="1">
      <alignment horizontal="center"/>
    </xf>
    <xf numFmtId="1" fontId="10" fillId="11" borderId="28" xfId="0" applyNumberFormat="1" applyFont="1" applyFill="1" applyBorder="1" applyAlignment="1">
      <alignment horizontal="center"/>
    </xf>
    <xf numFmtId="3" fontId="10" fillId="11" borderId="4" xfId="0" applyNumberFormat="1" applyFont="1" applyFill="1" applyBorder="1" applyAlignment="1">
      <alignment horizontal="center" vertical="center"/>
    </xf>
    <xf numFmtId="0" fontId="0" fillId="11" borderId="71" xfId="0" applyFill="1" applyBorder="1" applyAlignment="1">
      <alignment horizontal="center"/>
    </xf>
    <xf numFmtId="1" fontId="10" fillId="11" borderId="9" xfId="0" applyNumberFormat="1" applyFont="1" applyFill="1" applyBorder="1" applyAlignment="1">
      <alignment horizontal="center"/>
    </xf>
    <xf numFmtId="0" fontId="10" fillId="11" borderId="4" xfId="0" applyFont="1" applyFill="1" applyBorder="1"/>
    <xf numFmtId="0" fontId="14" fillId="11"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12" fillId="5" borderId="34" xfId="0" applyFont="1" applyFill="1" applyBorder="1"/>
    <xf numFmtId="14" fontId="12" fillId="5" borderId="34" xfId="0" applyNumberFormat="1" applyFont="1" applyFill="1" applyBorder="1"/>
    <xf numFmtId="0" fontId="21" fillId="0" borderId="4" xfId="0" applyFont="1" applyBorder="1" applyAlignment="1">
      <alignment horizontal="center" vertical="center"/>
    </xf>
    <xf numFmtId="0" fontId="6" fillId="0" borderId="4" xfId="0" applyFont="1" applyBorder="1" applyAlignment="1">
      <alignment horizontal="left" vertical="center" wrapText="1"/>
    </xf>
    <xf numFmtId="4" fontId="14" fillId="0" borderId="75" xfId="0" applyNumberFormat="1" applyFont="1" applyBorder="1" applyAlignment="1">
      <alignment horizontal="center" vertical="center"/>
    </xf>
    <xf numFmtId="3" fontId="14" fillId="0" borderId="75" xfId="0" applyNumberFormat="1" applyFont="1" applyBorder="1" applyAlignment="1">
      <alignment horizontal="center" vertical="center"/>
    </xf>
    <xf numFmtId="166" fontId="14" fillId="5" borderId="72" xfId="0" applyNumberFormat="1" applyFont="1" applyFill="1" applyBorder="1" applyAlignment="1">
      <alignment horizontal="center"/>
    </xf>
    <xf numFmtId="0" fontId="21" fillId="5" borderId="77" xfId="0" applyFont="1" applyFill="1" applyBorder="1"/>
    <xf numFmtId="0" fontId="14" fillId="5" borderId="77" xfId="0" applyFont="1" applyFill="1" applyBorder="1" applyAlignment="1">
      <alignment horizontal="center" vertical="center"/>
    </xf>
    <xf numFmtId="0" fontId="21" fillId="5" borderId="77" xfId="0" applyFont="1" applyFill="1" applyBorder="1" applyAlignment="1">
      <alignment horizontal="center"/>
    </xf>
    <xf numFmtId="3" fontId="14" fillId="5" borderId="77" xfId="0" applyNumberFormat="1" applyFont="1" applyFill="1" applyBorder="1" applyAlignment="1">
      <alignment horizontal="center" vertical="center"/>
    </xf>
    <xf numFmtId="4" fontId="14" fillId="5" borderId="77" xfId="0" applyNumberFormat="1" applyFont="1" applyFill="1" applyBorder="1" applyAlignment="1">
      <alignment horizontal="center" vertical="center"/>
    </xf>
    <xf numFmtId="0" fontId="2" fillId="0" borderId="73" xfId="0" applyFont="1" applyBorder="1"/>
    <xf numFmtId="166" fontId="14" fillId="5" borderId="74" xfId="0" applyNumberFormat="1" applyFont="1" applyFill="1" applyBorder="1" applyAlignment="1">
      <alignment horizontal="center"/>
    </xf>
    <xf numFmtId="0" fontId="14" fillId="5" borderId="77" xfId="0" applyFont="1" applyFill="1" applyBorder="1" applyAlignment="1">
      <alignment horizontal="center"/>
    </xf>
    <xf numFmtId="4" fontId="14" fillId="5" borderId="77" xfId="0" applyNumberFormat="1" applyFont="1" applyFill="1" applyBorder="1" applyAlignment="1">
      <alignment horizontal="center"/>
    </xf>
    <xf numFmtId="3" fontId="14" fillId="5" borderId="77" xfId="0" applyNumberFormat="1" applyFont="1" applyFill="1" applyBorder="1" applyAlignment="1">
      <alignment horizontal="center"/>
    </xf>
    <xf numFmtId="0" fontId="0" fillId="0" borderId="34" xfId="0" applyBorder="1"/>
    <xf numFmtId="0" fontId="14" fillId="0" borderId="34" xfId="0" applyFont="1" applyBorder="1" applyAlignment="1">
      <alignment horizontal="center"/>
    </xf>
    <xf numFmtId="166" fontId="14" fillId="0" borderId="77" xfId="0" applyNumberFormat="1" applyFont="1" applyBorder="1" applyAlignment="1">
      <alignment horizontal="center"/>
    </xf>
    <xf numFmtId="0" fontId="14" fillId="0" borderId="77" xfId="0" applyFont="1" applyBorder="1" applyAlignment="1">
      <alignment horizontal="center"/>
    </xf>
    <xf numFmtId="0" fontId="2" fillId="0" borderId="34" xfId="0" applyFont="1" applyBorder="1"/>
    <xf numFmtId="0" fontId="1" fillId="13" borderId="34" xfId="0" applyFont="1" applyFill="1" applyBorder="1"/>
    <xf numFmtId="167" fontId="2" fillId="11" borderId="4" xfId="0" applyNumberFormat="1" applyFont="1" applyFill="1" applyBorder="1" applyAlignment="1">
      <alignment horizontal="center"/>
    </xf>
    <xf numFmtId="167" fontId="105" fillId="0" borderId="4" xfId="0" applyNumberFormat="1" applyFont="1" applyBorder="1" applyAlignment="1">
      <alignment horizontal="center" vertical="center"/>
    </xf>
    <xf numFmtId="167" fontId="105" fillId="0" borderId="13" xfId="0" applyNumberFormat="1" applyFont="1" applyBorder="1" applyAlignment="1">
      <alignment horizontal="center" vertical="center"/>
    </xf>
    <xf numFmtId="166" fontId="6" fillId="11" borderId="4" xfId="0" applyNumberFormat="1" applyFont="1" applyFill="1" applyBorder="1" applyAlignment="1">
      <alignment horizontal="center" vertical="center"/>
    </xf>
    <xf numFmtId="0" fontId="6" fillId="11" borderId="4" xfId="0" applyFont="1" applyFill="1" applyBorder="1" applyAlignment="1">
      <alignment horizontal="center" vertical="center"/>
    </xf>
    <xf numFmtId="0" fontId="6" fillId="11" borderId="4" xfId="0" applyFont="1" applyFill="1" applyBorder="1" applyAlignment="1">
      <alignment vertical="center" wrapText="1"/>
    </xf>
    <xf numFmtId="4" fontId="6" fillId="11" borderId="4" xfId="0" applyNumberFormat="1" applyFont="1" applyFill="1" applyBorder="1" applyAlignment="1">
      <alignment horizontal="center" vertical="center"/>
    </xf>
    <xf numFmtId="167" fontId="7" fillId="11" borderId="4" xfId="0" applyNumberFormat="1" applyFont="1" applyFill="1" applyBorder="1" applyAlignment="1">
      <alignment horizontal="center" vertical="center"/>
    </xf>
    <xf numFmtId="167" fontId="105" fillId="11" borderId="4" xfId="0" applyNumberFormat="1" applyFont="1" applyFill="1" applyBorder="1" applyAlignment="1">
      <alignment horizontal="center" vertical="center"/>
    </xf>
    <xf numFmtId="0" fontId="6" fillId="11" borderId="0" xfId="0" applyFont="1" applyFill="1" applyAlignment="1">
      <alignment horizontal="center" vertical="center"/>
    </xf>
    <xf numFmtId="166" fontId="6" fillId="11" borderId="0" xfId="0" applyNumberFormat="1" applyFont="1" applyFill="1" applyAlignment="1">
      <alignment horizontal="center" vertical="center"/>
    </xf>
    <xf numFmtId="167" fontId="105" fillId="11" borderId="13" xfId="0" applyNumberFormat="1" applyFont="1" applyFill="1" applyBorder="1" applyAlignment="1">
      <alignment horizontal="center" vertical="center"/>
    </xf>
    <xf numFmtId="166" fontId="6" fillId="11" borderId="12" xfId="0" applyNumberFormat="1" applyFont="1" applyFill="1" applyBorder="1" applyAlignment="1">
      <alignment horizontal="center" vertical="center"/>
    </xf>
    <xf numFmtId="0" fontId="6" fillId="11" borderId="12" xfId="0" applyFont="1" applyFill="1" applyBorder="1" applyAlignment="1">
      <alignment horizontal="center" vertical="center"/>
    </xf>
    <xf numFmtId="0" fontId="6" fillId="11" borderId="12" xfId="0" applyFont="1" applyFill="1" applyBorder="1" applyAlignment="1">
      <alignment vertical="center" wrapText="1"/>
    </xf>
    <xf numFmtId="4" fontId="6" fillId="11" borderId="12" xfId="0" applyNumberFormat="1" applyFont="1" applyFill="1" applyBorder="1" applyAlignment="1">
      <alignment horizontal="center" vertical="center"/>
    </xf>
    <xf numFmtId="167" fontId="7" fillId="11" borderId="12" xfId="0" applyNumberFormat="1" applyFont="1" applyFill="1" applyBorder="1" applyAlignment="1">
      <alignment horizontal="center" vertical="center"/>
    </xf>
    <xf numFmtId="167" fontId="105" fillId="11" borderId="14" xfId="0" applyNumberFormat="1" applyFont="1" applyFill="1" applyBorder="1" applyAlignment="1">
      <alignment horizontal="center" vertical="center"/>
    </xf>
    <xf numFmtId="166" fontId="14" fillId="11" borderId="77" xfId="0" applyNumberFormat="1" applyFont="1" applyFill="1" applyBorder="1" applyAlignment="1">
      <alignment horizontal="center"/>
    </xf>
    <xf numFmtId="0" fontId="14" fillId="11" borderId="77" xfId="0" applyFont="1" applyFill="1" applyBorder="1" applyAlignment="1">
      <alignment horizontal="center"/>
    </xf>
    <xf numFmtId="0" fontId="14" fillId="11" borderId="9" xfId="0" applyFont="1" applyFill="1" applyBorder="1" applyAlignment="1">
      <alignment horizontal="center"/>
    </xf>
    <xf numFmtId="167" fontId="1" fillId="11" borderId="4" xfId="0" applyNumberFormat="1" applyFont="1" applyFill="1" applyBorder="1" applyAlignment="1">
      <alignment horizontal="center" vertical="center"/>
    </xf>
    <xf numFmtId="1" fontId="14" fillId="11" borderId="4" xfId="0" applyNumberFormat="1" applyFont="1" applyFill="1" applyBorder="1" applyAlignment="1">
      <alignment horizontal="center" vertical="center"/>
    </xf>
    <xf numFmtId="4" fontId="14" fillId="11" borderId="4" xfId="0" applyNumberFormat="1" applyFont="1" applyFill="1" applyBorder="1" applyAlignment="1">
      <alignment horizontal="center"/>
    </xf>
    <xf numFmtId="0" fontId="14" fillId="5" borderId="12" xfId="0" applyFont="1" applyFill="1" applyBorder="1" applyAlignment="1">
      <alignment horizontal="center" vertical="center" wrapText="1"/>
    </xf>
    <xf numFmtId="9" fontId="14" fillId="5" borderId="31" xfId="0" applyNumberFormat="1" applyFont="1" applyFill="1" applyBorder="1" applyAlignment="1">
      <alignment horizontal="center"/>
    </xf>
    <xf numFmtId="167" fontId="0" fillId="17" borderId="0" xfId="0" applyNumberFormat="1" applyFill="1"/>
    <xf numFmtId="167" fontId="19" fillId="18" borderId="46" xfId="0" applyNumberFormat="1" applyFont="1" applyFill="1" applyBorder="1"/>
    <xf numFmtId="167" fontId="100" fillId="18" borderId="10" xfId="0" applyNumberFormat="1" applyFont="1" applyFill="1" applyBorder="1"/>
    <xf numFmtId="0" fontId="21" fillId="5" borderId="77" xfId="0" applyFont="1" applyFill="1" applyBorder="1" applyAlignment="1">
      <alignment wrapText="1"/>
    </xf>
    <xf numFmtId="0" fontId="19" fillId="2" borderId="71" xfId="0" applyFont="1" applyFill="1" applyBorder="1" applyAlignment="1">
      <alignment horizontal="center" vertical="center"/>
    </xf>
    <xf numFmtId="166" fontId="30" fillId="5" borderId="75" xfId="0" applyNumberFormat="1" applyFont="1" applyFill="1" applyBorder="1" applyAlignment="1">
      <alignment horizontal="center"/>
    </xf>
    <xf numFmtId="0" fontId="14" fillId="5" borderId="75" xfId="0" applyFont="1" applyFill="1" applyBorder="1" applyAlignment="1">
      <alignment horizontal="center"/>
    </xf>
    <xf numFmtId="0" fontId="14" fillId="0" borderId="75" xfId="0" applyFont="1" applyBorder="1" applyAlignment="1">
      <alignment wrapText="1"/>
    </xf>
    <xf numFmtId="0" fontId="14" fillId="0" borderId="75" xfId="0" applyFont="1" applyBorder="1" applyAlignment="1">
      <alignment horizontal="center"/>
    </xf>
    <xf numFmtId="0" fontId="27" fillId="0" borderId="75" xfId="0" applyFont="1" applyBorder="1" applyAlignment="1">
      <alignment horizontal="center" wrapText="1"/>
    </xf>
    <xf numFmtId="0" fontId="2" fillId="0" borderId="75" xfId="0" applyFont="1" applyBorder="1" applyAlignment="1">
      <alignment vertical="center"/>
    </xf>
    <xf numFmtId="0" fontId="38" fillId="0" borderId="34" xfId="0" applyFont="1" applyBorder="1"/>
    <xf numFmtId="4" fontId="20" fillId="2" borderId="78" xfId="0" applyNumberFormat="1" applyFont="1" applyFill="1" applyBorder="1" applyAlignment="1">
      <alignment horizontal="center" vertical="center"/>
    </xf>
    <xf numFmtId="0" fontId="30" fillId="2" borderId="79" xfId="0" applyFont="1" applyFill="1" applyBorder="1" applyAlignment="1">
      <alignment horizontal="center" vertical="center"/>
    </xf>
    <xf numFmtId="4" fontId="20" fillId="2" borderId="79" xfId="0" applyNumberFormat="1" applyFont="1" applyFill="1" applyBorder="1" applyAlignment="1">
      <alignment horizontal="center" vertical="center"/>
    </xf>
    <xf numFmtId="0" fontId="30" fillId="2" borderId="80" xfId="0" applyFont="1" applyFill="1" applyBorder="1" applyAlignment="1">
      <alignment horizontal="center" vertical="center"/>
    </xf>
    <xf numFmtId="4" fontId="20" fillId="2" borderId="80" xfId="0" applyNumberFormat="1" applyFont="1" applyFill="1" applyBorder="1" applyAlignment="1">
      <alignment horizontal="center" vertical="center"/>
    </xf>
    <xf numFmtId="4" fontId="2" fillId="0" borderId="34" xfId="0" applyNumberFormat="1" applyFont="1" applyBorder="1"/>
    <xf numFmtId="0" fontId="30" fillId="0" borderId="71" xfId="0" applyFont="1" applyBorder="1" applyAlignment="1">
      <alignment horizontal="center" vertical="center"/>
    </xf>
    <xf numFmtId="167" fontId="2" fillId="0" borderId="71" xfId="0" applyNumberFormat="1" applyFont="1" applyBorder="1" applyAlignment="1">
      <alignment horizontal="center" vertical="center" wrapText="1"/>
    </xf>
    <xf numFmtId="0" fontId="19" fillId="2" borderId="31" xfId="0" applyFont="1" applyFill="1" applyBorder="1" applyAlignment="1">
      <alignment horizontal="center" vertical="center" wrapText="1"/>
    </xf>
    <xf numFmtId="166" fontId="30" fillId="5" borderId="71" xfId="0" applyNumberFormat="1" applyFont="1" applyFill="1" applyBorder="1" applyAlignment="1">
      <alignment horizontal="center" vertical="center" wrapText="1"/>
    </xf>
    <xf numFmtId="0" fontId="14" fillId="5" borderId="71" xfId="0" applyFont="1" applyFill="1" applyBorder="1" applyAlignment="1">
      <alignment horizontal="center" vertical="center" wrapText="1"/>
    </xf>
    <xf numFmtId="0" fontId="30" fillId="0" borderId="71" xfId="0" applyFont="1" applyBorder="1" applyAlignment="1">
      <alignment horizontal="center" vertical="center" wrapText="1"/>
    </xf>
    <xf numFmtId="4" fontId="14" fillId="0" borderId="71" xfId="0" applyNumberFormat="1" applyFont="1" applyBorder="1" applyAlignment="1">
      <alignment horizontal="center" vertical="center" wrapText="1"/>
    </xf>
    <xf numFmtId="3" fontId="14" fillId="0" borderId="71" xfId="0" applyNumberFormat="1" applyFont="1" applyBorder="1" applyAlignment="1">
      <alignment horizontal="center" vertical="center" wrapText="1"/>
    </xf>
    <xf numFmtId="0" fontId="2" fillId="0" borderId="71" xfId="0" applyFont="1" applyBorder="1" applyAlignment="1">
      <alignment vertical="center" wrapText="1"/>
    </xf>
    <xf numFmtId="4" fontId="2" fillId="5" borderId="34" xfId="0" applyNumberFormat="1" applyFont="1" applyFill="1" applyBorder="1" applyAlignment="1">
      <alignment wrapText="1"/>
    </xf>
    <xf numFmtId="14" fontId="2" fillId="5" borderId="34" xfId="0" applyNumberFormat="1" applyFont="1" applyFill="1" applyBorder="1" applyAlignment="1">
      <alignment wrapText="1"/>
    </xf>
    <xf numFmtId="0" fontId="2" fillId="5" borderId="34" xfId="0" applyFont="1" applyFill="1" applyBorder="1" applyAlignment="1">
      <alignment wrapText="1"/>
    </xf>
    <xf numFmtId="0" fontId="0" fillId="0" borderId="0" xfId="0" applyAlignment="1">
      <alignment wrapText="1"/>
    </xf>
    <xf numFmtId="0" fontId="19" fillId="2" borderId="81" xfId="0" applyFont="1" applyFill="1" applyBorder="1" applyAlignment="1">
      <alignment horizontal="center"/>
    </xf>
    <xf numFmtId="0" fontId="30" fillId="5" borderId="75" xfId="0" applyFont="1" applyFill="1" applyBorder="1" applyAlignment="1">
      <alignment horizontal="center" vertical="center"/>
    </xf>
    <xf numFmtId="167" fontId="2" fillId="5" borderId="75" xfId="0" applyNumberFormat="1" applyFont="1" applyFill="1" applyBorder="1" applyAlignment="1">
      <alignment horizontal="center" vertical="center"/>
    </xf>
    <xf numFmtId="167" fontId="2" fillId="5" borderId="82" xfId="0" applyNumberFormat="1" applyFont="1" applyFill="1" applyBorder="1" applyAlignment="1">
      <alignment horizontal="center" vertical="center"/>
    </xf>
    <xf numFmtId="167" fontId="2" fillId="5" borderId="83" xfId="0" applyNumberFormat="1" applyFont="1" applyFill="1" applyBorder="1" applyAlignment="1">
      <alignment horizontal="center" vertical="center"/>
    </xf>
    <xf numFmtId="0" fontId="14" fillId="5" borderId="4" xfId="0" applyFont="1" applyFill="1" applyBorder="1" applyAlignment="1">
      <alignment vertical="top" wrapText="1"/>
    </xf>
    <xf numFmtId="0" fontId="14" fillId="12" borderId="4" xfId="0" applyFont="1" applyFill="1" applyBorder="1"/>
    <xf numFmtId="166" fontId="14" fillId="0" borderId="84" xfId="0" applyNumberFormat="1" applyFont="1" applyBorder="1" applyAlignment="1">
      <alignment horizontal="center"/>
    </xf>
    <xf numFmtId="167" fontId="2" fillId="5" borderId="8" xfId="0" applyNumberFormat="1" applyFont="1" applyFill="1" applyBorder="1" applyAlignment="1">
      <alignment horizontal="center" vertical="center"/>
    </xf>
    <xf numFmtId="0" fontId="14" fillId="0" borderId="84" xfId="0" applyFont="1" applyBorder="1" applyAlignment="1">
      <alignment horizontal="center"/>
    </xf>
    <xf numFmtId="0" fontId="14" fillId="0" borderId="84" xfId="0" applyFont="1" applyBorder="1"/>
    <xf numFmtId="0" fontId="14" fillId="0" borderId="84" xfId="0" applyFont="1" applyBorder="1" applyAlignment="1">
      <alignment horizontal="center" vertical="center"/>
    </xf>
    <xf numFmtId="4" fontId="14" fillId="0" borderId="84" xfId="0" applyNumberFormat="1" applyFont="1" applyBorder="1" applyAlignment="1">
      <alignment horizontal="center" vertical="center"/>
    </xf>
    <xf numFmtId="3" fontId="14" fillId="0" borderId="84" xfId="0" applyNumberFormat="1" applyFont="1" applyBorder="1" applyAlignment="1">
      <alignment horizontal="center" vertical="center"/>
    </xf>
    <xf numFmtId="167" fontId="2" fillId="5" borderId="84" xfId="0" applyNumberFormat="1" applyFont="1" applyFill="1" applyBorder="1" applyAlignment="1">
      <alignment horizontal="center" vertical="center"/>
    </xf>
    <xf numFmtId="0" fontId="2" fillId="0" borderId="84" xfId="0" applyFont="1" applyBorder="1"/>
    <xf numFmtId="0" fontId="14" fillId="5" borderId="85" xfId="0" applyFont="1" applyFill="1" applyBorder="1" applyAlignment="1">
      <alignment horizontal="center"/>
    </xf>
    <xf numFmtId="0" fontId="14" fillId="5" borderId="85" xfId="0" applyFont="1" applyFill="1" applyBorder="1" applyAlignment="1">
      <alignment wrapText="1"/>
    </xf>
    <xf numFmtId="4" fontId="14" fillId="5" borderId="85" xfId="0" applyNumberFormat="1" applyFont="1" applyFill="1" applyBorder="1" applyAlignment="1">
      <alignment horizontal="center" vertical="center"/>
    </xf>
    <xf numFmtId="0" fontId="14" fillId="5" borderId="85" xfId="0" applyFont="1" applyFill="1" applyBorder="1" applyAlignment="1">
      <alignment horizontal="center" vertical="center"/>
    </xf>
    <xf numFmtId="0" fontId="19" fillId="2" borderId="31" xfId="0" applyFont="1" applyFill="1" applyBorder="1" applyAlignment="1">
      <alignment horizontal="center" wrapText="1"/>
    </xf>
    <xf numFmtId="166" fontId="14" fillId="0" borderId="4" xfId="0" applyNumberFormat="1" applyFont="1" applyBorder="1" applyAlignment="1">
      <alignment horizontal="center" wrapText="1"/>
    </xf>
    <xf numFmtId="0" fontId="19" fillId="0" borderId="4" xfId="0" applyFont="1" applyBorder="1" applyAlignment="1">
      <alignment horizontal="center" wrapText="1"/>
    </xf>
    <xf numFmtId="3" fontId="14" fillId="0" borderId="4" xfId="0" applyNumberFormat="1" applyFont="1" applyBorder="1" applyAlignment="1">
      <alignment horizontal="center" vertical="center" wrapText="1"/>
    </xf>
    <xf numFmtId="0" fontId="2" fillId="0" borderId="4" xfId="0" applyFont="1" applyBorder="1" applyAlignment="1">
      <alignment vertical="center" wrapText="1"/>
    </xf>
    <xf numFmtId="0" fontId="2" fillId="5" borderId="10" xfId="0" applyFont="1" applyFill="1" applyBorder="1" applyAlignment="1">
      <alignment horizontal="center" wrapText="1"/>
    </xf>
    <xf numFmtId="167" fontId="12" fillId="11" borderId="4" xfId="0" applyNumberFormat="1" applyFont="1" applyFill="1" applyBorder="1" applyAlignment="1">
      <alignment horizontal="center" vertical="center"/>
    </xf>
    <xf numFmtId="1" fontId="27" fillId="11" borderId="4" xfId="0" applyNumberFormat="1" applyFont="1" applyFill="1" applyBorder="1" applyAlignment="1">
      <alignment horizontal="center"/>
    </xf>
    <xf numFmtId="0" fontId="27" fillId="11" borderId="4" xfId="0" applyFont="1" applyFill="1" applyBorder="1" applyAlignment="1">
      <alignment horizontal="left" wrapText="1"/>
    </xf>
    <xf numFmtId="0" fontId="27" fillId="11" borderId="4" xfId="0" applyFont="1" applyFill="1" applyBorder="1" applyAlignment="1">
      <alignment horizontal="center" wrapText="1"/>
    </xf>
    <xf numFmtId="4" fontId="27" fillId="11" borderId="4" xfId="0" applyNumberFormat="1" applyFont="1" applyFill="1" applyBorder="1" applyAlignment="1">
      <alignment horizontal="center" vertical="center" wrapText="1"/>
    </xf>
    <xf numFmtId="0" fontId="27" fillId="11" borderId="4" xfId="0" applyFont="1" applyFill="1" applyBorder="1" applyAlignment="1">
      <alignment horizontal="center" vertical="center" wrapText="1"/>
    </xf>
    <xf numFmtId="166" fontId="14" fillId="11" borderId="28" xfId="0" applyNumberFormat="1" applyFont="1" applyFill="1" applyBorder="1" applyAlignment="1">
      <alignment horizontal="center"/>
    </xf>
    <xf numFmtId="0" fontId="14" fillId="11" borderId="28" xfId="0" applyFont="1" applyFill="1" applyBorder="1" applyAlignment="1">
      <alignment horizontal="center"/>
    </xf>
    <xf numFmtId="167" fontId="2" fillId="11" borderId="4" xfId="0" applyNumberFormat="1" applyFont="1" applyFill="1" applyBorder="1" applyAlignment="1">
      <alignment horizontal="center" vertical="center" wrapText="1"/>
    </xf>
    <xf numFmtId="1" fontId="27" fillId="11" borderId="4" xfId="0" applyNumberFormat="1" applyFont="1" applyFill="1" applyBorder="1" applyAlignment="1">
      <alignment horizontal="center" vertical="center"/>
    </xf>
    <xf numFmtId="49" fontId="30" fillId="0" borderId="4" xfId="0" applyNumberFormat="1" applyFont="1" applyBorder="1" applyAlignment="1">
      <alignment horizontal="center"/>
    </xf>
    <xf numFmtId="166" fontId="14" fillId="11" borderId="71" xfId="0" applyNumberFormat="1" applyFont="1" applyFill="1" applyBorder="1" applyAlignment="1">
      <alignment horizontal="center"/>
    </xf>
    <xf numFmtId="49" fontId="30" fillId="11" borderId="9" xfId="0" applyNumberFormat="1" applyFont="1" applyFill="1" applyBorder="1" applyAlignment="1">
      <alignment horizontal="center"/>
    </xf>
    <xf numFmtId="0" fontId="14" fillId="11" borderId="34" xfId="0" applyFont="1" applyFill="1" applyBorder="1" applyAlignment="1">
      <alignment horizontal="center"/>
    </xf>
    <xf numFmtId="0" fontId="14" fillId="11" borderId="71" xfId="0" applyFont="1" applyFill="1" applyBorder="1" applyAlignment="1">
      <alignment horizontal="center"/>
    </xf>
    <xf numFmtId="0" fontId="14" fillId="11" borderId="71" xfId="0" applyFont="1" applyFill="1" applyBorder="1"/>
    <xf numFmtId="0" fontId="14" fillId="11" borderId="71" xfId="0" applyFont="1" applyFill="1" applyBorder="1" applyAlignment="1">
      <alignment horizontal="center" vertical="center"/>
    </xf>
    <xf numFmtId="4" fontId="14" fillId="11" borderId="71" xfId="0" applyNumberFormat="1" applyFont="1" applyFill="1" applyBorder="1" applyAlignment="1">
      <alignment horizontal="center" vertical="center"/>
    </xf>
    <xf numFmtId="3" fontId="14" fillId="11" borderId="71" xfId="0" applyNumberFormat="1" applyFont="1" applyFill="1" applyBorder="1" applyAlignment="1">
      <alignment horizontal="center" vertical="center"/>
    </xf>
    <xf numFmtId="0" fontId="2" fillId="11" borderId="84" xfId="0" applyFont="1" applyFill="1" applyBorder="1"/>
    <xf numFmtId="0" fontId="14" fillId="11" borderId="84" xfId="0" applyFont="1" applyFill="1" applyBorder="1" applyAlignment="1">
      <alignment horizontal="center"/>
    </xf>
    <xf numFmtId="0" fontId="14" fillId="11" borderId="85" xfId="0" applyFont="1" applyFill="1" applyBorder="1" applyAlignment="1">
      <alignment horizontal="center"/>
    </xf>
    <xf numFmtId="4" fontId="14" fillId="11" borderId="85" xfId="0" applyNumberFormat="1" applyFont="1" applyFill="1" applyBorder="1" applyAlignment="1">
      <alignment horizontal="center" vertical="center"/>
    </xf>
    <xf numFmtId="3" fontId="14" fillId="11" borderId="85" xfId="0" applyNumberFormat="1" applyFont="1" applyFill="1" applyBorder="1" applyAlignment="1">
      <alignment horizontal="center" vertical="center"/>
    </xf>
    <xf numFmtId="49" fontId="30" fillId="11" borderId="4" xfId="0" applyNumberFormat="1" applyFont="1" applyFill="1" applyBorder="1" applyAlignment="1">
      <alignment horizontal="center"/>
    </xf>
    <xf numFmtId="0" fontId="2" fillId="11" borderId="85" xfId="0" applyFont="1" applyFill="1" applyBorder="1"/>
    <xf numFmtId="0" fontId="74" fillId="11" borderId="4" xfId="0" applyFont="1" applyFill="1" applyBorder="1" applyAlignment="1">
      <alignment horizontal="center"/>
    </xf>
    <xf numFmtId="0" fontId="38" fillId="11" borderId="4" xfId="0" applyFont="1" applyFill="1" applyBorder="1" applyAlignment="1">
      <alignment horizontal="center" vertical="center"/>
    </xf>
    <xf numFmtId="0" fontId="14" fillId="5" borderId="28" xfId="0" applyFont="1" applyFill="1" applyBorder="1" applyAlignment="1">
      <alignment horizontal="left"/>
    </xf>
    <xf numFmtId="0" fontId="14" fillId="19" borderId="4" xfId="0" applyFont="1" applyFill="1" applyBorder="1" applyAlignment="1">
      <alignment horizontal="left" vertical="center"/>
    </xf>
    <xf numFmtId="15" fontId="19" fillId="12" borderId="1" xfId="0" applyNumberFormat="1" applyFont="1" applyFill="1" applyBorder="1" applyAlignment="1">
      <alignment vertical="center"/>
    </xf>
    <xf numFmtId="4" fontId="23" fillId="0" borderId="21" xfId="0" applyNumberFormat="1" applyFont="1" applyBorder="1"/>
    <xf numFmtId="4" fontId="106" fillId="0" borderId="21" xfId="0" applyNumberFormat="1" applyFont="1" applyBorder="1"/>
    <xf numFmtId="4" fontId="4" fillId="0" borderId="21" xfId="0" applyNumberFormat="1" applyFont="1" applyBorder="1"/>
    <xf numFmtId="4" fontId="107" fillId="0" borderId="21" xfId="0" applyNumberFormat="1" applyFont="1" applyBorder="1"/>
    <xf numFmtId="0" fontId="108" fillId="0" borderId="0" xfId="0" applyFont="1"/>
    <xf numFmtId="0" fontId="4" fillId="0" borderId="0" xfId="0" applyFont="1"/>
    <xf numFmtId="164" fontId="4" fillId="0" borderId="0" xfId="1" applyFont="1" applyAlignment="1"/>
    <xf numFmtId="0" fontId="4" fillId="0" borderId="0" xfId="0" applyFont="1" applyAlignment="1">
      <alignment horizontal="right"/>
    </xf>
    <xf numFmtId="0" fontId="14" fillId="20" borderId="4" xfId="0" applyFont="1" applyFill="1" applyBorder="1" applyAlignment="1">
      <alignment horizontal="center" vertical="center"/>
    </xf>
    <xf numFmtId="0" fontId="2" fillId="0" borderId="4" xfId="0" applyFont="1" applyBorder="1" applyAlignment="1">
      <alignment horizontal="right" vertical="center"/>
    </xf>
    <xf numFmtId="1" fontId="4" fillId="0" borderId="71" xfId="0" applyNumberFormat="1" applyFont="1" applyBorder="1" applyAlignment="1">
      <alignment horizontal="center"/>
    </xf>
    <xf numFmtId="0" fontId="4" fillId="0" borderId="71" xfId="0" applyFont="1" applyBorder="1"/>
    <xf numFmtId="0" fontId="4" fillId="0" borderId="71" xfId="0" applyFont="1" applyBorder="1" applyAlignment="1">
      <alignment horizontal="center" wrapText="1"/>
    </xf>
    <xf numFmtId="0" fontId="0" fillId="0" borderId="71" xfId="0" applyBorder="1"/>
    <xf numFmtId="0" fontId="31" fillId="5" borderId="4" xfId="0" applyFont="1" applyFill="1" applyBorder="1" applyAlignment="1">
      <alignment horizontal="center" vertical="center" wrapText="1"/>
    </xf>
    <xf numFmtId="1" fontId="2" fillId="0" borderId="71" xfId="0" applyNumberFormat="1" applyFont="1" applyBorder="1" applyAlignment="1">
      <alignment horizontal="center"/>
    </xf>
    <xf numFmtId="0" fontId="0" fillId="0" borderId="71" xfId="0" applyBorder="1" applyAlignment="1">
      <alignment horizontal="center"/>
    </xf>
    <xf numFmtId="0" fontId="4" fillId="0" borderId="71" xfId="0" applyFont="1" applyBorder="1" applyAlignment="1">
      <alignment horizontal="center"/>
    </xf>
    <xf numFmtId="0" fontId="109" fillId="0" borderId="63" xfId="0" applyFont="1" applyBorder="1" applyAlignment="1">
      <alignment vertical="center" wrapText="1"/>
    </xf>
    <xf numFmtId="0" fontId="109" fillId="0" borderId="86" xfId="0" applyFont="1" applyBorder="1" applyAlignment="1">
      <alignment horizontal="center" vertical="center"/>
    </xf>
    <xf numFmtId="0" fontId="109" fillId="0" borderId="86" xfId="0" applyFont="1" applyBorder="1" applyAlignment="1">
      <alignment horizontal="center" vertical="center" wrapText="1"/>
    </xf>
    <xf numFmtId="0" fontId="109" fillId="0" borderId="87" xfId="0" applyFont="1" applyBorder="1" applyAlignment="1">
      <alignment vertical="center" wrapText="1"/>
    </xf>
    <xf numFmtId="0" fontId="109" fillId="0" borderId="88" xfId="0" applyFont="1" applyBorder="1" applyAlignment="1">
      <alignment horizontal="center" vertical="center"/>
    </xf>
    <xf numFmtId="0" fontId="109" fillId="0" borderId="88" xfId="0" applyFont="1" applyBorder="1" applyAlignment="1">
      <alignment horizontal="center" vertical="center" wrapText="1"/>
    </xf>
    <xf numFmtId="0" fontId="109" fillId="21" borderId="87" xfId="0" applyFont="1" applyFill="1" applyBorder="1" applyAlignment="1">
      <alignment vertical="center"/>
    </xf>
    <xf numFmtId="0" fontId="109" fillId="21" borderId="88" xfId="0" applyFont="1" applyFill="1" applyBorder="1" applyAlignment="1">
      <alignment horizontal="center" vertical="center"/>
    </xf>
    <xf numFmtId="0" fontId="109" fillId="21" borderId="88" xfId="0" applyFont="1" applyFill="1" applyBorder="1" applyAlignment="1">
      <alignment horizontal="center" vertical="center" wrapText="1"/>
    </xf>
    <xf numFmtId="0" fontId="110" fillId="21" borderId="87" xfId="0" applyFont="1" applyFill="1" applyBorder="1" applyAlignment="1">
      <alignment vertical="center" wrapText="1"/>
    </xf>
    <xf numFmtId="0" fontId="110" fillId="21" borderId="88" xfId="0" applyFont="1" applyFill="1" applyBorder="1" applyAlignment="1">
      <alignment horizontal="center" vertical="center"/>
    </xf>
    <xf numFmtId="0" fontId="4" fillId="0" borderId="34" xfId="0" applyFont="1" applyBorder="1"/>
    <xf numFmtId="0" fontId="4" fillId="15" borderId="71" xfId="0" applyFont="1" applyFill="1" applyBorder="1" applyAlignment="1">
      <alignment horizontal="center" wrapText="1"/>
    </xf>
    <xf numFmtId="0" fontId="111" fillId="0" borderId="0" xfId="0" applyFont="1"/>
    <xf numFmtId="0" fontId="112" fillId="0" borderId="0" xfId="0" applyFont="1"/>
    <xf numFmtId="4" fontId="30" fillId="12" borderId="4" xfId="0" applyNumberFormat="1" applyFont="1" applyFill="1" applyBorder="1" applyAlignment="1">
      <alignment horizontal="center" vertical="center"/>
    </xf>
    <xf numFmtId="0" fontId="0" fillId="22" borderId="71" xfId="0" applyFill="1" applyBorder="1" applyAlignment="1">
      <alignment horizontal="center"/>
    </xf>
    <xf numFmtId="0" fontId="0" fillId="0" borderId="0" xfId="0" applyAlignment="1">
      <alignment horizontal="center"/>
    </xf>
    <xf numFmtId="0" fontId="0" fillId="0" borderId="71" xfId="0" applyBorder="1" applyAlignment="1">
      <alignment horizontal="left"/>
    </xf>
    <xf numFmtId="0" fontId="0" fillId="23" borderId="71" xfId="0" applyFill="1" applyBorder="1" applyAlignment="1">
      <alignment horizontal="center"/>
    </xf>
    <xf numFmtId="4" fontId="30" fillId="5" borderId="7" xfId="0" applyNumberFormat="1" applyFont="1" applyFill="1" applyBorder="1" applyAlignment="1">
      <alignment horizontal="center" vertical="center"/>
    </xf>
    <xf numFmtId="0" fontId="1" fillId="24" borderId="10" xfId="0" applyFont="1" applyFill="1" applyBorder="1"/>
    <xf numFmtId="4" fontId="30" fillId="5" borderId="28" xfId="0" applyNumberFormat="1" applyFont="1" applyFill="1" applyBorder="1" applyAlignment="1">
      <alignment horizontal="center" vertical="center"/>
    </xf>
    <xf numFmtId="0" fontId="30" fillId="5" borderId="4" xfId="0" applyFont="1" applyFill="1" applyBorder="1" applyAlignment="1">
      <alignment horizontal="left" vertical="center"/>
    </xf>
    <xf numFmtId="4" fontId="30" fillId="5" borderId="31" xfId="0" applyNumberFormat="1" applyFont="1" applyFill="1" applyBorder="1" applyAlignment="1">
      <alignment horizontal="center" vertical="center"/>
    </xf>
    <xf numFmtId="4" fontId="30" fillId="5" borderId="71" xfId="0" applyNumberFormat="1" applyFont="1" applyFill="1" applyBorder="1" applyAlignment="1">
      <alignment horizontal="center" vertical="center"/>
    </xf>
    <xf numFmtId="0" fontId="1" fillId="5" borderId="9" xfId="0" applyFont="1" applyFill="1" applyBorder="1"/>
    <xf numFmtId="0" fontId="14" fillId="5" borderId="4" xfId="0" applyFont="1" applyFill="1" applyBorder="1" applyAlignment="1">
      <alignment horizontal="left" wrapText="1"/>
    </xf>
    <xf numFmtId="3" fontId="30" fillId="5" borderId="71" xfId="0" applyNumberFormat="1" applyFont="1" applyFill="1" applyBorder="1" applyAlignment="1">
      <alignment horizontal="center" vertical="center"/>
    </xf>
    <xf numFmtId="0" fontId="20" fillId="2" borderId="28" xfId="0" applyFont="1" applyFill="1" applyBorder="1" applyAlignment="1">
      <alignment horizontal="center"/>
    </xf>
    <xf numFmtId="49" fontId="30" fillId="0" borderId="28" xfId="0" applyNumberFormat="1" applyFont="1" applyBorder="1" applyAlignment="1">
      <alignment horizontal="center"/>
    </xf>
    <xf numFmtId="0" fontId="14" fillId="5" borderId="75" xfId="0" applyFont="1" applyFill="1" applyBorder="1" applyAlignment="1">
      <alignment wrapText="1"/>
    </xf>
    <xf numFmtId="4" fontId="14" fillId="5" borderId="75" xfId="0" applyNumberFormat="1" applyFont="1" applyFill="1" applyBorder="1" applyAlignment="1">
      <alignment horizontal="center" vertical="center"/>
    </xf>
    <xf numFmtId="0" fontId="14" fillId="5" borderId="75" xfId="0" applyFont="1" applyFill="1" applyBorder="1" applyAlignment="1">
      <alignment horizontal="center" vertical="center"/>
    </xf>
    <xf numFmtId="3" fontId="30" fillId="0" borderId="28" xfId="0" applyNumberFormat="1" applyFont="1" applyBorder="1" applyAlignment="1">
      <alignment horizontal="center" vertical="center"/>
    </xf>
    <xf numFmtId="0" fontId="2" fillId="0" borderId="75" xfId="0" applyFont="1" applyBorder="1"/>
    <xf numFmtId="3" fontId="30" fillId="0" borderId="71" xfId="0" applyNumberFormat="1" applyFont="1" applyBorder="1" applyAlignment="1">
      <alignment horizontal="center" vertical="center"/>
    </xf>
    <xf numFmtId="166" fontId="30" fillId="11" borderId="28" xfId="0" applyNumberFormat="1" applyFont="1" applyFill="1" applyBorder="1" applyAlignment="1">
      <alignment horizontal="center" vertical="center"/>
    </xf>
    <xf numFmtId="0" fontId="30" fillId="11" borderId="28" xfId="0" applyFont="1" applyFill="1" applyBorder="1" applyAlignment="1">
      <alignment horizontal="center" vertical="center"/>
    </xf>
    <xf numFmtId="0" fontId="110" fillId="21" borderId="89" xfId="0" applyFont="1" applyFill="1" applyBorder="1" applyAlignment="1">
      <alignment vertical="center" wrapText="1"/>
    </xf>
    <xf numFmtId="0" fontId="110" fillId="21" borderId="40" xfId="0" applyFont="1" applyFill="1" applyBorder="1" applyAlignment="1">
      <alignment horizontal="center" vertical="center"/>
    </xf>
    <xf numFmtId="0" fontId="109" fillId="21" borderId="40" xfId="0" applyFont="1" applyFill="1" applyBorder="1" applyAlignment="1">
      <alignment horizontal="center" vertical="center" wrapText="1"/>
    </xf>
    <xf numFmtId="4" fontId="30" fillId="11" borderId="28" xfId="0" applyNumberFormat="1" applyFont="1" applyFill="1" applyBorder="1" applyAlignment="1">
      <alignment horizontal="center" vertical="center"/>
    </xf>
    <xf numFmtId="167" fontId="1" fillId="11" borderId="28" xfId="0" applyNumberFormat="1" applyFont="1" applyFill="1" applyBorder="1" applyAlignment="1">
      <alignment horizontal="center" vertical="center"/>
    </xf>
    <xf numFmtId="0" fontId="2" fillId="11" borderId="28" xfId="0" applyFont="1" applyFill="1" applyBorder="1" applyAlignment="1">
      <alignment vertical="center"/>
    </xf>
    <xf numFmtId="0" fontId="2" fillId="11" borderId="71" xfId="0" applyFont="1" applyFill="1" applyBorder="1" applyAlignment="1">
      <alignment vertical="center"/>
    </xf>
    <xf numFmtId="4" fontId="2" fillId="11" borderId="71" xfId="0" applyNumberFormat="1" applyFont="1" applyFill="1" applyBorder="1" applyAlignment="1">
      <alignment horizontal="center" vertical="center"/>
    </xf>
    <xf numFmtId="3" fontId="2" fillId="11" borderId="71" xfId="0" applyNumberFormat="1" applyFont="1" applyFill="1" applyBorder="1" applyAlignment="1">
      <alignment horizontal="center" vertical="center"/>
    </xf>
    <xf numFmtId="0" fontId="2" fillId="11" borderId="71" xfId="0" applyFont="1" applyFill="1" applyBorder="1" applyAlignment="1">
      <alignment horizontal="center" vertical="center"/>
    </xf>
    <xf numFmtId="0" fontId="2" fillId="11" borderId="71" xfId="0" applyFont="1" applyFill="1" applyBorder="1" applyAlignment="1">
      <alignment vertical="center" wrapText="1"/>
    </xf>
    <xf numFmtId="0" fontId="2" fillId="11" borderId="71" xfId="0" applyFont="1" applyFill="1" applyBorder="1" applyAlignment="1">
      <alignment horizontal="center" vertical="center" wrapText="1"/>
    </xf>
    <xf numFmtId="166" fontId="14" fillId="0" borderId="71" xfId="0" applyNumberFormat="1" applyFont="1" applyBorder="1" applyAlignment="1">
      <alignment horizontal="center" vertical="center"/>
    </xf>
    <xf numFmtId="49" fontId="6" fillId="0" borderId="8" xfId="0" applyNumberFormat="1" applyFont="1" applyBorder="1" applyAlignment="1">
      <alignment horizontal="center" vertical="center"/>
    </xf>
    <xf numFmtId="49" fontId="6" fillId="0" borderId="4" xfId="0" applyNumberFormat="1" applyFont="1" applyBorder="1" applyAlignment="1">
      <alignment horizontal="center" vertical="center"/>
    </xf>
    <xf numFmtId="166" fontId="14" fillId="0" borderId="28" xfId="0" applyNumberFormat="1" applyFont="1" applyBorder="1" applyAlignment="1">
      <alignment horizontal="center"/>
    </xf>
    <xf numFmtId="0" fontId="21" fillId="0" borderId="28" xfId="0" applyFont="1" applyBorder="1" applyAlignment="1">
      <alignment horizontal="center" vertical="center"/>
    </xf>
    <xf numFmtId="3" fontId="28" fillId="0" borderId="28" xfId="0" applyNumberFormat="1" applyFont="1" applyBorder="1" applyAlignment="1">
      <alignment horizontal="center" vertical="center"/>
    </xf>
    <xf numFmtId="14" fontId="28" fillId="0" borderId="34" xfId="0" applyNumberFormat="1" applyFont="1" applyBorder="1" applyAlignment="1">
      <alignment horizontal="center"/>
    </xf>
    <xf numFmtId="4" fontId="46" fillId="2" borderId="8" xfId="0" applyNumberFormat="1" applyFont="1" applyFill="1" applyBorder="1" applyAlignment="1">
      <alignment horizontal="center"/>
    </xf>
    <xf numFmtId="0" fontId="28" fillId="0" borderId="34" xfId="0" applyFont="1" applyBorder="1"/>
    <xf numFmtId="14" fontId="2" fillId="0" borderId="0" xfId="0" applyNumberFormat="1" applyFont="1" applyAlignment="1">
      <alignment wrapText="1"/>
    </xf>
    <xf numFmtId="0" fontId="21" fillId="0" borderId="0" xfId="0" applyFont="1" applyAlignment="1">
      <alignment wrapText="1"/>
    </xf>
    <xf numFmtId="0" fontId="29" fillId="11" borderId="4" xfId="0" applyFont="1" applyFill="1" applyBorder="1" applyAlignment="1">
      <alignment horizontal="center" vertical="center"/>
    </xf>
    <xf numFmtId="0" fontId="21" fillId="11" borderId="71" xfId="0" applyFont="1" applyFill="1" applyBorder="1" applyAlignment="1">
      <alignment horizontal="center" vertical="center" wrapText="1"/>
    </xf>
    <xf numFmtId="4" fontId="14" fillId="11" borderId="4" xfId="0" applyNumberFormat="1" applyFont="1" applyFill="1" applyBorder="1" applyAlignment="1">
      <alignment horizontal="center" vertical="center" wrapText="1"/>
    </xf>
    <xf numFmtId="3" fontId="21" fillId="11" borderId="4" xfId="0" applyNumberFormat="1" applyFont="1" applyFill="1" applyBorder="1" applyAlignment="1">
      <alignment horizontal="center" vertical="center" wrapText="1"/>
    </xf>
    <xf numFmtId="166" fontId="14" fillId="11" borderId="71" xfId="0" applyNumberFormat="1" applyFont="1" applyFill="1" applyBorder="1" applyAlignment="1">
      <alignment horizontal="center" vertical="center" wrapText="1"/>
    </xf>
    <xf numFmtId="0" fontId="14" fillId="11" borderId="71" xfId="0" applyFont="1" applyFill="1" applyBorder="1" applyAlignment="1">
      <alignment horizontal="center" vertical="center" wrapText="1"/>
    </xf>
    <xf numFmtId="0" fontId="14" fillId="11" borderId="71" xfId="0" applyFont="1" applyFill="1" applyBorder="1" applyAlignment="1">
      <alignment vertical="center" wrapText="1"/>
    </xf>
    <xf numFmtId="1" fontId="10" fillId="11" borderId="28" xfId="0" applyNumberFormat="1" applyFont="1" applyFill="1" applyBorder="1" applyAlignment="1">
      <alignment horizontal="center" vertical="center"/>
    </xf>
    <xf numFmtId="0" fontId="10" fillId="0" borderId="4" xfId="0" applyFont="1" applyBorder="1" applyAlignment="1">
      <alignment horizontal="left"/>
    </xf>
    <xf numFmtId="1" fontId="2" fillId="11" borderId="75" xfId="0" applyNumberFormat="1" applyFont="1" applyFill="1" applyBorder="1" applyAlignment="1">
      <alignment horizontal="center"/>
    </xf>
    <xf numFmtId="1" fontId="2" fillId="11" borderId="75" xfId="0" applyNumberFormat="1" applyFont="1" applyFill="1" applyBorder="1" applyAlignment="1">
      <alignment horizontal="center" wrapText="1"/>
    </xf>
    <xf numFmtId="0" fontId="2" fillId="11" borderId="75" xfId="0" applyFont="1" applyFill="1" applyBorder="1" applyAlignment="1">
      <alignment horizontal="center"/>
    </xf>
    <xf numFmtId="0" fontId="2" fillId="11" borderId="75" xfId="0" applyFont="1" applyFill="1" applyBorder="1" applyAlignment="1">
      <alignment wrapText="1"/>
    </xf>
    <xf numFmtId="0" fontId="2" fillId="11" borderId="75" xfId="0" applyFont="1" applyFill="1" applyBorder="1" applyAlignment="1">
      <alignment horizontal="center" wrapText="1"/>
    </xf>
    <xf numFmtId="4" fontId="2" fillId="11" borderId="75" xfId="0" applyNumberFormat="1" applyFont="1" applyFill="1" applyBorder="1" applyAlignment="1">
      <alignment horizontal="center"/>
    </xf>
    <xf numFmtId="3" fontId="2" fillId="11" borderId="75" xfId="0" applyNumberFormat="1" applyFont="1" applyFill="1" applyBorder="1" applyAlignment="1">
      <alignment horizontal="center"/>
    </xf>
    <xf numFmtId="167" fontId="2" fillId="11" borderId="75" xfId="0" applyNumberFormat="1" applyFont="1" applyFill="1" applyBorder="1" applyAlignment="1">
      <alignment horizontal="center"/>
    </xf>
    <xf numFmtId="0" fontId="2" fillId="11" borderId="75" xfId="0" applyFont="1" applyFill="1" applyBorder="1"/>
    <xf numFmtId="0" fontId="24" fillId="2" borderId="31" xfId="0" applyFont="1" applyFill="1" applyBorder="1" applyAlignment="1">
      <alignment horizontal="center" vertical="center"/>
    </xf>
    <xf numFmtId="0" fontId="51" fillId="0" borderId="28" xfId="0" applyFont="1" applyBorder="1" applyAlignment="1">
      <alignment horizontal="center" wrapText="1"/>
    </xf>
    <xf numFmtId="3" fontId="51" fillId="0" borderId="28" xfId="0" applyNumberFormat="1" applyFont="1" applyBorder="1" applyAlignment="1">
      <alignment horizontal="center" vertical="center"/>
    </xf>
    <xf numFmtId="0" fontId="53" fillId="0" borderId="28" xfId="0" applyFont="1" applyBorder="1"/>
    <xf numFmtId="0" fontId="51" fillId="0" borderId="71" xfId="0" applyFont="1" applyBorder="1" applyAlignment="1">
      <alignment horizontal="center"/>
    </xf>
    <xf numFmtId="0" fontId="51" fillId="0" borderId="71" xfId="0" applyFont="1" applyBorder="1" applyAlignment="1">
      <alignment horizontal="center" wrapText="1"/>
    </xf>
    <xf numFmtId="3" fontId="51" fillId="0" borderId="71" xfId="0" applyNumberFormat="1" applyFont="1" applyBorder="1" applyAlignment="1">
      <alignment horizontal="center" vertical="center"/>
    </xf>
    <xf numFmtId="0" fontId="53" fillId="0" borderId="71" xfId="0" applyFont="1" applyBorder="1"/>
    <xf numFmtId="1" fontId="2" fillId="11" borderId="75" xfId="0" applyNumberFormat="1" applyFont="1" applyFill="1" applyBorder="1" applyAlignment="1">
      <alignment horizontal="center" vertical="center"/>
    </xf>
    <xf numFmtId="1" fontId="2" fillId="11" borderId="75" xfId="0" applyNumberFormat="1" applyFont="1" applyFill="1" applyBorder="1" applyAlignment="1">
      <alignment horizontal="center" vertical="center" wrapText="1"/>
    </xf>
    <xf numFmtId="0" fontId="10" fillId="0" borderId="75" xfId="0" applyFont="1" applyBorder="1" applyAlignment="1">
      <alignment horizontal="center"/>
    </xf>
    <xf numFmtId="0" fontId="2" fillId="11" borderId="75" xfId="0" applyFont="1" applyFill="1" applyBorder="1" applyAlignment="1">
      <alignment horizontal="center" vertical="center"/>
    </xf>
    <xf numFmtId="0" fontId="2" fillId="11" borderId="75" xfId="0" applyFont="1" applyFill="1" applyBorder="1" applyAlignment="1">
      <alignment vertical="center" wrapText="1"/>
    </xf>
    <xf numFmtId="0" fontId="2" fillId="11" borderId="75" xfId="0" applyFont="1" applyFill="1" applyBorder="1" applyAlignment="1">
      <alignment horizontal="center" vertical="center" wrapText="1"/>
    </xf>
    <xf numFmtId="4" fontId="2" fillId="11" borderId="75" xfId="0" applyNumberFormat="1" applyFont="1" applyFill="1" applyBorder="1" applyAlignment="1">
      <alignment horizontal="center" vertical="center"/>
    </xf>
    <xf numFmtId="3" fontId="2" fillId="11" borderId="75" xfId="0" applyNumberFormat="1" applyFont="1" applyFill="1" applyBorder="1" applyAlignment="1">
      <alignment horizontal="center" vertical="center"/>
    </xf>
    <xf numFmtId="0" fontId="2" fillId="11" borderId="75" xfId="0" applyFont="1" applyFill="1" applyBorder="1" applyAlignment="1">
      <alignment vertical="center"/>
    </xf>
    <xf numFmtId="49" fontId="10" fillId="0" borderId="4" xfId="0" applyNumberFormat="1" applyFont="1" applyBorder="1" applyAlignment="1">
      <alignment horizontal="center"/>
    </xf>
    <xf numFmtId="167" fontId="2" fillId="11" borderId="75" xfId="0" applyNumberFormat="1" applyFont="1" applyFill="1" applyBorder="1" applyAlignment="1">
      <alignment horizontal="center" vertical="center"/>
    </xf>
    <xf numFmtId="166" fontId="14" fillId="0" borderId="75" xfId="0" applyNumberFormat="1" applyFont="1" applyBorder="1" applyAlignment="1">
      <alignment horizontal="center" vertical="center"/>
    </xf>
    <xf numFmtId="49" fontId="30" fillId="0" borderId="28" xfId="0" applyNumberFormat="1" applyFont="1" applyBorder="1" applyAlignment="1">
      <alignment horizontal="center" vertical="center"/>
    </xf>
    <xf numFmtId="0" fontId="30" fillId="0" borderId="75" xfId="0" applyFont="1" applyBorder="1" applyAlignment="1">
      <alignment horizontal="center" vertical="center"/>
    </xf>
    <xf numFmtId="3" fontId="30" fillId="0" borderId="75" xfId="0" applyNumberFormat="1" applyFont="1" applyBorder="1" applyAlignment="1">
      <alignment horizontal="center" vertical="center"/>
    </xf>
    <xf numFmtId="49" fontId="30" fillId="0" borderId="71" xfId="0" applyNumberFormat="1" applyFont="1" applyBorder="1" applyAlignment="1">
      <alignment horizontal="center" vertical="center"/>
    </xf>
    <xf numFmtId="166" fontId="14" fillId="5" borderId="82" xfId="0" applyNumberFormat="1" applyFont="1" applyFill="1" applyBorder="1" applyAlignment="1">
      <alignment horizontal="center"/>
    </xf>
    <xf numFmtId="0" fontId="21" fillId="5" borderId="90" xfId="0" applyFont="1" applyFill="1" applyBorder="1" applyAlignment="1">
      <alignment horizontal="center"/>
    </xf>
    <xf numFmtId="0" fontId="21" fillId="5" borderId="90" xfId="0" applyFont="1" applyFill="1" applyBorder="1" applyAlignment="1">
      <alignment horizontal="center" wrapText="1"/>
    </xf>
    <xf numFmtId="0" fontId="14" fillId="5" borderId="90" xfId="0" applyFont="1" applyFill="1" applyBorder="1" applyAlignment="1">
      <alignment horizontal="center" vertical="center"/>
    </xf>
    <xf numFmtId="0" fontId="21" fillId="5" borderId="90" xfId="0" applyFont="1" applyFill="1" applyBorder="1" applyAlignment="1">
      <alignment wrapText="1"/>
    </xf>
    <xf numFmtId="0" fontId="21" fillId="5" borderId="90" xfId="0" applyFont="1" applyFill="1" applyBorder="1"/>
    <xf numFmtId="4" fontId="14" fillId="5" borderId="90" xfId="0" applyNumberFormat="1" applyFont="1" applyFill="1" applyBorder="1" applyAlignment="1">
      <alignment horizontal="center" vertical="center"/>
    </xf>
    <xf numFmtId="3" fontId="14" fillId="5" borderId="90" xfId="0" applyNumberFormat="1" applyFont="1" applyFill="1" applyBorder="1" applyAlignment="1">
      <alignment horizontal="center" vertical="center"/>
    </xf>
    <xf numFmtId="0" fontId="2" fillId="0" borderId="83" xfId="0" applyFont="1" applyBorder="1"/>
    <xf numFmtId="0" fontId="0" fillId="0" borderId="34" xfId="0" applyBorder="1" applyAlignment="1">
      <alignment horizontal="center"/>
    </xf>
    <xf numFmtId="0" fontId="1" fillId="0" borderId="34" xfId="0" applyFont="1" applyBorder="1"/>
    <xf numFmtId="166" fontId="14" fillId="5" borderId="71" xfId="0" applyNumberFormat="1" applyFont="1" applyFill="1" applyBorder="1" applyAlignment="1">
      <alignment horizontal="center"/>
    </xf>
    <xf numFmtId="0" fontId="21" fillId="5" borderId="71" xfId="0" applyFont="1" applyFill="1" applyBorder="1" applyAlignment="1">
      <alignment horizontal="center"/>
    </xf>
    <xf numFmtId="0" fontId="21" fillId="5" borderId="71" xfId="0" applyFont="1" applyFill="1" applyBorder="1" applyAlignment="1">
      <alignment horizontal="center" wrapText="1"/>
    </xf>
    <xf numFmtId="0" fontId="21" fillId="5" borderId="71" xfId="0" applyFont="1" applyFill="1" applyBorder="1" applyAlignment="1">
      <alignment wrapText="1"/>
    </xf>
    <xf numFmtId="0" fontId="21" fillId="5" borderId="71" xfId="0" applyFont="1" applyFill="1" applyBorder="1"/>
    <xf numFmtId="3" fontId="14" fillId="5" borderId="71" xfId="0" applyNumberFormat="1" applyFont="1" applyFill="1" applyBorder="1" applyAlignment="1">
      <alignment horizontal="center" vertical="center"/>
    </xf>
    <xf numFmtId="1" fontId="14" fillId="5" borderId="71" xfId="0" applyNumberFormat="1" applyFont="1" applyFill="1" applyBorder="1" applyAlignment="1">
      <alignment horizontal="center" vertical="center"/>
    </xf>
    <xf numFmtId="49" fontId="10" fillId="0" borderId="28" xfId="0" applyNumberFormat="1" applyFont="1" applyBorder="1" applyAlignment="1">
      <alignment horizontal="center"/>
    </xf>
    <xf numFmtId="1" fontId="10" fillId="0" borderId="28" xfId="0" applyNumberFormat="1" applyFont="1" applyBorder="1" applyAlignment="1">
      <alignment horizontal="center"/>
    </xf>
    <xf numFmtId="49" fontId="10" fillId="0" borderId="71" xfId="0" applyNumberFormat="1" applyFont="1" applyBorder="1" applyAlignment="1">
      <alignment horizontal="center"/>
    </xf>
    <xf numFmtId="1" fontId="10" fillId="0" borderId="71" xfId="0" applyNumberFormat="1" applyFont="1" applyBorder="1" applyAlignment="1">
      <alignment horizontal="center"/>
    </xf>
    <xf numFmtId="166" fontId="14" fillId="11" borderId="90" xfId="0" applyNumberFormat="1" applyFont="1" applyFill="1" applyBorder="1" applyAlignment="1">
      <alignment horizontal="center"/>
    </xf>
    <xf numFmtId="0" fontId="14" fillId="11" borderId="90" xfId="0" applyFont="1" applyFill="1" applyBorder="1" applyAlignment="1">
      <alignment horizontal="center"/>
    </xf>
    <xf numFmtId="0" fontId="14" fillId="11" borderId="56" xfId="0" applyFont="1" applyFill="1" applyBorder="1" applyAlignment="1">
      <alignment horizontal="center"/>
    </xf>
    <xf numFmtId="0" fontId="14" fillId="11" borderId="28" xfId="0" applyFont="1" applyFill="1" applyBorder="1"/>
    <xf numFmtId="4" fontId="14" fillId="11" borderId="28" xfId="0" applyNumberFormat="1" applyFont="1" applyFill="1" applyBorder="1" applyAlignment="1">
      <alignment horizontal="center" vertical="center"/>
    </xf>
    <xf numFmtId="3" fontId="14" fillId="11" borderId="28" xfId="0" applyNumberFormat="1" applyFont="1" applyFill="1" applyBorder="1" applyAlignment="1">
      <alignment horizontal="center" vertical="center"/>
    </xf>
    <xf numFmtId="167" fontId="1" fillId="0" borderId="28" xfId="0" applyNumberFormat="1" applyFont="1" applyBorder="1" applyAlignment="1">
      <alignment horizontal="center" vertical="center"/>
    </xf>
    <xf numFmtId="4" fontId="10" fillId="0" borderId="28" xfId="0" applyNumberFormat="1" applyFont="1" applyBorder="1" applyAlignment="1">
      <alignment horizontal="center" vertical="center"/>
    </xf>
    <xf numFmtId="0" fontId="2" fillId="11" borderId="28" xfId="0" applyFont="1" applyFill="1" applyBorder="1"/>
    <xf numFmtId="0" fontId="2" fillId="11" borderId="71" xfId="0" applyFont="1" applyFill="1" applyBorder="1"/>
    <xf numFmtId="0" fontId="14" fillId="11" borderId="73" xfId="0" applyFont="1" applyFill="1" applyBorder="1" applyAlignment="1">
      <alignment horizontal="center"/>
    </xf>
    <xf numFmtId="0" fontId="14" fillId="11" borderId="83" xfId="0" applyFont="1" applyFill="1" applyBorder="1" applyAlignment="1">
      <alignment horizontal="center"/>
    </xf>
    <xf numFmtId="1" fontId="2" fillId="11" borderId="71" xfId="0" applyNumberFormat="1" applyFont="1" applyFill="1" applyBorder="1" applyAlignment="1">
      <alignment horizontal="center" wrapText="1"/>
    </xf>
    <xf numFmtId="0" fontId="10" fillId="0" borderId="71" xfId="0" applyFont="1" applyBorder="1" applyAlignment="1">
      <alignment horizontal="center"/>
    </xf>
    <xf numFmtId="0" fontId="2" fillId="11" borderId="71" xfId="0" applyFont="1" applyFill="1" applyBorder="1" applyAlignment="1">
      <alignment horizontal="center"/>
    </xf>
    <xf numFmtId="0" fontId="2" fillId="11" borderId="71" xfId="0" applyFont="1" applyFill="1" applyBorder="1" applyAlignment="1">
      <alignment wrapText="1"/>
    </xf>
    <xf numFmtId="49" fontId="30" fillId="0" borderId="75" xfId="0" applyNumberFormat="1" applyFont="1" applyBorder="1" applyAlignment="1">
      <alignment horizontal="center" vertical="center"/>
    </xf>
    <xf numFmtId="166" fontId="14" fillId="11" borderId="91" xfId="0" applyNumberFormat="1" applyFont="1" applyFill="1" applyBorder="1" applyAlignment="1">
      <alignment horizontal="center"/>
    </xf>
    <xf numFmtId="49" fontId="14" fillId="0" borderId="31" xfId="0" applyNumberFormat="1" applyFont="1" applyBorder="1" applyAlignment="1">
      <alignment horizontal="center" vertical="center"/>
    </xf>
    <xf numFmtId="167" fontId="1" fillId="0" borderId="71" xfId="0" applyNumberFormat="1" applyFont="1" applyBorder="1" applyAlignment="1">
      <alignment horizontal="center" vertical="center"/>
    </xf>
    <xf numFmtId="4" fontId="10" fillId="0" borderId="71" xfId="0" applyNumberFormat="1" applyFont="1" applyBorder="1" applyAlignment="1">
      <alignment horizontal="center" vertical="center"/>
    </xf>
    <xf numFmtId="166" fontId="30" fillId="11" borderId="75" xfId="0" applyNumberFormat="1" applyFont="1" applyFill="1" applyBorder="1" applyAlignment="1">
      <alignment horizontal="center" vertical="center"/>
    </xf>
    <xf numFmtId="166" fontId="14" fillId="11" borderId="75" xfId="0" applyNumberFormat="1" applyFont="1" applyFill="1" applyBorder="1" applyAlignment="1">
      <alignment horizontal="center"/>
    </xf>
    <xf numFmtId="49" fontId="14" fillId="0" borderId="56" xfId="0" applyNumberFormat="1" applyFont="1" applyBorder="1" applyAlignment="1">
      <alignment horizontal="center" vertical="center"/>
    </xf>
    <xf numFmtId="49" fontId="14" fillId="0" borderId="28" xfId="0" applyNumberFormat="1" applyFont="1" applyBorder="1" applyAlignment="1">
      <alignment horizontal="center" vertical="center"/>
    </xf>
    <xf numFmtId="0" fontId="14" fillId="11" borderId="75" xfId="0" applyFont="1" applyFill="1" applyBorder="1" applyAlignment="1">
      <alignment horizontal="center"/>
    </xf>
    <xf numFmtId="0" fontId="14" fillId="11" borderId="75" xfId="0" applyFont="1" applyFill="1" applyBorder="1"/>
    <xf numFmtId="4" fontId="14" fillId="11" borderId="75" xfId="0" applyNumberFormat="1" applyFont="1" applyFill="1" applyBorder="1" applyAlignment="1">
      <alignment horizontal="center" vertical="center"/>
    </xf>
    <xf numFmtId="3" fontId="14" fillId="11" borderId="75" xfId="0" applyNumberFormat="1" applyFont="1" applyFill="1" applyBorder="1" applyAlignment="1">
      <alignment horizontal="center" vertical="center"/>
    </xf>
    <xf numFmtId="166" fontId="6" fillId="0" borderId="28" xfId="0" applyNumberFormat="1" applyFont="1" applyBorder="1" applyAlignment="1">
      <alignment horizontal="center" vertical="center"/>
    </xf>
    <xf numFmtId="49" fontId="6" fillId="0" borderId="28" xfId="0" applyNumberFormat="1" applyFont="1" applyBorder="1" applyAlignment="1">
      <alignment horizontal="center" vertical="center"/>
    </xf>
    <xf numFmtId="0" fontId="6" fillId="0" borderId="28" xfId="0" applyFont="1" applyBorder="1" applyAlignment="1">
      <alignment horizontal="center" vertical="center"/>
    </xf>
    <xf numFmtId="0" fontId="6" fillId="0" borderId="28" xfId="0" applyFont="1" applyBorder="1" applyAlignment="1">
      <alignment horizontal="left" vertical="center" wrapText="1"/>
    </xf>
    <xf numFmtId="0" fontId="6" fillId="0" borderId="28" xfId="0" applyFont="1" applyBorder="1" applyAlignment="1">
      <alignment horizontal="center" vertical="center" wrapText="1"/>
    </xf>
    <xf numFmtId="4" fontId="6" fillId="0" borderId="28" xfId="0" applyNumberFormat="1" applyFont="1" applyBorder="1" applyAlignment="1">
      <alignment horizontal="center" vertical="center"/>
    </xf>
    <xf numFmtId="167" fontId="7" fillId="0" borderId="28" xfId="0" applyNumberFormat="1" applyFont="1" applyBorder="1" applyAlignment="1">
      <alignment horizontal="center" vertical="center"/>
    </xf>
    <xf numFmtId="1" fontId="6" fillId="0" borderId="29" xfId="0" applyNumberFormat="1" applyFont="1" applyBorder="1" applyAlignment="1">
      <alignment horizontal="center" vertical="center"/>
    </xf>
    <xf numFmtId="167" fontId="105" fillId="0" borderId="28" xfId="0" applyNumberFormat="1" applyFont="1" applyBorder="1" applyAlignment="1">
      <alignment horizontal="center" vertical="center"/>
    </xf>
    <xf numFmtId="166" fontId="6" fillId="0" borderId="71" xfId="0" applyNumberFormat="1" applyFont="1" applyBorder="1" applyAlignment="1">
      <alignment horizontal="center" vertical="center"/>
    </xf>
    <xf numFmtId="49" fontId="6" fillId="0" borderId="71" xfId="0" applyNumberFormat="1" applyFont="1" applyBorder="1" applyAlignment="1">
      <alignment horizontal="center" vertical="center"/>
    </xf>
    <xf numFmtId="0" fontId="6" fillId="0" borderId="71" xfId="0" applyFont="1" applyBorder="1" applyAlignment="1">
      <alignment horizontal="center" vertical="center"/>
    </xf>
    <xf numFmtId="0" fontId="6" fillId="0" borderId="71" xfId="0" applyFont="1" applyBorder="1" applyAlignment="1">
      <alignment horizontal="left" vertical="center" wrapText="1"/>
    </xf>
    <xf numFmtId="0" fontId="6" fillId="0" borderId="71" xfId="0" applyFont="1" applyBorder="1" applyAlignment="1">
      <alignment horizontal="center" vertical="center" wrapText="1"/>
    </xf>
    <xf numFmtId="4" fontId="6" fillId="0" borderId="71" xfId="0" applyNumberFormat="1" applyFont="1" applyBorder="1" applyAlignment="1">
      <alignment horizontal="center" vertical="center"/>
    </xf>
    <xf numFmtId="167" fontId="7" fillId="0" borderId="71" xfId="0" applyNumberFormat="1" applyFont="1" applyBorder="1" applyAlignment="1">
      <alignment horizontal="center" vertical="center"/>
    </xf>
    <xf numFmtId="1" fontId="6" fillId="0" borderId="71" xfId="0" applyNumberFormat="1" applyFont="1" applyBorder="1" applyAlignment="1">
      <alignment horizontal="center" vertical="center"/>
    </xf>
    <xf numFmtId="167" fontId="105" fillId="0" borderId="71" xfId="0" applyNumberFormat="1" applyFont="1" applyBorder="1" applyAlignment="1">
      <alignment horizontal="center" vertical="center"/>
    </xf>
    <xf numFmtId="0" fontId="30" fillId="0" borderId="28" xfId="0" applyFont="1" applyBorder="1" applyAlignment="1">
      <alignment horizontal="center"/>
    </xf>
    <xf numFmtId="0" fontId="20" fillId="2" borderId="71" xfId="0" applyFont="1" applyFill="1" applyBorder="1" applyAlignment="1">
      <alignment horizontal="center"/>
    </xf>
    <xf numFmtId="49" fontId="30" fillId="0" borderId="71" xfId="0" applyNumberFormat="1" applyFont="1" applyBorder="1" applyAlignment="1">
      <alignment horizontal="center"/>
    </xf>
    <xf numFmtId="0" fontId="30" fillId="0" borderId="71" xfId="0" applyFont="1" applyBorder="1" applyAlignment="1">
      <alignment horizontal="center"/>
    </xf>
    <xf numFmtId="0" fontId="30" fillId="11" borderId="71" xfId="0" applyFont="1" applyFill="1" applyBorder="1" applyAlignment="1">
      <alignment horizontal="center"/>
    </xf>
    <xf numFmtId="1" fontId="14" fillId="11" borderId="71" xfId="0" applyNumberFormat="1" applyFont="1" applyFill="1" applyBorder="1" applyAlignment="1">
      <alignment horizontal="center" vertical="center"/>
    </xf>
    <xf numFmtId="167" fontId="2" fillId="11" borderId="71" xfId="0" applyNumberFormat="1" applyFont="1" applyFill="1" applyBorder="1" applyAlignment="1">
      <alignment horizontal="center" vertical="center"/>
    </xf>
    <xf numFmtId="0" fontId="2" fillId="0" borderId="34" xfId="0" applyFont="1" applyBorder="1" applyAlignment="1">
      <alignment horizontal="center"/>
    </xf>
    <xf numFmtId="4" fontId="65" fillId="2" borderId="49" xfId="0" applyNumberFormat="1" applyFont="1" applyFill="1" applyBorder="1" applyAlignment="1">
      <alignment horizontal="center"/>
    </xf>
    <xf numFmtId="0" fontId="2" fillId="0" borderId="34" xfId="0" applyFont="1" applyBorder="1" applyAlignment="1">
      <alignment vertical="center"/>
    </xf>
    <xf numFmtId="49" fontId="14" fillId="0" borderId="4" xfId="0" applyNumberFormat="1" applyFont="1" applyBorder="1" applyAlignment="1">
      <alignment horizontal="center" wrapText="1"/>
    </xf>
    <xf numFmtId="49" fontId="14" fillId="0" borderId="4" xfId="0" applyNumberFormat="1" applyFont="1" applyBorder="1" applyAlignment="1">
      <alignment horizontal="center"/>
    </xf>
    <xf numFmtId="1" fontId="2" fillId="11" borderId="71" xfId="0" applyNumberFormat="1" applyFont="1" applyFill="1" applyBorder="1" applyAlignment="1">
      <alignment horizontal="center" vertical="center"/>
    </xf>
    <xf numFmtId="0" fontId="2" fillId="11" borderId="71" xfId="0" applyFont="1" applyFill="1" applyBorder="1" applyAlignment="1">
      <alignment horizontal="center" wrapText="1"/>
    </xf>
    <xf numFmtId="4" fontId="2" fillId="11" borderId="71" xfId="0" applyNumberFormat="1" applyFont="1" applyFill="1" applyBorder="1" applyAlignment="1">
      <alignment horizontal="center"/>
    </xf>
    <xf numFmtId="3" fontId="2" fillId="11" borderId="71" xfId="0" applyNumberFormat="1" applyFont="1" applyFill="1" applyBorder="1" applyAlignment="1">
      <alignment horizontal="center"/>
    </xf>
    <xf numFmtId="167" fontId="2" fillId="11" borderId="71" xfId="0" applyNumberFormat="1" applyFont="1" applyFill="1" applyBorder="1" applyAlignment="1">
      <alignment horizontal="center"/>
    </xf>
    <xf numFmtId="1" fontId="2" fillId="11" borderId="71" xfId="0" applyNumberFormat="1" applyFont="1" applyFill="1" applyBorder="1" applyAlignment="1">
      <alignment horizontal="center"/>
    </xf>
    <xf numFmtId="4" fontId="10" fillId="12" borderId="4" xfId="0" applyNumberFormat="1" applyFont="1" applyFill="1" applyBorder="1" applyAlignment="1">
      <alignment horizontal="center" vertical="center"/>
    </xf>
    <xf numFmtId="49" fontId="14" fillId="0" borderId="75" xfId="0" applyNumberFormat="1" applyFont="1" applyBorder="1" applyAlignment="1">
      <alignment horizontal="center" vertical="center"/>
    </xf>
    <xf numFmtId="49" fontId="14" fillId="0" borderId="71" xfId="0" applyNumberFormat="1" applyFont="1" applyBorder="1" applyAlignment="1">
      <alignment horizontal="center"/>
    </xf>
    <xf numFmtId="0" fontId="3" fillId="2" borderId="31" xfId="0" applyFont="1" applyFill="1" applyBorder="1" applyAlignment="1">
      <alignment horizontal="center" vertical="center"/>
    </xf>
    <xf numFmtId="166" fontId="14" fillId="5" borderId="75" xfId="0" applyNumberFormat="1" applyFont="1" applyFill="1" applyBorder="1" applyAlignment="1">
      <alignment horizontal="center"/>
    </xf>
    <xf numFmtId="49" fontId="14" fillId="5" borderId="28" xfId="0" applyNumberFormat="1" applyFont="1" applyFill="1" applyBorder="1" applyAlignment="1">
      <alignment horizontal="center"/>
    </xf>
    <xf numFmtId="0" fontId="21" fillId="5" borderId="75" xfId="0" applyFont="1" applyFill="1" applyBorder="1" applyAlignment="1">
      <alignment horizontal="center" wrapText="1"/>
    </xf>
    <xf numFmtId="0" fontId="21" fillId="5" borderId="75" xfId="0" applyFont="1" applyFill="1" applyBorder="1" applyAlignment="1">
      <alignment wrapText="1"/>
    </xf>
    <xf numFmtId="0" fontId="21" fillId="5" borderId="75" xfId="0" applyFont="1" applyFill="1" applyBorder="1"/>
    <xf numFmtId="0" fontId="21" fillId="5" borderId="75" xfId="0" applyFont="1" applyFill="1" applyBorder="1" applyAlignment="1">
      <alignment horizontal="center"/>
    </xf>
    <xf numFmtId="3" fontId="14" fillId="5" borderId="75" xfId="0" applyNumberFormat="1" applyFont="1" applyFill="1" applyBorder="1" applyAlignment="1">
      <alignment horizontal="center" vertical="center"/>
    </xf>
    <xf numFmtId="1" fontId="14" fillId="5" borderId="75" xfId="0" applyNumberFormat="1" applyFont="1" applyFill="1" applyBorder="1" applyAlignment="1">
      <alignment horizontal="center" vertical="center"/>
    </xf>
    <xf numFmtId="49" fontId="14" fillId="5" borderId="71" xfId="0" applyNumberFormat="1" applyFont="1" applyFill="1" applyBorder="1" applyAlignment="1">
      <alignment horizontal="center"/>
    </xf>
    <xf numFmtId="0" fontId="3" fillId="2" borderId="94" xfId="0" applyFont="1" applyFill="1" applyBorder="1" applyAlignment="1">
      <alignment horizontal="center"/>
    </xf>
    <xf numFmtId="0" fontId="9" fillId="2" borderId="94" xfId="0" applyFont="1" applyFill="1" applyBorder="1" applyAlignment="1">
      <alignment horizontal="center"/>
    </xf>
    <xf numFmtId="49" fontId="30" fillId="0" borderId="75" xfId="0" applyNumberFormat="1" applyFont="1" applyBorder="1" applyAlignment="1">
      <alignment horizontal="center"/>
    </xf>
    <xf numFmtId="0" fontId="30" fillId="0" borderId="75" xfId="0" applyFont="1" applyBorder="1" applyAlignment="1">
      <alignment horizontal="center"/>
    </xf>
    <xf numFmtId="166" fontId="14" fillId="0" borderId="75" xfId="0" applyNumberFormat="1" applyFont="1" applyBorder="1" applyAlignment="1">
      <alignment horizontal="left" vertical="center"/>
    </xf>
    <xf numFmtId="0" fontId="14" fillId="0" borderId="75" xfId="0" applyFont="1" applyBorder="1" applyAlignment="1">
      <alignment horizontal="left" vertical="center"/>
    </xf>
    <xf numFmtId="0" fontId="14" fillId="0" borderId="75" xfId="0" applyFont="1" applyBorder="1"/>
    <xf numFmtId="0" fontId="14" fillId="0" borderId="75" xfId="0" applyFont="1" applyBorder="1" applyAlignment="1">
      <alignment horizontal="left"/>
    </xf>
    <xf numFmtId="0" fontId="14" fillId="0" borderId="75" xfId="0" applyFont="1" applyBorder="1" applyAlignment="1">
      <alignment horizontal="center" vertical="center"/>
    </xf>
    <xf numFmtId="0" fontId="2" fillId="0" borderId="75" xfId="0" applyFont="1" applyBorder="1" applyAlignment="1">
      <alignment horizontal="left" vertical="center"/>
    </xf>
    <xf numFmtId="0" fontId="19" fillId="2" borderId="94" xfId="0" applyFont="1" applyFill="1" applyBorder="1" applyAlignment="1">
      <alignment horizontal="left" vertical="center"/>
    </xf>
    <xf numFmtId="166" fontId="14" fillId="25" borderId="28" xfId="0" applyNumberFormat="1" applyFont="1" applyFill="1" applyBorder="1" applyAlignment="1">
      <alignment horizontal="center"/>
    </xf>
    <xf numFmtId="49" fontId="14" fillId="25" borderId="4" xfId="0" applyNumberFormat="1" applyFont="1" applyFill="1" applyBorder="1" applyAlignment="1">
      <alignment horizontal="center"/>
    </xf>
    <xf numFmtId="0" fontId="14" fillId="25" borderId="28" xfId="0" applyFont="1" applyFill="1" applyBorder="1" applyAlignment="1">
      <alignment horizontal="center"/>
    </xf>
    <xf numFmtId="0" fontId="14" fillId="25" borderId="28" xfId="0" applyFont="1" applyFill="1" applyBorder="1"/>
    <xf numFmtId="0" fontId="14" fillId="25" borderId="28" xfId="0" applyFont="1" applyFill="1" applyBorder="1" applyAlignment="1">
      <alignment horizontal="center" vertical="center"/>
    </xf>
    <xf numFmtId="4" fontId="14" fillId="25" borderId="28" xfId="0" applyNumberFormat="1" applyFont="1" applyFill="1" applyBorder="1" applyAlignment="1">
      <alignment horizontal="center" vertical="center"/>
    </xf>
    <xf numFmtId="3" fontId="14" fillId="25" borderId="28" xfId="0" applyNumberFormat="1" applyFont="1" applyFill="1" applyBorder="1" applyAlignment="1">
      <alignment horizontal="center" vertical="center"/>
    </xf>
    <xf numFmtId="167" fontId="2" fillId="25" borderId="4" xfId="0" applyNumberFormat="1" applyFont="1" applyFill="1" applyBorder="1" applyAlignment="1">
      <alignment horizontal="center" vertical="center" wrapText="1"/>
    </xf>
    <xf numFmtId="3" fontId="14" fillId="25" borderId="4" xfId="0" applyNumberFormat="1" applyFont="1" applyFill="1" applyBorder="1" applyAlignment="1">
      <alignment horizontal="center" vertical="center" wrapText="1"/>
    </xf>
    <xf numFmtId="0" fontId="2" fillId="25" borderId="28" xfId="0" applyFont="1" applyFill="1" applyBorder="1"/>
    <xf numFmtId="0" fontId="2" fillId="25" borderId="0" xfId="0" applyFont="1" applyFill="1"/>
    <xf numFmtId="14" fontId="2" fillId="25" borderId="0" xfId="0" applyNumberFormat="1" applyFont="1" applyFill="1"/>
    <xf numFmtId="0" fontId="21" fillId="25" borderId="0" xfId="0" applyFont="1" applyFill="1"/>
    <xf numFmtId="0" fontId="0" fillId="25" borderId="0" xfId="0" applyFill="1"/>
    <xf numFmtId="0" fontId="14" fillId="26" borderId="4" xfId="0" applyFont="1" applyFill="1" applyBorder="1" applyAlignment="1">
      <alignment horizontal="center"/>
    </xf>
    <xf numFmtId="0" fontId="115" fillId="11" borderId="71" xfId="0" applyFont="1" applyFill="1" applyBorder="1" applyAlignment="1">
      <alignment horizontal="center"/>
    </xf>
    <xf numFmtId="0" fontId="115" fillId="11" borderId="75" xfId="0" applyFont="1" applyFill="1" applyBorder="1" applyAlignment="1">
      <alignment horizontal="center"/>
    </xf>
    <xf numFmtId="0" fontId="14" fillId="5" borderId="71" xfId="0" applyFont="1" applyFill="1" applyBorder="1" applyAlignment="1">
      <alignment horizontal="left" wrapText="1"/>
    </xf>
    <xf numFmtId="4" fontId="14" fillId="5" borderId="71" xfId="0" applyNumberFormat="1" applyFont="1" applyFill="1" applyBorder="1" applyAlignment="1">
      <alignment horizontal="center"/>
    </xf>
    <xf numFmtId="3" fontId="14" fillId="5" borderId="71" xfId="0" applyNumberFormat="1" applyFont="1" applyFill="1" applyBorder="1" applyAlignment="1">
      <alignment horizontal="center"/>
    </xf>
    <xf numFmtId="1" fontId="14" fillId="11" borderId="71" xfId="0" applyNumberFormat="1" applyFont="1" applyFill="1" applyBorder="1" applyAlignment="1">
      <alignment horizontal="center"/>
    </xf>
    <xf numFmtId="167" fontId="2" fillId="11" borderId="71" xfId="0" applyNumberFormat="1" applyFont="1" applyFill="1" applyBorder="1" applyAlignment="1">
      <alignment horizontal="center" vertical="center" wrapText="1"/>
    </xf>
    <xf numFmtId="3" fontId="14" fillId="11" borderId="71" xfId="0" applyNumberFormat="1" applyFont="1" applyFill="1" applyBorder="1" applyAlignment="1">
      <alignment horizontal="center" vertical="center" wrapText="1"/>
    </xf>
    <xf numFmtId="1" fontId="14" fillId="11" borderId="4" xfId="0" applyNumberFormat="1" applyFont="1" applyFill="1" applyBorder="1" applyAlignment="1">
      <alignment horizontal="center"/>
    </xf>
    <xf numFmtId="0" fontId="28" fillId="11" borderId="4" xfId="0" applyFont="1" applyFill="1" applyBorder="1" applyAlignment="1">
      <alignment vertical="center"/>
    </xf>
    <xf numFmtId="0" fontId="28" fillId="11" borderId="4" xfId="0" applyFont="1" applyFill="1" applyBorder="1" applyAlignment="1">
      <alignment horizontal="center" vertical="center"/>
    </xf>
    <xf numFmtId="3" fontId="28" fillId="11" borderId="4" xfId="0" applyNumberFormat="1" applyFont="1" applyFill="1" applyBorder="1" applyAlignment="1">
      <alignment horizontal="center" vertical="center"/>
    </xf>
    <xf numFmtId="0" fontId="28" fillId="11" borderId="0" xfId="0" applyFont="1" applyFill="1"/>
    <xf numFmtId="0" fontId="14" fillId="5" borderId="28" xfId="0" applyFont="1" applyFill="1" applyBorder="1" applyAlignment="1">
      <alignment vertical="center" wrapText="1"/>
    </xf>
    <xf numFmtId="3" fontId="14" fillId="5" borderId="28" xfId="0" applyNumberFormat="1" applyFont="1" applyFill="1" applyBorder="1" applyAlignment="1">
      <alignment horizontal="center" vertical="center"/>
    </xf>
    <xf numFmtId="166" fontId="14" fillId="5" borderId="71" xfId="0" applyNumberFormat="1" applyFont="1" applyFill="1" applyBorder="1" applyAlignment="1">
      <alignment horizontal="center" vertical="center"/>
    </xf>
    <xf numFmtId="0" fontId="14" fillId="5" borderId="71" xfId="0" applyFont="1" applyFill="1" applyBorder="1" applyAlignment="1">
      <alignment vertical="center" wrapText="1"/>
    </xf>
    <xf numFmtId="4" fontId="14" fillId="0" borderId="28" xfId="0" applyNumberFormat="1" applyFont="1" applyBorder="1" applyAlignment="1">
      <alignment horizontal="center" wrapText="1"/>
    </xf>
    <xf numFmtId="0" fontId="19" fillId="2" borderId="71" xfId="0" applyFont="1" applyFill="1" applyBorder="1" applyAlignment="1">
      <alignment horizontal="center"/>
    </xf>
    <xf numFmtId="1" fontId="27" fillId="11" borderId="28" xfId="0" applyNumberFormat="1" applyFont="1" applyFill="1" applyBorder="1" applyAlignment="1">
      <alignment horizontal="center" vertical="center"/>
    </xf>
    <xf numFmtId="0" fontId="26" fillId="2" borderId="71" xfId="0" applyFont="1" applyFill="1" applyBorder="1" applyAlignment="1">
      <alignment horizontal="center"/>
    </xf>
    <xf numFmtId="1" fontId="27" fillId="0" borderId="71" xfId="0" applyNumberFormat="1" applyFont="1" applyBorder="1" applyAlignment="1">
      <alignment horizontal="center"/>
    </xf>
    <xf numFmtId="1" fontId="27" fillId="11" borderId="71" xfId="0" applyNumberFormat="1" applyFont="1" applyFill="1" applyBorder="1" applyAlignment="1">
      <alignment horizontal="center" vertical="center"/>
    </xf>
    <xf numFmtId="49" fontId="27" fillId="0" borderId="4" xfId="0" applyNumberFormat="1" applyFont="1" applyBorder="1" applyAlignment="1">
      <alignment horizontal="center"/>
    </xf>
    <xf numFmtId="0" fontId="14" fillId="11" borderId="92" xfId="0" applyFont="1" applyFill="1" applyBorder="1" applyAlignment="1">
      <alignment horizontal="center"/>
    </xf>
    <xf numFmtId="0" fontId="14" fillId="11" borderId="92" xfId="0" applyFont="1" applyFill="1" applyBorder="1"/>
    <xf numFmtId="4" fontId="14" fillId="11" borderId="92" xfId="0" applyNumberFormat="1" applyFont="1" applyFill="1" applyBorder="1" applyAlignment="1">
      <alignment horizontal="center" vertical="center"/>
    </xf>
    <xf numFmtId="3" fontId="14" fillId="11" borderId="92" xfId="0" applyNumberFormat="1" applyFont="1" applyFill="1" applyBorder="1" applyAlignment="1">
      <alignment horizontal="center" vertical="center"/>
    </xf>
    <xf numFmtId="0" fontId="2" fillId="11" borderId="92" xfId="0" applyFont="1" applyFill="1" applyBorder="1"/>
    <xf numFmtId="0" fontId="30" fillId="11" borderId="75" xfId="0" applyFont="1" applyFill="1" applyBorder="1" applyAlignment="1">
      <alignment horizontal="center"/>
    </xf>
    <xf numFmtId="1" fontId="14" fillId="11" borderId="75" xfId="0" applyNumberFormat="1" applyFont="1" applyFill="1" applyBorder="1" applyAlignment="1">
      <alignment horizontal="center" vertical="center"/>
    </xf>
    <xf numFmtId="49" fontId="27" fillId="0" borderId="56" xfId="0" applyNumberFormat="1" applyFont="1" applyBorder="1" applyAlignment="1">
      <alignment horizontal="center"/>
    </xf>
    <xf numFmtId="1" fontId="27" fillId="0" borderId="44" xfId="0" applyNumberFormat="1" applyFont="1" applyBorder="1" applyAlignment="1">
      <alignment horizontal="center"/>
    </xf>
    <xf numFmtId="167" fontId="1" fillId="0" borderId="75" xfId="0" applyNumberFormat="1" applyFont="1" applyBorder="1" applyAlignment="1">
      <alignment horizontal="center" vertical="center"/>
    </xf>
    <xf numFmtId="49" fontId="27" fillId="0" borderId="71" xfId="0" applyNumberFormat="1" applyFont="1" applyBorder="1" applyAlignment="1">
      <alignment horizontal="center"/>
    </xf>
    <xf numFmtId="0" fontId="19" fillId="2" borderId="44" xfId="0" applyFont="1" applyFill="1" applyBorder="1" applyAlignment="1">
      <alignment horizontal="center" vertical="center" wrapText="1"/>
    </xf>
    <xf numFmtId="166" fontId="30" fillId="5" borderId="75" xfId="0" applyNumberFormat="1" applyFont="1" applyFill="1" applyBorder="1" applyAlignment="1">
      <alignment horizontal="center" vertical="center" wrapText="1"/>
    </xf>
    <xf numFmtId="49" fontId="14" fillId="0" borderId="28" xfId="0" applyNumberFormat="1" applyFont="1" applyBorder="1" applyAlignment="1">
      <alignment horizontal="center"/>
    </xf>
    <xf numFmtId="0" fontId="14" fillId="5" borderId="75" xfId="0" applyFont="1" applyFill="1" applyBorder="1" applyAlignment="1">
      <alignment horizontal="center" vertical="center" wrapText="1"/>
    </xf>
    <xf numFmtId="0" fontId="30" fillId="0" borderId="75" xfId="0" applyFont="1" applyBorder="1" applyAlignment="1">
      <alignment horizontal="center" vertical="center" wrapText="1"/>
    </xf>
    <xf numFmtId="0" fontId="14" fillId="0" borderId="75" xfId="0" applyFont="1" applyBorder="1" applyAlignment="1">
      <alignment horizontal="center" wrapText="1"/>
    </xf>
    <xf numFmtId="4" fontId="14" fillId="0" borderId="75" xfId="0" applyNumberFormat="1" applyFont="1" applyBorder="1" applyAlignment="1">
      <alignment horizontal="center" vertical="center" wrapText="1"/>
    </xf>
    <xf numFmtId="3" fontId="14" fillId="0" borderId="75" xfId="0" applyNumberFormat="1" applyFont="1" applyBorder="1" applyAlignment="1">
      <alignment horizontal="center" vertical="center" wrapText="1"/>
    </xf>
    <xf numFmtId="167" fontId="2" fillId="0" borderId="75" xfId="0" applyNumberFormat="1" applyFont="1" applyBorder="1" applyAlignment="1">
      <alignment horizontal="center" vertical="center" wrapText="1"/>
    </xf>
    <xf numFmtId="0" fontId="2" fillId="0" borderId="75" xfId="0" applyFont="1" applyBorder="1" applyAlignment="1">
      <alignment vertical="center" wrapText="1"/>
    </xf>
    <xf numFmtId="0" fontId="19" fillId="2" borderId="71" xfId="0" applyFont="1" applyFill="1" applyBorder="1" applyAlignment="1">
      <alignment horizontal="center" vertical="center" wrapText="1"/>
    </xf>
    <xf numFmtId="4" fontId="20" fillId="2" borderId="95" xfId="0" applyNumberFormat="1" applyFont="1" applyFill="1" applyBorder="1" applyAlignment="1">
      <alignment horizontal="center" vertical="center"/>
    </xf>
    <xf numFmtId="4" fontId="20" fillId="2" borderId="96" xfId="0" applyNumberFormat="1" applyFont="1" applyFill="1" applyBorder="1" applyAlignment="1">
      <alignment horizontal="center" vertical="center"/>
    </xf>
    <xf numFmtId="0" fontId="19" fillId="2" borderId="75" xfId="0" applyFont="1" applyFill="1" applyBorder="1" applyAlignment="1">
      <alignment horizontal="center" vertical="center"/>
    </xf>
    <xf numFmtId="4" fontId="10" fillId="0" borderId="75" xfId="0" applyNumberFormat="1" applyFont="1" applyBorder="1" applyAlignment="1">
      <alignment horizontal="center" vertical="center"/>
    </xf>
    <xf numFmtId="49" fontId="14" fillId="0" borderId="75" xfId="0" applyNumberFormat="1" applyFont="1" applyBorder="1" applyAlignment="1">
      <alignment horizontal="center"/>
    </xf>
    <xf numFmtId="0" fontId="14" fillId="11" borderId="75" xfId="0" applyFont="1" applyFill="1" applyBorder="1" applyAlignment="1">
      <alignment wrapText="1"/>
    </xf>
    <xf numFmtId="167" fontId="1" fillId="11" borderId="75" xfId="0" applyNumberFormat="1" applyFont="1" applyFill="1" applyBorder="1" applyAlignment="1">
      <alignment horizontal="center" vertical="center"/>
    </xf>
    <xf numFmtId="0" fontId="26" fillId="2" borderId="75" xfId="0" applyFont="1" applyFill="1" applyBorder="1" applyAlignment="1">
      <alignment horizontal="center"/>
    </xf>
    <xf numFmtId="166" fontId="14" fillId="0" borderId="75" xfId="0" applyNumberFormat="1" applyFont="1" applyBorder="1" applyAlignment="1">
      <alignment horizontal="left"/>
    </xf>
    <xf numFmtId="49" fontId="27" fillId="0" borderId="28" xfId="0" applyNumberFormat="1" applyFont="1" applyBorder="1" applyAlignment="1">
      <alignment horizontal="center"/>
    </xf>
    <xf numFmtId="1" fontId="27" fillId="0" borderId="28" xfId="0" applyNumberFormat="1" applyFont="1" applyBorder="1" applyAlignment="1">
      <alignment horizontal="center"/>
    </xf>
    <xf numFmtId="1" fontId="27" fillId="11" borderId="75" xfId="0" applyNumberFormat="1" applyFont="1" applyFill="1" applyBorder="1" applyAlignment="1">
      <alignment horizontal="center" vertical="center"/>
    </xf>
    <xf numFmtId="0" fontId="19" fillId="2" borderId="75" xfId="0" applyFont="1" applyFill="1" applyBorder="1" applyAlignment="1">
      <alignment horizontal="center" vertical="center" wrapText="1"/>
    </xf>
    <xf numFmtId="0" fontId="30" fillId="2" borderId="85" xfId="0" applyFont="1" applyFill="1" applyBorder="1" applyAlignment="1">
      <alignment horizontal="center" vertical="center"/>
    </xf>
    <xf numFmtId="49" fontId="27" fillId="0" borderId="75" xfId="0" applyNumberFormat="1" applyFont="1" applyBorder="1" applyAlignment="1">
      <alignment horizontal="center"/>
    </xf>
    <xf numFmtId="1" fontId="27" fillId="0" borderId="75" xfId="0" applyNumberFormat="1" applyFont="1" applyBorder="1" applyAlignment="1">
      <alignment horizontal="center"/>
    </xf>
    <xf numFmtId="166" fontId="14" fillId="5" borderId="75" xfId="0" applyNumberFormat="1" applyFont="1" applyFill="1" applyBorder="1" applyAlignment="1">
      <alignment horizontal="center" vertical="center"/>
    </xf>
    <xf numFmtId="0" fontId="14" fillId="5" borderId="75" xfId="0" applyFont="1" applyFill="1" applyBorder="1" applyAlignment="1">
      <alignment vertical="center" wrapText="1"/>
    </xf>
    <xf numFmtId="0" fontId="20" fillId="2" borderId="71" xfId="0" applyFont="1" applyFill="1" applyBorder="1" applyAlignment="1">
      <alignment horizontal="center" vertical="center"/>
    </xf>
    <xf numFmtId="49" fontId="14" fillId="0" borderId="71" xfId="0" applyNumberFormat="1" applyFont="1" applyBorder="1" applyAlignment="1">
      <alignment horizontal="center" vertical="center"/>
    </xf>
    <xf numFmtId="166" fontId="30" fillId="0" borderId="28" xfId="0" applyNumberFormat="1" applyFont="1" applyBorder="1" applyAlignment="1">
      <alignment horizontal="center"/>
    </xf>
    <xf numFmtId="0" fontId="30" fillId="0" borderId="28" xfId="0" applyFont="1" applyBorder="1"/>
    <xf numFmtId="0" fontId="30" fillId="0" borderId="28" xfId="0" applyFont="1" applyBorder="1" applyAlignment="1">
      <alignment wrapText="1"/>
    </xf>
    <xf numFmtId="166" fontId="30" fillId="0" borderId="71" xfId="0" applyNumberFormat="1" applyFont="1" applyBorder="1" applyAlignment="1">
      <alignment horizontal="center"/>
    </xf>
    <xf numFmtId="0" fontId="30" fillId="0" borderId="71" xfId="0" applyFont="1" applyBorder="1"/>
    <xf numFmtId="0" fontId="30" fillId="0" borderId="71" xfId="0" applyFont="1" applyBorder="1" applyAlignment="1">
      <alignment wrapText="1"/>
    </xf>
    <xf numFmtId="4" fontId="30" fillId="0" borderId="71" xfId="0" applyNumberFormat="1" applyFont="1" applyBorder="1" applyAlignment="1">
      <alignment horizontal="center" vertical="center"/>
    </xf>
    <xf numFmtId="0" fontId="24" fillId="2" borderId="70" xfId="0" applyFont="1" applyFill="1" applyBorder="1" applyAlignment="1">
      <alignment horizontal="center" vertical="center"/>
    </xf>
    <xf numFmtId="166" fontId="31" fillId="5" borderId="28" xfId="0" applyNumberFormat="1" applyFont="1" applyFill="1" applyBorder="1" applyAlignment="1">
      <alignment horizontal="center" vertical="center"/>
    </xf>
    <xf numFmtId="0" fontId="31" fillId="5" borderId="28" xfId="0" applyFont="1" applyFill="1" applyBorder="1" applyAlignment="1">
      <alignment horizontal="center"/>
    </xf>
    <xf numFmtId="0" fontId="31" fillId="5" borderId="28" xfId="0" applyFont="1" applyFill="1" applyBorder="1"/>
    <xf numFmtId="0" fontId="31" fillId="5" borderId="28" xfId="0" applyFont="1" applyFill="1" applyBorder="1" applyAlignment="1">
      <alignment horizontal="center" vertical="center"/>
    </xf>
    <xf numFmtId="167" fontId="12" fillId="5" borderId="28" xfId="0" applyNumberFormat="1" applyFont="1" applyFill="1" applyBorder="1" applyAlignment="1">
      <alignment wrapText="1"/>
    </xf>
    <xf numFmtId="3" fontId="31" fillId="5" borderId="28" xfId="0" applyNumberFormat="1" applyFont="1" applyFill="1" applyBorder="1" applyAlignment="1">
      <alignment horizontal="center" vertical="center"/>
    </xf>
    <xf numFmtId="0" fontId="12" fillId="5" borderId="28" xfId="0" applyFont="1" applyFill="1" applyBorder="1"/>
    <xf numFmtId="0" fontId="24" fillId="2" borderId="71" xfId="0" applyFont="1" applyFill="1" applyBorder="1" applyAlignment="1">
      <alignment horizontal="center" vertical="center"/>
    </xf>
    <xf numFmtId="166" fontId="31" fillId="5" borderId="71" xfId="0" applyNumberFormat="1" applyFont="1" applyFill="1" applyBorder="1" applyAlignment="1">
      <alignment horizontal="center" vertical="center"/>
    </xf>
    <xf numFmtId="0" fontId="31" fillId="5" borderId="71" xfId="0" applyFont="1" applyFill="1" applyBorder="1" applyAlignment="1">
      <alignment horizontal="center"/>
    </xf>
    <xf numFmtId="0" fontId="31" fillId="5" borderId="71" xfId="0" applyFont="1" applyFill="1" applyBorder="1"/>
    <xf numFmtId="0" fontId="31" fillId="5" borderId="71" xfId="0" applyFont="1" applyFill="1" applyBorder="1" applyAlignment="1">
      <alignment horizontal="center" vertical="center"/>
    </xf>
    <xf numFmtId="167" fontId="12" fillId="5" borderId="71" xfId="0" applyNumberFormat="1" applyFont="1" applyFill="1" applyBorder="1" applyAlignment="1">
      <alignment wrapText="1"/>
    </xf>
    <xf numFmtId="0" fontId="12" fillId="5" borderId="71" xfId="0" applyFont="1" applyFill="1" applyBorder="1"/>
    <xf numFmtId="0" fontId="24" fillId="2" borderId="75" xfId="0" applyFont="1" applyFill="1" applyBorder="1" applyAlignment="1">
      <alignment horizontal="center" vertical="center"/>
    </xf>
    <xf numFmtId="166" fontId="31" fillId="5" borderId="75" xfId="0" applyNumberFormat="1" applyFont="1" applyFill="1" applyBorder="1" applyAlignment="1">
      <alignment horizontal="center" vertical="center"/>
    </xf>
    <xf numFmtId="0" fontId="31" fillId="5" borderId="75" xfId="0" applyFont="1" applyFill="1" applyBorder="1" applyAlignment="1">
      <alignment horizontal="center"/>
    </xf>
    <xf numFmtId="0" fontId="31" fillId="5" borderId="75" xfId="0" applyFont="1" applyFill="1" applyBorder="1" applyAlignment="1">
      <alignment horizontal="center" vertical="center"/>
    </xf>
    <xf numFmtId="167" fontId="12" fillId="5" borderId="75" xfId="0" applyNumberFormat="1" applyFont="1" applyFill="1" applyBorder="1" applyAlignment="1">
      <alignment wrapText="1"/>
    </xf>
    <xf numFmtId="0" fontId="31" fillId="5" borderId="75" xfId="0" applyFont="1" applyFill="1" applyBorder="1"/>
    <xf numFmtId="0" fontId="12" fillId="5" borderId="75" xfId="0" applyFont="1" applyFill="1" applyBorder="1"/>
    <xf numFmtId="4" fontId="2" fillId="11" borderId="21" xfId="0" applyNumberFormat="1" applyFont="1" applyFill="1" applyBorder="1"/>
    <xf numFmtId="49" fontId="6" fillId="11" borderId="8" xfId="0" applyNumberFormat="1" applyFont="1" applyFill="1" applyBorder="1" applyAlignment="1">
      <alignment horizontal="center" vertical="center"/>
    </xf>
    <xf numFmtId="0" fontId="6" fillId="11" borderId="9" xfId="0" applyFont="1" applyFill="1" applyBorder="1" applyAlignment="1">
      <alignment horizontal="center" vertical="center"/>
    </xf>
    <xf numFmtId="0" fontId="3" fillId="11" borderId="4" xfId="0" applyFont="1" applyFill="1" applyBorder="1" applyAlignment="1">
      <alignment horizontal="center" vertical="center"/>
    </xf>
    <xf numFmtId="0" fontId="6" fillId="11" borderId="4" xfId="0" applyFont="1" applyFill="1" applyBorder="1" applyAlignment="1">
      <alignment horizontal="center" vertical="center" wrapText="1"/>
    </xf>
    <xf numFmtId="0" fontId="6" fillId="11" borderId="8" xfId="0" applyFont="1" applyFill="1" applyBorder="1" applyAlignment="1">
      <alignment horizontal="center" vertical="center"/>
    </xf>
    <xf numFmtId="1" fontId="6" fillId="11" borderId="4" xfId="0" applyNumberFormat="1" applyFont="1" applyFill="1" applyBorder="1" applyAlignment="1">
      <alignment horizontal="center" vertical="center"/>
    </xf>
    <xf numFmtId="1" fontId="6" fillId="11" borderId="8" xfId="0" applyNumberFormat="1" applyFont="1" applyFill="1" applyBorder="1" applyAlignment="1">
      <alignment horizontal="center" vertical="center"/>
    </xf>
    <xf numFmtId="49" fontId="6" fillId="11" borderId="4" xfId="0" applyNumberFormat="1" applyFont="1" applyFill="1" applyBorder="1" applyAlignment="1">
      <alignment horizontal="center" vertical="center"/>
    </xf>
    <xf numFmtId="0" fontId="6" fillId="11" borderId="4" xfId="0" applyFont="1" applyFill="1" applyBorder="1" applyAlignment="1">
      <alignment horizontal="left" vertical="center" wrapText="1"/>
    </xf>
    <xf numFmtId="166" fontId="27" fillId="11" borderId="4" xfId="0" applyNumberFormat="1" applyFont="1" applyFill="1" applyBorder="1" applyAlignment="1">
      <alignment horizontal="center"/>
    </xf>
    <xf numFmtId="49" fontId="27" fillId="11" borderId="4" xfId="0" applyNumberFormat="1" applyFont="1" applyFill="1" applyBorder="1" applyAlignment="1">
      <alignment horizontal="center"/>
    </xf>
    <xf numFmtId="1" fontId="27" fillId="11" borderId="9" xfId="0" applyNumberFormat="1" applyFont="1" applyFill="1" applyBorder="1" applyAlignment="1">
      <alignment horizontal="center"/>
    </xf>
    <xf numFmtId="0" fontId="2" fillId="11" borderId="4" xfId="0" applyFont="1" applyFill="1" applyBorder="1" applyAlignment="1">
      <alignment horizontal="left"/>
    </xf>
    <xf numFmtId="0" fontId="27" fillId="11" borderId="4" xfId="0" applyFont="1" applyFill="1" applyBorder="1" applyAlignment="1">
      <alignment wrapText="1"/>
    </xf>
    <xf numFmtId="0" fontId="27" fillId="11" borderId="4" xfId="0" applyFont="1" applyFill="1" applyBorder="1" applyAlignment="1">
      <alignment horizontal="center"/>
    </xf>
    <xf numFmtId="0" fontId="27" fillId="11" borderId="8" xfId="0" applyFont="1" applyFill="1" applyBorder="1" applyAlignment="1">
      <alignment horizontal="center" vertical="center" wrapText="1"/>
    </xf>
    <xf numFmtId="167" fontId="2" fillId="11" borderId="8" xfId="0" applyNumberFormat="1" applyFont="1" applyFill="1" applyBorder="1" applyAlignment="1">
      <alignment horizontal="center" vertical="center" wrapText="1"/>
    </xf>
    <xf numFmtId="167" fontId="2" fillId="11" borderId="8" xfId="0" applyNumberFormat="1" applyFont="1" applyFill="1" applyBorder="1" applyAlignment="1">
      <alignment horizontal="center" vertical="center"/>
    </xf>
    <xf numFmtId="0" fontId="27" fillId="11" borderId="9" xfId="0" applyFont="1" applyFill="1" applyBorder="1" applyAlignment="1">
      <alignment wrapText="1"/>
    </xf>
    <xf numFmtId="4" fontId="19" fillId="11" borderId="0" xfId="0" applyNumberFormat="1" applyFont="1" applyFill="1" applyAlignment="1">
      <alignment horizontal="center"/>
    </xf>
    <xf numFmtId="3" fontId="14" fillId="11" borderId="0" xfId="0" applyNumberFormat="1" applyFont="1" applyFill="1" applyAlignment="1">
      <alignment horizontal="center"/>
    </xf>
    <xf numFmtId="0" fontId="29" fillId="11" borderId="4" xfId="0" applyFont="1" applyFill="1" applyBorder="1" applyAlignment="1">
      <alignment horizontal="center"/>
    </xf>
    <xf numFmtId="0" fontId="30" fillId="11" borderId="4" xfId="0" applyFont="1" applyFill="1" applyBorder="1" applyAlignment="1">
      <alignment vertical="center" wrapText="1"/>
    </xf>
    <xf numFmtId="49" fontId="14" fillId="11" borderId="4" xfId="0" applyNumberFormat="1" applyFont="1" applyFill="1" applyBorder="1" applyAlignment="1">
      <alignment horizontal="center" vertical="center"/>
    </xf>
    <xf numFmtId="0" fontId="14" fillId="11" borderId="4" xfId="0" applyFont="1" applyFill="1" applyBorder="1" applyAlignment="1">
      <alignment vertical="center" wrapText="1"/>
    </xf>
    <xf numFmtId="0" fontId="116" fillId="11" borderId="4" xfId="0" applyFont="1" applyFill="1" applyBorder="1" applyAlignment="1">
      <alignment horizontal="center"/>
    </xf>
    <xf numFmtId="0" fontId="115" fillId="11" borderId="4" xfId="0" applyFont="1" applyFill="1" applyBorder="1" applyAlignment="1">
      <alignment horizontal="center" vertical="center"/>
    </xf>
    <xf numFmtId="0" fontId="115" fillId="11" borderId="4" xfId="0" applyFont="1" applyFill="1" applyBorder="1" applyAlignment="1">
      <alignment horizontal="center" vertical="center" wrapText="1"/>
    </xf>
    <xf numFmtId="0" fontId="116" fillId="5" borderId="4" xfId="0" applyFont="1" applyFill="1" applyBorder="1" applyAlignment="1">
      <alignment horizontal="center" vertical="center" wrapText="1"/>
    </xf>
    <xf numFmtId="0" fontId="115" fillId="11" borderId="4" xfId="0" applyFont="1" applyFill="1" applyBorder="1" applyAlignment="1">
      <alignment horizontal="center" wrapText="1"/>
    </xf>
    <xf numFmtId="0" fontId="115" fillId="11" borderId="4" xfId="0" applyFont="1" applyFill="1" applyBorder="1" applyAlignment="1">
      <alignment horizontal="center"/>
    </xf>
    <xf numFmtId="0" fontId="115" fillId="11" borderId="28" xfId="0" applyFont="1" applyFill="1" applyBorder="1" applyAlignment="1">
      <alignment horizontal="center"/>
    </xf>
    <xf numFmtId="0" fontId="116" fillId="11" borderId="4" xfId="0" applyFont="1" applyFill="1" applyBorder="1"/>
    <xf numFmtId="166" fontId="31" fillId="11" borderId="4" xfId="0" applyNumberFormat="1" applyFont="1" applyFill="1" applyBorder="1" applyAlignment="1">
      <alignment vertical="center"/>
    </xf>
    <xf numFmtId="0" fontId="14" fillId="11" borderId="28" xfId="0" applyFont="1" applyFill="1" applyBorder="1" applyAlignment="1">
      <alignment horizontal="center" vertical="center"/>
    </xf>
    <xf numFmtId="0" fontId="23" fillId="11" borderId="0" xfId="0" applyFont="1" applyFill="1"/>
    <xf numFmtId="0" fontId="14" fillId="11" borderId="4" xfId="0" applyFont="1" applyFill="1" applyBorder="1" applyAlignment="1">
      <alignment vertical="center"/>
    </xf>
    <xf numFmtId="1" fontId="31" fillId="11" borderId="4" xfId="0" applyNumberFormat="1" applyFont="1" applyFill="1" applyBorder="1" applyAlignment="1">
      <alignment horizontal="center"/>
    </xf>
    <xf numFmtId="0" fontId="2" fillId="11" borderId="4" xfId="0" applyFont="1" applyFill="1" applyBorder="1" applyAlignment="1">
      <alignment horizontal="center" vertical="center"/>
    </xf>
    <xf numFmtId="171" fontId="14" fillId="11" borderId="4" xfId="0" applyNumberFormat="1" applyFont="1" applyFill="1" applyBorder="1" applyAlignment="1">
      <alignment horizontal="center" vertical="center"/>
    </xf>
    <xf numFmtId="166" fontId="29" fillId="11" borderId="4" xfId="0" applyNumberFormat="1" applyFont="1" applyFill="1" applyBorder="1" applyAlignment="1">
      <alignment horizontal="center"/>
    </xf>
    <xf numFmtId="4" fontId="29" fillId="11" borderId="4" xfId="0" applyNumberFormat="1" applyFont="1" applyFill="1" applyBorder="1" applyAlignment="1">
      <alignment horizontal="center"/>
    </xf>
    <xf numFmtId="0" fontId="14" fillId="11" borderId="0" xfId="0" applyFont="1" applyFill="1" applyAlignment="1">
      <alignment horizontal="center" vertical="center" wrapText="1"/>
    </xf>
    <xf numFmtId="0" fontId="30" fillId="11" borderId="4" xfId="0" applyFont="1" applyFill="1" applyBorder="1" applyAlignment="1">
      <alignment horizontal="center" vertical="center" wrapText="1"/>
    </xf>
    <xf numFmtId="0" fontId="2" fillId="11" borderId="4" xfId="0" applyFont="1" applyFill="1" applyBorder="1" applyAlignment="1">
      <alignment horizontal="center"/>
    </xf>
    <xf numFmtId="0" fontId="14" fillId="11" borderId="4" xfId="0" applyFont="1" applyFill="1" applyBorder="1" applyAlignment="1">
      <alignment horizontal="center" vertical="top" wrapText="1"/>
    </xf>
    <xf numFmtId="166" fontId="14" fillId="11" borderId="28" xfId="0" applyNumberFormat="1" applyFont="1" applyFill="1" applyBorder="1" applyAlignment="1">
      <alignment horizontal="center" vertical="center"/>
    </xf>
    <xf numFmtId="0" fontId="14" fillId="11" borderId="28" xfId="0" applyFont="1" applyFill="1" applyBorder="1" applyAlignment="1">
      <alignment wrapText="1"/>
    </xf>
    <xf numFmtId="0" fontId="14" fillId="11" borderId="28" xfId="0" applyFont="1" applyFill="1" applyBorder="1" applyAlignment="1">
      <alignment horizontal="center" vertical="top" wrapText="1"/>
    </xf>
    <xf numFmtId="1" fontId="14" fillId="11" borderId="28" xfId="0" applyNumberFormat="1" applyFont="1" applyFill="1" applyBorder="1" applyAlignment="1">
      <alignment horizontal="center" vertical="center"/>
    </xf>
    <xf numFmtId="0" fontId="14" fillId="11" borderId="71" xfId="0" applyFont="1" applyFill="1" applyBorder="1" applyAlignment="1">
      <alignment wrapText="1"/>
    </xf>
    <xf numFmtId="0" fontId="14" fillId="11" borderId="71" xfId="0" applyFont="1" applyFill="1" applyBorder="1" applyAlignment="1">
      <alignment horizontal="center" wrapText="1"/>
    </xf>
    <xf numFmtId="49" fontId="21" fillId="0" borderId="4" xfId="0" applyNumberFormat="1" applyFont="1" applyBorder="1" applyAlignment="1">
      <alignment horizontal="center" vertical="center"/>
    </xf>
    <xf numFmtId="49" fontId="31" fillId="0" borderId="4" xfId="0" applyNumberFormat="1" applyFont="1" applyBorder="1" applyAlignment="1">
      <alignment horizontal="center" vertical="center"/>
    </xf>
    <xf numFmtId="1" fontId="14" fillId="11" borderId="9" xfId="0" applyNumberFormat="1" applyFont="1" applyFill="1" applyBorder="1" applyAlignment="1">
      <alignment horizontal="center"/>
    </xf>
    <xf numFmtId="0" fontId="30" fillId="11" borderId="4" xfId="0" applyFont="1" applyFill="1" applyBorder="1" applyAlignment="1">
      <alignment horizontal="center"/>
    </xf>
    <xf numFmtId="0" fontId="30" fillId="11" borderId="28" xfId="0" applyFont="1" applyFill="1" applyBorder="1" applyAlignment="1">
      <alignment horizontal="center"/>
    </xf>
    <xf numFmtId="167" fontId="2" fillId="11" borderId="28" xfId="0" applyNumberFormat="1" applyFont="1" applyFill="1" applyBorder="1" applyAlignment="1">
      <alignment horizontal="center" vertical="center"/>
    </xf>
    <xf numFmtId="167" fontId="2" fillId="11" borderId="44" xfId="0" applyNumberFormat="1" applyFont="1" applyFill="1" applyBorder="1" applyAlignment="1">
      <alignment horizontal="center" vertical="center"/>
    </xf>
    <xf numFmtId="49" fontId="30" fillId="11" borderId="75" xfId="0" applyNumberFormat="1" applyFont="1" applyFill="1" applyBorder="1" applyAlignment="1">
      <alignment horizontal="center"/>
    </xf>
    <xf numFmtId="49" fontId="27" fillId="11" borderId="56" xfId="0" applyNumberFormat="1" applyFont="1" applyFill="1" applyBorder="1" applyAlignment="1">
      <alignment horizontal="center"/>
    </xf>
    <xf numFmtId="1" fontId="27" fillId="11" borderId="44" xfId="0" applyNumberFormat="1" applyFont="1" applyFill="1" applyBorder="1" applyAlignment="1">
      <alignment horizontal="center"/>
    </xf>
    <xf numFmtId="49" fontId="27" fillId="11" borderId="71" xfId="0" applyNumberFormat="1" applyFont="1" applyFill="1" applyBorder="1" applyAlignment="1">
      <alignment horizontal="center"/>
    </xf>
    <xf numFmtId="1" fontId="27" fillId="11" borderId="71" xfId="0" applyNumberFormat="1" applyFont="1" applyFill="1" applyBorder="1" applyAlignment="1">
      <alignment horizontal="center"/>
    </xf>
    <xf numFmtId="167" fontId="1" fillId="11" borderId="71" xfId="0" applyNumberFormat="1" applyFont="1" applyFill="1" applyBorder="1" applyAlignment="1">
      <alignment horizontal="center" vertical="center"/>
    </xf>
    <xf numFmtId="0" fontId="115" fillId="11" borderId="45" xfId="0" applyFont="1" applyFill="1" applyBorder="1" applyAlignment="1">
      <alignment horizontal="center"/>
    </xf>
    <xf numFmtId="49" fontId="14" fillId="11" borderId="28" xfId="0" applyNumberFormat="1" applyFont="1" applyFill="1" applyBorder="1" applyAlignment="1">
      <alignment horizontal="center" wrapText="1"/>
    </xf>
    <xf numFmtId="167" fontId="2" fillId="11" borderId="28" xfId="0" applyNumberFormat="1" applyFont="1" applyFill="1" applyBorder="1" applyAlignment="1">
      <alignment horizontal="center" vertical="center" wrapText="1"/>
    </xf>
    <xf numFmtId="3" fontId="14" fillId="11" borderId="28" xfId="0" applyNumberFormat="1" applyFont="1" applyFill="1" applyBorder="1" applyAlignment="1">
      <alignment horizontal="center" vertical="center" wrapText="1"/>
    </xf>
    <xf numFmtId="166" fontId="115" fillId="5" borderId="93" xfId="0" applyNumberFormat="1" applyFont="1" applyFill="1" applyBorder="1" applyAlignment="1">
      <alignment horizontal="center"/>
    </xf>
    <xf numFmtId="0" fontId="115" fillId="5" borderId="90" xfId="0" applyFont="1" applyFill="1" applyBorder="1" applyAlignment="1">
      <alignment horizontal="center"/>
    </xf>
    <xf numFmtId="0" fontId="108" fillId="5" borderId="90" xfId="0" applyFont="1" applyFill="1" applyBorder="1" applyAlignment="1">
      <alignment horizontal="center"/>
    </xf>
    <xf numFmtId="0" fontId="108" fillId="5" borderId="90" xfId="0" applyFont="1" applyFill="1" applyBorder="1"/>
    <xf numFmtId="4" fontId="115" fillId="5" borderId="90" xfId="0" applyNumberFormat="1" applyFont="1" applyFill="1" applyBorder="1" applyAlignment="1">
      <alignment horizontal="center"/>
    </xf>
    <xf numFmtId="3" fontId="115" fillId="5" borderId="90" xfId="0" applyNumberFormat="1" applyFont="1" applyFill="1" applyBorder="1" applyAlignment="1">
      <alignment horizontal="center"/>
    </xf>
    <xf numFmtId="166" fontId="115" fillId="11" borderId="4" xfId="0" applyNumberFormat="1" applyFont="1" applyFill="1" applyBorder="1" applyAlignment="1">
      <alignment horizontal="center"/>
    </xf>
    <xf numFmtId="49" fontId="115" fillId="11" borderId="4" xfId="0" applyNumberFormat="1" applyFont="1" applyFill="1" applyBorder="1" applyAlignment="1">
      <alignment horizontal="center"/>
    </xf>
    <xf numFmtId="0" fontId="115" fillId="11" borderId="4" xfId="0" applyFont="1" applyFill="1" applyBorder="1"/>
    <xf numFmtId="4" fontId="115" fillId="11" borderId="4" xfId="0" applyNumberFormat="1" applyFont="1" applyFill="1" applyBorder="1" applyAlignment="1">
      <alignment horizontal="center"/>
    </xf>
    <xf numFmtId="167" fontId="4" fillId="11" borderId="4" xfId="0" applyNumberFormat="1" applyFont="1" applyFill="1" applyBorder="1" applyAlignment="1">
      <alignment horizontal="center"/>
    </xf>
    <xf numFmtId="3" fontId="115" fillId="11" borderId="4" xfId="0" applyNumberFormat="1" applyFont="1" applyFill="1" applyBorder="1" applyAlignment="1">
      <alignment horizontal="center"/>
    </xf>
    <xf numFmtId="0" fontId="4" fillId="11" borderId="4" xfId="0" applyFont="1" applyFill="1" applyBorder="1"/>
    <xf numFmtId="0" fontId="4" fillId="11" borderId="0" xfId="0" applyFont="1" applyFill="1"/>
    <xf numFmtId="0" fontId="115" fillId="11" borderId="4" xfId="0" applyFont="1" applyFill="1" applyBorder="1" applyAlignment="1">
      <alignment wrapText="1"/>
    </xf>
    <xf numFmtId="0" fontId="115" fillId="11" borderId="4" xfId="0" applyFont="1" applyFill="1" applyBorder="1" applyAlignment="1">
      <alignment horizontal="left"/>
    </xf>
    <xf numFmtId="0" fontId="117" fillId="11" borderId="4" xfId="0" applyFont="1" applyFill="1" applyBorder="1"/>
    <xf numFmtId="14" fontId="4" fillId="11" borderId="0" xfId="0" applyNumberFormat="1" applyFont="1" applyFill="1"/>
    <xf numFmtId="0" fontId="4" fillId="11" borderId="0" xfId="0" applyFont="1" applyFill="1" applyAlignment="1">
      <alignment horizontal="center"/>
    </xf>
    <xf numFmtId="3" fontId="115" fillId="11" borderId="28" xfId="0" applyNumberFormat="1" applyFont="1" applyFill="1" applyBorder="1" applyAlignment="1">
      <alignment horizontal="center"/>
    </xf>
    <xf numFmtId="167" fontId="4" fillId="11" borderId="28" xfId="0" applyNumberFormat="1" applyFont="1" applyFill="1" applyBorder="1" applyAlignment="1">
      <alignment horizontal="center"/>
    </xf>
    <xf numFmtId="0" fontId="4" fillId="11" borderId="83" xfId="0" applyFont="1" applyFill="1" applyBorder="1"/>
    <xf numFmtId="4" fontId="51" fillId="11" borderId="4" xfId="0" applyNumberFormat="1" applyFont="1" applyFill="1" applyBorder="1" applyAlignment="1">
      <alignment wrapText="1"/>
    </xf>
    <xf numFmtId="4" fontId="51" fillId="11" borderId="4" xfId="0" applyNumberFormat="1" applyFont="1" applyFill="1" applyBorder="1" applyAlignment="1">
      <alignment horizontal="center" wrapText="1"/>
    </xf>
    <xf numFmtId="4" fontId="51" fillId="11" borderId="4" xfId="0" applyNumberFormat="1" applyFont="1" applyFill="1" applyBorder="1" applyAlignment="1">
      <alignment horizontal="center" vertical="center"/>
    </xf>
    <xf numFmtId="3" fontId="51" fillId="11" borderId="4" xfId="0" applyNumberFormat="1" applyFont="1" applyFill="1" applyBorder="1" applyAlignment="1">
      <alignment horizontal="center" vertical="center"/>
    </xf>
    <xf numFmtId="4" fontId="51" fillId="11" borderId="4" xfId="0" applyNumberFormat="1" applyFont="1" applyFill="1" applyBorder="1" applyAlignment="1">
      <alignment horizontal="left" wrapText="1"/>
    </xf>
    <xf numFmtId="166" fontId="51" fillId="11" borderId="4" xfId="0" applyNumberFormat="1" applyFont="1" applyFill="1" applyBorder="1" applyAlignment="1">
      <alignment horizontal="center" vertical="center"/>
    </xf>
    <xf numFmtId="0" fontId="51" fillId="11" borderId="4" xfId="0" applyFont="1" applyFill="1" applyBorder="1" applyAlignment="1">
      <alignment vertical="center" wrapText="1"/>
    </xf>
    <xf numFmtId="0" fontId="51" fillId="11" borderId="4" xfId="0" applyFont="1" applyFill="1" applyBorder="1" applyAlignment="1">
      <alignment vertical="center"/>
    </xf>
    <xf numFmtId="4" fontId="14" fillId="11" borderId="4" xfId="0" applyNumberFormat="1" applyFont="1" applyFill="1" applyBorder="1" applyAlignment="1">
      <alignment wrapText="1"/>
    </xf>
    <xf numFmtId="4" fontId="14" fillId="11" borderId="4" xfId="0" applyNumberFormat="1" applyFont="1" applyFill="1" applyBorder="1" applyAlignment="1">
      <alignment horizontal="center" wrapText="1"/>
    </xf>
    <xf numFmtId="166" fontId="51" fillId="11" borderId="28" xfId="0" applyNumberFormat="1" applyFont="1" applyFill="1" applyBorder="1" applyAlignment="1">
      <alignment horizontal="center"/>
    </xf>
    <xf numFmtId="4" fontId="14" fillId="11" borderId="28" xfId="0" applyNumberFormat="1" applyFont="1" applyFill="1" applyBorder="1" applyAlignment="1">
      <alignment wrapText="1"/>
    </xf>
    <xf numFmtId="4" fontId="51" fillId="11" borderId="28" xfId="0" applyNumberFormat="1" applyFont="1" applyFill="1" applyBorder="1" applyAlignment="1">
      <alignment horizontal="center" wrapText="1"/>
    </xf>
    <xf numFmtId="4" fontId="14" fillId="11" borderId="29" xfId="0" applyNumberFormat="1" applyFont="1" applyFill="1" applyBorder="1" applyAlignment="1">
      <alignment horizontal="center" vertical="center"/>
    </xf>
    <xf numFmtId="0" fontId="14" fillId="11" borderId="29" xfId="0" applyFont="1" applyFill="1" applyBorder="1" applyAlignment="1">
      <alignment horizontal="center" vertical="center"/>
    </xf>
    <xf numFmtId="167" fontId="2" fillId="11" borderId="29" xfId="0" applyNumberFormat="1" applyFont="1" applyFill="1" applyBorder="1" applyAlignment="1">
      <alignment horizontal="center" vertical="center"/>
    </xf>
    <xf numFmtId="49" fontId="51" fillId="0" borderId="4" xfId="0" applyNumberFormat="1" applyFont="1" applyBorder="1" applyAlignment="1">
      <alignment horizontal="center"/>
    </xf>
    <xf numFmtId="0" fontId="33" fillId="5" borderId="10" xfId="0" applyFont="1" applyFill="1" applyBorder="1"/>
    <xf numFmtId="0" fontId="33" fillId="11" borderId="0" xfId="0" applyFont="1" applyFill="1"/>
    <xf numFmtId="14" fontId="53" fillId="11" borderId="0" xfId="0" applyNumberFormat="1" applyFont="1" applyFill="1"/>
    <xf numFmtId="0" fontId="9" fillId="11" borderId="4" xfId="0" applyFont="1" applyFill="1" applyBorder="1" applyAlignment="1">
      <alignment horizontal="center" vertical="center"/>
    </xf>
    <xf numFmtId="0" fontId="10" fillId="11" borderId="4" xfId="0" applyFont="1" applyFill="1" applyBorder="1" applyAlignment="1">
      <alignment horizontal="left" vertical="center" wrapText="1"/>
    </xf>
    <xf numFmtId="49" fontId="30" fillId="11" borderId="4" xfId="0" applyNumberFormat="1" applyFont="1" applyFill="1" applyBorder="1" applyAlignment="1">
      <alignment horizontal="center" vertical="center"/>
    </xf>
    <xf numFmtId="3" fontId="30" fillId="11" borderId="4" xfId="0" applyNumberFormat="1" applyFont="1" applyFill="1" applyBorder="1" applyAlignment="1">
      <alignment horizontal="center" vertical="center"/>
    </xf>
    <xf numFmtId="14" fontId="30" fillId="11" borderId="4" xfId="0" applyNumberFormat="1" applyFont="1" applyFill="1" applyBorder="1" applyAlignment="1">
      <alignment horizontal="center" vertical="center"/>
    </xf>
    <xf numFmtId="0" fontId="14" fillId="19" borderId="4" xfId="0" applyFont="1" applyFill="1" applyBorder="1" applyAlignment="1">
      <alignment vertical="center" wrapText="1"/>
    </xf>
    <xf numFmtId="0" fontId="14" fillId="19" borderId="4" xfId="0" applyFont="1" applyFill="1" applyBorder="1" applyAlignment="1">
      <alignment wrapText="1"/>
    </xf>
    <xf numFmtId="166" fontId="30" fillId="11" borderId="4" xfId="0" applyNumberFormat="1" applyFont="1" applyFill="1" applyBorder="1" applyAlignment="1">
      <alignment horizontal="center"/>
    </xf>
    <xf numFmtId="0" fontId="2" fillId="14" borderId="10" xfId="0" applyFont="1" applyFill="1" applyBorder="1"/>
    <xf numFmtId="0" fontId="2" fillId="14" borderId="34" xfId="0" applyFont="1" applyFill="1" applyBorder="1"/>
    <xf numFmtId="0" fontId="14" fillId="5" borderId="4" xfId="0" applyFont="1" applyFill="1" applyBorder="1" applyAlignment="1">
      <alignment horizontal="left" vertical="top"/>
    </xf>
    <xf numFmtId="0" fontId="14" fillId="11" borderId="4" xfId="0" applyFont="1" applyFill="1" applyBorder="1" applyAlignment="1">
      <alignment horizontal="left" vertical="top"/>
    </xf>
    <xf numFmtId="14" fontId="12" fillId="11" borderId="0" xfId="0" applyNumberFormat="1" applyFont="1" applyFill="1" applyAlignment="1">
      <alignment vertical="center"/>
    </xf>
    <xf numFmtId="0" fontId="2" fillId="11" borderId="0" xfId="0" applyFont="1" applyFill="1" applyAlignment="1">
      <alignment horizontal="left" vertical="center"/>
    </xf>
    <xf numFmtId="0" fontId="14" fillId="11" borderId="4" xfId="0" applyFont="1" applyFill="1" applyBorder="1" applyAlignment="1">
      <alignment horizontal="left"/>
    </xf>
    <xf numFmtId="0" fontId="14" fillId="11" borderId="4" xfId="0" applyFont="1" applyFill="1" applyBorder="1" applyAlignment="1">
      <alignment horizontal="left" wrapText="1"/>
    </xf>
    <xf numFmtId="166" fontId="14" fillId="11" borderId="4" xfId="0" applyNumberFormat="1" applyFont="1" applyFill="1" applyBorder="1" applyAlignment="1">
      <alignment horizontal="left"/>
    </xf>
    <xf numFmtId="0" fontId="2" fillId="12" borderId="34" xfId="0" applyFont="1" applyFill="1" applyBorder="1" applyAlignment="1">
      <alignment horizontal="left" vertical="center"/>
    </xf>
    <xf numFmtId="49" fontId="14" fillId="0" borderId="4" xfId="0" applyNumberFormat="1" applyFont="1" applyBorder="1" applyAlignment="1">
      <alignment horizontal="left" vertical="center"/>
    </xf>
    <xf numFmtId="0" fontId="67" fillId="11" borderId="4" xfId="0" applyFont="1" applyFill="1" applyBorder="1" applyAlignment="1">
      <alignment horizontal="center" vertical="center"/>
    </xf>
    <xf numFmtId="0" fontId="51" fillId="11" borderId="4" xfId="0" applyFont="1" applyFill="1" applyBorder="1" applyAlignment="1">
      <alignment horizontal="left" wrapText="1"/>
    </xf>
    <xf numFmtId="49" fontId="14" fillId="11" borderId="4" xfId="0" applyNumberFormat="1" applyFont="1" applyFill="1" applyBorder="1" applyAlignment="1">
      <alignment horizontal="center"/>
    </xf>
    <xf numFmtId="3" fontId="2" fillId="11" borderId="4" xfId="0" applyNumberFormat="1" applyFont="1" applyFill="1" applyBorder="1"/>
    <xf numFmtId="166" fontId="31" fillId="11" borderId="4" xfId="0" applyNumberFormat="1" applyFont="1" applyFill="1" applyBorder="1" applyAlignment="1">
      <alignment horizontal="center"/>
    </xf>
    <xf numFmtId="0" fontId="31" fillId="11" borderId="4" xfId="0" applyFont="1" applyFill="1" applyBorder="1" applyAlignment="1">
      <alignment horizontal="center"/>
    </xf>
    <xf numFmtId="0" fontId="31" fillId="11" borderId="4" xfId="0" applyFont="1" applyFill="1" applyBorder="1" applyAlignment="1">
      <alignment wrapText="1"/>
    </xf>
    <xf numFmtId="0" fontId="31" fillId="11" borderId="4" xfId="0" applyFont="1" applyFill="1" applyBorder="1" applyAlignment="1">
      <alignment horizontal="center" wrapText="1"/>
    </xf>
    <xf numFmtId="4" fontId="31" fillId="11" borderId="4" xfId="0" applyNumberFormat="1" applyFont="1" applyFill="1" applyBorder="1" applyAlignment="1">
      <alignment horizontal="center" vertical="center"/>
    </xf>
    <xf numFmtId="0" fontId="31" fillId="11" borderId="4" xfId="0" applyFont="1" applyFill="1" applyBorder="1" applyAlignment="1">
      <alignment horizontal="center" vertical="center"/>
    </xf>
    <xf numFmtId="3" fontId="31" fillId="11" borderId="4" xfId="0" applyNumberFormat="1" applyFont="1" applyFill="1" applyBorder="1" applyAlignment="1">
      <alignment horizontal="center" vertical="center"/>
    </xf>
    <xf numFmtId="0" fontId="28" fillId="11" borderId="4" xfId="0" applyFont="1" applyFill="1" applyBorder="1" applyAlignment="1">
      <alignment horizontal="left" vertical="top"/>
    </xf>
    <xf numFmtId="0" fontId="51" fillId="11" borderId="4" xfId="0" applyFont="1" applyFill="1" applyBorder="1"/>
    <xf numFmtId="0" fontId="51" fillId="11" borderId="4" xfId="0" applyFont="1" applyFill="1" applyBorder="1" applyAlignment="1">
      <alignment horizontal="left"/>
    </xf>
    <xf numFmtId="166" fontId="30" fillId="5" borderId="28" xfId="0" applyNumberFormat="1" applyFont="1" applyFill="1" applyBorder="1" applyAlignment="1">
      <alignment horizontal="center" vertical="center"/>
    </xf>
    <xf numFmtId="1" fontId="14" fillId="5" borderId="28" xfId="0" applyNumberFormat="1" applyFont="1" applyFill="1" applyBorder="1" applyAlignment="1">
      <alignment horizontal="center"/>
    </xf>
    <xf numFmtId="0" fontId="30" fillId="5" borderId="28" xfId="0" applyFont="1" applyFill="1" applyBorder="1" applyAlignment="1">
      <alignment vertical="center" wrapText="1"/>
    </xf>
    <xf numFmtId="166" fontId="30" fillId="5" borderId="75" xfId="0" applyNumberFormat="1" applyFont="1" applyFill="1" applyBorder="1" applyAlignment="1">
      <alignment horizontal="center" vertical="center"/>
    </xf>
    <xf numFmtId="1" fontId="14" fillId="5" borderId="75" xfId="0" applyNumberFormat="1" applyFont="1" applyFill="1" applyBorder="1" applyAlignment="1">
      <alignment horizontal="center"/>
    </xf>
    <xf numFmtId="0" fontId="30" fillId="5" borderId="75" xfId="0" applyFont="1" applyFill="1" applyBorder="1" applyAlignment="1">
      <alignment vertical="center" wrapText="1"/>
    </xf>
    <xf numFmtId="3" fontId="30" fillId="5" borderId="28" xfId="0" applyNumberFormat="1" applyFont="1" applyFill="1" applyBorder="1" applyAlignment="1">
      <alignment horizontal="center" vertical="center"/>
    </xf>
    <xf numFmtId="0" fontId="2" fillId="5" borderId="75" xfId="0" applyFont="1" applyFill="1" applyBorder="1"/>
    <xf numFmtId="0" fontId="67" fillId="11" borderId="4" xfId="0" applyFont="1" applyFill="1" applyBorder="1" applyAlignment="1">
      <alignment horizontal="center"/>
    </xf>
    <xf numFmtId="49" fontId="31" fillId="11" borderId="4" xfId="0" applyNumberFormat="1" applyFont="1" applyFill="1" applyBorder="1" applyAlignment="1">
      <alignment horizontal="center"/>
    </xf>
    <xf numFmtId="49" fontId="31" fillId="0" borderId="4" xfId="0" applyNumberFormat="1" applyFont="1" applyBorder="1" applyAlignment="1">
      <alignment horizontal="center"/>
    </xf>
    <xf numFmtId="49" fontId="30" fillId="5" borderId="4" xfId="0" applyNumberFormat="1" applyFont="1" applyFill="1" applyBorder="1" applyAlignment="1">
      <alignment horizontal="center"/>
    </xf>
    <xf numFmtId="49" fontId="10" fillId="11" borderId="4" xfId="0" applyNumberFormat="1" applyFont="1" applyFill="1" applyBorder="1" applyAlignment="1">
      <alignment horizontal="center"/>
    </xf>
    <xf numFmtId="0" fontId="61" fillId="11" borderId="0" xfId="0" applyFont="1" applyFill="1"/>
    <xf numFmtId="166" fontId="10" fillId="11" borderId="4" xfId="0" applyNumberFormat="1" applyFont="1" applyFill="1" applyBorder="1"/>
    <xf numFmtId="14" fontId="1" fillId="11" borderId="0" xfId="0" applyNumberFormat="1" applyFont="1" applyFill="1"/>
    <xf numFmtId="166" fontId="10" fillId="11" borderId="28" xfId="0" applyNumberFormat="1" applyFont="1" applyFill="1" applyBorder="1" applyAlignment="1">
      <alignment horizontal="center"/>
    </xf>
    <xf numFmtId="49" fontId="10" fillId="11" borderId="28" xfId="0" applyNumberFormat="1" applyFont="1" applyFill="1" applyBorder="1" applyAlignment="1">
      <alignment horizontal="center"/>
    </xf>
    <xf numFmtId="1" fontId="10" fillId="11" borderId="28" xfId="0" applyNumberFormat="1" applyFont="1" applyFill="1" applyBorder="1" applyAlignment="1">
      <alignment horizontal="center" wrapText="1"/>
    </xf>
    <xf numFmtId="0" fontId="10" fillId="11" borderId="28" xfId="0" applyFont="1" applyFill="1" applyBorder="1" applyAlignment="1">
      <alignment horizontal="center"/>
    </xf>
    <xf numFmtId="0" fontId="10" fillId="11" borderId="28" xfId="0" applyFont="1" applyFill="1" applyBorder="1" applyAlignment="1">
      <alignment horizontal="left" wrapText="1"/>
    </xf>
    <xf numFmtId="0" fontId="10" fillId="11" borderId="28" xfId="0" applyFont="1" applyFill="1" applyBorder="1" applyAlignment="1">
      <alignment horizontal="center" wrapText="1"/>
    </xf>
    <xf numFmtId="0" fontId="10" fillId="11" borderId="28" xfId="0" applyFont="1" applyFill="1" applyBorder="1" applyAlignment="1">
      <alignment horizontal="center" vertical="center"/>
    </xf>
    <xf numFmtId="0" fontId="1" fillId="11" borderId="28" xfId="0" applyFont="1" applyFill="1" applyBorder="1"/>
    <xf numFmtId="166" fontId="10" fillId="11" borderId="71" xfId="0" applyNumberFormat="1" applyFont="1" applyFill="1" applyBorder="1" applyAlignment="1">
      <alignment horizontal="center"/>
    </xf>
    <xf numFmtId="49" fontId="10" fillId="11" borderId="71" xfId="0" applyNumberFormat="1" applyFont="1" applyFill="1" applyBorder="1" applyAlignment="1">
      <alignment horizontal="center"/>
    </xf>
    <xf numFmtId="1" fontId="10" fillId="11" borderId="71" xfId="0" applyNumberFormat="1" applyFont="1" applyFill="1" applyBorder="1" applyAlignment="1">
      <alignment horizontal="center"/>
    </xf>
    <xf numFmtId="0" fontId="10" fillId="11" borderId="71" xfId="0" applyFont="1" applyFill="1" applyBorder="1" applyAlignment="1">
      <alignment horizontal="center"/>
    </xf>
    <xf numFmtId="166" fontId="10" fillId="11" borderId="92" xfId="0" applyNumberFormat="1" applyFont="1" applyFill="1" applyBorder="1" applyAlignment="1">
      <alignment horizontal="center"/>
    </xf>
    <xf numFmtId="49" fontId="10" fillId="11" borderId="8" xfId="0" applyNumberFormat="1" applyFont="1" applyFill="1" applyBorder="1" applyAlignment="1">
      <alignment horizontal="center"/>
    </xf>
    <xf numFmtId="1" fontId="10" fillId="11" borderId="8" xfId="0" applyNumberFormat="1" applyFont="1" applyFill="1" applyBorder="1" applyAlignment="1">
      <alignment horizontal="center"/>
    </xf>
    <xf numFmtId="1" fontId="10" fillId="11" borderId="92" xfId="0" applyNumberFormat="1" applyFont="1" applyFill="1" applyBorder="1" applyAlignment="1">
      <alignment horizontal="center" wrapText="1"/>
    </xf>
    <xf numFmtId="0" fontId="10" fillId="11" borderId="8" xfId="0" applyFont="1" applyFill="1" applyBorder="1" applyAlignment="1">
      <alignment horizontal="center"/>
    </xf>
    <xf numFmtId="0" fontId="10" fillId="11" borderId="92" xfId="0" applyFont="1" applyFill="1" applyBorder="1" applyAlignment="1">
      <alignment horizontal="center"/>
    </xf>
    <xf numFmtId="0" fontId="10" fillId="11" borderId="92" xfId="0" applyFont="1" applyFill="1" applyBorder="1" applyAlignment="1">
      <alignment horizontal="left" wrapText="1"/>
    </xf>
    <xf numFmtId="0" fontId="10" fillId="11" borderId="92" xfId="0" applyFont="1" applyFill="1" applyBorder="1" applyAlignment="1">
      <alignment horizontal="center" wrapText="1"/>
    </xf>
    <xf numFmtId="0" fontId="10" fillId="11" borderId="92" xfId="0" applyFont="1" applyFill="1" applyBorder="1" applyAlignment="1">
      <alignment horizontal="center" vertical="center"/>
    </xf>
    <xf numFmtId="167" fontId="2" fillId="11" borderId="92" xfId="0" applyNumberFormat="1" applyFont="1" applyFill="1" applyBorder="1" applyAlignment="1">
      <alignment horizontal="center" vertical="center"/>
    </xf>
    <xf numFmtId="1" fontId="10" fillId="11" borderId="8" xfId="0" applyNumberFormat="1" applyFont="1" applyFill="1" applyBorder="1" applyAlignment="1">
      <alignment horizontal="center" vertical="center"/>
    </xf>
    <xf numFmtId="0" fontId="1" fillId="11" borderId="92" xfId="0" applyFont="1" applyFill="1" applyBorder="1"/>
    <xf numFmtId="1" fontId="10" fillId="11" borderId="71" xfId="0" applyNumberFormat="1" applyFont="1" applyFill="1" applyBorder="1" applyAlignment="1">
      <alignment horizontal="center" wrapText="1"/>
    </xf>
    <xf numFmtId="0" fontId="10" fillId="11" borderId="71" xfId="0" applyFont="1" applyFill="1" applyBorder="1" applyAlignment="1">
      <alignment horizontal="center" wrapText="1"/>
    </xf>
    <xf numFmtId="0" fontId="1" fillId="11" borderId="71" xfId="0" applyFont="1" applyFill="1" applyBorder="1"/>
    <xf numFmtId="166" fontId="10" fillId="11" borderId="75" xfId="0" applyNumberFormat="1" applyFont="1" applyFill="1" applyBorder="1" applyAlignment="1">
      <alignment horizontal="center"/>
    </xf>
    <xf numFmtId="1" fontId="10" fillId="11" borderId="75" xfId="0" applyNumberFormat="1" applyFont="1" applyFill="1" applyBorder="1" applyAlignment="1">
      <alignment horizontal="center" wrapText="1"/>
    </xf>
    <xf numFmtId="0" fontId="10" fillId="11" borderId="75" xfId="0" applyFont="1" applyFill="1" applyBorder="1" applyAlignment="1">
      <alignment horizontal="center" wrapText="1"/>
    </xf>
    <xf numFmtId="0" fontId="1" fillId="11" borderId="75" xfId="0" applyFont="1" applyFill="1" applyBorder="1"/>
    <xf numFmtId="0" fontId="115" fillId="5" borderId="4" xfId="0" applyFont="1" applyFill="1" applyBorder="1" applyAlignment="1">
      <alignment horizontal="center" vertical="top" wrapText="1"/>
    </xf>
    <xf numFmtId="0" fontId="61" fillId="13" borderId="10" xfId="0" applyFont="1" applyFill="1" applyBorder="1"/>
    <xf numFmtId="14" fontId="2" fillId="11" borderId="4" xfId="0" applyNumberFormat="1" applyFont="1" applyFill="1" applyBorder="1"/>
    <xf numFmtId="4" fontId="0" fillId="11" borderId="0" xfId="0" applyNumberFormat="1" applyFill="1"/>
    <xf numFmtId="164" fontId="0" fillId="11" borderId="76" xfId="1" applyFont="1" applyFill="1" applyBorder="1" applyAlignment="1"/>
    <xf numFmtId="164" fontId="0" fillId="11" borderId="0" xfId="0" applyNumberFormat="1" applyFill="1"/>
    <xf numFmtId="0" fontId="30" fillId="11" borderId="4" xfId="0" applyFont="1" applyFill="1" applyBorder="1" applyAlignment="1">
      <alignment horizontal="left" vertical="center" wrapText="1"/>
    </xf>
    <xf numFmtId="0" fontId="30" fillId="11" borderId="0" xfId="0" applyFont="1" applyFill="1" applyAlignment="1">
      <alignment horizontal="left" vertical="center" wrapText="1"/>
    </xf>
    <xf numFmtId="0" fontId="30" fillId="11" borderId="0" xfId="0" applyFont="1" applyFill="1" applyAlignment="1">
      <alignment horizontal="center" vertical="center"/>
    </xf>
    <xf numFmtId="4" fontId="30" fillId="11" borderId="0" xfId="0" applyNumberFormat="1" applyFont="1" applyFill="1" applyAlignment="1">
      <alignment horizontal="center" vertical="center"/>
    </xf>
    <xf numFmtId="0" fontId="30" fillId="11" borderId="18" xfId="0" applyFont="1" applyFill="1" applyBorder="1" applyAlignment="1">
      <alignment horizontal="center" vertical="center"/>
    </xf>
    <xf numFmtId="4" fontId="30" fillId="11" borderId="18" xfId="0" applyNumberFormat="1" applyFont="1" applyFill="1" applyBorder="1" applyAlignment="1">
      <alignment horizontal="center" vertical="center"/>
    </xf>
    <xf numFmtId="0" fontId="30" fillId="11" borderId="12" xfId="0" applyFont="1" applyFill="1" applyBorder="1" applyAlignment="1">
      <alignment horizontal="center"/>
    </xf>
    <xf numFmtId="9" fontId="30" fillId="11" borderId="4" xfId="0" applyNumberFormat="1" applyFont="1" applyFill="1" applyBorder="1" applyAlignment="1">
      <alignment horizontal="center"/>
    </xf>
    <xf numFmtId="0" fontId="30" fillId="11" borderId="4" xfId="0" applyFont="1" applyFill="1" applyBorder="1"/>
    <xf numFmtId="4" fontId="30" fillId="11" borderId="4" xfId="0" applyNumberFormat="1" applyFont="1" applyFill="1" applyBorder="1" applyAlignment="1">
      <alignment horizontal="center"/>
    </xf>
    <xf numFmtId="167" fontId="19" fillId="18" borderId="46" xfId="0" applyNumberFormat="1" applyFont="1" applyFill="1" applyBorder="1" applyAlignment="1"/>
    <xf numFmtId="0" fontId="3" fillId="2" borderId="1" xfId="0" applyFont="1" applyFill="1" applyBorder="1" applyAlignment="1">
      <alignment horizontal="center"/>
    </xf>
    <xf numFmtId="0" fontId="4" fillId="0" borderId="2" xfId="0" applyFont="1" applyBorder="1"/>
    <xf numFmtId="0" fontId="4" fillId="0" borderId="3" xfId="0" applyFont="1" applyBorder="1"/>
    <xf numFmtId="0" fontId="18" fillId="0" borderId="18" xfId="0" applyFont="1" applyBorder="1" applyAlignment="1">
      <alignment horizontal="center"/>
    </xf>
    <xf numFmtId="0" fontId="4" fillId="0" borderId="18" xfId="0" applyFont="1" applyBorder="1"/>
    <xf numFmtId="15" fontId="3" fillId="2" borderId="1" xfId="0" applyNumberFormat="1" applyFont="1" applyFill="1" applyBorder="1" applyAlignment="1">
      <alignment horizontal="center"/>
    </xf>
    <xf numFmtId="0" fontId="2" fillId="0" borderId="0" xfId="0" applyFont="1" applyAlignment="1">
      <alignment horizontal="left"/>
    </xf>
    <xf numFmtId="0" fontId="0" fillId="0" borderId="0" xfId="0"/>
    <xf numFmtId="0" fontId="19" fillId="2" borderId="1" xfId="0" applyFont="1" applyFill="1" applyBorder="1" applyAlignment="1">
      <alignment horizontal="center"/>
    </xf>
    <xf numFmtId="0" fontId="12" fillId="0" borderId="18" xfId="0" applyFont="1" applyBorder="1" applyAlignment="1">
      <alignment horizontal="center"/>
    </xf>
    <xf numFmtId="0" fontId="24" fillId="2" borderId="1" xfId="0" applyFont="1" applyFill="1" applyBorder="1" applyAlignment="1">
      <alignment horizontal="center"/>
    </xf>
    <xf numFmtId="0" fontId="19" fillId="0" borderId="18" xfId="0" applyFont="1" applyBorder="1" applyAlignment="1">
      <alignment horizontal="center"/>
    </xf>
    <xf numFmtId="0" fontId="19" fillId="2" borderId="22" xfId="0" applyFont="1" applyFill="1" applyBorder="1" applyAlignment="1">
      <alignment horizontal="center"/>
    </xf>
    <xf numFmtId="0" fontId="4" fillId="0" borderId="23" xfId="0" applyFont="1" applyBorder="1"/>
    <xf numFmtId="0" fontId="4" fillId="0" borderId="24" xfId="0" applyFont="1" applyBorder="1"/>
    <xf numFmtId="0" fontId="4" fillId="0" borderId="25" xfId="0" applyFont="1" applyBorder="1"/>
    <xf numFmtId="0" fontId="4" fillId="0" borderId="26" xfId="0" applyFont="1" applyBorder="1"/>
    <xf numFmtId="0" fontId="4" fillId="0" borderId="27" xfId="0" applyFont="1" applyBorder="1"/>
    <xf numFmtId="0" fontId="14" fillId="0" borderId="0" xfId="0" applyFont="1" applyAlignment="1">
      <alignment horizontal="left"/>
    </xf>
    <xf numFmtId="0" fontId="28" fillId="0" borderId="0" xfId="0" applyFont="1" applyAlignment="1">
      <alignment horizontal="left"/>
    </xf>
    <xf numFmtId="0" fontId="44" fillId="2" borderId="1" xfId="0" applyFont="1" applyFill="1" applyBorder="1" applyAlignment="1">
      <alignment horizontal="center"/>
    </xf>
    <xf numFmtId="14" fontId="2" fillId="4" borderId="32" xfId="0" applyNumberFormat="1" applyFont="1" applyFill="1" applyBorder="1" applyAlignment="1">
      <alignment horizontal="center" vertical="center"/>
    </xf>
    <xf numFmtId="0" fontId="4" fillId="0" borderId="33" xfId="0" applyFont="1" applyBorder="1"/>
    <xf numFmtId="0" fontId="4" fillId="0" borderId="34" xfId="0" applyFont="1" applyBorder="1"/>
    <xf numFmtId="0" fontId="54" fillId="0" borderId="18" xfId="0" applyFont="1" applyBorder="1" applyAlignment="1">
      <alignment horizontal="center"/>
    </xf>
    <xf numFmtId="167" fontId="58" fillId="0" borderId="0" xfId="0" applyNumberFormat="1" applyFont="1" applyAlignment="1">
      <alignment horizontal="left"/>
    </xf>
    <xf numFmtId="0" fontId="2" fillId="0" borderId="18" xfId="0" applyFont="1" applyBorder="1" applyAlignment="1">
      <alignment horizontal="center"/>
    </xf>
    <xf numFmtId="0" fontId="20" fillId="0" borderId="18" xfId="0" applyFont="1" applyBorder="1" applyAlignment="1">
      <alignment horizontal="center"/>
    </xf>
    <xf numFmtId="0" fontId="2" fillId="0" borderId="41" xfId="0" applyFont="1" applyBorder="1" applyAlignment="1">
      <alignment horizontal="center"/>
    </xf>
    <xf numFmtId="0" fontId="4" fillId="0" borderId="41" xfId="0" applyFont="1" applyBorder="1"/>
    <xf numFmtId="0" fontId="20" fillId="2" borderId="1" xfId="0" applyFont="1" applyFill="1" applyBorder="1" applyAlignment="1">
      <alignment horizontal="center"/>
    </xf>
    <xf numFmtId="0" fontId="20" fillId="2" borderId="36" xfId="0" applyFont="1" applyFill="1" applyBorder="1" applyAlignment="1">
      <alignment horizontal="center"/>
    </xf>
    <xf numFmtId="0" fontId="4" fillId="0" borderId="37" xfId="0" applyFont="1" applyBorder="1"/>
    <xf numFmtId="0" fontId="4" fillId="0" borderId="38" xfId="0" applyFont="1" applyBorder="1"/>
    <xf numFmtId="0" fontId="19" fillId="2" borderId="39" xfId="0" applyFont="1" applyFill="1" applyBorder="1" applyAlignment="1">
      <alignment horizontal="center"/>
    </xf>
    <xf numFmtId="0" fontId="4" fillId="0" borderId="40" xfId="0" applyFont="1" applyBorder="1"/>
    <xf numFmtId="1" fontId="2" fillId="0" borderId="0" xfId="0" applyNumberFormat="1" applyFont="1" applyAlignment="1">
      <alignment horizontal="center"/>
    </xf>
    <xf numFmtId="0" fontId="54" fillId="0" borderId="0" xfId="0" applyFont="1" applyAlignment="1">
      <alignment horizontal="center"/>
    </xf>
    <xf numFmtId="0" fontId="54" fillId="2" borderId="1" xfId="0" applyFont="1" applyFill="1" applyBorder="1" applyAlignment="1">
      <alignment horizontal="center"/>
    </xf>
    <xf numFmtId="0" fontId="53" fillId="0" borderId="0" xfId="0" applyFont="1" applyAlignment="1">
      <alignment horizontal="left"/>
    </xf>
    <xf numFmtId="1" fontId="53" fillId="0" borderId="17" xfId="0" applyNumberFormat="1" applyFont="1" applyBorder="1" applyAlignment="1">
      <alignment horizontal="center"/>
    </xf>
    <xf numFmtId="0" fontId="4" fillId="0" borderId="17" xfId="0" applyFont="1" applyBorder="1"/>
    <xf numFmtId="0" fontId="67" fillId="2" borderId="1" xfId="0" applyFont="1" applyFill="1" applyBorder="1" applyAlignment="1">
      <alignment horizontal="center"/>
    </xf>
    <xf numFmtId="15" fontId="67" fillId="2" borderId="1" xfId="0" applyNumberFormat="1" applyFont="1" applyFill="1" applyBorder="1" applyAlignment="1">
      <alignment horizontal="center"/>
    </xf>
    <xf numFmtId="0" fontId="19" fillId="2" borderId="1" xfId="0" applyFont="1" applyFill="1" applyBorder="1" applyAlignment="1">
      <alignment horizontal="center" vertical="center"/>
    </xf>
    <xf numFmtId="15" fontId="19" fillId="2" borderId="1" xfId="0" applyNumberFormat="1" applyFont="1" applyFill="1" applyBorder="1" applyAlignment="1">
      <alignment horizontal="center" vertical="center"/>
    </xf>
    <xf numFmtId="0" fontId="20" fillId="0" borderId="0" xfId="0" applyFont="1" applyAlignment="1">
      <alignment horizontal="center"/>
    </xf>
    <xf numFmtId="15" fontId="19" fillId="2" borderId="1" xfId="0" applyNumberFormat="1" applyFont="1" applyFill="1" applyBorder="1" applyAlignment="1">
      <alignment horizontal="center"/>
    </xf>
    <xf numFmtId="0" fontId="18" fillId="2" borderId="1" xfId="0" applyFont="1" applyFill="1" applyBorder="1" applyAlignment="1">
      <alignment horizontal="center"/>
    </xf>
    <xf numFmtId="0" fontId="2" fillId="0" borderId="0" xfId="0" applyFont="1" applyAlignment="1">
      <alignment horizontal="left" vertical="center"/>
    </xf>
    <xf numFmtId="0" fontId="18" fillId="0" borderId="45" xfId="0" applyFont="1" applyBorder="1" applyAlignment="1">
      <alignment horizontal="center"/>
    </xf>
    <xf numFmtId="0" fontId="24" fillId="2" borderId="1" xfId="0" applyFont="1" applyFill="1" applyBorder="1" applyAlignment="1">
      <alignment horizontal="center" vertical="center"/>
    </xf>
    <xf numFmtId="166" fontId="19" fillId="2" borderId="1" xfId="0" applyNumberFormat="1" applyFont="1" applyFill="1" applyBorder="1" applyAlignment="1">
      <alignment horizontal="center"/>
    </xf>
    <xf numFmtId="0" fontId="50" fillId="0" borderId="18" xfId="0" applyFont="1" applyBorder="1" applyAlignment="1">
      <alignment horizontal="center"/>
    </xf>
    <xf numFmtId="173" fontId="19" fillId="2" borderId="1" xfId="0" applyNumberFormat="1" applyFont="1" applyFill="1" applyBorder="1" applyAlignment="1">
      <alignment horizontal="center" vertical="center"/>
    </xf>
    <xf numFmtId="165" fontId="14" fillId="0" borderId="0" xfId="0" applyNumberFormat="1" applyFont="1" applyAlignment="1">
      <alignment horizontal="left"/>
    </xf>
    <xf numFmtId="165" fontId="19" fillId="0" borderId="0" xfId="0" applyNumberFormat="1" applyFont="1" applyAlignment="1">
      <alignment horizontal="left"/>
    </xf>
    <xf numFmtId="15" fontId="19" fillId="2" borderId="47" xfId="0" applyNumberFormat="1" applyFont="1" applyFill="1" applyBorder="1" applyAlignment="1">
      <alignment horizontal="center"/>
    </xf>
    <xf numFmtId="0" fontId="4" fillId="0" borderId="48" xfId="0" applyFont="1" applyBorder="1"/>
    <xf numFmtId="0" fontId="4" fillId="0" borderId="49" xfId="0" applyFont="1" applyBorder="1"/>
    <xf numFmtId="0" fontId="19" fillId="2" borderId="34" xfId="0" applyFont="1" applyFill="1" applyBorder="1" applyAlignment="1">
      <alignment horizontal="center"/>
    </xf>
    <xf numFmtId="0" fontId="12" fillId="0" borderId="0" xfId="0" applyFont="1" applyAlignment="1">
      <alignment horizontal="left"/>
    </xf>
    <xf numFmtId="14" fontId="54" fillId="4" borderId="32" xfId="0" applyNumberFormat="1" applyFont="1" applyFill="1" applyBorder="1" applyAlignment="1">
      <alignment horizontal="center" vertical="center"/>
    </xf>
    <xf numFmtId="15" fontId="67" fillId="2" borderId="47" xfId="0" applyNumberFormat="1" applyFont="1" applyFill="1" applyBorder="1" applyAlignment="1">
      <alignment horizontal="center"/>
    </xf>
    <xf numFmtId="0" fontId="9" fillId="2" borderId="1" xfId="0" applyFont="1" applyFill="1" applyBorder="1" applyAlignment="1">
      <alignment horizontal="center"/>
    </xf>
    <xf numFmtId="15" fontId="9" fillId="2" borderId="47" xfId="0" applyNumberFormat="1" applyFont="1" applyFill="1" applyBorder="1" applyAlignment="1">
      <alignment horizontal="center"/>
    </xf>
    <xf numFmtId="0" fontId="18" fillId="0" borderId="0" xfId="0" applyFont="1" applyAlignment="1">
      <alignment horizontal="center"/>
    </xf>
    <xf numFmtId="0" fontId="11" fillId="0" borderId="0" xfId="0" applyFont="1" applyAlignment="1">
      <alignment horizontal="center"/>
    </xf>
    <xf numFmtId="0" fontId="24" fillId="0" borderId="18" xfId="0" applyFont="1" applyBorder="1" applyAlignment="1">
      <alignment horizontal="center"/>
    </xf>
    <xf numFmtId="15" fontId="24" fillId="2" borderId="47" xfId="0" applyNumberFormat="1" applyFont="1" applyFill="1" applyBorder="1" applyAlignment="1">
      <alignment horizontal="center"/>
    </xf>
    <xf numFmtId="14" fontId="19" fillId="2" borderId="47" xfId="0" applyNumberFormat="1" applyFont="1" applyFill="1" applyBorder="1" applyAlignment="1">
      <alignment horizontal="center"/>
    </xf>
    <xf numFmtId="14" fontId="19" fillId="2" borderId="1" xfId="0" applyNumberFormat="1" applyFont="1" applyFill="1" applyBorder="1" applyAlignment="1">
      <alignment horizontal="center"/>
    </xf>
    <xf numFmtId="0" fontId="49" fillId="0" borderId="0" xfId="0" applyFont="1" applyAlignment="1">
      <alignment horizontal="center"/>
    </xf>
    <xf numFmtId="0" fontId="2" fillId="0" borderId="17" xfId="0" applyFont="1" applyBorder="1" applyAlignment="1">
      <alignment horizontal="center"/>
    </xf>
    <xf numFmtId="0" fontId="49" fillId="0" borderId="18" xfId="0" applyFont="1" applyBorder="1" applyAlignment="1">
      <alignment horizontal="center"/>
    </xf>
    <xf numFmtId="0" fontId="11" fillId="2" borderId="1" xfId="0" applyFont="1" applyFill="1" applyBorder="1" applyAlignment="1">
      <alignment horizontal="center"/>
    </xf>
    <xf numFmtId="14" fontId="11" fillId="2" borderId="1" xfId="0" applyNumberFormat="1" applyFont="1" applyFill="1" applyBorder="1" applyAlignment="1">
      <alignment horizontal="center"/>
    </xf>
    <xf numFmtId="0" fontId="11" fillId="0" borderId="18" xfId="0" applyFont="1" applyBorder="1" applyAlignment="1">
      <alignment horizontal="center"/>
    </xf>
    <xf numFmtId="17" fontId="11" fillId="0" borderId="0" xfId="0" applyNumberFormat="1" applyFont="1" applyAlignment="1">
      <alignment horizontal="center"/>
    </xf>
    <xf numFmtId="4" fontId="2" fillId="0" borderId="30" xfId="0" applyNumberFormat="1" applyFont="1" applyBorder="1" applyAlignment="1">
      <alignment horizontal="center"/>
    </xf>
    <xf numFmtId="0" fontId="4" fillId="0" borderId="30" xfId="0" applyFont="1" applyBorder="1"/>
    <xf numFmtId="0" fontId="2" fillId="0" borderId="0" xfId="0" applyFont="1" applyAlignment="1">
      <alignment horizontal="left" vertical="top" wrapText="1"/>
    </xf>
    <xf numFmtId="0" fontId="18" fillId="0" borderId="18" xfId="0" applyFont="1" applyBorder="1" applyAlignment="1">
      <alignment horizontal="center" vertical="center"/>
    </xf>
    <xf numFmtId="0" fontId="18" fillId="0" borderId="18" xfId="0" applyFont="1" applyBorder="1" applyAlignment="1">
      <alignment horizontal="center" vertical="center" wrapText="1"/>
    </xf>
  </cellXfs>
  <cellStyles count="2">
    <cellStyle name="Millares" xfId="1" builtinId="3"/>
    <cellStyle name="Normal" xfId="0" builtinId="0"/>
  </cellStyles>
  <dxfs count="0"/>
  <tableStyles count="0" defaultTableStyle="TableStyleMedium2" defaultPivotStyle="PivotStyleLight16"/>
  <colors>
    <mruColors>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5"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1838325</xdr:colOff>
      <xdr:row>0</xdr:row>
      <xdr:rowOff>0</xdr:rowOff>
    </xdr:from>
    <xdr:ext cx="2247900" cy="819150"/>
    <xdr:sp macro="" textlink="">
      <xdr:nvSpPr>
        <xdr:cNvPr id="3" name="Shape 3">
          <a:extLst>
            <a:ext uri="{FF2B5EF4-FFF2-40B4-BE49-F238E27FC236}">
              <a16:creationId xmlns:a16="http://schemas.microsoft.com/office/drawing/2014/main" id="{00000000-0008-0000-0000-000003000000}"/>
            </a:ext>
          </a:extLst>
        </xdr:cNvPr>
        <xdr:cNvSpPr/>
      </xdr:nvSpPr>
      <xdr:spPr>
        <a:xfrm>
          <a:off x="4226813" y="3375188"/>
          <a:ext cx="2238375" cy="809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2438400</xdr:colOff>
      <xdr:row>0</xdr:row>
      <xdr:rowOff>0</xdr:rowOff>
    </xdr:from>
    <xdr:ext cx="2238375" cy="847725"/>
    <xdr:sp macro="" textlink="">
      <xdr:nvSpPr>
        <xdr:cNvPr id="4" name="Shape 4">
          <a:extLst>
            <a:ext uri="{FF2B5EF4-FFF2-40B4-BE49-F238E27FC236}">
              <a16:creationId xmlns:a16="http://schemas.microsoft.com/office/drawing/2014/main" id="{00000000-0008-0000-0000-000004000000}"/>
            </a:ext>
          </a:extLst>
        </xdr:cNvPr>
        <xdr:cNvSpPr/>
      </xdr:nvSpPr>
      <xdr:spPr>
        <a:xfrm>
          <a:off x="4231575" y="3360900"/>
          <a:ext cx="2228850" cy="838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104775</xdr:colOff>
      <xdr:row>0</xdr:row>
      <xdr:rowOff>0</xdr:rowOff>
    </xdr:from>
    <xdr:ext cx="1714500" cy="7143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2004675" y="0"/>
          <a:ext cx="1714500" cy="71437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7</xdr:col>
      <xdr:colOff>1419225</xdr:colOff>
      <xdr:row>3</xdr:row>
      <xdr:rowOff>142875</xdr:rowOff>
    </xdr:from>
    <xdr:ext cx="4095750" cy="990600"/>
    <xdr:sp macro="" textlink="">
      <xdr:nvSpPr>
        <xdr:cNvPr id="9" name="Shape 9">
          <a:extLst>
            <a:ext uri="{FF2B5EF4-FFF2-40B4-BE49-F238E27FC236}">
              <a16:creationId xmlns:a16="http://schemas.microsoft.com/office/drawing/2014/main" id="{00000000-0008-0000-0900-000009000000}"/>
            </a:ext>
          </a:extLst>
        </xdr:cNvPr>
        <xdr:cNvSpPr/>
      </xdr:nvSpPr>
      <xdr:spPr>
        <a:xfrm>
          <a:off x="3302888" y="3289463"/>
          <a:ext cx="4086225" cy="981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704849</xdr:colOff>
      <xdr:row>2</xdr:row>
      <xdr:rowOff>76200</xdr:rowOff>
    </xdr:from>
    <xdr:ext cx="1857375" cy="120967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9067799" y="400050"/>
          <a:ext cx="1857375" cy="120967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1362075</xdr:colOff>
      <xdr:row>1</xdr:row>
      <xdr:rowOff>133350</xdr:rowOff>
    </xdr:from>
    <xdr:ext cx="2905125" cy="1457325"/>
    <xdr:sp macro="" textlink="">
      <xdr:nvSpPr>
        <xdr:cNvPr id="10" name="Shape 10">
          <a:extLst>
            <a:ext uri="{FF2B5EF4-FFF2-40B4-BE49-F238E27FC236}">
              <a16:creationId xmlns:a16="http://schemas.microsoft.com/office/drawing/2014/main" id="{00000000-0008-0000-0A00-00000A000000}"/>
            </a:ext>
          </a:extLst>
        </xdr:cNvPr>
        <xdr:cNvSpPr/>
      </xdr:nvSpPr>
      <xdr:spPr>
        <a:xfrm>
          <a:off x="3898200" y="3056100"/>
          <a:ext cx="2895600" cy="1447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142875</xdr:colOff>
      <xdr:row>4</xdr:row>
      <xdr:rowOff>38100</xdr:rowOff>
    </xdr:from>
    <xdr:ext cx="1381125" cy="971550"/>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7</xdr:col>
      <xdr:colOff>1266825</xdr:colOff>
      <xdr:row>7</xdr:row>
      <xdr:rowOff>0</xdr:rowOff>
    </xdr:from>
    <xdr:ext cx="2933700" cy="981075"/>
    <xdr:sp macro="" textlink="">
      <xdr:nvSpPr>
        <xdr:cNvPr id="11" name="Shape 11">
          <a:extLst>
            <a:ext uri="{FF2B5EF4-FFF2-40B4-BE49-F238E27FC236}">
              <a16:creationId xmlns:a16="http://schemas.microsoft.com/office/drawing/2014/main" id="{00000000-0008-0000-0B00-00000B000000}"/>
            </a:ext>
          </a:extLst>
        </xdr:cNvPr>
        <xdr:cNvSpPr/>
      </xdr:nvSpPr>
      <xdr:spPr>
        <a:xfrm>
          <a:off x="3883913" y="3294225"/>
          <a:ext cx="2924175" cy="971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266700</xdr:colOff>
      <xdr:row>5</xdr:row>
      <xdr:rowOff>133350</xdr:rowOff>
    </xdr:from>
    <xdr:ext cx="1590675" cy="105727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7</xdr:col>
      <xdr:colOff>1609725</xdr:colOff>
      <xdr:row>5</xdr:row>
      <xdr:rowOff>0</xdr:rowOff>
    </xdr:from>
    <xdr:ext cx="2705100" cy="1143000"/>
    <xdr:sp macro="" textlink="">
      <xdr:nvSpPr>
        <xdr:cNvPr id="12" name="Shape 12">
          <a:extLst>
            <a:ext uri="{FF2B5EF4-FFF2-40B4-BE49-F238E27FC236}">
              <a16:creationId xmlns:a16="http://schemas.microsoft.com/office/drawing/2014/main" id="{00000000-0008-0000-0C00-00000C000000}"/>
            </a:ext>
          </a:extLst>
        </xdr:cNvPr>
        <xdr:cNvSpPr/>
      </xdr:nvSpPr>
      <xdr:spPr>
        <a:xfrm>
          <a:off x="3998213" y="3213263"/>
          <a:ext cx="2695575" cy="1133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1143000</xdr:colOff>
      <xdr:row>5</xdr:row>
      <xdr:rowOff>114300</xdr:rowOff>
    </xdr:from>
    <xdr:ext cx="1914525" cy="101917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8543925" y="923925"/>
          <a:ext cx="1914525" cy="101917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1628775</xdr:colOff>
      <xdr:row>3</xdr:row>
      <xdr:rowOff>0</xdr:rowOff>
    </xdr:from>
    <xdr:ext cx="4124325" cy="1143000"/>
    <xdr:sp macro="" textlink="">
      <xdr:nvSpPr>
        <xdr:cNvPr id="13" name="Shape 13">
          <a:extLst>
            <a:ext uri="{FF2B5EF4-FFF2-40B4-BE49-F238E27FC236}">
              <a16:creationId xmlns:a16="http://schemas.microsoft.com/office/drawing/2014/main" id="{00000000-0008-0000-0D00-00000D000000}"/>
            </a:ext>
          </a:extLst>
        </xdr:cNvPr>
        <xdr:cNvSpPr/>
      </xdr:nvSpPr>
      <xdr:spPr>
        <a:xfrm>
          <a:off x="3288600" y="3213263"/>
          <a:ext cx="4114800" cy="1133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390525</xdr:colOff>
      <xdr:row>2</xdr:row>
      <xdr:rowOff>38100</xdr:rowOff>
    </xdr:from>
    <xdr:ext cx="1885950" cy="12287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8743950" y="361950"/>
          <a:ext cx="1885950" cy="122872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1362075</xdr:colOff>
      <xdr:row>1</xdr:row>
      <xdr:rowOff>0</xdr:rowOff>
    </xdr:from>
    <xdr:ext cx="3028950" cy="990600"/>
    <xdr:sp macro="" textlink="">
      <xdr:nvSpPr>
        <xdr:cNvPr id="14" name="Shape 14">
          <a:extLst>
            <a:ext uri="{FF2B5EF4-FFF2-40B4-BE49-F238E27FC236}">
              <a16:creationId xmlns:a16="http://schemas.microsoft.com/office/drawing/2014/main" id="{00000000-0008-0000-0E00-00000E000000}"/>
            </a:ext>
          </a:extLst>
        </xdr:cNvPr>
        <xdr:cNvSpPr/>
      </xdr:nvSpPr>
      <xdr:spPr>
        <a:xfrm>
          <a:off x="3836288" y="3289463"/>
          <a:ext cx="3019425" cy="981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171450</xdr:colOff>
      <xdr:row>2</xdr:row>
      <xdr:rowOff>9525</xdr:rowOff>
    </xdr:from>
    <xdr:ext cx="1114425" cy="7810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7</xdr:col>
      <xdr:colOff>1447800</xdr:colOff>
      <xdr:row>1</xdr:row>
      <xdr:rowOff>0</xdr:rowOff>
    </xdr:from>
    <xdr:ext cx="3981450" cy="1143000"/>
    <xdr:sp macro="" textlink="">
      <xdr:nvSpPr>
        <xdr:cNvPr id="15" name="Shape 15">
          <a:extLst>
            <a:ext uri="{FF2B5EF4-FFF2-40B4-BE49-F238E27FC236}">
              <a16:creationId xmlns:a16="http://schemas.microsoft.com/office/drawing/2014/main" id="{00000000-0008-0000-0F00-00000F000000}"/>
            </a:ext>
          </a:extLst>
        </xdr:cNvPr>
        <xdr:cNvSpPr/>
      </xdr:nvSpPr>
      <xdr:spPr>
        <a:xfrm>
          <a:off x="3360038" y="3213263"/>
          <a:ext cx="3971925" cy="1133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1352550</xdr:colOff>
      <xdr:row>0</xdr:row>
      <xdr:rowOff>114300</xdr:rowOff>
    </xdr:from>
    <xdr:ext cx="3314700" cy="1943100"/>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7</xdr:col>
      <xdr:colOff>1657350</xdr:colOff>
      <xdr:row>3</xdr:row>
      <xdr:rowOff>0</xdr:rowOff>
    </xdr:from>
    <xdr:ext cx="2638425" cy="657225"/>
    <xdr:sp macro="" textlink="">
      <xdr:nvSpPr>
        <xdr:cNvPr id="16" name="Shape 16">
          <a:extLst>
            <a:ext uri="{FF2B5EF4-FFF2-40B4-BE49-F238E27FC236}">
              <a16:creationId xmlns:a16="http://schemas.microsoft.com/office/drawing/2014/main" id="{00000000-0008-0000-1000-000010000000}"/>
            </a:ext>
          </a:extLst>
        </xdr:cNvPr>
        <xdr:cNvSpPr/>
      </xdr:nvSpPr>
      <xdr:spPr>
        <a:xfrm>
          <a:off x="4031550" y="3456150"/>
          <a:ext cx="2628900" cy="647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205154</xdr:colOff>
      <xdr:row>0</xdr:row>
      <xdr:rowOff>80596</xdr:rowOff>
    </xdr:from>
    <xdr:ext cx="1628775" cy="1025769"/>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9935308" y="80596"/>
          <a:ext cx="1628775" cy="1025769"/>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8</xdr:col>
      <xdr:colOff>457200</xdr:colOff>
      <xdr:row>0</xdr:row>
      <xdr:rowOff>133350</xdr:rowOff>
    </xdr:from>
    <xdr:ext cx="1990725" cy="132397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xfrm>
          <a:off x="8362950" y="133350"/>
          <a:ext cx="1990725" cy="1323975"/>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10</xdr:col>
      <xdr:colOff>1657350</xdr:colOff>
      <xdr:row>6</xdr:row>
      <xdr:rowOff>0</xdr:rowOff>
    </xdr:from>
    <xdr:ext cx="2066925" cy="1104900"/>
    <xdr:sp macro="" textlink="">
      <xdr:nvSpPr>
        <xdr:cNvPr id="17" name="Shape 17">
          <a:extLst>
            <a:ext uri="{FF2B5EF4-FFF2-40B4-BE49-F238E27FC236}">
              <a16:creationId xmlns:a16="http://schemas.microsoft.com/office/drawing/2014/main" id="{00000000-0008-0000-1200-000011000000}"/>
            </a:ext>
          </a:extLst>
        </xdr:cNvPr>
        <xdr:cNvSpPr/>
      </xdr:nvSpPr>
      <xdr:spPr>
        <a:xfrm>
          <a:off x="4317300" y="3232313"/>
          <a:ext cx="2057400" cy="1095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1142999</xdr:colOff>
      <xdr:row>3</xdr:row>
      <xdr:rowOff>133350</xdr:rowOff>
    </xdr:from>
    <xdr:ext cx="1990725" cy="1466850"/>
    <xdr:pic>
      <xdr:nvPicPr>
        <xdr:cNvPr id="2" name="image1.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10506074" y="685800"/>
          <a:ext cx="1990725" cy="14668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1266825</xdr:colOff>
      <xdr:row>0</xdr:row>
      <xdr:rowOff>0</xdr:rowOff>
    </xdr:from>
    <xdr:ext cx="3209925" cy="657225"/>
    <xdr:sp macro="" textlink="">
      <xdr:nvSpPr>
        <xdr:cNvPr id="5" name="Shape 5">
          <a:extLst>
            <a:ext uri="{FF2B5EF4-FFF2-40B4-BE49-F238E27FC236}">
              <a16:creationId xmlns:a16="http://schemas.microsoft.com/office/drawing/2014/main" id="{00000000-0008-0000-0100-000005000000}"/>
            </a:ext>
          </a:extLst>
        </xdr:cNvPr>
        <xdr:cNvSpPr/>
      </xdr:nvSpPr>
      <xdr:spPr>
        <a:xfrm>
          <a:off x="3745800" y="3456150"/>
          <a:ext cx="3200400" cy="647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990600</xdr:colOff>
      <xdr:row>0</xdr:row>
      <xdr:rowOff>0</xdr:rowOff>
    </xdr:from>
    <xdr:ext cx="1619250" cy="6477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11</xdr:col>
      <xdr:colOff>0</xdr:colOff>
      <xdr:row>3</xdr:row>
      <xdr:rowOff>123825</xdr:rowOff>
    </xdr:from>
    <xdr:ext cx="1771650" cy="657225"/>
    <xdr:sp macro="" textlink="">
      <xdr:nvSpPr>
        <xdr:cNvPr id="18" name="Shape 18">
          <a:extLst>
            <a:ext uri="{FF2B5EF4-FFF2-40B4-BE49-F238E27FC236}">
              <a16:creationId xmlns:a16="http://schemas.microsoft.com/office/drawing/2014/main" id="{00000000-0008-0000-1300-000012000000}"/>
            </a:ext>
          </a:extLst>
        </xdr:cNvPr>
        <xdr:cNvSpPr/>
      </xdr:nvSpPr>
      <xdr:spPr>
        <a:xfrm>
          <a:off x="4464938" y="3456150"/>
          <a:ext cx="1762125" cy="647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2124074</xdr:colOff>
      <xdr:row>0</xdr:row>
      <xdr:rowOff>142875</xdr:rowOff>
    </xdr:from>
    <xdr:ext cx="1571625" cy="1181100"/>
    <xdr:pic>
      <xdr:nvPicPr>
        <xdr:cNvPr id="2" name="image1.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xfrm>
          <a:off x="10467974" y="142875"/>
          <a:ext cx="1571625" cy="1181100"/>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7</xdr:col>
      <xdr:colOff>1314450</xdr:colOff>
      <xdr:row>0</xdr:row>
      <xdr:rowOff>0</xdr:rowOff>
    </xdr:from>
    <xdr:ext cx="4552950" cy="885825"/>
    <xdr:sp macro="" textlink="">
      <xdr:nvSpPr>
        <xdr:cNvPr id="19" name="Shape 19">
          <a:extLst>
            <a:ext uri="{FF2B5EF4-FFF2-40B4-BE49-F238E27FC236}">
              <a16:creationId xmlns:a16="http://schemas.microsoft.com/office/drawing/2014/main" id="{00000000-0008-0000-1400-000013000000}"/>
            </a:ext>
          </a:extLst>
        </xdr:cNvPr>
        <xdr:cNvSpPr/>
      </xdr:nvSpPr>
      <xdr:spPr>
        <a:xfrm>
          <a:off x="3074288" y="3341850"/>
          <a:ext cx="45434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971550</xdr:colOff>
      <xdr:row>0</xdr:row>
      <xdr:rowOff>0</xdr:rowOff>
    </xdr:from>
    <xdr:ext cx="2133600" cy="923925"/>
    <xdr:pic>
      <xdr:nvPicPr>
        <xdr:cNvPr id="2" name="image1.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7</xdr:col>
      <xdr:colOff>1352550</xdr:colOff>
      <xdr:row>1</xdr:row>
      <xdr:rowOff>28575</xdr:rowOff>
    </xdr:from>
    <xdr:ext cx="3648075" cy="981075"/>
    <xdr:sp macro="" textlink="">
      <xdr:nvSpPr>
        <xdr:cNvPr id="20" name="Shape 20">
          <a:extLst>
            <a:ext uri="{FF2B5EF4-FFF2-40B4-BE49-F238E27FC236}">
              <a16:creationId xmlns:a16="http://schemas.microsoft.com/office/drawing/2014/main" id="{00000000-0008-0000-1500-000014000000}"/>
            </a:ext>
          </a:extLst>
        </xdr:cNvPr>
        <xdr:cNvSpPr/>
      </xdr:nvSpPr>
      <xdr:spPr>
        <a:xfrm>
          <a:off x="3526725" y="3294225"/>
          <a:ext cx="3638550" cy="971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1447800</xdr:colOff>
      <xdr:row>1</xdr:row>
      <xdr:rowOff>152401</xdr:rowOff>
    </xdr:from>
    <xdr:ext cx="1962150" cy="990600"/>
    <xdr:pic>
      <xdr:nvPicPr>
        <xdr:cNvPr id="2" name="image1.pn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xfrm>
          <a:off x="8772525" y="314326"/>
          <a:ext cx="1962150" cy="990600"/>
        </a:xfrm>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7</xdr:col>
      <xdr:colOff>1362075</xdr:colOff>
      <xdr:row>1</xdr:row>
      <xdr:rowOff>0</xdr:rowOff>
    </xdr:from>
    <xdr:ext cx="2905125" cy="1266825"/>
    <xdr:sp macro="" textlink="">
      <xdr:nvSpPr>
        <xdr:cNvPr id="21" name="Shape 21">
          <a:extLst>
            <a:ext uri="{FF2B5EF4-FFF2-40B4-BE49-F238E27FC236}">
              <a16:creationId xmlns:a16="http://schemas.microsoft.com/office/drawing/2014/main" id="{00000000-0008-0000-1600-000015000000}"/>
            </a:ext>
          </a:extLst>
        </xdr:cNvPr>
        <xdr:cNvSpPr/>
      </xdr:nvSpPr>
      <xdr:spPr>
        <a:xfrm>
          <a:off x="3898200" y="3151350"/>
          <a:ext cx="2895600" cy="1257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438150</xdr:colOff>
      <xdr:row>1</xdr:row>
      <xdr:rowOff>38100</xdr:rowOff>
    </xdr:from>
    <xdr:ext cx="1638300" cy="1228725"/>
    <xdr:pic>
      <xdr:nvPicPr>
        <xdr:cNvPr id="2" name="image1.pn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xfrm>
          <a:off x="8486775" y="200025"/>
          <a:ext cx="1638300" cy="1228725"/>
        </a:xfrm>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7</xdr:col>
      <xdr:colOff>1409700</xdr:colOff>
      <xdr:row>1</xdr:row>
      <xdr:rowOff>123825</xdr:rowOff>
    </xdr:from>
    <xdr:ext cx="2905125" cy="971550"/>
    <xdr:sp macro="" textlink="">
      <xdr:nvSpPr>
        <xdr:cNvPr id="22" name="Shape 22">
          <a:extLst>
            <a:ext uri="{FF2B5EF4-FFF2-40B4-BE49-F238E27FC236}">
              <a16:creationId xmlns:a16="http://schemas.microsoft.com/office/drawing/2014/main" id="{00000000-0008-0000-1700-000016000000}"/>
            </a:ext>
          </a:extLst>
        </xdr:cNvPr>
        <xdr:cNvSpPr/>
      </xdr:nvSpPr>
      <xdr:spPr>
        <a:xfrm>
          <a:off x="3898200" y="3298988"/>
          <a:ext cx="2895600" cy="962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371475</xdr:colOff>
      <xdr:row>1</xdr:row>
      <xdr:rowOff>57150</xdr:rowOff>
    </xdr:from>
    <xdr:ext cx="2190750" cy="1066800"/>
    <xdr:pic>
      <xdr:nvPicPr>
        <xdr:cNvPr id="2" name="image1.pn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xfrm>
          <a:off x="8458200" y="219075"/>
          <a:ext cx="2190750" cy="1066800"/>
        </a:xfrm>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7</xdr:col>
      <xdr:colOff>1190625</xdr:colOff>
      <xdr:row>0</xdr:row>
      <xdr:rowOff>142875</xdr:rowOff>
    </xdr:from>
    <xdr:ext cx="3895725" cy="771525"/>
    <xdr:sp macro="" textlink="">
      <xdr:nvSpPr>
        <xdr:cNvPr id="23" name="Shape 23">
          <a:extLst>
            <a:ext uri="{FF2B5EF4-FFF2-40B4-BE49-F238E27FC236}">
              <a16:creationId xmlns:a16="http://schemas.microsoft.com/office/drawing/2014/main" id="{00000000-0008-0000-1800-000017000000}"/>
            </a:ext>
          </a:extLst>
        </xdr:cNvPr>
        <xdr:cNvSpPr/>
      </xdr:nvSpPr>
      <xdr:spPr>
        <a:xfrm>
          <a:off x="6858000" y="142875"/>
          <a:ext cx="3895725" cy="771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990600</xdr:colOff>
      <xdr:row>0</xdr:row>
      <xdr:rowOff>57150</xdr:rowOff>
    </xdr:from>
    <xdr:ext cx="914400" cy="704850"/>
    <xdr:pic>
      <xdr:nvPicPr>
        <xdr:cNvPr id="2" name="image1.png">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xfrm>
          <a:off x="10153650" y="57150"/>
          <a:ext cx="914400" cy="704850"/>
        </a:xfrm>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7</xdr:col>
      <xdr:colOff>1457325</xdr:colOff>
      <xdr:row>0</xdr:row>
      <xdr:rowOff>9525</xdr:rowOff>
    </xdr:from>
    <xdr:ext cx="3028950" cy="857250"/>
    <xdr:sp macro="" textlink="">
      <xdr:nvSpPr>
        <xdr:cNvPr id="24" name="Shape 24">
          <a:extLst>
            <a:ext uri="{FF2B5EF4-FFF2-40B4-BE49-F238E27FC236}">
              <a16:creationId xmlns:a16="http://schemas.microsoft.com/office/drawing/2014/main" id="{00000000-0008-0000-1900-000018000000}"/>
            </a:ext>
          </a:extLst>
        </xdr:cNvPr>
        <xdr:cNvSpPr/>
      </xdr:nvSpPr>
      <xdr:spPr>
        <a:xfrm>
          <a:off x="3836288" y="3356138"/>
          <a:ext cx="3019425" cy="847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1171575</xdr:colOff>
      <xdr:row>0</xdr:row>
      <xdr:rowOff>19050</xdr:rowOff>
    </xdr:from>
    <xdr:ext cx="2038350" cy="819150"/>
    <xdr:pic>
      <xdr:nvPicPr>
        <xdr:cNvPr id="2" name="image1.png">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7</xdr:col>
      <xdr:colOff>1181100</xdr:colOff>
      <xdr:row>4</xdr:row>
      <xdr:rowOff>0</xdr:rowOff>
    </xdr:from>
    <xdr:ext cx="3448050" cy="1028700"/>
    <xdr:sp macro="" textlink="">
      <xdr:nvSpPr>
        <xdr:cNvPr id="25" name="Shape 25">
          <a:extLst>
            <a:ext uri="{FF2B5EF4-FFF2-40B4-BE49-F238E27FC236}">
              <a16:creationId xmlns:a16="http://schemas.microsoft.com/office/drawing/2014/main" id="{00000000-0008-0000-1A00-000019000000}"/>
            </a:ext>
          </a:extLst>
        </xdr:cNvPr>
        <xdr:cNvSpPr/>
      </xdr:nvSpPr>
      <xdr:spPr>
        <a:xfrm>
          <a:off x="3626738" y="3270413"/>
          <a:ext cx="3438525" cy="1019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1149350</xdr:colOff>
      <xdr:row>2</xdr:row>
      <xdr:rowOff>60325</xdr:rowOff>
    </xdr:from>
    <xdr:ext cx="1257300" cy="1247775"/>
    <xdr:pic>
      <xdr:nvPicPr>
        <xdr:cNvPr id="2" name="image1.png">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xfrm>
          <a:off x="8896350" y="377825"/>
          <a:ext cx="1257300" cy="1247775"/>
        </a:xfrm>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7</xdr:col>
      <xdr:colOff>1409700</xdr:colOff>
      <xdr:row>2</xdr:row>
      <xdr:rowOff>114300</xdr:rowOff>
    </xdr:from>
    <xdr:ext cx="2809875" cy="809625"/>
    <xdr:sp macro="" textlink="">
      <xdr:nvSpPr>
        <xdr:cNvPr id="26" name="Shape 26">
          <a:extLst>
            <a:ext uri="{FF2B5EF4-FFF2-40B4-BE49-F238E27FC236}">
              <a16:creationId xmlns:a16="http://schemas.microsoft.com/office/drawing/2014/main" id="{00000000-0008-0000-1B00-00001A000000}"/>
            </a:ext>
          </a:extLst>
        </xdr:cNvPr>
        <xdr:cNvSpPr/>
      </xdr:nvSpPr>
      <xdr:spPr>
        <a:xfrm>
          <a:off x="3945825" y="3379950"/>
          <a:ext cx="2800350" cy="800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142875</xdr:colOff>
      <xdr:row>3</xdr:row>
      <xdr:rowOff>47626</xdr:rowOff>
    </xdr:from>
    <xdr:ext cx="2076450" cy="876300"/>
    <xdr:pic>
      <xdr:nvPicPr>
        <xdr:cNvPr id="2" name="image1.png">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xfrm>
          <a:off x="9048750" y="533401"/>
          <a:ext cx="2076450" cy="876300"/>
        </a:xfrm>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8</xdr:col>
      <xdr:colOff>0</xdr:colOff>
      <xdr:row>0</xdr:row>
      <xdr:rowOff>0</xdr:rowOff>
    </xdr:from>
    <xdr:ext cx="1752600" cy="857250"/>
    <xdr:sp macro="" textlink="">
      <xdr:nvSpPr>
        <xdr:cNvPr id="27" name="Shape 27">
          <a:extLst>
            <a:ext uri="{FF2B5EF4-FFF2-40B4-BE49-F238E27FC236}">
              <a16:creationId xmlns:a16="http://schemas.microsoft.com/office/drawing/2014/main" id="{00000000-0008-0000-1C00-00001B000000}"/>
            </a:ext>
          </a:extLst>
        </xdr:cNvPr>
        <xdr:cNvSpPr/>
      </xdr:nvSpPr>
      <xdr:spPr>
        <a:xfrm>
          <a:off x="4474463" y="3356138"/>
          <a:ext cx="1743075" cy="847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1228725</xdr:colOff>
      <xdr:row>0</xdr:row>
      <xdr:rowOff>133350</xdr:rowOff>
    </xdr:from>
    <xdr:ext cx="1819275" cy="1000125"/>
    <xdr:pic>
      <xdr:nvPicPr>
        <xdr:cNvPr id="2" name="image1.png">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xfrm>
          <a:off x="8401050" y="133350"/>
          <a:ext cx="1819275" cy="10001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142875</xdr:colOff>
      <xdr:row>0</xdr:row>
      <xdr:rowOff>0</xdr:rowOff>
    </xdr:from>
    <xdr:ext cx="1371600" cy="7429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7</xdr:col>
      <xdr:colOff>1562100</xdr:colOff>
      <xdr:row>0</xdr:row>
      <xdr:rowOff>0</xdr:rowOff>
    </xdr:from>
    <xdr:ext cx="3619500" cy="923925"/>
    <xdr:sp macro="" textlink="">
      <xdr:nvSpPr>
        <xdr:cNvPr id="28" name="Shape 28">
          <a:extLst>
            <a:ext uri="{FF2B5EF4-FFF2-40B4-BE49-F238E27FC236}">
              <a16:creationId xmlns:a16="http://schemas.microsoft.com/office/drawing/2014/main" id="{00000000-0008-0000-1D00-00001C000000}"/>
            </a:ext>
          </a:extLst>
        </xdr:cNvPr>
        <xdr:cNvSpPr/>
      </xdr:nvSpPr>
      <xdr:spPr>
        <a:xfrm>
          <a:off x="3541013" y="3322800"/>
          <a:ext cx="3609975"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285750</xdr:colOff>
      <xdr:row>0</xdr:row>
      <xdr:rowOff>152400</xdr:rowOff>
    </xdr:from>
    <xdr:ext cx="1800225" cy="666750"/>
    <xdr:pic>
      <xdr:nvPicPr>
        <xdr:cNvPr id="2" name="image1.png">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7</xdr:col>
      <xdr:colOff>1790700</xdr:colOff>
      <xdr:row>0</xdr:row>
      <xdr:rowOff>0</xdr:rowOff>
    </xdr:from>
    <xdr:ext cx="3009900" cy="1219200"/>
    <xdr:sp macro="" textlink="">
      <xdr:nvSpPr>
        <xdr:cNvPr id="29" name="Shape 29">
          <a:extLst>
            <a:ext uri="{FF2B5EF4-FFF2-40B4-BE49-F238E27FC236}">
              <a16:creationId xmlns:a16="http://schemas.microsoft.com/office/drawing/2014/main" id="{00000000-0008-0000-1E00-00001D000000}"/>
            </a:ext>
          </a:extLst>
        </xdr:cNvPr>
        <xdr:cNvSpPr/>
      </xdr:nvSpPr>
      <xdr:spPr>
        <a:xfrm>
          <a:off x="3845813" y="3175163"/>
          <a:ext cx="3000375" cy="1209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1219201</xdr:colOff>
      <xdr:row>0</xdr:row>
      <xdr:rowOff>0</xdr:rowOff>
    </xdr:from>
    <xdr:ext cx="1609725" cy="1104900"/>
    <xdr:pic>
      <xdr:nvPicPr>
        <xdr:cNvPr id="2" name="image1.png">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xfrm>
          <a:off x="9363076" y="0"/>
          <a:ext cx="1609725" cy="1104900"/>
        </a:xfrm>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7</xdr:col>
      <xdr:colOff>1362075</xdr:colOff>
      <xdr:row>0</xdr:row>
      <xdr:rowOff>0</xdr:rowOff>
    </xdr:from>
    <xdr:ext cx="3114675" cy="1771650"/>
    <xdr:sp macro="" textlink="">
      <xdr:nvSpPr>
        <xdr:cNvPr id="30" name="Shape 30">
          <a:extLst>
            <a:ext uri="{FF2B5EF4-FFF2-40B4-BE49-F238E27FC236}">
              <a16:creationId xmlns:a16="http://schemas.microsoft.com/office/drawing/2014/main" id="{00000000-0008-0000-1F00-00001E000000}"/>
            </a:ext>
          </a:extLst>
        </xdr:cNvPr>
        <xdr:cNvSpPr/>
      </xdr:nvSpPr>
      <xdr:spPr>
        <a:xfrm>
          <a:off x="3793425" y="2898938"/>
          <a:ext cx="3105150" cy="1762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657225</xdr:colOff>
      <xdr:row>4</xdr:row>
      <xdr:rowOff>9525</xdr:rowOff>
    </xdr:from>
    <xdr:ext cx="2085975" cy="1085850"/>
    <xdr:pic>
      <xdr:nvPicPr>
        <xdr:cNvPr id="2" name="image1.png">
          <a:extLst>
            <a:ext uri="{FF2B5EF4-FFF2-40B4-BE49-F238E27FC236}">
              <a16:creationId xmlns:a16="http://schemas.microsoft.com/office/drawing/2014/main" id="{00000000-0008-0000-1F00-000002000000}"/>
            </a:ext>
          </a:extLst>
        </xdr:cNvPr>
        <xdr:cNvPicPr preferRelativeResize="0"/>
      </xdr:nvPicPr>
      <xdr:blipFill>
        <a:blip xmlns:r="http://schemas.openxmlformats.org/officeDocument/2006/relationships" r:embed="rId1" cstate="print"/>
        <a:stretch>
          <a:fillRect/>
        </a:stretch>
      </xdr:blipFill>
      <xdr:spPr>
        <a:xfrm>
          <a:off x="9277350" y="657225"/>
          <a:ext cx="2085975" cy="1085850"/>
        </a:xfrm>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7</xdr:col>
      <xdr:colOff>1504950</xdr:colOff>
      <xdr:row>4</xdr:row>
      <xdr:rowOff>0</xdr:rowOff>
    </xdr:from>
    <xdr:ext cx="3143250" cy="981075"/>
    <xdr:sp macro="" textlink="">
      <xdr:nvSpPr>
        <xdr:cNvPr id="31" name="Shape 31">
          <a:extLst>
            <a:ext uri="{FF2B5EF4-FFF2-40B4-BE49-F238E27FC236}">
              <a16:creationId xmlns:a16="http://schemas.microsoft.com/office/drawing/2014/main" id="{00000000-0008-0000-2000-00001F000000}"/>
            </a:ext>
          </a:extLst>
        </xdr:cNvPr>
        <xdr:cNvSpPr/>
      </xdr:nvSpPr>
      <xdr:spPr>
        <a:xfrm>
          <a:off x="3779138" y="3294225"/>
          <a:ext cx="3133725" cy="971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1047750</xdr:colOff>
      <xdr:row>3</xdr:row>
      <xdr:rowOff>114300</xdr:rowOff>
    </xdr:from>
    <xdr:ext cx="1914525" cy="1019175"/>
    <xdr:pic>
      <xdr:nvPicPr>
        <xdr:cNvPr id="2" name="image1.png">
          <a:extLst>
            <a:ext uri="{FF2B5EF4-FFF2-40B4-BE49-F238E27FC236}">
              <a16:creationId xmlns:a16="http://schemas.microsoft.com/office/drawing/2014/main" id="{00000000-0008-0000-2000-000002000000}"/>
            </a:ext>
          </a:extLst>
        </xdr:cNvPr>
        <xdr:cNvPicPr preferRelativeResize="0"/>
      </xdr:nvPicPr>
      <xdr:blipFill>
        <a:blip xmlns:r="http://schemas.openxmlformats.org/officeDocument/2006/relationships" r:embed="rId1" cstate="print"/>
        <a:stretch>
          <a:fillRect/>
        </a:stretch>
      </xdr:blipFill>
      <xdr:spPr>
        <a:xfrm>
          <a:off x="9277350" y="600075"/>
          <a:ext cx="1914525" cy="1019175"/>
        </a:xfrm>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7</xdr:col>
      <xdr:colOff>1362075</xdr:colOff>
      <xdr:row>1</xdr:row>
      <xdr:rowOff>133350</xdr:rowOff>
    </xdr:from>
    <xdr:ext cx="2905125" cy="1457325"/>
    <xdr:sp macro="" textlink="">
      <xdr:nvSpPr>
        <xdr:cNvPr id="10" name="Shape 10">
          <a:extLst>
            <a:ext uri="{FF2B5EF4-FFF2-40B4-BE49-F238E27FC236}">
              <a16:creationId xmlns:a16="http://schemas.microsoft.com/office/drawing/2014/main" id="{00000000-0008-0000-2100-00000A000000}"/>
            </a:ext>
          </a:extLst>
        </xdr:cNvPr>
        <xdr:cNvSpPr/>
      </xdr:nvSpPr>
      <xdr:spPr>
        <a:xfrm>
          <a:off x="3898200" y="3056100"/>
          <a:ext cx="2895600" cy="1447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733425</xdr:colOff>
      <xdr:row>1</xdr:row>
      <xdr:rowOff>133350</xdr:rowOff>
    </xdr:from>
    <xdr:ext cx="1685925" cy="1457325"/>
    <xdr:pic>
      <xdr:nvPicPr>
        <xdr:cNvPr id="2" name="image1.png">
          <a:extLst>
            <a:ext uri="{FF2B5EF4-FFF2-40B4-BE49-F238E27FC236}">
              <a16:creationId xmlns:a16="http://schemas.microsoft.com/office/drawing/2014/main" id="{00000000-0008-0000-2100-000002000000}"/>
            </a:ext>
          </a:extLst>
        </xdr:cNvPr>
        <xdr:cNvPicPr preferRelativeResize="0"/>
      </xdr:nvPicPr>
      <xdr:blipFill>
        <a:blip xmlns:r="http://schemas.openxmlformats.org/officeDocument/2006/relationships" r:embed="rId1" cstate="print"/>
        <a:stretch>
          <a:fillRect/>
        </a:stretch>
      </xdr:blipFill>
      <xdr:spPr>
        <a:xfrm>
          <a:off x="8181975" y="295275"/>
          <a:ext cx="1685925" cy="1457325"/>
        </a:xfrm>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6</xdr:col>
      <xdr:colOff>1362075</xdr:colOff>
      <xdr:row>1</xdr:row>
      <xdr:rowOff>133350</xdr:rowOff>
    </xdr:from>
    <xdr:ext cx="685800" cy="1457325"/>
    <xdr:sp macro="" textlink="">
      <xdr:nvSpPr>
        <xdr:cNvPr id="32" name="Shape 32">
          <a:extLst>
            <a:ext uri="{FF2B5EF4-FFF2-40B4-BE49-F238E27FC236}">
              <a16:creationId xmlns:a16="http://schemas.microsoft.com/office/drawing/2014/main" id="{00000000-0008-0000-2200-000020000000}"/>
            </a:ext>
          </a:extLst>
        </xdr:cNvPr>
        <xdr:cNvSpPr/>
      </xdr:nvSpPr>
      <xdr:spPr>
        <a:xfrm>
          <a:off x="5007863" y="3056100"/>
          <a:ext cx="676275" cy="1447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1847850</xdr:colOff>
      <xdr:row>2</xdr:row>
      <xdr:rowOff>76200</xdr:rowOff>
    </xdr:from>
    <xdr:ext cx="1590675" cy="1381125"/>
    <xdr:pic>
      <xdr:nvPicPr>
        <xdr:cNvPr id="2" name="image1.png">
          <a:extLst>
            <a:ext uri="{FF2B5EF4-FFF2-40B4-BE49-F238E27FC236}">
              <a16:creationId xmlns:a16="http://schemas.microsoft.com/office/drawing/2014/main" id="{00000000-0008-0000-2200-000002000000}"/>
            </a:ext>
          </a:extLst>
        </xdr:cNvPr>
        <xdr:cNvPicPr preferRelativeResize="0"/>
      </xdr:nvPicPr>
      <xdr:blipFill>
        <a:blip xmlns:r="http://schemas.openxmlformats.org/officeDocument/2006/relationships" r:embed="rId1" cstate="print"/>
        <a:stretch>
          <a:fillRect/>
        </a:stretch>
      </xdr:blipFill>
      <xdr:spPr>
        <a:xfrm>
          <a:off x="5457825" y="400050"/>
          <a:ext cx="1590675" cy="1381125"/>
        </a:xfrm>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8</xdr:col>
      <xdr:colOff>1362075</xdr:colOff>
      <xdr:row>0</xdr:row>
      <xdr:rowOff>0</xdr:rowOff>
    </xdr:from>
    <xdr:ext cx="2533650" cy="1724025"/>
    <xdr:sp macro="" textlink="">
      <xdr:nvSpPr>
        <xdr:cNvPr id="33" name="Shape 33">
          <a:extLst>
            <a:ext uri="{FF2B5EF4-FFF2-40B4-BE49-F238E27FC236}">
              <a16:creationId xmlns:a16="http://schemas.microsoft.com/office/drawing/2014/main" id="{00000000-0008-0000-2300-000021000000}"/>
            </a:ext>
          </a:extLst>
        </xdr:cNvPr>
        <xdr:cNvSpPr/>
      </xdr:nvSpPr>
      <xdr:spPr>
        <a:xfrm>
          <a:off x="4083938" y="2922750"/>
          <a:ext cx="2524125" cy="1714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637996</xdr:colOff>
      <xdr:row>4</xdr:row>
      <xdr:rowOff>62901</xdr:rowOff>
    </xdr:from>
    <xdr:ext cx="1662382" cy="853655"/>
    <xdr:pic>
      <xdr:nvPicPr>
        <xdr:cNvPr id="2" name="image1.png">
          <a:extLst>
            <a:ext uri="{FF2B5EF4-FFF2-40B4-BE49-F238E27FC236}">
              <a16:creationId xmlns:a16="http://schemas.microsoft.com/office/drawing/2014/main" id="{00000000-0008-0000-2300-000002000000}"/>
            </a:ext>
          </a:extLst>
        </xdr:cNvPr>
        <xdr:cNvPicPr preferRelativeResize="0"/>
      </xdr:nvPicPr>
      <xdr:blipFill>
        <a:blip xmlns:r="http://schemas.openxmlformats.org/officeDocument/2006/relationships" r:embed="rId1" cstate="print"/>
        <a:stretch>
          <a:fillRect/>
        </a:stretch>
      </xdr:blipFill>
      <xdr:spPr>
        <a:xfrm>
          <a:off x="10989694" y="817712"/>
          <a:ext cx="1662382" cy="853655"/>
        </a:xfrm>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0</xdr:col>
      <xdr:colOff>19050</xdr:colOff>
      <xdr:row>0</xdr:row>
      <xdr:rowOff>0</xdr:rowOff>
    </xdr:from>
    <xdr:ext cx="990600" cy="523876"/>
    <xdr:pic>
      <xdr:nvPicPr>
        <xdr:cNvPr id="4" name="image2.jpg">
          <a:extLst>
            <a:ext uri="{FF2B5EF4-FFF2-40B4-BE49-F238E27FC236}">
              <a16:creationId xmlns:a16="http://schemas.microsoft.com/office/drawing/2014/main" id="{00000000-0008-0000-2400-000004000000}"/>
            </a:ext>
          </a:extLst>
        </xdr:cNvPr>
        <xdr:cNvPicPr preferRelativeResize="0"/>
      </xdr:nvPicPr>
      <xdr:blipFill>
        <a:blip xmlns:r="http://schemas.openxmlformats.org/officeDocument/2006/relationships" r:embed="rId1" cstate="print"/>
        <a:stretch>
          <a:fillRect/>
        </a:stretch>
      </xdr:blipFill>
      <xdr:spPr>
        <a:xfrm>
          <a:off x="19050" y="0"/>
          <a:ext cx="990600" cy="523876"/>
        </a:xfrm>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0</xdr:col>
      <xdr:colOff>95250</xdr:colOff>
      <xdr:row>2</xdr:row>
      <xdr:rowOff>209550</xdr:rowOff>
    </xdr:from>
    <xdr:ext cx="981075" cy="923925"/>
    <xdr:pic>
      <xdr:nvPicPr>
        <xdr:cNvPr id="2" name="image2.jpg">
          <a:extLst>
            <a:ext uri="{FF2B5EF4-FFF2-40B4-BE49-F238E27FC236}">
              <a16:creationId xmlns:a16="http://schemas.microsoft.com/office/drawing/2014/main" id="{00000000-0008-0000-2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xdr:colOff>
      <xdr:row>3</xdr:row>
      <xdr:rowOff>9525</xdr:rowOff>
    </xdr:from>
    <xdr:ext cx="981075" cy="914400"/>
    <xdr:pic>
      <xdr:nvPicPr>
        <xdr:cNvPr id="3" name="image2.jpg">
          <a:extLst>
            <a:ext uri="{FF2B5EF4-FFF2-40B4-BE49-F238E27FC236}">
              <a16:creationId xmlns:a16="http://schemas.microsoft.com/office/drawing/2014/main" id="{00000000-0008-0000-2500-000003000000}"/>
            </a:ext>
          </a:extLst>
        </xdr:cNvPr>
        <xdr:cNvPicPr preferRelativeResize="0"/>
      </xdr:nvPicPr>
      <xdr:blipFill>
        <a:blip xmlns:r="http://schemas.openxmlformats.org/officeDocument/2006/relationships" r:embed="rId1" cstate="print"/>
        <a:stretch>
          <a:fillRect/>
        </a:stretch>
      </xdr:blipFill>
      <xdr:spPr>
        <a:xfrm>
          <a:off x="57150" y="561975"/>
          <a:ext cx="981075" cy="9144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8</xdr:col>
      <xdr:colOff>609601</xdr:colOff>
      <xdr:row>1</xdr:row>
      <xdr:rowOff>66675</xdr:rowOff>
    </xdr:from>
    <xdr:ext cx="2381250" cy="12477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8153401" y="228600"/>
          <a:ext cx="2381250" cy="12477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8</xdr:col>
      <xdr:colOff>243417</xdr:colOff>
      <xdr:row>2</xdr:row>
      <xdr:rowOff>153457</xdr:rowOff>
    </xdr:from>
    <xdr:ext cx="2784475" cy="1359959"/>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8022167" y="470957"/>
          <a:ext cx="2784475" cy="135995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7</xdr:col>
      <xdr:colOff>1466850</xdr:colOff>
      <xdr:row>0</xdr:row>
      <xdr:rowOff>0</xdr:rowOff>
    </xdr:from>
    <xdr:ext cx="3048000" cy="981075"/>
    <xdr:sp macro="" textlink="">
      <xdr:nvSpPr>
        <xdr:cNvPr id="6" name="Shape 6">
          <a:extLst>
            <a:ext uri="{FF2B5EF4-FFF2-40B4-BE49-F238E27FC236}">
              <a16:creationId xmlns:a16="http://schemas.microsoft.com/office/drawing/2014/main" id="{00000000-0008-0000-0400-000006000000}"/>
            </a:ext>
          </a:extLst>
        </xdr:cNvPr>
        <xdr:cNvSpPr/>
      </xdr:nvSpPr>
      <xdr:spPr>
        <a:xfrm>
          <a:off x="3826763" y="3294225"/>
          <a:ext cx="3038475" cy="971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542925</xdr:colOff>
      <xdr:row>0</xdr:row>
      <xdr:rowOff>0</xdr:rowOff>
    </xdr:from>
    <xdr:ext cx="1447800" cy="9429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9239250" y="0"/>
          <a:ext cx="1447800" cy="9429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1809750</xdr:colOff>
      <xdr:row>0</xdr:row>
      <xdr:rowOff>0</xdr:rowOff>
    </xdr:from>
    <xdr:ext cx="2743200" cy="981075"/>
    <xdr:sp macro="" textlink="">
      <xdr:nvSpPr>
        <xdr:cNvPr id="7" name="Shape 7">
          <a:extLst>
            <a:ext uri="{FF2B5EF4-FFF2-40B4-BE49-F238E27FC236}">
              <a16:creationId xmlns:a16="http://schemas.microsoft.com/office/drawing/2014/main" id="{00000000-0008-0000-0600-000007000000}"/>
            </a:ext>
          </a:extLst>
        </xdr:cNvPr>
        <xdr:cNvSpPr/>
      </xdr:nvSpPr>
      <xdr:spPr>
        <a:xfrm>
          <a:off x="3979163" y="3294225"/>
          <a:ext cx="2733675" cy="971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476250</xdr:colOff>
      <xdr:row>0</xdr:row>
      <xdr:rowOff>123824</xdr:rowOff>
    </xdr:from>
    <xdr:ext cx="1714500" cy="8096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8020050" y="123824"/>
          <a:ext cx="1714500" cy="8096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1162050</xdr:colOff>
      <xdr:row>7</xdr:row>
      <xdr:rowOff>0</xdr:rowOff>
    </xdr:from>
    <xdr:ext cx="3686175" cy="657225"/>
    <xdr:sp macro="" textlink="">
      <xdr:nvSpPr>
        <xdr:cNvPr id="8" name="Shape 8">
          <a:extLst>
            <a:ext uri="{FF2B5EF4-FFF2-40B4-BE49-F238E27FC236}">
              <a16:creationId xmlns:a16="http://schemas.microsoft.com/office/drawing/2014/main" id="{00000000-0008-0000-0700-000008000000}"/>
            </a:ext>
          </a:extLst>
        </xdr:cNvPr>
        <xdr:cNvSpPr/>
      </xdr:nvSpPr>
      <xdr:spPr>
        <a:xfrm>
          <a:off x="3507675" y="3456150"/>
          <a:ext cx="3676650" cy="647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590550</xdr:colOff>
      <xdr:row>3</xdr:row>
      <xdr:rowOff>123825</xdr:rowOff>
    </xdr:from>
    <xdr:ext cx="2486025" cy="112395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8258175" y="609600"/>
          <a:ext cx="2486025" cy="11239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8</xdr:col>
      <xdr:colOff>1206500</xdr:colOff>
      <xdr:row>3</xdr:row>
      <xdr:rowOff>124617</xdr:rowOff>
    </xdr:from>
    <xdr:ext cx="2349500" cy="107394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8739188" y="600867"/>
          <a:ext cx="2349500" cy="107394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9"/>
  <sheetViews>
    <sheetView tabSelected="1" topLeftCell="C1" zoomScale="75" zoomScaleNormal="75" workbookViewId="0">
      <selection activeCell="R12" sqref="R12"/>
    </sheetView>
  </sheetViews>
  <sheetFormatPr baseColWidth="10" defaultColWidth="14.42578125" defaultRowHeight="15" customHeight="1" x14ac:dyDescent="0.2"/>
  <cols>
    <col min="1" max="1" width="5" customWidth="1"/>
    <col min="2" max="2" width="18.28515625" customWidth="1"/>
    <col min="3" max="3" width="10.7109375" customWidth="1"/>
    <col min="4" max="4" width="9.42578125" customWidth="1"/>
    <col min="5" max="5" width="19.5703125" customWidth="1"/>
    <col min="6" max="6" width="33.7109375" customWidth="1"/>
    <col min="7" max="7" width="25.85546875" customWidth="1"/>
    <col min="8" max="8" width="33.7109375" customWidth="1"/>
    <col min="9" max="9" width="22" customWidth="1"/>
    <col min="10" max="10" width="24.85546875" customWidth="1"/>
    <col min="11" max="11" width="25.140625" customWidth="1"/>
    <col min="12" max="12" width="21.5703125" customWidth="1"/>
    <col min="13" max="13" width="12.7109375" customWidth="1"/>
    <col min="14" max="14" width="23.7109375" customWidth="1"/>
    <col min="15" max="15" width="23" customWidth="1"/>
    <col min="16" max="16" width="15" customWidth="1"/>
    <col min="17" max="17" width="13.5703125" customWidth="1"/>
    <col min="18" max="18" width="23" customWidth="1"/>
    <col min="19" max="19" width="22" customWidth="1"/>
    <col min="20" max="20" width="14.42578125" hidden="1" customWidth="1"/>
    <col min="21" max="21" width="13.85546875" hidden="1" customWidth="1"/>
    <col min="22" max="22" width="15.42578125" hidden="1" customWidth="1"/>
    <col min="23" max="23" width="16.28515625" hidden="1" customWidth="1"/>
    <col min="24" max="26" width="10" customWidth="1"/>
  </cols>
  <sheetData>
    <row r="1" spans="1:26" x14ac:dyDescent="0.2">
      <c r="A1" s="1"/>
      <c r="F1" s="2"/>
      <c r="G1" s="2"/>
      <c r="H1" s="3"/>
      <c r="I1" s="2"/>
    </row>
    <row r="2" spans="1:26" x14ac:dyDescent="0.2">
      <c r="A2" s="1"/>
      <c r="F2" s="2"/>
      <c r="G2" s="2"/>
      <c r="H2" s="3"/>
      <c r="I2" s="2"/>
    </row>
    <row r="3" spans="1:26" x14ac:dyDescent="0.2">
      <c r="A3" s="1"/>
      <c r="F3" s="2"/>
      <c r="G3" s="2"/>
      <c r="H3" s="3"/>
      <c r="I3" s="2"/>
    </row>
    <row r="4" spans="1:26" x14ac:dyDescent="0.2">
      <c r="A4" s="1"/>
      <c r="F4" s="2"/>
      <c r="G4" s="2"/>
      <c r="H4" s="3"/>
      <c r="I4" s="2"/>
    </row>
    <row r="5" spans="1:26" ht="18" customHeight="1" x14ac:dyDescent="0.25">
      <c r="A5" s="1745" t="s">
        <v>0</v>
      </c>
      <c r="B5" s="1746"/>
      <c r="C5" s="1746"/>
      <c r="D5" s="1746"/>
      <c r="E5" s="1746"/>
      <c r="F5" s="1746"/>
      <c r="G5" s="1746"/>
      <c r="H5" s="1746"/>
      <c r="I5" s="1746"/>
      <c r="J5" s="1746"/>
      <c r="K5" s="1746"/>
      <c r="L5" s="1746"/>
      <c r="M5" s="1746"/>
      <c r="N5" s="1746"/>
      <c r="O5" s="1746"/>
      <c r="P5" s="1746"/>
      <c r="Q5" s="1746"/>
      <c r="R5" s="1746"/>
      <c r="S5" s="1747"/>
      <c r="T5" s="4"/>
      <c r="U5" s="4"/>
      <c r="V5" s="4"/>
      <c r="W5" s="4"/>
      <c r="X5" s="4"/>
      <c r="Y5" s="4"/>
      <c r="Z5" s="4"/>
    </row>
    <row r="6" spans="1:26" ht="18" customHeight="1" x14ac:dyDescent="0.25">
      <c r="A6" s="1745" t="s">
        <v>1</v>
      </c>
      <c r="B6" s="1746"/>
      <c r="C6" s="1746"/>
      <c r="D6" s="1746"/>
      <c r="E6" s="1746"/>
      <c r="F6" s="1746"/>
      <c r="G6" s="1746"/>
      <c r="H6" s="1746"/>
      <c r="I6" s="1746"/>
      <c r="J6" s="1746"/>
      <c r="K6" s="1746"/>
      <c r="L6" s="1746"/>
      <c r="M6" s="1746"/>
      <c r="N6" s="1746"/>
      <c r="O6" s="1746"/>
      <c r="P6" s="1746"/>
      <c r="Q6" s="1746"/>
      <c r="R6" s="1746"/>
      <c r="S6" s="1747"/>
      <c r="T6" s="4"/>
      <c r="U6" s="4"/>
      <c r="V6" s="4"/>
      <c r="W6" s="4"/>
      <c r="X6" s="4"/>
      <c r="Y6" s="4"/>
      <c r="Z6" s="4"/>
    </row>
    <row r="7" spans="1:26" ht="18" customHeight="1" x14ac:dyDescent="0.25">
      <c r="A7" s="1745" t="s">
        <v>2</v>
      </c>
      <c r="B7" s="1746"/>
      <c r="C7" s="1746"/>
      <c r="D7" s="1746"/>
      <c r="E7" s="1746"/>
      <c r="F7" s="1746"/>
      <c r="G7" s="1746"/>
      <c r="H7" s="1746"/>
      <c r="I7" s="1746"/>
      <c r="J7" s="1746"/>
      <c r="K7" s="1746"/>
      <c r="L7" s="1746"/>
      <c r="M7" s="1746"/>
      <c r="N7" s="1746"/>
      <c r="O7" s="1746"/>
      <c r="P7" s="1746"/>
      <c r="Q7" s="1746"/>
      <c r="R7" s="1746"/>
      <c r="S7" s="1747"/>
      <c r="T7" s="4"/>
      <c r="U7" s="4"/>
      <c r="V7" s="4"/>
      <c r="W7" s="4"/>
      <c r="X7" s="4"/>
      <c r="Y7" s="4"/>
      <c r="Z7" s="4"/>
    </row>
    <row r="8" spans="1:26" ht="18" customHeight="1" x14ac:dyDescent="0.25">
      <c r="A8" s="1745" t="s">
        <v>3</v>
      </c>
      <c r="B8" s="1746"/>
      <c r="C8" s="1746"/>
      <c r="D8" s="1746"/>
      <c r="E8" s="1746"/>
      <c r="F8" s="1746"/>
      <c r="G8" s="1746"/>
      <c r="H8" s="1746"/>
      <c r="I8" s="1746"/>
      <c r="J8" s="1746"/>
      <c r="K8" s="1746"/>
      <c r="L8" s="1746"/>
      <c r="M8" s="1746"/>
      <c r="N8" s="1746"/>
      <c r="O8" s="1746"/>
      <c r="P8" s="1746"/>
      <c r="Q8" s="1746"/>
      <c r="R8" s="1746"/>
      <c r="S8" s="1747"/>
      <c r="T8" s="4"/>
      <c r="U8" s="4"/>
      <c r="V8" s="4"/>
      <c r="W8" s="4"/>
      <c r="X8" s="4"/>
      <c r="Y8" s="4"/>
      <c r="Z8" s="4"/>
    </row>
    <row r="9" spans="1:26" ht="18" customHeight="1" x14ac:dyDescent="0.25">
      <c r="A9" s="1750" t="s">
        <v>2097</v>
      </c>
      <c r="B9" s="1746"/>
      <c r="C9" s="1746"/>
      <c r="D9" s="1746"/>
      <c r="E9" s="1746"/>
      <c r="F9" s="1746"/>
      <c r="G9" s="1746"/>
      <c r="H9" s="1746"/>
      <c r="I9" s="1746"/>
      <c r="J9" s="1746"/>
      <c r="K9" s="1746"/>
      <c r="L9" s="1746"/>
      <c r="M9" s="1746"/>
      <c r="N9" s="1746"/>
      <c r="O9" s="1746"/>
      <c r="P9" s="1746"/>
      <c r="Q9" s="1746"/>
      <c r="R9" s="1746"/>
      <c r="S9" s="1747"/>
      <c r="T9" s="4"/>
      <c r="U9" s="4"/>
      <c r="V9" s="4"/>
      <c r="W9" s="4"/>
      <c r="X9" s="4"/>
      <c r="Y9" s="4"/>
      <c r="Z9" s="4"/>
    </row>
    <row r="10" spans="1:26" ht="25.5" customHeight="1" x14ac:dyDescent="0.35">
      <c r="A10" s="1745" t="s">
        <v>4</v>
      </c>
      <c r="B10" s="1746"/>
      <c r="C10" s="1746"/>
      <c r="D10" s="1746"/>
      <c r="E10" s="1746"/>
      <c r="F10" s="1746"/>
      <c r="G10" s="1746"/>
      <c r="H10" s="1746"/>
      <c r="I10" s="1746"/>
      <c r="J10" s="1746"/>
      <c r="K10" s="1746"/>
      <c r="L10" s="1746"/>
      <c r="M10" s="1746"/>
      <c r="N10" s="1746"/>
      <c r="O10" s="1746"/>
      <c r="P10" s="1746"/>
      <c r="Q10" s="1746"/>
      <c r="R10" s="1746"/>
      <c r="S10" s="1747"/>
      <c r="T10" s="4"/>
      <c r="U10" s="4"/>
      <c r="V10" s="4"/>
      <c r="W10" s="5" t="s">
        <v>5</v>
      </c>
      <c r="X10" s="4"/>
      <c r="Y10" s="4"/>
      <c r="Z10" s="4"/>
    </row>
    <row r="11" spans="1:26" ht="90.75" customHeight="1" x14ac:dyDescent="0.2">
      <c r="A11" s="6" t="s">
        <v>6</v>
      </c>
      <c r="B11" s="6" t="s">
        <v>7</v>
      </c>
      <c r="C11" s="7" t="s">
        <v>8</v>
      </c>
      <c r="D11" s="8" t="s">
        <v>9</v>
      </c>
      <c r="E11" s="8" t="s">
        <v>10</v>
      </c>
      <c r="F11" s="9" t="s">
        <v>11</v>
      </c>
      <c r="G11" s="9" t="s">
        <v>12</v>
      </c>
      <c r="H11" s="10" t="s">
        <v>13</v>
      </c>
      <c r="I11" s="9" t="s">
        <v>14</v>
      </c>
      <c r="J11" s="9" t="s">
        <v>15</v>
      </c>
      <c r="K11" s="9" t="s">
        <v>16</v>
      </c>
      <c r="L11" s="10" t="s">
        <v>17</v>
      </c>
      <c r="M11" s="10" t="s">
        <v>18</v>
      </c>
      <c r="N11" s="10" t="s">
        <v>19</v>
      </c>
      <c r="O11" s="10" t="s">
        <v>20</v>
      </c>
      <c r="P11" s="11" t="s">
        <v>21</v>
      </c>
      <c r="Q11" s="10" t="s">
        <v>22</v>
      </c>
      <c r="R11" s="11" t="s">
        <v>2103</v>
      </c>
      <c r="S11" s="12" t="s">
        <v>23</v>
      </c>
      <c r="T11" s="13" t="s">
        <v>24</v>
      </c>
      <c r="U11" s="14"/>
      <c r="V11" s="14"/>
      <c r="W11" s="15">
        <v>45107</v>
      </c>
      <c r="X11" s="14"/>
      <c r="Y11" s="14"/>
      <c r="Z11" s="14"/>
    </row>
    <row r="12" spans="1:26" ht="18" customHeight="1" x14ac:dyDescent="0.25">
      <c r="A12" s="16">
        <v>1</v>
      </c>
      <c r="B12" s="17">
        <v>36860</v>
      </c>
      <c r="C12" s="1263" t="s">
        <v>371</v>
      </c>
      <c r="D12" s="18">
        <v>26</v>
      </c>
      <c r="E12" s="19" t="s">
        <v>25</v>
      </c>
      <c r="F12" s="18">
        <v>620634</v>
      </c>
      <c r="G12" s="18">
        <v>1</v>
      </c>
      <c r="H12" s="20" t="s">
        <v>26</v>
      </c>
      <c r="I12" s="21"/>
      <c r="J12" s="18"/>
      <c r="K12" s="18" t="s">
        <v>27</v>
      </c>
      <c r="L12" s="22">
        <v>1200</v>
      </c>
      <c r="M12" s="23">
        <v>10</v>
      </c>
      <c r="N12" s="24">
        <v>0</v>
      </c>
      <c r="O12" s="24">
        <v>0</v>
      </c>
      <c r="P12" s="25">
        <v>10</v>
      </c>
      <c r="Q12" s="25"/>
      <c r="R12" s="1080">
        <v>1200</v>
      </c>
      <c r="S12" s="24">
        <f t="shared" ref="S12:S33" si="0">+L12-R12</f>
        <v>0</v>
      </c>
      <c r="T12" s="19">
        <v>617</v>
      </c>
      <c r="U12" s="26"/>
      <c r="V12" s="4"/>
      <c r="W12" s="4"/>
      <c r="X12" s="4"/>
      <c r="Y12" s="4"/>
      <c r="Z12" s="4"/>
    </row>
    <row r="13" spans="1:26" ht="23.25" customHeight="1" x14ac:dyDescent="0.35">
      <c r="A13" s="27">
        <v>2</v>
      </c>
      <c r="B13" s="28">
        <v>36861</v>
      </c>
      <c r="C13" s="1264" t="s">
        <v>371</v>
      </c>
      <c r="D13" s="18">
        <v>26</v>
      </c>
      <c r="E13" s="19" t="s">
        <v>25</v>
      </c>
      <c r="F13" s="18">
        <v>35484</v>
      </c>
      <c r="G13" s="18">
        <v>1</v>
      </c>
      <c r="H13" s="20" t="s">
        <v>28</v>
      </c>
      <c r="I13" s="21"/>
      <c r="J13" s="18"/>
      <c r="K13" s="18" t="s">
        <v>27</v>
      </c>
      <c r="L13" s="22">
        <v>8760</v>
      </c>
      <c r="M13" s="23">
        <v>10</v>
      </c>
      <c r="N13" s="24">
        <v>0</v>
      </c>
      <c r="O13" s="24">
        <v>0</v>
      </c>
      <c r="P13" s="25">
        <v>10</v>
      </c>
      <c r="Q13" s="25"/>
      <c r="R13" s="1080">
        <v>8760</v>
      </c>
      <c r="S13" s="24">
        <f t="shared" si="0"/>
        <v>0</v>
      </c>
      <c r="T13" s="19">
        <v>617</v>
      </c>
      <c r="U13" s="4"/>
      <c r="V13" s="4"/>
      <c r="W13" s="30"/>
      <c r="X13" s="4"/>
      <c r="Y13" s="4"/>
      <c r="Z13" s="4"/>
    </row>
    <row r="14" spans="1:26" ht="18" customHeight="1" x14ac:dyDescent="0.25">
      <c r="A14" s="16">
        <v>3</v>
      </c>
      <c r="B14" s="28">
        <v>36861</v>
      </c>
      <c r="C14" s="1263" t="s">
        <v>371</v>
      </c>
      <c r="D14" s="18">
        <v>26</v>
      </c>
      <c r="E14" s="19" t="s">
        <v>25</v>
      </c>
      <c r="F14" s="18">
        <v>35485</v>
      </c>
      <c r="G14" s="18">
        <v>1</v>
      </c>
      <c r="H14" s="20" t="s">
        <v>28</v>
      </c>
      <c r="I14" s="21"/>
      <c r="J14" s="18"/>
      <c r="K14" s="18" t="s">
        <v>27</v>
      </c>
      <c r="L14" s="22">
        <v>8760</v>
      </c>
      <c r="M14" s="23">
        <v>10</v>
      </c>
      <c r="N14" s="24">
        <v>0</v>
      </c>
      <c r="O14" s="24">
        <v>0</v>
      </c>
      <c r="P14" s="25">
        <v>10</v>
      </c>
      <c r="Q14" s="25"/>
      <c r="R14" s="1080">
        <v>8760</v>
      </c>
      <c r="S14" s="24">
        <f t="shared" si="0"/>
        <v>0</v>
      </c>
      <c r="T14" s="19">
        <v>617</v>
      </c>
      <c r="U14" s="4"/>
      <c r="V14" s="4"/>
      <c r="W14" s="4"/>
      <c r="X14" s="4"/>
      <c r="Y14" s="4"/>
      <c r="Z14" s="4"/>
    </row>
    <row r="15" spans="1:26" ht="36" customHeight="1" x14ac:dyDescent="0.25">
      <c r="A15" s="27">
        <v>4</v>
      </c>
      <c r="B15" s="28">
        <v>38725</v>
      </c>
      <c r="C15" s="1264" t="s">
        <v>371</v>
      </c>
      <c r="D15" s="18">
        <v>26</v>
      </c>
      <c r="E15" s="19" t="s">
        <v>25</v>
      </c>
      <c r="F15" s="18">
        <v>620632</v>
      </c>
      <c r="G15" s="18">
        <v>1</v>
      </c>
      <c r="H15" s="20" t="s">
        <v>29</v>
      </c>
      <c r="I15" s="21"/>
      <c r="J15" s="18" t="s">
        <v>30</v>
      </c>
      <c r="K15" s="18" t="s">
        <v>27</v>
      </c>
      <c r="L15" s="22">
        <v>6960</v>
      </c>
      <c r="M15" s="23">
        <v>10</v>
      </c>
      <c r="N15" s="24">
        <v>0</v>
      </c>
      <c r="O15" s="24">
        <v>0</v>
      </c>
      <c r="P15" s="25">
        <v>10</v>
      </c>
      <c r="Q15" s="25"/>
      <c r="R15" s="1080">
        <v>6960</v>
      </c>
      <c r="S15" s="24">
        <f t="shared" si="0"/>
        <v>0</v>
      </c>
      <c r="T15" s="19">
        <v>617</v>
      </c>
      <c r="U15" s="4"/>
      <c r="V15" s="4"/>
      <c r="W15" s="4"/>
      <c r="X15" s="4"/>
      <c r="Y15" s="4"/>
      <c r="Z15" s="4"/>
    </row>
    <row r="16" spans="1:26" s="890" customFormat="1" ht="67.5" customHeight="1" x14ac:dyDescent="0.25">
      <c r="A16" s="27">
        <v>5</v>
      </c>
      <c r="B16" s="1082">
        <v>38896</v>
      </c>
      <c r="C16" s="1537" t="s">
        <v>371</v>
      </c>
      <c r="D16" s="1083">
        <v>26</v>
      </c>
      <c r="E16" s="1538" t="s">
        <v>25</v>
      </c>
      <c r="F16" s="1083">
        <v>620636</v>
      </c>
      <c r="G16" s="1083">
        <v>1</v>
      </c>
      <c r="H16" s="1084" t="s">
        <v>31</v>
      </c>
      <c r="I16" s="1539"/>
      <c r="J16" s="1083" t="s">
        <v>32</v>
      </c>
      <c r="K16" s="1540" t="s">
        <v>2021</v>
      </c>
      <c r="L16" s="1085">
        <v>5231.6000000000004</v>
      </c>
      <c r="M16" s="1541">
        <v>10</v>
      </c>
      <c r="N16" s="1086">
        <v>0</v>
      </c>
      <c r="O16" s="1086">
        <v>0</v>
      </c>
      <c r="P16" s="1542">
        <v>10</v>
      </c>
      <c r="Q16" s="1543"/>
      <c r="R16" s="1087">
        <v>5231.6000000000004</v>
      </c>
      <c r="S16" s="1086">
        <f t="shared" si="0"/>
        <v>0</v>
      </c>
      <c r="T16" s="1538">
        <v>617</v>
      </c>
      <c r="U16" s="916"/>
      <c r="V16" s="916"/>
      <c r="W16" s="916"/>
      <c r="X16" s="916"/>
      <c r="Y16" s="916"/>
      <c r="Z16" s="916"/>
    </row>
    <row r="17" spans="1:26" ht="36" customHeight="1" x14ac:dyDescent="0.25">
      <c r="A17" s="27">
        <v>6</v>
      </c>
      <c r="B17" s="28">
        <v>39090</v>
      </c>
      <c r="C17" s="1264" t="s">
        <v>371</v>
      </c>
      <c r="D17" s="18">
        <v>26</v>
      </c>
      <c r="E17" s="19" t="s">
        <v>25</v>
      </c>
      <c r="F17" s="18">
        <v>620631</v>
      </c>
      <c r="G17" s="18">
        <v>1</v>
      </c>
      <c r="H17" s="20" t="s">
        <v>33</v>
      </c>
      <c r="I17" s="21"/>
      <c r="J17" s="18" t="s">
        <v>34</v>
      </c>
      <c r="K17" s="18" t="s">
        <v>27</v>
      </c>
      <c r="L17" s="22">
        <v>6960</v>
      </c>
      <c r="M17" s="23">
        <v>10</v>
      </c>
      <c r="N17" s="24">
        <v>0</v>
      </c>
      <c r="O17" s="24">
        <v>0</v>
      </c>
      <c r="P17" s="31">
        <v>10</v>
      </c>
      <c r="Q17" s="25"/>
      <c r="R17" s="1080">
        <v>6960</v>
      </c>
      <c r="S17" s="24">
        <f t="shared" si="0"/>
        <v>0</v>
      </c>
      <c r="T17" s="19">
        <v>617</v>
      </c>
      <c r="U17" s="4"/>
      <c r="V17" s="4"/>
      <c r="W17" s="4"/>
      <c r="X17" s="4"/>
      <c r="Y17" s="4"/>
      <c r="Z17" s="4"/>
    </row>
    <row r="18" spans="1:26" ht="18" customHeight="1" x14ac:dyDescent="0.25">
      <c r="A18" s="16">
        <v>7</v>
      </c>
      <c r="B18" s="28">
        <v>39288</v>
      </c>
      <c r="C18" s="1263" t="s">
        <v>371</v>
      </c>
      <c r="D18" s="18">
        <v>26</v>
      </c>
      <c r="E18" s="19" t="s">
        <v>35</v>
      </c>
      <c r="F18" s="18">
        <v>620667</v>
      </c>
      <c r="G18" s="18">
        <v>1</v>
      </c>
      <c r="H18" s="20" t="s">
        <v>36</v>
      </c>
      <c r="I18" s="21"/>
      <c r="J18" s="18" t="s">
        <v>37</v>
      </c>
      <c r="K18" s="18" t="s">
        <v>38</v>
      </c>
      <c r="L18" s="22">
        <v>5220</v>
      </c>
      <c r="M18" s="23">
        <v>3</v>
      </c>
      <c r="N18" s="24">
        <v>0</v>
      </c>
      <c r="O18" s="24">
        <v>0</v>
      </c>
      <c r="P18" s="25">
        <v>3</v>
      </c>
      <c r="Q18" s="25"/>
      <c r="R18" s="1080">
        <v>5220</v>
      </c>
      <c r="S18" s="24">
        <f t="shared" si="0"/>
        <v>0</v>
      </c>
      <c r="T18" s="19">
        <v>614</v>
      </c>
      <c r="U18" s="26"/>
      <c r="V18" s="4"/>
      <c r="W18" s="4"/>
      <c r="X18" s="4"/>
      <c r="Y18" s="4"/>
      <c r="Z18" s="4"/>
    </row>
    <row r="19" spans="1:26" ht="18" customHeight="1" x14ac:dyDescent="0.25">
      <c r="A19" s="27">
        <v>8</v>
      </c>
      <c r="B19" s="28">
        <v>39874</v>
      </c>
      <c r="C19" s="1264" t="s">
        <v>371</v>
      </c>
      <c r="D19" s="18">
        <v>26</v>
      </c>
      <c r="E19" s="19" t="s">
        <v>35</v>
      </c>
      <c r="F19" s="18">
        <v>620673</v>
      </c>
      <c r="G19" s="18">
        <v>1</v>
      </c>
      <c r="H19" s="20" t="s">
        <v>39</v>
      </c>
      <c r="I19" s="21"/>
      <c r="J19" s="18" t="s">
        <v>40</v>
      </c>
      <c r="K19" s="18" t="s">
        <v>38</v>
      </c>
      <c r="L19" s="22">
        <v>6583</v>
      </c>
      <c r="M19" s="23">
        <v>3</v>
      </c>
      <c r="N19" s="24">
        <v>0</v>
      </c>
      <c r="O19" s="24">
        <v>0</v>
      </c>
      <c r="P19" s="25">
        <v>3</v>
      </c>
      <c r="Q19" s="25"/>
      <c r="R19" s="1080">
        <v>6583</v>
      </c>
      <c r="S19" s="24">
        <f t="shared" si="0"/>
        <v>0</v>
      </c>
      <c r="T19" s="19">
        <v>614</v>
      </c>
      <c r="U19" s="4"/>
      <c r="V19" s="4"/>
      <c r="W19" s="4"/>
      <c r="X19" s="4"/>
      <c r="Y19" s="4"/>
      <c r="Z19" s="4"/>
    </row>
    <row r="20" spans="1:26" ht="18" customHeight="1" x14ac:dyDescent="0.25">
      <c r="A20" s="16">
        <v>9</v>
      </c>
      <c r="B20" s="28">
        <v>39874</v>
      </c>
      <c r="C20" s="1263" t="s">
        <v>371</v>
      </c>
      <c r="D20" s="18">
        <v>26</v>
      </c>
      <c r="E20" s="19" t="s">
        <v>35</v>
      </c>
      <c r="F20" s="18">
        <v>620672</v>
      </c>
      <c r="G20" s="18">
        <v>1</v>
      </c>
      <c r="H20" s="20" t="s">
        <v>41</v>
      </c>
      <c r="I20" s="21"/>
      <c r="J20" s="18" t="s">
        <v>42</v>
      </c>
      <c r="K20" s="18" t="s">
        <v>38</v>
      </c>
      <c r="L20" s="22">
        <v>11405.56</v>
      </c>
      <c r="M20" s="23">
        <v>3</v>
      </c>
      <c r="N20" s="24">
        <v>0</v>
      </c>
      <c r="O20" s="24">
        <v>0</v>
      </c>
      <c r="P20" s="25">
        <v>3</v>
      </c>
      <c r="Q20" s="25"/>
      <c r="R20" s="1080">
        <v>11405.56</v>
      </c>
      <c r="S20" s="24">
        <f t="shared" si="0"/>
        <v>0</v>
      </c>
      <c r="T20" s="19">
        <v>614</v>
      </c>
      <c r="U20" s="4"/>
      <c r="V20" s="4"/>
      <c r="W20" s="4"/>
      <c r="X20" s="4"/>
      <c r="Y20" s="4"/>
      <c r="Z20" s="4"/>
    </row>
    <row r="21" spans="1:26" ht="36" customHeight="1" x14ac:dyDescent="0.25">
      <c r="A21" s="27">
        <v>10</v>
      </c>
      <c r="B21" s="28">
        <v>40329</v>
      </c>
      <c r="C21" s="1264" t="s">
        <v>371</v>
      </c>
      <c r="D21" s="18">
        <v>26</v>
      </c>
      <c r="E21" s="19" t="s">
        <v>25</v>
      </c>
      <c r="F21" s="18">
        <v>620623</v>
      </c>
      <c r="G21" s="18">
        <v>1</v>
      </c>
      <c r="H21" s="20" t="s">
        <v>43</v>
      </c>
      <c r="I21" s="18" t="s">
        <v>44</v>
      </c>
      <c r="J21" s="18" t="s">
        <v>45</v>
      </c>
      <c r="K21" s="18" t="s">
        <v>27</v>
      </c>
      <c r="L21" s="22">
        <v>5718.8</v>
      </c>
      <c r="M21" s="23">
        <v>10</v>
      </c>
      <c r="N21" s="24">
        <v>0</v>
      </c>
      <c r="O21" s="24">
        <v>0</v>
      </c>
      <c r="P21" s="25">
        <v>10</v>
      </c>
      <c r="Q21" s="25"/>
      <c r="R21" s="1080">
        <v>5718.8</v>
      </c>
      <c r="S21" s="24">
        <f t="shared" si="0"/>
        <v>0</v>
      </c>
      <c r="T21" s="19">
        <v>617</v>
      </c>
      <c r="U21" s="4"/>
      <c r="V21" s="4"/>
      <c r="W21" s="4"/>
      <c r="X21" s="4"/>
      <c r="Y21" s="4"/>
      <c r="Z21" s="4"/>
    </row>
    <row r="22" spans="1:26" ht="36" customHeight="1" x14ac:dyDescent="0.25">
      <c r="A22" s="16">
        <v>11</v>
      </c>
      <c r="B22" s="28">
        <v>40329</v>
      </c>
      <c r="C22" s="1263" t="s">
        <v>371</v>
      </c>
      <c r="D22" s="18">
        <v>26</v>
      </c>
      <c r="E22" s="19" t="s">
        <v>25</v>
      </c>
      <c r="F22" s="18">
        <v>620624</v>
      </c>
      <c r="G22" s="18">
        <v>1</v>
      </c>
      <c r="H22" s="20" t="s">
        <v>43</v>
      </c>
      <c r="I22" s="18" t="s">
        <v>44</v>
      </c>
      <c r="J22" s="18" t="s">
        <v>45</v>
      </c>
      <c r="K22" s="18" t="s">
        <v>27</v>
      </c>
      <c r="L22" s="22">
        <v>5718.8</v>
      </c>
      <c r="M22" s="23">
        <v>10</v>
      </c>
      <c r="N22" s="24">
        <v>0</v>
      </c>
      <c r="O22" s="24">
        <f t="shared" ref="O22:O26" si="1">IF(M22=0,"N/A",+N22/12)</f>
        <v>0</v>
      </c>
      <c r="P22" s="25">
        <v>10</v>
      </c>
      <c r="Q22" s="25"/>
      <c r="R22" s="1080">
        <v>5718.8</v>
      </c>
      <c r="S22" s="24">
        <f t="shared" si="0"/>
        <v>0</v>
      </c>
      <c r="T22" s="19">
        <v>617</v>
      </c>
      <c r="U22" s="4"/>
      <c r="V22" s="4"/>
      <c r="W22" s="4"/>
      <c r="X22" s="4"/>
      <c r="Y22" s="4"/>
      <c r="Z22" s="4"/>
    </row>
    <row r="23" spans="1:26" ht="36" customHeight="1" x14ac:dyDescent="0.25">
      <c r="A23" s="27">
        <v>12</v>
      </c>
      <c r="B23" s="28">
        <v>40329</v>
      </c>
      <c r="C23" s="1264" t="s">
        <v>371</v>
      </c>
      <c r="D23" s="18">
        <v>26</v>
      </c>
      <c r="E23" s="19" t="s">
        <v>25</v>
      </c>
      <c r="F23" s="18">
        <v>620625</v>
      </c>
      <c r="G23" s="18">
        <v>1</v>
      </c>
      <c r="H23" s="20" t="s">
        <v>43</v>
      </c>
      <c r="I23" s="18" t="s">
        <v>44</v>
      </c>
      <c r="J23" s="18" t="s">
        <v>45</v>
      </c>
      <c r="K23" s="18" t="s">
        <v>27</v>
      </c>
      <c r="L23" s="22">
        <v>5718.8</v>
      </c>
      <c r="M23" s="23">
        <v>10</v>
      </c>
      <c r="N23" s="24">
        <v>0</v>
      </c>
      <c r="O23" s="24">
        <f t="shared" si="1"/>
        <v>0</v>
      </c>
      <c r="P23" s="25">
        <v>10</v>
      </c>
      <c r="Q23" s="25"/>
      <c r="R23" s="1080">
        <v>5718.8</v>
      </c>
      <c r="S23" s="24">
        <f t="shared" si="0"/>
        <v>0</v>
      </c>
      <c r="T23" s="19">
        <v>617</v>
      </c>
      <c r="U23" s="4"/>
      <c r="V23" s="4"/>
      <c r="W23" s="4"/>
      <c r="X23" s="4"/>
      <c r="Y23" s="4"/>
      <c r="Z23" s="4"/>
    </row>
    <row r="24" spans="1:26" ht="36" customHeight="1" x14ac:dyDescent="0.25">
      <c r="A24" s="16">
        <v>13</v>
      </c>
      <c r="B24" s="28">
        <v>40329</v>
      </c>
      <c r="C24" s="1263" t="s">
        <v>371</v>
      </c>
      <c r="D24" s="18">
        <v>26</v>
      </c>
      <c r="E24" s="19" t="s">
        <v>25</v>
      </c>
      <c r="F24" s="18">
        <v>620626</v>
      </c>
      <c r="G24" s="18">
        <v>1</v>
      </c>
      <c r="H24" s="20" t="s">
        <v>43</v>
      </c>
      <c r="I24" s="18" t="s">
        <v>44</v>
      </c>
      <c r="J24" s="18" t="s">
        <v>45</v>
      </c>
      <c r="K24" s="18" t="s">
        <v>1797</v>
      </c>
      <c r="L24" s="22">
        <v>5718.8</v>
      </c>
      <c r="M24" s="23">
        <v>10</v>
      </c>
      <c r="N24" s="24">
        <v>0</v>
      </c>
      <c r="O24" s="24">
        <f t="shared" si="1"/>
        <v>0</v>
      </c>
      <c r="P24" s="31">
        <v>10</v>
      </c>
      <c r="Q24" s="25"/>
      <c r="R24" s="1080">
        <v>5718.8</v>
      </c>
      <c r="S24" s="24">
        <f t="shared" si="0"/>
        <v>0</v>
      </c>
      <c r="T24" s="19">
        <v>617</v>
      </c>
      <c r="U24" s="4"/>
      <c r="V24" s="4"/>
      <c r="W24" s="4"/>
      <c r="X24" s="4"/>
      <c r="Y24" s="4"/>
      <c r="Z24" s="4"/>
    </row>
    <row r="25" spans="1:26" ht="36" customHeight="1" x14ac:dyDescent="0.25">
      <c r="A25" s="27">
        <v>14</v>
      </c>
      <c r="B25" s="28">
        <v>40329</v>
      </c>
      <c r="C25" s="1264" t="s">
        <v>371</v>
      </c>
      <c r="D25" s="18">
        <v>26</v>
      </c>
      <c r="E25" s="19" t="s">
        <v>25</v>
      </c>
      <c r="F25" s="18">
        <v>620627</v>
      </c>
      <c r="G25" s="18">
        <v>1</v>
      </c>
      <c r="H25" s="20" t="s">
        <v>43</v>
      </c>
      <c r="I25" s="18" t="s">
        <v>44</v>
      </c>
      <c r="J25" s="18" t="s">
        <v>45</v>
      </c>
      <c r="K25" s="18" t="s">
        <v>27</v>
      </c>
      <c r="L25" s="22">
        <v>5718.8</v>
      </c>
      <c r="M25" s="23">
        <v>10</v>
      </c>
      <c r="N25" s="24">
        <v>0</v>
      </c>
      <c r="O25" s="24">
        <f t="shared" si="1"/>
        <v>0</v>
      </c>
      <c r="P25" s="31">
        <v>10</v>
      </c>
      <c r="Q25" s="25"/>
      <c r="R25" s="1080">
        <v>5718.8</v>
      </c>
      <c r="S25" s="24">
        <f t="shared" si="0"/>
        <v>0</v>
      </c>
      <c r="T25" s="19">
        <v>617</v>
      </c>
      <c r="U25" s="4"/>
      <c r="V25" s="4"/>
      <c r="W25" s="4"/>
      <c r="X25" s="4"/>
      <c r="Y25" s="4"/>
      <c r="Z25" s="4"/>
    </row>
    <row r="26" spans="1:26" ht="36" customHeight="1" x14ac:dyDescent="0.25">
      <c r="A26" s="16">
        <v>15</v>
      </c>
      <c r="B26" s="28">
        <v>40329</v>
      </c>
      <c r="C26" s="1263" t="s">
        <v>371</v>
      </c>
      <c r="D26" s="18">
        <v>26</v>
      </c>
      <c r="E26" s="19" t="s">
        <v>25</v>
      </c>
      <c r="F26" s="18">
        <v>620628</v>
      </c>
      <c r="G26" s="18">
        <v>1</v>
      </c>
      <c r="H26" s="20" t="s">
        <v>43</v>
      </c>
      <c r="I26" s="18" t="s">
        <v>44</v>
      </c>
      <c r="J26" s="18" t="s">
        <v>45</v>
      </c>
      <c r="K26" s="18" t="s">
        <v>27</v>
      </c>
      <c r="L26" s="22">
        <v>5718.8</v>
      </c>
      <c r="M26" s="23">
        <v>10</v>
      </c>
      <c r="N26" s="24">
        <v>0</v>
      </c>
      <c r="O26" s="24">
        <f t="shared" si="1"/>
        <v>0</v>
      </c>
      <c r="P26" s="31">
        <v>10</v>
      </c>
      <c r="Q26" s="25"/>
      <c r="R26" s="1080">
        <v>5718.8</v>
      </c>
      <c r="S26" s="24">
        <f t="shared" si="0"/>
        <v>0</v>
      </c>
      <c r="T26" s="19">
        <v>617</v>
      </c>
      <c r="U26" s="4"/>
      <c r="V26" s="4"/>
      <c r="W26" s="4"/>
      <c r="X26" s="4"/>
      <c r="Y26" s="4"/>
      <c r="Z26" s="4"/>
    </row>
    <row r="27" spans="1:26" ht="36" customHeight="1" x14ac:dyDescent="0.25">
      <c r="A27" s="27">
        <v>16</v>
      </c>
      <c r="B27" s="28">
        <v>40402</v>
      </c>
      <c r="C27" s="1264" t="s">
        <v>371</v>
      </c>
      <c r="D27" s="18">
        <v>26</v>
      </c>
      <c r="E27" s="19" t="s">
        <v>25</v>
      </c>
      <c r="F27" s="18">
        <v>620629</v>
      </c>
      <c r="G27" s="18">
        <v>1</v>
      </c>
      <c r="H27" s="20" t="s">
        <v>46</v>
      </c>
      <c r="I27" s="18"/>
      <c r="J27" s="18"/>
      <c r="K27" s="18" t="s">
        <v>27</v>
      </c>
      <c r="L27" s="22">
        <v>12760</v>
      </c>
      <c r="M27" s="23">
        <v>10</v>
      </c>
      <c r="N27" s="24"/>
      <c r="O27" s="24"/>
      <c r="P27" s="31">
        <f>+DATEDIF($B27,$W$11,"y")</f>
        <v>12</v>
      </c>
      <c r="Q27" s="25"/>
      <c r="R27" s="1080">
        <v>12760</v>
      </c>
      <c r="S27" s="24">
        <f t="shared" si="0"/>
        <v>0</v>
      </c>
      <c r="T27" s="19">
        <v>617</v>
      </c>
      <c r="U27" s="4"/>
      <c r="V27" s="4"/>
      <c r="W27" s="4"/>
      <c r="X27" s="4"/>
      <c r="Y27" s="4"/>
      <c r="Z27" s="4"/>
    </row>
    <row r="28" spans="1:26" ht="18" customHeight="1" x14ac:dyDescent="0.25">
      <c r="A28" s="16">
        <v>17</v>
      </c>
      <c r="B28" s="28">
        <v>40788</v>
      </c>
      <c r="C28" s="1263" t="s">
        <v>371</v>
      </c>
      <c r="D28" s="18">
        <v>26</v>
      </c>
      <c r="E28" s="19" t="s">
        <v>35</v>
      </c>
      <c r="F28" s="18">
        <v>620674</v>
      </c>
      <c r="G28" s="18">
        <v>1</v>
      </c>
      <c r="H28" s="20" t="s">
        <v>47</v>
      </c>
      <c r="I28" s="18"/>
      <c r="J28" s="18" t="s">
        <v>48</v>
      </c>
      <c r="K28" s="18" t="s">
        <v>38</v>
      </c>
      <c r="L28" s="22">
        <v>2957.73</v>
      </c>
      <c r="M28" s="23">
        <v>3</v>
      </c>
      <c r="N28" s="24">
        <v>0</v>
      </c>
      <c r="O28" s="24">
        <v>0</v>
      </c>
      <c r="P28" s="31">
        <v>3</v>
      </c>
      <c r="Q28" s="25"/>
      <c r="R28" s="1080">
        <v>2957.73</v>
      </c>
      <c r="S28" s="24">
        <f t="shared" si="0"/>
        <v>0</v>
      </c>
      <c r="T28" s="19">
        <v>614</v>
      </c>
      <c r="U28" s="4"/>
      <c r="V28" s="4"/>
      <c r="W28" s="4"/>
      <c r="X28" s="4"/>
      <c r="Y28" s="4"/>
      <c r="Z28" s="4"/>
    </row>
    <row r="29" spans="1:26" ht="36" customHeight="1" x14ac:dyDescent="0.25">
      <c r="A29" s="27">
        <v>18</v>
      </c>
      <c r="B29" s="28">
        <v>40903</v>
      </c>
      <c r="C29" s="1264" t="s">
        <v>371</v>
      </c>
      <c r="D29" s="18">
        <v>26</v>
      </c>
      <c r="E29" s="19" t="s">
        <v>25</v>
      </c>
      <c r="F29" s="18">
        <v>620637</v>
      </c>
      <c r="G29" s="18">
        <v>1</v>
      </c>
      <c r="H29" s="20" t="s">
        <v>49</v>
      </c>
      <c r="I29" s="18"/>
      <c r="J29" s="18"/>
      <c r="K29" s="18" t="s">
        <v>27</v>
      </c>
      <c r="L29" s="22">
        <v>18000</v>
      </c>
      <c r="M29" s="23">
        <v>10</v>
      </c>
      <c r="N29" s="24">
        <v>0</v>
      </c>
      <c r="O29" s="24">
        <v>0</v>
      </c>
      <c r="P29" s="31">
        <f>+DATEDIF($B29,$W$11,"y")</f>
        <v>11</v>
      </c>
      <c r="Q29" s="25">
        <v>0</v>
      </c>
      <c r="R29" s="1080">
        <v>18000</v>
      </c>
      <c r="S29" s="24">
        <f t="shared" si="0"/>
        <v>0</v>
      </c>
      <c r="T29" s="19">
        <v>617</v>
      </c>
      <c r="U29" s="4"/>
      <c r="V29" s="4"/>
      <c r="W29" s="4"/>
      <c r="X29" s="4"/>
      <c r="Y29" s="4"/>
      <c r="Z29" s="4"/>
    </row>
    <row r="30" spans="1:26" ht="18" customHeight="1" x14ac:dyDescent="0.25">
      <c r="A30" s="16">
        <v>19</v>
      </c>
      <c r="B30" s="28">
        <v>40968</v>
      </c>
      <c r="C30" s="1263" t="s">
        <v>371</v>
      </c>
      <c r="D30" s="18">
        <v>26</v>
      </c>
      <c r="E30" s="19" t="s">
        <v>35</v>
      </c>
      <c r="F30" s="18">
        <v>620635</v>
      </c>
      <c r="G30" s="18">
        <v>1</v>
      </c>
      <c r="H30" s="20" t="s">
        <v>50</v>
      </c>
      <c r="I30" s="18"/>
      <c r="J30" s="18" t="s">
        <v>51</v>
      </c>
      <c r="K30" s="18" t="s">
        <v>27</v>
      </c>
      <c r="L30" s="22">
        <v>6075</v>
      </c>
      <c r="M30" s="23">
        <v>3</v>
      </c>
      <c r="N30" s="24">
        <v>0</v>
      </c>
      <c r="O30" s="24">
        <f t="shared" ref="O30:O31" si="2">IF(M30=0,"N/A",+N30/12)</f>
        <v>0</v>
      </c>
      <c r="P30" s="31">
        <v>3</v>
      </c>
      <c r="Q30" s="25"/>
      <c r="R30" s="1080">
        <v>6075</v>
      </c>
      <c r="S30" s="24">
        <f t="shared" si="0"/>
        <v>0</v>
      </c>
      <c r="T30" s="19">
        <v>614</v>
      </c>
      <c r="U30" s="4"/>
      <c r="V30" s="4"/>
      <c r="W30" s="4"/>
      <c r="X30" s="4"/>
      <c r="Y30" s="4"/>
      <c r="Z30" s="4"/>
    </row>
    <row r="31" spans="1:26" s="890" customFormat="1" ht="18" customHeight="1" x14ac:dyDescent="0.25">
      <c r="A31" s="27">
        <v>20</v>
      </c>
      <c r="B31" s="1082">
        <v>41082</v>
      </c>
      <c r="C31" s="1544" t="s">
        <v>371</v>
      </c>
      <c r="D31" s="1083">
        <v>26</v>
      </c>
      <c r="E31" s="1538" t="s">
        <v>25</v>
      </c>
      <c r="F31" s="1083">
        <v>620643</v>
      </c>
      <c r="G31" s="1083">
        <v>1</v>
      </c>
      <c r="H31" s="1084" t="s">
        <v>52</v>
      </c>
      <c r="I31" s="1083"/>
      <c r="J31" s="916"/>
      <c r="K31" s="1083" t="s">
        <v>53</v>
      </c>
      <c r="L31" s="1085">
        <v>6264</v>
      </c>
      <c r="M31" s="1541">
        <v>10</v>
      </c>
      <c r="N31" s="1086">
        <f>IF(M31=0,"N/A",+L31/M31)</f>
        <v>626.4</v>
      </c>
      <c r="O31" s="1086">
        <f t="shared" si="2"/>
        <v>52.199999999999996</v>
      </c>
      <c r="P31" s="1542">
        <v>10</v>
      </c>
      <c r="Q31" s="1543"/>
      <c r="R31" s="1087">
        <f>N31*P31+O31*Q31</f>
        <v>6264</v>
      </c>
      <c r="S31" s="1086">
        <f t="shared" si="0"/>
        <v>0</v>
      </c>
      <c r="T31" s="1538">
        <v>617</v>
      </c>
      <c r="U31" s="916"/>
      <c r="V31" s="916"/>
      <c r="W31" s="916"/>
      <c r="X31" s="916"/>
      <c r="Y31" s="916"/>
      <c r="Z31" s="916"/>
    </row>
    <row r="32" spans="1:26" ht="18" customHeight="1" x14ac:dyDescent="0.25">
      <c r="A32" s="16">
        <v>21</v>
      </c>
      <c r="B32" s="28">
        <v>41799</v>
      </c>
      <c r="C32" s="1263" t="s">
        <v>371</v>
      </c>
      <c r="D32" s="18">
        <v>26</v>
      </c>
      <c r="E32" s="19" t="s">
        <v>35</v>
      </c>
      <c r="F32" s="18"/>
      <c r="G32" s="18">
        <v>1</v>
      </c>
      <c r="H32" s="20" t="s">
        <v>55</v>
      </c>
      <c r="I32" s="18"/>
      <c r="J32" s="18" t="s">
        <v>56</v>
      </c>
      <c r="K32" s="18" t="s">
        <v>27</v>
      </c>
      <c r="L32" s="22">
        <v>5938</v>
      </c>
      <c r="M32" s="23">
        <v>3</v>
      </c>
      <c r="N32" s="24">
        <v>0</v>
      </c>
      <c r="O32" s="24">
        <v>0</v>
      </c>
      <c r="P32" s="25">
        <v>3</v>
      </c>
      <c r="Q32" s="25"/>
      <c r="R32" s="1080">
        <v>5938</v>
      </c>
      <c r="S32" s="24">
        <f t="shared" si="0"/>
        <v>0</v>
      </c>
      <c r="T32" s="19">
        <v>614</v>
      </c>
      <c r="U32" s="4"/>
      <c r="V32" s="14"/>
      <c r="W32" s="4"/>
      <c r="X32" s="4"/>
      <c r="Y32" s="4"/>
      <c r="Z32" s="4"/>
    </row>
    <row r="33" spans="1:26" ht="36" customHeight="1" x14ac:dyDescent="0.25">
      <c r="A33" s="27">
        <v>22</v>
      </c>
      <c r="B33" s="28">
        <v>41990</v>
      </c>
      <c r="C33" s="1264" t="s">
        <v>371</v>
      </c>
      <c r="D33" s="18">
        <v>26</v>
      </c>
      <c r="E33" s="19" t="s">
        <v>57</v>
      </c>
      <c r="F33" s="18">
        <v>620645</v>
      </c>
      <c r="G33" s="18">
        <v>1</v>
      </c>
      <c r="H33" s="20" t="s">
        <v>58</v>
      </c>
      <c r="I33" s="18" t="s">
        <v>59</v>
      </c>
      <c r="J33" s="18" t="s">
        <v>60</v>
      </c>
      <c r="K33" s="18" t="s">
        <v>61</v>
      </c>
      <c r="L33" s="22">
        <v>12818</v>
      </c>
      <c r="M33" s="23">
        <v>3</v>
      </c>
      <c r="N33" s="24">
        <v>0</v>
      </c>
      <c r="O33" s="24">
        <v>0</v>
      </c>
      <c r="P33" s="31">
        <v>3</v>
      </c>
      <c r="Q33" s="31"/>
      <c r="R33" s="1080">
        <v>12818</v>
      </c>
      <c r="S33" s="24">
        <f t="shared" si="0"/>
        <v>0</v>
      </c>
      <c r="T33" s="19">
        <v>616</v>
      </c>
      <c r="U33" s="26"/>
      <c r="V33" s="4"/>
      <c r="W33" s="4"/>
      <c r="X33" s="4"/>
      <c r="Y33" s="4"/>
      <c r="Z33" s="4"/>
    </row>
    <row r="34" spans="1:26" ht="18" customHeight="1" x14ac:dyDescent="0.25">
      <c r="A34" s="16">
        <v>23</v>
      </c>
      <c r="B34" s="28">
        <v>42334</v>
      </c>
      <c r="C34" s="1263" t="s">
        <v>371</v>
      </c>
      <c r="D34" s="18">
        <v>26</v>
      </c>
      <c r="E34" s="19" t="s">
        <v>35</v>
      </c>
      <c r="F34" s="18">
        <v>620669</v>
      </c>
      <c r="G34" s="18">
        <v>1</v>
      </c>
      <c r="H34" s="20" t="s">
        <v>62</v>
      </c>
      <c r="I34" s="18" t="s">
        <v>63</v>
      </c>
      <c r="J34" s="18" t="s">
        <v>64</v>
      </c>
      <c r="K34" s="18" t="s">
        <v>38</v>
      </c>
      <c r="L34" s="22">
        <v>2695.0010000000002</v>
      </c>
      <c r="M34" s="23">
        <v>3</v>
      </c>
      <c r="N34" s="24">
        <v>0</v>
      </c>
      <c r="O34" s="24">
        <v>0</v>
      </c>
      <c r="P34" s="31">
        <v>3</v>
      </c>
      <c r="Q34" s="31"/>
      <c r="R34" s="1080">
        <v>2695</v>
      </c>
      <c r="S34" s="24">
        <v>0</v>
      </c>
      <c r="T34" s="19">
        <v>614</v>
      </c>
      <c r="U34" s="4"/>
      <c r="V34" s="4"/>
      <c r="W34" s="4"/>
      <c r="X34" s="4"/>
      <c r="Y34" s="4"/>
      <c r="Z34" s="4"/>
    </row>
    <row r="35" spans="1:26" ht="36" customHeight="1" x14ac:dyDescent="0.25">
      <c r="A35" s="27">
        <v>24</v>
      </c>
      <c r="B35" s="28">
        <v>42348</v>
      </c>
      <c r="C35" s="1264" t="s">
        <v>371</v>
      </c>
      <c r="D35" s="18">
        <v>26</v>
      </c>
      <c r="E35" s="19" t="s">
        <v>25</v>
      </c>
      <c r="F35" s="18">
        <v>620676</v>
      </c>
      <c r="G35" s="18">
        <v>1</v>
      </c>
      <c r="H35" s="20" t="s">
        <v>65</v>
      </c>
      <c r="I35" s="18"/>
      <c r="J35" s="18" t="s">
        <v>32</v>
      </c>
      <c r="K35" s="18" t="s">
        <v>38</v>
      </c>
      <c r="L35" s="22">
        <v>5146.45</v>
      </c>
      <c r="M35" s="23">
        <v>10</v>
      </c>
      <c r="N35" s="24">
        <f>IF(M35=0,"N/A",+L35/M35)</f>
        <v>514.64499999999998</v>
      </c>
      <c r="O35" s="24">
        <f t="shared" ref="O35:O36" si="3">IF(M35=0,"N/A",+N35/12)</f>
        <v>42.887083333333329</v>
      </c>
      <c r="P35" s="25">
        <f>+DATEDIF($B35,$W$11,"y")</f>
        <v>7</v>
      </c>
      <c r="Q35" s="25">
        <f>+DATEDIF($B35,$W$11,"ym")</f>
        <v>6</v>
      </c>
      <c r="R35" s="1080">
        <f>N35*P35+O35*Q35</f>
        <v>3859.8374999999996</v>
      </c>
      <c r="S35" s="24">
        <f>+L35-R35</f>
        <v>1286.6125000000002</v>
      </c>
      <c r="T35" s="19">
        <v>617</v>
      </c>
      <c r="U35" s="4"/>
      <c r="V35" s="4"/>
      <c r="W35" s="4"/>
      <c r="X35" s="4"/>
      <c r="Y35" s="4"/>
      <c r="Z35" s="4"/>
    </row>
    <row r="36" spans="1:26" ht="18" customHeight="1" x14ac:dyDescent="0.25">
      <c r="A36" s="16">
        <v>25</v>
      </c>
      <c r="B36" s="28">
        <v>42317</v>
      </c>
      <c r="C36" s="1263" t="s">
        <v>371</v>
      </c>
      <c r="D36" s="18">
        <v>26</v>
      </c>
      <c r="E36" s="19" t="s">
        <v>35</v>
      </c>
      <c r="F36" s="18"/>
      <c r="G36" s="18">
        <v>1</v>
      </c>
      <c r="H36" s="20" t="s">
        <v>62</v>
      </c>
      <c r="I36" s="18"/>
      <c r="J36" s="18" t="s">
        <v>64</v>
      </c>
      <c r="K36" s="18" t="s">
        <v>27</v>
      </c>
      <c r="L36" s="22">
        <v>3650</v>
      </c>
      <c r="M36" s="23">
        <v>3</v>
      </c>
      <c r="N36" s="24">
        <v>0</v>
      </c>
      <c r="O36" s="24">
        <f t="shared" si="3"/>
        <v>0</v>
      </c>
      <c r="P36" s="25">
        <f t="shared" ref="P36:P63" si="4">+DATEDIF($B36,$W$11,"y")</f>
        <v>7</v>
      </c>
      <c r="Q36" s="25">
        <f t="shared" ref="Q36:Q63" si="5">+DATEDIF($B36,$W$11,"ym")</f>
        <v>7</v>
      </c>
      <c r="R36" s="1080">
        <v>3650</v>
      </c>
      <c r="S36" s="24">
        <v>0</v>
      </c>
      <c r="T36" s="18">
        <v>614</v>
      </c>
      <c r="U36" s="4"/>
      <c r="V36" s="4"/>
      <c r="W36" s="4"/>
      <c r="X36" s="4"/>
      <c r="Y36" s="4"/>
      <c r="Z36" s="4"/>
    </row>
    <row r="37" spans="1:26" ht="18" customHeight="1" x14ac:dyDescent="0.25">
      <c r="A37" s="27">
        <v>26</v>
      </c>
      <c r="B37" s="28">
        <v>43032</v>
      </c>
      <c r="C37" s="1264" t="s">
        <v>371</v>
      </c>
      <c r="D37" s="18">
        <v>26</v>
      </c>
      <c r="E37" s="18" t="s">
        <v>35</v>
      </c>
      <c r="F37" s="18">
        <v>620646</v>
      </c>
      <c r="G37" s="32">
        <v>1</v>
      </c>
      <c r="H37" s="20" t="s">
        <v>66</v>
      </c>
      <c r="I37" s="18" t="s">
        <v>67</v>
      </c>
      <c r="J37" s="18" t="s">
        <v>56</v>
      </c>
      <c r="K37" s="18" t="s">
        <v>61</v>
      </c>
      <c r="L37" s="22">
        <v>26900</v>
      </c>
      <c r="M37" s="18">
        <v>3</v>
      </c>
      <c r="N37" s="24">
        <v>0</v>
      </c>
      <c r="O37" s="24">
        <v>0</v>
      </c>
      <c r="P37" s="25">
        <f t="shared" si="4"/>
        <v>5</v>
      </c>
      <c r="Q37" s="25">
        <f t="shared" si="5"/>
        <v>8</v>
      </c>
      <c r="R37" s="1080">
        <v>26900</v>
      </c>
      <c r="S37" s="33">
        <f t="shared" ref="S37:S55" si="6">+L37-R37</f>
        <v>0</v>
      </c>
      <c r="T37" s="18">
        <v>614</v>
      </c>
      <c r="U37" s="4"/>
      <c r="V37" s="4"/>
      <c r="W37" s="4"/>
      <c r="X37" s="4"/>
      <c r="Y37" s="4"/>
      <c r="Z37" s="4"/>
    </row>
    <row r="38" spans="1:26" ht="18" customHeight="1" x14ac:dyDescent="0.25">
      <c r="A38" s="16">
        <v>27</v>
      </c>
      <c r="B38" s="28">
        <v>43048</v>
      </c>
      <c r="C38" s="1263" t="s">
        <v>371</v>
      </c>
      <c r="D38" s="18">
        <v>26</v>
      </c>
      <c r="E38" s="19" t="s">
        <v>35</v>
      </c>
      <c r="F38" s="18"/>
      <c r="G38" s="18">
        <v>1</v>
      </c>
      <c r="H38" s="20" t="s">
        <v>41</v>
      </c>
      <c r="I38" s="18"/>
      <c r="J38" s="18" t="s">
        <v>56</v>
      </c>
      <c r="K38" s="18" t="s">
        <v>27</v>
      </c>
      <c r="L38" s="22">
        <v>36800</v>
      </c>
      <c r="M38" s="23">
        <v>3</v>
      </c>
      <c r="N38" s="24">
        <v>0</v>
      </c>
      <c r="O38" s="24">
        <v>0</v>
      </c>
      <c r="P38" s="25">
        <f t="shared" si="4"/>
        <v>5</v>
      </c>
      <c r="Q38" s="25">
        <f t="shared" si="5"/>
        <v>7</v>
      </c>
      <c r="R38" s="1081">
        <v>36800</v>
      </c>
      <c r="S38" s="24">
        <f t="shared" si="6"/>
        <v>0</v>
      </c>
      <c r="T38" s="18">
        <v>614</v>
      </c>
      <c r="U38" s="4"/>
      <c r="V38" s="4"/>
      <c r="W38" s="4"/>
      <c r="X38" s="4"/>
      <c r="Y38" s="4"/>
      <c r="Z38" s="4"/>
    </row>
    <row r="39" spans="1:26" ht="18" customHeight="1" x14ac:dyDescent="0.25">
      <c r="A39" s="27">
        <v>28</v>
      </c>
      <c r="B39" s="28">
        <v>43343</v>
      </c>
      <c r="C39" s="1264" t="s">
        <v>371</v>
      </c>
      <c r="D39" s="18">
        <v>26</v>
      </c>
      <c r="E39" s="18" t="s">
        <v>68</v>
      </c>
      <c r="F39" s="18"/>
      <c r="G39" s="32">
        <v>1</v>
      </c>
      <c r="H39" s="20" t="s">
        <v>69</v>
      </c>
      <c r="I39" s="18" t="s">
        <v>70</v>
      </c>
      <c r="J39" s="18" t="s">
        <v>71</v>
      </c>
      <c r="K39" s="18" t="s">
        <v>61</v>
      </c>
      <c r="L39" s="22">
        <v>16043.28</v>
      </c>
      <c r="M39" s="18">
        <v>5</v>
      </c>
      <c r="N39" s="24">
        <f t="shared" ref="N39:N56" si="7">IF(M39=0,"N/A",+L39/M39)</f>
        <v>3208.6559999999999</v>
      </c>
      <c r="O39" s="24">
        <f t="shared" ref="O39:O56" si="8">IF(M39=0,"N/A",+N39/12)</f>
        <v>267.38799999999998</v>
      </c>
      <c r="P39" s="25">
        <f t="shared" si="4"/>
        <v>4</v>
      </c>
      <c r="Q39" s="25">
        <f t="shared" si="5"/>
        <v>9</v>
      </c>
      <c r="R39" s="1081">
        <f t="shared" ref="R39:R55" si="9">N39*P39+O39*Q39</f>
        <v>15241.116</v>
      </c>
      <c r="S39" s="24">
        <f t="shared" si="6"/>
        <v>802.16400000000067</v>
      </c>
      <c r="T39" s="18">
        <v>617</v>
      </c>
      <c r="U39" s="34" t="s">
        <v>72</v>
      </c>
      <c r="V39" s="35">
        <v>43378</v>
      </c>
      <c r="W39" s="34">
        <v>95</v>
      </c>
      <c r="X39" s="4"/>
      <c r="Y39" s="4"/>
      <c r="Z39" s="4"/>
    </row>
    <row r="40" spans="1:26" ht="18" customHeight="1" x14ac:dyDescent="0.25">
      <c r="A40" s="16">
        <v>29</v>
      </c>
      <c r="B40" s="36">
        <v>43353</v>
      </c>
      <c r="C40" s="1263" t="s">
        <v>371</v>
      </c>
      <c r="D40" s="18">
        <v>26</v>
      </c>
      <c r="E40" s="37" t="s">
        <v>68</v>
      </c>
      <c r="F40" s="37"/>
      <c r="G40" s="29">
        <v>1</v>
      </c>
      <c r="H40" s="38" t="s">
        <v>73</v>
      </c>
      <c r="I40" s="4"/>
      <c r="J40" s="37" t="s">
        <v>74</v>
      </c>
      <c r="K40" s="37" t="s">
        <v>61</v>
      </c>
      <c r="L40" s="39">
        <v>98999.99</v>
      </c>
      <c r="M40" s="37">
        <v>5</v>
      </c>
      <c r="N40" s="24">
        <f t="shared" si="7"/>
        <v>19799.998</v>
      </c>
      <c r="O40" s="24">
        <f t="shared" si="8"/>
        <v>1649.9998333333333</v>
      </c>
      <c r="P40" s="25">
        <f t="shared" si="4"/>
        <v>4</v>
      </c>
      <c r="Q40" s="25">
        <f t="shared" si="5"/>
        <v>9</v>
      </c>
      <c r="R40" s="1081">
        <f t="shared" si="9"/>
        <v>94049.9905</v>
      </c>
      <c r="S40" s="24">
        <f t="shared" si="6"/>
        <v>4949.9995000000054</v>
      </c>
      <c r="T40" s="18">
        <v>617</v>
      </c>
      <c r="U40" s="34" t="s">
        <v>75</v>
      </c>
      <c r="V40" s="35">
        <v>43376</v>
      </c>
      <c r="W40" s="34">
        <v>95</v>
      </c>
      <c r="X40" s="4"/>
      <c r="Y40" s="4"/>
      <c r="Z40" s="4"/>
    </row>
    <row r="41" spans="1:26" s="890" customFormat="1" ht="16.5" customHeight="1" x14ac:dyDescent="0.25">
      <c r="A41" s="27">
        <v>30</v>
      </c>
      <c r="B41" s="1082">
        <v>43689</v>
      </c>
      <c r="C41" s="1264" t="s">
        <v>371</v>
      </c>
      <c r="D41" s="18">
        <v>26</v>
      </c>
      <c r="E41" s="1083" t="s">
        <v>57</v>
      </c>
      <c r="F41" s="1083"/>
      <c r="G41" s="1083">
        <v>1</v>
      </c>
      <c r="H41" s="1084" t="s">
        <v>76</v>
      </c>
      <c r="I41" s="1083" t="s">
        <v>77</v>
      </c>
      <c r="J41" s="1083" t="s">
        <v>78</v>
      </c>
      <c r="K41" s="1083" t="s">
        <v>61</v>
      </c>
      <c r="L41" s="1085">
        <v>7922.8267999999998</v>
      </c>
      <c r="M41" s="1083">
        <v>3</v>
      </c>
      <c r="N41" s="1086">
        <f t="shared" si="7"/>
        <v>2640.9422666666665</v>
      </c>
      <c r="O41" s="1086"/>
      <c r="P41" s="25">
        <f t="shared" si="4"/>
        <v>3</v>
      </c>
      <c r="Q41" s="25">
        <f t="shared" si="5"/>
        <v>10</v>
      </c>
      <c r="R41" s="1090">
        <f t="shared" si="9"/>
        <v>7922.8267999999989</v>
      </c>
      <c r="S41" s="1086">
        <f t="shared" si="6"/>
        <v>0</v>
      </c>
      <c r="T41" s="1083">
        <v>616</v>
      </c>
      <c r="U41" s="1088" t="s">
        <v>79</v>
      </c>
      <c r="V41" s="1089">
        <v>43844</v>
      </c>
      <c r="W41" s="1088">
        <v>100</v>
      </c>
    </row>
    <row r="42" spans="1:26" s="890" customFormat="1" ht="16.5" customHeight="1" x14ac:dyDescent="0.25">
      <c r="A42" s="16">
        <v>31</v>
      </c>
      <c r="B42" s="1091">
        <v>43689</v>
      </c>
      <c r="C42" s="1263" t="s">
        <v>371</v>
      </c>
      <c r="D42" s="18">
        <v>26</v>
      </c>
      <c r="E42" s="1092" t="s">
        <v>57</v>
      </c>
      <c r="F42" s="1092"/>
      <c r="G42" s="1092">
        <v>1</v>
      </c>
      <c r="H42" s="1093" t="s">
        <v>76</v>
      </c>
      <c r="I42" s="1092" t="s">
        <v>80</v>
      </c>
      <c r="J42" s="1092" t="s">
        <v>78</v>
      </c>
      <c r="K42" s="1092" t="s">
        <v>38</v>
      </c>
      <c r="L42" s="1094">
        <v>3961.4133999999999</v>
      </c>
      <c r="M42" s="1092">
        <v>3</v>
      </c>
      <c r="N42" s="1095">
        <f t="shared" si="7"/>
        <v>1320.4711333333332</v>
      </c>
      <c r="O42" s="1095">
        <v>0</v>
      </c>
      <c r="P42" s="25">
        <f t="shared" si="4"/>
        <v>3</v>
      </c>
      <c r="Q42" s="25">
        <f t="shared" si="5"/>
        <v>10</v>
      </c>
      <c r="R42" s="1096">
        <f t="shared" si="9"/>
        <v>3961.4133999999995</v>
      </c>
      <c r="S42" s="1095">
        <f t="shared" si="6"/>
        <v>0</v>
      </c>
      <c r="T42" s="1092">
        <v>616</v>
      </c>
      <c r="U42" s="1088" t="s">
        <v>79</v>
      </c>
      <c r="V42" s="1089">
        <v>43844</v>
      </c>
      <c r="W42" s="1088">
        <v>100</v>
      </c>
    </row>
    <row r="43" spans="1:26" s="890" customFormat="1" ht="15.75" customHeight="1" x14ac:dyDescent="0.25">
      <c r="A43" s="27">
        <v>32</v>
      </c>
      <c r="B43" s="1082">
        <v>44194</v>
      </c>
      <c r="C43" s="1544" t="s">
        <v>371</v>
      </c>
      <c r="D43" s="1083">
        <v>26</v>
      </c>
      <c r="E43" s="1083" t="s">
        <v>81</v>
      </c>
      <c r="F43" s="1083" t="s">
        <v>1374</v>
      </c>
      <c r="G43" s="1083">
        <v>2</v>
      </c>
      <c r="H43" s="1084" t="s">
        <v>82</v>
      </c>
      <c r="I43" s="1083"/>
      <c r="J43" s="1083" t="s">
        <v>83</v>
      </c>
      <c r="K43" s="1083" t="s">
        <v>84</v>
      </c>
      <c r="L43" s="1085">
        <v>31980.01</v>
      </c>
      <c r="M43" s="1083">
        <v>3</v>
      </c>
      <c r="N43" s="1086">
        <f t="shared" si="7"/>
        <v>10660.003333333332</v>
      </c>
      <c r="O43" s="1086">
        <f t="shared" si="8"/>
        <v>888.33361111111105</v>
      </c>
      <c r="P43" s="1543">
        <f t="shared" si="4"/>
        <v>2</v>
      </c>
      <c r="Q43" s="1543">
        <f t="shared" si="5"/>
        <v>6</v>
      </c>
      <c r="R43" s="1087">
        <f t="shared" si="9"/>
        <v>26650.008333333331</v>
      </c>
      <c r="S43" s="1086">
        <f t="shared" si="6"/>
        <v>5330.001666666667</v>
      </c>
      <c r="T43" s="1083">
        <v>619</v>
      </c>
      <c r="U43" s="1088" t="s">
        <v>1853</v>
      </c>
      <c r="V43" s="1089">
        <v>44260</v>
      </c>
      <c r="W43" s="1088">
        <v>95</v>
      </c>
    </row>
    <row r="44" spans="1:26" s="890" customFormat="1" ht="39" customHeight="1" x14ac:dyDescent="0.25">
      <c r="A44" s="16">
        <v>33</v>
      </c>
      <c r="B44" s="1082">
        <v>44546</v>
      </c>
      <c r="C44" s="1263" t="s">
        <v>371</v>
      </c>
      <c r="D44" s="18">
        <v>26</v>
      </c>
      <c r="E44" s="1083" t="s">
        <v>35</v>
      </c>
      <c r="F44" s="1083"/>
      <c r="G44" s="1083">
        <v>1</v>
      </c>
      <c r="H44" s="1084" t="s">
        <v>85</v>
      </c>
      <c r="I44" s="1083" t="s">
        <v>86</v>
      </c>
      <c r="J44" s="1083" t="s">
        <v>87</v>
      </c>
      <c r="K44" s="1083" t="s">
        <v>88</v>
      </c>
      <c r="L44" s="1085">
        <v>20886</v>
      </c>
      <c r="M44" s="1083">
        <v>3</v>
      </c>
      <c r="N44" s="1086">
        <f t="shared" si="7"/>
        <v>6962</v>
      </c>
      <c r="O44" s="1086">
        <f t="shared" si="8"/>
        <v>580.16666666666663</v>
      </c>
      <c r="P44" s="25">
        <f t="shared" si="4"/>
        <v>1</v>
      </c>
      <c r="Q44" s="25">
        <f t="shared" si="5"/>
        <v>6</v>
      </c>
      <c r="R44" s="1087">
        <f t="shared" si="9"/>
        <v>10443</v>
      </c>
      <c r="S44" s="1086">
        <f t="shared" si="6"/>
        <v>10443</v>
      </c>
      <c r="T44" s="1083">
        <v>617</v>
      </c>
      <c r="U44" s="1088" t="s">
        <v>89</v>
      </c>
      <c r="V44" s="1089"/>
      <c r="W44" s="1088"/>
    </row>
    <row r="45" spans="1:26" s="890" customFormat="1" ht="39" customHeight="1" x14ac:dyDescent="0.25">
      <c r="A45" s="16">
        <v>34</v>
      </c>
      <c r="B45" s="1082">
        <v>44539</v>
      </c>
      <c r="C45" s="1544" t="s">
        <v>371</v>
      </c>
      <c r="D45" s="1083">
        <v>26</v>
      </c>
      <c r="E45" s="1083" t="s">
        <v>25</v>
      </c>
      <c r="F45" s="1083" t="s">
        <v>1912</v>
      </c>
      <c r="G45" s="1083">
        <v>1</v>
      </c>
      <c r="H45" s="1545" t="s">
        <v>1917</v>
      </c>
      <c r="I45" s="1083"/>
      <c r="J45" s="1083"/>
      <c r="K45" s="1540" t="s">
        <v>1824</v>
      </c>
      <c r="L45" s="1085">
        <v>27482.2</v>
      </c>
      <c r="M45" s="1083">
        <v>10</v>
      </c>
      <c r="N45" s="1086">
        <f>IF(M45=0,"N/A",+L45/M45)</f>
        <v>2748.2200000000003</v>
      </c>
      <c r="O45" s="1086">
        <f>IF(M45=0,"N/A",+N45/12)</f>
        <v>229.01833333333335</v>
      </c>
      <c r="P45" s="1543">
        <f t="shared" si="4"/>
        <v>1</v>
      </c>
      <c r="Q45" s="1543">
        <f t="shared" si="5"/>
        <v>6</v>
      </c>
      <c r="R45" s="1087">
        <f>N45*P45+O45*Q45</f>
        <v>4122.33</v>
      </c>
      <c r="S45" s="1086">
        <f>+L45-R45</f>
        <v>23359.870000000003</v>
      </c>
      <c r="T45" s="1083">
        <v>617</v>
      </c>
      <c r="U45" s="1088"/>
      <c r="V45" s="1089"/>
      <c r="W45" s="1088"/>
    </row>
    <row r="46" spans="1:26" s="890" customFormat="1" ht="39" customHeight="1" x14ac:dyDescent="0.25">
      <c r="A46" s="16">
        <v>35</v>
      </c>
      <c r="B46" s="1082">
        <v>44539</v>
      </c>
      <c r="C46" s="1537" t="s">
        <v>371</v>
      </c>
      <c r="D46" s="1083">
        <v>26</v>
      </c>
      <c r="E46" s="1083" t="s">
        <v>764</v>
      </c>
      <c r="F46" s="1083" t="s">
        <v>1912</v>
      </c>
      <c r="G46" s="1083">
        <v>1</v>
      </c>
      <c r="H46" s="1545" t="s">
        <v>1917</v>
      </c>
      <c r="I46" s="1083"/>
      <c r="J46" s="1083"/>
      <c r="K46" s="1540" t="s">
        <v>1824</v>
      </c>
      <c r="L46" s="1085">
        <v>27482.2</v>
      </c>
      <c r="M46" s="1083">
        <v>10</v>
      </c>
      <c r="N46" s="1086">
        <f t="shared" ref="N46:N48" si="10">IF(M46=0,"N/A",+L46/M46)</f>
        <v>2748.2200000000003</v>
      </c>
      <c r="O46" s="1086">
        <f t="shared" ref="O46:O48" si="11">IF(M46=0,"N/A",+N46/12)</f>
        <v>229.01833333333335</v>
      </c>
      <c r="P46" s="1543">
        <f t="shared" si="4"/>
        <v>1</v>
      </c>
      <c r="Q46" s="1543">
        <f t="shared" si="5"/>
        <v>6</v>
      </c>
      <c r="R46" s="1087">
        <f t="shared" ref="R46:R48" si="12">N46*P46+O46*Q46</f>
        <v>4122.33</v>
      </c>
      <c r="S46" s="1086">
        <f t="shared" ref="S46:S48" si="13">+L46-R46</f>
        <v>23359.870000000003</v>
      </c>
      <c r="T46" s="1083">
        <v>617</v>
      </c>
      <c r="U46" s="1088"/>
      <c r="V46" s="1089"/>
      <c r="W46" s="1088"/>
    </row>
    <row r="47" spans="1:26" s="890" customFormat="1" ht="39" customHeight="1" x14ac:dyDescent="0.25">
      <c r="A47" s="16">
        <v>36</v>
      </c>
      <c r="B47" s="1082">
        <v>44539</v>
      </c>
      <c r="C47" s="1544" t="s">
        <v>371</v>
      </c>
      <c r="D47" s="1083">
        <v>26</v>
      </c>
      <c r="E47" s="1083" t="s">
        <v>1937</v>
      </c>
      <c r="F47" s="1083" t="s">
        <v>1912</v>
      </c>
      <c r="G47" s="1083">
        <v>1</v>
      </c>
      <c r="H47" s="1545" t="s">
        <v>1917</v>
      </c>
      <c r="I47" s="1083"/>
      <c r="J47" s="1083"/>
      <c r="K47" s="1540" t="s">
        <v>1824</v>
      </c>
      <c r="L47" s="1085">
        <v>27482.2</v>
      </c>
      <c r="M47" s="1083">
        <v>10</v>
      </c>
      <c r="N47" s="1086">
        <f t="shared" si="10"/>
        <v>2748.2200000000003</v>
      </c>
      <c r="O47" s="1086">
        <f t="shared" si="11"/>
        <v>229.01833333333335</v>
      </c>
      <c r="P47" s="1543">
        <f t="shared" si="4"/>
        <v>1</v>
      </c>
      <c r="Q47" s="1543">
        <f t="shared" si="5"/>
        <v>6</v>
      </c>
      <c r="R47" s="1087">
        <f t="shared" si="12"/>
        <v>4122.33</v>
      </c>
      <c r="S47" s="1086">
        <f t="shared" si="13"/>
        <v>23359.870000000003</v>
      </c>
      <c r="T47" s="1083">
        <v>617</v>
      </c>
      <c r="U47" s="1088"/>
      <c r="V47" s="1089"/>
      <c r="W47" s="1088"/>
    </row>
    <row r="48" spans="1:26" s="890" customFormat="1" ht="39" customHeight="1" x14ac:dyDescent="0.25">
      <c r="A48" s="16">
        <v>37</v>
      </c>
      <c r="B48" s="1082">
        <v>44551</v>
      </c>
      <c r="C48" s="1537" t="s">
        <v>371</v>
      </c>
      <c r="D48" s="1083">
        <v>26</v>
      </c>
      <c r="E48" s="1083" t="s">
        <v>1856</v>
      </c>
      <c r="F48" s="1083" t="s">
        <v>1912</v>
      </c>
      <c r="G48" s="1083">
        <v>1</v>
      </c>
      <c r="H48" s="1545" t="s">
        <v>1942</v>
      </c>
      <c r="I48" s="1083"/>
      <c r="J48" s="1083"/>
      <c r="K48" s="1540" t="s">
        <v>1824</v>
      </c>
      <c r="L48" s="1085">
        <v>18513.72</v>
      </c>
      <c r="M48" s="1083">
        <v>10</v>
      </c>
      <c r="N48" s="1086">
        <f t="shared" si="10"/>
        <v>1851.3720000000001</v>
      </c>
      <c r="O48" s="1086">
        <f t="shared" si="11"/>
        <v>154.28100000000001</v>
      </c>
      <c r="P48" s="1543">
        <f t="shared" si="4"/>
        <v>1</v>
      </c>
      <c r="Q48" s="1543">
        <f t="shared" si="5"/>
        <v>6</v>
      </c>
      <c r="R48" s="1087">
        <f t="shared" si="12"/>
        <v>2777.058</v>
      </c>
      <c r="S48" s="1086">
        <f t="shared" si="13"/>
        <v>15736.662</v>
      </c>
      <c r="T48" s="1083">
        <v>617</v>
      </c>
      <c r="U48" s="1088"/>
      <c r="V48" s="1089"/>
      <c r="W48" s="1088"/>
    </row>
    <row r="49" spans="1:23" ht="39" customHeight="1" x14ac:dyDescent="0.25">
      <c r="A49" s="27">
        <v>38</v>
      </c>
      <c r="B49" s="28">
        <v>44749</v>
      </c>
      <c r="C49" s="1264" t="s">
        <v>371</v>
      </c>
      <c r="D49" s="18">
        <v>26</v>
      </c>
      <c r="E49" s="18" t="s">
        <v>25</v>
      </c>
      <c r="F49" s="1377" t="s">
        <v>1374</v>
      </c>
      <c r="G49" s="18">
        <v>2</v>
      </c>
      <c r="H49" s="1084" t="s">
        <v>1821</v>
      </c>
      <c r="I49" s="18"/>
      <c r="J49" s="18"/>
      <c r="K49" s="1055" t="s">
        <v>1822</v>
      </c>
      <c r="L49" s="22">
        <v>81420</v>
      </c>
      <c r="M49" s="18">
        <v>10</v>
      </c>
      <c r="N49" s="24">
        <f t="shared" si="7"/>
        <v>8142</v>
      </c>
      <c r="O49" s="24">
        <f t="shared" si="8"/>
        <v>678.5</v>
      </c>
      <c r="P49" s="25">
        <f t="shared" si="4"/>
        <v>0</v>
      </c>
      <c r="Q49" s="25">
        <f t="shared" si="5"/>
        <v>11</v>
      </c>
      <c r="R49" s="1080">
        <f t="shared" si="9"/>
        <v>7463.5</v>
      </c>
      <c r="S49" s="24">
        <f t="shared" si="6"/>
        <v>73956.5</v>
      </c>
      <c r="T49" s="18">
        <v>617</v>
      </c>
      <c r="U49" s="34"/>
      <c r="V49" s="35"/>
      <c r="W49" s="34"/>
    </row>
    <row r="50" spans="1:23" ht="39" customHeight="1" x14ac:dyDescent="0.25">
      <c r="A50" s="16">
        <v>39</v>
      </c>
      <c r="B50" s="28">
        <v>44746</v>
      </c>
      <c r="C50" s="1263" t="s">
        <v>371</v>
      </c>
      <c r="D50" s="18">
        <v>26</v>
      </c>
      <c r="E50" s="18" t="s">
        <v>25</v>
      </c>
      <c r="F50" s="1377" t="s">
        <v>1374</v>
      </c>
      <c r="G50" s="18">
        <v>2</v>
      </c>
      <c r="H50" s="20" t="s">
        <v>1828</v>
      </c>
      <c r="I50" s="18"/>
      <c r="J50" s="18" t="s">
        <v>1829</v>
      </c>
      <c r="K50" s="1055" t="s">
        <v>1824</v>
      </c>
      <c r="L50" s="22">
        <v>32725.18</v>
      </c>
      <c r="M50" s="18">
        <v>10</v>
      </c>
      <c r="N50" s="24">
        <f t="shared" si="7"/>
        <v>3272.518</v>
      </c>
      <c r="O50" s="24">
        <f t="shared" si="8"/>
        <v>272.70983333333334</v>
      </c>
      <c r="P50" s="25">
        <f t="shared" si="4"/>
        <v>0</v>
      </c>
      <c r="Q50" s="25">
        <f t="shared" si="5"/>
        <v>11</v>
      </c>
      <c r="R50" s="1080">
        <f t="shared" si="9"/>
        <v>2999.8081666666667</v>
      </c>
      <c r="S50" s="24">
        <f t="shared" si="6"/>
        <v>29725.371833333335</v>
      </c>
      <c r="T50" s="18">
        <v>617</v>
      </c>
      <c r="U50" s="34"/>
      <c r="V50" s="35"/>
      <c r="W50" s="34"/>
    </row>
    <row r="51" spans="1:23" ht="39" customHeight="1" x14ac:dyDescent="0.25">
      <c r="A51" s="27">
        <v>40</v>
      </c>
      <c r="B51" s="28">
        <v>44749</v>
      </c>
      <c r="C51" s="1264" t="s">
        <v>371</v>
      </c>
      <c r="D51" s="18">
        <v>26</v>
      </c>
      <c r="E51" s="18" t="s">
        <v>25</v>
      </c>
      <c r="F51" s="1377" t="s">
        <v>1374</v>
      </c>
      <c r="G51" s="18">
        <v>1</v>
      </c>
      <c r="H51" s="18" t="s">
        <v>1826</v>
      </c>
      <c r="I51" s="18"/>
      <c r="J51" s="18"/>
      <c r="K51" s="1055" t="s">
        <v>1824</v>
      </c>
      <c r="L51" s="22">
        <v>41300</v>
      </c>
      <c r="M51" s="18">
        <v>10</v>
      </c>
      <c r="N51" s="24">
        <f t="shared" si="7"/>
        <v>4130</v>
      </c>
      <c r="O51" s="24">
        <f t="shared" si="8"/>
        <v>344.16666666666669</v>
      </c>
      <c r="P51" s="25">
        <f t="shared" si="4"/>
        <v>0</v>
      </c>
      <c r="Q51" s="25">
        <f t="shared" si="5"/>
        <v>11</v>
      </c>
      <c r="R51" s="1080">
        <f t="shared" si="9"/>
        <v>3785.8333333333335</v>
      </c>
      <c r="S51" s="24">
        <f t="shared" si="6"/>
        <v>37514.166666666664</v>
      </c>
      <c r="T51" s="18">
        <v>617</v>
      </c>
      <c r="U51" s="34"/>
      <c r="V51" s="35"/>
      <c r="W51" s="34"/>
    </row>
    <row r="52" spans="1:23" ht="39" customHeight="1" x14ac:dyDescent="0.25">
      <c r="A52" s="16">
        <v>41</v>
      </c>
      <c r="B52" s="28">
        <v>44762</v>
      </c>
      <c r="C52" s="1263" t="s">
        <v>371</v>
      </c>
      <c r="D52" s="18">
        <v>26</v>
      </c>
      <c r="E52" s="18" t="s">
        <v>1856</v>
      </c>
      <c r="F52" s="1377" t="s">
        <v>1374</v>
      </c>
      <c r="G52" s="18">
        <v>1</v>
      </c>
      <c r="H52" s="1059" t="s">
        <v>1857</v>
      </c>
      <c r="I52" s="18"/>
      <c r="J52" s="18"/>
      <c r="K52" s="1055" t="s">
        <v>1824</v>
      </c>
      <c r="L52" s="22">
        <v>12342.8</v>
      </c>
      <c r="M52" s="18">
        <v>10</v>
      </c>
      <c r="N52" s="24">
        <f t="shared" si="7"/>
        <v>1234.28</v>
      </c>
      <c r="O52" s="24">
        <f t="shared" si="8"/>
        <v>102.85666666666667</v>
      </c>
      <c r="P52" s="25">
        <f t="shared" si="4"/>
        <v>0</v>
      </c>
      <c r="Q52" s="25">
        <f t="shared" si="5"/>
        <v>11</v>
      </c>
      <c r="R52" s="1080">
        <f t="shared" si="9"/>
        <v>1131.4233333333334</v>
      </c>
      <c r="S52" s="24">
        <f t="shared" si="6"/>
        <v>11211.376666666665</v>
      </c>
      <c r="T52" s="18">
        <v>617</v>
      </c>
      <c r="U52" s="34"/>
      <c r="V52" s="35"/>
      <c r="W52" s="34"/>
    </row>
    <row r="53" spans="1:23" ht="93" customHeight="1" x14ac:dyDescent="0.25">
      <c r="A53" s="27">
        <v>42</v>
      </c>
      <c r="B53" s="28">
        <v>44791</v>
      </c>
      <c r="C53" s="1264" t="s">
        <v>371</v>
      </c>
      <c r="D53" s="18">
        <v>26</v>
      </c>
      <c r="E53" s="18" t="s">
        <v>366</v>
      </c>
      <c r="F53" s="1377" t="s">
        <v>1374</v>
      </c>
      <c r="G53" s="18">
        <v>1</v>
      </c>
      <c r="H53" s="1059" t="s">
        <v>1840</v>
      </c>
      <c r="I53" s="18" t="s">
        <v>1842</v>
      </c>
      <c r="J53" s="18" t="s">
        <v>1841</v>
      </c>
      <c r="K53" s="1055" t="s">
        <v>88</v>
      </c>
      <c r="L53" s="22">
        <v>6483.36</v>
      </c>
      <c r="M53" s="18">
        <v>10</v>
      </c>
      <c r="N53" s="24">
        <f t="shared" si="7"/>
        <v>648.33600000000001</v>
      </c>
      <c r="O53" s="24">
        <f t="shared" si="8"/>
        <v>54.027999999999999</v>
      </c>
      <c r="P53" s="25">
        <f t="shared" si="4"/>
        <v>0</v>
      </c>
      <c r="Q53" s="25">
        <f t="shared" si="5"/>
        <v>10</v>
      </c>
      <c r="R53" s="1080">
        <f t="shared" si="9"/>
        <v>540.28</v>
      </c>
      <c r="S53" s="24">
        <f t="shared" si="6"/>
        <v>5943.08</v>
      </c>
      <c r="T53" s="18">
        <v>617</v>
      </c>
      <c r="U53" s="34"/>
      <c r="V53" s="35"/>
      <c r="W53" s="34"/>
    </row>
    <row r="54" spans="1:23" ht="126.75" customHeight="1" x14ac:dyDescent="0.25">
      <c r="A54" s="16">
        <v>43</v>
      </c>
      <c r="B54" s="28">
        <v>44746</v>
      </c>
      <c r="C54" s="1263" t="s">
        <v>371</v>
      </c>
      <c r="D54" s="18">
        <v>26</v>
      </c>
      <c r="E54" s="18" t="s">
        <v>25</v>
      </c>
      <c r="F54" s="1377" t="s">
        <v>1374</v>
      </c>
      <c r="G54" s="18">
        <v>1</v>
      </c>
      <c r="H54" s="1059" t="s">
        <v>1832</v>
      </c>
      <c r="I54" s="18"/>
      <c r="J54" s="18"/>
      <c r="K54" s="1055" t="s">
        <v>1824</v>
      </c>
      <c r="L54" s="22">
        <v>37175.69</v>
      </c>
      <c r="M54" s="18">
        <v>10</v>
      </c>
      <c r="N54" s="24">
        <f t="shared" si="7"/>
        <v>3717.5690000000004</v>
      </c>
      <c r="O54" s="24">
        <f t="shared" si="8"/>
        <v>309.79741666666672</v>
      </c>
      <c r="P54" s="25">
        <f t="shared" si="4"/>
        <v>0</v>
      </c>
      <c r="Q54" s="25">
        <f t="shared" si="5"/>
        <v>11</v>
      </c>
      <c r="R54" s="1080">
        <f t="shared" si="9"/>
        <v>3407.7715833333341</v>
      </c>
      <c r="S54" s="24">
        <f t="shared" si="6"/>
        <v>33767.918416666667</v>
      </c>
      <c r="T54" s="18">
        <v>617</v>
      </c>
      <c r="U54" s="34"/>
      <c r="V54" s="35"/>
      <c r="W54" s="34"/>
    </row>
    <row r="55" spans="1:23" ht="126.75" customHeight="1" x14ac:dyDescent="0.25">
      <c r="A55" s="27">
        <v>44</v>
      </c>
      <c r="B55" s="28">
        <v>44907</v>
      </c>
      <c r="C55" s="1264" t="s">
        <v>371</v>
      </c>
      <c r="D55" s="18">
        <v>26</v>
      </c>
      <c r="E55" s="18" t="s">
        <v>25</v>
      </c>
      <c r="F55" s="1377" t="s">
        <v>1374</v>
      </c>
      <c r="G55" s="18">
        <v>2</v>
      </c>
      <c r="H55" s="1059" t="s">
        <v>1874</v>
      </c>
      <c r="I55" s="18"/>
      <c r="J55" s="18"/>
      <c r="K55" s="1055" t="s">
        <v>1824</v>
      </c>
      <c r="L55" s="22">
        <v>80240</v>
      </c>
      <c r="M55" s="18">
        <v>10</v>
      </c>
      <c r="N55" s="24">
        <f t="shared" si="7"/>
        <v>8024</v>
      </c>
      <c r="O55" s="24">
        <f t="shared" si="8"/>
        <v>668.66666666666663</v>
      </c>
      <c r="P55" s="25">
        <f t="shared" si="4"/>
        <v>0</v>
      </c>
      <c r="Q55" s="25">
        <f t="shared" si="5"/>
        <v>6</v>
      </c>
      <c r="R55" s="1080">
        <f t="shared" si="9"/>
        <v>4012</v>
      </c>
      <c r="S55" s="24">
        <f t="shared" si="6"/>
        <v>76228</v>
      </c>
      <c r="T55" s="18">
        <v>617</v>
      </c>
      <c r="U55" s="34"/>
      <c r="V55" s="35"/>
      <c r="W55" s="34"/>
    </row>
    <row r="56" spans="1:23" ht="126.75" customHeight="1" x14ac:dyDescent="0.25">
      <c r="A56" s="16">
        <v>45</v>
      </c>
      <c r="B56" s="28">
        <v>44907</v>
      </c>
      <c r="C56" s="1263" t="s">
        <v>371</v>
      </c>
      <c r="D56" s="18">
        <v>26</v>
      </c>
      <c r="E56" s="18" t="s">
        <v>25</v>
      </c>
      <c r="F56" s="1377" t="s">
        <v>1374</v>
      </c>
      <c r="G56" s="18">
        <v>1</v>
      </c>
      <c r="H56" s="1059" t="s">
        <v>1875</v>
      </c>
      <c r="I56" s="18"/>
      <c r="J56" s="18"/>
      <c r="K56" s="1055" t="s">
        <v>1824</v>
      </c>
      <c r="L56" s="22">
        <v>12342.8</v>
      </c>
      <c r="M56" s="18">
        <v>10</v>
      </c>
      <c r="N56" s="24">
        <f t="shared" si="7"/>
        <v>1234.28</v>
      </c>
      <c r="O56" s="24">
        <f t="shared" si="8"/>
        <v>102.85666666666667</v>
      </c>
      <c r="P56" s="25">
        <f t="shared" si="4"/>
        <v>0</v>
      </c>
      <c r="Q56" s="25">
        <f t="shared" si="5"/>
        <v>6</v>
      </c>
      <c r="R56" s="1080">
        <f t="shared" ref="R56" si="14">N56*P56+O56*Q56</f>
        <v>617.14</v>
      </c>
      <c r="S56" s="24">
        <f t="shared" ref="S56" si="15">+L56-R56</f>
        <v>11725.66</v>
      </c>
      <c r="T56" s="18">
        <v>617</v>
      </c>
      <c r="U56" s="34"/>
      <c r="V56" s="35"/>
      <c r="W56" s="34"/>
    </row>
    <row r="57" spans="1:23" ht="126.75" customHeight="1" x14ac:dyDescent="0.25">
      <c r="A57" s="27">
        <v>46</v>
      </c>
      <c r="B57" s="28">
        <v>44915</v>
      </c>
      <c r="C57" s="1264" t="s">
        <v>371</v>
      </c>
      <c r="D57" s="18">
        <v>26</v>
      </c>
      <c r="E57" s="18" t="s">
        <v>126</v>
      </c>
      <c r="F57" s="1377" t="s">
        <v>1374</v>
      </c>
      <c r="G57" s="18">
        <v>1</v>
      </c>
      <c r="H57" s="1059" t="s">
        <v>1873</v>
      </c>
      <c r="I57" s="18"/>
      <c r="J57" s="18"/>
      <c r="K57" s="1055" t="s">
        <v>88</v>
      </c>
      <c r="L57" s="22">
        <v>49998.96</v>
      </c>
      <c r="M57" s="18">
        <v>10</v>
      </c>
      <c r="N57" s="24">
        <f t="shared" ref="N57:N63" si="16">IF(M57=0,"N/A",+L57/M57)</f>
        <v>4999.8959999999997</v>
      </c>
      <c r="O57" s="24">
        <f t="shared" ref="O57:O63" si="17">IF(M57=0,"N/A",+N57/12)</f>
        <v>416.65799999999996</v>
      </c>
      <c r="P57" s="25">
        <f t="shared" si="4"/>
        <v>0</v>
      </c>
      <c r="Q57" s="25">
        <f t="shared" si="5"/>
        <v>6</v>
      </c>
      <c r="R57" s="1080">
        <f t="shared" ref="R57:R63" si="18">N57*P57+O57*Q57</f>
        <v>2499.9479999999999</v>
      </c>
      <c r="S57" s="24">
        <f t="shared" ref="S57:S63" si="19">+L57-R57</f>
        <v>47499.012000000002</v>
      </c>
      <c r="T57" s="18">
        <v>619</v>
      </c>
      <c r="U57" s="34"/>
      <c r="V57" s="35"/>
      <c r="W57" s="34"/>
    </row>
    <row r="58" spans="1:23" ht="126.75" customHeight="1" x14ac:dyDescent="0.25">
      <c r="A58" s="16">
        <v>47</v>
      </c>
      <c r="B58" s="28">
        <v>44916</v>
      </c>
      <c r="C58" s="1263" t="s">
        <v>371</v>
      </c>
      <c r="D58" s="18">
        <v>26</v>
      </c>
      <c r="E58" s="18" t="s">
        <v>25</v>
      </c>
      <c r="F58" s="1377" t="s">
        <v>1374</v>
      </c>
      <c r="G58" s="18">
        <v>1</v>
      </c>
      <c r="H58" s="1059" t="s">
        <v>1885</v>
      </c>
      <c r="I58" s="18"/>
      <c r="J58" s="18" t="s">
        <v>1886</v>
      </c>
      <c r="K58" s="1055" t="s">
        <v>88</v>
      </c>
      <c r="L58" s="22">
        <v>4283.3500000000004</v>
      </c>
      <c r="M58" s="18">
        <v>10</v>
      </c>
      <c r="N58" s="24">
        <f t="shared" si="16"/>
        <v>428.33500000000004</v>
      </c>
      <c r="O58" s="24">
        <f t="shared" si="17"/>
        <v>35.694583333333334</v>
      </c>
      <c r="P58" s="25">
        <f t="shared" si="4"/>
        <v>0</v>
      </c>
      <c r="Q58" s="25">
        <f t="shared" si="5"/>
        <v>6</v>
      </c>
      <c r="R58" s="1080">
        <f t="shared" si="18"/>
        <v>214.16750000000002</v>
      </c>
      <c r="S58" s="24">
        <f t="shared" si="19"/>
        <v>4069.1825000000003</v>
      </c>
      <c r="T58" s="18">
        <v>617</v>
      </c>
      <c r="U58" s="34"/>
      <c r="V58" s="35"/>
      <c r="W58" s="34"/>
    </row>
    <row r="59" spans="1:23" ht="126.75" customHeight="1" x14ac:dyDescent="0.25">
      <c r="A59" s="27">
        <v>48</v>
      </c>
      <c r="B59" s="1366">
        <v>44924</v>
      </c>
      <c r="C59" s="1367" t="s">
        <v>371</v>
      </c>
      <c r="D59" s="1368">
        <v>26</v>
      </c>
      <c r="E59" s="1368" t="s">
        <v>35</v>
      </c>
      <c r="F59" s="1377" t="s">
        <v>1374</v>
      </c>
      <c r="G59" s="1368">
        <v>1</v>
      </c>
      <c r="H59" s="1369" t="s">
        <v>1904</v>
      </c>
      <c r="I59" s="1368"/>
      <c r="J59" s="1368" t="s">
        <v>1905</v>
      </c>
      <c r="K59" s="1370" t="s">
        <v>88</v>
      </c>
      <c r="L59" s="1371">
        <v>22932.12</v>
      </c>
      <c r="M59" s="1368">
        <v>3</v>
      </c>
      <c r="N59" s="1372">
        <f t="shared" si="16"/>
        <v>7644.04</v>
      </c>
      <c r="O59" s="1372">
        <f t="shared" si="17"/>
        <v>637.00333333333333</v>
      </c>
      <c r="P59" s="1373">
        <f t="shared" si="4"/>
        <v>0</v>
      </c>
      <c r="Q59" s="1373">
        <f t="shared" si="5"/>
        <v>6</v>
      </c>
      <c r="R59" s="1374">
        <f t="shared" si="18"/>
        <v>3822.02</v>
      </c>
      <c r="S59" s="1372">
        <f t="shared" si="19"/>
        <v>19110.099999999999</v>
      </c>
      <c r="T59" s="1368">
        <v>617</v>
      </c>
      <c r="U59" s="34"/>
      <c r="V59" s="35"/>
      <c r="W59" s="34"/>
    </row>
    <row r="60" spans="1:23" ht="66.75" customHeight="1" x14ac:dyDescent="0.25">
      <c r="A60" s="16">
        <v>49</v>
      </c>
      <c r="B60" s="1375">
        <v>45041</v>
      </c>
      <c r="C60" s="1376" t="s">
        <v>371</v>
      </c>
      <c r="D60" s="1377">
        <v>26</v>
      </c>
      <c r="E60" s="1377" t="s">
        <v>25</v>
      </c>
      <c r="F60" s="1377" t="s">
        <v>1374</v>
      </c>
      <c r="G60" s="1377">
        <v>1</v>
      </c>
      <c r="H60" s="1378" t="s">
        <v>931</v>
      </c>
      <c r="I60" s="1377"/>
      <c r="J60" s="1377"/>
      <c r="K60" s="1379" t="s">
        <v>1824</v>
      </c>
      <c r="L60" s="1380">
        <v>53100</v>
      </c>
      <c r="M60" s="1377">
        <v>10</v>
      </c>
      <c r="N60" s="1381">
        <f t="shared" si="16"/>
        <v>5310</v>
      </c>
      <c r="O60" s="1381">
        <f t="shared" si="17"/>
        <v>442.5</v>
      </c>
      <c r="P60" s="1382">
        <f t="shared" si="4"/>
        <v>0</v>
      </c>
      <c r="Q60" s="1382">
        <f t="shared" si="5"/>
        <v>2</v>
      </c>
      <c r="R60" s="1383">
        <f t="shared" si="18"/>
        <v>885</v>
      </c>
      <c r="S60" s="1381">
        <f t="shared" si="19"/>
        <v>52215</v>
      </c>
      <c r="T60" s="1377">
        <v>617</v>
      </c>
      <c r="U60" s="34"/>
      <c r="V60" s="35"/>
      <c r="W60" s="34"/>
    </row>
    <row r="61" spans="1:23" ht="66.75" customHeight="1" x14ac:dyDescent="0.2">
      <c r="A61" s="1405">
        <v>50</v>
      </c>
      <c r="B61" s="1375">
        <v>45057</v>
      </c>
      <c r="C61" s="1376" t="s">
        <v>371</v>
      </c>
      <c r="D61" s="1377" t="s">
        <v>2055</v>
      </c>
      <c r="E61" s="1377" t="s">
        <v>25</v>
      </c>
      <c r="F61" s="1377" t="s">
        <v>1374</v>
      </c>
      <c r="G61" s="1377">
        <v>1</v>
      </c>
      <c r="H61" s="1378" t="s">
        <v>2059</v>
      </c>
      <c r="I61" s="1377"/>
      <c r="J61" s="1377"/>
      <c r="K61" s="1379" t="s">
        <v>88</v>
      </c>
      <c r="L61" s="1380">
        <v>22101.35</v>
      </c>
      <c r="M61" s="1377">
        <v>10</v>
      </c>
      <c r="N61" s="1381">
        <f t="shared" si="16"/>
        <v>2210.1349999999998</v>
      </c>
      <c r="O61" s="1381">
        <f t="shared" si="17"/>
        <v>184.17791666666665</v>
      </c>
      <c r="P61" s="1382">
        <f t="shared" si="4"/>
        <v>0</v>
      </c>
      <c r="Q61" s="1382">
        <f t="shared" si="5"/>
        <v>1</v>
      </c>
      <c r="R61" s="1383">
        <f t="shared" si="18"/>
        <v>184.17791666666665</v>
      </c>
      <c r="S61" s="1381">
        <f t="shared" si="19"/>
        <v>21917.172083333331</v>
      </c>
      <c r="T61" s="1377">
        <v>617</v>
      </c>
      <c r="U61" s="34"/>
      <c r="V61" s="35"/>
      <c r="W61" s="34"/>
    </row>
    <row r="62" spans="1:23" ht="66.75" customHeight="1" x14ac:dyDescent="0.25">
      <c r="A62" s="1415">
        <v>51</v>
      </c>
      <c r="B62" s="1375">
        <v>45048</v>
      </c>
      <c r="C62" s="1376" t="s">
        <v>371</v>
      </c>
      <c r="D62" s="1377">
        <v>26</v>
      </c>
      <c r="E62" s="1377" t="s">
        <v>25</v>
      </c>
      <c r="F62" s="1377" t="s">
        <v>1374</v>
      </c>
      <c r="G62" s="1377">
        <v>1</v>
      </c>
      <c r="H62" s="1378" t="s">
        <v>2065</v>
      </c>
      <c r="I62" s="1377"/>
      <c r="J62" s="1377"/>
      <c r="K62" s="1379" t="s">
        <v>88</v>
      </c>
      <c r="L62" s="1380">
        <v>6306.86</v>
      </c>
      <c r="M62" s="1377">
        <v>10</v>
      </c>
      <c r="N62" s="1381">
        <f t="shared" si="16"/>
        <v>630.68599999999992</v>
      </c>
      <c r="O62" s="1381">
        <f t="shared" si="17"/>
        <v>52.55716666666666</v>
      </c>
      <c r="P62" s="1382">
        <f t="shared" si="4"/>
        <v>0</v>
      </c>
      <c r="Q62" s="1382">
        <f t="shared" si="5"/>
        <v>1</v>
      </c>
      <c r="R62" s="1383">
        <f t="shared" si="18"/>
        <v>52.55716666666666</v>
      </c>
      <c r="S62" s="1381">
        <f t="shared" si="19"/>
        <v>6254.3028333333332</v>
      </c>
      <c r="T62" s="1377">
        <v>617</v>
      </c>
      <c r="U62" s="34"/>
      <c r="V62" s="35"/>
      <c r="W62" s="34"/>
    </row>
    <row r="63" spans="1:23" ht="66.75" customHeight="1" x14ac:dyDescent="0.2">
      <c r="A63" s="1405">
        <v>52</v>
      </c>
      <c r="B63" s="1375">
        <v>45048</v>
      </c>
      <c r="C63" s="1376" t="s">
        <v>371</v>
      </c>
      <c r="D63" s="1377">
        <v>26</v>
      </c>
      <c r="E63" s="1377" t="s">
        <v>25</v>
      </c>
      <c r="F63" s="1377" t="s">
        <v>1374</v>
      </c>
      <c r="G63" s="1377">
        <v>1</v>
      </c>
      <c r="H63" s="1378" t="s">
        <v>2066</v>
      </c>
      <c r="I63" s="1377"/>
      <c r="J63" s="1377"/>
      <c r="K63" s="1379" t="s">
        <v>88</v>
      </c>
      <c r="L63" s="1380">
        <v>7164.42</v>
      </c>
      <c r="M63" s="1377">
        <v>10</v>
      </c>
      <c r="N63" s="1381">
        <f t="shared" si="16"/>
        <v>716.44200000000001</v>
      </c>
      <c r="O63" s="1381">
        <f t="shared" si="17"/>
        <v>59.703499999999998</v>
      </c>
      <c r="P63" s="1382">
        <f t="shared" si="4"/>
        <v>0</v>
      </c>
      <c r="Q63" s="1382">
        <f t="shared" si="5"/>
        <v>1</v>
      </c>
      <c r="R63" s="1383">
        <f t="shared" si="18"/>
        <v>59.703499999999998</v>
      </c>
      <c r="S63" s="1381">
        <f t="shared" si="19"/>
        <v>7104.7165000000005</v>
      </c>
      <c r="T63" s="1377">
        <v>617</v>
      </c>
      <c r="U63" s="34"/>
      <c r="V63" s="35"/>
      <c r="W63" s="34"/>
    </row>
    <row r="64" spans="1:23" ht="18" customHeight="1" x14ac:dyDescent="0.25">
      <c r="A64" s="40"/>
      <c r="B64" s="41"/>
      <c r="C64" s="41"/>
      <c r="D64" s="41"/>
      <c r="E64" s="41"/>
      <c r="F64" s="42"/>
      <c r="G64" s="42"/>
      <c r="H64" s="43"/>
      <c r="I64" s="42"/>
      <c r="J64" s="41"/>
      <c r="K64" s="41"/>
      <c r="L64" s="44">
        <f>SUM(L12:L63)</f>
        <v>986067.87120000005</v>
      </c>
      <c r="M64" s="44"/>
      <c r="N64" s="44">
        <f>SUM(N12:N63)</f>
        <v>108171.66473333332</v>
      </c>
      <c r="O64" s="44">
        <f>SUM(O12:O63)</f>
        <v>8684.1876111111123</v>
      </c>
      <c r="P64" s="44">
        <f>+DATEDIF($B41,$W$11,"y")</f>
        <v>3</v>
      </c>
      <c r="Q64" s="44">
        <f>+DATEDIF($B41,$W$11,"ym")</f>
        <v>10</v>
      </c>
      <c r="R64" s="44">
        <f>SUM(R12:R63)</f>
        <v>439198.26103333343</v>
      </c>
      <c r="S64" s="44">
        <f>SUM(S12:S63)</f>
        <v>546869.60916666663</v>
      </c>
      <c r="T64" s="4"/>
    </row>
    <row r="65" spans="1:26" ht="15.75" customHeight="1" x14ac:dyDescent="0.25">
      <c r="A65" s="40"/>
      <c r="B65" s="41"/>
      <c r="C65" s="41"/>
      <c r="D65" s="41"/>
      <c r="E65" s="41"/>
      <c r="F65" s="42"/>
      <c r="G65" s="42"/>
      <c r="H65" s="43"/>
      <c r="I65" s="42"/>
      <c r="J65" s="41"/>
      <c r="K65" s="41"/>
      <c r="L65" s="41"/>
      <c r="M65" s="41"/>
      <c r="N65" s="41"/>
      <c r="O65" s="41"/>
      <c r="P65" s="41"/>
      <c r="Q65" s="41"/>
      <c r="R65" s="45"/>
    </row>
    <row r="66" spans="1:26" ht="15.75" customHeight="1" x14ac:dyDescent="0.25">
      <c r="A66" s="40"/>
      <c r="B66" s="41"/>
      <c r="C66" s="41"/>
      <c r="D66" s="41"/>
      <c r="E66" s="41"/>
      <c r="F66" s="42"/>
      <c r="G66" s="42"/>
      <c r="H66" s="43"/>
      <c r="I66" s="41"/>
      <c r="J66" s="41"/>
      <c r="K66" s="41"/>
      <c r="L66" s="41"/>
      <c r="M66" s="41"/>
      <c r="N66" s="41"/>
      <c r="O66" s="41"/>
      <c r="P66" s="41"/>
      <c r="Q66" s="41"/>
      <c r="R66" s="41"/>
    </row>
    <row r="67" spans="1:26" ht="51" customHeight="1" x14ac:dyDescent="0.25">
      <c r="A67" s="46"/>
      <c r="B67" s="47"/>
      <c r="C67" s="47"/>
      <c r="D67" s="48"/>
      <c r="E67" s="49" t="s">
        <v>90</v>
      </c>
      <c r="F67" s="50" t="s">
        <v>91</v>
      </c>
      <c r="G67" s="50" t="s">
        <v>92</v>
      </c>
      <c r="H67" s="49" t="s">
        <v>93</v>
      </c>
      <c r="I67" s="51" t="s">
        <v>94</v>
      </c>
      <c r="J67" s="51" t="s">
        <v>95</v>
      </c>
      <c r="K67" s="48"/>
      <c r="L67" s="41"/>
      <c r="M67" s="41"/>
      <c r="N67" s="41"/>
      <c r="O67" s="41"/>
      <c r="P67" s="41"/>
      <c r="Q67" s="41"/>
      <c r="R67" s="41"/>
      <c r="S67" s="41"/>
      <c r="T67" s="14"/>
      <c r="U67" s="14"/>
      <c r="V67" s="14"/>
      <c r="W67" s="14"/>
      <c r="X67" s="14"/>
      <c r="Y67" s="14"/>
      <c r="Z67" s="14"/>
    </row>
    <row r="68" spans="1:26" ht="18" customHeight="1" x14ac:dyDescent="0.25">
      <c r="A68" s="40"/>
      <c r="B68" s="41"/>
      <c r="C68" s="41"/>
      <c r="D68" s="52"/>
      <c r="E68" s="53">
        <v>611</v>
      </c>
      <c r="F68" s="54" t="s">
        <v>96</v>
      </c>
      <c r="G68" s="55">
        <f t="shared" ref="G68:G76" si="20">SUMIF($T$12:$T$300,E68,$L$12:$L$301)</f>
        <v>0</v>
      </c>
      <c r="H68" s="55">
        <f t="shared" ref="H68:H77" si="21">SUMIF($T$12:$T$300,E68,$R$12:$R$301)</f>
        <v>0</v>
      </c>
      <c r="I68" s="55">
        <f t="shared" ref="I68:I77" si="22">SUMIF($T$12:$T$300,E68,$O$12:$O$301)</f>
        <v>0</v>
      </c>
      <c r="J68" s="56">
        <f t="shared" ref="J68:J77" si="23">+G68-H68</f>
        <v>0</v>
      </c>
      <c r="K68" s="41"/>
      <c r="L68" s="48"/>
      <c r="M68" s="48"/>
      <c r="N68" s="47"/>
      <c r="O68" s="47"/>
      <c r="P68" s="47"/>
      <c r="Q68" s="47"/>
      <c r="R68" s="47"/>
      <c r="S68" s="47"/>
      <c r="T68" s="57"/>
    </row>
    <row r="69" spans="1:26" ht="18" customHeight="1" x14ac:dyDescent="0.25">
      <c r="A69" s="40"/>
      <c r="B69" s="41"/>
      <c r="C69" s="41"/>
      <c r="D69" s="52"/>
      <c r="E69" s="53">
        <v>612</v>
      </c>
      <c r="F69" s="54" t="s">
        <v>97</v>
      </c>
      <c r="G69" s="55">
        <f t="shared" si="20"/>
        <v>0</v>
      </c>
      <c r="H69" s="55">
        <f t="shared" si="21"/>
        <v>0</v>
      </c>
      <c r="I69" s="55">
        <f t="shared" si="22"/>
        <v>0</v>
      </c>
      <c r="J69" s="56">
        <f t="shared" si="23"/>
        <v>0</v>
      </c>
      <c r="K69" s="58"/>
      <c r="L69" s="41"/>
      <c r="M69" s="41"/>
      <c r="N69" s="41"/>
      <c r="O69" s="41"/>
      <c r="P69" s="41"/>
      <c r="Q69" s="41"/>
      <c r="R69" s="59"/>
      <c r="S69" s="60"/>
    </row>
    <row r="70" spans="1:26" ht="18" customHeight="1" x14ac:dyDescent="0.25">
      <c r="A70" s="40"/>
      <c r="B70" s="41"/>
      <c r="C70" s="41"/>
      <c r="D70" s="52"/>
      <c r="E70" s="53">
        <v>613</v>
      </c>
      <c r="F70" s="54" t="s">
        <v>98</v>
      </c>
      <c r="G70" s="55">
        <f t="shared" si="20"/>
        <v>0</v>
      </c>
      <c r="H70" s="55">
        <f t="shared" si="21"/>
        <v>0</v>
      </c>
      <c r="I70" s="55">
        <f t="shared" si="22"/>
        <v>0</v>
      </c>
      <c r="J70" s="56">
        <f t="shared" si="23"/>
        <v>0</v>
      </c>
      <c r="K70" s="61"/>
      <c r="M70" s="41"/>
      <c r="N70" s="41"/>
      <c r="O70" s="41"/>
      <c r="P70" s="41"/>
      <c r="Q70" s="41"/>
      <c r="R70" s="59"/>
      <c r="S70" s="60"/>
    </row>
    <row r="71" spans="1:26" ht="18" customHeight="1" x14ac:dyDescent="0.25">
      <c r="A71" s="40"/>
      <c r="B71" s="41"/>
      <c r="C71" s="41"/>
      <c r="D71" s="52"/>
      <c r="E71" s="53">
        <v>614</v>
      </c>
      <c r="F71" s="54" t="s">
        <v>99</v>
      </c>
      <c r="G71" s="55">
        <f t="shared" si="20"/>
        <v>108224.291</v>
      </c>
      <c r="H71" s="55">
        <f t="shared" si="21"/>
        <v>108224.29</v>
      </c>
      <c r="I71" s="55">
        <f t="shared" si="22"/>
        <v>0</v>
      </c>
      <c r="J71" s="56">
        <f t="shared" si="23"/>
        <v>1.0000000038417056E-3</v>
      </c>
      <c r="K71" s="61"/>
      <c r="M71" s="41"/>
      <c r="N71" s="41"/>
      <c r="O71" s="41"/>
      <c r="P71" s="41"/>
      <c r="Q71" s="41"/>
      <c r="R71" s="59"/>
    </row>
    <row r="72" spans="1:26" ht="18" customHeight="1" x14ac:dyDescent="0.25">
      <c r="A72" s="40"/>
      <c r="B72" s="41"/>
      <c r="C72" s="41"/>
      <c r="D72" s="52"/>
      <c r="E72" s="53">
        <v>615</v>
      </c>
      <c r="F72" s="54" t="s">
        <v>100</v>
      </c>
      <c r="G72" s="55">
        <f t="shared" si="20"/>
        <v>0</v>
      </c>
      <c r="H72" s="55">
        <f t="shared" si="21"/>
        <v>0</v>
      </c>
      <c r="I72" s="55">
        <f t="shared" si="22"/>
        <v>0</v>
      </c>
      <c r="J72" s="56">
        <f t="shared" si="23"/>
        <v>0</v>
      </c>
      <c r="K72" s="61"/>
      <c r="M72" s="41"/>
      <c r="N72" s="41"/>
      <c r="O72" s="41"/>
      <c r="P72" s="41"/>
      <c r="Q72" s="41"/>
      <c r="R72" s="41"/>
      <c r="S72" s="62"/>
    </row>
    <row r="73" spans="1:26" ht="18" customHeight="1" x14ac:dyDescent="0.25">
      <c r="A73" s="40"/>
      <c r="B73" s="41"/>
      <c r="C73" s="41"/>
      <c r="D73" s="52"/>
      <c r="E73" s="53">
        <v>616</v>
      </c>
      <c r="F73" s="54" t="s">
        <v>101</v>
      </c>
      <c r="G73" s="55">
        <f t="shared" si="20"/>
        <v>24702.2402</v>
      </c>
      <c r="H73" s="55">
        <f t="shared" si="21"/>
        <v>24702.2402</v>
      </c>
      <c r="I73" s="55">
        <f t="shared" si="22"/>
        <v>0</v>
      </c>
      <c r="J73" s="56">
        <f t="shared" si="23"/>
        <v>0</v>
      </c>
      <c r="K73" s="61"/>
      <c r="M73" s="41"/>
      <c r="N73" s="41"/>
      <c r="O73" s="41"/>
      <c r="P73" s="63"/>
      <c r="Q73" s="41"/>
      <c r="R73" s="41"/>
      <c r="S73" s="62"/>
      <c r="T73" s="57"/>
    </row>
    <row r="74" spans="1:26" ht="18" customHeight="1" x14ac:dyDescent="0.25">
      <c r="A74" s="40"/>
      <c r="B74" s="41"/>
      <c r="C74" s="41"/>
      <c r="D74" s="52"/>
      <c r="E74" s="53">
        <v>617</v>
      </c>
      <c r="F74" s="54" t="s">
        <v>102</v>
      </c>
      <c r="G74" s="55">
        <f t="shared" si="20"/>
        <v>771162.37</v>
      </c>
      <c r="H74" s="55">
        <f t="shared" si="21"/>
        <v>277121.77449999994</v>
      </c>
      <c r="I74" s="55">
        <f t="shared" si="22"/>
        <v>7379.195999999999</v>
      </c>
      <c r="J74" s="56">
        <f t="shared" si="23"/>
        <v>494040.59550000005</v>
      </c>
      <c r="M74" s="41"/>
      <c r="N74" s="41"/>
      <c r="O74" s="41"/>
      <c r="P74" s="41"/>
      <c r="Q74" s="41"/>
      <c r="R74" s="41"/>
      <c r="S74" s="62"/>
      <c r="T74" s="57"/>
    </row>
    <row r="75" spans="1:26" ht="18" customHeight="1" x14ac:dyDescent="0.25">
      <c r="A75" s="40"/>
      <c r="B75" s="41"/>
      <c r="C75" s="41"/>
      <c r="D75" s="52"/>
      <c r="E75" s="53">
        <v>618</v>
      </c>
      <c r="F75" s="64" t="s">
        <v>103</v>
      </c>
      <c r="G75" s="55">
        <f t="shared" si="20"/>
        <v>0</v>
      </c>
      <c r="H75" s="55">
        <f t="shared" si="21"/>
        <v>0</v>
      </c>
      <c r="I75" s="55">
        <f t="shared" si="22"/>
        <v>0</v>
      </c>
      <c r="J75" s="56">
        <f t="shared" si="23"/>
        <v>0</v>
      </c>
      <c r="K75" s="52"/>
      <c r="M75" s="41"/>
      <c r="N75" s="41"/>
      <c r="O75" s="41"/>
      <c r="P75" s="41"/>
      <c r="Q75" s="41"/>
      <c r="R75" s="41"/>
      <c r="S75" s="62"/>
      <c r="T75" s="57"/>
    </row>
    <row r="76" spans="1:26" ht="18" customHeight="1" x14ac:dyDescent="0.25">
      <c r="A76" s="40"/>
      <c r="B76" s="41"/>
      <c r="C76" s="41"/>
      <c r="D76" s="52"/>
      <c r="E76" s="53">
        <v>619</v>
      </c>
      <c r="F76" s="54" t="s">
        <v>104</v>
      </c>
      <c r="G76" s="55">
        <f t="shared" si="20"/>
        <v>81978.97</v>
      </c>
      <c r="H76" s="55">
        <f t="shared" si="21"/>
        <v>29149.956333333332</v>
      </c>
      <c r="I76" s="55">
        <f t="shared" si="22"/>
        <v>1304.9916111111111</v>
      </c>
      <c r="J76" s="56">
        <f t="shared" si="23"/>
        <v>52829.013666666666</v>
      </c>
      <c r="K76" s="41"/>
      <c r="L76" s="41"/>
      <c r="M76" s="41"/>
      <c r="N76" s="41"/>
      <c r="O76" s="41"/>
      <c r="P76" s="41"/>
      <c r="Q76" s="41"/>
      <c r="R76" s="41"/>
      <c r="S76" s="62"/>
      <c r="T76" s="57"/>
    </row>
    <row r="77" spans="1:26" ht="18" customHeight="1" x14ac:dyDescent="0.25">
      <c r="A77" s="40"/>
      <c r="B77" s="41"/>
      <c r="C77" s="41"/>
      <c r="D77" s="52"/>
      <c r="E77" s="53">
        <v>694</v>
      </c>
      <c r="F77" s="54" t="s">
        <v>105</v>
      </c>
      <c r="G77" s="55">
        <f>SUMIF($T$12:$T$36,E77,$L$12:$L$36)</f>
        <v>0</v>
      </c>
      <c r="H77" s="55">
        <f t="shared" si="21"/>
        <v>0</v>
      </c>
      <c r="I77" s="55">
        <f t="shared" si="22"/>
        <v>0</v>
      </c>
      <c r="J77" s="56">
        <f t="shared" si="23"/>
        <v>0</v>
      </c>
      <c r="K77" s="41"/>
      <c r="L77" s="41"/>
      <c r="M77" s="41"/>
      <c r="N77" s="41"/>
      <c r="O77" s="41"/>
      <c r="P77" s="41"/>
      <c r="Q77" s="41"/>
      <c r="R77" s="41"/>
      <c r="S77" s="62"/>
      <c r="T77" s="57"/>
    </row>
    <row r="78" spans="1:26" ht="18.75" customHeight="1" x14ac:dyDescent="0.25">
      <c r="A78" s="40"/>
      <c r="B78" s="41"/>
      <c r="C78" s="41"/>
      <c r="D78" s="52"/>
      <c r="E78" s="65"/>
      <c r="F78" s="66"/>
      <c r="G78" s="67">
        <f t="shared" ref="G78:J78" si="24">SUM(G68:G77)</f>
        <v>986067.87119999994</v>
      </c>
      <c r="H78" s="67">
        <f t="shared" si="24"/>
        <v>439198.26103333326</v>
      </c>
      <c r="I78" s="67">
        <f>SUM(I68:I77)</f>
        <v>8684.1876111111105</v>
      </c>
      <c r="J78" s="67">
        <f t="shared" si="24"/>
        <v>546869.61016666668</v>
      </c>
      <c r="K78" s="41"/>
      <c r="L78" s="41"/>
      <c r="M78" s="41"/>
      <c r="N78" s="41"/>
      <c r="O78" s="41"/>
      <c r="P78" s="41"/>
      <c r="Q78" s="41"/>
      <c r="R78" s="41"/>
      <c r="S78" s="62"/>
      <c r="T78" s="57"/>
    </row>
    <row r="79" spans="1:26" ht="18.75" customHeight="1" x14ac:dyDescent="0.25">
      <c r="A79" s="40"/>
      <c r="B79" s="41"/>
      <c r="C79" s="41"/>
      <c r="D79" s="52"/>
      <c r="E79" s="65"/>
      <c r="F79" s="68"/>
      <c r="G79" s="69">
        <f>+G78-L64</f>
        <v>0</v>
      </c>
      <c r="H79" s="70"/>
      <c r="I79" s="71">
        <f>+I78-O64</f>
        <v>0</v>
      </c>
      <c r="J79" s="71">
        <f>+J78-S64</f>
        <v>1.0000000474974513E-3</v>
      </c>
      <c r="K79" s="41"/>
      <c r="L79" s="41"/>
      <c r="M79" s="41"/>
      <c r="N79" s="41"/>
      <c r="O79" s="41"/>
      <c r="P79" s="41"/>
      <c r="Q79" s="41"/>
      <c r="R79" s="41"/>
      <c r="S79" s="62"/>
      <c r="T79" s="57"/>
    </row>
    <row r="80" spans="1:26" ht="18" customHeight="1" x14ac:dyDescent="0.25">
      <c r="A80" s="40"/>
      <c r="B80" s="41"/>
      <c r="C80" s="41"/>
      <c r="D80" s="52"/>
      <c r="E80" s="65"/>
      <c r="F80" s="68"/>
      <c r="G80" s="68"/>
      <c r="H80" s="72"/>
      <c r="I80" s="1"/>
      <c r="J80" s="1"/>
      <c r="K80" s="41"/>
      <c r="L80" s="41"/>
      <c r="M80" s="41"/>
      <c r="N80" s="41"/>
      <c r="O80" s="41"/>
      <c r="P80" s="41"/>
      <c r="Q80" s="41"/>
      <c r="R80" s="41"/>
      <c r="S80" s="62"/>
      <c r="T80" s="57"/>
    </row>
    <row r="81" spans="1:20" ht="18.75" customHeight="1" x14ac:dyDescent="0.3">
      <c r="A81" s="40"/>
      <c r="B81" s="73"/>
      <c r="C81" s="73"/>
      <c r="D81" s="74"/>
      <c r="E81" s="75"/>
      <c r="F81" s="2"/>
      <c r="G81" s="2"/>
      <c r="H81" s="76"/>
      <c r="I81" s="1"/>
      <c r="J81" s="1"/>
      <c r="K81" s="41"/>
      <c r="L81" s="41"/>
      <c r="M81" s="41"/>
      <c r="N81" s="41"/>
      <c r="O81" s="41"/>
      <c r="P81" s="41"/>
      <c r="Q81" s="41"/>
      <c r="R81" s="41"/>
      <c r="S81" s="62"/>
      <c r="T81" s="57"/>
    </row>
    <row r="82" spans="1:20" ht="15.75" hidden="1" customHeight="1" x14ac:dyDescent="0.25">
      <c r="A82" s="40"/>
      <c r="B82" s="77"/>
      <c r="C82" s="77"/>
      <c r="D82" s="77"/>
      <c r="E82" s="77"/>
      <c r="F82" s="77"/>
      <c r="G82" s="77"/>
      <c r="H82" s="78"/>
      <c r="I82" s="77"/>
      <c r="J82" s="77"/>
      <c r="K82" s="77"/>
      <c r="L82" s="41"/>
      <c r="M82" s="41"/>
      <c r="N82" s="41"/>
      <c r="O82" s="41"/>
      <c r="P82" s="41"/>
      <c r="Q82" s="41"/>
      <c r="R82" s="41"/>
      <c r="S82" s="79"/>
      <c r="T82" s="57"/>
    </row>
    <row r="83" spans="1:20" ht="15.75" hidden="1" customHeight="1" x14ac:dyDescent="0.25">
      <c r="A83" s="40"/>
      <c r="B83" s="1748" t="s">
        <v>106</v>
      </c>
      <c r="C83" s="1749"/>
      <c r="D83" s="1749"/>
      <c r="E83" s="1749"/>
      <c r="F83" s="1749"/>
      <c r="G83" s="1749"/>
      <c r="H83" s="81"/>
      <c r="I83" s="80" t="s">
        <v>107</v>
      </c>
      <c r="J83" s="80"/>
      <c r="K83" s="80"/>
      <c r="L83" s="77"/>
      <c r="M83" s="77"/>
      <c r="N83" s="4"/>
      <c r="O83" s="4"/>
      <c r="P83" s="77"/>
      <c r="Q83" s="77"/>
      <c r="S83" s="77"/>
      <c r="T83" s="57"/>
    </row>
    <row r="84" spans="1:20" ht="12.75" hidden="1" customHeight="1" x14ac:dyDescent="0.2">
      <c r="L84" s="80"/>
      <c r="M84" s="80"/>
      <c r="O84" s="82"/>
      <c r="P84" s="1748" t="s">
        <v>108</v>
      </c>
      <c r="Q84" s="1749"/>
      <c r="R84" s="1749"/>
      <c r="S84" s="1749"/>
      <c r="T84" s="57"/>
    </row>
    <row r="85" spans="1:20" ht="12.75" hidden="1" customHeight="1" x14ac:dyDescent="0.2">
      <c r="T85" s="57"/>
    </row>
    <row r="86" spans="1:20" ht="12.75" hidden="1" customHeight="1" x14ac:dyDescent="0.2"/>
    <row r="87" spans="1:20" ht="13.5" customHeight="1" x14ac:dyDescent="0.2"/>
    <row r="88" spans="1:20" ht="23.25" customHeight="1" x14ac:dyDescent="0.35">
      <c r="H88" s="83"/>
    </row>
    <row r="89" spans="1:20" ht="12.75" customHeight="1" x14ac:dyDescent="0.2"/>
    <row r="90" spans="1:20" ht="12.75" customHeight="1" x14ac:dyDescent="0.2"/>
    <row r="91" spans="1:20" ht="12.75" customHeight="1" x14ac:dyDescent="0.2"/>
    <row r="92" spans="1:20" ht="12.75" customHeight="1" x14ac:dyDescent="0.2"/>
    <row r="93" spans="1:20" ht="12.75" customHeight="1" x14ac:dyDescent="0.2"/>
    <row r="94" spans="1:20" ht="12.75" hidden="1" customHeight="1" x14ac:dyDescent="0.2">
      <c r="G94" s="1105">
        <f>+I78+'06-RECEPCION'!K45+'05-RECURSOS HUMANOS'!K96+'06-04 TESORERIA'!K71+'06-01CONTABILIDAD'!K108+'06-01-02COMPRAS'!K81+'06-01AUDITORIA'!K56+'06-ADMINISTRACION'!K86+'TECNOLOGIA INFORMACION'!K160+'03-RELACIONES PUBLICAS'!K47+'05-01PLANIFICACION Y DESARROLLO'!K54+'03-01 OFIC ACCESO INFORMACION'!K45+'06-SALON REUNION ADM'!K60+'COCINA ADM_'!K49+'06-01-04VIGILANCIA'!K60+MAYORDOMIA!K132+'06-03 RESERVACIONES Y EVENTOS'!K82+'06-04-01-02BOLETERIA'!K43+'07-BOTANICA'!K136+'07-01HERBARIO_BIBLIOTECA'!K269+'08-OFIC_HORTICULTURA'!K99+'08-SECRET. HORTICULTURA'!K40+'08-01INVITRO'!K49+'08-01LABORATORIO'!K49+'08-01SD_ TECNICOS_ HORT_'!K67+'08-02BANCO DE SEMILLAS'!K131+'08-04-VIVERO'!K62+'08-05ORQUIDEARIO'!K48+'08-06 ALMACEN '!K98+'09-EDUCACION AMBIENTAL'!K73+'09-01EDUC AMB SERV PUBLICO DOC_'!K134+'09-02EDUC_ AMB_ SERV_ACADE'!K48+'SERVICIOS GENERALES'!K81+'10-01TALLER MECANICA'!K46+'VEHICULOS ACTUALIZADOS'!S43</f>
        <v>456142.88861666672</v>
      </c>
    </row>
    <row r="95" spans="1:20" ht="12.75" customHeight="1" x14ac:dyDescent="0.2"/>
    <row r="96" spans="1:20"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spans="1:8" ht="12.75" customHeight="1" x14ac:dyDescent="0.2"/>
    <row r="162" spans="1:8" ht="12.75" customHeight="1" x14ac:dyDescent="0.2"/>
    <row r="163" spans="1:8" ht="12.75" customHeight="1" x14ac:dyDescent="0.2"/>
    <row r="164" spans="1:8" ht="12.75" customHeight="1" x14ac:dyDescent="0.2"/>
    <row r="165" spans="1:8" ht="12.75" customHeight="1" x14ac:dyDescent="0.2"/>
    <row r="166" spans="1:8" ht="12.75" customHeight="1" x14ac:dyDescent="0.2"/>
    <row r="167" spans="1:8" ht="12.75" customHeight="1" x14ac:dyDescent="0.2"/>
    <row r="168" spans="1:8" ht="12.75" customHeight="1" x14ac:dyDescent="0.2"/>
    <row r="169" spans="1:8" ht="12.75" customHeight="1" x14ac:dyDescent="0.2"/>
    <row r="170" spans="1:8" ht="12.75" customHeight="1" x14ac:dyDescent="0.2"/>
    <row r="171" spans="1:8" ht="12.75" customHeight="1" x14ac:dyDescent="0.2"/>
    <row r="172" spans="1:8" ht="15.75" customHeight="1" x14ac:dyDescent="0.2">
      <c r="A172" s="1"/>
      <c r="H172" s="3"/>
    </row>
    <row r="173" spans="1:8" ht="15.75" customHeight="1" x14ac:dyDescent="0.2">
      <c r="A173" s="1"/>
      <c r="H173" s="3"/>
    </row>
    <row r="174" spans="1:8" ht="15.75" customHeight="1" x14ac:dyDescent="0.2">
      <c r="A174" s="1"/>
      <c r="H174" s="3"/>
    </row>
    <row r="175" spans="1:8" ht="15.75" customHeight="1" x14ac:dyDescent="0.2">
      <c r="A175" s="1"/>
      <c r="H175" s="3"/>
    </row>
    <row r="176" spans="1:8" ht="15.75" customHeight="1" x14ac:dyDescent="0.2">
      <c r="A176" s="1"/>
      <c r="H176" s="3"/>
    </row>
    <row r="177" spans="1:8" ht="15.75" customHeight="1" x14ac:dyDescent="0.2">
      <c r="A177" s="1"/>
      <c r="H177" s="3"/>
    </row>
    <row r="178" spans="1:8" ht="15.75" customHeight="1" x14ac:dyDescent="0.2">
      <c r="A178" s="1"/>
      <c r="H178" s="3"/>
    </row>
    <row r="179" spans="1:8" ht="15.75" customHeight="1" x14ac:dyDescent="0.2">
      <c r="A179" s="1"/>
      <c r="H179" s="3"/>
    </row>
    <row r="180" spans="1:8" ht="15.75" customHeight="1" x14ac:dyDescent="0.2">
      <c r="A180" s="1"/>
      <c r="H180" s="3"/>
    </row>
    <row r="181" spans="1:8" ht="15.75" customHeight="1" x14ac:dyDescent="0.2">
      <c r="A181" s="1"/>
      <c r="H181" s="3"/>
    </row>
    <row r="182" spans="1:8" ht="15.75" customHeight="1" x14ac:dyDescent="0.2">
      <c r="A182" s="1"/>
      <c r="H182" s="3"/>
    </row>
    <row r="183" spans="1:8" ht="15.75" customHeight="1" x14ac:dyDescent="0.2">
      <c r="A183" s="1"/>
      <c r="H183" s="3"/>
    </row>
    <row r="184" spans="1:8" ht="15.75" customHeight="1" x14ac:dyDescent="0.2">
      <c r="A184" s="1"/>
      <c r="H184" s="3"/>
    </row>
    <row r="185" spans="1:8" ht="15.75" customHeight="1" x14ac:dyDescent="0.2">
      <c r="A185" s="1"/>
      <c r="H185" s="3"/>
    </row>
    <row r="186" spans="1:8" ht="15.75" customHeight="1" x14ac:dyDescent="0.2">
      <c r="A186" s="1"/>
      <c r="H186" s="3"/>
    </row>
    <row r="187" spans="1:8" ht="15.75" customHeight="1" x14ac:dyDescent="0.2">
      <c r="A187" s="1"/>
      <c r="H187" s="3"/>
    </row>
    <row r="188" spans="1:8" ht="15.75" customHeight="1" x14ac:dyDescent="0.2">
      <c r="A188" s="1"/>
      <c r="H188" s="3"/>
    </row>
    <row r="189" spans="1:8" ht="15.75" customHeight="1" x14ac:dyDescent="0.2">
      <c r="A189" s="1"/>
      <c r="H189" s="3"/>
    </row>
    <row r="190" spans="1:8" ht="15.75" customHeight="1" x14ac:dyDescent="0.2">
      <c r="A190" s="1"/>
      <c r="H190" s="3"/>
    </row>
    <row r="191" spans="1:8" ht="15.75" customHeight="1" x14ac:dyDescent="0.2">
      <c r="A191" s="1"/>
      <c r="H191" s="3"/>
    </row>
    <row r="192" spans="1:8" ht="15.75" customHeight="1" x14ac:dyDescent="0.2">
      <c r="A192" s="1"/>
      <c r="H192" s="3"/>
    </row>
    <row r="193" spans="1:8" ht="15.75" customHeight="1" x14ac:dyDescent="0.2">
      <c r="A193" s="1"/>
      <c r="H193" s="3"/>
    </row>
    <row r="194" spans="1:8" ht="15.75" customHeight="1" x14ac:dyDescent="0.2">
      <c r="A194" s="1"/>
      <c r="H194" s="3"/>
    </row>
    <row r="195" spans="1:8" ht="15.75" customHeight="1" x14ac:dyDescent="0.2">
      <c r="A195" s="1"/>
      <c r="H195" s="3"/>
    </row>
    <row r="196" spans="1:8" ht="15.75" customHeight="1" x14ac:dyDescent="0.2">
      <c r="A196" s="1"/>
      <c r="H196" s="3"/>
    </row>
    <row r="197" spans="1:8" ht="15.75" customHeight="1" x14ac:dyDescent="0.2">
      <c r="A197" s="1"/>
      <c r="H197" s="3"/>
    </row>
    <row r="198" spans="1:8" ht="15.75" customHeight="1" x14ac:dyDescent="0.2">
      <c r="A198" s="1"/>
      <c r="H198" s="3"/>
    </row>
    <row r="199" spans="1:8" ht="15.75" customHeight="1" x14ac:dyDescent="0.2">
      <c r="A199" s="1"/>
      <c r="H199" s="3"/>
    </row>
    <row r="200" spans="1:8" ht="15.75" customHeight="1" x14ac:dyDescent="0.2">
      <c r="A200" s="1"/>
      <c r="H200" s="3"/>
    </row>
    <row r="201" spans="1:8" ht="15.75" customHeight="1" x14ac:dyDescent="0.2">
      <c r="A201" s="1"/>
      <c r="H201" s="3"/>
    </row>
    <row r="202" spans="1:8" ht="15.75" customHeight="1" x14ac:dyDescent="0.2">
      <c r="A202" s="1"/>
      <c r="H202" s="3"/>
    </row>
    <row r="203" spans="1:8" ht="15.75" customHeight="1" x14ac:dyDescent="0.2">
      <c r="A203" s="1"/>
      <c r="H203" s="3"/>
    </row>
    <row r="204" spans="1:8" ht="15.75" customHeight="1" x14ac:dyDescent="0.2">
      <c r="A204" s="1"/>
      <c r="H204" s="3"/>
    </row>
    <row r="205" spans="1:8" ht="15.75" customHeight="1" x14ac:dyDescent="0.2">
      <c r="A205" s="1"/>
      <c r="H205" s="3"/>
    </row>
    <row r="206" spans="1:8" ht="15.75" customHeight="1" x14ac:dyDescent="0.2">
      <c r="A206" s="1"/>
      <c r="H206" s="3"/>
    </row>
    <row r="207" spans="1:8" ht="15.75" customHeight="1" x14ac:dyDescent="0.2">
      <c r="A207" s="1"/>
      <c r="H207" s="3"/>
    </row>
    <row r="208" spans="1:8" ht="15.75" customHeight="1" x14ac:dyDescent="0.2">
      <c r="A208" s="1"/>
      <c r="H208" s="3"/>
    </row>
    <row r="209" spans="1:8" ht="15.75" customHeight="1" x14ac:dyDescent="0.2">
      <c r="A209" s="1"/>
      <c r="H209" s="3"/>
    </row>
    <row r="210" spans="1:8" ht="15.75" customHeight="1" x14ac:dyDescent="0.2">
      <c r="A210" s="1"/>
      <c r="H210" s="3"/>
    </row>
    <row r="211" spans="1:8" ht="15.75" customHeight="1" x14ac:dyDescent="0.2">
      <c r="A211" s="1"/>
      <c r="H211" s="3"/>
    </row>
    <row r="212" spans="1:8" ht="15.75" customHeight="1" x14ac:dyDescent="0.2">
      <c r="A212" s="1"/>
      <c r="H212" s="3"/>
    </row>
    <row r="213" spans="1:8" ht="15.75" customHeight="1" x14ac:dyDescent="0.2">
      <c r="A213" s="1"/>
      <c r="H213" s="3"/>
    </row>
    <row r="214" spans="1:8" ht="15.75" customHeight="1" x14ac:dyDescent="0.2">
      <c r="A214" s="1"/>
      <c r="H214" s="3"/>
    </row>
    <row r="215" spans="1:8" ht="15.75" customHeight="1" x14ac:dyDescent="0.2">
      <c r="A215" s="1"/>
      <c r="H215" s="3"/>
    </row>
    <row r="216" spans="1:8" ht="15.75" customHeight="1" x14ac:dyDescent="0.2">
      <c r="A216" s="1"/>
      <c r="H216" s="3"/>
    </row>
    <row r="217" spans="1:8" ht="15.75" customHeight="1" x14ac:dyDescent="0.2">
      <c r="A217" s="1"/>
      <c r="H217" s="3"/>
    </row>
    <row r="218" spans="1:8" ht="15.75" customHeight="1" x14ac:dyDescent="0.2">
      <c r="A218" s="1"/>
      <c r="H218" s="3"/>
    </row>
    <row r="219" spans="1:8" ht="15.75" customHeight="1" x14ac:dyDescent="0.2">
      <c r="A219" s="1"/>
      <c r="H219" s="3"/>
    </row>
    <row r="220" spans="1:8" ht="15.75" customHeight="1" x14ac:dyDescent="0.2">
      <c r="A220" s="1"/>
      <c r="H220" s="3"/>
    </row>
    <row r="221" spans="1:8" ht="15.75" customHeight="1" x14ac:dyDescent="0.2">
      <c r="A221" s="1"/>
      <c r="H221" s="3"/>
    </row>
    <row r="222" spans="1:8" ht="15.75" customHeight="1" x14ac:dyDescent="0.2">
      <c r="A222" s="1"/>
      <c r="H222" s="3"/>
    </row>
    <row r="223" spans="1:8" ht="15.75" customHeight="1" x14ac:dyDescent="0.2">
      <c r="A223" s="1"/>
      <c r="H223" s="3"/>
    </row>
    <row r="224" spans="1:8" ht="15.75" customHeight="1" x14ac:dyDescent="0.2">
      <c r="A224" s="1"/>
      <c r="H224" s="3"/>
    </row>
    <row r="225" spans="1:8" ht="15.75" customHeight="1" x14ac:dyDescent="0.2">
      <c r="A225" s="1"/>
      <c r="H225" s="3"/>
    </row>
    <row r="226" spans="1:8" ht="15.75" customHeight="1" x14ac:dyDescent="0.2">
      <c r="A226" s="1"/>
      <c r="H226" s="3"/>
    </row>
    <row r="227" spans="1:8" ht="15.75" customHeight="1" x14ac:dyDescent="0.2">
      <c r="A227" s="1"/>
      <c r="H227" s="3"/>
    </row>
    <row r="228" spans="1:8" ht="15.75" customHeight="1" x14ac:dyDescent="0.2">
      <c r="A228" s="1"/>
      <c r="H228" s="3"/>
    </row>
    <row r="229" spans="1:8" ht="15.75" customHeight="1" x14ac:dyDescent="0.2">
      <c r="A229" s="1"/>
      <c r="H229" s="3"/>
    </row>
    <row r="230" spans="1:8" ht="15.75" customHeight="1" x14ac:dyDescent="0.2">
      <c r="A230" s="1"/>
      <c r="H230" s="3"/>
    </row>
    <row r="231" spans="1:8" ht="15.75" customHeight="1" x14ac:dyDescent="0.2">
      <c r="A231" s="1"/>
      <c r="H231" s="3"/>
    </row>
    <row r="232" spans="1:8" ht="15.75" customHeight="1" x14ac:dyDescent="0.2">
      <c r="A232" s="1"/>
      <c r="H232" s="3"/>
    </row>
    <row r="233" spans="1:8" ht="15.75" customHeight="1" x14ac:dyDescent="0.2">
      <c r="A233" s="1"/>
      <c r="H233" s="3"/>
    </row>
    <row r="234" spans="1:8" ht="15.75" customHeight="1" x14ac:dyDescent="0.2">
      <c r="A234" s="1"/>
      <c r="H234" s="3"/>
    </row>
    <row r="235" spans="1:8" ht="15.75" customHeight="1" x14ac:dyDescent="0.2">
      <c r="A235" s="1"/>
      <c r="H235" s="3"/>
    </row>
    <row r="236" spans="1:8" ht="15.75" customHeight="1" x14ac:dyDescent="0.2">
      <c r="A236" s="1"/>
      <c r="H236" s="3"/>
    </row>
    <row r="237" spans="1:8" ht="15.75" customHeight="1" x14ac:dyDescent="0.2">
      <c r="A237" s="1"/>
      <c r="H237" s="3"/>
    </row>
    <row r="238" spans="1:8" ht="15.75" customHeight="1" x14ac:dyDescent="0.2">
      <c r="A238" s="1"/>
      <c r="H238" s="3"/>
    </row>
    <row r="239" spans="1:8" ht="15.75" customHeight="1" x14ac:dyDescent="0.2">
      <c r="A239" s="1"/>
      <c r="H239" s="3"/>
    </row>
    <row r="240" spans="1:8" ht="15.75" customHeight="1" x14ac:dyDescent="0.2">
      <c r="A240" s="1"/>
      <c r="H240" s="3"/>
    </row>
    <row r="241" spans="1:8" ht="15.75" customHeight="1" x14ac:dyDescent="0.2">
      <c r="A241" s="1"/>
      <c r="H241" s="3"/>
    </row>
    <row r="242" spans="1:8" ht="15.75" customHeight="1" x14ac:dyDescent="0.2">
      <c r="A242" s="1"/>
      <c r="H242" s="3"/>
    </row>
    <row r="243" spans="1:8" ht="15.75" customHeight="1" x14ac:dyDescent="0.2">
      <c r="A243" s="1"/>
      <c r="H243" s="3"/>
    </row>
    <row r="244" spans="1:8" ht="15.75" customHeight="1" x14ac:dyDescent="0.2">
      <c r="A244" s="1"/>
      <c r="H244" s="3"/>
    </row>
    <row r="245" spans="1:8" ht="15.75" customHeight="1" x14ac:dyDescent="0.2">
      <c r="A245" s="1"/>
      <c r="H245" s="3"/>
    </row>
    <row r="246" spans="1:8" ht="15.75" customHeight="1" x14ac:dyDescent="0.2">
      <c r="A246" s="1"/>
      <c r="H246" s="3"/>
    </row>
    <row r="247" spans="1:8" ht="15.75" customHeight="1" x14ac:dyDescent="0.2">
      <c r="A247" s="1"/>
      <c r="H247" s="3"/>
    </row>
    <row r="248" spans="1:8" ht="15.75" customHeight="1" x14ac:dyDescent="0.2">
      <c r="A248" s="1"/>
      <c r="H248" s="3"/>
    </row>
    <row r="249" spans="1:8" ht="15.75" customHeight="1" x14ac:dyDescent="0.2">
      <c r="A249" s="1"/>
      <c r="H249" s="3"/>
    </row>
    <row r="250" spans="1:8" ht="15.75" customHeight="1" x14ac:dyDescent="0.2">
      <c r="A250" s="1"/>
      <c r="H250" s="3"/>
    </row>
    <row r="251" spans="1:8" ht="15.75" customHeight="1" x14ac:dyDescent="0.2">
      <c r="A251" s="1"/>
      <c r="H251" s="3"/>
    </row>
    <row r="252" spans="1:8" ht="15.75" customHeight="1" x14ac:dyDescent="0.2">
      <c r="A252" s="1"/>
      <c r="H252" s="3"/>
    </row>
    <row r="253" spans="1:8" ht="15.75" customHeight="1" x14ac:dyDescent="0.2">
      <c r="A253" s="1"/>
      <c r="H253" s="3"/>
    </row>
    <row r="254" spans="1:8" ht="15.75" customHeight="1" x14ac:dyDescent="0.2">
      <c r="A254" s="1"/>
      <c r="H254" s="3"/>
    </row>
    <row r="255" spans="1:8" ht="15.75" customHeight="1" x14ac:dyDescent="0.2">
      <c r="A255" s="1"/>
      <c r="H255" s="3"/>
    </row>
    <row r="256" spans="1:8" ht="15.75" customHeight="1" x14ac:dyDescent="0.2">
      <c r="A256" s="1"/>
      <c r="H256" s="3"/>
    </row>
    <row r="257" spans="1:8" ht="15.75" customHeight="1" x14ac:dyDescent="0.2">
      <c r="A257" s="1"/>
      <c r="H257" s="3"/>
    </row>
    <row r="258" spans="1:8" ht="15.75" customHeight="1" x14ac:dyDescent="0.2">
      <c r="A258" s="1"/>
      <c r="H258" s="3"/>
    </row>
    <row r="259" spans="1:8" ht="15.75" customHeight="1" x14ac:dyDescent="0.2">
      <c r="A259" s="1"/>
      <c r="H259" s="3"/>
    </row>
    <row r="260" spans="1:8" ht="15.75" customHeight="1" x14ac:dyDescent="0.2">
      <c r="A260" s="1"/>
      <c r="H260" s="3"/>
    </row>
    <row r="261" spans="1:8" ht="15.75" customHeight="1" x14ac:dyDescent="0.2">
      <c r="A261" s="1"/>
      <c r="H261" s="3"/>
    </row>
    <row r="262" spans="1:8" ht="15.75" customHeight="1" x14ac:dyDescent="0.2">
      <c r="A262" s="1"/>
      <c r="H262" s="3"/>
    </row>
    <row r="263" spans="1:8" ht="15.75" customHeight="1" x14ac:dyDescent="0.2">
      <c r="A263" s="1"/>
      <c r="H263" s="3"/>
    </row>
    <row r="264" spans="1:8" ht="15.75" customHeight="1" x14ac:dyDescent="0.2">
      <c r="A264" s="1"/>
      <c r="H264" s="3"/>
    </row>
    <row r="265" spans="1:8" ht="15.75" customHeight="1" x14ac:dyDescent="0.2">
      <c r="A265" s="1"/>
      <c r="H265" s="3"/>
    </row>
    <row r="266" spans="1:8" ht="15.75" customHeight="1" x14ac:dyDescent="0.2">
      <c r="A266" s="1"/>
      <c r="H266" s="3"/>
    </row>
    <row r="267" spans="1:8" ht="15.75" customHeight="1" x14ac:dyDescent="0.2">
      <c r="A267" s="1"/>
      <c r="H267" s="3"/>
    </row>
    <row r="268" spans="1:8" ht="15.75" customHeight="1" x14ac:dyDescent="0.2">
      <c r="A268" s="1"/>
      <c r="H268" s="3"/>
    </row>
    <row r="269" spans="1:8" ht="15.75" customHeight="1" x14ac:dyDescent="0.2">
      <c r="A269" s="1"/>
      <c r="H269" s="3"/>
    </row>
    <row r="270" spans="1:8" ht="15.75" customHeight="1" x14ac:dyDescent="0.2">
      <c r="A270" s="1"/>
      <c r="H270" s="3"/>
    </row>
    <row r="271" spans="1:8" ht="15.75" customHeight="1" x14ac:dyDescent="0.2">
      <c r="A271" s="1"/>
      <c r="H271" s="3"/>
    </row>
    <row r="272" spans="1:8" ht="15.75" customHeight="1" x14ac:dyDescent="0.2">
      <c r="A272" s="1"/>
      <c r="H272" s="3"/>
    </row>
    <row r="273" spans="1:8" ht="15.75" customHeight="1" x14ac:dyDescent="0.2">
      <c r="A273" s="1"/>
      <c r="H273" s="3"/>
    </row>
    <row r="274" spans="1:8" ht="15.75" customHeight="1" x14ac:dyDescent="0.2">
      <c r="A274" s="1"/>
      <c r="H274" s="3"/>
    </row>
    <row r="275" spans="1:8" ht="15.75" customHeight="1" x14ac:dyDescent="0.2">
      <c r="A275" s="1"/>
      <c r="H275" s="3"/>
    </row>
    <row r="276" spans="1:8" ht="15.75" customHeight="1" x14ac:dyDescent="0.2">
      <c r="A276" s="1"/>
      <c r="H276" s="3"/>
    </row>
    <row r="277" spans="1:8" ht="15.75" customHeight="1" x14ac:dyDescent="0.2">
      <c r="A277" s="1"/>
      <c r="H277" s="3"/>
    </row>
    <row r="278" spans="1:8" ht="15.75" customHeight="1" x14ac:dyDescent="0.2">
      <c r="A278" s="1"/>
      <c r="H278" s="3"/>
    </row>
    <row r="279" spans="1:8" ht="15.75" customHeight="1" x14ac:dyDescent="0.2">
      <c r="A279" s="1"/>
      <c r="H279" s="3"/>
    </row>
    <row r="280" spans="1:8" ht="15.75" customHeight="1" x14ac:dyDescent="0.2">
      <c r="A280" s="1"/>
      <c r="H280" s="3"/>
    </row>
    <row r="281" spans="1:8" ht="15.75" customHeight="1" x14ac:dyDescent="0.2">
      <c r="A281" s="1"/>
      <c r="H281" s="3"/>
    </row>
    <row r="282" spans="1:8" ht="15.75" customHeight="1" x14ac:dyDescent="0.2">
      <c r="A282" s="1"/>
      <c r="H282" s="3"/>
    </row>
    <row r="283" spans="1:8" ht="15.75" customHeight="1" x14ac:dyDescent="0.2">
      <c r="A283" s="1"/>
      <c r="H283" s="3"/>
    </row>
    <row r="284" spans="1:8" ht="15.75" customHeight="1" x14ac:dyDescent="0.2">
      <c r="A284" s="1"/>
      <c r="H284" s="3"/>
    </row>
    <row r="285" spans="1:8" ht="15.75" customHeight="1" x14ac:dyDescent="0.2">
      <c r="A285" s="1"/>
      <c r="H285" s="3"/>
    </row>
    <row r="286" spans="1:8" ht="15.75" customHeight="1" x14ac:dyDescent="0.2">
      <c r="A286" s="1"/>
      <c r="H286" s="3"/>
    </row>
    <row r="287" spans="1:8" ht="15.75" customHeight="1" x14ac:dyDescent="0.2">
      <c r="A287" s="1"/>
      <c r="H287" s="3"/>
    </row>
    <row r="288" spans="1:8" ht="15.75" customHeight="1" x14ac:dyDescent="0.2">
      <c r="A288" s="1"/>
      <c r="H288" s="3"/>
    </row>
    <row r="289" spans="1:8" ht="15.75" customHeight="1" x14ac:dyDescent="0.2">
      <c r="A289" s="1"/>
      <c r="H289" s="3"/>
    </row>
    <row r="290" spans="1:8" ht="15.75" customHeight="1" x14ac:dyDescent="0.2">
      <c r="A290" s="1"/>
      <c r="H290" s="3"/>
    </row>
    <row r="291" spans="1:8" ht="15.75" customHeight="1" x14ac:dyDescent="0.2">
      <c r="A291" s="1"/>
      <c r="H291" s="3"/>
    </row>
    <row r="292" spans="1:8" ht="15.75" customHeight="1" x14ac:dyDescent="0.2">
      <c r="A292" s="1"/>
      <c r="H292" s="3"/>
    </row>
    <row r="293" spans="1:8" ht="15.75" customHeight="1" x14ac:dyDescent="0.2">
      <c r="A293" s="1"/>
      <c r="H293" s="3"/>
    </row>
    <row r="294" spans="1:8" ht="15.75" customHeight="1" x14ac:dyDescent="0.2">
      <c r="A294" s="1"/>
      <c r="H294" s="3"/>
    </row>
    <row r="295" spans="1:8" ht="15.75" customHeight="1" x14ac:dyDescent="0.2">
      <c r="A295" s="1"/>
      <c r="H295" s="3"/>
    </row>
    <row r="296" spans="1:8" ht="15.75" customHeight="1" x14ac:dyDescent="0.2">
      <c r="A296" s="1"/>
      <c r="H296" s="3"/>
    </row>
    <row r="297" spans="1:8" ht="15.75" customHeight="1" x14ac:dyDescent="0.2">
      <c r="A297" s="1"/>
      <c r="H297" s="3"/>
    </row>
    <row r="298" spans="1:8" ht="15.75" customHeight="1" x14ac:dyDescent="0.2">
      <c r="A298" s="1"/>
      <c r="H298" s="3"/>
    </row>
    <row r="299" spans="1:8" ht="15.75" customHeight="1" x14ac:dyDescent="0.2">
      <c r="A299" s="1"/>
      <c r="H299" s="3"/>
    </row>
    <row r="300" spans="1:8" ht="15.75" customHeight="1" x14ac:dyDescent="0.2">
      <c r="A300" s="1"/>
      <c r="H300" s="3"/>
    </row>
    <row r="301" spans="1:8" ht="15.75" customHeight="1" x14ac:dyDescent="0.2">
      <c r="A301" s="1"/>
      <c r="H301" s="3"/>
    </row>
    <row r="302" spans="1:8" ht="15.75" customHeight="1" x14ac:dyDescent="0.2">
      <c r="A302" s="1"/>
      <c r="H302" s="3"/>
    </row>
    <row r="303" spans="1:8" ht="15.75" customHeight="1" x14ac:dyDescent="0.2">
      <c r="A303" s="1"/>
      <c r="H303" s="3"/>
    </row>
    <row r="304" spans="1:8" ht="15.75" customHeight="1" x14ac:dyDescent="0.2">
      <c r="A304" s="1"/>
      <c r="H304" s="3"/>
    </row>
    <row r="305" spans="1:8" ht="15.75" customHeight="1" x14ac:dyDescent="0.2">
      <c r="A305" s="1"/>
      <c r="H305" s="3"/>
    </row>
    <row r="306" spans="1:8" ht="15.75" customHeight="1" x14ac:dyDescent="0.2">
      <c r="A306" s="1"/>
      <c r="H306" s="3"/>
    </row>
    <row r="307" spans="1:8" ht="15.75" customHeight="1" x14ac:dyDescent="0.2">
      <c r="A307" s="1"/>
      <c r="H307" s="3"/>
    </row>
    <row r="308" spans="1:8" ht="15.75" customHeight="1" x14ac:dyDescent="0.2">
      <c r="A308" s="1"/>
      <c r="H308" s="3"/>
    </row>
    <row r="309" spans="1:8" ht="15.75" customHeight="1" x14ac:dyDescent="0.2">
      <c r="A309" s="1"/>
      <c r="H309" s="3"/>
    </row>
    <row r="310" spans="1:8" ht="15.75" customHeight="1" x14ac:dyDescent="0.2">
      <c r="A310" s="1"/>
      <c r="H310" s="3"/>
    </row>
    <row r="311" spans="1:8" ht="15.75" customHeight="1" x14ac:dyDescent="0.2">
      <c r="A311" s="1"/>
      <c r="H311" s="3"/>
    </row>
    <row r="312" spans="1:8" ht="15.75" customHeight="1" x14ac:dyDescent="0.2">
      <c r="A312" s="1"/>
      <c r="H312" s="3"/>
    </row>
    <row r="313" spans="1:8" ht="15.75" customHeight="1" x14ac:dyDescent="0.2">
      <c r="A313" s="1"/>
      <c r="H313" s="3"/>
    </row>
    <row r="314" spans="1:8" ht="15.75" customHeight="1" x14ac:dyDescent="0.2">
      <c r="A314" s="1"/>
      <c r="H314" s="3"/>
    </row>
    <row r="315" spans="1:8" ht="15.75" customHeight="1" x14ac:dyDescent="0.2">
      <c r="A315" s="1"/>
      <c r="H315" s="3"/>
    </row>
    <row r="316" spans="1:8" ht="15.75" customHeight="1" x14ac:dyDescent="0.2">
      <c r="A316" s="1"/>
      <c r="H316" s="3"/>
    </row>
    <row r="317" spans="1:8" ht="15.75" customHeight="1" x14ac:dyDescent="0.2">
      <c r="A317" s="1"/>
      <c r="H317" s="3"/>
    </row>
    <row r="318" spans="1:8" ht="15.75" customHeight="1" x14ac:dyDescent="0.2">
      <c r="A318" s="1"/>
      <c r="H318" s="3"/>
    </row>
    <row r="319" spans="1:8" ht="15.75" customHeight="1" x14ac:dyDescent="0.2">
      <c r="A319" s="1"/>
      <c r="H319" s="3"/>
    </row>
    <row r="320" spans="1:8" ht="15.75" customHeight="1" x14ac:dyDescent="0.2">
      <c r="A320" s="1"/>
      <c r="H320" s="3"/>
    </row>
    <row r="321" spans="1:8" ht="15.75" customHeight="1" x14ac:dyDescent="0.2">
      <c r="A321" s="1"/>
      <c r="H321" s="3"/>
    </row>
    <row r="322" spans="1:8" ht="15.75" customHeight="1" x14ac:dyDescent="0.2">
      <c r="A322" s="1"/>
      <c r="H322" s="3"/>
    </row>
    <row r="323" spans="1:8" ht="15.75" customHeight="1" x14ac:dyDescent="0.2">
      <c r="A323" s="1"/>
      <c r="H323" s="3"/>
    </row>
    <row r="324" spans="1:8" ht="15.75" customHeight="1" x14ac:dyDescent="0.2">
      <c r="A324" s="1"/>
      <c r="H324" s="3"/>
    </row>
    <row r="325" spans="1:8" ht="15.75" customHeight="1" x14ac:dyDescent="0.2">
      <c r="A325" s="1"/>
      <c r="H325" s="3"/>
    </row>
    <row r="326" spans="1:8" ht="15.75" customHeight="1" x14ac:dyDescent="0.2">
      <c r="A326" s="1"/>
      <c r="H326" s="3"/>
    </row>
    <row r="327" spans="1:8" ht="15.75" customHeight="1" x14ac:dyDescent="0.2">
      <c r="A327" s="1"/>
      <c r="H327" s="3"/>
    </row>
    <row r="328" spans="1:8" ht="15.75" customHeight="1" x14ac:dyDescent="0.2">
      <c r="A328" s="1"/>
      <c r="H328" s="3"/>
    </row>
    <row r="329" spans="1:8" ht="15.75" customHeight="1" x14ac:dyDescent="0.2">
      <c r="A329" s="1"/>
      <c r="H329" s="3"/>
    </row>
    <row r="330" spans="1:8" ht="15.75" customHeight="1" x14ac:dyDescent="0.2">
      <c r="A330" s="1"/>
      <c r="H330" s="3"/>
    </row>
    <row r="331" spans="1:8" ht="15.75" customHeight="1" x14ac:dyDescent="0.2">
      <c r="A331" s="1"/>
      <c r="H331" s="3"/>
    </row>
    <row r="332" spans="1:8" ht="15.75" customHeight="1" x14ac:dyDescent="0.2">
      <c r="A332" s="1"/>
      <c r="H332" s="3"/>
    </row>
    <row r="333" spans="1:8" ht="15.75" customHeight="1" x14ac:dyDescent="0.2">
      <c r="A333" s="1"/>
      <c r="H333" s="3"/>
    </row>
    <row r="334" spans="1:8" ht="15.75" customHeight="1" x14ac:dyDescent="0.2">
      <c r="A334" s="1"/>
      <c r="H334" s="3"/>
    </row>
    <row r="335" spans="1:8" ht="15.75" customHeight="1" x14ac:dyDescent="0.2">
      <c r="A335" s="1"/>
      <c r="H335" s="3"/>
    </row>
    <row r="336" spans="1:8" ht="15.75" customHeight="1" x14ac:dyDescent="0.2">
      <c r="A336" s="1"/>
      <c r="H336" s="3"/>
    </row>
    <row r="337" spans="1:8" ht="15.75" customHeight="1" x14ac:dyDescent="0.2">
      <c r="A337" s="1"/>
      <c r="H337" s="3"/>
    </row>
    <row r="338" spans="1:8" ht="15.75" customHeight="1" x14ac:dyDescent="0.2">
      <c r="A338" s="1"/>
      <c r="H338" s="3"/>
    </row>
    <row r="339" spans="1:8" ht="15.75" customHeight="1" x14ac:dyDescent="0.2">
      <c r="A339" s="1"/>
      <c r="H339" s="3"/>
    </row>
    <row r="340" spans="1:8" ht="15.75" customHeight="1" x14ac:dyDescent="0.2">
      <c r="A340" s="1"/>
      <c r="H340" s="3"/>
    </row>
    <row r="341" spans="1:8" ht="15.75" customHeight="1" x14ac:dyDescent="0.2">
      <c r="A341" s="1"/>
      <c r="H341" s="3"/>
    </row>
    <row r="342" spans="1:8" ht="15.75" customHeight="1" x14ac:dyDescent="0.2">
      <c r="A342" s="1"/>
      <c r="H342" s="3"/>
    </row>
    <row r="343" spans="1:8" ht="15.75" customHeight="1" x14ac:dyDescent="0.2">
      <c r="A343" s="1"/>
      <c r="H343" s="3"/>
    </row>
    <row r="344" spans="1:8" ht="15.75" customHeight="1" x14ac:dyDescent="0.2">
      <c r="A344" s="1"/>
      <c r="H344" s="3"/>
    </row>
    <row r="345" spans="1:8" ht="15.75" customHeight="1" x14ac:dyDescent="0.2">
      <c r="A345" s="1"/>
      <c r="H345" s="3"/>
    </row>
    <row r="346" spans="1:8" ht="15.75" customHeight="1" x14ac:dyDescent="0.2">
      <c r="A346" s="1"/>
      <c r="H346" s="3"/>
    </row>
    <row r="347" spans="1:8" ht="15.75" customHeight="1" x14ac:dyDescent="0.2">
      <c r="A347" s="1"/>
      <c r="H347" s="3"/>
    </row>
    <row r="348" spans="1:8" ht="15.75" customHeight="1" x14ac:dyDescent="0.2">
      <c r="A348" s="1"/>
      <c r="H348" s="3"/>
    </row>
    <row r="349" spans="1:8" ht="15.75" customHeight="1" x14ac:dyDescent="0.2">
      <c r="A349" s="1"/>
      <c r="H349" s="3"/>
    </row>
    <row r="350" spans="1:8" ht="15.75" customHeight="1" x14ac:dyDescent="0.2">
      <c r="A350" s="1"/>
      <c r="H350" s="3"/>
    </row>
    <row r="351" spans="1:8" ht="15.75" customHeight="1" x14ac:dyDescent="0.2">
      <c r="A351" s="1"/>
      <c r="H351" s="3"/>
    </row>
    <row r="352" spans="1:8" ht="15.75" customHeight="1" x14ac:dyDescent="0.2">
      <c r="A352" s="1"/>
      <c r="H352" s="3"/>
    </row>
    <row r="353" spans="1:8" ht="15.75" customHeight="1" x14ac:dyDescent="0.2">
      <c r="A353" s="1"/>
      <c r="H353" s="3"/>
    </row>
    <row r="354" spans="1:8" ht="15.75" customHeight="1" x14ac:dyDescent="0.2">
      <c r="A354" s="1"/>
      <c r="H354" s="3"/>
    </row>
    <row r="355" spans="1:8" ht="15.75" customHeight="1" x14ac:dyDescent="0.2">
      <c r="A355" s="1"/>
      <c r="H355" s="3"/>
    </row>
    <row r="356" spans="1:8" ht="15.75" customHeight="1" x14ac:dyDescent="0.2">
      <c r="A356" s="1"/>
      <c r="H356" s="3"/>
    </row>
    <row r="357" spans="1:8" ht="15.75" customHeight="1" x14ac:dyDescent="0.2">
      <c r="A357" s="1"/>
      <c r="H357" s="3"/>
    </row>
    <row r="358" spans="1:8" ht="15.75" customHeight="1" x14ac:dyDescent="0.2">
      <c r="A358" s="1"/>
      <c r="H358" s="3"/>
    </row>
    <row r="359" spans="1:8" ht="15.75" customHeight="1" x14ac:dyDescent="0.2">
      <c r="A359" s="1"/>
      <c r="H359" s="3"/>
    </row>
    <row r="360" spans="1:8" ht="15.75" customHeight="1" x14ac:dyDescent="0.2">
      <c r="A360" s="1"/>
      <c r="H360" s="3"/>
    </row>
    <row r="361" spans="1:8" ht="15.75" customHeight="1" x14ac:dyDescent="0.2">
      <c r="A361" s="1"/>
      <c r="H361" s="3"/>
    </row>
    <row r="362" spans="1:8" ht="15.75" customHeight="1" x14ac:dyDescent="0.2">
      <c r="A362" s="1"/>
      <c r="H362" s="3"/>
    </row>
    <row r="363" spans="1:8" ht="15.75" customHeight="1" x14ac:dyDescent="0.2">
      <c r="A363" s="1"/>
      <c r="H363" s="3"/>
    </row>
    <row r="364" spans="1:8" ht="15.75" customHeight="1" x14ac:dyDescent="0.2">
      <c r="A364" s="1"/>
      <c r="H364" s="3"/>
    </row>
    <row r="365" spans="1:8" ht="15.75" customHeight="1" x14ac:dyDescent="0.2">
      <c r="A365" s="1"/>
      <c r="H365" s="3"/>
    </row>
    <row r="366" spans="1:8" ht="15.75" customHeight="1" x14ac:dyDescent="0.2">
      <c r="A366" s="1"/>
      <c r="H366" s="3"/>
    </row>
    <row r="367" spans="1:8" ht="15.75" customHeight="1" x14ac:dyDescent="0.2">
      <c r="A367" s="1"/>
      <c r="H367" s="3"/>
    </row>
    <row r="368" spans="1:8" ht="15.75" customHeight="1" x14ac:dyDescent="0.2">
      <c r="A368" s="1"/>
      <c r="H368" s="3"/>
    </row>
    <row r="369" spans="1:8" ht="15.75" customHeight="1" x14ac:dyDescent="0.2">
      <c r="A369" s="1"/>
      <c r="H369" s="3"/>
    </row>
    <row r="370" spans="1:8" ht="15.75" customHeight="1" x14ac:dyDescent="0.2">
      <c r="A370" s="1"/>
      <c r="H370" s="3"/>
    </row>
    <row r="371" spans="1:8" ht="15.75" customHeight="1" x14ac:dyDescent="0.2">
      <c r="A371" s="1"/>
      <c r="H371" s="3"/>
    </row>
    <row r="372" spans="1:8" ht="15.75" customHeight="1" x14ac:dyDescent="0.2">
      <c r="A372" s="1"/>
      <c r="H372" s="3"/>
    </row>
    <row r="373" spans="1:8" ht="15.75" customHeight="1" x14ac:dyDescent="0.2">
      <c r="A373" s="1"/>
      <c r="H373" s="3"/>
    </row>
    <row r="374" spans="1:8" ht="15.75" customHeight="1" x14ac:dyDescent="0.2">
      <c r="A374" s="1"/>
      <c r="H374" s="3"/>
    </row>
    <row r="375" spans="1:8" ht="15.75" customHeight="1" x14ac:dyDescent="0.2">
      <c r="A375" s="1"/>
      <c r="H375" s="3"/>
    </row>
    <row r="376" spans="1:8" ht="15.75" customHeight="1" x14ac:dyDescent="0.2">
      <c r="A376" s="1"/>
      <c r="H376" s="3"/>
    </row>
    <row r="377" spans="1:8" ht="15.75" customHeight="1" x14ac:dyDescent="0.2">
      <c r="A377" s="1"/>
      <c r="H377" s="3"/>
    </row>
    <row r="378" spans="1:8" ht="15.75" customHeight="1" x14ac:dyDescent="0.2">
      <c r="A378" s="1"/>
      <c r="H378" s="3"/>
    </row>
    <row r="379" spans="1:8" ht="15.75" customHeight="1" x14ac:dyDescent="0.2">
      <c r="A379" s="1"/>
      <c r="H379" s="3"/>
    </row>
    <row r="380" spans="1:8" ht="15.75" customHeight="1" x14ac:dyDescent="0.2">
      <c r="A380" s="1"/>
      <c r="H380" s="3"/>
    </row>
    <row r="381" spans="1:8" ht="15.75" customHeight="1" x14ac:dyDescent="0.2">
      <c r="A381" s="1"/>
      <c r="H381" s="3"/>
    </row>
    <row r="382" spans="1:8" ht="15.75" customHeight="1" x14ac:dyDescent="0.2">
      <c r="A382" s="1"/>
      <c r="H382" s="3"/>
    </row>
    <row r="383" spans="1:8" ht="15.75" customHeight="1" x14ac:dyDescent="0.2">
      <c r="A383" s="1"/>
      <c r="H383" s="3"/>
    </row>
    <row r="384" spans="1:8" ht="15.75" customHeight="1" x14ac:dyDescent="0.2">
      <c r="A384" s="1"/>
      <c r="H384" s="3"/>
    </row>
    <row r="385" spans="1:8" ht="15.75" customHeight="1" x14ac:dyDescent="0.2">
      <c r="A385" s="1"/>
      <c r="H385" s="3"/>
    </row>
    <row r="386" spans="1:8" ht="15.75" customHeight="1" x14ac:dyDescent="0.2">
      <c r="A386" s="1"/>
      <c r="H386" s="3"/>
    </row>
    <row r="387" spans="1:8" ht="15.75" customHeight="1" x14ac:dyDescent="0.2">
      <c r="A387" s="1"/>
      <c r="H387" s="3"/>
    </row>
    <row r="388" spans="1:8" ht="15.75" customHeight="1" x14ac:dyDescent="0.2">
      <c r="A388" s="1"/>
      <c r="H388" s="3"/>
    </row>
    <row r="389" spans="1:8" ht="15.75" customHeight="1" x14ac:dyDescent="0.2">
      <c r="A389" s="1"/>
      <c r="H389" s="3"/>
    </row>
    <row r="390" spans="1:8" ht="15.75" customHeight="1" x14ac:dyDescent="0.2">
      <c r="A390" s="1"/>
      <c r="H390" s="3"/>
    </row>
    <row r="391" spans="1:8" ht="15.75" customHeight="1" x14ac:dyDescent="0.2">
      <c r="A391" s="1"/>
      <c r="H391" s="3"/>
    </row>
    <row r="392" spans="1:8" ht="15.75" customHeight="1" x14ac:dyDescent="0.2">
      <c r="A392" s="1"/>
      <c r="H392" s="3"/>
    </row>
    <row r="393" spans="1:8" ht="15.75" customHeight="1" x14ac:dyDescent="0.2">
      <c r="A393" s="1"/>
      <c r="H393" s="3"/>
    </row>
    <row r="394" spans="1:8" ht="15.75" customHeight="1" x14ac:dyDescent="0.2">
      <c r="A394" s="1"/>
      <c r="H394" s="3"/>
    </row>
    <row r="395" spans="1:8" ht="15.75" customHeight="1" x14ac:dyDescent="0.2">
      <c r="A395" s="1"/>
      <c r="H395" s="3"/>
    </row>
    <row r="396" spans="1:8" ht="15.75" customHeight="1" x14ac:dyDescent="0.2">
      <c r="A396" s="1"/>
      <c r="H396" s="3"/>
    </row>
    <row r="397" spans="1:8" ht="15.75" customHeight="1" x14ac:dyDescent="0.2">
      <c r="A397" s="1"/>
      <c r="H397" s="3"/>
    </row>
    <row r="398" spans="1:8" ht="15.75" customHeight="1" x14ac:dyDescent="0.2">
      <c r="A398" s="1"/>
      <c r="H398" s="3"/>
    </row>
    <row r="399" spans="1:8" ht="15.75" customHeight="1" x14ac:dyDescent="0.2">
      <c r="A399" s="1"/>
      <c r="H399" s="3"/>
    </row>
    <row r="400" spans="1:8" ht="15.75" customHeight="1" x14ac:dyDescent="0.2">
      <c r="A400" s="1"/>
      <c r="H400" s="3"/>
    </row>
    <row r="401" spans="1:8" ht="15.75" customHeight="1" x14ac:dyDescent="0.2">
      <c r="A401" s="1"/>
      <c r="H401" s="3"/>
    </row>
    <row r="402" spans="1:8" ht="15.75" customHeight="1" x14ac:dyDescent="0.2">
      <c r="A402" s="1"/>
      <c r="H402" s="3"/>
    </row>
    <row r="403" spans="1:8" ht="15.75" customHeight="1" x14ac:dyDescent="0.2">
      <c r="A403" s="1"/>
      <c r="H403" s="3"/>
    </row>
    <row r="404" spans="1:8" ht="15.75" customHeight="1" x14ac:dyDescent="0.2">
      <c r="A404" s="1"/>
      <c r="H404" s="3"/>
    </row>
    <row r="405" spans="1:8" ht="15.75" customHeight="1" x14ac:dyDescent="0.2">
      <c r="A405" s="1"/>
      <c r="H405" s="3"/>
    </row>
    <row r="406" spans="1:8" ht="15.75" customHeight="1" x14ac:dyDescent="0.2">
      <c r="A406" s="1"/>
      <c r="H406" s="3"/>
    </row>
    <row r="407" spans="1:8" ht="15.75" customHeight="1" x14ac:dyDescent="0.2">
      <c r="A407" s="1"/>
      <c r="H407" s="3"/>
    </row>
    <row r="408" spans="1:8" ht="15.75" customHeight="1" x14ac:dyDescent="0.2">
      <c r="A408" s="1"/>
      <c r="H408" s="3"/>
    </row>
    <row r="409" spans="1:8" ht="15.75" customHeight="1" x14ac:dyDescent="0.2">
      <c r="A409" s="1"/>
      <c r="H409" s="3"/>
    </row>
    <row r="410" spans="1:8" ht="15.75" customHeight="1" x14ac:dyDescent="0.2">
      <c r="A410" s="1"/>
      <c r="H410" s="3"/>
    </row>
    <row r="411" spans="1:8" ht="15.75" customHeight="1" x14ac:dyDescent="0.2">
      <c r="A411" s="1"/>
      <c r="H411" s="3"/>
    </row>
    <row r="412" spans="1:8" ht="15.75" customHeight="1" x14ac:dyDescent="0.2">
      <c r="A412" s="1"/>
      <c r="H412" s="3"/>
    </row>
    <row r="413" spans="1:8" ht="15.75" customHeight="1" x14ac:dyDescent="0.2">
      <c r="A413" s="1"/>
      <c r="H413" s="3"/>
    </row>
    <row r="414" spans="1:8" ht="15.75" customHeight="1" x14ac:dyDescent="0.2">
      <c r="A414" s="1"/>
      <c r="H414" s="3"/>
    </row>
    <row r="415" spans="1:8" ht="15.75" customHeight="1" x14ac:dyDescent="0.2">
      <c r="A415" s="1"/>
      <c r="H415" s="3"/>
    </row>
    <row r="416" spans="1:8" ht="15.75" customHeight="1" x14ac:dyDescent="0.2">
      <c r="A416" s="1"/>
      <c r="H416" s="3"/>
    </row>
    <row r="417" spans="1:8" ht="15.75" customHeight="1" x14ac:dyDescent="0.2">
      <c r="A417" s="1"/>
      <c r="H417" s="3"/>
    </row>
    <row r="418" spans="1:8" ht="15.75" customHeight="1" x14ac:dyDescent="0.2">
      <c r="A418" s="1"/>
      <c r="H418" s="3"/>
    </row>
    <row r="419" spans="1:8" ht="15.75" customHeight="1" x14ac:dyDescent="0.2">
      <c r="A419" s="1"/>
      <c r="H419" s="3"/>
    </row>
    <row r="420" spans="1:8" ht="15.75" customHeight="1" x14ac:dyDescent="0.2">
      <c r="A420" s="1"/>
      <c r="H420" s="3"/>
    </row>
    <row r="421" spans="1:8" ht="15.75" customHeight="1" x14ac:dyDescent="0.2">
      <c r="A421" s="1"/>
      <c r="H421" s="3"/>
    </row>
    <row r="422" spans="1:8" ht="15.75" customHeight="1" x14ac:dyDescent="0.2">
      <c r="A422" s="1"/>
      <c r="H422" s="3"/>
    </row>
    <row r="423" spans="1:8" ht="15.75" customHeight="1" x14ac:dyDescent="0.2">
      <c r="A423" s="1"/>
      <c r="H423" s="3"/>
    </row>
    <row r="424" spans="1:8" ht="15.75" customHeight="1" x14ac:dyDescent="0.2">
      <c r="A424" s="1"/>
      <c r="H424" s="3"/>
    </row>
    <row r="425" spans="1:8" ht="15.75" customHeight="1" x14ac:dyDescent="0.2">
      <c r="A425" s="1"/>
      <c r="H425" s="3"/>
    </row>
    <row r="426" spans="1:8" ht="15.75" customHeight="1" x14ac:dyDescent="0.2">
      <c r="A426" s="1"/>
      <c r="H426" s="3"/>
    </row>
    <row r="427" spans="1:8" ht="15.75" customHeight="1" x14ac:dyDescent="0.2">
      <c r="A427" s="1"/>
      <c r="H427" s="3"/>
    </row>
    <row r="428" spans="1:8" ht="15.75" customHeight="1" x14ac:dyDescent="0.2">
      <c r="A428" s="1"/>
      <c r="H428" s="3"/>
    </row>
    <row r="429" spans="1:8" ht="15.75" customHeight="1" x14ac:dyDescent="0.2">
      <c r="A429" s="1"/>
      <c r="H429" s="3"/>
    </row>
    <row r="430" spans="1:8" ht="15.75" customHeight="1" x14ac:dyDescent="0.2">
      <c r="A430" s="1"/>
      <c r="H430" s="3"/>
    </row>
    <row r="431" spans="1:8" ht="15.75" customHeight="1" x14ac:dyDescent="0.2">
      <c r="A431" s="1"/>
      <c r="H431" s="3"/>
    </row>
    <row r="432" spans="1:8" ht="15.75" customHeight="1" x14ac:dyDescent="0.2">
      <c r="A432" s="1"/>
      <c r="H432" s="3"/>
    </row>
    <row r="433" spans="1:8" ht="15.75" customHeight="1" x14ac:dyDescent="0.2">
      <c r="A433" s="1"/>
      <c r="H433" s="3"/>
    </row>
    <row r="434" spans="1:8" ht="15.75" customHeight="1" x14ac:dyDescent="0.2">
      <c r="A434" s="1"/>
      <c r="H434" s="3"/>
    </row>
    <row r="435" spans="1:8" ht="15.75" customHeight="1" x14ac:dyDescent="0.2">
      <c r="A435" s="1"/>
      <c r="H435" s="3"/>
    </row>
    <row r="436" spans="1:8" ht="15.75" customHeight="1" x14ac:dyDescent="0.2">
      <c r="A436" s="1"/>
      <c r="H436" s="3"/>
    </row>
    <row r="437" spans="1:8" ht="15.75" customHeight="1" x14ac:dyDescent="0.2">
      <c r="A437" s="1"/>
      <c r="H437" s="3"/>
    </row>
    <row r="438" spans="1:8" ht="15.75" customHeight="1" x14ac:dyDescent="0.2">
      <c r="A438" s="1"/>
      <c r="H438" s="3"/>
    </row>
    <row r="439" spans="1:8" ht="15.75" customHeight="1" x14ac:dyDescent="0.2">
      <c r="A439" s="1"/>
      <c r="H439" s="3"/>
    </row>
    <row r="440" spans="1:8" ht="15.75" customHeight="1" x14ac:dyDescent="0.2">
      <c r="A440" s="1"/>
      <c r="H440" s="3"/>
    </row>
    <row r="441" spans="1:8" ht="15.75" customHeight="1" x14ac:dyDescent="0.2">
      <c r="A441" s="1"/>
      <c r="H441" s="3"/>
    </row>
    <row r="442" spans="1:8" ht="15.75" customHeight="1" x14ac:dyDescent="0.2">
      <c r="A442" s="1"/>
      <c r="H442" s="3"/>
    </row>
    <row r="443" spans="1:8" ht="15.75" customHeight="1" x14ac:dyDescent="0.2">
      <c r="A443" s="1"/>
      <c r="H443" s="3"/>
    </row>
    <row r="444" spans="1:8" ht="15.75" customHeight="1" x14ac:dyDescent="0.2">
      <c r="A444" s="1"/>
      <c r="H444" s="3"/>
    </row>
    <row r="445" spans="1:8" ht="15.75" customHeight="1" x14ac:dyDescent="0.2">
      <c r="A445" s="1"/>
      <c r="H445" s="3"/>
    </row>
    <row r="446" spans="1:8" ht="15.75" customHeight="1" x14ac:dyDescent="0.2">
      <c r="A446" s="1"/>
      <c r="H446" s="3"/>
    </row>
    <row r="447" spans="1:8" ht="15.75" customHeight="1" x14ac:dyDescent="0.2">
      <c r="A447" s="1"/>
      <c r="H447" s="3"/>
    </row>
    <row r="448" spans="1:8" ht="15.75" customHeight="1" x14ac:dyDescent="0.2">
      <c r="A448" s="1"/>
      <c r="H448" s="3"/>
    </row>
    <row r="449" spans="1:8" ht="15.75" customHeight="1" x14ac:dyDescent="0.2">
      <c r="A449" s="1"/>
      <c r="H449" s="3"/>
    </row>
    <row r="450" spans="1:8" ht="15.75" customHeight="1" x14ac:dyDescent="0.2">
      <c r="A450" s="1"/>
      <c r="H450" s="3"/>
    </row>
    <row r="451" spans="1:8" ht="15.75" customHeight="1" x14ac:dyDescent="0.2">
      <c r="A451" s="1"/>
      <c r="H451" s="3"/>
    </row>
    <row r="452" spans="1:8" ht="15.75" customHeight="1" x14ac:dyDescent="0.2">
      <c r="A452" s="1"/>
      <c r="H452" s="3"/>
    </row>
    <row r="453" spans="1:8" ht="15.75" customHeight="1" x14ac:dyDescent="0.2">
      <c r="A453" s="1"/>
      <c r="H453" s="3"/>
    </row>
    <row r="454" spans="1:8" ht="15.75" customHeight="1" x14ac:dyDescent="0.2">
      <c r="A454" s="1"/>
      <c r="H454" s="3"/>
    </row>
    <row r="455" spans="1:8" ht="15.75" customHeight="1" x14ac:dyDescent="0.2">
      <c r="A455" s="1"/>
      <c r="H455" s="3"/>
    </row>
    <row r="456" spans="1:8" ht="15.75" customHeight="1" x14ac:dyDescent="0.2">
      <c r="A456" s="1"/>
      <c r="H456" s="3"/>
    </row>
    <row r="457" spans="1:8" ht="15.75" customHeight="1" x14ac:dyDescent="0.2">
      <c r="A457" s="1"/>
      <c r="H457" s="3"/>
    </row>
    <row r="458" spans="1:8" ht="15.75" customHeight="1" x14ac:dyDescent="0.2">
      <c r="A458" s="1"/>
      <c r="H458" s="3"/>
    </row>
    <row r="459" spans="1:8" ht="15.75" customHeight="1" x14ac:dyDescent="0.2">
      <c r="A459" s="1"/>
      <c r="H459" s="3"/>
    </row>
    <row r="460" spans="1:8" ht="15.75" customHeight="1" x14ac:dyDescent="0.2">
      <c r="A460" s="1"/>
      <c r="H460" s="3"/>
    </row>
    <row r="461" spans="1:8" ht="15.75" customHeight="1" x14ac:dyDescent="0.2">
      <c r="A461" s="1"/>
      <c r="H461" s="3"/>
    </row>
    <row r="462" spans="1:8" ht="15.75" customHeight="1" x14ac:dyDescent="0.2">
      <c r="A462" s="1"/>
      <c r="H462" s="3"/>
    </row>
    <row r="463" spans="1:8" ht="15.75" customHeight="1" x14ac:dyDescent="0.2">
      <c r="A463" s="1"/>
      <c r="H463" s="3"/>
    </row>
    <row r="464" spans="1:8" ht="15.75" customHeight="1" x14ac:dyDescent="0.2">
      <c r="A464" s="1"/>
      <c r="H464" s="3"/>
    </row>
    <row r="465" spans="1:8" ht="15.75" customHeight="1" x14ac:dyDescent="0.2">
      <c r="A465" s="1"/>
      <c r="H465" s="3"/>
    </row>
    <row r="466" spans="1:8" ht="15.75" customHeight="1" x14ac:dyDescent="0.2">
      <c r="A466" s="1"/>
      <c r="H466" s="3"/>
    </row>
    <row r="467" spans="1:8" ht="15.75" customHeight="1" x14ac:dyDescent="0.2">
      <c r="A467" s="1"/>
      <c r="H467" s="3"/>
    </row>
    <row r="468" spans="1:8" ht="15.75" customHeight="1" x14ac:dyDescent="0.2">
      <c r="A468" s="1"/>
      <c r="H468" s="3"/>
    </row>
    <row r="469" spans="1:8" ht="15.75" customHeight="1" x14ac:dyDescent="0.2">
      <c r="A469" s="1"/>
      <c r="H469" s="3"/>
    </row>
    <row r="470" spans="1:8" ht="15.75" customHeight="1" x14ac:dyDescent="0.2">
      <c r="A470" s="1"/>
      <c r="H470" s="3"/>
    </row>
    <row r="471" spans="1:8" ht="15.75" customHeight="1" x14ac:dyDescent="0.2">
      <c r="A471" s="1"/>
      <c r="H471" s="3"/>
    </row>
    <row r="472" spans="1:8" ht="15.75" customHeight="1" x14ac:dyDescent="0.2">
      <c r="A472" s="1"/>
      <c r="H472" s="3"/>
    </row>
    <row r="473" spans="1:8" ht="15.75" customHeight="1" x14ac:dyDescent="0.2">
      <c r="A473" s="1"/>
      <c r="H473" s="3"/>
    </row>
    <row r="474" spans="1:8" ht="15.75" customHeight="1" x14ac:dyDescent="0.2">
      <c r="A474" s="1"/>
      <c r="H474" s="3"/>
    </row>
    <row r="475" spans="1:8" ht="15.75" customHeight="1" x14ac:dyDescent="0.2">
      <c r="A475" s="1"/>
      <c r="H475" s="3"/>
    </row>
    <row r="476" spans="1:8" ht="15.75" customHeight="1" x14ac:dyDescent="0.2">
      <c r="A476" s="1"/>
      <c r="H476" s="3"/>
    </row>
    <row r="477" spans="1:8" ht="15.75" customHeight="1" x14ac:dyDescent="0.2">
      <c r="A477" s="1"/>
      <c r="H477" s="3"/>
    </row>
    <row r="478" spans="1:8" ht="15.75" customHeight="1" x14ac:dyDescent="0.2">
      <c r="A478" s="1"/>
      <c r="H478" s="3"/>
    </row>
    <row r="479" spans="1:8" ht="15.75" customHeight="1" x14ac:dyDescent="0.2">
      <c r="A479" s="1"/>
      <c r="H479" s="3"/>
    </row>
    <row r="480" spans="1:8" ht="15.75" customHeight="1" x14ac:dyDescent="0.2">
      <c r="A480" s="1"/>
      <c r="H480" s="3"/>
    </row>
    <row r="481" spans="1:8" ht="15.75" customHeight="1" x14ac:dyDescent="0.2">
      <c r="A481" s="1"/>
      <c r="H481" s="3"/>
    </row>
    <row r="482" spans="1:8" ht="15.75" customHeight="1" x14ac:dyDescent="0.2">
      <c r="A482" s="1"/>
      <c r="H482" s="3"/>
    </row>
    <row r="483" spans="1:8" ht="15.75" customHeight="1" x14ac:dyDescent="0.2">
      <c r="A483" s="1"/>
      <c r="H483" s="3"/>
    </row>
    <row r="484" spans="1:8" ht="15.75" customHeight="1" x14ac:dyDescent="0.2">
      <c r="A484" s="1"/>
      <c r="H484" s="3"/>
    </row>
    <row r="485" spans="1:8" ht="15.75" customHeight="1" x14ac:dyDescent="0.2">
      <c r="A485" s="1"/>
      <c r="H485" s="3"/>
    </row>
    <row r="486" spans="1:8" ht="15.75" customHeight="1" x14ac:dyDescent="0.2">
      <c r="A486" s="1"/>
      <c r="H486" s="3"/>
    </row>
    <row r="487" spans="1:8" ht="15.75" customHeight="1" x14ac:dyDescent="0.2">
      <c r="A487" s="1"/>
      <c r="H487" s="3"/>
    </row>
    <row r="488" spans="1:8" ht="15.75" customHeight="1" x14ac:dyDescent="0.2">
      <c r="A488" s="1"/>
      <c r="H488" s="3"/>
    </row>
    <row r="489" spans="1:8" ht="15.75" customHeight="1" x14ac:dyDescent="0.2">
      <c r="A489" s="1"/>
      <c r="H489" s="3"/>
    </row>
    <row r="490" spans="1:8" ht="15.75" customHeight="1" x14ac:dyDescent="0.2">
      <c r="A490" s="1"/>
      <c r="H490" s="3"/>
    </row>
    <row r="491" spans="1:8" ht="15.75" customHeight="1" x14ac:dyDescent="0.2">
      <c r="A491" s="1"/>
      <c r="H491" s="3"/>
    </row>
    <row r="492" spans="1:8" ht="15.75" customHeight="1" x14ac:dyDescent="0.2">
      <c r="A492" s="1"/>
      <c r="H492" s="3"/>
    </row>
    <row r="493" spans="1:8" ht="15.75" customHeight="1" x14ac:dyDescent="0.2">
      <c r="A493" s="1"/>
      <c r="H493" s="3"/>
    </row>
    <row r="494" spans="1:8" ht="15.75" customHeight="1" x14ac:dyDescent="0.2">
      <c r="A494" s="1"/>
      <c r="H494" s="3"/>
    </row>
    <row r="495" spans="1:8" ht="15.75" customHeight="1" x14ac:dyDescent="0.2">
      <c r="A495" s="1"/>
      <c r="H495" s="3"/>
    </row>
    <row r="496" spans="1:8" ht="15.75" customHeight="1" x14ac:dyDescent="0.2">
      <c r="A496" s="1"/>
      <c r="H496" s="3"/>
    </row>
    <row r="497" spans="1:8" ht="15.75" customHeight="1" x14ac:dyDescent="0.2">
      <c r="A497" s="1"/>
      <c r="H497" s="3"/>
    </row>
    <row r="498" spans="1:8" ht="15.75" customHeight="1" x14ac:dyDescent="0.2">
      <c r="A498" s="1"/>
      <c r="H498" s="3"/>
    </row>
    <row r="499" spans="1:8" ht="15.75" customHeight="1" x14ac:dyDescent="0.2">
      <c r="A499" s="1"/>
      <c r="H499" s="3"/>
    </row>
    <row r="500" spans="1:8" ht="15.75" customHeight="1" x14ac:dyDescent="0.2">
      <c r="A500" s="1"/>
      <c r="H500" s="3"/>
    </row>
    <row r="501" spans="1:8" ht="15.75" customHeight="1" x14ac:dyDescent="0.2">
      <c r="A501" s="1"/>
      <c r="H501" s="3"/>
    </row>
    <row r="502" spans="1:8" ht="15.75" customHeight="1" x14ac:dyDescent="0.2">
      <c r="A502" s="1"/>
      <c r="H502" s="3"/>
    </row>
    <row r="503" spans="1:8" ht="15.75" customHeight="1" x14ac:dyDescent="0.2">
      <c r="A503" s="1"/>
      <c r="H503" s="3"/>
    </row>
    <row r="504" spans="1:8" ht="15.75" customHeight="1" x14ac:dyDescent="0.2">
      <c r="A504" s="1"/>
      <c r="H504" s="3"/>
    </row>
    <row r="505" spans="1:8" ht="15.75" customHeight="1" x14ac:dyDescent="0.2">
      <c r="A505" s="1"/>
      <c r="H505" s="3"/>
    </row>
    <row r="506" spans="1:8" ht="15.75" customHeight="1" x14ac:dyDescent="0.2">
      <c r="A506" s="1"/>
      <c r="H506" s="3"/>
    </row>
    <row r="507" spans="1:8" ht="15.75" customHeight="1" x14ac:dyDescent="0.2">
      <c r="A507" s="1"/>
      <c r="H507" s="3"/>
    </row>
    <row r="508" spans="1:8" ht="15.75" customHeight="1" x14ac:dyDescent="0.2">
      <c r="A508" s="1"/>
      <c r="H508" s="3"/>
    </row>
    <row r="509" spans="1:8" ht="15.75" customHeight="1" x14ac:dyDescent="0.2">
      <c r="A509" s="1"/>
      <c r="H509" s="3"/>
    </row>
    <row r="510" spans="1:8" ht="15.75" customHeight="1" x14ac:dyDescent="0.2">
      <c r="A510" s="1"/>
      <c r="H510" s="3"/>
    </row>
    <row r="511" spans="1:8" ht="15.75" customHeight="1" x14ac:dyDescent="0.2">
      <c r="A511" s="1"/>
      <c r="H511" s="3"/>
    </row>
    <row r="512" spans="1:8" ht="15.75" customHeight="1" x14ac:dyDescent="0.2">
      <c r="A512" s="1"/>
      <c r="H512" s="3"/>
    </row>
    <row r="513" spans="1:8" ht="15.75" customHeight="1" x14ac:dyDescent="0.2">
      <c r="A513" s="1"/>
      <c r="H513" s="3"/>
    </row>
    <row r="514" spans="1:8" ht="15.75" customHeight="1" x14ac:dyDescent="0.2">
      <c r="A514" s="1"/>
      <c r="H514" s="3"/>
    </row>
    <row r="515" spans="1:8" ht="15.75" customHeight="1" x14ac:dyDescent="0.2">
      <c r="A515" s="1"/>
      <c r="H515" s="3"/>
    </row>
    <row r="516" spans="1:8" ht="15.75" customHeight="1" x14ac:dyDescent="0.2">
      <c r="A516" s="1"/>
      <c r="H516" s="3"/>
    </row>
    <row r="517" spans="1:8" ht="15.75" customHeight="1" x14ac:dyDescent="0.2">
      <c r="A517" s="1"/>
      <c r="H517" s="3"/>
    </row>
    <row r="518" spans="1:8" ht="15.75" customHeight="1" x14ac:dyDescent="0.2">
      <c r="A518" s="1"/>
      <c r="H518" s="3"/>
    </row>
    <row r="519" spans="1:8" ht="15.75" customHeight="1" x14ac:dyDescent="0.2">
      <c r="A519" s="1"/>
      <c r="H519" s="3"/>
    </row>
    <row r="520" spans="1:8" ht="15.75" customHeight="1" x14ac:dyDescent="0.2">
      <c r="A520" s="1"/>
      <c r="H520" s="3"/>
    </row>
    <row r="521" spans="1:8" ht="15.75" customHeight="1" x14ac:dyDescent="0.2">
      <c r="A521" s="1"/>
      <c r="H521" s="3"/>
    </row>
    <row r="522" spans="1:8" ht="15.75" customHeight="1" x14ac:dyDescent="0.2">
      <c r="A522" s="1"/>
      <c r="H522" s="3"/>
    </row>
    <row r="523" spans="1:8" ht="15.75" customHeight="1" x14ac:dyDescent="0.2">
      <c r="A523" s="1"/>
      <c r="H523" s="3"/>
    </row>
    <row r="524" spans="1:8" ht="15.75" customHeight="1" x14ac:dyDescent="0.2">
      <c r="A524" s="1"/>
      <c r="H524" s="3"/>
    </row>
    <row r="525" spans="1:8" ht="15.75" customHeight="1" x14ac:dyDescent="0.2">
      <c r="A525" s="1"/>
      <c r="H525" s="3"/>
    </row>
    <row r="526" spans="1:8" ht="15.75" customHeight="1" x14ac:dyDescent="0.2">
      <c r="A526" s="1"/>
      <c r="H526" s="3"/>
    </row>
    <row r="527" spans="1:8" ht="15.75" customHeight="1" x14ac:dyDescent="0.2">
      <c r="A527" s="1"/>
      <c r="H527" s="3"/>
    </row>
    <row r="528" spans="1:8" ht="15.75" customHeight="1" x14ac:dyDescent="0.2">
      <c r="A528" s="1"/>
      <c r="H528" s="3"/>
    </row>
    <row r="529" spans="1:8" ht="15.75" customHeight="1" x14ac:dyDescent="0.2">
      <c r="A529" s="1"/>
      <c r="H529" s="3"/>
    </row>
    <row r="530" spans="1:8" ht="15.75" customHeight="1" x14ac:dyDescent="0.2">
      <c r="A530" s="1"/>
      <c r="H530" s="3"/>
    </row>
    <row r="531" spans="1:8" ht="15.75" customHeight="1" x14ac:dyDescent="0.2">
      <c r="A531" s="1"/>
      <c r="H531" s="3"/>
    </row>
    <row r="532" spans="1:8" ht="15.75" customHeight="1" x14ac:dyDescent="0.2">
      <c r="A532" s="1"/>
      <c r="H532" s="3"/>
    </row>
    <row r="533" spans="1:8" ht="15.75" customHeight="1" x14ac:dyDescent="0.2">
      <c r="A533" s="1"/>
      <c r="H533" s="3"/>
    </row>
    <row r="534" spans="1:8" ht="15.75" customHeight="1" x14ac:dyDescent="0.2">
      <c r="A534" s="1"/>
      <c r="H534" s="3"/>
    </row>
    <row r="535" spans="1:8" ht="15.75" customHeight="1" x14ac:dyDescent="0.2">
      <c r="A535" s="1"/>
      <c r="H535" s="3"/>
    </row>
    <row r="536" spans="1:8" ht="15.75" customHeight="1" x14ac:dyDescent="0.2">
      <c r="A536" s="1"/>
      <c r="H536" s="3"/>
    </row>
    <row r="537" spans="1:8" ht="15.75" customHeight="1" x14ac:dyDescent="0.2">
      <c r="A537" s="1"/>
      <c r="H537" s="3"/>
    </row>
    <row r="538" spans="1:8" ht="15.75" customHeight="1" x14ac:dyDescent="0.2">
      <c r="A538" s="1"/>
      <c r="H538" s="3"/>
    </row>
    <row r="539" spans="1:8" ht="15.75" customHeight="1" x14ac:dyDescent="0.2">
      <c r="A539" s="1"/>
      <c r="H539" s="3"/>
    </row>
    <row r="540" spans="1:8" ht="15.75" customHeight="1" x14ac:dyDescent="0.2">
      <c r="A540" s="1"/>
      <c r="H540" s="3"/>
    </row>
    <row r="541" spans="1:8" ht="15.75" customHeight="1" x14ac:dyDescent="0.2">
      <c r="A541" s="1"/>
      <c r="H541" s="3"/>
    </row>
    <row r="542" spans="1:8" ht="15.75" customHeight="1" x14ac:dyDescent="0.2">
      <c r="A542" s="1"/>
      <c r="H542" s="3"/>
    </row>
    <row r="543" spans="1:8" ht="15.75" customHeight="1" x14ac:dyDescent="0.2">
      <c r="A543" s="1"/>
      <c r="H543" s="3"/>
    </row>
    <row r="544" spans="1:8" ht="15.75" customHeight="1" x14ac:dyDescent="0.2">
      <c r="A544" s="1"/>
      <c r="H544" s="3"/>
    </row>
    <row r="545" spans="1:8" ht="15.75" customHeight="1" x14ac:dyDescent="0.2">
      <c r="A545" s="1"/>
      <c r="H545" s="3"/>
    </row>
    <row r="546" spans="1:8" ht="15.75" customHeight="1" x14ac:dyDescent="0.2">
      <c r="A546" s="1"/>
      <c r="H546" s="3"/>
    </row>
    <row r="547" spans="1:8" ht="15.75" customHeight="1" x14ac:dyDescent="0.2">
      <c r="A547" s="1"/>
      <c r="H547" s="3"/>
    </row>
    <row r="548" spans="1:8" ht="15.75" customHeight="1" x14ac:dyDescent="0.2">
      <c r="A548" s="1"/>
      <c r="H548" s="3"/>
    </row>
    <row r="549" spans="1:8" ht="15.75" customHeight="1" x14ac:dyDescent="0.2">
      <c r="A549" s="1"/>
      <c r="H549" s="3"/>
    </row>
    <row r="550" spans="1:8" ht="15.75" customHeight="1" x14ac:dyDescent="0.2">
      <c r="A550" s="1"/>
      <c r="H550" s="3"/>
    </row>
    <row r="551" spans="1:8" ht="15.75" customHeight="1" x14ac:dyDescent="0.2">
      <c r="A551" s="1"/>
      <c r="H551" s="3"/>
    </row>
    <row r="552" spans="1:8" ht="15.75" customHeight="1" x14ac:dyDescent="0.2">
      <c r="A552" s="1"/>
      <c r="H552" s="3"/>
    </row>
    <row r="553" spans="1:8" ht="15.75" customHeight="1" x14ac:dyDescent="0.2">
      <c r="A553" s="1"/>
      <c r="H553" s="3"/>
    </row>
    <row r="554" spans="1:8" ht="15.75" customHeight="1" x14ac:dyDescent="0.2">
      <c r="A554" s="1"/>
      <c r="H554" s="3"/>
    </row>
    <row r="555" spans="1:8" ht="15.75" customHeight="1" x14ac:dyDescent="0.2">
      <c r="A555" s="1"/>
      <c r="H555" s="3"/>
    </row>
    <row r="556" spans="1:8" ht="15.75" customHeight="1" x14ac:dyDescent="0.2">
      <c r="A556" s="1"/>
      <c r="H556" s="3"/>
    </row>
    <row r="557" spans="1:8" ht="15.75" customHeight="1" x14ac:dyDescent="0.2">
      <c r="A557" s="1"/>
      <c r="H557" s="3"/>
    </row>
    <row r="558" spans="1:8" ht="15.75" customHeight="1" x14ac:dyDescent="0.2">
      <c r="A558" s="1"/>
      <c r="H558" s="3"/>
    </row>
    <row r="559" spans="1:8" ht="15.75" customHeight="1" x14ac:dyDescent="0.2">
      <c r="A559" s="1"/>
      <c r="H559" s="3"/>
    </row>
    <row r="560" spans="1:8" ht="15.75" customHeight="1" x14ac:dyDescent="0.2">
      <c r="A560" s="1"/>
      <c r="H560" s="3"/>
    </row>
    <row r="561" spans="1:8" ht="15.75" customHeight="1" x14ac:dyDescent="0.2">
      <c r="A561" s="1"/>
      <c r="H561" s="3"/>
    </row>
    <row r="562" spans="1:8" ht="15.75" customHeight="1" x14ac:dyDescent="0.2">
      <c r="A562" s="1"/>
      <c r="H562" s="3"/>
    </row>
    <row r="563" spans="1:8" ht="15.75" customHeight="1" x14ac:dyDescent="0.2">
      <c r="A563" s="1"/>
      <c r="H563" s="3"/>
    </row>
    <row r="564" spans="1:8" ht="15.75" customHeight="1" x14ac:dyDescent="0.2">
      <c r="A564" s="1"/>
      <c r="H564" s="3"/>
    </row>
    <row r="565" spans="1:8" ht="15.75" customHeight="1" x14ac:dyDescent="0.2">
      <c r="A565" s="1"/>
      <c r="H565" s="3"/>
    </row>
    <row r="566" spans="1:8" ht="15.75" customHeight="1" x14ac:dyDescent="0.2">
      <c r="A566" s="1"/>
      <c r="H566" s="3"/>
    </row>
    <row r="567" spans="1:8" ht="15.75" customHeight="1" x14ac:dyDescent="0.2">
      <c r="A567" s="1"/>
      <c r="H567" s="3"/>
    </row>
    <row r="568" spans="1:8" ht="15.75" customHeight="1" x14ac:dyDescent="0.2">
      <c r="A568" s="1"/>
      <c r="H568" s="3"/>
    </row>
    <row r="569" spans="1:8" ht="15.75" customHeight="1" x14ac:dyDescent="0.2">
      <c r="A569" s="1"/>
      <c r="H569" s="3"/>
    </row>
    <row r="570" spans="1:8" ht="15.75" customHeight="1" x14ac:dyDescent="0.2">
      <c r="A570" s="1"/>
      <c r="H570" s="3"/>
    </row>
    <row r="571" spans="1:8" ht="15.75" customHeight="1" x14ac:dyDescent="0.2">
      <c r="A571" s="1"/>
      <c r="H571" s="3"/>
    </row>
    <row r="572" spans="1:8" ht="15.75" customHeight="1" x14ac:dyDescent="0.2">
      <c r="A572" s="1"/>
      <c r="H572" s="3"/>
    </row>
    <row r="573" spans="1:8" ht="15.75" customHeight="1" x14ac:dyDescent="0.2">
      <c r="A573" s="1"/>
      <c r="H573" s="3"/>
    </row>
    <row r="574" spans="1:8" ht="15.75" customHeight="1" x14ac:dyDescent="0.2">
      <c r="A574" s="1"/>
      <c r="H574" s="3"/>
    </row>
    <row r="575" spans="1:8" ht="15.75" customHeight="1" x14ac:dyDescent="0.2">
      <c r="A575" s="1"/>
      <c r="H575" s="3"/>
    </row>
    <row r="576" spans="1:8" ht="15.75" customHeight="1" x14ac:dyDescent="0.2">
      <c r="A576" s="1"/>
      <c r="H576" s="3"/>
    </row>
    <row r="577" spans="1:8" ht="15.75" customHeight="1" x14ac:dyDescent="0.2">
      <c r="A577" s="1"/>
      <c r="H577" s="3"/>
    </row>
    <row r="578" spans="1:8" ht="15.75" customHeight="1" x14ac:dyDescent="0.2">
      <c r="A578" s="1"/>
      <c r="H578" s="3"/>
    </row>
    <row r="579" spans="1:8" ht="15.75" customHeight="1" x14ac:dyDescent="0.2">
      <c r="A579" s="1"/>
      <c r="H579" s="3"/>
    </row>
    <row r="580" spans="1:8" ht="15.75" customHeight="1" x14ac:dyDescent="0.2">
      <c r="A580" s="1"/>
      <c r="H580" s="3"/>
    </row>
    <row r="581" spans="1:8" ht="15.75" customHeight="1" x14ac:dyDescent="0.2">
      <c r="A581" s="1"/>
      <c r="H581" s="3"/>
    </row>
    <row r="582" spans="1:8" ht="15.75" customHeight="1" x14ac:dyDescent="0.2">
      <c r="A582" s="1"/>
      <c r="H582" s="3"/>
    </row>
    <row r="583" spans="1:8" ht="15.75" customHeight="1" x14ac:dyDescent="0.2">
      <c r="A583" s="1"/>
      <c r="H583" s="3"/>
    </row>
    <row r="584" spans="1:8" ht="15.75" customHeight="1" x14ac:dyDescent="0.2">
      <c r="A584" s="1"/>
      <c r="H584" s="3"/>
    </row>
    <row r="585" spans="1:8" ht="15.75" customHeight="1" x14ac:dyDescent="0.2">
      <c r="A585" s="1"/>
      <c r="H585" s="3"/>
    </row>
    <row r="586" spans="1:8" ht="15.75" customHeight="1" x14ac:dyDescent="0.2">
      <c r="A586" s="1"/>
      <c r="H586" s="3"/>
    </row>
    <row r="587" spans="1:8" ht="15.75" customHeight="1" x14ac:dyDescent="0.2">
      <c r="A587" s="1"/>
      <c r="H587" s="3"/>
    </row>
    <row r="588" spans="1:8" ht="15.75" customHeight="1" x14ac:dyDescent="0.2">
      <c r="A588" s="1"/>
      <c r="H588" s="3"/>
    </row>
    <row r="589" spans="1:8" ht="15.75" customHeight="1" x14ac:dyDescent="0.2">
      <c r="A589" s="1"/>
      <c r="H589" s="3"/>
    </row>
    <row r="590" spans="1:8" ht="15.75" customHeight="1" x14ac:dyDescent="0.2">
      <c r="A590" s="1"/>
      <c r="H590" s="3"/>
    </row>
    <row r="591" spans="1:8" ht="15.75" customHeight="1" x14ac:dyDescent="0.2">
      <c r="A591" s="1"/>
      <c r="H591" s="3"/>
    </row>
    <row r="592" spans="1:8" ht="15.75" customHeight="1" x14ac:dyDescent="0.2">
      <c r="A592" s="1"/>
      <c r="H592" s="3"/>
    </row>
    <row r="593" spans="1:8" ht="15.75" customHeight="1" x14ac:dyDescent="0.2">
      <c r="A593" s="1"/>
      <c r="H593" s="3"/>
    </row>
    <row r="594" spans="1:8" ht="15.75" customHeight="1" x14ac:dyDescent="0.2">
      <c r="A594" s="1"/>
      <c r="H594" s="3"/>
    </row>
    <row r="595" spans="1:8" ht="15.75" customHeight="1" x14ac:dyDescent="0.2">
      <c r="A595" s="1"/>
      <c r="H595" s="3"/>
    </row>
    <row r="596" spans="1:8" ht="15.75" customHeight="1" x14ac:dyDescent="0.2">
      <c r="A596" s="1"/>
      <c r="H596" s="3"/>
    </row>
    <row r="597" spans="1:8" ht="15.75" customHeight="1" x14ac:dyDescent="0.2">
      <c r="A597" s="1"/>
      <c r="H597" s="3"/>
    </row>
    <row r="598" spans="1:8" ht="15.75" customHeight="1" x14ac:dyDescent="0.2">
      <c r="A598" s="1"/>
      <c r="H598" s="3"/>
    </row>
    <row r="599" spans="1:8" ht="15.75" customHeight="1" x14ac:dyDescent="0.2">
      <c r="A599" s="1"/>
      <c r="H599" s="3"/>
    </row>
    <row r="600" spans="1:8" ht="15.75" customHeight="1" x14ac:dyDescent="0.2">
      <c r="A600" s="1"/>
      <c r="H600" s="3"/>
    </row>
    <row r="601" spans="1:8" ht="15.75" customHeight="1" x14ac:dyDescent="0.2">
      <c r="A601" s="1"/>
      <c r="H601" s="3"/>
    </row>
    <row r="602" spans="1:8" ht="15.75" customHeight="1" x14ac:dyDescent="0.2">
      <c r="A602" s="1"/>
      <c r="H602" s="3"/>
    </row>
    <row r="603" spans="1:8" ht="15.75" customHeight="1" x14ac:dyDescent="0.2">
      <c r="A603" s="1"/>
      <c r="H603" s="3"/>
    </row>
    <row r="604" spans="1:8" ht="15.75" customHeight="1" x14ac:dyDescent="0.2">
      <c r="A604" s="1"/>
      <c r="H604" s="3"/>
    </row>
    <row r="605" spans="1:8" ht="15.75" customHeight="1" x14ac:dyDescent="0.2">
      <c r="A605" s="1"/>
      <c r="H605" s="3"/>
    </row>
    <row r="606" spans="1:8" ht="15.75" customHeight="1" x14ac:dyDescent="0.2">
      <c r="A606" s="1"/>
      <c r="H606" s="3"/>
    </row>
    <row r="607" spans="1:8" ht="15.75" customHeight="1" x14ac:dyDescent="0.2">
      <c r="A607" s="1"/>
      <c r="H607" s="3"/>
    </row>
    <row r="608" spans="1:8" ht="15.75" customHeight="1" x14ac:dyDescent="0.2">
      <c r="A608" s="1"/>
      <c r="H608" s="3"/>
    </row>
    <row r="609" spans="1:8" ht="15.75" customHeight="1" x14ac:dyDescent="0.2">
      <c r="A609" s="1"/>
      <c r="H609" s="3"/>
    </row>
    <row r="610" spans="1:8" ht="15.75" customHeight="1" x14ac:dyDescent="0.2">
      <c r="A610" s="1"/>
      <c r="H610" s="3"/>
    </row>
    <row r="611" spans="1:8" ht="15.75" customHeight="1" x14ac:dyDescent="0.2">
      <c r="A611" s="1"/>
      <c r="H611" s="3"/>
    </row>
    <row r="612" spans="1:8" ht="15.75" customHeight="1" x14ac:dyDescent="0.2">
      <c r="A612" s="1"/>
      <c r="H612" s="3"/>
    </row>
    <row r="613" spans="1:8" ht="15.75" customHeight="1" x14ac:dyDescent="0.2">
      <c r="A613" s="1"/>
      <c r="H613" s="3"/>
    </row>
    <row r="614" spans="1:8" ht="15.75" customHeight="1" x14ac:dyDescent="0.2">
      <c r="A614" s="1"/>
      <c r="H614" s="3"/>
    </row>
    <row r="615" spans="1:8" ht="15.75" customHeight="1" x14ac:dyDescent="0.2">
      <c r="A615" s="1"/>
      <c r="H615" s="3"/>
    </row>
    <row r="616" spans="1:8" ht="15.75" customHeight="1" x14ac:dyDescent="0.2">
      <c r="A616" s="1"/>
      <c r="H616" s="3"/>
    </row>
    <row r="617" spans="1:8" ht="15.75" customHeight="1" x14ac:dyDescent="0.2">
      <c r="A617" s="1"/>
      <c r="H617" s="3"/>
    </row>
    <row r="618" spans="1:8" ht="15.75" customHeight="1" x14ac:dyDescent="0.2">
      <c r="A618" s="1"/>
      <c r="H618" s="3"/>
    </row>
    <row r="619" spans="1:8" ht="15.75" customHeight="1" x14ac:dyDescent="0.2">
      <c r="A619" s="1"/>
      <c r="H619" s="3"/>
    </row>
    <row r="620" spans="1:8" ht="15.75" customHeight="1" x14ac:dyDescent="0.2">
      <c r="A620" s="1"/>
      <c r="H620" s="3"/>
    </row>
    <row r="621" spans="1:8" ht="15.75" customHeight="1" x14ac:dyDescent="0.2">
      <c r="A621" s="1"/>
      <c r="H621" s="3"/>
    </row>
    <row r="622" spans="1:8" ht="15.75" customHeight="1" x14ac:dyDescent="0.2">
      <c r="A622" s="1"/>
      <c r="H622" s="3"/>
    </row>
    <row r="623" spans="1:8" ht="15.75" customHeight="1" x14ac:dyDescent="0.2">
      <c r="A623" s="1"/>
      <c r="H623" s="3"/>
    </row>
    <row r="624" spans="1:8" ht="15.75" customHeight="1" x14ac:dyDescent="0.2">
      <c r="A624" s="1"/>
      <c r="H624" s="3"/>
    </row>
    <row r="625" spans="1:8" ht="15.75" customHeight="1" x14ac:dyDescent="0.2">
      <c r="A625" s="1"/>
      <c r="H625" s="3"/>
    </row>
    <row r="626" spans="1:8" ht="15.75" customHeight="1" x14ac:dyDescent="0.2">
      <c r="A626" s="1"/>
      <c r="H626" s="3"/>
    </row>
    <row r="627" spans="1:8" ht="15.75" customHeight="1" x14ac:dyDescent="0.2">
      <c r="A627" s="1"/>
      <c r="H627" s="3"/>
    </row>
    <row r="628" spans="1:8" ht="15.75" customHeight="1" x14ac:dyDescent="0.2">
      <c r="A628" s="1"/>
      <c r="H628" s="3"/>
    </row>
    <row r="629" spans="1:8" ht="15.75" customHeight="1" x14ac:dyDescent="0.2">
      <c r="A629" s="1"/>
      <c r="H629" s="3"/>
    </row>
    <row r="630" spans="1:8" ht="15.75" customHeight="1" x14ac:dyDescent="0.2">
      <c r="A630" s="1"/>
      <c r="H630" s="3"/>
    </row>
    <row r="631" spans="1:8" ht="15.75" customHeight="1" x14ac:dyDescent="0.2">
      <c r="A631" s="1"/>
      <c r="H631" s="3"/>
    </row>
    <row r="632" spans="1:8" ht="15.75" customHeight="1" x14ac:dyDescent="0.2">
      <c r="A632" s="1"/>
      <c r="H632" s="3"/>
    </row>
    <row r="633" spans="1:8" ht="15.75" customHeight="1" x14ac:dyDescent="0.2">
      <c r="A633" s="1"/>
      <c r="H633" s="3"/>
    </row>
    <row r="634" spans="1:8" ht="15.75" customHeight="1" x14ac:dyDescent="0.2">
      <c r="A634" s="1"/>
      <c r="H634" s="3"/>
    </row>
    <row r="635" spans="1:8" ht="15.75" customHeight="1" x14ac:dyDescent="0.2">
      <c r="A635" s="1"/>
      <c r="H635" s="3"/>
    </row>
    <row r="636" spans="1:8" ht="15.75" customHeight="1" x14ac:dyDescent="0.2">
      <c r="A636" s="1"/>
      <c r="H636" s="3"/>
    </row>
    <row r="637" spans="1:8" ht="15.75" customHeight="1" x14ac:dyDescent="0.2">
      <c r="A637" s="1"/>
      <c r="H637" s="3"/>
    </row>
    <row r="638" spans="1:8" ht="15.75" customHeight="1" x14ac:dyDescent="0.2">
      <c r="A638" s="1"/>
      <c r="H638" s="3"/>
    </row>
    <row r="639" spans="1:8" ht="15.75" customHeight="1" x14ac:dyDescent="0.2">
      <c r="A639" s="1"/>
      <c r="H639" s="3"/>
    </row>
    <row r="640" spans="1:8" ht="15.75" customHeight="1" x14ac:dyDescent="0.2">
      <c r="A640" s="1"/>
      <c r="H640" s="3"/>
    </row>
    <row r="641" spans="1:8" ht="15.75" customHeight="1" x14ac:dyDescent="0.2">
      <c r="A641" s="1"/>
      <c r="H641" s="3"/>
    </row>
    <row r="642" spans="1:8" ht="15.75" customHeight="1" x14ac:dyDescent="0.2">
      <c r="A642" s="1"/>
      <c r="H642" s="3"/>
    </row>
    <row r="643" spans="1:8" ht="15.75" customHeight="1" x14ac:dyDescent="0.2">
      <c r="A643" s="1"/>
      <c r="H643" s="3"/>
    </row>
    <row r="644" spans="1:8" ht="15.75" customHeight="1" x14ac:dyDescent="0.2">
      <c r="A644" s="1"/>
      <c r="H644" s="3"/>
    </row>
    <row r="645" spans="1:8" ht="15.75" customHeight="1" x14ac:dyDescent="0.2">
      <c r="A645" s="1"/>
      <c r="H645" s="3"/>
    </row>
    <row r="646" spans="1:8" ht="15.75" customHeight="1" x14ac:dyDescent="0.2">
      <c r="A646" s="1"/>
      <c r="H646" s="3"/>
    </row>
    <row r="647" spans="1:8" ht="15.75" customHeight="1" x14ac:dyDescent="0.2">
      <c r="A647" s="1"/>
      <c r="H647" s="3"/>
    </row>
    <row r="648" spans="1:8" ht="15.75" customHeight="1" x14ac:dyDescent="0.2">
      <c r="A648" s="1"/>
      <c r="H648" s="3"/>
    </row>
    <row r="649" spans="1:8" ht="15.75" customHeight="1" x14ac:dyDescent="0.2">
      <c r="A649" s="1"/>
      <c r="H649" s="3"/>
    </row>
    <row r="650" spans="1:8" ht="15.75" customHeight="1" x14ac:dyDescent="0.2">
      <c r="A650" s="1"/>
      <c r="H650" s="3"/>
    </row>
    <row r="651" spans="1:8" ht="15.75" customHeight="1" x14ac:dyDescent="0.2">
      <c r="A651" s="1"/>
      <c r="H651" s="3"/>
    </row>
    <row r="652" spans="1:8" ht="15.75" customHeight="1" x14ac:dyDescent="0.2">
      <c r="A652" s="1"/>
      <c r="H652" s="3"/>
    </row>
    <row r="653" spans="1:8" ht="15.75" customHeight="1" x14ac:dyDescent="0.2">
      <c r="A653" s="1"/>
      <c r="H653" s="3"/>
    </row>
    <row r="654" spans="1:8" ht="15.75" customHeight="1" x14ac:dyDescent="0.2">
      <c r="A654" s="1"/>
      <c r="H654" s="3"/>
    </row>
    <row r="655" spans="1:8" ht="15.75" customHeight="1" x14ac:dyDescent="0.2">
      <c r="A655" s="1"/>
      <c r="H655" s="3"/>
    </row>
    <row r="656" spans="1:8" ht="15.75" customHeight="1" x14ac:dyDescent="0.2">
      <c r="A656" s="1"/>
      <c r="H656" s="3"/>
    </row>
    <row r="657" spans="1:8" ht="15.75" customHeight="1" x14ac:dyDescent="0.2">
      <c r="A657" s="1"/>
      <c r="H657" s="3"/>
    </row>
    <row r="658" spans="1:8" ht="15.75" customHeight="1" x14ac:dyDescent="0.2">
      <c r="A658" s="1"/>
      <c r="H658" s="3"/>
    </row>
    <row r="659" spans="1:8" ht="15.75" customHeight="1" x14ac:dyDescent="0.2">
      <c r="A659" s="1"/>
      <c r="H659" s="3"/>
    </row>
    <row r="660" spans="1:8" ht="15.75" customHeight="1" x14ac:dyDescent="0.2">
      <c r="A660" s="1"/>
      <c r="H660" s="3"/>
    </row>
    <row r="661" spans="1:8" ht="15.75" customHeight="1" x14ac:dyDescent="0.2">
      <c r="A661" s="1"/>
      <c r="H661" s="3"/>
    </row>
    <row r="662" spans="1:8" ht="15.75" customHeight="1" x14ac:dyDescent="0.2">
      <c r="A662" s="1"/>
      <c r="H662" s="3"/>
    </row>
    <row r="663" spans="1:8" ht="15.75" customHeight="1" x14ac:dyDescent="0.2">
      <c r="A663" s="1"/>
      <c r="H663" s="3"/>
    </row>
    <row r="664" spans="1:8" ht="15.75" customHeight="1" x14ac:dyDescent="0.2">
      <c r="A664" s="1"/>
      <c r="H664" s="3"/>
    </row>
    <row r="665" spans="1:8" ht="15.75" customHeight="1" x14ac:dyDescent="0.2">
      <c r="A665" s="1"/>
      <c r="H665" s="3"/>
    </row>
    <row r="666" spans="1:8" ht="15.75" customHeight="1" x14ac:dyDescent="0.2">
      <c r="A666" s="1"/>
      <c r="H666" s="3"/>
    </row>
    <row r="667" spans="1:8" ht="15.75" customHeight="1" x14ac:dyDescent="0.2">
      <c r="A667" s="1"/>
      <c r="H667" s="3"/>
    </row>
    <row r="668" spans="1:8" ht="15.75" customHeight="1" x14ac:dyDescent="0.2">
      <c r="A668" s="1"/>
      <c r="H668" s="3"/>
    </row>
    <row r="669" spans="1:8" ht="15.75" customHeight="1" x14ac:dyDescent="0.2">
      <c r="A669" s="1"/>
      <c r="H669" s="3"/>
    </row>
    <row r="670" spans="1:8" ht="15.75" customHeight="1" x14ac:dyDescent="0.2">
      <c r="A670" s="1"/>
      <c r="H670" s="3"/>
    </row>
    <row r="671" spans="1:8" ht="15.75" customHeight="1" x14ac:dyDescent="0.2">
      <c r="A671" s="1"/>
      <c r="H671" s="3"/>
    </row>
    <row r="672" spans="1:8" ht="15.75" customHeight="1" x14ac:dyDescent="0.2">
      <c r="A672" s="1"/>
      <c r="H672" s="3"/>
    </row>
    <row r="673" spans="1:8" ht="15.75" customHeight="1" x14ac:dyDescent="0.2">
      <c r="A673" s="1"/>
      <c r="H673" s="3"/>
    </row>
    <row r="674" spans="1:8" ht="15.75" customHeight="1" x14ac:dyDescent="0.2">
      <c r="A674" s="1"/>
      <c r="H674" s="3"/>
    </row>
    <row r="675" spans="1:8" ht="15.75" customHeight="1" x14ac:dyDescent="0.2">
      <c r="A675" s="1"/>
      <c r="H675" s="3"/>
    </row>
    <row r="676" spans="1:8" ht="15.75" customHeight="1" x14ac:dyDescent="0.2">
      <c r="A676" s="1"/>
      <c r="H676" s="3"/>
    </row>
    <row r="677" spans="1:8" ht="15.75" customHeight="1" x14ac:dyDescent="0.2">
      <c r="A677" s="1"/>
      <c r="H677" s="3"/>
    </row>
    <row r="678" spans="1:8" ht="15.75" customHeight="1" x14ac:dyDescent="0.2">
      <c r="A678" s="1"/>
      <c r="H678" s="3"/>
    </row>
    <row r="679" spans="1:8" ht="15.75" customHeight="1" x14ac:dyDescent="0.2">
      <c r="A679" s="1"/>
      <c r="H679" s="3"/>
    </row>
    <row r="680" spans="1:8" ht="15.75" customHeight="1" x14ac:dyDescent="0.2">
      <c r="A680" s="1"/>
      <c r="H680" s="3"/>
    </row>
    <row r="681" spans="1:8" ht="15.75" customHeight="1" x14ac:dyDescent="0.2">
      <c r="A681" s="1"/>
      <c r="H681" s="3"/>
    </row>
    <row r="682" spans="1:8" ht="15.75" customHeight="1" x14ac:dyDescent="0.2">
      <c r="A682" s="1"/>
      <c r="H682" s="3"/>
    </row>
    <row r="683" spans="1:8" ht="15.75" customHeight="1" x14ac:dyDescent="0.2">
      <c r="A683" s="1"/>
      <c r="H683" s="3"/>
    </row>
    <row r="684" spans="1:8" ht="15.75" customHeight="1" x14ac:dyDescent="0.2">
      <c r="A684" s="1"/>
      <c r="H684" s="3"/>
    </row>
    <row r="685" spans="1:8" ht="15.75" customHeight="1" x14ac:dyDescent="0.2">
      <c r="A685" s="1"/>
      <c r="H685" s="3"/>
    </row>
    <row r="686" spans="1:8" ht="15.75" customHeight="1" x14ac:dyDescent="0.2">
      <c r="A686" s="1"/>
      <c r="H686" s="3"/>
    </row>
    <row r="687" spans="1:8" ht="15.75" customHeight="1" x14ac:dyDescent="0.2">
      <c r="A687" s="1"/>
      <c r="H687" s="3"/>
    </row>
    <row r="688" spans="1:8" ht="15.75" customHeight="1" x14ac:dyDescent="0.2">
      <c r="A688" s="1"/>
      <c r="H688" s="3"/>
    </row>
    <row r="689" spans="1:8" ht="15.75" customHeight="1" x14ac:dyDescent="0.2">
      <c r="A689" s="1"/>
      <c r="H689" s="3"/>
    </row>
    <row r="690" spans="1:8" ht="15.75" customHeight="1" x14ac:dyDescent="0.2">
      <c r="A690" s="1"/>
      <c r="H690" s="3"/>
    </row>
    <row r="691" spans="1:8" ht="15.75" customHeight="1" x14ac:dyDescent="0.2">
      <c r="A691" s="1"/>
      <c r="H691" s="3"/>
    </row>
    <row r="692" spans="1:8" ht="15.75" customHeight="1" x14ac:dyDescent="0.2">
      <c r="A692" s="1"/>
      <c r="H692" s="3"/>
    </row>
    <row r="693" spans="1:8" ht="15.75" customHeight="1" x14ac:dyDescent="0.2">
      <c r="A693" s="1"/>
      <c r="H693" s="3"/>
    </row>
    <row r="694" spans="1:8" ht="15.75" customHeight="1" x14ac:dyDescent="0.2">
      <c r="A694" s="1"/>
      <c r="H694" s="3"/>
    </row>
    <row r="695" spans="1:8" ht="15.75" customHeight="1" x14ac:dyDescent="0.2">
      <c r="A695" s="1"/>
      <c r="H695" s="3"/>
    </row>
    <row r="696" spans="1:8" ht="15.75" customHeight="1" x14ac:dyDescent="0.2">
      <c r="A696" s="1"/>
      <c r="H696" s="3"/>
    </row>
    <row r="697" spans="1:8" ht="15.75" customHeight="1" x14ac:dyDescent="0.2">
      <c r="A697" s="1"/>
      <c r="H697" s="3"/>
    </row>
    <row r="698" spans="1:8" ht="15.75" customHeight="1" x14ac:dyDescent="0.2">
      <c r="A698" s="1"/>
      <c r="H698" s="3"/>
    </row>
    <row r="699" spans="1:8" ht="15.75" customHeight="1" x14ac:dyDescent="0.2">
      <c r="A699" s="1"/>
      <c r="H699" s="3"/>
    </row>
    <row r="700" spans="1:8" ht="15.75" customHeight="1" x14ac:dyDescent="0.2">
      <c r="A700" s="1"/>
      <c r="H700" s="3"/>
    </row>
    <row r="701" spans="1:8" ht="15.75" customHeight="1" x14ac:dyDescent="0.2">
      <c r="A701" s="1"/>
      <c r="H701" s="3"/>
    </row>
    <row r="702" spans="1:8" ht="15.75" customHeight="1" x14ac:dyDescent="0.2">
      <c r="A702" s="1"/>
      <c r="H702" s="3"/>
    </row>
    <row r="703" spans="1:8" ht="15.75" customHeight="1" x14ac:dyDescent="0.2">
      <c r="A703" s="1"/>
      <c r="H703" s="3"/>
    </row>
    <row r="704" spans="1:8" ht="15.75" customHeight="1" x14ac:dyDescent="0.2">
      <c r="A704" s="1"/>
      <c r="H704" s="3"/>
    </row>
    <row r="705" spans="1:8" ht="15.75" customHeight="1" x14ac:dyDescent="0.2">
      <c r="A705" s="1"/>
      <c r="H705" s="3"/>
    </row>
    <row r="706" spans="1:8" ht="15.75" customHeight="1" x14ac:dyDescent="0.2">
      <c r="A706" s="1"/>
      <c r="H706" s="3"/>
    </row>
    <row r="707" spans="1:8" ht="15.75" customHeight="1" x14ac:dyDescent="0.2">
      <c r="A707" s="1"/>
      <c r="H707" s="3"/>
    </row>
    <row r="708" spans="1:8" ht="15.75" customHeight="1" x14ac:dyDescent="0.2">
      <c r="A708" s="1"/>
      <c r="H708" s="3"/>
    </row>
    <row r="709" spans="1:8" ht="15.75" customHeight="1" x14ac:dyDescent="0.2">
      <c r="A709" s="1"/>
      <c r="H709" s="3"/>
    </row>
    <row r="710" spans="1:8" ht="15.75" customHeight="1" x14ac:dyDescent="0.2">
      <c r="A710" s="1"/>
      <c r="H710" s="3"/>
    </row>
    <row r="711" spans="1:8" ht="15.75" customHeight="1" x14ac:dyDescent="0.2">
      <c r="A711" s="1"/>
      <c r="H711" s="3"/>
    </row>
    <row r="712" spans="1:8" ht="15.75" customHeight="1" x14ac:dyDescent="0.2">
      <c r="A712" s="1"/>
      <c r="H712" s="3"/>
    </row>
    <row r="713" spans="1:8" ht="15.75" customHeight="1" x14ac:dyDescent="0.2">
      <c r="A713" s="1"/>
      <c r="H713" s="3"/>
    </row>
    <row r="714" spans="1:8" ht="15.75" customHeight="1" x14ac:dyDescent="0.2">
      <c r="A714" s="1"/>
      <c r="H714" s="3"/>
    </row>
    <row r="715" spans="1:8" ht="15.75" customHeight="1" x14ac:dyDescent="0.2">
      <c r="A715" s="1"/>
      <c r="H715" s="3"/>
    </row>
    <row r="716" spans="1:8" ht="15.75" customHeight="1" x14ac:dyDescent="0.2">
      <c r="A716" s="1"/>
      <c r="H716" s="3"/>
    </row>
    <row r="717" spans="1:8" ht="15.75" customHeight="1" x14ac:dyDescent="0.2">
      <c r="A717" s="1"/>
      <c r="H717" s="3"/>
    </row>
    <row r="718" spans="1:8" ht="15.75" customHeight="1" x14ac:dyDescent="0.2">
      <c r="A718" s="1"/>
      <c r="H718" s="3"/>
    </row>
    <row r="719" spans="1:8" ht="15.75" customHeight="1" x14ac:dyDescent="0.2">
      <c r="A719" s="1"/>
      <c r="H719" s="3"/>
    </row>
    <row r="720" spans="1:8" ht="15.75" customHeight="1" x14ac:dyDescent="0.2">
      <c r="A720" s="1"/>
      <c r="H720" s="3"/>
    </row>
    <row r="721" spans="1:8" ht="15.75" customHeight="1" x14ac:dyDescent="0.2">
      <c r="A721" s="1"/>
      <c r="H721" s="3"/>
    </row>
    <row r="722" spans="1:8" ht="15.75" customHeight="1" x14ac:dyDescent="0.2">
      <c r="A722" s="1"/>
      <c r="H722" s="3"/>
    </row>
    <row r="723" spans="1:8" ht="15.75" customHeight="1" x14ac:dyDescent="0.2">
      <c r="A723" s="1"/>
      <c r="H723" s="3"/>
    </row>
    <row r="724" spans="1:8" ht="15.75" customHeight="1" x14ac:dyDescent="0.2">
      <c r="A724" s="1"/>
      <c r="H724" s="3"/>
    </row>
    <row r="725" spans="1:8" ht="15.75" customHeight="1" x14ac:dyDescent="0.2">
      <c r="A725" s="1"/>
      <c r="H725" s="3"/>
    </row>
    <row r="726" spans="1:8" ht="15.75" customHeight="1" x14ac:dyDescent="0.2">
      <c r="A726" s="1"/>
      <c r="H726" s="3"/>
    </row>
    <row r="727" spans="1:8" ht="15.75" customHeight="1" x14ac:dyDescent="0.2">
      <c r="A727" s="1"/>
      <c r="H727" s="3"/>
    </row>
    <row r="728" spans="1:8" ht="15.75" customHeight="1" x14ac:dyDescent="0.2">
      <c r="A728" s="1"/>
      <c r="H728" s="3"/>
    </row>
    <row r="729" spans="1:8" ht="15.75" customHeight="1" x14ac:dyDescent="0.2">
      <c r="A729" s="1"/>
      <c r="H729" s="3"/>
    </row>
    <row r="730" spans="1:8" ht="15.75" customHeight="1" x14ac:dyDescent="0.2">
      <c r="A730" s="1"/>
      <c r="H730" s="3"/>
    </row>
    <row r="731" spans="1:8" ht="15.75" customHeight="1" x14ac:dyDescent="0.2">
      <c r="A731" s="1"/>
      <c r="H731" s="3"/>
    </row>
    <row r="732" spans="1:8" ht="15.75" customHeight="1" x14ac:dyDescent="0.2">
      <c r="A732" s="1"/>
      <c r="H732" s="3"/>
    </row>
    <row r="733" spans="1:8" ht="15.75" customHeight="1" x14ac:dyDescent="0.2">
      <c r="A733" s="1"/>
      <c r="H733" s="3"/>
    </row>
    <row r="734" spans="1:8" ht="15.75" customHeight="1" x14ac:dyDescent="0.2">
      <c r="A734" s="1"/>
      <c r="H734" s="3"/>
    </row>
    <row r="735" spans="1:8" ht="15.75" customHeight="1" x14ac:dyDescent="0.2">
      <c r="A735" s="1"/>
      <c r="H735" s="3"/>
    </row>
    <row r="736" spans="1:8" ht="15.75" customHeight="1" x14ac:dyDescent="0.2">
      <c r="A736" s="1"/>
      <c r="H736" s="3"/>
    </row>
    <row r="737" spans="1:8" ht="15.75" customHeight="1" x14ac:dyDescent="0.2">
      <c r="A737" s="1"/>
      <c r="H737" s="3"/>
    </row>
    <row r="738" spans="1:8" ht="15.75" customHeight="1" x14ac:dyDescent="0.2">
      <c r="A738" s="1"/>
      <c r="H738" s="3"/>
    </row>
    <row r="739" spans="1:8" ht="15.75" customHeight="1" x14ac:dyDescent="0.2">
      <c r="A739" s="1"/>
      <c r="H739" s="3"/>
    </row>
    <row r="740" spans="1:8" ht="15.75" customHeight="1" x14ac:dyDescent="0.2">
      <c r="A740" s="1"/>
      <c r="H740" s="3"/>
    </row>
    <row r="741" spans="1:8" ht="15.75" customHeight="1" x14ac:dyDescent="0.2">
      <c r="A741" s="1"/>
      <c r="H741" s="3"/>
    </row>
    <row r="742" spans="1:8" ht="15.75" customHeight="1" x14ac:dyDescent="0.2">
      <c r="A742" s="1"/>
      <c r="H742" s="3"/>
    </row>
    <row r="743" spans="1:8" ht="15.75" customHeight="1" x14ac:dyDescent="0.2">
      <c r="A743" s="1"/>
      <c r="H743" s="3"/>
    </row>
    <row r="744" spans="1:8" ht="15.75" customHeight="1" x14ac:dyDescent="0.2">
      <c r="A744" s="1"/>
      <c r="H744" s="3"/>
    </row>
    <row r="745" spans="1:8" ht="15.75" customHeight="1" x14ac:dyDescent="0.2">
      <c r="A745" s="1"/>
      <c r="H745" s="3"/>
    </row>
    <row r="746" spans="1:8" ht="15.75" customHeight="1" x14ac:dyDescent="0.2">
      <c r="A746" s="1"/>
      <c r="H746" s="3"/>
    </row>
    <row r="747" spans="1:8" ht="15.75" customHeight="1" x14ac:dyDescent="0.2">
      <c r="A747" s="1"/>
      <c r="H747" s="3"/>
    </row>
    <row r="748" spans="1:8" ht="15.75" customHeight="1" x14ac:dyDescent="0.2">
      <c r="A748" s="1"/>
      <c r="H748" s="3"/>
    </row>
    <row r="749" spans="1:8" ht="15.75" customHeight="1" x14ac:dyDescent="0.2">
      <c r="A749" s="1"/>
      <c r="H749" s="3"/>
    </row>
    <row r="750" spans="1:8" ht="15.75" customHeight="1" x14ac:dyDescent="0.2">
      <c r="A750" s="1"/>
      <c r="H750" s="3"/>
    </row>
    <row r="751" spans="1:8" ht="15.75" customHeight="1" x14ac:dyDescent="0.2">
      <c r="A751" s="1"/>
      <c r="H751" s="3"/>
    </row>
    <row r="752" spans="1:8" ht="15.75" customHeight="1" x14ac:dyDescent="0.2">
      <c r="A752" s="1"/>
      <c r="H752" s="3"/>
    </row>
    <row r="753" spans="1:8" ht="15.75" customHeight="1" x14ac:dyDescent="0.2">
      <c r="A753" s="1"/>
      <c r="H753" s="3"/>
    </row>
    <row r="754" spans="1:8" ht="15.75" customHeight="1" x14ac:dyDescent="0.2">
      <c r="A754" s="1"/>
      <c r="H754" s="3"/>
    </row>
    <row r="755" spans="1:8" ht="15.75" customHeight="1" x14ac:dyDescent="0.2">
      <c r="A755" s="1"/>
      <c r="H755" s="3"/>
    </row>
    <row r="756" spans="1:8" ht="15.75" customHeight="1" x14ac:dyDescent="0.2">
      <c r="A756" s="1"/>
      <c r="H756" s="3"/>
    </row>
    <row r="757" spans="1:8" ht="15.75" customHeight="1" x14ac:dyDescent="0.2">
      <c r="A757" s="1"/>
      <c r="H757" s="3"/>
    </row>
    <row r="758" spans="1:8" ht="15.75" customHeight="1" x14ac:dyDescent="0.2">
      <c r="A758" s="1"/>
      <c r="H758" s="3"/>
    </row>
    <row r="759" spans="1:8" ht="15.75" customHeight="1" x14ac:dyDescent="0.2">
      <c r="A759" s="1"/>
      <c r="H759" s="3"/>
    </row>
    <row r="760" spans="1:8" ht="15.75" customHeight="1" x14ac:dyDescent="0.2">
      <c r="A760" s="1"/>
      <c r="H760" s="3"/>
    </row>
    <row r="761" spans="1:8" ht="15.75" customHeight="1" x14ac:dyDescent="0.2">
      <c r="A761" s="1"/>
      <c r="H761" s="3"/>
    </row>
    <row r="762" spans="1:8" ht="15.75" customHeight="1" x14ac:dyDescent="0.2">
      <c r="A762" s="1"/>
      <c r="H762" s="3"/>
    </row>
    <row r="763" spans="1:8" ht="15.75" customHeight="1" x14ac:dyDescent="0.2">
      <c r="A763" s="1"/>
      <c r="H763" s="3"/>
    </row>
    <row r="764" spans="1:8" ht="15.75" customHeight="1" x14ac:dyDescent="0.2">
      <c r="A764" s="1"/>
      <c r="H764" s="3"/>
    </row>
    <row r="765" spans="1:8" ht="15.75" customHeight="1" x14ac:dyDescent="0.2">
      <c r="A765" s="1"/>
      <c r="H765" s="3"/>
    </row>
    <row r="766" spans="1:8" ht="15.75" customHeight="1" x14ac:dyDescent="0.2">
      <c r="A766" s="1"/>
      <c r="H766" s="3"/>
    </row>
    <row r="767" spans="1:8" ht="15.75" customHeight="1" x14ac:dyDescent="0.2">
      <c r="A767" s="1"/>
      <c r="H767" s="3"/>
    </row>
    <row r="768" spans="1:8" ht="15.75" customHeight="1" x14ac:dyDescent="0.2">
      <c r="A768" s="1"/>
      <c r="H768" s="3"/>
    </row>
    <row r="769" spans="1:8" ht="15.75" customHeight="1" x14ac:dyDescent="0.2">
      <c r="A769" s="1"/>
      <c r="H769" s="3"/>
    </row>
    <row r="770" spans="1:8" ht="15.75" customHeight="1" x14ac:dyDescent="0.2">
      <c r="A770" s="1"/>
      <c r="H770" s="3"/>
    </row>
    <row r="771" spans="1:8" ht="15.75" customHeight="1" x14ac:dyDescent="0.2">
      <c r="A771" s="1"/>
      <c r="H771" s="3"/>
    </row>
    <row r="772" spans="1:8" ht="15.75" customHeight="1" x14ac:dyDescent="0.2">
      <c r="A772" s="1"/>
      <c r="H772" s="3"/>
    </row>
    <row r="773" spans="1:8" ht="15.75" customHeight="1" x14ac:dyDescent="0.2">
      <c r="A773" s="1"/>
      <c r="H773" s="3"/>
    </row>
    <row r="774" spans="1:8" ht="15.75" customHeight="1" x14ac:dyDescent="0.2">
      <c r="A774" s="1"/>
      <c r="H774" s="3"/>
    </row>
    <row r="775" spans="1:8" ht="15.75" customHeight="1" x14ac:dyDescent="0.2">
      <c r="A775" s="1"/>
      <c r="H775" s="3"/>
    </row>
    <row r="776" spans="1:8" ht="15.75" customHeight="1" x14ac:dyDescent="0.2">
      <c r="A776" s="1"/>
      <c r="H776" s="3"/>
    </row>
    <row r="777" spans="1:8" ht="15.75" customHeight="1" x14ac:dyDescent="0.2">
      <c r="A777" s="1"/>
      <c r="H777" s="3"/>
    </row>
    <row r="778" spans="1:8" ht="15.75" customHeight="1" x14ac:dyDescent="0.2">
      <c r="A778" s="1"/>
      <c r="H778" s="3"/>
    </row>
    <row r="779" spans="1:8" ht="15.75" customHeight="1" x14ac:dyDescent="0.2">
      <c r="A779" s="1"/>
      <c r="H779" s="3"/>
    </row>
    <row r="780" spans="1:8" ht="15.75" customHeight="1" x14ac:dyDescent="0.2">
      <c r="A780" s="1"/>
      <c r="H780" s="3"/>
    </row>
    <row r="781" spans="1:8" ht="15.75" customHeight="1" x14ac:dyDescent="0.2">
      <c r="A781" s="1"/>
      <c r="H781" s="3"/>
    </row>
    <row r="782" spans="1:8" ht="15.75" customHeight="1" x14ac:dyDescent="0.2">
      <c r="A782" s="1"/>
      <c r="H782" s="3"/>
    </row>
    <row r="783" spans="1:8" ht="15.75" customHeight="1" x14ac:dyDescent="0.2">
      <c r="A783" s="1"/>
      <c r="H783" s="3"/>
    </row>
    <row r="784" spans="1:8" ht="15.75" customHeight="1" x14ac:dyDescent="0.2">
      <c r="A784" s="1"/>
      <c r="H784" s="3"/>
    </row>
    <row r="785" spans="1:8" ht="15.75" customHeight="1" x14ac:dyDescent="0.2">
      <c r="A785" s="1"/>
      <c r="H785" s="3"/>
    </row>
    <row r="786" spans="1:8" ht="15.75" customHeight="1" x14ac:dyDescent="0.2">
      <c r="A786" s="1"/>
      <c r="H786" s="3"/>
    </row>
    <row r="787" spans="1:8" ht="15.75" customHeight="1" x14ac:dyDescent="0.2">
      <c r="A787" s="1"/>
      <c r="H787" s="3"/>
    </row>
    <row r="788" spans="1:8" ht="15.75" customHeight="1" x14ac:dyDescent="0.2">
      <c r="A788" s="1"/>
      <c r="H788" s="3"/>
    </row>
    <row r="789" spans="1:8" ht="15.75" customHeight="1" x14ac:dyDescent="0.2">
      <c r="A789" s="1"/>
      <c r="H789" s="3"/>
    </row>
    <row r="790" spans="1:8" ht="15.75" customHeight="1" x14ac:dyDescent="0.2">
      <c r="A790" s="1"/>
      <c r="H790" s="3"/>
    </row>
    <row r="791" spans="1:8" ht="15.75" customHeight="1" x14ac:dyDescent="0.2">
      <c r="A791" s="1"/>
      <c r="H791" s="3"/>
    </row>
    <row r="792" spans="1:8" ht="15.75" customHeight="1" x14ac:dyDescent="0.2">
      <c r="A792" s="1"/>
      <c r="H792" s="3"/>
    </row>
    <row r="793" spans="1:8" ht="15.75" customHeight="1" x14ac:dyDescent="0.2">
      <c r="A793" s="1"/>
      <c r="H793" s="3"/>
    </row>
    <row r="794" spans="1:8" ht="15.75" customHeight="1" x14ac:dyDescent="0.2">
      <c r="A794" s="1"/>
      <c r="H794" s="3"/>
    </row>
    <row r="795" spans="1:8" ht="15.75" customHeight="1" x14ac:dyDescent="0.2">
      <c r="A795" s="1"/>
      <c r="H795" s="3"/>
    </row>
    <row r="796" spans="1:8" ht="15.75" customHeight="1" x14ac:dyDescent="0.2">
      <c r="A796" s="1"/>
      <c r="H796" s="3"/>
    </row>
    <row r="797" spans="1:8" ht="15.75" customHeight="1" x14ac:dyDescent="0.2">
      <c r="A797" s="1"/>
      <c r="H797" s="3"/>
    </row>
    <row r="798" spans="1:8" ht="15.75" customHeight="1" x14ac:dyDescent="0.2">
      <c r="A798" s="1"/>
      <c r="H798" s="3"/>
    </row>
    <row r="799" spans="1:8" ht="15.75" customHeight="1" x14ac:dyDescent="0.2">
      <c r="A799" s="1"/>
      <c r="H799" s="3"/>
    </row>
    <row r="800" spans="1:8" ht="15.75" customHeight="1" x14ac:dyDescent="0.2">
      <c r="A800" s="1"/>
      <c r="H800" s="3"/>
    </row>
    <row r="801" spans="1:8" ht="15.75" customHeight="1" x14ac:dyDescent="0.2">
      <c r="A801" s="1"/>
      <c r="H801" s="3"/>
    </row>
    <row r="802" spans="1:8" ht="15.75" customHeight="1" x14ac:dyDescent="0.2">
      <c r="A802" s="1"/>
      <c r="H802" s="3"/>
    </row>
    <row r="803" spans="1:8" ht="15.75" customHeight="1" x14ac:dyDescent="0.2">
      <c r="A803" s="1"/>
      <c r="H803" s="3"/>
    </row>
    <row r="804" spans="1:8" ht="15.75" customHeight="1" x14ac:dyDescent="0.2">
      <c r="A804" s="1"/>
      <c r="H804" s="3"/>
    </row>
    <row r="805" spans="1:8" ht="15.75" customHeight="1" x14ac:dyDescent="0.2">
      <c r="A805" s="1"/>
      <c r="H805" s="3"/>
    </row>
    <row r="806" spans="1:8" ht="15.75" customHeight="1" x14ac:dyDescent="0.2">
      <c r="A806" s="1"/>
      <c r="H806" s="3"/>
    </row>
    <row r="807" spans="1:8" ht="15.75" customHeight="1" x14ac:dyDescent="0.2">
      <c r="A807" s="1"/>
      <c r="H807" s="3"/>
    </row>
    <row r="808" spans="1:8" ht="15.75" customHeight="1" x14ac:dyDescent="0.2">
      <c r="A808" s="1"/>
      <c r="H808" s="3"/>
    </row>
    <row r="809" spans="1:8" ht="15.75" customHeight="1" x14ac:dyDescent="0.2">
      <c r="A809" s="1"/>
      <c r="H809" s="3"/>
    </row>
    <row r="810" spans="1:8" ht="15.75" customHeight="1" x14ac:dyDescent="0.2">
      <c r="A810" s="1"/>
      <c r="H810" s="3"/>
    </row>
    <row r="811" spans="1:8" ht="15.75" customHeight="1" x14ac:dyDescent="0.2">
      <c r="A811" s="1"/>
      <c r="H811" s="3"/>
    </row>
    <row r="812" spans="1:8" ht="15.75" customHeight="1" x14ac:dyDescent="0.2">
      <c r="A812" s="1"/>
      <c r="H812" s="3"/>
    </row>
    <row r="813" spans="1:8" ht="15.75" customHeight="1" x14ac:dyDescent="0.2">
      <c r="A813" s="1"/>
      <c r="H813" s="3"/>
    </row>
    <row r="814" spans="1:8" ht="15.75" customHeight="1" x14ac:dyDescent="0.2">
      <c r="A814" s="1"/>
      <c r="H814" s="3"/>
    </row>
    <row r="815" spans="1:8" ht="15.75" customHeight="1" x14ac:dyDescent="0.2">
      <c r="A815" s="1"/>
      <c r="H815" s="3"/>
    </row>
    <row r="816" spans="1:8" ht="15.75" customHeight="1" x14ac:dyDescent="0.2">
      <c r="A816" s="1"/>
      <c r="H816" s="3"/>
    </row>
    <row r="817" spans="1:8" ht="15.75" customHeight="1" x14ac:dyDescent="0.2">
      <c r="A817" s="1"/>
      <c r="H817" s="3"/>
    </row>
    <row r="818" spans="1:8" ht="15.75" customHeight="1" x14ac:dyDescent="0.2">
      <c r="A818" s="1"/>
      <c r="H818" s="3"/>
    </row>
    <row r="819" spans="1:8" ht="15.75" customHeight="1" x14ac:dyDescent="0.2">
      <c r="A819" s="1"/>
      <c r="H819" s="3"/>
    </row>
    <row r="820" spans="1:8" ht="15.75" customHeight="1" x14ac:dyDescent="0.2">
      <c r="A820" s="1"/>
      <c r="H820" s="3"/>
    </row>
    <row r="821" spans="1:8" ht="15.75" customHeight="1" x14ac:dyDescent="0.2">
      <c r="A821" s="1"/>
      <c r="H821" s="3"/>
    </row>
    <row r="822" spans="1:8" ht="15.75" customHeight="1" x14ac:dyDescent="0.2">
      <c r="A822" s="1"/>
      <c r="H822" s="3"/>
    </row>
    <row r="823" spans="1:8" ht="15.75" customHeight="1" x14ac:dyDescent="0.2">
      <c r="A823" s="1"/>
      <c r="H823" s="3"/>
    </row>
    <row r="824" spans="1:8" ht="15.75" customHeight="1" x14ac:dyDescent="0.2">
      <c r="A824" s="1"/>
      <c r="H824" s="3"/>
    </row>
    <row r="825" spans="1:8" ht="15.75" customHeight="1" x14ac:dyDescent="0.2">
      <c r="A825" s="1"/>
      <c r="H825" s="3"/>
    </row>
    <row r="826" spans="1:8" ht="15.75" customHeight="1" x14ac:dyDescent="0.2">
      <c r="A826" s="1"/>
      <c r="H826" s="3"/>
    </row>
    <row r="827" spans="1:8" ht="15.75" customHeight="1" x14ac:dyDescent="0.2">
      <c r="A827" s="1"/>
      <c r="H827" s="3"/>
    </row>
    <row r="828" spans="1:8" ht="15.75" customHeight="1" x14ac:dyDescent="0.2">
      <c r="A828" s="1"/>
      <c r="H828" s="3"/>
    </row>
    <row r="829" spans="1:8" ht="15.75" customHeight="1" x14ac:dyDescent="0.2">
      <c r="A829" s="1"/>
      <c r="H829" s="3"/>
    </row>
    <row r="830" spans="1:8" ht="15.75" customHeight="1" x14ac:dyDescent="0.2">
      <c r="A830" s="1"/>
      <c r="H830" s="3"/>
    </row>
    <row r="831" spans="1:8" ht="15.75" customHeight="1" x14ac:dyDescent="0.2">
      <c r="A831" s="1"/>
      <c r="H831" s="3"/>
    </row>
    <row r="832" spans="1:8" ht="15.75" customHeight="1" x14ac:dyDescent="0.2">
      <c r="A832" s="1"/>
      <c r="H832" s="3"/>
    </row>
    <row r="833" spans="1:8" ht="15.75" customHeight="1" x14ac:dyDescent="0.2">
      <c r="A833" s="1"/>
      <c r="H833" s="3"/>
    </row>
    <row r="834" spans="1:8" ht="15.75" customHeight="1" x14ac:dyDescent="0.2">
      <c r="A834" s="1"/>
      <c r="H834" s="3"/>
    </row>
    <row r="835" spans="1:8" ht="15.75" customHeight="1" x14ac:dyDescent="0.2">
      <c r="A835" s="1"/>
      <c r="H835" s="3"/>
    </row>
    <row r="836" spans="1:8" ht="15.75" customHeight="1" x14ac:dyDescent="0.2">
      <c r="A836" s="1"/>
      <c r="H836" s="3"/>
    </row>
    <row r="837" spans="1:8" ht="15.75" customHeight="1" x14ac:dyDescent="0.2">
      <c r="A837" s="1"/>
      <c r="H837" s="3"/>
    </row>
    <row r="838" spans="1:8" ht="15.75" customHeight="1" x14ac:dyDescent="0.2">
      <c r="A838" s="1"/>
      <c r="H838" s="3"/>
    </row>
    <row r="839" spans="1:8" ht="15.75" customHeight="1" x14ac:dyDescent="0.2">
      <c r="A839" s="1"/>
      <c r="H839" s="3"/>
    </row>
    <row r="840" spans="1:8" ht="15.75" customHeight="1" x14ac:dyDescent="0.2">
      <c r="A840" s="1"/>
      <c r="H840" s="3"/>
    </row>
    <row r="841" spans="1:8" ht="15.75" customHeight="1" x14ac:dyDescent="0.2">
      <c r="A841" s="1"/>
      <c r="H841" s="3"/>
    </row>
    <row r="842" spans="1:8" ht="15.75" customHeight="1" x14ac:dyDescent="0.2">
      <c r="A842" s="1"/>
      <c r="H842" s="3"/>
    </row>
    <row r="843" spans="1:8" ht="15.75" customHeight="1" x14ac:dyDescent="0.2">
      <c r="A843" s="1"/>
      <c r="H843" s="3"/>
    </row>
    <row r="844" spans="1:8" ht="15.75" customHeight="1" x14ac:dyDescent="0.2">
      <c r="A844" s="1"/>
      <c r="H844" s="3"/>
    </row>
    <row r="845" spans="1:8" ht="15.75" customHeight="1" x14ac:dyDescent="0.2">
      <c r="A845" s="1"/>
      <c r="H845" s="3"/>
    </row>
    <row r="846" spans="1:8" ht="15.75" customHeight="1" x14ac:dyDescent="0.2">
      <c r="A846" s="1"/>
      <c r="H846" s="3"/>
    </row>
    <row r="847" spans="1:8" ht="15.75" customHeight="1" x14ac:dyDescent="0.2">
      <c r="A847" s="1"/>
      <c r="H847" s="3"/>
    </row>
    <row r="848" spans="1:8" ht="15.75" customHeight="1" x14ac:dyDescent="0.2">
      <c r="A848" s="1"/>
      <c r="H848" s="3"/>
    </row>
    <row r="849" spans="1:8" ht="15.75" customHeight="1" x14ac:dyDescent="0.2">
      <c r="A849" s="1"/>
      <c r="H849" s="3"/>
    </row>
    <row r="850" spans="1:8" ht="15.75" customHeight="1" x14ac:dyDescent="0.2">
      <c r="A850" s="1"/>
      <c r="H850" s="3"/>
    </row>
    <row r="851" spans="1:8" ht="15.75" customHeight="1" x14ac:dyDescent="0.2">
      <c r="A851" s="1"/>
      <c r="H851" s="3"/>
    </row>
    <row r="852" spans="1:8" ht="15.75" customHeight="1" x14ac:dyDescent="0.2">
      <c r="A852" s="1"/>
      <c r="H852" s="3"/>
    </row>
    <row r="853" spans="1:8" ht="15.75" customHeight="1" x14ac:dyDescent="0.2">
      <c r="A853" s="1"/>
      <c r="H853" s="3"/>
    </row>
    <row r="854" spans="1:8" ht="15.75" customHeight="1" x14ac:dyDescent="0.2">
      <c r="A854" s="1"/>
      <c r="H854" s="3"/>
    </row>
    <row r="855" spans="1:8" ht="15.75" customHeight="1" x14ac:dyDescent="0.2">
      <c r="A855" s="1"/>
      <c r="H855" s="3"/>
    </row>
    <row r="856" spans="1:8" ht="15.75" customHeight="1" x14ac:dyDescent="0.2">
      <c r="A856" s="1"/>
      <c r="H856" s="3"/>
    </row>
    <row r="857" spans="1:8" ht="15.75" customHeight="1" x14ac:dyDescent="0.2">
      <c r="A857" s="1"/>
      <c r="H857" s="3"/>
    </row>
    <row r="858" spans="1:8" ht="15.75" customHeight="1" x14ac:dyDescent="0.2">
      <c r="A858" s="1"/>
      <c r="H858" s="3"/>
    </row>
    <row r="859" spans="1:8" ht="15.75" customHeight="1" x14ac:dyDescent="0.2">
      <c r="A859" s="1"/>
      <c r="H859" s="3"/>
    </row>
    <row r="860" spans="1:8" ht="15.75" customHeight="1" x14ac:dyDescent="0.2">
      <c r="A860" s="1"/>
      <c r="H860" s="3"/>
    </row>
    <row r="861" spans="1:8" ht="15.75" customHeight="1" x14ac:dyDescent="0.2">
      <c r="A861" s="1"/>
      <c r="H861" s="3"/>
    </row>
    <row r="862" spans="1:8" ht="15.75" customHeight="1" x14ac:dyDescent="0.2">
      <c r="A862" s="1"/>
      <c r="H862" s="3"/>
    </row>
    <row r="863" spans="1:8" ht="15.75" customHeight="1" x14ac:dyDescent="0.2">
      <c r="A863" s="1"/>
      <c r="H863" s="3"/>
    </row>
    <row r="864" spans="1:8" ht="15.75" customHeight="1" x14ac:dyDescent="0.2">
      <c r="A864" s="1"/>
      <c r="H864" s="3"/>
    </row>
    <row r="865" spans="1:8" ht="15.75" customHeight="1" x14ac:dyDescent="0.2">
      <c r="A865" s="1"/>
      <c r="H865" s="3"/>
    </row>
    <row r="866" spans="1:8" ht="15.75" customHeight="1" x14ac:dyDescent="0.2">
      <c r="A866" s="1"/>
      <c r="H866" s="3"/>
    </row>
    <row r="867" spans="1:8" ht="15.75" customHeight="1" x14ac:dyDescent="0.2">
      <c r="A867" s="1"/>
      <c r="H867" s="3"/>
    </row>
    <row r="868" spans="1:8" ht="15.75" customHeight="1" x14ac:dyDescent="0.2">
      <c r="A868" s="1"/>
      <c r="H868" s="3"/>
    </row>
    <row r="869" spans="1:8" ht="15.75" customHeight="1" x14ac:dyDescent="0.2">
      <c r="A869" s="1"/>
      <c r="H869" s="3"/>
    </row>
    <row r="870" spans="1:8" ht="15.75" customHeight="1" x14ac:dyDescent="0.2">
      <c r="A870" s="1"/>
      <c r="H870" s="3"/>
    </row>
    <row r="871" spans="1:8" ht="15.75" customHeight="1" x14ac:dyDescent="0.2">
      <c r="A871" s="1"/>
      <c r="H871" s="3"/>
    </row>
    <row r="872" spans="1:8" ht="15.75" customHeight="1" x14ac:dyDescent="0.2">
      <c r="A872" s="1"/>
      <c r="H872" s="3"/>
    </row>
    <row r="873" spans="1:8" ht="15.75" customHeight="1" x14ac:dyDescent="0.2">
      <c r="A873" s="1"/>
      <c r="H873" s="3"/>
    </row>
    <row r="874" spans="1:8" ht="15.75" customHeight="1" x14ac:dyDescent="0.2">
      <c r="A874" s="1"/>
      <c r="H874" s="3"/>
    </row>
    <row r="875" spans="1:8" ht="15.75" customHeight="1" x14ac:dyDescent="0.2">
      <c r="A875" s="1"/>
      <c r="H875" s="3"/>
    </row>
    <row r="876" spans="1:8" ht="15.75" customHeight="1" x14ac:dyDescent="0.2">
      <c r="A876" s="1"/>
      <c r="H876" s="3"/>
    </row>
    <row r="877" spans="1:8" ht="15.75" customHeight="1" x14ac:dyDescent="0.2">
      <c r="A877" s="1"/>
      <c r="H877" s="3"/>
    </row>
    <row r="878" spans="1:8" ht="15.75" customHeight="1" x14ac:dyDescent="0.2">
      <c r="A878" s="1"/>
      <c r="H878" s="3"/>
    </row>
    <row r="879" spans="1:8" ht="15.75" customHeight="1" x14ac:dyDescent="0.2">
      <c r="A879" s="1"/>
      <c r="H879" s="3"/>
    </row>
    <row r="880" spans="1:8" ht="15.75" customHeight="1" x14ac:dyDescent="0.2">
      <c r="A880" s="1"/>
      <c r="H880" s="3"/>
    </row>
    <row r="881" spans="1:8" ht="15.75" customHeight="1" x14ac:dyDescent="0.2">
      <c r="A881" s="1"/>
      <c r="H881" s="3"/>
    </row>
    <row r="882" spans="1:8" ht="15.75" customHeight="1" x14ac:dyDescent="0.2">
      <c r="A882" s="1"/>
      <c r="H882" s="3"/>
    </row>
    <row r="883" spans="1:8" ht="15.75" customHeight="1" x14ac:dyDescent="0.2">
      <c r="A883" s="1"/>
      <c r="H883" s="3"/>
    </row>
    <row r="884" spans="1:8" ht="15.75" customHeight="1" x14ac:dyDescent="0.2">
      <c r="A884" s="1"/>
      <c r="H884" s="3"/>
    </row>
    <row r="885" spans="1:8" ht="15.75" customHeight="1" x14ac:dyDescent="0.2">
      <c r="A885" s="1"/>
      <c r="H885" s="3"/>
    </row>
    <row r="886" spans="1:8" ht="15.75" customHeight="1" x14ac:dyDescent="0.2">
      <c r="A886" s="1"/>
      <c r="H886" s="3"/>
    </row>
    <row r="887" spans="1:8" ht="15.75" customHeight="1" x14ac:dyDescent="0.2">
      <c r="A887" s="1"/>
      <c r="H887" s="3"/>
    </row>
    <row r="888" spans="1:8" ht="15.75" customHeight="1" x14ac:dyDescent="0.2">
      <c r="A888" s="1"/>
      <c r="H888" s="3"/>
    </row>
    <row r="889" spans="1:8" ht="15.75" customHeight="1" x14ac:dyDescent="0.2">
      <c r="A889" s="1"/>
      <c r="H889" s="3"/>
    </row>
    <row r="890" spans="1:8" ht="15.75" customHeight="1" x14ac:dyDescent="0.2">
      <c r="A890" s="1"/>
      <c r="H890" s="3"/>
    </row>
    <row r="891" spans="1:8" ht="15.75" customHeight="1" x14ac:dyDescent="0.2">
      <c r="A891" s="1"/>
      <c r="H891" s="3"/>
    </row>
    <row r="892" spans="1:8" ht="15.75" customHeight="1" x14ac:dyDescent="0.2">
      <c r="A892" s="1"/>
      <c r="H892" s="3"/>
    </row>
    <row r="893" spans="1:8" ht="15.75" customHeight="1" x14ac:dyDescent="0.2">
      <c r="A893" s="1"/>
      <c r="H893" s="3"/>
    </row>
    <row r="894" spans="1:8" ht="15.75" customHeight="1" x14ac:dyDescent="0.2">
      <c r="A894" s="1"/>
      <c r="H894" s="3"/>
    </row>
    <row r="895" spans="1:8" ht="15.75" customHeight="1" x14ac:dyDescent="0.2">
      <c r="A895" s="1"/>
      <c r="H895" s="3"/>
    </row>
    <row r="896" spans="1:8" ht="15.75" customHeight="1" x14ac:dyDescent="0.2">
      <c r="A896" s="1"/>
      <c r="H896" s="3"/>
    </row>
    <row r="897" spans="1:8" ht="15.75" customHeight="1" x14ac:dyDescent="0.2">
      <c r="A897" s="1"/>
      <c r="H897" s="3"/>
    </row>
    <row r="898" spans="1:8" ht="15.75" customHeight="1" x14ac:dyDescent="0.2">
      <c r="A898" s="1"/>
      <c r="H898" s="3"/>
    </row>
    <row r="899" spans="1:8" ht="15.75" customHeight="1" x14ac:dyDescent="0.2">
      <c r="A899" s="1"/>
      <c r="H899" s="3"/>
    </row>
    <row r="900" spans="1:8" ht="15.75" customHeight="1" x14ac:dyDescent="0.2">
      <c r="A900" s="1"/>
      <c r="H900" s="3"/>
    </row>
    <row r="901" spans="1:8" ht="15.75" customHeight="1" x14ac:dyDescent="0.2">
      <c r="A901" s="1"/>
      <c r="H901" s="3"/>
    </row>
    <row r="902" spans="1:8" ht="15.75" customHeight="1" x14ac:dyDescent="0.2">
      <c r="A902" s="1"/>
      <c r="H902" s="3"/>
    </row>
    <row r="903" spans="1:8" ht="15.75" customHeight="1" x14ac:dyDescent="0.2">
      <c r="A903" s="1"/>
      <c r="H903" s="3"/>
    </row>
    <row r="904" spans="1:8" ht="15.75" customHeight="1" x14ac:dyDescent="0.2">
      <c r="A904" s="1"/>
      <c r="H904" s="3"/>
    </row>
    <row r="905" spans="1:8" ht="15.75" customHeight="1" x14ac:dyDescent="0.2">
      <c r="A905" s="1"/>
      <c r="H905" s="3"/>
    </row>
    <row r="906" spans="1:8" ht="15.75" customHeight="1" x14ac:dyDescent="0.2">
      <c r="A906" s="1"/>
      <c r="H906" s="3"/>
    </row>
    <row r="907" spans="1:8" ht="15.75" customHeight="1" x14ac:dyDescent="0.2">
      <c r="A907" s="1"/>
      <c r="H907" s="3"/>
    </row>
    <row r="908" spans="1:8" ht="15.75" customHeight="1" x14ac:dyDescent="0.2">
      <c r="A908" s="1"/>
      <c r="H908" s="3"/>
    </row>
    <row r="909" spans="1:8" ht="15.75" customHeight="1" x14ac:dyDescent="0.2">
      <c r="A909" s="1"/>
      <c r="H909" s="3"/>
    </row>
    <row r="910" spans="1:8" ht="15.75" customHeight="1" x14ac:dyDescent="0.2">
      <c r="A910" s="1"/>
      <c r="H910" s="3"/>
    </row>
    <row r="911" spans="1:8" ht="15.75" customHeight="1" x14ac:dyDescent="0.2">
      <c r="A911" s="1"/>
      <c r="H911" s="3"/>
    </row>
    <row r="912" spans="1:8" ht="15.75" customHeight="1" x14ac:dyDescent="0.2">
      <c r="A912" s="1"/>
      <c r="H912" s="3"/>
    </row>
    <row r="913" spans="1:8" ht="15.75" customHeight="1" x14ac:dyDescent="0.2">
      <c r="A913" s="1"/>
      <c r="H913" s="3"/>
    </row>
    <row r="914" spans="1:8" ht="15.75" customHeight="1" x14ac:dyDescent="0.2">
      <c r="A914" s="1"/>
      <c r="H914" s="3"/>
    </row>
    <row r="915" spans="1:8" ht="15.75" customHeight="1" x14ac:dyDescent="0.2">
      <c r="A915" s="1"/>
      <c r="H915" s="3"/>
    </row>
    <row r="916" spans="1:8" ht="15.75" customHeight="1" x14ac:dyDescent="0.2">
      <c r="A916" s="1"/>
      <c r="H916" s="3"/>
    </row>
    <row r="917" spans="1:8" ht="15.75" customHeight="1" x14ac:dyDescent="0.2">
      <c r="A917" s="1"/>
      <c r="H917" s="3"/>
    </row>
    <row r="918" spans="1:8" ht="15.75" customHeight="1" x14ac:dyDescent="0.2">
      <c r="A918" s="1"/>
      <c r="H918" s="3"/>
    </row>
    <row r="919" spans="1:8" ht="15.75" customHeight="1" x14ac:dyDescent="0.2">
      <c r="A919" s="1"/>
      <c r="H919" s="3"/>
    </row>
    <row r="920" spans="1:8" ht="15.75" customHeight="1" x14ac:dyDescent="0.2">
      <c r="A920" s="1"/>
      <c r="H920" s="3"/>
    </row>
    <row r="921" spans="1:8" ht="15.75" customHeight="1" x14ac:dyDescent="0.2">
      <c r="A921" s="1"/>
      <c r="H921" s="3"/>
    </row>
    <row r="922" spans="1:8" ht="15.75" customHeight="1" x14ac:dyDescent="0.2">
      <c r="A922" s="1"/>
      <c r="H922" s="3"/>
    </row>
    <row r="923" spans="1:8" ht="15.75" customHeight="1" x14ac:dyDescent="0.2">
      <c r="A923" s="1"/>
      <c r="H923" s="3"/>
    </row>
    <row r="924" spans="1:8" ht="15.75" customHeight="1" x14ac:dyDescent="0.2">
      <c r="A924" s="1"/>
      <c r="H924" s="3"/>
    </row>
    <row r="925" spans="1:8" ht="15.75" customHeight="1" x14ac:dyDescent="0.2">
      <c r="A925" s="1"/>
      <c r="H925" s="3"/>
    </row>
    <row r="926" spans="1:8" ht="15.75" customHeight="1" x14ac:dyDescent="0.2">
      <c r="A926" s="1"/>
      <c r="H926" s="3"/>
    </row>
    <row r="927" spans="1:8" ht="15.75" customHeight="1" x14ac:dyDescent="0.2">
      <c r="A927" s="1"/>
      <c r="H927" s="3"/>
    </row>
    <row r="928" spans="1:8" ht="15.75" customHeight="1" x14ac:dyDescent="0.2">
      <c r="A928" s="1"/>
      <c r="H928" s="3"/>
    </row>
    <row r="929" spans="1:8" ht="15.75" customHeight="1" x14ac:dyDescent="0.2">
      <c r="A929" s="1"/>
      <c r="H929" s="3"/>
    </row>
    <row r="930" spans="1:8" ht="15.75" customHeight="1" x14ac:dyDescent="0.2">
      <c r="A930" s="1"/>
      <c r="H930" s="3"/>
    </row>
    <row r="931" spans="1:8" ht="15.75" customHeight="1" x14ac:dyDescent="0.2">
      <c r="A931" s="1"/>
      <c r="H931" s="3"/>
    </row>
    <row r="932" spans="1:8" ht="15.75" customHeight="1" x14ac:dyDescent="0.2">
      <c r="A932" s="1"/>
      <c r="H932" s="3"/>
    </row>
    <row r="933" spans="1:8" ht="15.75" customHeight="1" x14ac:dyDescent="0.2">
      <c r="A933" s="1"/>
      <c r="H933" s="3"/>
    </row>
    <row r="934" spans="1:8" ht="15.75" customHeight="1" x14ac:dyDescent="0.2">
      <c r="A934" s="1"/>
      <c r="H934" s="3"/>
    </row>
    <row r="935" spans="1:8" ht="15.75" customHeight="1" x14ac:dyDescent="0.2">
      <c r="A935" s="1"/>
      <c r="H935" s="3"/>
    </row>
    <row r="936" spans="1:8" ht="15.75" customHeight="1" x14ac:dyDescent="0.2">
      <c r="A936" s="1"/>
      <c r="H936" s="3"/>
    </row>
    <row r="937" spans="1:8" ht="15.75" customHeight="1" x14ac:dyDescent="0.2">
      <c r="A937" s="1"/>
      <c r="H937" s="3"/>
    </row>
    <row r="938" spans="1:8" ht="15.75" customHeight="1" x14ac:dyDescent="0.2">
      <c r="A938" s="1"/>
      <c r="H938" s="3"/>
    </row>
    <row r="939" spans="1:8" ht="15.75" customHeight="1" x14ac:dyDescent="0.2">
      <c r="A939" s="1"/>
      <c r="H939" s="3"/>
    </row>
    <row r="940" spans="1:8" ht="15.75" customHeight="1" x14ac:dyDescent="0.2">
      <c r="A940" s="1"/>
      <c r="H940" s="3"/>
    </row>
    <row r="941" spans="1:8" ht="15.75" customHeight="1" x14ac:dyDescent="0.2">
      <c r="A941" s="1"/>
      <c r="H941" s="3"/>
    </row>
    <row r="942" spans="1:8" ht="15.75" customHeight="1" x14ac:dyDescent="0.2">
      <c r="A942" s="1"/>
      <c r="H942" s="3"/>
    </row>
    <row r="943" spans="1:8" ht="15.75" customHeight="1" x14ac:dyDescent="0.2">
      <c r="A943" s="1"/>
      <c r="H943" s="3"/>
    </row>
    <row r="944" spans="1:8" ht="15.75" customHeight="1" x14ac:dyDescent="0.2">
      <c r="A944" s="1"/>
      <c r="H944" s="3"/>
    </row>
    <row r="945" spans="1:8" ht="15.75" customHeight="1" x14ac:dyDescent="0.2">
      <c r="A945" s="1"/>
      <c r="H945" s="3"/>
    </row>
    <row r="946" spans="1:8" ht="15.75" customHeight="1" x14ac:dyDescent="0.2">
      <c r="A946" s="1"/>
      <c r="H946" s="3"/>
    </row>
    <row r="947" spans="1:8" ht="15.75" customHeight="1" x14ac:dyDescent="0.2">
      <c r="A947" s="1"/>
      <c r="H947" s="3"/>
    </row>
    <row r="948" spans="1:8" ht="15.75" customHeight="1" x14ac:dyDescent="0.2">
      <c r="A948" s="1"/>
      <c r="H948" s="3"/>
    </row>
    <row r="949" spans="1:8" ht="15.75" customHeight="1" x14ac:dyDescent="0.2">
      <c r="A949" s="1"/>
      <c r="H949" s="3"/>
    </row>
    <row r="950" spans="1:8" ht="15.75" customHeight="1" x14ac:dyDescent="0.2">
      <c r="A950" s="1"/>
      <c r="H950" s="3"/>
    </row>
    <row r="951" spans="1:8" ht="15.75" customHeight="1" x14ac:dyDescent="0.2">
      <c r="A951" s="1"/>
      <c r="H951" s="3"/>
    </row>
    <row r="952" spans="1:8" ht="15.75" customHeight="1" x14ac:dyDescent="0.2">
      <c r="A952" s="1"/>
      <c r="H952" s="3"/>
    </row>
    <row r="953" spans="1:8" ht="15.75" customHeight="1" x14ac:dyDescent="0.2">
      <c r="A953" s="1"/>
      <c r="H953" s="3"/>
    </row>
    <row r="954" spans="1:8" ht="15.75" customHeight="1" x14ac:dyDescent="0.2">
      <c r="A954" s="1"/>
      <c r="H954" s="3"/>
    </row>
    <row r="955" spans="1:8" ht="15.75" customHeight="1" x14ac:dyDescent="0.2">
      <c r="A955" s="1"/>
      <c r="H955" s="3"/>
    </row>
    <row r="956" spans="1:8" ht="15.75" customHeight="1" x14ac:dyDescent="0.2">
      <c r="A956" s="1"/>
      <c r="H956" s="3"/>
    </row>
    <row r="957" spans="1:8" ht="15.75" customHeight="1" x14ac:dyDescent="0.2">
      <c r="A957" s="1"/>
      <c r="H957" s="3"/>
    </row>
    <row r="958" spans="1:8" ht="15.75" customHeight="1" x14ac:dyDescent="0.2">
      <c r="A958" s="1"/>
      <c r="H958" s="3"/>
    </row>
    <row r="959" spans="1:8" ht="15.75" customHeight="1" x14ac:dyDescent="0.2">
      <c r="A959" s="1"/>
      <c r="H959" s="3"/>
    </row>
    <row r="960" spans="1:8" ht="15.75" customHeight="1" x14ac:dyDescent="0.2">
      <c r="A960" s="1"/>
      <c r="H960" s="3"/>
    </row>
    <row r="961" spans="1:8" ht="15.75" customHeight="1" x14ac:dyDescent="0.2">
      <c r="A961" s="1"/>
      <c r="H961" s="3"/>
    </row>
    <row r="962" spans="1:8" ht="15.75" customHeight="1" x14ac:dyDescent="0.2">
      <c r="A962" s="1"/>
      <c r="H962" s="3"/>
    </row>
    <row r="963" spans="1:8" ht="15.75" customHeight="1" x14ac:dyDescent="0.2">
      <c r="A963" s="1"/>
      <c r="H963" s="3"/>
    </row>
    <row r="964" spans="1:8" ht="15.75" customHeight="1" x14ac:dyDescent="0.2">
      <c r="A964" s="1"/>
      <c r="H964" s="3"/>
    </row>
    <row r="965" spans="1:8" ht="15.75" customHeight="1" x14ac:dyDescent="0.2">
      <c r="A965" s="1"/>
      <c r="H965" s="3"/>
    </row>
    <row r="966" spans="1:8" ht="15.75" customHeight="1" x14ac:dyDescent="0.2">
      <c r="A966" s="1"/>
      <c r="H966" s="3"/>
    </row>
    <row r="967" spans="1:8" ht="15.75" customHeight="1" x14ac:dyDescent="0.2">
      <c r="A967" s="1"/>
      <c r="H967" s="3"/>
    </row>
    <row r="968" spans="1:8" ht="15.75" customHeight="1" x14ac:dyDescent="0.2">
      <c r="A968" s="1"/>
      <c r="H968" s="3"/>
    </row>
    <row r="969" spans="1:8" ht="15.75" customHeight="1" x14ac:dyDescent="0.2">
      <c r="A969" s="1"/>
      <c r="H969" s="3"/>
    </row>
    <row r="970" spans="1:8" ht="15.75" customHeight="1" x14ac:dyDescent="0.2">
      <c r="A970" s="1"/>
      <c r="H970" s="3"/>
    </row>
    <row r="971" spans="1:8" ht="15.75" customHeight="1" x14ac:dyDescent="0.2">
      <c r="A971" s="1"/>
      <c r="H971" s="3"/>
    </row>
    <row r="972" spans="1:8" ht="15.75" customHeight="1" x14ac:dyDescent="0.2">
      <c r="A972" s="1"/>
      <c r="H972" s="3"/>
    </row>
    <row r="973" spans="1:8" ht="15.75" customHeight="1" x14ac:dyDescent="0.2">
      <c r="A973" s="1"/>
      <c r="H973" s="3"/>
    </row>
    <row r="974" spans="1:8" ht="15.75" customHeight="1" x14ac:dyDescent="0.2">
      <c r="A974" s="1"/>
      <c r="H974" s="3"/>
    </row>
    <row r="975" spans="1:8" ht="15.75" customHeight="1" x14ac:dyDescent="0.2">
      <c r="A975" s="1"/>
      <c r="H975" s="3"/>
    </row>
    <row r="976" spans="1:8" ht="15.75" customHeight="1" x14ac:dyDescent="0.2">
      <c r="A976" s="1"/>
      <c r="H976" s="3"/>
    </row>
    <row r="977" spans="1:8" ht="15.75" customHeight="1" x14ac:dyDescent="0.2">
      <c r="A977" s="1"/>
      <c r="H977" s="3"/>
    </row>
    <row r="978" spans="1:8" ht="15.75" customHeight="1" x14ac:dyDescent="0.2">
      <c r="A978" s="1"/>
      <c r="H978" s="3"/>
    </row>
    <row r="979" spans="1:8" ht="15.75" customHeight="1" x14ac:dyDescent="0.2">
      <c r="A979" s="1"/>
      <c r="H979" s="3"/>
    </row>
    <row r="980" spans="1:8" ht="15.75" customHeight="1" x14ac:dyDescent="0.2">
      <c r="A980" s="1"/>
      <c r="H980" s="3"/>
    </row>
    <row r="981" spans="1:8" ht="15.75" customHeight="1" x14ac:dyDescent="0.2">
      <c r="A981" s="1"/>
      <c r="H981" s="3"/>
    </row>
    <row r="982" spans="1:8" ht="15.75" customHeight="1" x14ac:dyDescent="0.2">
      <c r="A982" s="1"/>
      <c r="H982" s="3"/>
    </row>
    <row r="983" spans="1:8" ht="15.75" customHeight="1" x14ac:dyDescent="0.2">
      <c r="A983" s="1"/>
      <c r="H983" s="3"/>
    </row>
    <row r="984" spans="1:8" ht="15.75" customHeight="1" x14ac:dyDescent="0.2">
      <c r="A984" s="1"/>
      <c r="H984" s="3"/>
    </row>
    <row r="985" spans="1:8" ht="15.75" customHeight="1" x14ac:dyDescent="0.2">
      <c r="A985" s="1"/>
      <c r="H985" s="3"/>
    </row>
    <row r="986" spans="1:8" ht="15.75" customHeight="1" x14ac:dyDescent="0.2">
      <c r="A986" s="1"/>
      <c r="H986" s="3"/>
    </row>
    <row r="987" spans="1:8" ht="15.75" customHeight="1" x14ac:dyDescent="0.2">
      <c r="A987" s="1"/>
      <c r="H987" s="3"/>
    </row>
    <row r="988" spans="1:8" ht="15.75" customHeight="1" x14ac:dyDescent="0.2">
      <c r="A988" s="1"/>
      <c r="H988" s="3"/>
    </row>
    <row r="989" spans="1:8" ht="15.75" customHeight="1" x14ac:dyDescent="0.2">
      <c r="A989" s="1"/>
      <c r="H989" s="3"/>
    </row>
    <row r="990" spans="1:8" ht="15.75" customHeight="1" x14ac:dyDescent="0.2">
      <c r="A990" s="1"/>
      <c r="H990" s="3"/>
    </row>
    <row r="991" spans="1:8" ht="15.75" customHeight="1" x14ac:dyDescent="0.2">
      <c r="A991" s="1"/>
      <c r="H991" s="3"/>
    </row>
    <row r="992" spans="1:8" ht="15.75" customHeight="1" x14ac:dyDescent="0.2">
      <c r="A992" s="1"/>
      <c r="H992" s="3"/>
    </row>
    <row r="993" spans="1:8" ht="15.75" customHeight="1" x14ac:dyDescent="0.2">
      <c r="A993" s="1"/>
      <c r="H993" s="3"/>
    </row>
    <row r="994" spans="1:8" ht="15.75" customHeight="1" x14ac:dyDescent="0.2">
      <c r="A994" s="1"/>
      <c r="H994" s="3"/>
    </row>
    <row r="995" spans="1:8" ht="15.75" customHeight="1" x14ac:dyDescent="0.2">
      <c r="A995" s="1"/>
      <c r="H995" s="3"/>
    </row>
    <row r="996" spans="1:8" ht="15.75" customHeight="1" x14ac:dyDescent="0.2">
      <c r="A996" s="1"/>
      <c r="H996" s="3"/>
    </row>
    <row r="997" spans="1:8" ht="15.75" customHeight="1" x14ac:dyDescent="0.2">
      <c r="A997" s="1"/>
      <c r="H997" s="3"/>
    </row>
    <row r="998" spans="1:8" ht="15.75" customHeight="1" x14ac:dyDescent="0.2">
      <c r="A998" s="1"/>
      <c r="H998" s="3"/>
    </row>
    <row r="999" spans="1:8" ht="15.75" customHeight="1" x14ac:dyDescent="0.2">
      <c r="A999" s="1"/>
      <c r="H999" s="3"/>
    </row>
    <row r="1000" spans="1:8" ht="15.75" customHeight="1" x14ac:dyDescent="0.2">
      <c r="A1000" s="1"/>
      <c r="H1000" s="3"/>
    </row>
    <row r="1001" spans="1:8" ht="15.75" customHeight="1" x14ac:dyDescent="0.2">
      <c r="A1001" s="1"/>
      <c r="H1001" s="3"/>
    </row>
    <row r="1002" spans="1:8" ht="15.75" customHeight="1" x14ac:dyDescent="0.2">
      <c r="A1002" s="1"/>
      <c r="H1002" s="3"/>
    </row>
    <row r="1003" spans="1:8" ht="15.75" customHeight="1" x14ac:dyDescent="0.2">
      <c r="A1003" s="1"/>
      <c r="H1003" s="3"/>
    </row>
    <row r="1004" spans="1:8" ht="15.75" customHeight="1" x14ac:dyDescent="0.2">
      <c r="A1004" s="1"/>
      <c r="H1004" s="3"/>
    </row>
    <row r="1005" spans="1:8" ht="15.75" customHeight="1" x14ac:dyDescent="0.2">
      <c r="A1005" s="1"/>
      <c r="H1005" s="3"/>
    </row>
    <row r="1006" spans="1:8" ht="15.75" customHeight="1" x14ac:dyDescent="0.2">
      <c r="A1006" s="1"/>
      <c r="H1006" s="3"/>
    </row>
    <row r="1007" spans="1:8" ht="15.75" customHeight="1" x14ac:dyDescent="0.2">
      <c r="A1007" s="1"/>
      <c r="H1007" s="3"/>
    </row>
    <row r="1008" spans="1:8" ht="15.75" customHeight="1" x14ac:dyDescent="0.2">
      <c r="A1008" s="1"/>
      <c r="H1008" s="3"/>
    </row>
    <row r="1009" spans="1:8" ht="15.75" customHeight="1" x14ac:dyDescent="0.2">
      <c r="A1009" s="1"/>
      <c r="H1009" s="3"/>
    </row>
    <row r="1010" spans="1:8" ht="15.75" customHeight="1" x14ac:dyDescent="0.2">
      <c r="A1010" s="1"/>
      <c r="H1010" s="3"/>
    </row>
    <row r="1011" spans="1:8" ht="15.75" customHeight="1" x14ac:dyDescent="0.2">
      <c r="A1011" s="1"/>
      <c r="H1011" s="3"/>
    </row>
    <row r="1012" spans="1:8" ht="15.75" customHeight="1" x14ac:dyDescent="0.2">
      <c r="A1012" s="1"/>
      <c r="H1012" s="3"/>
    </row>
    <row r="1013" spans="1:8" ht="15.75" customHeight="1" x14ac:dyDescent="0.2">
      <c r="A1013" s="1"/>
      <c r="H1013" s="3"/>
    </row>
    <row r="1014" spans="1:8" ht="15.75" customHeight="1" x14ac:dyDescent="0.2">
      <c r="A1014" s="1"/>
      <c r="H1014" s="3"/>
    </row>
    <row r="1015" spans="1:8" ht="15.75" customHeight="1" x14ac:dyDescent="0.2">
      <c r="A1015" s="1"/>
      <c r="H1015" s="3"/>
    </row>
    <row r="1016" spans="1:8" ht="15.75" customHeight="1" x14ac:dyDescent="0.2">
      <c r="A1016" s="1"/>
      <c r="H1016" s="3"/>
    </row>
    <row r="1017" spans="1:8" ht="15.75" customHeight="1" x14ac:dyDescent="0.2">
      <c r="A1017" s="1"/>
      <c r="H1017" s="3"/>
    </row>
    <row r="1018" spans="1:8" ht="15.75" customHeight="1" x14ac:dyDescent="0.2">
      <c r="A1018" s="1"/>
      <c r="H1018" s="3"/>
    </row>
    <row r="1019" spans="1:8" ht="15.75" customHeight="1" x14ac:dyDescent="0.2">
      <c r="A1019" s="1"/>
      <c r="H1019" s="3"/>
    </row>
  </sheetData>
  <mergeCells count="8">
    <mergeCell ref="A10:S10"/>
    <mergeCell ref="B83:G83"/>
    <mergeCell ref="P84:S84"/>
    <mergeCell ref="A5:S5"/>
    <mergeCell ref="A6:S6"/>
    <mergeCell ref="A7:S7"/>
    <mergeCell ref="A8:S8"/>
    <mergeCell ref="A9:S9"/>
  </mergeCells>
  <phoneticPr fontId="114" type="noConversion"/>
  <pageMargins left="0.7" right="0.7" top="0.75" bottom="0.75" header="0" footer="0"/>
  <pageSetup scale="35" orientation="portrait" r:id="rId1"/>
  <headerFooter>
    <oddHeader>&amp;R&amp;P</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X1000"/>
  <sheetViews>
    <sheetView topLeftCell="A16" workbookViewId="0">
      <selection activeCell="B32" sqref="B32"/>
    </sheetView>
  </sheetViews>
  <sheetFormatPr baseColWidth="10" defaultColWidth="14.42578125" defaultRowHeight="15" customHeight="1" x14ac:dyDescent="0.2"/>
  <cols>
    <col min="1" max="1" width="4.85546875" customWidth="1"/>
    <col min="2" max="2" width="15.7109375" customWidth="1"/>
    <col min="3" max="3" width="8.5703125" customWidth="1"/>
    <col min="4" max="4" width="9.5703125" customWidth="1"/>
    <col min="5" max="5" width="17.42578125" customWidth="1"/>
    <col min="6" max="6" width="10.5703125" customWidth="1"/>
    <col min="7" max="7" width="14.140625" customWidth="1"/>
    <col min="8" max="8" width="44.5703125" customWidth="1"/>
    <col min="9" max="9" width="18.42578125" customWidth="1"/>
    <col min="10" max="10" width="19.28515625" customWidth="1"/>
    <col min="11" max="11" width="25.7109375" customWidth="1"/>
    <col min="12" max="12" width="18.140625" customWidth="1"/>
    <col min="13" max="13" width="7" customWidth="1"/>
    <col min="14" max="14" width="15.85546875" customWidth="1"/>
    <col min="15" max="15" width="16" customWidth="1"/>
    <col min="16" max="16" width="9.28515625" customWidth="1"/>
    <col min="17" max="17" width="8.7109375" customWidth="1"/>
    <col min="18" max="18" width="19" customWidth="1"/>
    <col min="19" max="19" width="16.85546875" customWidth="1"/>
    <col min="20" max="20" width="11" hidden="1" customWidth="1"/>
    <col min="21" max="21" width="7.85546875" hidden="1" customWidth="1"/>
    <col min="22" max="22" width="12.5703125" hidden="1" customWidth="1"/>
    <col min="23" max="23" width="5.140625" hidden="1" customWidth="1"/>
    <col min="24" max="24" width="10" hidden="1" customWidth="1"/>
    <col min="25" max="26" width="10" customWidth="1"/>
  </cols>
  <sheetData>
    <row r="1" spans="1:22" ht="12.75" customHeight="1" x14ac:dyDescent="0.2">
      <c r="H1" s="3"/>
    </row>
    <row r="2" spans="1:22" ht="12.75" customHeight="1" x14ac:dyDescent="0.2">
      <c r="B2" s="82" t="s">
        <v>516</v>
      </c>
      <c r="H2" s="3"/>
    </row>
    <row r="3" spans="1:22" ht="12.75" customHeight="1" x14ac:dyDescent="0.2">
      <c r="H3" s="3"/>
    </row>
    <row r="4" spans="1:22" ht="12.75" customHeight="1" x14ac:dyDescent="0.2">
      <c r="H4" s="3"/>
    </row>
    <row r="5" spans="1:22" ht="12.75" customHeight="1" x14ac:dyDescent="0.2">
      <c r="H5" s="3"/>
    </row>
    <row r="6" spans="1:22" ht="12.75" customHeight="1" x14ac:dyDescent="0.2">
      <c r="H6" s="3"/>
    </row>
    <row r="7" spans="1:22" ht="12.75" customHeight="1" x14ac:dyDescent="0.2">
      <c r="F7" s="2"/>
      <c r="G7" s="2"/>
      <c r="H7" s="3"/>
      <c r="I7" s="2"/>
    </row>
    <row r="8" spans="1:22" ht="12.75" customHeight="1" x14ac:dyDescent="0.2">
      <c r="F8" s="2"/>
      <c r="G8" s="2"/>
      <c r="H8" s="3"/>
      <c r="I8" s="2"/>
    </row>
    <row r="9" spans="1:22" ht="12.75" customHeight="1" x14ac:dyDescent="0.2">
      <c r="F9" s="2"/>
      <c r="G9" s="2"/>
      <c r="H9" s="3"/>
      <c r="I9" s="2"/>
    </row>
    <row r="10" spans="1:22" ht="12.75" customHeight="1" x14ac:dyDescent="0.2">
      <c r="E10" s="2"/>
      <c r="F10" s="2"/>
      <c r="G10" s="2"/>
      <c r="H10" s="3"/>
      <c r="I10" s="2"/>
    </row>
    <row r="11" spans="1:22" ht="12.75" customHeight="1" x14ac:dyDescent="0.2">
      <c r="A11" s="1753" t="s">
        <v>0</v>
      </c>
      <c r="B11" s="1746"/>
      <c r="C11" s="1746"/>
      <c r="D11" s="1746"/>
      <c r="E11" s="1746"/>
      <c r="F11" s="1746"/>
      <c r="G11" s="1746"/>
      <c r="H11" s="1746"/>
      <c r="I11" s="1746"/>
      <c r="J11" s="1746"/>
      <c r="K11" s="1746"/>
      <c r="L11" s="1746"/>
      <c r="M11" s="1746"/>
      <c r="N11" s="1746"/>
      <c r="O11" s="1746"/>
      <c r="P11" s="1746"/>
      <c r="Q11" s="1746"/>
      <c r="R11" s="1746"/>
      <c r="S11" s="1747"/>
    </row>
    <row r="12" spans="1:22" ht="12.75" customHeight="1" x14ac:dyDescent="0.2">
      <c r="A12" s="1753" t="s">
        <v>1</v>
      </c>
      <c r="B12" s="1746"/>
      <c r="C12" s="1746"/>
      <c r="D12" s="1746"/>
      <c r="E12" s="1746"/>
      <c r="F12" s="1746"/>
      <c r="G12" s="1746"/>
      <c r="H12" s="1746"/>
      <c r="I12" s="1746"/>
      <c r="J12" s="1746"/>
      <c r="K12" s="1746"/>
      <c r="L12" s="1746"/>
      <c r="M12" s="1746"/>
      <c r="N12" s="1746"/>
      <c r="O12" s="1746"/>
      <c r="P12" s="1746"/>
      <c r="Q12" s="1746"/>
      <c r="R12" s="1746"/>
      <c r="S12" s="1747"/>
    </row>
    <row r="13" spans="1:22" ht="12.75" customHeight="1" x14ac:dyDescent="0.2">
      <c r="A13" s="1753" t="s">
        <v>2</v>
      </c>
      <c r="B13" s="1746"/>
      <c r="C13" s="1746"/>
      <c r="D13" s="1746"/>
      <c r="E13" s="1746"/>
      <c r="F13" s="1746"/>
      <c r="G13" s="1746"/>
      <c r="H13" s="1746"/>
      <c r="I13" s="1746"/>
      <c r="J13" s="1746"/>
      <c r="K13" s="1746"/>
      <c r="L13" s="1746"/>
      <c r="M13" s="1746"/>
      <c r="N13" s="1746"/>
      <c r="O13" s="1746"/>
      <c r="P13" s="1746"/>
      <c r="Q13" s="1746"/>
      <c r="R13" s="1746"/>
      <c r="S13" s="1747"/>
    </row>
    <row r="14" spans="1:22" ht="12.75" customHeight="1" x14ac:dyDescent="0.2">
      <c r="A14" s="1753" t="s">
        <v>3</v>
      </c>
      <c r="B14" s="1746"/>
      <c r="C14" s="1746"/>
      <c r="D14" s="1746"/>
      <c r="E14" s="1746"/>
      <c r="F14" s="1746"/>
      <c r="G14" s="1746"/>
      <c r="H14" s="1746"/>
      <c r="I14" s="1746"/>
      <c r="J14" s="1746"/>
      <c r="K14" s="1746"/>
      <c r="L14" s="1746"/>
      <c r="M14" s="1746"/>
      <c r="N14" s="1746"/>
      <c r="O14" s="1746"/>
      <c r="P14" s="1746"/>
      <c r="Q14" s="1746"/>
      <c r="R14" s="1746"/>
      <c r="S14" s="1747"/>
    </row>
    <row r="15" spans="1:22" ht="12.75" customHeight="1" x14ac:dyDescent="0.2">
      <c r="A15" s="1753" t="str">
        <f>+'DIRECCION Y SUBDIRECCION '!A9:S9</f>
        <v>30 de junio  2023</v>
      </c>
      <c r="B15" s="1746"/>
      <c r="C15" s="1746"/>
      <c r="D15" s="1746"/>
      <c r="E15" s="1746"/>
      <c r="F15" s="1746"/>
      <c r="G15" s="1746"/>
      <c r="H15" s="1746"/>
      <c r="I15" s="1746"/>
      <c r="J15" s="1746"/>
      <c r="K15" s="1746"/>
      <c r="L15" s="1746"/>
      <c r="M15" s="1746"/>
      <c r="N15" s="1746"/>
      <c r="O15" s="1746"/>
      <c r="P15" s="1746"/>
      <c r="Q15" s="1746"/>
      <c r="R15" s="1746"/>
      <c r="S15" s="1747"/>
    </row>
    <row r="16" spans="1:22" ht="15.75" customHeight="1" x14ac:dyDescent="0.25">
      <c r="A16" s="362"/>
      <c r="B16" s="362"/>
      <c r="C16" s="362"/>
      <c r="D16" s="362"/>
      <c r="E16" s="362"/>
      <c r="F16" s="362"/>
      <c r="G16" s="362"/>
      <c r="H16" s="363"/>
      <c r="I16" s="362"/>
      <c r="J16" s="362"/>
      <c r="K16" s="362"/>
      <c r="L16" s="362"/>
      <c r="M16" s="364"/>
      <c r="N16" s="364"/>
      <c r="O16" s="364"/>
      <c r="P16" s="364"/>
      <c r="Q16" s="364"/>
      <c r="R16" s="364"/>
      <c r="S16" s="364"/>
      <c r="T16" s="1"/>
      <c r="V16" s="109" t="s">
        <v>319</v>
      </c>
    </row>
    <row r="17" spans="1:23" ht="36" customHeight="1" x14ac:dyDescent="0.2">
      <c r="A17" s="88" t="s">
        <v>6</v>
      </c>
      <c r="B17" s="216" t="s">
        <v>7</v>
      </c>
      <c r="C17" s="217" t="s">
        <v>110</v>
      </c>
      <c r="D17" s="217" t="s">
        <v>9</v>
      </c>
      <c r="E17" s="217" t="s">
        <v>10</v>
      </c>
      <c r="F17" s="216" t="s">
        <v>11</v>
      </c>
      <c r="G17" s="216" t="s">
        <v>12</v>
      </c>
      <c r="H17" s="218" t="s">
        <v>13</v>
      </c>
      <c r="I17" s="216" t="s">
        <v>14</v>
      </c>
      <c r="J17" s="216" t="s">
        <v>15</v>
      </c>
      <c r="K17" s="216" t="s">
        <v>16</v>
      </c>
      <c r="L17" s="218" t="s">
        <v>17</v>
      </c>
      <c r="M17" s="218" t="s">
        <v>18</v>
      </c>
      <c r="N17" s="218" t="s">
        <v>19</v>
      </c>
      <c r="O17" s="218" t="s">
        <v>20</v>
      </c>
      <c r="P17" s="219" t="s">
        <v>21</v>
      </c>
      <c r="Q17" s="218" t="s">
        <v>22</v>
      </c>
      <c r="R17" s="219" t="str">
        <f>+'DIRECCION Y SUBDIRECCION '!R11</f>
        <v>DEPRECIACION ACUMULADA 30/06/23</v>
      </c>
      <c r="S17" s="219" t="s">
        <v>23</v>
      </c>
      <c r="T17" s="92" t="s">
        <v>24</v>
      </c>
      <c r="V17" s="198">
        <v>45107</v>
      </c>
    </row>
    <row r="18" spans="1:23" s="890" customFormat="1" ht="15.75" customHeight="1" x14ac:dyDescent="0.3">
      <c r="A18" s="88">
        <v>1</v>
      </c>
      <c r="B18" s="1048">
        <v>39311</v>
      </c>
      <c r="C18" s="1049">
        <v>3</v>
      </c>
      <c r="D18" s="947">
        <v>61</v>
      </c>
      <c r="E18" s="947" t="s">
        <v>68</v>
      </c>
      <c r="F18" s="947">
        <v>620708</v>
      </c>
      <c r="G18" s="947">
        <v>1</v>
      </c>
      <c r="H18" s="953" t="s">
        <v>517</v>
      </c>
      <c r="I18" s="948"/>
      <c r="J18" s="948" t="s">
        <v>116</v>
      </c>
      <c r="K18" s="948" t="s">
        <v>518</v>
      </c>
      <c r="L18" s="896">
        <v>3015</v>
      </c>
      <c r="M18" s="893">
        <v>10</v>
      </c>
      <c r="N18" s="897">
        <v>0</v>
      </c>
      <c r="O18" s="897">
        <v>0</v>
      </c>
      <c r="P18" s="1050">
        <v>10</v>
      </c>
      <c r="Q18" s="1050"/>
      <c r="R18" s="897">
        <v>3015</v>
      </c>
      <c r="S18" s="897">
        <f t="shared" ref="S18:S30" si="0">IF(M18=0,"N/A",+L18-R18)</f>
        <v>0</v>
      </c>
      <c r="T18" s="951">
        <v>617</v>
      </c>
      <c r="V18" s="136"/>
    </row>
    <row r="19" spans="1:23" s="890" customFormat="1" ht="15.75" customHeight="1" x14ac:dyDescent="0.3">
      <c r="A19" s="88">
        <v>2</v>
      </c>
      <c r="B19" s="1048">
        <v>41033</v>
      </c>
      <c r="C19" s="1051">
        <v>10096</v>
      </c>
      <c r="D19" s="1052">
        <v>61</v>
      </c>
      <c r="E19" s="947" t="s">
        <v>35</v>
      </c>
      <c r="F19" s="947">
        <v>620709</v>
      </c>
      <c r="G19" s="947">
        <v>1</v>
      </c>
      <c r="H19" s="953" t="s">
        <v>519</v>
      </c>
      <c r="I19" s="1053" t="s">
        <v>520</v>
      </c>
      <c r="J19" s="948" t="s">
        <v>141</v>
      </c>
      <c r="K19" s="948" t="s">
        <v>518</v>
      </c>
      <c r="L19" s="896">
        <v>4866</v>
      </c>
      <c r="M19" s="893">
        <v>3</v>
      </c>
      <c r="N19" s="897">
        <v>0</v>
      </c>
      <c r="O19" s="897">
        <v>0</v>
      </c>
      <c r="P19" s="1050">
        <v>3</v>
      </c>
      <c r="Q19" s="1050"/>
      <c r="R19" s="897">
        <v>4866</v>
      </c>
      <c r="S19" s="897">
        <f t="shared" si="0"/>
        <v>0</v>
      </c>
      <c r="T19" s="951">
        <v>614</v>
      </c>
    </row>
    <row r="20" spans="1:23" s="890" customFormat="1" ht="15.75" customHeight="1" x14ac:dyDescent="0.3">
      <c r="A20" s="88">
        <v>3</v>
      </c>
      <c r="B20" s="1048">
        <v>41033</v>
      </c>
      <c r="C20" s="1051">
        <v>10097</v>
      </c>
      <c r="D20" s="1052">
        <v>61</v>
      </c>
      <c r="E20" s="947" t="s">
        <v>35</v>
      </c>
      <c r="F20" s="947">
        <v>620707</v>
      </c>
      <c r="G20" s="947">
        <v>1</v>
      </c>
      <c r="H20" s="953" t="s">
        <v>62</v>
      </c>
      <c r="I20" s="1053" t="s">
        <v>521</v>
      </c>
      <c r="J20" s="948" t="s">
        <v>64</v>
      </c>
      <c r="K20" s="948" t="s">
        <v>518</v>
      </c>
      <c r="L20" s="896">
        <v>1697</v>
      </c>
      <c r="M20" s="893">
        <v>3</v>
      </c>
      <c r="N20" s="897">
        <v>0</v>
      </c>
      <c r="O20" s="897">
        <v>0</v>
      </c>
      <c r="P20" s="1050">
        <v>3</v>
      </c>
      <c r="Q20" s="1050"/>
      <c r="R20" s="897">
        <v>1697</v>
      </c>
      <c r="S20" s="897">
        <f t="shared" si="0"/>
        <v>0</v>
      </c>
      <c r="T20" s="951">
        <v>614</v>
      </c>
    </row>
    <row r="21" spans="1:23" s="890" customFormat="1" ht="15.75" customHeight="1" x14ac:dyDescent="0.3">
      <c r="A21" s="88">
        <v>4</v>
      </c>
      <c r="B21" s="1048">
        <v>41033</v>
      </c>
      <c r="C21" s="1051">
        <v>10098</v>
      </c>
      <c r="D21" s="1052">
        <v>61</v>
      </c>
      <c r="E21" s="947" t="s">
        <v>35</v>
      </c>
      <c r="F21" s="947">
        <v>620713</v>
      </c>
      <c r="G21" s="947">
        <v>1</v>
      </c>
      <c r="H21" s="953" t="s">
        <v>41</v>
      </c>
      <c r="I21" s="1053"/>
      <c r="J21" s="948"/>
      <c r="K21" s="948" t="s">
        <v>38</v>
      </c>
      <c r="L21" s="896">
        <v>15237</v>
      </c>
      <c r="M21" s="893">
        <v>3</v>
      </c>
      <c r="N21" s="897">
        <v>0</v>
      </c>
      <c r="O21" s="897">
        <v>0</v>
      </c>
      <c r="P21" s="1050">
        <v>3</v>
      </c>
      <c r="Q21" s="1050"/>
      <c r="R21" s="897">
        <v>15237</v>
      </c>
      <c r="S21" s="897">
        <f t="shared" si="0"/>
        <v>0</v>
      </c>
      <c r="T21" s="951">
        <v>614</v>
      </c>
    </row>
    <row r="22" spans="1:23" s="890" customFormat="1" ht="15.75" customHeight="1" x14ac:dyDescent="0.3">
      <c r="A22" s="88">
        <v>5</v>
      </c>
      <c r="B22" s="1048">
        <v>41799</v>
      </c>
      <c r="C22" s="1051">
        <v>100722</v>
      </c>
      <c r="D22" s="1052">
        <v>61</v>
      </c>
      <c r="E22" s="947" t="s">
        <v>35</v>
      </c>
      <c r="F22" s="947">
        <v>620715</v>
      </c>
      <c r="G22" s="947">
        <v>1</v>
      </c>
      <c r="H22" s="953" t="s">
        <v>522</v>
      </c>
      <c r="I22" s="948"/>
      <c r="J22" s="948" t="s">
        <v>56</v>
      </c>
      <c r="K22" s="948" t="s">
        <v>38</v>
      </c>
      <c r="L22" s="896">
        <v>5310</v>
      </c>
      <c r="M22" s="893">
        <v>3</v>
      </c>
      <c r="N22" s="897">
        <v>0</v>
      </c>
      <c r="O22" s="897">
        <v>0</v>
      </c>
      <c r="P22" s="1050">
        <v>3</v>
      </c>
      <c r="Q22" s="1050"/>
      <c r="R22" s="897">
        <v>5310</v>
      </c>
      <c r="S22" s="897">
        <f t="shared" si="0"/>
        <v>0</v>
      </c>
      <c r="T22" s="951">
        <v>614</v>
      </c>
    </row>
    <row r="23" spans="1:23" s="890" customFormat="1" ht="15.75" customHeight="1" x14ac:dyDescent="0.3">
      <c r="A23" s="88">
        <v>6</v>
      </c>
      <c r="B23" s="1048">
        <v>42275</v>
      </c>
      <c r="C23" s="1051">
        <v>100318</v>
      </c>
      <c r="D23" s="1052">
        <v>61</v>
      </c>
      <c r="E23" s="947" t="s">
        <v>35</v>
      </c>
      <c r="F23" s="947">
        <v>620716</v>
      </c>
      <c r="G23" s="947">
        <v>1</v>
      </c>
      <c r="H23" s="953" t="s">
        <v>62</v>
      </c>
      <c r="I23" s="948"/>
      <c r="J23" s="948" t="s">
        <v>64</v>
      </c>
      <c r="K23" s="948" t="s">
        <v>38</v>
      </c>
      <c r="L23" s="896">
        <v>2695.01</v>
      </c>
      <c r="M23" s="893">
        <v>3</v>
      </c>
      <c r="N23" s="897">
        <v>0</v>
      </c>
      <c r="O23" s="897">
        <v>0</v>
      </c>
      <c r="P23" s="1050">
        <v>3</v>
      </c>
      <c r="Q23" s="1050"/>
      <c r="R23" s="897">
        <v>2695.01</v>
      </c>
      <c r="S23" s="897">
        <f t="shared" si="0"/>
        <v>0</v>
      </c>
      <c r="T23" s="951">
        <v>614</v>
      </c>
    </row>
    <row r="24" spans="1:23" s="890" customFormat="1" ht="15.75" customHeight="1" x14ac:dyDescent="0.3">
      <c r="A24" s="88">
        <v>7</v>
      </c>
      <c r="B24" s="1048">
        <v>42494</v>
      </c>
      <c r="C24" s="1051">
        <v>100723</v>
      </c>
      <c r="D24" s="1052">
        <v>61</v>
      </c>
      <c r="E24" s="947" t="s">
        <v>35</v>
      </c>
      <c r="F24" s="947">
        <v>620705</v>
      </c>
      <c r="G24" s="947">
        <v>1</v>
      </c>
      <c r="H24" s="953" t="s">
        <v>41</v>
      </c>
      <c r="I24" s="1053"/>
      <c r="J24" s="948"/>
      <c r="K24" s="948" t="s">
        <v>518</v>
      </c>
      <c r="L24" s="896">
        <v>18635</v>
      </c>
      <c r="M24" s="893">
        <v>3</v>
      </c>
      <c r="N24" s="897">
        <v>0</v>
      </c>
      <c r="O24" s="897">
        <f t="shared" ref="O24:O29" si="1">IF(M24=0,"N/A",+N24/12)</f>
        <v>0</v>
      </c>
      <c r="P24" s="1050">
        <v>3</v>
      </c>
      <c r="Q24" s="1050"/>
      <c r="R24" s="897">
        <v>18635</v>
      </c>
      <c r="S24" s="897">
        <f t="shared" si="0"/>
        <v>0</v>
      </c>
      <c r="T24" s="951">
        <v>614</v>
      </c>
    </row>
    <row r="25" spans="1:23" s="890" customFormat="1" ht="79.5" customHeight="1" x14ac:dyDescent="0.3">
      <c r="A25" s="88">
        <v>8</v>
      </c>
      <c r="B25" s="1048">
        <v>43528</v>
      </c>
      <c r="C25" s="1051">
        <v>100716</v>
      </c>
      <c r="D25" s="1052" t="s">
        <v>1818</v>
      </c>
      <c r="E25" s="947" t="s">
        <v>25</v>
      </c>
      <c r="F25" s="947">
        <v>762847</v>
      </c>
      <c r="G25" s="947">
        <v>1</v>
      </c>
      <c r="H25" s="953" t="s">
        <v>241</v>
      </c>
      <c r="I25" s="903"/>
      <c r="J25" s="903"/>
      <c r="K25" s="1054" t="s">
        <v>523</v>
      </c>
      <c r="L25" s="906">
        <v>112034.28</v>
      </c>
      <c r="M25" s="915">
        <v>10</v>
      </c>
      <c r="N25" s="897">
        <f t="shared" ref="N25:N30" si="2">IF(M25=0,"N/A",+L25/M25)</f>
        <v>11203.428</v>
      </c>
      <c r="O25" s="897">
        <f t="shared" si="1"/>
        <v>933.61900000000003</v>
      </c>
      <c r="P25" s="898">
        <f t="shared" ref="P25:P30" si="3">+DATEDIF($B25,$V$17,"y")</f>
        <v>4</v>
      </c>
      <c r="Q25" s="898">
        <f t="shared" ref="Q25:Q30" si="4">+DATEDIF($B25,$V$17,"ym")</f>
        <v>3</v>
      </c>
      <c r="R25" s="897">
        <f t="shared" ref="R25:R30" si="5">IF(M25=0,"N/A",+N25*P25+O25*Q25)</f>
        <v>47614.569000000003</v>
      </c>
      <c r="S25" s="897">
        <f t="shared" si="0"/>
        <v>64419.710999999996</v>
      </c>
      <c r="T25" s="951">
        <v>617</v>
      </c>
      <c r="U25" s="916" t="s">
        <v>120</v>
      </c>
      <c r="V25" s="910">
        <v>43563</v>
      </c>
      <c r="W25" s="916">
        <v>100</v>
      </c>
    </row>
    <row r="26" spans="1:23" s="890" customFormat="1" ht="45" customHeight="1" x14ac:dyDescent="0.3">
      <c r="A26" s="88">
        <v>9</v>
      </c>
      <c r="B26" s="1048">
        <v>43528</v>
      </c>
      <c r="C26" s="1051">
        <v>100717</v>
      </c>
      <c r="D26" s="1052">
        <v>61</v>
      </c>
      <c r="E26" s="903" t="s">
        <v>25</v>
      </c>
      <c r="F26" s="947">
        <v>762852</v>
      </c>
      <c r="G26" s="903">
        <v>1</v>
      </c>
      <c r="H26" s="914" t="s">
        <v>242</v>
      </c>
      <c r="I26" s="903"/>
      <c r="J26" s="903"/>
      <c r="K26" s="1054" t="s">
        <v>523</v>
      </c>
      <c r="L26" s="906">
        <v>20741.509999999998</v>
      </c>
      <c r="M26" s="915">
        <v>10</v>
      </c>
      <c r="N26" s="897">
        <f t="shared" si="2"/>
        <v>2074.1509999999998</v>
      </c>
      <c r="O26" s="897">
        <f t="shared" si="1"/>
        <v>172.84591666666665</v>
      </c>
      <c r="P26" s="898">
        <f t="shared" si="3"/>
        <v>4</v>
      </c>
      <c r="Q26" s="898">
        <f t="shared" si="4"/>
        <v>3</v>
      </c>
      <c r="R26" s="897">
        <f t="shared" si="5"/>
        <v>8815.1417499999989</v>
      </c>
      <c r="S26" s="897">
        <f t="shared" si="0"/>
        <v>11926.36825</v>
      </c>
      <c r="T26" s="951">
        <v>617</v>
      </c>
      <c r="U26" s="916" t="s">
        <v>120</v>
      </c>
      <c r="V26" s="910">
        <v>43563</v>
      </c>
      <c r="W26" s="916">
        <v>100</v>
      </c>
    </row>
    <row r="27" spans="1:23" s="890" customFormat="1" ht="30" customHeight="1" x14ac:dyDescent="0.3">
      <c r="A27" s="88">
        <v>10</v>
      </c>
      <c r="B27" s="1048">
        <v>43528</v>
      </c>
      <c r="C27" s="1051">
        <v>100718</v>
      </c>
      <c r="D27" s="1052">
        <v>61</v>
      </c>
      <c r="E27" s="903" t="s">
        <v>25</v>
      </c>
      <c r="F27" s="947">
        <v>762850</v>
      </c>
      <c r="G27" s="903">
        <v>1</v>
      </c>
      <c r="H27" s="914" t="s">
        <v>243</v>
      </c>
      <c r="I27" s="903"/>
      <c r="J27" s="903"/>
      <c r="K27" s="1054" t="s">
        <v>523</v>
      </c>
      <c r="L27" s="906">
        <v>10272.290000000001</v>
      </c>
      <c r="M27" s="915">
        <v>10</v>
      </c>
      <c r="N27" s="897">
        <f t="shared" si="2"/>
        <v>1027.229</v>
      </c>
      <c r="O27" s="897">
        <f t="shared" si="1"/>
        <v>85.60241666666667</v>
      </c>
      <c r="P27" s="898">
        <f t="shared" si="3"/>
        <v>4</v>
      </c>
      <c r="Q27" s="898">
        <f t="shared" si="4"/>
        <v>3</v>
      </c>
      <c r="R27" s="897">
        <f t="shared" si="5"/>
        <v>4365.72325</v>
      </c>
      <c r="S27" s="897">
        <f t="shared" si="0"/>
        <v>5906.5667500000009</v>
      </c>
      <c r="T27" s="951">
        <v>617</v>
      </c>
      <c r="U27" s="916" t="s">
        <v>120</v>
      </c>
      <c r="V27" s="910">
        <v>43563</v>
      </c>
      <c r="W27" s="916">
        <v>100</v>
      </c>
    </row>
    <row r="28" spans="1:23" s="890" customFormat="1" ht="30" customHeight="1" x14ac:dyDescent="0.3">
      <c r="A28" s="88">
        <v>11</v>
      </c>
      <c r="B28" s="1048">
        <v>43528</v>
      </c>
      <c r="C28" s="1051">
        <v>100719</v>
      </c>
      <c r="D28" s="1052">
        <v>61</v>
      </c>
      <c r="E28" s="903" t="s">
        <v>25</v>
      </c>
      <c r="F28" s="947">
        <v>762851</v>
      </c>
      <c r="G28" s="903">
        <v>1</v>
      </c>
      <c r="H28" s="914" t="s">
        <v>243</v>
      </c>
      <c r="I28" s="903"/>
      <c r="J28" s="903"/>
      <c r="K28" s="1054" t="s">
        <v>523</v>
      </c>
      <c r="L28" s="906">
        <v>10272.290000000001</v>
      </c>
      <c r="M28" s="915">
        <v>10</v>
      </c>
      <c r="N28" s="897">
        <f t="shared" si="2"/>
        <v>1027.229</v>
      </c>
      <c r="O28" s="897">
        <f t="shared" si="1"/>
        <v>85.60241666666667</v>
      </c>
      <c r="P28" s="898">
        <f t="shared" si="3"/>
        <v>4</v>
      </c>
      <c r="Q28" s="898">
        <f t="shared" si="4"/>
        <v>3</v>
      </c>
      <c r="R28" s="897">
        <f t="shared" si="5"/>
        <v>4365.72325</v>
      </c>
      <c r="S28" s="897">
        <f t="shared" si="0"/>
        <v>5906.5667500000009</v>
      </c>
      <c r="T28" s="951">
        <v>617</v>
      </c>
      <c r="U28" s="916" t="s">
        <v>120</v>
      </c>
      <c r="V28" s="910">
        <v>43563</v>
      </c>
      <c r="W28" s="916">
        <v>100</v>
      </c>
    </row>
    <row r="29" spans="1:23" s="890" customFormat="1" ht="45" customHeight="1" x14ac:dyDescent="0.3">
      <c r="A29" s="88">
        <v>12</v>
      </c>
      <c r="B29" s="1048">
        <v>43528</v>
      </c>
      <c r="C29" s="1051">
        <v>100720</v>
      </c>
      <c r="D29" s="1052">
        <v>61</v>
      </c>
      <c r="E29" s="903" t="s">
        <v>25</v>
      </c>
      <c r="F29" s="947">
        <v>762846</v>
      </c>
      <c r="G29" s="903">
        <v>1</v>
      </c>
      <c r="H29" s="914" t="s">
        <v>244</v>
      </c>
      <c r="I29" s="903"/>
      <c r="J29" s="903"/>
      <c r="K29" s="1054" t="s">
        <v>523</v>
      </c>
      <c r="L29" s="906">
        <v>24638.74</v>
      </c>
      <c r="M29" s="915">
        <v>10</v>
      </c>
      <c r="N29" s="897">
        <f t="shared" si="2"/>
        <v>2463.8740000000003</v>
      </c>
      <c r="O29" s="897">
        <f t="shared" si="1"/>
        <v>205.32283333333336</v>
      </c>
      <c r="P29" s="898">
        <f t="shared" si="3"/>
        <v>4</v>
      </c>
      <c r="Q29" s="898">
        <f t="shared" si="4"/>
        <v>3</v>
      </c>
      <c r="R29" s="897">
        <f t="shared" si="5"/>
        <v>10471.464500000002</v>
      </c>
      <c r="S29" s="897">
        <f t="shared" si="0"/>
        <v>14167.2755</v>
      </c>
      <c r="T29" s="951">
        <v>617</v>
      </c>
      <c r="U29" s="916" t="s">
        <v>120</v>
      </c>
      <c r="V29" s="910">
        <v>43563</v>
      </c>
      <c r="W29" s="916">
        <v>100</v>
      </c>
    </row>
    <row r="30" spans="1:23" s="890" customFormat="1" ht="30" customHeight="1" x14ac:dyDescent="0.3">
      <c r="A30" s="88">
        <v>13</v>
      </c>
      <c r="B30" s="1048">
        <v>43689</v>
      </c>
      <c r="C30" s="1051">
        <v>100721</v>
      </c>
      <c r="D30" s="1591">
        <v>61</v>
      </c>
      <c r="E30" s="903" t="s">
        <v>57</v>
      </c>
      <c r="F30" s="947">
        <v>762849</v>
      </c>
      <c r="G30" s="903">
        <v>1</v>
      </c>
      <c r="H30" s="904" t="s">
        <v>76</v>
      </c>
      <c r="I30" s="903" t="s">
        <v>77</v>
      </c>
      <c r="J30" s="903" t="s">
        <v>78</v>
      </c>
      <c r="K30" s="1054" t="s">
        <v>523</v>
      </c>
      <c r="L30" s="906">
        <v>3961.4133999999999</v>
      </c>
      <c r="M30" s="907">
        <v>3</v>
      </c>
      <c r="N30" s="897">
        <f t="shared" si="2"/>
        <v>1320.4711333333332</v>
      </c>
      <c r="O30" s="897">
        <v>0</v>
      </c>
      <c r="P30" s="898">
        <f t="shared" si="3"/>
        <v>3</v>
      </c>
      <c r="Q30" s="898">
        <f t="shared" si="4"/>
        <v>10</v>
      </c>
      <c r="R30" s="897">
        <f t="shared" si="5"/>
        <v>3961.4133999999995</v>
      </c>
      <c r="S30" s="897">
        <f t="shared" si="0"/>
        <v>4.5474735088646412E-13</v>
      </c>
      <c r="T30" s="908">
        <v>616</v>
      </c>
      <c r="U30" s="916" t="s">
        <v>79</v>
      </c>
      <c r="V30" s="910">
        <v>43844</v>
      </c>
      <c r="W30" s="911">
        <v>100</v>
      </c>
    </row>
    <row r="31" spans="1:23" ht="15.75" customHeight="1" x14ac:dyDescent="0.25">
      <c r="A31" s="372"/>
      <c r="B31" s="372"/>
      <c r="C31" s="372"/>
      <c r="D31" s="372"/>
      <c r="E31" s="372"/>
      <c r="F31" s="372"/>
      <c r="G31" s="372"/>
      <c r="H31" s="372"/>
      <c r="I31" s="372"/>
      <c r="J31" s="372"/>
      <c r="K31" s="372"/>
      <c r="L31" s="373">
        <f>SUM(L18:L30)</f>
        <v>233375.53340000001</v>
      </c>
      <c r="M31" s="373"/>
      <c r="N31" s="373">
        <f t="shared" ref="N31:O31" si="6">SUM(N18:N30)</f>
        <v>19116.382133333333</v>
      </c>
      <c r="O31" s="373">
        <f t="shared" si="6"/>
        <v>1482.9925833333334</v>
      </c>
      <c r="P31" s="373"/>
      <c r="Q31" s="373"/>
      <c r="R31" s="373">
        <f t="shared" ref="R31:S31" si="7">SUM(R18:R30)</f>
        <v>131049.04514999999</v>
      </c>
      <c r="S31" s="373">
        <f t="shared" si="7"/>
        <v>102326.48824999999</v>
      </c>
      <c r="T31" s="1"/>
    </row>
    <row r="32" spans="1:23" ht="15" customHeight="1" x14ac:dyDescent="0.2">
      <c r="A32" s="188"/>
      <c r="B32" s="374"/>
      <c r="C32" s="372"/>
      <c r="D32" s="2"/>
      <c r="E32" s="2"/>
      <c r="F32" s="4"/>
      <c r="G32" s="2"/>
      <c r="H32" s="3"/>
      <c r="I32" s="4"/>
      <c r="J32" s="4"/>
      <c r="K32" s="4"/>
      <c r="L32" s="71"/>
      <c r="M32" s="375"/>
      <c r="N32" s="376"/>
      <c r="O32" s="376"/>
      <c r="P32" s="377"/>
      <c r="Q32" s="377"/>
      <c r="R32" s="378"/>
      <c r="T32" s="1"/>
    </row>
    <row r="33" spans="1:21" ht="15.75" customHeight="1" x14ac:dyDescent="0.2">
      <c r="A33" s="379"/>
      <c r="B33" s="374"/>
      <c r="C33" s="372"/>
      <c r="D33" s="380"/>
      <c r="E33" s="380"/>
      <c r="F33" s="4"/>
      <c r="I33" s="4"/>
      <c r="J33" s="4"/>
      <c r="K33" s="4"/>
      <c r="L33" s="71"/>
      <c r="M33" s="375"/>
      <c r="N33" s="376"/>
      <c r="O33" s="376"/>
      <c r="P33" s="377"/>
      <c r="Q33" s="377"/>
      <c r="R33" s="381"/>
      <c r="S33" s="382"/>
      <c r="U33" s="57"/>
    </row>
    <row r="34" spans="1:21" ht="15" customHeight="1" x14ac:dyDescent="0.2">
      <c r="A34" s="188"/>
      <c r="B34" s="116"/>
      <c r="C34" s="1"/>
      <c r="D34" s="383"/>
      <c r="E34" s="384"/>
      <c r="F34" s="65"/>
      <c r="G34" s="113"/>
      <c r="H34" s="71"/>
      <c r="I34" s="385"/>
      <c r="J34" s="116"/>
      <c r="K34" s="4"/>
      <c r="L34" s="71"/>
      <c r="M34" s="375"/>
      <c r="N34" s="376"/>
      <c r="O34" s="1770"/>
      <c r="P34" s="1752"/>
      <c r="Q34" s="1752"/>
      <c r="S34" s="382"/>
    </row>
    <row r="35" spans="1:21" ht="15" customHeight="1" x14ac:dyDescent="0.2">
      <c r="A35" s="188"/>
      <c r="B35" s="116"/>
      <c r="C35" s="1"/>
      <c r="D35" s="383"/>
      <c r="E35" s="384"/>
      <c r="F35" s="65"/>
      <c r="G35" s="113"/>
      <c r="H35" s="71"/>
      <c r="I35" s="385"/>
      <c r="J35" s="116"/>
      <c r="K35" s="4"/>
      <c r="L35" s="71"/>
      <c r="M35" s="375"/>
      <c r="N35" s="376"/>
      <c r="O35" s="1770"/>
      <c r="P35" s="1752"/>
      <c r="Q35" s="1752"/>
      <c r="S35" s="382"/>
    </row>
    <row r="36" spans="1:21" ht="31.5" customHeight="1" x14ac:dyDescent="0.2">
      <c r="A36" s="188"/>
      <c r="B36" s="116"/>
      <c r="C36" s="1"/>
      <c r="D36" s="383"/>
      <c r="E36" s="384"/>
      <c r="F36" s="65"/>
      <c r="G36" s="49" t="s">
        <v>90</v>
      </c>
      <c r="H36" s="50" t="s">
        <v>91</v>
      </c>
      <c r="I36" s="50" t="s">
        <v>92</v>
      </c>
      <c r="J36" s="49" t="s">
        <v>93</v>
      </c>
      <c r="K36" s="51" t="s">
        <v>94</v>
      </c>
      <c r="L36" s="51" t="s">
        <v>95</v>
      </c>
      <c r="M36" s="375"/>
      <c r="N36" s="376"/>
      <c r="O36" s="386"/>
      <c r="P36" s="386"/>
      <c r="Q36" s="386"/>
      <c r="S36" s="382"/>
    </row>
    <row r="37" spans="1:21" ht="15" customHeight="1" x14ac:dyDescent="0.2">
      <c r="A37" s="188"/>
      <c r="B37" s="116"/>
      <c r="C37" s="1"/>
      <c r="D37" s="383"/>
      <c r="E37" s="384"/>
      <c r="F37" s="65"/>
      <c r="G37" s="53">
        <v>611</v>
      </c>
      <c r="H37" s="54" t="s">
        <v>96</v>
      </c>
      <c r="I37" s="55">
        <f t="shared" ref="I37:I46" si="8">+SUMIF($T$1:$T$314,G37,$L$1:$L$314)</f>
        <v>0</v>
      </c>
      <c r="J37" s="55">
        <f t="shared" ref="J37:J46" si="9">+SUMIF($T$1:$T$314,G37,$R$1:$R$314)</f>
        <v>0</v>
      </c>
      <c r="K37" s="55">
        <f t="shared" ref="K37:K46" si="10">+SUMIF($T$1:$T$314,G37,$O$1:$O$314)</f>
        <v>0</v>
      </c>
      <c r="L37" s="56">
        <f t="shared" ref="L37:L46" si="11">+I37-J37</f>
        <v>0</v>
      </c>
      <c r="M37" s="375"/>
      <c r="N37" s="376"/>
      <c r="O37" s="386"/>
      <c r="P37" s="386"/>
      <c r="Q37" s="386"/>
      <c r="S37" s="382"/>
    </row>
    <row r="38" spans="1:21" ht="15" customHeight="1" x14ac:dyDescent="0.2">
      <c r="A38" s="188"/>
      <c r="B38" s="116"/>
      <c r="C38" s="1"/>
      <c r="D38" s="383"/>
      <c r="E38" s="384"/>
      <c r="F38" s="65"/>
      <c r="G38" s="53">
        <v>612</v>
      </c>
      <c r="H38" s="54" t="s">
        <v>97</v>
      </c>
      <c r="I38" s="55">
        <f t="shared" si="8"/>
        <v>0</v>
      </c>
      <c r="J38" s="55">
        <f t="shared" si="9"/>
        <v>0</v>
      </c>
      <c r="K38" s="55">
        <f t="shared" si="10"/>
        <v>0</v>
      </c>
      <c r="L38" s="56">
        <f t="shared" si="11"/>
        <v>0</v>
      </c>
      <c r="M38" s="375"/>
      <c r="N38" s="376"/>
      <c r="O38" s="386"/>
      <c r="P38" s="386"/>
      <c r="Q38" s="386"/>
      <c r="S38" s="382"/>
    </row>
    <row r="39" spans="1:21" ht="15" customHeight="1" x14ac:dyDescent="0.2">
      <c r="A39" s="188"/>
      <c r="B39" s="116"/>
      <c r="C39" s="1"/>
      <c r="D39" s="383"/>
      <c r="E39" s="384"/>
      <c r="F39" s="65"/>
      <c r="G39" s="53">
        <v>613</v>
      </c>
      <c r="H39" s="54" t="s">
        <v>98</v>
      </c>
      <c r="I39" s="55">
        <f t="shared" si="8"/>
        <v>0</v>
      </c>
      <c r="J39" s="55">
        <f t="shared" si="9"/>
        <v>0</v>
      </c>
      <c r="K39" s="55">
        <f t="shared" si="10"/>
        <v>0</v>
      </c>
      <c r="L39" s="56">
        <f t="shared" si="11"/>
        <v>0</v>
      </c>
      <c r="M39" s="375"/>
      <c r="N39" s="376"/>
      <c r="O39" s="386"/>
      <c r="P39" s="386"/>
      <c r="Q39" s="386"/>
      <c r="S39" s="382"/>
    </row>
    <row r="40" spans="1:21" ht="15" customHeight="1" x14ac:dyDescent="0.2">
      <c r="A40" s="188"/>
      <c r="B40" s="116"/>
      <c r="C40" s="1"/>
      <c r="D40" s="383"/>
      <c r="E40" s="384"/>
      <c r="F40" s="65"/>
      <c r="G40" s="53">
        <v>614</v>
      </c>
      <c r="H40" s="54" t="s">
        <v>99</v>
      </c>
      <c r="I40" s="55">
        <f t="shared" si="8"/>
        <v>48440.01</v>
      </c>
      <c r="J40" s="55">
        <f t="shared" si="9"/>
        <v>48440.01</v>
      </c>
      <c r="K40" s="55">
        <f t="shared" si="10"/>
        <v>0</v>
      </c>
      <c r="L40" s="56">
        <f t="shared" si="11"/>
        <v>0</v>
      </c>
      <c r="M40" s="375"/>
      <c r="N40" s="376"/>
      <c r="O40" s="386"/>
      <c r="P40" s="386"/>
      <c r="Q40" s="386"/>
      <c r="S40" s="382"/>
    </row>
    <row r="41" spans="1:21" ht="15" customHeight="1" x14ac:dyDescent="0.2">
      <c r="A41" s="188"/>
      <c r="B41" s="116"/>
      <c r="C41" s="1"/>
      <c r="D41" s="383"/>
      <c r="E41" s="384"/>
      <c r="F41" s="65"/>
      <c r="G41" s="53">
        <v>615</v>
      </c>
      <c r="H41" s="54" t="s">
        <v>100</v>
      </c>
      <c r="I41" s="55">
        <f t="shared" si="8"/>
        <v>0</v>
      </c>
      <c r="J41" s="55">
        <f t="shared" si="9"/>
        <v>0</v>
      </c>
      <c r="K41" s="55">
        <f t="shared" si="10"/>
        <v>0</v>
      </c>
      <c r="L41" s="56">
        <f t="shared" si="11"/>
        <v>0</v>
      </c>
      <c r="M41" s="375"/>
      <c r="N41" s="376"/>
      <c r="O41" s="386"/>
      <c r="P41" s="386"/>
      <c r="Q41" s="386"/>
      <c r="S41" s="382"/>
    </row>
    <row r="42" spans="1:21" ht="15" customHeight="1" x14ac:dyDescent="0.2">
      <c r="A42" s="188"/>
      <c r="B42" s="116"/>
      <c r="C42" s="1"/>
      <c r="D42" s="383"/>
      <c r="E42" s="384"/>
      <c r="F42" s="65"/>
      <c r="G42" s="53">
        <v>616</v>
      </c>
      <c r="H42" s="54" t="s">
        <v>101</v>
      </c>
      <c r="I42" s="55">
        <f t="shared" si="8"/>
        <v>3961.4133999999999</v>
      </c>
      <c r="J42" s="55">
        <f t="shared" si="9"/>
        <v>3961.4133999999995</v>
      </c>
      <c r="K42" s="55">
        <f t="shared" si="10"/>
        <v>0</v>
      </c>
      <c r="L42" s="56">
        <f t="shared" si="11"/>
        <v>0</v>
      </c>
      <c r="M42" s="375"/>
      <c r="N42" s="376"/>
      <c r="O42" s="386"/>
      <c r="P42" s="386"/>
      <c r="Q42" s="386"/>
      <c r="S42" s="382"/>
    </row>
    <row r="43" spans="1:21" ht="15" customHeight="1" x14ac:dyDescent="0.2">
      <c r="A43" s="188"/>
      <c r="B43" s="116"/>
      <c r="C43" s="1"/>
      <c r="D43" s="383"/>
      <c r="E43" s="384"/>
      <c r="F43" s="65"/>
      <c r="G43" s="53">
        <v>617</v>
      </c>
      <c r="H43" s="54" t="s">
        <v>102</v>
      </c>
      <c r="I43" s="55">
        <f t="shared" si="8"/>
        <v>180974.11000000002</v>
      </c>
      <c r="J43" s="55">
        <f t="shared" si="9"/>
        <v>78647.621750000006</v>
      </c>
      <c r="K43" s="55">
        <f t="shared" si="10"/>
        <v>1482.9925833333334</v>
      </c>
      <c r="L43" s="56">
        <f t="shared" si="11"/>
        <v>102326.48825000001</v>
      </c>
      <c r="M43" s="375"/>
      <c r="N43" s="376"/>
      <c r="O43" s="386"/>
      <c r="P43" s="386"/>
      <c r="Q43" s="386"/>
      <c r="S43" s="382"/>
    </row>
    <row r="44" spans="1:21" ht="15" customHeight="1" x14ac:dyDescent="0.2">
      <c r="A44" s="188"/>
      <c r="B44" s="116"/>
      <c r="C44" s="1"/>
      <c r="D44" s="383"/>
      <c r="E44" s="384"/>
      <c r="F44" s="65"/>
      <c r="G44" s="53">
        <v>618</v>
      </c>
      <c r="H44" s="64" t="s">
        <v>103</v>
      </c>
      <c r="I44" s="55">
        <f t="shared" si="8"/>
        <v>0</v>
      </c>
      <c r="J44" s="55">
        <f t="shared" si="9"/>
        <v>0</v>
      </c>
      <c r="K44" s="55">
        <f t="shared" si="10"/>
        <v>0</v>
      </c>
      <c r="L44" s="56">
        <f t="shared" si="11"/>
        <v>0</v>
      </c>
      <c r="M44" s="375"/>
      <c r="N44" s="376"/>
      <c r="O44" s="386"/>
      <c r="P44" s="386"/>
      <c r="Q44" s="386"/>
      <c r="S44" s="382"/>
    </row>
    <row r="45" spans="1:21" ht="15" customHeight="1" x14ac:dyDescent="0.2">
      <c r="A45" s="188"/>
      <c r="B45" s="116"/>
      <c r="C45" s="1"/>
      <c r="D45" s="383"/>
      <c r="E45" s="384"/>
      <c r="F45" s="65"/>
      <c r="G45" s="53">
        <v>619</v>
      </c>
      <c r="H45" s="54" t="s">
        <v>104</v>
      </c>
      <c r="I45" s="55">
        <f t="shared" si="8"/>
        <v>0</v>
      </c>
      <c r="J45" s="55">
        <f t="shared" si="9"/>
        <v>0</v>
      </c>
      <c r="K45" s="55">
        <f t="shared" si="10"/>
        <v>0</v>
      </c>
      <c r="L45" s="56">
        <f t="shared" si="11"/>
        <v>0</v>
      </c>
      <c r="M45" s="375"/>
      <c r="N45" s="376"/>
      <c r="O45" s="386"/>
      <c r="P45" s="386"/>
      <c r="Q45" s="386"/>
      <c r="S45" s="382"/>
    </row>
    <row r="46" spans="1:21" ht="15" customHeight="1" x14ac:dyDescent="0.2">
      <c r="A46" s="188"/>
      <c r="B46" s="116"/>
      <c r="C46" s="1"/>
      <c r="D46" s="383"/>
      <c r="E46" s="384"/>
      <c r="F46" s="65"/>
      <c r="G46" s="53">
        <v>694</v>
      </c>
      <c r="H46" s="54" t="s">
        <v>105</v>
      </c>
      <c r="I46" s="55">
        <f t="shared" si="8"/>
        <v>0</v>
      </c>
      <c r="J46" s="55">
        <f t="shared" si="9"/>
        <v>0</v>
      </c>
      <c r="K46" s="55">
        <f t="shared" si="10"/>
        <v>0</v>
      </c>
      <c r="L46" s="56">
        <f t="shared" si="11"/>
        <v>0</v>
      </c>
      <c r="M46" s="375"/>
      <c r="N46" s="376"/>
      <c r="O46" s="386"/>
      <c r="P46" s="386"/>
      <c r="Q46" s="386"/>
      <c r="S46" s="382"/>
    </row>
    <row r="47" spans="1:21" ht="16.5" customHeight="1" x14ac:dyDescent="0.25">
      <c r="A47" s="188"/>
      <c r="B47" s="116"/>
      <c r="C47" s="1"/>
      <c r="D47" s="383"/>
      <c r="E47" s="384"/>
      <c r="F47" s="65"/>
      <c r="G47" s="65"/>
      <c r="H47" s="66"/>
      <c r="I47" s="67">
        <f t="shared" ref="I47:L47" si="12">SUM(I37:I46)</f>
        <v>233375.53340000001</v>
      </c>
      <c r="J47" s="67">
        <f t="shared" si="12"/>
        <v>131049.04515000001</v>
      </c>
      <c r="K47" s="67">
        <f t="shared" si="12"/>
        <v>1482.9925833333334</v>
      </c>
      <c r="L47" s="67">
        <f t="shared" si="12"/>
        <v>102326.48825000001</v>
      </c>
      <c r="M47" s="375"/>
      <c r="N47" s="376"/>
      <c r="O47" s="386"/>
      <c r="P47" s="386"/>
      <c r="Q47" s="386"/>
      <c r="S47" s="382"/>
    </row>
    <row r="48" spans="1:21" ht="17.25" customHeight="1" x14ac:dyDescent="0.3">
      <c r="A48" s="188"/>
      <c r="B48" s="116"/>
      <c r="C48" s="1"/>
      <c r="D48" s="383"/>
      <c r="E48" s="384"/>
      <c r="F48" s="65"/>
      <c r="G48" s="114"/>
      <c r="H48" s="73"/>
      <c r="I48" s="71">
        <f>+I47-L31</f>
        <v>0</v>
      </c>
      <c r="J48" s="71">
        <f>+J47-R31</f>
        <v>0</v>
      </c>
      <c r="K48" s="71">
        <f>+K47-O31</f>
        <v>0</v>
      </c>
      <c r="L48" s="71">
        <f>+L47-S31</f>
        <v>0</v>
      </c>
      <c r="M48" s="375"/>
      <c r="N48" s="376"/>
      <c r="O48" s="386"/>
      <c r="P48" s="386"/>
      <c r="Q48" s="386"/>
      <c r="S48" s="382"/>
    </row>
    <row r="49" spans="1:19" ht="15" customHeight="1" x14ac:dyDescent="0.2">
      <c r="A49" s="188"/>
      <c r="B49" s="374"/>
      <c r="C49" s="387"/>
      <c r="D49" s="388"/>
      <c r="E49" s="384"/>
      <c r="F49" s="4"/>
      <c r="G49" s="113"/>
      <c r="H49" s="71"/>
      <c r="I49" s="4"/>
      <c r="J49" s="4"/>
      <c r="K49" s="4"/>
      <c r="L49" s="71"/>
      <c r="M49" s="375"/>
      <c r="O49" s="1770"/>
      <c r="P49" s="1752"/>
      <c r="Q49" s="1752"/>
      <c r="S49" s="382"/>
    </row>
    <row r="50" spans="1:19" ht="16.5" customHeight="1" x14ac:dyDescent="0.3">
      <c r="A50" s="188"/>
      <c r="B50" s="374"/>
      <c r="C50" s="387"/>
      <c r="D50" s="388"/>
      <c r="E50" s="384"/>
      <c r="F50" s="4"/>
      <c r="G50" s="113"/>
      <c r="H50" s="71"/>
      <c r="I50" s="4"/>
      <c r="J50" s="4"/>
      <c r="K50" s="4"/>
      <c r="L50" s="71"/>
      <c r="M50" s="375"/>
      <c r="N50" s="73"/>
      <c r="O50" s="73"/>
      <c r="P50" s="73"/>
      <c r="Q50" s="73"/>
      <c r="S50" s="382"/>
    </row>
    <row r="51" spans="1:19" ht="15.75" customHeight="1" x14ac:dyDescent="0.25">
      <c r="A51" s="188"/>
      <c r="C51" s="389"/>
      <c r="D51" s="390"/>
      <c r="E51" s="384"/>
      <c r="G51" s="321"/>
      <c r="H51" s="321"/>
      <c r="J51" s="4"/>
      <c r="K51" s="4"/>
      <c r="L51" s="4"/>
      <c r="M51" s="4"/>
    </row>
    <row r="52" spans="1:19" ht="16.5" hidden="1" customHeight="1" x14ac:dyDescent="0.3">
      <c r="A52" s="73"/>
      <c r="C52" s="391"/>
      <c r="D52" s="1"/>
      <c r="E52" s="68"/>
      <c r="H52" s="3"/>
      <c r="K52" s="321"/>
      <c r="L52" s="321"/>
    </row>
    <row r="53" spans="1:19" ht="12.75" hidden="1" customHeight="1" x14ac:dyDescent="0.2">
      <c r="H53" s="3"/>
    </row>
    <row r="54" spans="1:19" ht="12.75" hidden="1" customHeight="1" x14ac:dyDescent="0.2">
      <c r="B54" s="1771" t="s">
        <v>106</v>
      </c>
      <c r="C54" s="1749"/>
      <c r="D54" s="1749"/>
      <c r="E54" s="1749"/>
      <c r="F54" s="1749"/>
      <c r="H54" s="3"/>
      <c r="I54" s="1771" t="s">
        <v>107</v>
      </c>
      <c r="J54" s="1749"/>
      <c r="K54" s="1749"/>
      <c r="L54" s="1749"/>
      <c r="O54" s="1771" t="s">
        <v>108</v>
      </c>
      <c r="P54" s="1749"/>
      <c r="Q54" s="1749"/>
      <c r="R54" s="1749"/>
      <c r="S54" s="1749"/>
    </row>
    <row r="55" spans="1:19" ht="12.75" hidden="1" customHeight="1" x14ac:dyDescent="0.2">
      <c r="B55" s="4"/>
      <c r="C55" s="4"/>
      <c r="D55" s="4"/>
      <c r="E55" s="4"/>
      <c r="F55" s="4"/>
      <c r="G55" s="4"/>
      <c r="H55" s="3"/>
      <c r="N55" s="4"/>
      <c r="O55" s="4"/>
      <c r="P55" s="4"/>
      <c r="Q55" s="4"/>
      <c r="R55" s="4"/>
      <c r="S55" s="4"/>
    </row>
    <row r="56" spans="1:19" ht="12.75" hidden="1" customHeight="1" x14ac:dyDescent="0.2">
      <c r="A56" s="4"/>
      <c r="B56" s="188"/>
      <c r="C56" s="188"/>
      <c r="D56" s="188"/>
      <c r="E56" s="188"/>
      <c r="F56" s="188"/>
      <c r="G56" s="188"/>
      <c r="H56" s="81"/>
      <c r="O56" s="82"/>
      <c r="P56" s="188"/>
      <c r="Q56" s="188"/>
      <c r="R56" s="188"/>
      <c r="S56" s="188"/>
    </row>
    <row r="57" spans="1:19" ht="13.5" customHeight="1" x14ac:dyDescent="0.2">
      <c r="A57" s="188"/>
      <c r="B57" s="4"/>
      <c r="C57" s="4"/>
      <c r="D57" s="4"/>
      <c r="E57" s="4"/>
      <c r="F57" s="4"/>
      <c r="G57" s="4"/>
      <c r="H57" s="3"/>
      <c r="P57" s="4"/>
      <c r="Q57" s="4"/>
      <c r="R57" s="4"/>
      <c r="S57" s="4"/>
    </row>
    <row r="58" spans="1:19" ht="12.75" customHeight="1" x14ac:dyDescent="0.2">
      <c r="B58" s="4"/>
      <c r="C58" s="4"/>
      <c r="D58" s="4"/>
      <c r="E58" s="4"/>
      <c r="F58" s="4"/>
      <c r="H58" s="3"/>
      <c r="P58" s="4"/>
      <c r="Q58" s="4"/>
      <c r="R58" s="4"/>
      <c r="S58" s="4"/>
    </row>
    <row r="59" spans="1:19" ht="12.75" customHeight="1" x14ac:dyDescent="0.2">
      <c r="H59" s="3"/>
    </row>
    <row r="60" spans="1:19" ht="12.75" customHeight="1" x14ac:dyDescent="0.2">
      <c r="H60" s="3"/>
    </row>
    <row r="61" spans="1:19" ht="12.75" customHeight="1" x14ac:dyDescent="0.2">
      <c r="H61" s="3"/>
    </row>
    <row r="62" spans="1:19" ht="12.75" customHeight="1" x14ac:dyDescent="0.2">
      <c r="H62" s="3"/>
    </row>
    <row r="63" spans="1:19" ht="12.75" customHeight="1" x14ac:dyDescent="0.2">
      <c r="H63" s="3"/>
    </row>
    <row r="64" spans="1:19" ht="12.75" customHeight="1" x14ac:dyDescent="0.2">
      <c r="H64" s="3"/>
    </row>
    <row r="65" spans="8:8" ht="12.75" customHeight="1" x14ac:dyDescent="0.2">
      <c r="H65" s="3"/>
    </row>
    <row r="66" spans="8:8" ht="12.75" customHeight="1" x14ac:dyDescent="0.2">
      <c r="H66" s="3"/>
    </row>
    <row r="67" spans="8:8" ht="12.75" customHeight="1" x14ac:dyDescent="0.2">
      <c r="H67" s="3"/>
    </row>
    <row r="68" spans="8:8" ht="12.75" customHeight="1" x14ac:dyDescent="0.2">
      <c r="H68" s="3"/>
    </row>
    <row r="69" spans="8:8" ht="12.75" customHeight="1" x14ac:dyDescent="0.2">
      <c r="H69" s="3"/>
    </row>
    <row r="70" spans="8:8" ht="12.75" customHeight="1" x14ac:dyDescent="0.2">
      <c r="H70" s="3"/>
    </row>
    <row r="71" spans="8:8" ht="12.75" customHeight="1" x14ac:dyDescent="0.2">
      <c r="H71" s="3"/>
    </row>
    <row r="72" spans="8:8" ht="12.75" customHeight="1" x14ac:dyDescent="0.2">
      <c r="H72" s="3"/>
    </row>
    <row r="73" spans="8:8" ht="12.75" customHeight="1" x14ac:dyDescent="0.2">
      <c r="H73" s="3"/>
    </row>
    <row r="74" spans="8:8" ht="12.75" customHeight="1" x14ac:dyDescent="0.2">
      <c r="H74" s="3"/>
    </row>
    <row r="75" spans="8:8" ht="12.75" customHeight="1" x14ac:dyDescent="0.2">
      <c r="H75" s="3"/>
    </row>
    <row r="76" spans="8:8" ht="12.75" customHeight="1" x14ac:dyDescent="0.2">
      <c r="H76" s="3"/>
    </row>
    <row r="77" spans="8:8" ht="12.75" customHeight="1" x14ac:dyDescent="0.2">
      <c r="H77" s="3"/>
    </row>
    <row r="78" spans="8:8" ht="12.75" customHeight="1" x14ac:dyDescent="0.2">
      <c r="H78" s="3"/>
    </row>
    <row r="79" spans="8:8" ht="12.75" customHeight="1" x14ac:dyDescent="0.2">
      <c r="H79" s="3"/>
    </row>
    <row r="80" spans="8:8" ht="12.75" customHeight="1" x14ac:dyDescent="0.2">
      <c r="H80" s="3"/>
    </row>
    <row r="81" spans="8:8" ht="12.75" customHeight="1" x14ac:dyDescent="0.2">
      <c r="H81" s="3"/>
    </row>
    <row r="82" spans="8:8" ht="12.75" customHeight="1" x14ac:dyDescent="0.2">
      <c r="H82" s="3"/>
    </row>
    <row r="83" spans="8:8" ht="12.75" customHeight="1" x14ac:dyDescent="0.2">
      <c r="H83" s="3"/>
    </row>
    <row r="84" spans="8:8" ht="12.75" customHeight="1" x14ac:dyDescent="0.2">
      <c r="H84" s="3"/>
    </row>
    <row r="85" spans="8:8" ht="12.75" customHeight="1" x14ac:dyDescent="0.2">
      <c r="H85" s="3"/>
    </row>
    <row r="86" spans="8:8" ht="12.75" customHeight="1" x14ac:dyDescent="0.2">
      <c r="H86" s="3"/>
    </row>
    <row r="87" spans="8:8" ht="12.75" customHeight="1" x14ac:dyDescent="0.2">
      <c r="H87" s="3"/>
    </row>
    <row r="88" spans="8:8" ht="12.75" customHeight="1" x14ac:dyDescent="0.2">
      <c r="H88" s="3"/>
    </row>
    <row r="89" spans="8:8" ht="12.75" customHeight="1" x14ac:dyDescent="0.2">
      <c r="H89" s="3"/>
    </row>
    <row r="90" spans="8:8" ht="12.75" customHeight="1" x14ac:dyDescent="0.2">
      <c r="H90" s="3"/>
    </row>
    <row r="91" spans="8:8" ht="12.75" customHeight="1" x14ac:dyDescent="0.2">
      <c r="H91" s="3"/>
    </row>
    <row r="92" spans="8:8" ht="12.75" customHeight="1" x14ac:dyDescent="0.2">
      <c r="H92" s="3"/>
    </row>
    <row r="93" spans="8:8" ht="12.75" customHeight="1" x14ac:dyDescent="0.2">
      <c r="H93" s="3"/>
    </row>
    <row r="94" spans="8:8" ht="12.75" customHeight="1" x14ac:dyDescent="0.2">
      <c r="H94" s="3"/>
    </row>
    <row r="95" spans="8:8" ht="12.75" customHeight="1" x14ac:dyDescent="0.2">
      <c r="H95" s="3"/>
    </row>
    <row r="96" spans="8:8" ht="12.75" customHeight="1" x14ac:dyDescent="0.2">
      <c r="H96" s="3"/>
    </row>
    <row r="97" spans="8:8" ht="12.75" customHeight="1" x14ac:dyDescent="0.2">
      <c r="H97" s="3"/>
    </row>
    <row r="98" spans="8:8" ht="12.75" customHeight="1" x14ac:dyDescent="0.2">
      <c r="H98" s="3"/>
    </row>
    <row r="99" spans="8:8" ht="12.75" customHeight="1" x14ac:dyDescent="0.2">
      <c r="H99" s="3"/>
    </row>
    <row r="100" spans="8:8" ht="12.75" customHeight="1" x14ac:dyDescent="0.2">
      <c r="H100" s="3"/>
    </row>
    <row r="101" spans="8:8" ht="12.75" customHeight="1" x14ac:dyDescent="0.2">
      <c r="H101" s="3"/>
    </row>
    <row r="102" spans="8:8" ht="12.75" customHeight="1" x14ac:dyDescent="0.2">
      <c r="H102" s="3"/>
    </row>
    <row r="103" spans="8:8" ht="12.75" customHeight="1" x14ac:dyDescent="0.2">
      <c r="H103" s="3"/>
    </row>
    <row r="104" spans="8:8" ht="12.75" customHeight="1" x14ac:dyDescent="0.2">
      <c r="H104" s="3"/>
    </row>
    <row r="105" spans="8:8" ht="12.75" customHeight="1" x14ac:dyDescent="0.2">
      <c r="H105" s="3"/>
    </row>
    <row r="106" spans="8:8" ht="12.75" customHeight="1" x14ac:dyDescent="0.2">
      <c r="H106" s="3"/>
    </row>
    <row r="107" spans="8:8" ht="12.75" customHeight="1" x14ac:dyDescent="0.2">
      <c r="H107" s="3"/>
    </row>
    <row r="108" spans="8:8" ht="12.75" customHeight="1" x14ac:dyDescent="0.2">
      <c r="H108" s="3"/>
    </row>
    <row r="109" spans="8:8" ht="12.75" customHeight="1" x14ac:dyDescent="0.2">
      <c r="H109" s="3"/>
    </row>
    <row r="110" spans="8:8" ht="12.75" customHeight="1" x14ac:dyDescent="0.2">
      <c r="H110" s="3"/>
    </row>
    <row r="111" spans="8:8" ht="12.75" customHeight="1" x14ac:dyDescent="0.2">
      <c r="H111" s="3"/>
    </row>
    <row r="112" spans="8:8"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sheetData>
  <mergeCells count="11">
    <mergeCell ref="O49:Q49"/>
    <mergeCell ref="B54:F54"/>
    <mergeCell ref="I54:L54"/>
    <mergeCell ref="O54:S54"/>
    <mergeCell ref="A11:S11"/>
    <mergeCell ref="A12:S12"/>
    <mergeCell ref="A13:S13"/>
    <mergeCell ref="A14:S14"/>
    <mergeCell ref="A15:S15"/>
    <mergeCell ref="O34:Q34"/>
    <mergeCell ref="O35:Q35"/>
  </mergeCells>
  <pageMargins left="0.7" right="0.7" top="0.75" bottom="0.75"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5"/>
  <sheetViews>
    <sheetView topLeftCell="J46" workbookViewId="0">
      <selection activeCell="G8" sqref="G7:G8"/>
    </sheetView>
  </sheetViews>
  <sheetFormatPr baseColWidth="10" defaultColWidth="14.42578125" defaultRowHeight="15" customHeight="1" x14ac:dyDescent="0.2"/>
  <cols>
    <col min="1" max="1" width="3.85546875" customWidth="1"/>
    <col min="2" max="2" width="11.85546875" customWidth="1"/>
    <col min="3" max="3" width="8.28515625" customWidth="1"/>
    <col min="4" max="4" width="5.7109375" customWidth="1"/>
    <col min="5" max="5" width="15.5703125" customWidth="1"/>
    <col min="6" max="6" width="9.140625" customWidth="1"/>
    <col min="7" max="7" width="12.42578125" customWidth="1"/>
    <col min="8" max="8" width="42.85546875" customWidth="1"/>
    <col min="9" max="9" width="18.42578125" customWidth="1"/>
    <col min="10" max="10" width="18.7109375" customWidth="1"/>
    <col min="11" max="11" width="26.5703125" customWidth="1"/>
    <col min="12" max="12" width="18.7109375" customWidth="1"/>
    <col min="13" max="13" width="5.85546875" customWidth="1"/>
    <col min="14" max="14" width="16.7109375" customWidth="1"/>
    <col min="15" max="15" width="16.140625" customWidth="1"/>
    <col min="16" max="16" width="9.7109375" customWidth="1"/>
    <col min="17" max="17" width="8.5703125" customWidth="1"/>
    <col min="18" max="18" width="16.7109375" customWidth="1"/>
    <col min="19" max="19" width="16.140625" customWidth="1"/>
    <col min="20" max="20" width="12" hidden="1" customWidth="1"/>
    <col min="21" max="21" width="9.140625" hidden="1" customWidth="1"/>
    <col min="22" max="22" width="11" hidden="1" customWidth="1"/>
    <col min="23" max="23" width="9.140625" hidden="1" customWidth="1"/>
    <col min="24" max="24" width="10" hidden="1" customWidth="1"/>
    <col min="25" max="26" width="10" customWidth="1"/>
  </cols>
  <sheetData>
    <row r="1" spans="1:22" ht="12.75" customHeight="1" x14ac:dyDescent="0.2"/>
    <row r="2" spans="1:22" ht="12.75" customHeight="1" x14ac:dyDescent="0.2">
      <c r="B2" s="82"/>
    </row>
    <row r="3" spans="1:22" ht="12.75" customHeight="1" x14ac:dyDescent="0.2"/>
    <row r="4" spans="1:22" ht="12.75" customHeight="1" x14ac:dyDescent="0.2">
      <c r="A4" s="190"/>
      <c r="B4" s="190"/>
      <c r="C4" s="190"/>
      <c r="D4" s="190"/>
      <c r="E4" s="190"/>
      <c r="F4" s="190"/>
      <c r="G4" s="190"/>
      <c r="H4" s="190"/>
      <c r="I4" s="190"/>
      <c r="J4" s="190"/>
      <c r="K4" s="190"/>
      <c r="L4" s="190"/>
      <c r="M4" s="190"/>
      <c r="N4" s="190"/>
      <c r="O4" s="190"/>
      <c r="P4" s="190"/>
      <c r="Q4" s="190"/>
      <c r="R4" s="190"/>
      <c r="S4" s="190"/>
    </row>
    <row r="5" spans="1:22" ht="12.75" customHeight="1" x14ac:dyDescent="0.2">
      <c r="A5" s="190"/>
      <c r="B5" s="190"/>
      <c r="C5" s="190"/>
      <c r="D5" s="190"/>
      <c r="E5" s="190"/>
      <c r="F5" s="190"/>
      <c r="G5" s="190"/>
      <c r="H5" s="190"/>
      <c r="I5" s="190"/>
      <c r="J5" s="190"/>
      <c r="K5" s="190"/>
      <c r="L5" s="190"/>
      <c r="M5" s="190"/>
      <c r="N5" s="190"/>
      <c r="O5" s="190"/>
      <c r="P5" s="190"/>
      <c r="Q5" s="190"/>
      <c r="R5" s="190"/>
      <c r="S5" s="190"/>
    </row>
    <row r="6" spans="1:22" ht="12.75" customHeight="1" x14ac:dyDescent="0.2">
      <c r="A6" s="190"/>
      <c r="B6" s="190"/>
      <c r="C6" s="190"/>
      <c r="D6" s="190"/>
      <c r="E6" s="190"/>
      <c r="F6" s="190"/>
      <c r="G6" s="190"/>
      <c r="H6" s="190"/>
      <c r="I6" s="190"/>
      <c r="J6" s="190"/>
      <c r="K6" s="190"/>
      <c r="L6" s="190"/>
      <c r="M6" s="190"/>
      <c r="N6" s="190"/>
      <c r="O6" s="190"/>
      <c r="P6" s="190"/>
      <c r="Q6" s="190"/>
      <c r="R6" s="190"/>
      <c r="S6" s="190"/>
    </row>
    <row r="7" spans="1:22" ht="12.75" customHeight="1" x14ac:dyDescent="0.2">
      <c r="A7" s="190"/>
      <c r="B7" s="190"/>
      <c r="C7" s="392"/>
      <c r="D7" s="392"/>
      <c r="E7" s="392"/>
      <c r="F7" s="190"/>
      <c r="G7" s="393"/>
      <c r="H7" s="190"/>
      <c r="I7" s="190"/>
      <c r="J7" s="190"/>
      <c r="K7" s="190"/>
      <c r="L7" s="190"/>
      <c r="M7" s="190"/>
      <c r="N7" s="190"/>
      <c r="O7" s="190"/>
      <c r="P7" s="190"/>
      <c r="Q7" s="190"/>
      <c r="R7" s="190"/>
      <c r="S7" s="190"/>
    </row>
    <row r="8" spans="1:22" ht="12.75" customHeight="1" x14ac:dyDescent="0.2">
      <c r="A8" s="190"/>
      <c r="B8" s="190"/>
      <c r="C8" s="392"/>
      <c r="D8" s="392"/>
      <c r="E8" s="392"/>
      <c r="F8" s="190"/>
      <c r="G8" s="393"/>
      <c r="H8" s="190"/>
      <c r="I8" s="190"/>
      <c r="J8" s="190"/>
      <c r="K8" s="190"/>
      <c r="L8" s="190"/>
      <c r="M8" s="190"/>
      <c r="N8" s="190"/>
      <c r="O8" s="190"/>
      <c r="P8" s="190"/>
      <c r="Q8" s="190"/>
      <c r="R8" s="190"/>
      <c r="S8" s="190"/>
    </row>
    <row r="9" spans="1:22" ht="12.75" customHeight="1" x14ac:dyDescent="0.2">
      <c r="A9" s="190"/>
      <c r="B9" s="190"/>
      <c r="C9" s="392"/>
      <c r="D9" s="392"/>
      <c r="E9" s="392"/>
      <c r="F9" s="190"/>
      <c r="G9" s="393"/>
      <c r="H9" s="190"/>
      <c r="I9" s="190"/>
      <c r="J9" s="190"/>
      <c r="K9" s="190"/>
      <c r="L9" s="190"/>
      <c r="M9" s="190"/>
      <c r="N9" s="190"/>
      <c r="O9" s="190"/>
      <c r="P9" s="190"/>
      <c r="Q9" s="190"/>
      <c r="R9" s="190"/>
      <c r="S9" s="190"/>
    </row>
    <row r="10" spans="1:22" ht="12.75" customHeight="1" x14ac:dyDescent="0.2">
      <c r="A10" s="190"/>
      <c r="B10" s="190"/>
      <c r="C10" s="392"/>
      <c r="D10" s="392"/>
      <c r="E10" s="392"/>
      <c r="F10" s="190"/>
      <c r="G10" s="393"/>
      <c r="H10" s="190"/>
      <c r="I10" s="190"/>
      <c r="J10" s="190"/>
      <c r="K10" s="190"/>
      <c r="L10" s="190"/>
      <c r="M10" s="190"/>
      <c r="N10" s="190"/>
      <c r="O10" s="190"/>
      <c r="P10" s="190"/>
      <c r="Q10" s="190"/>
      <c r="R10" s="190"/>
      <c r="S10" s="190"/>
    </row>
    <row r="11" spans="1:22" ht="12.75" customHeight="1" x14ac:dyDescent="0.2">
      <c r="A11" s="190"/>
      <c r="B11" s="190"/>
      <c r="C11" s="392"/>
      <c r="D11" s="392"/>
      <c r="E11" s="392"/>
      <c r="F11" s="190"/>
      <c r="G11" s="393"/>
      <c r="H11" s="190"/>
      <c r="I11" s="190"/>
      <c r="J11" s="190"/>
      <c r="K11" s="190"/>
      <c r="L11" s="190"/>
      <c r="M11" s="190"/>
      <c r="N11" s="190"/>
      <c r="O11" s="190"/>
      <c r="P11" s="190"/>
      <c r="Q11" s="190"/>
      <c r="R11" s="190"/>
      <c r="S11" s="190"/>
    </row>
    <row r="12" spans="1:22" ht="12.75" customHeight="1" x14ac:dyDescent="0.2">
      <c r="A12" s="1775" t="s">
        <v>0</v>
      </c>
      <c r="B12" s="1746"/>
      <c r="C12" s="1746"/>
      <c r="D12" s="1746"/>
      <c r="E12" s="1746"/>
      <c r="F12" s="1746"/>
      <c r="G12" s="1746"/>
      <c r="H12" s="1746"/>
      <c r="I12" s="1746"/>
      <c r="J12" s="1746"/>
      <c r="K12" s="1746"/>
      <c r="L12" s="1746"/>
      <c r="M12" s="1746"/>
      <c r="N12" s="1746"/>
      <c r="O12" s="1746"/>
      <c r="P12" s="1746"/>
      <c r="Q12" s="1746"/>
      <c r="R12" s="1746"/>
      <c r="S12" s="1747"/>
    </row>
    <row r="13" spans="1:22" ht="12.75" customHeight="1" x14ac:dyDescent="0.2">
      <c r="A13" s="1775" t="s">
        <v>1</v>
      </c>
      <c r="B13" s="1746"/>
      <c r="C13" s="1746"/>
      <c r="D13" s="1746"/>
      <c r="E13" s="1746"/>
      <c r="F13" s="1746"/>
      <c r="G13" s="1746"/>
      <c r="H13" s="1746"/>
      <c r="I13" s="1746"/>
      <c r="J13" s="1746"/>
      <c r="K13" s="1746"/>
      <c r="L13" s="1746"/>
      <c r="M13" s="1746"/>
      <c r="N13" s="1746"/>
      <c r="O13" s="1746"/>
      <c r="P13" s="1746"/>
      <c r="Q13" s="1746"/>
      <c r="R13" s="1746"/>
      <c r="S13" s="1747"/>
    </row>
    <row r="14" spans="1:22" ht="13.5" customHeight="1" x14ac:dyDescent="0.2">
      <c r="A14" s="1775" t="s">
        <v>2</v>
      </c>
      <c r="B14" s="1746"/>
      <c r="C14" s="1746"/>
      <c r="D14" s="1746"/>
      <c r="E14" s="1746"/>
      <c r="F14" s="1746"/>
      <c r="G14" s="1746"/>
      <c r="H14" s="1746"/>
      <c r="I14" s="1746"/>
      <c r="J14" s="1746"/>
      <c r="K14" s="1746"/>
      <c r="L14" s="1746"/>
      <c r="M14" s="1746"/>
      <c r="N14" s="1746"/>
      <c r="O14" s="1746"/>
      <c r="P14" s="1746"/>
      <c r="Q14" s="1746"/>
      <c r="R14" s="1746"/>
      <c r="S14" s="1747"/>
    </row>
    <row r="15" spans="1:22" ht="12.75" customHeight="1" x14ac:dyDescent="0.2">
      <c r="A15" s="1776" t="s">
        <v>3</v>
      </c>
      <c r="B15" s="1777"/>
      <c r="C15" s="1777"/>
      <c r="D15" s="1777"/>
      <c r="E15" s="1777"/>
      <c r="F15" s="1777"/>
      <c r="G15" s="1777"/>
      <c r="H15" s="1777"/>
      <c r="I15" s="1777"/>
      <c r="J15" s="1777"/>
      <c r="K15" s="1777"/>
      <c r="L15" s="1777"/>
      <c r="M15" s="1777"/>
      <c r="N15" s="1777"/>
      <c r="O15" s="1777"/>
      <c r="P15" s="1777"/>
      <c r="Q15" s="1777"/>
      <c r="R15" s="1777"/>
      <c r="S15" s="1778"/>
    </row>
    <row r="16" spans="1:22" ht="12.75" customHeight="1" x14ac:dyDescent="0.2">
      <c r="A16" s="1779" t="str">
        <f>+'05-RECURSOS HUMANOS'!A10:S10</f>
        <v>30 de junio  2023</v>
      </c>
      <c r="B16" s="1746"/>
      <c r="C16" s="1746"/>
      <c r="D16" s="1746"/>
      <c r="E16" s="1746"/>
      <c r="F16" s="1746"/>
      <c r="G16" s="1746"/>
      <c r="H16" s="1746"/>
      <c r="I16" s="1746"/>
      <c r="J16" s="1746"/>
      <c r="K16" s="1746"/>
      <c r="L16" s="1746"/>
      <c r="M16" s="1746"/>
      <c r="N16" s="1746"/>
      <c r="O16" s="1746"/>
      <c r="P16" s="1746"/>
      <c r="Q16" s="1746"/>
      <c r="R16" s="1746"/>
      <c r="S16" s="1780"/>
      <c r="V16" s="109" t="s">
        <v>109</v>
      </c>
    </row>
    <row r="17" spans="1:26" ht="45" customHeight="1" x14ac:dyDescent="0.2">
      <c r="A17" s="90" t="s">
        <v>6</v>
      </c>
      <c r="B17" s="218" t="s">
        <v>7</v>
      </c>
      <c r="C17" s="218" t="s">
        <v>110</v>
      </c>
      <c r="D17" s="218" t="s">
        <v>9</v>
      </c>
      <c r="E17" s="218" t="s">
        <v>10</v>
      </c>
      <c r="F17" s="218" t="s">
        <v>11</v>
      </c>
      <c r="G17" s="218" t="s">
        <v>12</v>
      </c>
      <c r="H17" s="218" t="s">
        <v>13</v>
      </c>
      <c r="I17" s="216" t="s">
        <v>14</v>
      </c>
      <c r="J17" s="216" t="s">
        <v>15</v>
      </c>
      <c r="K17" s="216" t="s">
        <v>16</v>
      </c>
      <c r="L17" s="218" t="s">
        <v>17</v>
      </c>
      <c r="M17" s="218" t="s">
        <v>18</v>
      </c>
      <c r="N17" s="218" t="s">
        <v>19</v>
      </c>
      <c r="O17" s="218" t="s">
        <v>20</v>
      </c>
      <c r="P17" s="218" t="s">
        <v>21</v>
      </c>
      <c r="Q17" s="218" t="s">
        <v>22</v>
      </c>
      <c r="R17" s="219" t="str">
        <f>+'05-RECURSOS HUMANOS'!R12</f>
        <v>DEPRECIACION ACUMULADA 30/06/23</v>
      </c>
      <c r="S17" s="218" t="s">
        <v>23</v>
      </c>
      <c r="T17" s="92" t="s">
        <v>24</v>
      </c>
      <c r="U17" s="14"/>
      <c r="V17" s="125">
        <v>45107</v>
      </c>
      <c r="W17" s="14"/>
      <c r="X17" s="14"/>
      <c r="Y17" s="14"/>
      <c r="Z17" s="14"/>
    </row>
    <row r="18" spans="1:26" ht="15" customHeight="1" x14ac:dyDescent="0.3">
      <c r="A18" s="220">
        <v>1</v>
      </c>
      <c r="B18" s="221">
        <v>40232</v>
      </c>
      <c r="C18" s="1172" t="s">
        <v>371</v>
      </c>
      <c r="D18" s="1172" t="s">
        <v>2055</v>
      </c>
      <c r="E18" s="223" t="s">
        <v>35</v>
      </c>
      <c r="F18" s="97">
        <v>620719</v>
      </c>
      <c r="G18" s="223">
        <v>1</v>
      </c>
      <c r="H18" s="227" t="s">
        <v>524</v>
      </c>
      <c r="I18" s="226"/>
      <c r="J18" s="223" t="s">
        <v>56</v>
      </c>
      <c r="K18" s="223" t="s">
        <v>525</v>
      </c>
      <c r="L18" s="181">
        <v>11434.12</v>
      </c>
      <c r="M18" s="179">
        <v>3</v>
      </c>
      <c r="N18" s="135">
        <v>0</v>
      </c>
      <c r="O18" s="135">
        <v>0</v>
      </c>
      <c r="P18" s="225">
        <v>3</v>
      </c>
      <c r="Q18" s="225"/>
      <c r="R18" s="135">
        <v>11434.12</v>
      </c>
      <c r="S18" s="135">
        <f t="shared" ref="S18:S23" si="0">IF(M18=0,"N/A",+L18-R18)</f>
        <v>0</v>
      </c>
      <c r="T18" s="103">
        <v>614</v>
      </c>
      <c r="V18" s="136"/>
    </row>
    <row r="19" spans="1:26" ht="15" customHeight="1" x14ac:dyDescent="0.3">
      <c r="A19" s="220">
        <v>2</v>
      </c>
      <c r="B19" s="95">
        <v>42445</v>
      </c>
      <c r="C19" s="1172" t="s">
        <v>371</v>
      </c>
      <c r="D19" s="1172" t="s">
        <v>2055</v>
      </c>
      <c r="E19" s="223" t="s">
        <v>35</v>
      </c>
      <c r="F19" s="97">
        <v>620730</v>
      </c>
      <c r="G19" s="223">
        <v>1</v>
      </c>
      <c r="H19" s="227" t="s">
        <v>526</v>
      </c>
      <c r="I19" s="226"/>
      <c r="J19" s="223" t="s">
        <v>56</v>
      </c>
      <c r="K19" s="223" t="s">
        <v>525</v>
      </c>
      <c r="L19" s="181">
        <v>6370.72</v>
      </c>
      <c r="M19" s="179">
        <v>3</v>
      </c>
      <c r="N19" s="135">
        <v>0</v>
      </c>
      <c r="O19" s="135">
        <v>0</v>
      </c>
      <c r="P19" s="225">
        <v>3</v>
      </c>
      <c r="Q19" s="225"/>
      <c r="R19" s="135">
        <v>6370.72</v>
      </c>
      <c r="S19" s="135">
        <f t="shared" si="0"/>
        <v>0</v>
      </c>
      <c r="T19" s="103">
        <v>614</v>
      </c>
    </row>
    <row r="20" spans="1:26" ht="15" customHeight="1" x14ac:dyDescent="0.3">
      <c r="A20" s="220">
        <v>3</v>
      </c>
      <c r="B20" s="221">
        <v>41562</v>
      </c>
      <c r="C20" s="1172" t="s">
        <v>371</v>
      </c>
      <c r="D20" s="1172" t="s">
        <v>2055</v>
      </c>
      <c r="E20" s="223" t="s">
        <v>35</v>
      </c>
      <c r="F20" s="97">
        <v>620728</v>
      </c>
      <c r="G20" s="223">
        <v>1</v>
      </c>
      <c r="H20" s="227" t="s">
        <v>62</v>
      </c>
      <c r="I20" s="226"/>
      <c r="J20" s="223" t="s">
        <v>64</v>
      </c>
      <c r="K20" s="223" t="s">
        <v>525</v>
      </c>
      <c r="L20" s="181">
        <v>2831</v>
      </c>
      <c r="M20" s="105">
        <v>3</v>
      </c>
      <c r="N20" s="135">
        <v>0</v>
      </c>
      <c r="O20" s="135">
        <v>0</v>
      </c>
      <c r="P20" s="225">
        <v>3</v>
      </c>
      <c r="Q20" s="225"/>
      <c r="R20" s="135">
        <v>2831</v>
      </c>
      <c r="S20" s="135">
        <f t="shared" si="0"/>
        <v>0</v>
      </c>
      <c r="T20" s="103">
        <v>614</v>
      </c>
    </row>
    <row r="21" spans="1:26" ht="13.5" customHeight="1" x14ac:dyDescent="0.25">
      <c r="A21" s="220">
        <v>4</v>
      </c>
      <c r="B21" s="221">
        <v>40695</v>
      </c>
      <c r="C21" s="1172" t="s">
        <v>371</v>
      </c>
      <c r="D21" s="1172" t="s">
        <v>2055</v>
      </c>
      <c r="E21" s="223" t="s">
        <v>68</v>
      </c>
      <c r="F21" s="226"/>
      <c r="G21" s="223">
        <v>1</v>
      </c>
      <c r="H21" s="227" t="s">
        <v>527</v>
      </c>
      <c r="I21" s="226"/>
      <c r="J21" s="223" t="s">
        <v>528</v>
      </c>
      <c r="K21" s="223" t="s">
        <v>525</v>
      </c>
      <c r="L21" s="181">
        <v>1044</v>
      </c>
      <c r="M21" s="105">
        <v>10</v>
      </c>
      <c r="N21" s="135">
        <v>0</v>
      </c>
      <c r="O21" s="135">
        <f t="shared" ref="O21:O22" si="1">IF(M21=0,"N/A",+N21/12)</f>
        <v>0</v>
      </c>
      <c r="P21" s="102">
        <f t="shared" ref="P21:P39" si="2">+DATEDIF($B21,$V$17,"y")</f>
        <v>12</v>
      </c>
      <c r="Q21" s="102">
        <v>0</v>
      </c>
      <c r="R21" s="135">
        <v>1044</v>
      </c>
      <c r="S21" s="135">
        <f t="shared" si="0"/>
        <v>0</v>
      </c>
      <c r="T21" s="103">
        <v>617</v>
      </c>
    </row>
    <row r="22" spans="1:26" ht="15" customHeight="1" x14ac:dyDescent="0.3">
      <c r="A22" s="220">
        <v>5</v>
      </c>
      <c r="B22" s="95">
        <v>41701</v>
      </c>
      <c r="C22" s="1172" t="s">
        <v>371</v>
      </c>
      <c r="D22" s="1172" t="s">
        <v>2055</v>
      </c>
      <c r="E22" s="97" t="s">
        <v>68</v>
      </c>
      <c r="F22" s="97"/>
      <c r="G22" s="97">
        <v>1</v>
      </c>
      <c r="H22" s="98" t="s">
        <v>529</v>
      </c>
      <c r="I22" s="97"/>
      <c r="J22" s="97" t="s">
        <v>530</v>
      </c>
      <c r="K22" s="223" t="s">
        <v>525</v>
      </c>
      <c r="L22" s="99">
        <v>56640</v>
      </c>
      <c r="M22" s="105">
        <v>10</v>
      </c>
      <c r="N22" s="135">
        <f t="shared" ref="N22" si="3">IF(M22=0,"N/A",+L22/M22)</f>
        <v>5664</v>
      </c>
      <c r="O22" s="135">
        <f t="shared" si="1"/>
        <v>472</v>
      </c>
      <c r="P22" s="102">
        <f t="shared" si="2"/>
        <v>9</v>
      </c>
      <c r="Q22" s="102">
        <f>+DATEDIF($B22,$V$17,"ym")</f>
        <v>3</v>
      </c>
      <c r="R22" s="135">
        <f t="shared" ref="R22" si="4">IF(M22=0,"N/A",+N22*P22+O22*Q22)</f>
        <v>52392</v>
      </c>
      <c r="S22" s="135">
        <f t="shared" si="0"/>
        <v>4248</v>
      </c>
      <c r="T22" s="103">
        <v>617</v>
      </c>
    </row>
    <row r="23" spans="1:26" ht="15" customHeight="1" x14ac:dyDescent="0.3">
      <c r="A23" s="220">
        <v>6</v>
      </c>
      <c r="B23" s="221">
        <v>41920</v>
      </c>
      <c r="C23" s="1172" t="s">
        <v>371</v>
      </c>
      <c r="D23" s="1172" t="s">
        <v>2055</v>
      </c>
      <c r="E23" s="222" t="s">
        <v>35</v>
      </c>
      <c r="F23" s="223"/>
      <c r="G23" s="223">
        <v>1</v>
      </c>
      <c r="H23" s="394" t="s">
        <v>531</v>
      </c>
      <c r="I23" s="97" t="s">
        <v>532</v>
      </c>
      <c r="J23" s="97" t="s">
        <v>87</v>
      </c>
      <c r="K23" s="223" t="s">
        <v>525</v>
      </c>
      <c r="L23" s="181">
        <v>11415</v>
      </c>
      <c r="M23" s="105">
        <v>3</v>
      </c>
      <c r="N23" s="135">
        <v>0</v>
      </c>
      <c r="O23" s="135">
        <v>0</v>
      </c>
      <c r="P23" s="102">
        <f t="shared" si="2"/>
        <v>8</v>
      </c>
      <c r="Q23" s="102">
        <f t="shared" ref="Q23:Q34" si="5">+DATEDIF($B23,$V$17,"ym")</f>
        <v>8</v>
      </c>
      <c r="R23" s="135">
        <v>11415</v>
      </c>
      <c r="S23" s="135">
        <f t="shared" si="0"/>
        <v>0</v>
      </c>
      <c r="T23" s="103">
        <v>617</v>
      </c>
    </row>
    <row r="24" spans="1:26" ht="15" customHeight="1" x14ac:dyDescent="0.3">
      <c r="A24" s="220">
        <v>7</v>
      </c>
      <c r="B24" s="221">
        <v>42325</v>
      </c>
      <c r="C24" s="1172" t="s">
        <v>371</v>
      </c>
      <c r="D24" s="1172" t="s">
        <v>2055</v>
      </c>
      <c r="E24" s="222" t="s">
        <v>35</v>
      </c>
      <c r="F24" s="223"/>
      <c r="G24" s="223">
        <v>1</v>
      </c>
      <c r="H24" s="394" t="s">
        <v>533</v>
      </c>
      <c r="I24" s="97" t="s">
        <v>534</v>
      </c>
      <c r="J24" s="97" t="s">
        <v>149</v>
      </c>
      <c r="K24" s="223" t="s">
        <v>535</v>
      </c>
      <c r="L24" s="181">
        <v>19936.009999999998</v>
      </c>
      <c r="M24" s="105">
        <v>3</v>
      </c>
      <c r="N24" s="135">
        <v>0</v>
      </c>
      <c r="O24" s="135">
        <v>0</v>
      </c>
      <c r="P24" s="102">
        <f t="shared" si="2"/>
        <v>7</v>
      </c>
      <c r="Q24" s="102">
        <f t="shared" si="5"/>
        <v>7</v>
      </c>
      <c r="R24" s="135">
        <v>19936.009999999998</v>
      </c>
      <c r="S24" s="135">
        <v>0</v>
      </c>
      <c r="T24" s="103">
        <v>614</v>
      </c>
    </row>
    <row r="25" spans="1:26" ht="15" customHeight="1" x14ac:dyDescent="0.3">
      <c r="A25" s="220">
        <v>8</v>
      </c>
      <c r="B25" s="95">
        <v>42669</v>
      </c>
      <c r="C25" s="1172" t="s">
        <v>371</v>
      </c>
      <c r="D25" s="1172" t="s">
        <v>2055</v>
      </c>
      <c r="E25" s="97" t="s">
        <v>35</v>
      </c>
      <c r="F25" s="97">
        <v>620869</v>
      </c>
      <c r="G25" s="97">
        <v>1</v>
      </c>
      <c r="H25" s="98" t="s">
        <v>118</v>
      </c>
      <c r="I25" s="98"/>
      <c r="J25" s="97" t="s">
        <v>536</v>
      </c>
      <c r="K25" s="97" t="s">
        <v>537</v>
      </c>
      <c r="L25" s="181">
        <v>3850</v>
      </c>
      <c r="M25" s="105">
        <v>3</v>
      </c>
      <c r="N25" s="135">
        <v>0</v>
      </c>
      <c r="O25" s="135">
        <v>0</v>
      </c>
      <c r="P25" s="102">
        <f t="shared" si="2"/>
        <v>6</v>
      </c>
      <c r="Q25" s="102">
        <f t="shared" si="5"/>
        <v>8</v>
      </c>
      <c r="R25" s="135">
        <v>3850</v>
      </c>
      <c r="S25" s="135">
        <f t="shared" ref="S25:S33" si="6">IF(M25=0,"N/A",+L25-R25)</f>
        <v>0</v>
      </c>
      <c r="T25" s="103">
        <v>614</v>
      </c>
    </row>
    <row r="26" spans="1:26" ht="15" customHeight="1" x14ac:dyDescent="0.3">
      <c r="A26" s="220">
        <v>9</v>
      </c>
      <c r="B26" s="95">
        <v>42445</v>
      </c>
      <c r="C26" s="1172" t="s">
        <v>371</v>
      </c>
      <c r="D26" s="1172" t="s">
        <v>2055</v>
      </c>
      <c r="E26" s="97" t="s">
        <v>35</v>
      </c>
      <c r="F26" s="97"/>
      <c r="G26" s="97">
        <v>1</v>
      </c>
      <c r="H26" s="98" t="s">
        <v>524</v>
      </c>
      <c r="I26" s="98"/>
      <c r="J26" s="97"/>
      <c r="K26" s="97" t="s">
        <v>537</v>
      </c>
      <c r="L26" s="181">
        <v>18500</v>
      </c>
      <c r="M26" s="105">
        <v>3</v>
      </c>
      <c r="N26" s="135">
        <v>0</v>
      </c>
      <c r="O26" s="135">
        <v>0</v>
      </c>
      <c r="P26" s="102">
        <f t="shared" si="2"/>
        <v>7</v>
      </c>
      <c r="Q26" s="102">
        <f t="shared" si="5"/>
        <v>3</v>
      </c>
      <c r="R26" s="135">
        <v>18500</v>
      </c>
      <c r="S26" s="135">
        <f t="shared" si="6"/>
        <v>0</v>
      </c>
      <c r="T26" s="103">
        <v>614</v>
      </c>
    </row>
    <row r="27" spans="1:26" ht="15" customHeight="1" x14ac:dyDescent="0.3">
      <c r="A27" s="220">
        <v>10</v>
      </c>
      <c r="B27" s="95">
        <v>42669</v>
      </c>
      <c r="C27" s="1172" t="s">
        <v>371</v>
      </c>
      <c r="D27" s="1172" t="s">
        <v>2055</v>
      </c>
      <c r="E27" s="97" t="s">
        <v>35</v>
      </c>
      <c r="F27" s="97">
        <v>620789</v>
      </c>
      <c r="G27" s="97">
        <v>1</v>
      </c>
      <c r="H27" s="98" t="s">
        <v>118</v>
      </c>
      <c r="I27" s="98"/>
      <c r="J27" s="97" t="s">
        <v>240</v>
      </c>
      <c r="K27" s="97" t="s">
        <v>537</v>
      </c>
      <c r="L27" s="181">
        <v>3666.94</v>
      </c>
      <c r="M27" s="105">
        <v>3</v>
      </c>
      <c r="N27" s="135">
        <v>0</v>
      </c>
      <c r="O27" s="135">
        <v>0</v>
      </c>
      <c r="P27" s="102">
        <f t="shared" si="2"/>
        <v>6</v>
      </c>
      <c r="Q27" s="102">
        <f t="shared" si="5"/>
        <v>8</v>
      </c>
      <c r="R27" s="135">
        <v>3666.94</v>
      </c>
      <c r="S27" s="135">
        <f t="shared" si="6"/>
        <v>0</v>
      </c>
      <c r="T27" s="103">
        <v>614</v>
      </c>
    </row>
    <row r="28" spans="1:26" ht="15" customHeight="1" x14ac:dyDescent="0.3">
      <c r="A28" s="220">
        <v>11</v>
      </c>
      <c r="B28" s="95">
        <v>42445</v>
      </c>
      <c r="C28" s="1172" t="s">
        <v>371</v>
      </c>
      <c r="D28" s="1172" t="s">
        <v>2055</v>
      </c>
      <c r="E28" s="97" t="s">
        <v>35</v>
      </c>
      <c r="F28" s="97">
        <v>570579</v>
      </c>
      <c r="G28" s="97">
        <v>1</v>
      </c>
      <c r="H28" s="98" t="s">
        <v>524</v>
      </c>
      <c r="I28" s="98"/>
      <c r="J28" s="97" t="s">
        <v>56</v>
      </c>
      <c r="K28" s="97" t="s">
        <v>537</v>
      </c>
      <c r="L28" s="181">
        <v>18500</v>
      </c>
      <c r="M28" s="105">
        <v>3</v>
      </c>
      <c r="N28" s="135">
        <v>0</v>
      </c>
      <c r="O28" s="135">
        <v>0</v>
      </c>
      <c r="P28" s="102">
        <f t="shared" si="2"/>
        <v>7</v>
      </c>
      <c r="Q28" s="102">
        <f t="shared" si="5"/>
        <v>3</v>
      </c>
      <c r="R28" s="135">
        <v>18500</v>
      </c>
      <c r="S28" s="135">
        <f t="shared" si="6"/>
        <v>0</v>
      </c>
      <c r="T28" s="103">
        <v>614</v>
      </c>
    </row>
    <row r="29" spans="1:26" ht="79.5" customHeight="1" x14ac:dyDescent="0.3">
      <c r="A29" s="220">
        <v>12</v>
      </c>
      <c r="B29" s="365">
        <v>43528</v>
      </c>
      <c r="C29" s="1172" t="s">
        <v>371</v>
      </c>
      <c r="D29" s="1172" t="s">
        <v>2055</v>
      </c>
      <c r="E29" s="366" t="s">
        <v>25</v>
      </c>
      <c r="F29" s="366"/>
      <c r="G29" s="366">
        <v>1</v>
      </c>
      <c r="H29" s="367" t="s">
        <v>241</v>
      </c>
      <c r="I29" s="97"/>
      <c r="J29" s="97"/>
      <c r="K29" s="223" t="s">
        <v>525</v>
      </c>
      <c r="L29" s="99">
        <v>112034.28</v>
      </c>
      <c r="M29" s="105">
        <v>10</v>
      </c>
      <c r="N29" s="135">
        <f t="shared" ref="N29:N33" si="7">IF(M29=0,"N/A",+L29/M29)</f>
        <v>11203.428</v>
      </c>
      <c r="O29" s="135">
        <f t="shared" ref="O29:O33" si="8">IF(M29=0,"N/A",+N29/12)</f>
        <v>933.61900000000003</v>
      </c>
      <c r="P29" s="102">
        <f t="shared" si="2"/>
        <v>4</v>
      </c>
      <c r="Q29" s="102">
        <f t="shared" si="5"/>
        <v>3</v>
      </c>
      <c r="R29" s="135">
        <f t="shared" ref="R29:R33" si="9">IF(M29=0,"N/A",+N29*P29+O29*Q29)</f>
        <v>47614.569000000003</v>
      </c>
      <c r="S29" s="135">
        <f t="shared" si="6"/>
        <v>64419.710999999996</v>
      </c>
      <c r="T29" s="103">
        <v>617</v>
      </c>
      <c r="U29" s="4" t="s">
        <v>120</v>
      </c>
      <c r="V29" s="108">
        <v>43563</v>
      </c>
      <c r="W29" s="4">
        <v>100</v>
      </c>
    </row>
    <row r="30" spans="1:26" ht="45" customHeight="1" x14ac:dyDescent="0.3">
      <c r="A30" s="220">
        <v>13</v>
      </c>
      <c r="B30" s="95">
        <v>43528</v>
      </c>
      <c r="C30" s="1172" t="s">
        <v>371</v>
      </c>
      <c r="D30" s="1172" t="s">
        <v>2055</v>
      </c>
      <c r="E30" s="97" t="s">
        <v>25</v>
      </c>
      <c r="F30" s="98">
        <v>570289</v>
      </c>
      <c r="G30" s="97">
        <v>1</v>
      </c>
      <c r="H30" s="107" t="s">
        <v>242</v>
      </c>
      <c r="I30" s="97"/>
      <c r="J30" s="97"/>
      <c r="K30" s="954" t="s">
        <v>1761</v>
      </c>
      <c r="L30" s="99">
        <v>20741.509999999998</v>
      </c>
      <c r="M30" s="105">
        <v>10</v>
      </c>
      <c r="N30" s="135">
        <f t="shared" si="7"/>
        <v>2074.1509999999998</v>
      </c>
      <c r="O30" s="135">
        <f t="shared" si="8"/>
        <v>172.84591666666665</v>
      </c>
      <c r="P30" s="102">
        <f t="shared" si="2"/>
        <v>4</v>
      </c>
      <c r="Q30" s="102">
        <f t="shared" si="5"/>
        <v>3</v>
      </c>
      <c r="R30" s="135">
        <f t="shared" si="9"/>
        <v>8815.1417499999989</v>
      </c>
      <c r="S30" s="135">
        <f t="shared" si="6"/>
        <v>11926.36825</v>
      </c>
      <c r="T30" s="103">
        <v>617</v>
      </c>
      <c r="U30" s="4" t="s">
        <v>120</v>
      </c>
      <c r="V30" s="108">
        <v>43563</v>
      </c>
      <c r="W30" s="4"/>
    </row>
    <row r="31" spans="1:26" ht="30" customHeight="1" x14ac:dyDescent="0.3">
      <c r="A31" s="220">
        <v>14</v>
      </c>
      <c r="B31" s="95">
        <v>43528</v>
      </c>
      <c r="C31" s="1172" t="s">
        <v>371</v>
      </c>
      <c r="D31" s="1172" t="s">
        <v>2055</v>
      </c>
      <c r="E31" s="97" t="s">
        <v>25</v>
      </c>
      <c r="F31" s="98"/>
      <c r="G31" s="97">
        <v>1</v>
      </c>
      <c r="H31" s="107" t="s">
        <v>243</v>
      </c>
      <c r="I31" s="97"/>
      <c r="J31" s="97"/>
      <c r="K31" s="223" t="s">
        <v>525</v>
      </c>
      <c r="L31" s="99">
        <v>10272.290000000001</v>
      </c>
      <c r="M31" s="105">
        <v>10</v>
      </c>
      <c r="N31" s="135">
        <f t="shared" si="7"/>
        <v>1027.229</v>
      </c>
      <c r="O31" s="135">
        <f t="shared" si="8"/>
        <v>85.60241666666667</v>
      </c>
      <c r="P31" s="102">
        <f t="shared" si="2"/>
        <v>4</v>
      </c>
      <c r="Q31" s="102">
        <f t="shared" si="5"/>
        <v>3</v>
      </c>
      <c r="R31" s="135">
        <f t="shared" si="9"/>
        <v>4365.72325</v>
      </c>
      <c r="S31" s="135">
        <f t="shared" si="6"/>
        <v>5906.5667500000009</v>
      </c>
      <c r="T31" s="103">
        <v>617</v>
      </c>
      <c r="U31" s="4" t="s">
        <v>120</v>
      </c>
      <c r="V31" s="108">
        <v>43563</v>
      </c>
      <c r="W31" s="4"/>
    </row>
    <row r="32" spans="1:26" ht="30" customHeight="1" x14ac:dyDescent="0.3">
      <c r="A32" s="220">
        <v>15</v>
      </c>
      <c r="B32" s="95">
        <v>43528</v>
      </c>
      <c r="C32" s="1172" t="s">
        <v>371</v>
      </c>
      <c r="D32" s="1172" t="s">
        <v>2055</v>
      </c>
      <c r="E32" s="97" t="s">
        <v>25</v>
      </c>
      <c r="F32" s="98"/>
      <c r="G32" s="97">
        <v>1</v>
      </c>
      <c r="H32" s="107" t="s">
        <v>243</v>
      </c>
      <c r="I32" s="97"/>
      <c r="J32" s="97"/>
      <c r="K32" s="223" t="s">
        <v>525</v>
      </c>
      <c r="L32" s="99">
        <v>10272.290000000001</v>
      </c>
      <c r="M32" s="105">
        <v>10</v>
      </c>
      <c r="N32" s="201">
        <f t="shared" si="7"/>
        <v>1027.229</v>
      </c>
      <c r="O32" s="201">
        <f t="shared" si="8"/>
        <v>85.60241666666667</v>
      </c>
      <c r="P32" s="102">
        <f t="shared" si="2"/>
        <v>4</v>
      </c>
      <c r="Q32" s="102">
        <f t="shared" si="5"/>
        <v>3</v>
      </c>
      <c r="R32" s="135">
        <f t="shared" si="9"/>
        <v>4365.72325</v>
      </c>
      <c r="S32" s="135">
        <f t="shared" si="6"/>
        <v>5906.5667500000009</v>
      </c>
      <c r="T32" s="103">
        <v>617</v>
      </c>
      <c r="U32" s="4" t="s">
        <v>120</v>
      </c>
      <c r="V32" s="108">
        <v>43563</v>
      </c>
      <c r="W32" s="4"/>
    </row>
    <row r="33" spans="1:23" ht="45" customHeight="1" x14ac:dyDescent="0.3">
      <c r="A33" s="220">
        <v>16</v>
      </c>
      <c r="B33" s="95">
        <v>43528</v>
      </c>
      <c r="C33" s="1172" t="s">
        <v>371</v>
      </c>
      <c r="D33" s="1172" t="s">
        <v>2055</v>
      </c>
      <c r="E33" s="97" t="s">
        <v>25</v>
      </c>
      <c r="F33" s="98"/>
      <c r="G33" s="97">
        <v>1</v>
      </c>
      <c r="H33" s="107" t="s">
        <v>244</v>
      </c>
      <c r="I33" s="97"/>
      <c r="J33" s="97"/>
      <c r="K33" s="223" t="s">
        <v>525</v>
      </c>
      <c r="L33" s="99">
        <v>24638.74</v>
      </c>
      <c r="M33" s="105">
        <v>10</v>
      </c>
      <c r="N33" s="201">
        <f t="shared" si="7"/>
        <v>2463.8740000000003</v>
      </c>
      <c r="O33" s="201">
        <f t="shared" si="8"/>
        <v>205.32283333333336</v>
      </c>
      <c r="P33" s="102">
        <f t="shared" si="2"/>
        <v>4</v>
      </c>
      <c r="Q33" s="102">
        <f t="shared" si="5"/>
        <v>3</v>
      </c>
      <c r="R33" s="135">
        <f t="shared" si="9"/>
        <v>10471.464500000002</v>
      </c>
      <c r="S33" s="135">
        <f t="shared" si="6"/>
        <v>14167.2755</v>
      </c>
      <c r="T33" s="103">
        <v>617</v>
      </c>
      <c r="U33" s="4" t="s">
        <v>120</v>
      </c>
      <c r="V33" s="108">
        <v>43563</v>
      </c>
      <c r="W33" s="4"/>
    </row>
    <row r="34" spans="1:23" s="890" customFormat="1" ht="15.75" customHeight="1" x14ac:dyDescent="0.3">
      <c r="A34" s="220">
        <v>17</v>
      </c>
      <c r="B34" s="902">
        <v>43689</v>
      </c>
      <c r="C34" s="1186" t="s">
        <v>371</v>
      </c>
      <c r="D34" s="1186" t="s">
        <v>2055</v>
      </c>
      <c r="E34" s="1169" t="s">
        <v>57</v>
      </c>
      <c r="F34" s="904"/>
      <c r="G34" s="903">
        <v>1</v>
      </c>
      <c r="H34" s="904" t="s">
        <v>76</v>
      </c>
      <c r="I34" s="903" t="s">
        <v>77</v>
      </c>
      <c r="J34" s="903" t="s">
        <v>78</v>
      </c>
      <c r="K34" s="1592" t="s">
        <v>525</v>
      </c>
      <c r="L34" s="906">
        <v>3961.4133999999999</v>
      </c>
      <c r="M34" s="907">
        <v>3</v>
      </c>
      <c r="N34" s="896">
        <f t="shared" ref="N34" si="10">IF(M34=0,"N/A",+L34/M34)</f>
        <v>1320.4711333333332</v>
      </c>
      <c r="O34" s="896">
        <v>0</v>
      </c>
      <c r="P34" s="1101">
        <f t="shared" si="2"/>
        <v>3</v>
      </c>
      <c r="Q34" s="1101">
        <f t="shared" si="5"/>
        <v>10</v>
      </c>
      <c r="R34" s="897">
        <f t="shared" ref="R34" si="11">IF(M34=0,"N/A",+N34*P34+O34*Q34)</f>
        <v>3961.4133999999995</v>
      </c>
      <c r="S34" s="897">
        <f t="shared" ref="S34" si="12">IF(M34=0,"N/A",+L34-R34)</f>
        <v>4.5474735088646412E-13</v>
      </c>
      <c r="T34" s="1345">
        <v>616</v>
      </c>
      <c r="U34" s="916" t="s">
        <v>79</v>
      </c>
      <c r="V34" s="910">
        <v>43844</v>
      </c>
      <c r="W34" s="911">
        <v>100</v>
      </c>
    </row>
    <row r="35" spans="1:23" s="890" customFormat="1" ht="15.75" customHeight="1" x14ac:dyDescent="0.3">
      <c r="A35" s="220">
        <v>18</v>
      </c>
      <c r="B35" s="1359">
        <v>44539</v>
      </c>
      <c r="C35" s="1186" t="s">
        <v>371</v>
      </c>
      <c r="D35" s="1186" t="s">
        <v>2055</v>
      </c>
      <c r="E35" s="1362" t="s">
        <v>25</v>
      </c>
      <c r="F35" s="1602" t="s">
        <v>1374</v>
      </c>
      <c r="G35" s="1362">
        <v>1</v>
      </c>
      <c r="H35" s="1363" t="s">
        <v>1917</v>
      </c>
      <c r="I35" s="1465"/>
      <c r="J35" s="1465"/>
      <c r="K35" s="1593" t="s">
        <v>525</v>
      </c>
      <c r="L35" s="1467">
        <v>27482.2</v>
      </c>
      <c r="M35" s="1468">
        <v>10</v>
      </c>
      <c r="N35" s="599">
        <f t="shared" ref="N35" si="13">L35/M35</f>
        <v>2748.2200000000003</v>
      </c>
      <c r="O35" s="599">
        <f t="shared" ref="O35" si="14">N35/12</f>
        <v>229.01833333333335</v>
      </c>
      <c r="P35" s="1586">
        <f t="shared" si="2"/>
        <v>1</v>
      </c>
      <c r="Q35" s="1586">
        <f>+DATEDIF($B35,$V$17,"ym")</f>
        <v>6</v>
      </c>
      <c r="R35" s="1594">
        <f t="shared" ref="R35" si="15">IF(M35=0,"N/A",+N35*P35+O35*Q35)</f>
        <v>4122.33</v>
      </c>
      <c r="S35" s="1595">
        <f t="shared" ref="S35" si="16">IF(M35=0,"N/A",+L35-R35)</f>
        <v>23359.870000000003</v>
      </c>
      <c r="T35" s="1290">
        <v>617</v>
      </c>
      <c r="U35" s="916"/>
      <c r="V35" s="910"/>
      <c r="W35" s="911"/>
    </row>
    <row r="36" spans="1:23" s="890" customFormat="1" ht="15.75" customHeight="1" x14ac:dyDescent="0.3">
      <c r="A36" s="220">
        <v>19</v>
      </c>
      <c r="B36" s="1110">
        <v>45041</v>
      </c>
      <c r="C36" s="1596" t="s">
        <v>371</v>
      </c>
      <c r="D36" s="1470">
        <v>26</v>
      </c>
      <c r="E36" s="1111" t="s">
        <v>25</v>
      </c>
      <c r="F36" s="1442" t="s">
        <v>1374</v>
      </c>
      <c r="G36" s="1111">
        <v>1</v>
      </c>
      <c r="H36" s="1242" t="s">
        <v>931</v>
      </c>
      <c r="I36" s="1111"/>
      <c r="J36" s="1111"/>
      <c r="K36" s="1470" t="s">
        <v>525</v>
      </c>
      <c r="L36" s="1243">
        <v>53100</v>
      </c>
      <c r="M36" s="1244">
        <v>10</v>
      </c>
      <c r="N36" s="1138">
        <f>IF(M36=0,"N/A",+L36/M36)</f>
        <v>5310</v>
      </c>
      <c r="O36" s="1138">
        <f>IF(M36=0,"N/A",+N36/12)</f>
        <v>442.5</v>
      </c>
      <c r="P36" s="1471">
        <f t="shared" si="2"/>
        <v>0</v>
      </c>
      <c r="Q36" s="1471">
        <f>+DATEDIF($B36,$V$17,"ym")</f>
        <v>2</v>
      </c>
      <c r="R36" s="1309">
        <f t="shared" ref="R36" si="17">IF(M36=0,"N/A",+N36*P36+O36*Q36)</f>
        <v>885</v>
      </c>
      <c r="S36" s="1309">
        <f t="shared" ref="S36" si="18">IF(M36=0,"N/A",+L36-R36)</f>
        <v>52215</v>
      </c>
      <c r="T36" s="1290">
        <v>617</v>
      </c>
      <c r="U36" s="916"/>
      <c r="V36" s="910"/>
      <c r="W36" s="911"/>
    </row>
    <row r="37" spans="1:23" s="890" customFormat="1" ht="15.75" customHeight="1" x14ac:dyDescent="0.3">
      <c r="A37" s="220">
        <v>20</v>
      </c>
      <c r="B37" s="1359">
        <v>45100</v>
      </c>
      <c r="C37" s="1597" t="s">
        <v>371</v>
      </c>
      <c r="D37" s="1598">
        <v>26</v>
      </c>
      <c r="E37" s="1362" t="s">
        <v>25</v>
      </c>
      <c r="F37" s="1362" t="s">
        <v>1374</v>
      </c>
      <c r="G37" s="1470">
        <v>1</v>
      </c>
      <c r="H37" s="1492" t="s">
        <v>2072</v>
      </c>
      <c r="I37" s="1362" t="s">
        <v>2074</v>
      </c>
      <c r="J37" s="1362" t="s">
        <v>129</v>
      </c>
      <c r="K37" s="1470" t="s">
        <v>525</v>
      </c>
      <c r="L37" s="1364">
        <v>9398.7000000000007</v>
      </c>
      <c r="M37" s="1365">
        <v>3</v>
      </c>
      <c r="N37" s="1493">
        <f t="shared" ref="N37" si="19">IF(M37=0,"N/A",+L37/M37)</f>
        <v>3132.9</v>
      </c>
      <c r="O37" s="1138">
        <f>IF(M37=0,"N/A",+N37/12)</f>
        <v>261.07499999999999</v>
      </c>
      <c r="P37" s="1471">
        <f t="shared" si="2"/>
        <v>0</v>
      </c>
      <c r="Q37" s="1471">
        <f>+DATEDIF($B37,$V$17,"ym")</f>
        <v>0</v>
      </c>
      <c r="R37" s="1309">
        <f t="shared" ref="R37" si="20">IF(M37=0,"N/A",+N37*P37+O37*Q37)</f>
        <v>0</v>
      </c>
      <c r="S37" s="1309">
        <f t="shared" ref="S37" si="21">IF(M37=0,"N/A",+L37-R37)</f>
        <v>9398.7000000000007</v>
      </c>
      <c r="T37" s="1307">
        <v>617</v>
      </c>
      <c r="U37" s="916"/>
      <c r="V37" s="910"/>
      <c r="W37" s="911"/>
    </row>
    <row r="38" spans="1:23" s="890" customFormat="1" ht="15.75" customHeight="1" x14ac:dyDescent="0.3">
      <c r="A38" s="220">
        <v>21</v>
      </c>
      <c r="B38" s="1359">
        <v>45101</v>
      </c>
      <c r="C38" s="1597" t="s">
        <v>2075</v>
      </c>
      <c r="D38" s="1598">
        <v>27</v>
      </c>
      <c r="E38" s="1362" t="s">
        <v>764</v>
      </c>
      <c r="F38" s="1362" t="s">
        <v>1374</v>
      </c>
      <c r="G38" s="1470">
        <v>2</v>
      </c>
      <c r="H38" s="1492" t="s">
        <v>2072</v>
      </c>
      <c r="I38" s="1362" t="s">
        <v>2074</v>
      </c>
      <c r="J38" s="1362" t="s">
        <v>129</v>
      </c>
      <c r="K38" s="1470" t="s">
        <v>525</v>
      </c>
      <c r="L38" s="1364">
        <v>9398.7000000000007</v>
      </c>
      <c r="M38" s="1365">
        <v>3</v>
      </c>
      <c r="N38" s="1493">
        <f t="shared" ref="N38:N39" si="22">IF(M38=0,"N/A",+L38/M38)</f>
        <v>3132.9</v>
      </c>
      <c r="O38" s="1138">
        <f t="shared" ref="O38:O39" si="23">IF(M38=0,"N/A",+N38/12)</f>
        <v>261.07499999999999</v>
      </c>
      <c r="P38" s="1471">
        <f t="shared" si="2"/>
        <v>0</v>
      </c>
      <c r="Q38" s="1471">
        <f t="shared" ref="Q38:Q39" si="24">+DATEDIF($B38,$V$17,"ym")</f>
        <v>0</v>
      </c>
      <c r="R38" s="1309">
        <f t="shared" ref="R38:R39" si="25">IF(M38=0,"N/A",+N38*P38+O38*Q38)</f>
        <v>0</v>
      </c>
      <c r="S38" s="1309">
        <f t="shared" ref="S38:S39" si="26">IF(M38=0,"N/A",+L38-R38)</f>
        <v>9398.7000000000007</v>
      </c>
      <c r="T38" s="1307">
        <v>617</v>
      </c>
      <c r="U38" s="916"/>
      <c r="V38" s="910"/>
      <c r="W38" s="911"/>
    </row>
    <row r="39" spans="1:23" s="890" customFormat="1" ht="15.75" customHeight="1" x14ac:dyDescent="0.3">
      <c r="A39" s="220">
        <v>22</v>
      </c>
      <c r="B39" s="1173">
        <v>45102</v>
      </c>
      <c r="C39" s="1599" t="s">
        <v>2076</v>
      </c>
      <c r="D39" s="1600">
        <v>28</v>
      </c>
      <c r="E39" s="1176" t="s">
        <v>1937</v>
      </c>
      <c r="F39" s="1176" t="s">
        <v>1374</v>
      </c>
      <c r="G39" s="1388">
        <v>3</v>
      </c>
      <c r="H39" s="1587" t="s">
        <v>2072</v>
      </c>
      <c r="I39" s="1176" t="s">
        <v>2074</v>
      </c>
      <c r="J39" s="1176" t="s">
        <v>129</v>
      </c>
      <c r="K39" s="1388" t="s">
        <v>525</v>
      </c>
      <c r="L39" s="1179">
        <v>9398.7000000000007</v>
      </c>
      <c r="M39" s="1180">
        <v>3</v>
      </c>
      <c r="N39" s="1601">
        <f t="shared" si="22"/>
        <v>3132.9</v>
      </c>
      <c r="O39" s="972">
        <f t="shared" si="23"/>
        <v>261.07499999999999</v>
      </c>
      <c r="P39" s="1389">
        <f t="shared" si="2"/>
        <v>0</v>
      </c>
      <c r="Q39" s="1389">
        <f t="shared" si="24"/>
        <v>0</v>
      </c>
      <c r="R39" s="1390">
        <f t="shared" si="25"/>
        <v>0</v>
      </c>
      <c r="S39" s="1390">
        <f t="shared" si="26"/>
        <v>9398.7000000000007</v>
      </c>
      <c r="T39" s="1256">
        <v>617</v>
      </c>
      <c r="U39" s="916"/>
      <c r="V39" s="910"/>
      <c r="W39" s="911"/>
    </row>
    <row r="40" spans="1:23" ht="13.5" customHeight="1" x14ac:dyDescent="0.25">
      <c r="A40" s="395"/>
      <c r="B40" s="395"/>
      <c r="C40" s="395"/>
      <c r="D40" s="395"/>
      <c r="E40" s="395"/>
      <c r="F40" s="395"/>
      <c r="G40" s="395"/>
      <c r="H40" s="395"/>
      <c r="I40" s="395"/>
      <c r="J40" s="395"/>
      <c r="K40" s="395"/>
      <c r="L40" s="396">
        <f>SUM(L18:L39)</f>
        <v>444886.61339999997</v>
      </c>
      <c r="M40" s="396"/>
      <c r="N40" s="396">
        <f>SUM(N18:N39)</f>
        <v>42237.302133333338</v>
      </c>
      <c r="O40" s="396">
        <f>SUM(O18:O39)</f>
        <v>3409.7359166666661</v>
      </c>
      <c r="P40" s="396"/>
      <c r="Q40" s="396"/>
      <c r="R40" s="396">
        <f>SUM(R18:R39)</f>
        <v>234541.15515000001</v>
      </c>
      <c r="S40" s="396">
        <f>SUM(S18:S39)</f>
        <v>210345.45825000003</v>
      </c>
    </row>
    <row r="41" spans="1:23" ht="13.5" customHeight="1" x14ac:dyDescent="0.25">
      <c r="A41" s="241"/>
      <c r="B41" s="397"/>
      <c r="C41" s="395"/>
      <c r="D41" s="398"/>
      <c r="E41" s="398"/>
      <c r="F41" s="398"/>
      <c r="G41" s="398"/>
      <c r="H41" s="399"/>
      <c r="I41" s="398"/>
      <c r="J41" s="400"/>
      <c r="K41" s="398"/>
      <c r="L41" s="188"/>
      <c r="M41" s="188"/>
      <c r="O41" s="82"/>
      <c r="P41" s="4"/>
      <c r="Q41" s="4"/>
      <c r="R41" s="4"/>
      <c r="S41" s="4"/>
      <c r="T41" s="4"/>
    </row>
    <row r="42" spans="1:23" ht="13.5" customHeight="1" x14ac:dyDescent="0.25">
      <c r="A42" s="241"/>
      <c r="B42" s="397"/>
      <c r="C42" s="395"/>
      <c r="D42" s="398"/>
      <c r="E42" s="398"/>
      <c r="F42" s="398"/>
      <c r="G42" s="398"/>
      <c r="M42" s="4"/>
      <c r="P42" s="1751"/>
      <c r="Q42" s="1752"/>
      <c r="R42" s="1752"/>
      <c r="S42" s="401"/>
      <c r="T42" s="4"/>
    </row>
    <row r="43" spans="1:23" ht="31.5" customHeight="1" x14ac:dyDescent="0.25">
      <c r="A43" s="241"/>
      <c r="B43" s="397"/>
      <c r="C43" s="395"/>
      <c r="D43" s="398"/>
      <c r="E43" s="398"/>
      <c r="F43" s="398"/>
      <c r="G43" s="49" t="s">
        <v>90</v>
      </c>
      <c r="H43" s="50" t="s">
        <v>91</v>
      </c>
      <c r="I43" s="50" t="s">
        <v>92</v>
      </c>
      <c r="J43" s="49" t="s">
        <v>93</v>
      </c>
      <c r="K43" s="51" t="s">
        <v>94</v>
      </c>
      <c r="L43" s="51" t="s">
        <v>95</v>
      </c>
      <c r="P43" s="1751"/>
      <c r="Q43" s="1752"/>
      <c r="R43" s="1752"/>
      <c r="S43" s="401"/>
      <c r="T43" s="4"/>
    </row>
    <row r="44" spans="1:23" ht="15.75" customHeight="1" x14ac:dyDescent="0.25">
      <c r="A44" s="241"/>
      <c r="B44" s="397"/>
      <c r="C44" s="395"/>
      <c r="D44" s="398"/>
      <c r="E44" s="398"/>
      <c r="F44" s="398"/>
      <c r="G44" s="53">
        <v>611</v>
      </c>
      <c r="H44" s="54" t="s">
        <v>96</v>
      </c>
      <c r="I44" s="55">
        <f t="shared" ref="I44:I53" si="27">+SUMIF($T$1:$T$352,G44,$L$1:$L$352)</f>
        <v>0</v>
      </c>
      <c r="J44" s="55">
        <f t="shared" ref="J44:J53" si="28">+SUMIF($T$1:$T$352,G44,$R$1:$R$352)</f>
        <v>0</v>
      </c>
      <c r="K44" s="55">
        <f t="shared" ref="K44:K53" si="29">+SUMIF($T$1:$T$352,G44,$O$1:$O$352)</f>
        <v>0</v>
      </c>
      <c r="L44" s="56">
        <f t="shared" ref="L44:L53" si="30">+I44-J44</f>
        <v>0</v>
      </c>
      <c r="P44" s="113"/>
      <c r="Q44" s="113"/>
      <c r="R44" s="113"/>
      <c r="S44" s="401"/>
      <c r="T44" s="4"/>
    </row>
    <row r="45" spans="1:23" ht="15.75" customHeight="1" x14ac:dyDescent="0.25">
      <c r="A45" s="241"/>
      <c r="B45" s="397"/>
      <c r="C45" s="395"/>
      <c r="D45" s="398"/>
      <c r="E45" s="398"/>
      <c r="F45" s="398"/>
      <c r="G45" s="53">
        <v>612</v>
      </c>
      <c r="H45" s="54" t="s">
        <v>97</v>
      </c>
      <c r="I45" s="55">
        <f t="shared" si="27"/>
        <v>0</v>
      </c>
      <c r="J45" s="55">
        <f t="shared" si="28"/>
        <v>0</v>
      </c>
      <c r="K45" s="55">
        <f t="shared" si="29"/>
        <v>0</v>
      </c>
      <c r="L45" s="56">
        <f t="shared" si="30"/>
        <v>0</v>
      </c>
      <c r="P45" s="113"/>
      <c r="Q45" s="113"/>
      <c r="R45" s="113"/>
      <c r="S45" s="401"/>
      <c r="T45" s="4"/>
    </row>
    <row r="46" spans="1:23" ht="15.75" customHeight="1" x14ac:dyDescent="0.25">
      <c r="A46" s="241"/>
      <c r="B46" s="397"/>
      <c r="C46" s="395"/>
      <c r="D46" s="398"/>
      <c r="E46" s="398"/>
      <c r="F46" s="398"/>
      <c r="G46" s="53">
        <v>613</v>
      </c>
      <c r="H46" s="54" t="s">
        <v>98</v>
      </c>
      <c r="I46" s="55">
        <f t="shared" si="27"/>
        <v>0</v>
      </c>
      <c r="J46" s="55">
        <f t="shared" si="28"/>
        <v>0</v>
      </c>
      <c r="K46" s="55">
        <f t="shared" si="29"/>
        <v>0</v>
      </c>
      <c r="L46" s="56">
        <f t="shared" si="30"/>
        <v>0</v>
      </c>
      <c r="P46" s="113"/>
      <c r="Q46" s="113"/>
      <c r="R46" s="113"/>
      <c r="S46" s="401"/>
      <c r="T46" s="4"/>
    </row>
    <row r="47" spans="1:23" ht="15.75" customHeight="1" x14ac:dyDescent="0.25">
      <c r="A47" s="241"/>
      <c r="B47" s="397"/>
      <c r="C47" s="395"/>
      <c r="D47" s="398"/>
      <c r="E47" s="398"/>
      <c r="F47" s="398"/>
      <c r="G47" s="53">
        <v>614</v>
      </c>
      <c r="H47" s="54" t="s">
        <v>99</v>
      </c>
      <c r="I47" s="55">
        <f t="shared" si="27"/>
        <v>85088.79</v>
      </c>
      <c r="J47" s="55">
        <f t="shared" si="28"/>
        <v>85088.79</v>
      </c>
      <c r="K47" s="55">
        <f t="shared" si="29"/>
        <v>0</v>
      </c>
      <c r="L47" s="56">
        <f t="shared" si="30"/>
        <v>0</v>
      </c>
      <c r="P47" s="113"/>
      <c r="Q47" s="113"/>
      <c r="R47" s="113"/>
      <c r="S47" s="401"/>
      <c r="T47" s="4"/>
    </row>
    <row r="48" spans="1:23" ht="15.75" customHeight="1" x14ac:dyDescent="0.25">
      <c r="A48" s="241"/>
      <c r="B48" s="397"/>
      <c r="C48" s="395"/>
      <c r="D48" s="398"/>
      <c r="E48" s="398"/>
      <c r="F48" s="398"/>
      <c r="G48" s="53">
        <v>615</v>
      </c>
      <c r="H48" s="54" t="s">
        <v>100</v>
      </c>
      <c r="I48" s="55">
        <f t="shared" si="27"/>
        <v>0</v>
      </c>
      <c r="J48" s="55">
        <f t="shared" si="28"/>
        <v>0</v>
      </c>
      <c r="K48" s="55">
        <f t="shared" si="29"/>
        <v>0</v>
      </c>
      <c r="L48" s="56">
        <f t="shared" si="30"/>
        <v>0</v>
      </c>
      <c r="P48" s="113"/>
      <c r="Q48" s="113"/>
      <c r="R48" s="113"/>
      <c r="S48" s="401"/>
      <c r="T48" s="4"/>
    </row>
    <row r="49" spans="1:20" ht="15.75" customHeight="1" x14ac:dyDescent="0.25">
      <c r="A49" s="241"/>
      <c r="B49" s="397"/>
      <c r="C49" s="395"/>
      <c r="D49" s="398"/>
      <c r="E49" s="398"/>
      <c r="F49" s="398"/>
      <c r="G49" s="53">
        <v>616</v>
      </c>
      <c r="H49" s="54" t="s">
        <v>101</v>
      </c>
      <c r="I49" s="55">
        <f t="shared" si="27"/>
        <v>3961.4133999999999</v>
      </c>
      <c r="J49" s="55">
        <f t="shared" si="28"/>
        <v>3961.4133999999995</v>
      </c>
      <c r="K49" s="55">
        <f t="shared" si="29"/>
        <v>0</v>
      </c>
      <c r="L49" s="56">
        <f t="shared" si="30"/>
        <v>0</v>
      </c>
      <c r="P49" s="113"/>
      <c r="Q49" s="113"/>
      <c r="R49" s="113"/>
      <c r="S49" s="401"/>
      <c r="T49" s="4"/>
    </row>
    <row r="50" spans="1:20" ht="15.75" customHeight="1" x14ac:dyDescent="0.25">
      <c r="A50" s="241"/>
      <c r="B50" s="397"/>
      <c r="C50" s="395"/>
      <c r="D50" s="398"/>
      <c r="E50" s="398"/>
      <c r="F50" s="398"/>
      <c r="G50" s="53">
        <v>617</v>
      </c>
      <c r="H50" s="54" t="s">
        <v>102</v>
      </c>
      <c r="I50" s="55">
        <f t="shared" si="27"/>
        <v>355836.41000000003</v>
      </c>
      <c r="J50" s="55">
        <f t="shared" si="28"/>
        <v>145490.95174999998</v>
      </c>
      <c r="K50" s="55">
        <f t="shared" si="29"/>
        <v>3409.7359166666661</v>
      </c>
      <c r="L50" s="56">
        <f t="shared" si="30"/>
        <v>210345.45825000005</v>
      </c>
      <c r="P50" s="113"/>
      <c r="Q50" s="113"/>
      <c r="R50" s="113"/>
      <c r="S50" s="401"/>
      <c r="T50" s="4"/>
    </row>
    <row r="51" spans="1:20" ht="15.75" customHeight="1" x14ac:dyDescent="0.25">
      <c r="A51" s="241"/>
      <c r="B51" s="397"/>
      <c r="C51" s="395"/>
      <c r="D51" s="398"/>
      <c r="E51" s="398"/>
      <c r="F51" s="398"/>
      <c r="G51" s="53">
        <v>618</v>
      </c>
      <c r="H51" s="64" t="s">
        <v>103</v>
      </c>
      <c r="I51" s="55">
        <f t="shared" si="27"/>
        <v>0</v>
      </c>
      <c r="J51" s="55">
        <f t="shared" si="28"/>
        <v>0</v>
      </c>
      <c r="K51" s="55">
        <f t="shared" si="29"/>
        <v>0</v>
      </c>
      <c r="L51" s="56">
        <f t="shared" si="30"/>
        <v>0</v>
      </c>
      <c r="P51" s="113"/>
      <c r="Q51" s="113"/>
      <c r="R51" s="113"/>
      <c r="S51" s="401"/>
      <c r="T51" s="4"/>
    </row>
    <row r="52" spans="1:20" ht="15.75" customHeight="1" x14ac:dyDescent="0.25">
      <c r="A52" s="241"/>
      <c r="B52" s="397"/>
      <c r="C52" s="395"/>
      <c r="D52" s="398"/>
      <c r="E52" s="398"/>
      <c r="F52" s="398"/>
      <c r="G52" s="53">
        <v>619</v>
      </c>
      <c r="H52" s="54" t="s">
        <v>104</v>
      </c>
      <c r="I52" s="55">
        <f t="shared" si="27"/>
        <v>0</v>
      </c>
      <c r="J52" s="55">
        <f t="shared" si="28"/>
        <v>0</v>
      </c>
      <c r="K52" s="55">
        <f t="shared" si="29"/>
        <v>0</v>
      </c>
      <c r="L52" s="56">
        <f t="shared" si="30"/>
        <v>0</v>
      </c>
      <c r="P52" s="113"/>
      <c r="Q52" s="113"/>
      <c r="R52" s="113"/>
      <c r="S52" s="401"/>
      <c r="T52" s="4"/>
    </row>
    <row r="53" spans="1:20" ht="15.75" customHeight="1" x14ac:dyDescent="0.25">
      <c r="A53" s="241"/>
      <c r="B53" s="397"/>
      <c r="C53" s="395"/>
      <c r="D53" s="398"/>
      <c r="E53" s="398"/>
      <c r="F53" s="398"/>
      <c r="G53" s="53">
        <v>694</v>
      </c>
      <c r="H53" s="54" t="s">
        <v>105</v>
      </c>
      <c r="I53" s="55">
        <f t="shared" si="27"/>
        <v>0</v>
      </c>
      <c r="J53" s="55">
        <f t="shared" si="28"/>
        <v>0</v>
      </c>
      <c r="K53" s="55">
        <f t="shared" si="29"/>
        <v>0</v>
      </c>
      <c r="L53" s="56">
        <f t="shared" si="30"/>
        <v>0</v>
      </c>
      <c r="P53" s="113"/>
      <c r="Q53" s="113"/>
      <c r="R53" s="113"/>
      <c r="S53" s="401"/>
      <c r="T53" s="4"/>
    </row>
    <row r="54" spans="1:20" ht="16.5" customHeight="1" x14ac:dyDescent="0.25">
      <c r="A54" s="241"/>
      <c r="B54" s="397"/>
      <c r="C54" s="395"/>
      <c r="D54" s="398"/>
      <c r="E54" s="398"/>
      <c r="F54" s="398"/>
      <c r="G54" s="65"/>
      <c r="H54" s="66" t="s">
        <v>124</v>
      </c>
      <c r="I54" s="67">
        <f t="shared" ref="I54:L54" si="31">SUM(I44:I53)</f>
        <v>444886.61340000003</v>
      </c>
      <c r="J54" s="67">
        <f t="shared" si="31"/>
        <v>234541.15514999998</v>
      </c>
      <c r="K54" s="67">
        <f t="shared" si="31"/>
        <v>3409.7359166666661</v>
      </c>
      <c r="L54" s="67">
        <f t="shared" si="31"/>
        <v>210345.45825000005</v>
      </c>
      <c r="M54" s="4"/>
      <c r="N54" s="4"/>
      <c r="O54" s="4"/>
      <c r="P54" s="1751"/>
      <c r="Q54" s="1752"/>
      <c r="R54" s="1752"/>
      <c r="S54" s="4"/>
      <c r="T54" s="4"/>
    </row>
    <row r="55" spans="1:20" ht="15.75" customHeight="1" x14ac:dyDescent="0.3">
      <c r="A55" s="241"/>
      <c r="B55" s="397"/>
      <c r="C55" s="395"/>
      <c r="D55" s="398"/>
      <c r="E55" s="398"/>
      <c r="F55" s="398"/>
      <c r="G55" s="114"/>
      <c r="H55" s="73"/>
      <c r="I55" s="71">
        <f>+I54-L40</f>
        <v>0</v>
      </c>
      <c r="J55" s="71">
        <f>+J54-R40</f>
        <v>0</v>
      </c>
      <c r="K55" s="71">
        <f>+K54-O40</f>
        <v>0</v>
      </c>
      <c r="L55" s="71">
        <f>+L54-S40</f>
        <v>0</v>
      </c>
      <c r="M55" s="4"/>
      <c r="N55" s="4"/>
      <c r="O55" s="4"/>
      <c r="P55" s="4"/>
      <c r="Q55" s="4"/>
      <c r="S55" s="4"/>
      <c r="T55" s="4"/>
    </row>
    <row r="56" spans="1:20" ht="13.5" customHeight="1" x14ac:dyDescent="0.25">
      <c r="A56" s="241"/>
      <c r="B56" s="397"/>
      <c r="C56" s="395"/>
      <c r="D56" s="398"/>
      <c r="E56" s="398"/>
      <c r="F56" s="398"/>
      <c r="G56" s="398"/>
      <c r="H56" s="113"/>
      <c r="I56" s="71"/>
      <c r="M56" s="4"/>
      <c r="N56" s="4"/>
      <c r="O56" s="4"/>
      <c r="P56" s="4"/>
      <c r="Q56" s="4"/>
      <c r="S56" s="4"/>
      <c r="T56" s="4"/>
    </row>
    <row r="57" spans="1:20" ht="13.5" customHeight="1" x14ac:dyDescent="0.25">
      <c r="A57" s="241"/>
      <c r="B57" s="397"/>
      <c r="C57" s="395"/>
      <c r="D57" s="398"/>
      <c r="E57" s="398"/>
      <c r="F57" s="398"/>
      <c r="G57" s="398"/>
      <c r="H57" s="399"/>
      <c r="I57" s="398"/>
      <c r="M57" s="4"/>
      <c r="N57" s="4"/>
      <c r="O57" s="4"/>
      <c r="P57" s="4"/>
      <c r="Q57" s="4"/>
      <c r="S57" s="4"/>
      <c r="T57" s="4"/>
    </row>
    <row r="58" spans="1:20" ht="13.5" customHeight="1" x14ac:dyDescent="0.25">
      <c r="A58" s="241"/>
      <c r="B58" s="397"/>
      <c r="C58" s="395"/>
      <c r="D58" s="398"/>
      <c r="E58" s="398"/>
      <c r="F58" s="398"/>
      <c r="G58" s="398"/>
      <c r="H58" s="399"/>
      <c r="I58" s="398"/>
      <c r="M58" s="4"/>
      <c r="N58" s="4"/>
      <c r="O58" s="4"/>
      <c r="P58" s="4"/>
      <c r="Q58" s="4"/>
      <c r="S58" s="4"/>
      <c r="T58" s="4"/>
    </row>
    <row r="59" spans="1:20" ht="14.25" hidden="1" customHeight="1" x14ac:dyDescent="0.25">
      <c r="A59" s="241"/>
      <c r="B59" s="397"/>
      <c r="C59" s="395"/>
      <c r="D59" s="398"/>
      <c r="E59" s="398"/>
      <c r="F59" s="398"/>
      <c r="G59" s="398"/>
      <c r="H59" s="399"/>
      <c r="I59" s="398"/>
      <c r="M59" s="402"/>
      <c r="N59" s="402"/>
      <c r="O59" s="402"/>
      <c r="P59" s="402"/>
      <c r="Q59" s="402"/>
      <c r="S59" s="4"/>
      <c r="T59" s="4"/>
    </row>
    <row r="60" spans="1:20" ht="12.75" hidden="1" customHeight="1" x14ac:dyDescent="0.2">
      <c r="A60" s="80"/>
      <c r="B60" s="80"/>
      <c r="C60" s="80"/>
      <c r="D60" s="80" t="s">
        <v>106</v>
      </c>
      <c r="E60" s="80"/>
      <c r="F60" s="80"/>
      <c r="G60" s="80"/>
      <c r="H60" s="81"/>
      <c r="I60" s="1772" t="s">
        <v>538</v>
      </c>
      <c r="J60" s="1749"/>
      <c r="K60" s="403"/>
      <c r="M60" s="1773" t="s">
        <v>108</v>
      </c>
      <c r="N60" s="1774"/>
      <c r="O60" s="1774"/>
      <c r="P60" s="1774"/>
      <c r="Q60" s="1774"/>
      <c r="R60" s="82"/>
      <c r="S60" s="82"/>
      <c r="T60" s="82"/>
    </row>
    <row r="61" spans="1:20" ht="12.75" hidden="1" customHeight="1" x14ac:dyDescent="0.2">
      <c r="H61" s="3"/>
    </row>
    <row r="62" spans="1:20" ht="12.75" customHeight="1" x14ac:dyDescent="0.2"/>
    <row r="63" spans="1:20" ht="12.75" customHeight="1" x14ac:dyDescent="0.2">
      <c r="I63" s="4" t="s">
        <v>539</v>
      </c>
    </row>
    <row r="64" spans="1:20" ht="14.25" customHeight="1" x14ac:dyDescent="0.2">
      <c r="C64" s="116"/>
      <c r="D64" s="116"/>
      <c r="E64" s="116"/>
    </row>
    <row r="65" spans="3:8" ht="14.25" customHeight="1" x14ac:dyDescent="0.2">
      <c r="C65" s="116"/>
      <c r="D65" s="65"/>
      <c r="E65" s="65"/>
      <c r="H65" s="4"/>
    </row>
    <row r="66" spans="3:8" ht="14.25" customHeight="1" x14ac:dyDescent="0.2">
      <c r="C66" s="116"/>
      <c r="D66" s="404"/>
      <c r="E66" s="404"/>
    </row>
    <row r="67" spans="3:8" ht="14.25" customHeight="1" x14ac:dyDescent="0.2">
      <c r="C67" s="116"/>
      <c r="D67" s="404"/>
      <c r="E67" s="405"/>
    </row>
    <row r="68" spans="3:8" ht="14.25" customHeight="1" x14ac:dyDescent="0.2">
      <c r="C68" s="116"/>
      <c r="D68" s="404"/>
      <c r="E68" s="405"/>
    </row>
    <row r="69" spans="3:8" ht="14.25" customHeight="1" x14ac:dyDescent="0.2">
      <c r="C69" s="116"/>
      <c r="D69" s="404"/>
      <c r="E69" s="405"/>
    </row>
    <row r="70" spans="3:8" ht="14.25" customHeight="1" x14ac:dyDescent="0.2">
      <c r="C70" s="116"/>
      <c r="D70" s="385"/>
      <c r="E70" s="406"/>
    </row>
    <row r="71" spans="3:8" ht="14.25" customHeight="1" x14ac:dyDescent="0.2">
      <c r="C71" s="116"/>
      <c r="D71" s="385"/>
      <c r="E71" s="405"/>
    </row>
    <row r="72" spans="3:8" ht="14.25" customHeight="1" x14ac:dyDescent="0.2">
      <c r="C72" s="116"/>
      <c r="D72" s="385"/>
      <c r="E72" s="406"/>
    </row>
    <row r="73" spans="3:8" ht="12.75" customHeight="1" x14ac:dyDescent="0.2"/>
    <row r="74" spans="3:8" ht="12.75" customHeight="1" x14ac:dyDescent="0.2"/>
    <row r="75" spans="3:8" ht="12.75" customHeight="1" x14ac:dyDescent="0.2"/>
    <row r="76" spans="3:8" ht="12.75" customHeight="1" x14ac:dyDescent="0.2">
      <c r="C76" s="320"/>
      <c r="D76" s="320"/>
      <c r="E76" s="320"/>
    </row>
    <row r="77" spans="3:8" ht="12.75" customHeight="1" x14ac:dyDescent="0.2"/>
    <row r="78" spans="3:8" ht="12.75" customHeight="1" x14ac:dyDescent="0.2"/>
    <row r="79" spans="3:8" ht="12.75" customHeight="1" x14ac:dyDescent="0.2"/>
    <row r="80" spans="3:8"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sheetData>
  <mergeCells count="10">
    <mergeCell ref="P54:R54"/>
    <mergeCell ref="I60:J60"/>
    <mergeCell ref="M60:Q60"/>
    <mergeCell ref="A12:S12"/>
    <mergeCell ref="A13:S13"/>
    <mergeCell ref="A14:S14"/>
    <mergeCell ref="A15:S15"/>
    <mergeCell ref="A16:S16"/>
    <mergeCell ref="P42:R42"/>
    <mergeCell ref="P43:R43"/>
  </mergeCells>
  <phoneticPr fontId="114" type="noConversion"/>
  <pageMargins left="0.7" right="0.7" top="0.75" bottom="0.75" header="0" footer="0"/>
  <pageSetup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topLeftCell="K1" workbookViewId="0">
      <selection activeCell="B30" sqref="B30:B31"/>
    </sheetView>
  </sheetViews>
  <sheetFormatPr baseColWidth="10" defaultColWidth="14.42578125" defaultRowHeight="15" customHeight="1" x14ac:dyDescent="0.2"/>
  <cols>
    <col min="1" max="1" width="3.7109375" customWidth="1"/>
    <col min="2" max="2" width="14.5703125" customWidth="1"/>
    <col min="3" max="3" width="10.5703125" customWidth="1"/>
    <col min="4" max="4" width="9.28515625" customWidth="1"/>
    <col min="5" max="5" width="12.28515625" customWidth="1"/>
    <col min="6" max="6" width="7.85546875" customWidth="1"/>
    <col min="7" max="7" width="13.140625" customWidth="1"/>
    <col min="8" max="8" width="42.85546875" customWidth="1"/>
    <col min="9" max="9" width="18.140625" customWidth="1"/>
    <col min="10" max="10" width="17.140625" customWidth="1"/>
    <col min="11" max="11" width="34.85546875" customWidth="1"/>
    <col min="12" max="12" width="22" customWidth="1"/>
    <col min="13" max="13" width="9.28515625" customWidth="1"/>
    <col min="14" max="14" width="15.85546875" customWidth="1"/>
    <col min="15" max="15" width="16.28515625" customWidth="1"/>
    <col min="16" max="16" width="9.140625" customWidth="1"/>
    <col min="17" max="17" width="9.42578125" customWidth="1"/>
    <col min="18" max="18" width="15.5703125" customWidth="1"/>
    <col min="19" max="19" width="16.5703125" customWidth="1"/>
    <col min="20" max="20" width="13.85546875" hidden="1" customWidth="1"/>
    <col min="21" max="21" width="33.7109375" hidden="1" customWidth="1"/>
    <col min="22" max="22" width="12.5703125" hidden="1" customWidth="1"/>
    <col min="23" max="23" width="9.28515625" hidden="1" customWidth="1"/>
    <col min="24" max="24" width="10" hidden="1" customWidth="1"/>
    <col min="25" max="26" width="10" customWidth="1"/>
  </cols>
  <sheetData>
    <row r="1" spans="1:19" ht="12.75" customHeight="1" x14ac:dyDescent="0.2"/>
    <row r="2" spans="1:19" ht="12.75" customHeight="1" x14ac:dyDescent="0.2">
      <c r="B2" s="82" t="s">
        <v>540</v>
      </c>
    </row>
    <row r="3" spans="1:19" ht="12.75" customHeight="1" x14ac:dyDescent="0.2"/>
    <row r="4" spans="1:19" ht="12.75" customHeight="1" x14ac:dyDescent="0.2"/>
    <row r="5" spans="1:19" ht="11.25" customHeight="1" x14ac:dyDescent="0.2"/>
    <row r="6" spans="1:19" ht="12.75" customHeight="1" x14ac:dyDescent="0.2"/>
    <row r="7" spans="1:19" ht="12.75" customHeight="1" x14ac:dyDescent="0.2"/>
    <row r="8" spans="1:19" ht="12.75" customHeight="1" x14ac:dyDescent="0.2"/>
    <row r="9" spans="1:19" ht="12.75" customHeight="1" x14ac:dyDescent="0.2"/>
    <row r="10" spans="1:19" ht="12.75" customHeight="1" x14ac:dyDescent="0.2">
      <c r="F10" s="2"/>
      <c r="G10" s="2"/>
      <c r="I10" s="2"/>
    </row>
    <row r="11" spans="1:19" ht="12.75" customHeight="1" x14ac:dyDescent="0.2">
      <c r="F11" s="2"/>
      <c r="G11" s="2"/>
      <c r="I11" s="2"/>
    </row>
    <row r="12" spans="1:19" ht="12.75" customHeight="1" x14ac:dyDescent="0.2">
      <c r="F12" s="2"/>
      <c r="G12" s="2"/>
      <c r="I12" s="2"/>
    </row>
    <row r="13" spans="1:19" ht="12.75" customHeight="1" x14ac:dyDescent="0.2">
      <c r="F13" s="2"/>
      <c r="G13" s="2"/>
      <c r="I13" s="2"/>
    </row>
    <row r="14" spans="1:19" ht="12.75" customHeight="1" x14ac:dyDescent="0.2">
      <c r="A14" s="84" t="s">
        <v>4</v>
      </c>
      <c r="B14" s="84"/>
      <c r="C14" s="84"/>
      <c r="D14" s="84"/>
      <c r="E14" s="84"/>
      <c r="F14" s="84"/>
      <c r="G14" s="84"/>
      <c r="H14" s="84"/>
      <c r="I14" s="1753" t="s">
        <v>0</v>
      </c>
      <c r="J14" s="1746"/>
      <c r="K14" s="1747"/>
      <c r="L14" s="84"/>
      <c r="M14" s="85"/>
      <c r="N14" s="85"/>
      <c r="O14" s="85"/>
      <c r="P14" s="85"/>
      <c r="Q14" s="85"/>
      <c r="R14" s="85"/>
      <c r="S14" s="85"/>
    </row>
    <row r="15" spans="1:19" ht="12.75" customHeight="1" x14ac:dyDescent="0.2">
      <c r="A15" s="1753" t="s">
        <v>1</v>
      </c>
      <c r="B15" s="1746"/>
      <c r="C15" s="1746"/>
      <c r="D15" s="1746"/>
      <c r="E15" s="1746"/>
      <c r="F15" s="1746"/>
      <c r="G15" s="1746"/>
      <c r="H15" s="1746"/>
      <c r="I15" s="1746"/>
      <c r="J15" s="1746"/>
      <c r="K15" s="1746"/>
      <c r="L15" s="1746"/>
      <c r="M15" s="1746"/>
      <c r="N15" s="1746"/>
      <c r="O15" s="1746"/>
      <c r="P15" s="1746"/>
      <c r="Q15" s="1746"/>
      <c r="R15" s="1746"/>
      <c r="S15" s="1747"/>
    </row>
    <row r="16" spans="1:19" ht="12.75" customHeight="1" x14ac:dyDescent="0.2">
      <c r="A16" s="1753" t="s">
        <v>2</v>
      </c>
      <c r="B16" s="1746"/>
      <c r="C16" s="1746"/>
      <c r="D16" s="1746"/>
      <c r="E16" s="1746"/>
      <c r="F16" s="1746"/>
      <c r="G16" s="1746"/>
      <c r="H16" s="1746"/>
      <c r="I16" s="1746"/>
      <c r="J16" s="1746"/>
      <c r="K16" s="1746"/>
      <c r="L16" s="1746"/>
      <c r="M16" s="1746"/>
      <c r="N16" s="1746"/>
      <c r="O16" s="1746"/>
      <c r="P16" s="1746"/>
      <c r="Q16" s="1746"/>
      <c r="R16" s="1746"/>
      <c r="S16" s="1747"/>
    </row>
    <row r="17" spans="1:26" ht="12.75" customHeight="1" x14ac:dyDescent="0.2">
      <c r="A17" s="1753" t="s">
        <v>3</v>
      </c>
      <c r="B17" s="1746"/>
      <c r="C17" s="1746"/>
      <c r="D17" s="1746"/>
      <c r="E17" s="1746"/>
      <c r="F17" s="1746"/>
      <c r="G17" s="1746"/>
      <c r="H17" s="1746"/>
      <c r="I17" s="1746"/>
      <c r="J17" s="1746"/>
      <c r="K17" s="1746"/>
      <c r="L17" s="1746"/>
      <c r="M17" s="1746"/>
      <c r="N17" s="1746"/>
      <c r="O17" s="1746"/>
      <c r="P17" s="1746"/>
      <c r="Q17" s="1746"/>
      <c r="R17" s="1746"/>
      <c r="S17" s="1747"/>
      <c r="T17" s="14"/>
    </row>
    <row r="18" spans="1:26" ht="12.75" customHeight="1" x14ac:dyDescent="0.2">
      <c r="A18" s="1753" t="str">
        <f>+'DIRECCION Y SUBDIRECCION '!A9:S9</f>
        <v>30 de junio  2023</v>
      </c>
      <c r="B18" s="1746"/>
      <c r="C18" s="1746"/>
      <c r="D18" s="1746"/>
      <c r="E18" s="1746"/>
      <c r="F18" s="1746"/>
      <c r="G18" s="1746"/>
      <c r="H18" s="1746"/>
      <c r="I18" s="1746"/>
      <c r="J18" s="1746"/>
      <c r="K18" s="1746"/>
      <c r="L18" s="1746"/>
      <c r="M18" s="1746"/>
      <c r="N18" s="1746"/>
      <c r="O18" s="1746"/>
      <c r="P18" s="1746"/>
      <c r="Q18" s="1746"/>
      <c r="R18" s="1746"/>
      <c r="S18" s="1747"/>
      <c r="T18" s="14"/>
    </row>
    <row r="19" spans="1:26" ht="15" customHeight="1" x14ac:dyDescent="0.3">
      <c r="A19" s="86"/>
      <c r="B19" s="86"/>
      <c r="C19" s="86"/>
      <c r="D19" s="86"/>
      <c r="E19" s="86"/>
      <c r="F19" s="86"/>
      <c r="G19" s="86"/>
      <c r="H19" s="86"/>
      <c r="I19" s="86"/>
      <c r="J19" s="86"/>
      <c r="K19" s="86"/>
      <c r="L19" s="86"/>
      <c r="M19" s="87"/>
      <c r="N19" s="87"/>
      <c r="O19" s="87"/>
      <c r="P19" s="87"/>
      <c r="Q19" s="87"/>
      <c r="R19" s="87"/>
      <c r="S19" s="87"/>
      <c r="T19" s="14"/>
      <c r="V19" s="109" t="s">
        <v>109</v>
      </c>
    </row>
    <row r="20" spans="1:26" ht="48.75" customHeight="1" x14ac:dyDescent="0.2">
      <c r="A20" s="407" t="s">
        <v>6</v>
      </c>
      <c r="B20" s="216" t="s">
        <v>7</v>
      </c>
      <c r="C20" s="217" t="s">
        <v>110</v>
      </c>
      <c r="D20" s="217" t="s">
        <v>9</v>
      </c>
      <c r="E20" s="217" t="s">
        <v>10</v>
      </c>
      <c r="F20" s="216" t="s">
        <v>11</v>
      </c>
      <c r="G20" s="216" t="s">
        <v>12</v>
      </c>
      <c r="H20" s="218" t="s">
        <v>13</v>
      </c>
      <c r="I20" s="216" t="s">
        <v>14</v>
      </c>
      <c r="J20" s="216" t="s">
        <v>15</v>
      </c>
      <c r="K20" s="216" t="s">
        <v>16</v>
      </c>
      <c r="L20" s="218" t="s">
        <v>17</v>
      </c>
      <c r="M20" s="218" t="s">
        <v>18</v>
      </c>
      <c r="N20" s="218" t="s">
        <v>19</v>
      </c>
      <c r="O20" s="218" t="s">
        <v>20</v>
      </c>
      <c r="P20" s="219" t="s">
        <v>21</v>
      </c>
      <c r="Q20" s="218" t="s">
        <v>22</v>
      </c>
      <c r="R20" s="219" t="str">
        <f>+'03-RELACIONES PUBLICAS'!R17</f>
        <v>DEPRECIACION ACUMULADA 30/06/23</v>
      </c>
      <c r="S20" s="219" t="s">
        <v>23</v>
      </c>
      <c r="T20" s="92" t="s">
        <v>24</v>
      </c>
      <c r="U20" s="14"/>
      <c r="V20" s="125">
        <v>45107</v>
      </c>
      <c r="W20" s="14"/>
      <c r="X20" s="14"/>
      <c r="Y20" s="14"/>
      <c r="Z20" s="14"/>
    </row>
    <row r="21" spans="1:26" s="1135" customFormat="1" ht="43.5" customHeight="1" x14ac:dyDescent="0.3">
      <c r="A21" s="1156">
        <v>1</v>
      </c>
      <c r="B21" s="1157">
        <v>41445</v>
      </c>
      <c r="C21" s="1394" t="s">
        <v>371</v>
      </c>
      <c r="D21" s="1394" t="s">
        <v>2055</v>
      </c>
      <c r="E21" s="956" t="s">
        <v>68</v>
      </c>
      <c r="F21" s="107">
        <v>620857</v>
      </c>
      <c r="G21" s="956">
        <v>1</v>
      </c>
      <c r="H21" s="107" t="s">
        <v>949</v>
      </c>
      <c r="I21" s="1158"/>
      <c r="J21" s="240" t="s">
        <v>116</v>
      </c>
      <c r="K21" s="956" t="s">
        <v>1966</v>
      </c>
      <c r="L21" s="633">
        <v>3684.81</v>
      </c>
      <c r="M21" s="1159">
        <v>10</v>
      </c>
      <c r="N21" s="133">
        <f>IF(M21=0,"N/A",+L21/M21)</f>
        <v>368.48099999999999</v>
      </c>
      <c r="O21" s="133">
        <f>IF(M21=0,"N/A",+N21/12)</f>
        <v>30.70675</v>
      </c>
      <c r="P21" s="1159">
        <f>+DATEDIF($B21,$V$20,"y")</f>
        <v>10</v>
      </c>
      <c r="Q21" s="1159">
        <f>+DATEDIF($B21,$V$20,"ym")</f>
        <v>0</v>
      </c>
      <c r="R21" s="133">
        <f>IF(M21=0,"N/A",+N21*P21+O21*Q21)</f>
        <v>3684.81</v>
      </c>
      <c r="S21" s="133">
        <f t="shared" ref="S21" si="0">IF(M21=0,"N/A",+L21-R21)</f>
        <v>0</v>
      </c>
      <c r="T21" s="1160">
        <v>617</v>
      </c>
      <c r="V21" s="1161"/>
    </row>
    <row r="22" spans="1:26" ht="15" customHeight="1" x14ac:dyDescent="0.3">
      <c r="A22" s="408">
        <v>2</v>
      </c>
      <c r="B22" s="95">
        <v>41814</v>
      </c>
      <c r="C22" s="1395" t="s">
        <v>371</v>
      </c>
      <c r="D22" s="1395" t="s">
        <v>2055</v>
      </c>
      <c r="E22" s="97" t="s">
        <v>35</v>
      </c>
      <c r="F22" s="98">
        <v>670770</v>
      </c>
      <c r="G22" s="97">
        <v>1</v>
      </c>
      <c r="H22" s="98" t="s">
        <v>541</v>
      </c>
      <c r="I22" s="97"/>
      <c r="J22" s="105" t="s">
        <v>542</v>
      </c>
      <c r="K22" s="97" t="s">
        <v>543</v>
      </c>
      <c r="L22" s="99">
        <v>4769</v>
      </c>
      <c r="M22" s="100">
        <v>3</v>
      </c>
      <c r="N22" s="133">
        <f t="shared" ref="N22:N28" si="1">IF(M22=0,"N/A",+L22/M22)</f>
        <v>1589.6666666666667</v>
      </c>
      <c r="O22" s="133">
        <f t="shared" ref="O22:O27" si="2">IF(M22=0,"N/A",+N22/12)</f>
        <v>132.47222222222223</v>
      </c>
      <c r="P22" s="1159">
        <v>3</v>
      </c>
      <c r="Q22" s="1159">
        <v>0</v>
      </c>
      <c r="R22" s="133">
        <f t="shared" ref="R22:R27" si="3">IF(M22=0,"N/A",+N22*P22+O22*Q22)</f>
        <v>4769</v>
      </c>
      <c r="S22" s="133">
        <f t="shared" ref="S22:S27" si="4">IF(M22=0,"N/A",+L22-R22)</f>
        <v>0</v>
      </c>
      <c r="T22" s="175">
        <v>614</v>
      </c>
    </row>
    <row r="23" spans="1:26" ht="15" customHeight="1" x14ac:dyDescent="0.3">
      <c r="A23" s="1156">
        <v>3</v>
      </c>
      <c r="B23" s="95">
        <v>41814</v>
      </c>
      <c r="C23" s="1394" t="s">
        <v>371</v>
      </c>
      <c r="D23" s="1394" t="s">
        <v>2055</v>
      </c>
      <c r="E23" s="97" t="s">
        <v>35</v>
      </c>
      <c r="F23" s="98">
        <v>620776</v>
      </c>
      <c r="G23" s="97">
        <v>1</v>
      </c>
      <c r="H23" s="98" t="s">
        <v>62</v>
      </c>
      <c r="I23" s="97"/>
      <c r="J23" s="105" t="s">
        <v>42</v>
      </c>
      <c r="K23" s="97" t="s">
        <v>543</v>
      </c>
      <c r="L23" s="99">
        <v>1405</v>
      </c>
      <c r="M23" s="100">
        <v>3</v>
      </c>
      <c r="N23" s="133">
        <f t="shared" si="1"/>
        <v>468.33333333333331</v>
      </c>
      <c r="O23" s="133">
        <f t="shared" si="2"/>
        <v>39.027777777777779</v>
      </c>
      <c r="P23" s="1159">
        <v>3</v>
      </c>
      <c r="Q23" s="1159">
        <v>0</v>
      </c>
      <c r="R23" s="133">
        <f t="shared" si="3"/>
        <v>1405</v>
      </c>
      <c r="S23" s="133">
        <f t="shared" si="4"/>
        <v>0</v>
      </c>
      <c r="T23" s="175">
        <v>614</v>
      </c>
    </row>
    <row r="24" spans="1:26" ht="15" customHeight="1" x14ac:dyDescent="0.3">
      <c r="A24" s="408">
        <v>4</v>
      </c>
      <c r="B24" s="95">
        <v>41814</v>
      </c>
      <c r="C24" s="1395" t="s">
        <v>371</v>
      </c>
      <c r="D24" s="1395" t="s">
        <v>2055</v>
      </c>
      <c r="E24" s="97" t="s">
        <v>35</v>
      </c>
      <c r="F24" s="98">
        <v>670769</v>
      </c>
      <c r="G24" s="97">
        <v>1</v>
      </c>
      <c r="H24" s="98" t="s">
        <v>41</v>
      </c>
      <c r="I24" s="97"/>
      <c r="J24" s="105" t="s">
        <v>56</v>
      </c>
      <c r="K24" s="97" t="s">
        <v>543</v>
      </c>
      <c r="L24" s="99">
        <v>6376</v>
      </c>
      <c r="M24" s="100">
        <v>3</v>
      </c>
      <c r="N24" s="133">
        <f t="shared" si="1"/>
        <v>2125.3333333333335</v>
      </c>
      <c r="O24" s="133">
        <f t="shared" si="2"/>
        <v>177.11111111111111</v>
      </c>
      <c r="P24" s="1159">
        <v>3</v>
      </c>
      <c r="Q24" s="1159">
        <v>0</v>
      </c>
      <c r="R24" s="133">
        <f t="shared" si="3"/>
        <v>6376</v>
      </c>
      <c r="S24" s="133">
        <f t="shared" si="4"/>
        <v>0</v>
      </c>
      <c r="T24" s="175">
        <v>614</v>
      </c>
    </row>
    <row r="25" spans="1:26" ht="15" customHeight="1" x14ac:dyDescent="0.3">
      <c r="A25" s="1156">
        <v>5</v>
      </c>
      <c r="B25" s="95">
        <v>43035</v>
      </c>
      <c r="C25" s="1394" t="s">
        <v>371</v>
      </c>
      <c r="D25" s="1394" t="s">
        <v>2055</v>
      </c>
      <c r="E25" s="97" t="s">
        <v>68</v>
      </c>
      <c r="F25" s="98">
        <v>620768</v>
      </c>
      <c r="G25" s="97">
        <v>1</v>
      </c>
      <c r="H25" s="394" t="s">
        <v>115</v>
      </c>
      <c r="I25" s="98"/>
      <c r="J25" s="105" t="s">
        <v>544</v>
      </c>
      <c r="K25" s="1440" t="s">
        <v>2022</v>
      </c>
      <c r="L25" s="99">
        <v>846</v>
      </c>
      <c r="M25" s="100">
        <v>10</v>
      </c>
      <c r="N25" s="133">
        <f t="shared" si="1"/>
        <v>84.6</v>
      </c>
      <c r="O25" s="133">
        <f t="shared" si="2"/>
        <v>7.05</v>
      </c>
      <c r="P25" s="1159">
        <f t="shared" ref="P25:P28" si="5">+DATEDIF($B25,$V$20,"y")</f>
        <v>5</v>
      </c>
      <c r="Q25" s="1159">
        <f t="shared" ref="Q25:Q28" si="6">+DATEDIF($B25,$V$20,"ym")</f>
        <v>8</v>
      </c>
      <c r="R25" s="133">
        <f t="shared" si="3"/>
        <v>479.4</v>
      </c>
      <c r="S25" s="133">
        <f t="shared" si="4"/>
        <v>366.6</v>
      </c>
      <c r="T25" s="175">
        <v>617</v>
      </c>
      <c r="U25" s="4" t="s">
        <v>545</v>
      </c>
    </row>
    <row r="26" spans="1:26" s="1439" customFormat="1" ht="14.25" customHeight="1" x14ac:dyDescent="0.3">
      <c r="A26" s="408">
        <v>6</v>
      </c>
      <c r="B26" s="1426">
        <v>43689</v>
      </c>
      <c r="C26" s="1427" t="s">
        <v>371</v>
      </c>
      <c r="D26" s="1427" t="s">
        <v>2055</v>
      </c>
      <c r="E26" s="1428" t="s">
        <v>57</v>
      </c>
      <c r="F26" s="1429">
        <v>762893</v>
      </c>
      <c r="G26" s="1428">
        <v>1</v>
      </c>
      <c r="H26" s="1429" t="s">
        <v>76</v>
      </c>
      <c r="I26" s="1428" t="s">
        <v>77</v>
      </c>
      <c r="J26" s="1430" t="s">
        <v>78</v>
      </c>
      <c r="K26" s="1428" t="s">
        <v>543</v>
      </c>
      <c r="L26" s="1431">
        <v>3961.4133999999999</v>
      </c>
      <c r="M26" s="1432">
        <v>3</v>
      </c>
      <c r="N26" s="1433">
        <f t="shared" si="1"/>
        <v>1320.4711333333332</v>
      </c>
      <c r="O26" s="1433">
        <f t="shared" si="2"/>
        <v>110.0392611111111</v>
      </c>
      <c r="P26" s="1434">
        <f t="shared" si="5"/>
        <v>3</v>
      </c>
      <c r="Q26" s="1434">
        <v>0</v>
      </c>
      <c r="R26" s="1433">
        <f t="shared" si="3"/>
        <v>3961.4133999999995</v>
      </c>
      <c r="S26" s="1433">
        <f t="shared" si="4"/>
        <v>4.5474735088646412E-13</v>
      </c>
      <c r="T26" s="1435">
        <v>616</v>
      </c>
      <c r="U26" s="1436" t="s">
        <v>79</v>
      </c>
      <c r="V26" s="1437">
        <v>43844</v>
      </c>
      <c r="W26" s="1438">
        <v>100</v>
      </c>
    </row>
    <row r="27" spans="1:26" s="890" customFormat="1" ht="15" customHeight="1" x14ac:dyDescent="0.3">
      <c r="A27" s="408">
        <v>7</v>
      </c>
      <c r="B27" s="1168">
        <v>45041</v>
      </c>
      <c r="C27" s="1603" t="s">
        <v>371</v>
      </c>
      <c r="D27" s="1603" t="s">
        <v>2055</v>
      </c>
      <c r="E27" s="1111" t="s">
        <v>25</v>
      </c>
      <c r="F27" s="1442" t="s">
        <v>1374</v>
      </c>
      <c r="G27" s="1111">
        <v>1</v>
      </c>
      <c r="H27" s="1242" t="s">
        <v>931</v>
      </c>
      <c r="I27" s="1111"/>
      <c r="J27" s="1244"/>
      <c r="K27" s="1169" t="s">
        <v>543</v>
      </c>
      <c r="L27" s="1243">
        <v>53100</v>
      </c>
      <c r="M27" s="1244">
        <v>10</v>
      </c>
      <c r="N27" s="1604">
        <f t="shared" si="1"/>
        <v>5310</v>
      </c>
      <c r="O27" s="1604">
        <f t="shared" si="2"/>
        <v>442.5</v>
      </c>
      <c r="P27" s="1605">
        <f t="shared" si="5"/>
        <v>0</v>
      </c>
      <c r="Q27" s="1605">
        <f t="shared" si="6"/>
        <v>2</v>
      </c>
      <c r="R27" s="1604">
        <f t="shared" si="3"/>
        <v>885</v>
      </c>
      <c r="S27" s="1604">
        <f t="shared" si="4"/>
        <v>52215</v>
      </c>
      <c r="T27" s="1290">
        <v>617</v>
      </c>
      <c r="U27" s="916"/>
      <c r="V27" s="910"/>
      <c r="W27" s="911"/>
    </row>
    <row r="28" spans="1:26" s="890" customFormat="1" ht="30.75" customHeight="1" x14ac:dyDescent="0.3">
      <c r="A28" s="1156">
        <v>8</v>
      </c>
      <c r="B28" s="1326">
        <v>44922</v>
      </c>
      <c r="C28" s="1446">
        <v>1</v>
      </c>
      <c r="D28" s="1176">
        <v>61</v>
      </c>
      <c r="E28" s="999" t="s">
        <v>35</v>
      </c>
      <c r="F28" s="1441" t="s">
        <v>1374</v>
      </c>
      <c r="G28" s="999">
        <v>1</v>
      </c>
      <c r="H28" s="1443" t="s">
        <v>1911</v>
      </c>
      <c r="I28" s="1330"/>
      <c r="J28" s="1327"/>
      <c r="K28" s="1176" t="s">
        <v>543</v>
      </c>
      <c r="L28" s="1444">
        <v>37575.01</v>
      </c>
      <c r="M28" s="1445">
        <v>3</v>
      </c>
      <c r="N28" s="1444">
        <f t="shared" si="1"/>
        <v>12525.003333333334</v>
      </c>
      <c r="O28" s="1447">
        <f t="shared" ref="O28" si="7">IF(M28=0,"N/A",+N28/12)</f>
        <v>1043.7502777777779</v>
      </c>
      <c r="P28" s="1448">
        <f t="shared" si="5"/>
        <v>0</v>
      </c>
      <c r="Q28" s="1448">
        <f t="shared" si="6"/>
        <v>6</v>
      </c>
      <c r="R28" s="1447">
        <f t="shared" ref="R28" si="8">IF(M28=0,"N/A",+N28*P28+O28*Q28)</f>
        <v>6262.501666666667</v>
      </c>
      <c r="S28" s="1447">
        <f t="shared" ref="S28" si="9">IF(M28=0,"N/A",+L28-R28)</f>
        <v>31312.508333333335</v>
      </c>
      <c r="T28" s="1346">
        <v>614</v>
      </c>
      <c r="U28" s="916"/>
      <c r="V28" s="910"/>
      <c r="W28" s="911"/>
    </row>
    <row r="29" spans="1:26" ht="15" customHeight="1" x14ac:dyDescent="0.25">
      <c r="A29" s="1391"/>
      <c r="B29" s="1391"/>
      <c r="C29" s="1391"/>
      <c r="D29" s="1391"/>
      <c r="E29" s="1391"/>
      <c r="F29" s="1391"/>
      <c r="G29" s="1391"/>
      <c r="H29" s="1391"/>
      <c r="I29" s="1391"/>
      <c r="J29" s="1391"/>
      <c r="K29" s="1391"/>
      <c r="L29" s="1392">
        <f>SUM(L21:L28)</f>
        <v>111717.2334</v>
      </c>
      <c r="M29" s="1392"/>
      <c r="N29" s="1392">
        <f>SUM(N21:N28)</f>
        <v>23791.888800000001</v>
      </c>
      <c r="O29" s="1392">
        <f>SUM(O21:O28)</f>
        <v>1982.6574000000001</v>
      </c>
      <c r="P29" s="1392"/>
      <c r="Q29" s="1392"/>
      <c r="R29" s="1392">
        <f>SUM(R21:R28)</f>
        <v>27823.125066666664</v>
      </c>
      <c r="S29" s="1392">
        <f>SUM(S21:S28)</f>
        <v>83894.108333333337</v>
      </c>
      <c r="T29" s="1393"/>
      <c r="U29" s="57"/>
    </row>
    <row r="30" spans="1:26" ht="12.75" customHeight="1" x14ac:dyDescent="0.2">
      <c r="F30" s="2"/>
      <c r="G30" s="2"/>
      <c r="H30" s="112"/>
      <c r="I30" s="2"/>
      <c r="J30" s="112"/>
      <c r="N30" s="4"/>
      <c r="O30" s="4"/>
      <c r="T30" s="14"/>
    </row>
    <row r="31" spans="1:26" ht="15" customHeight="1" x14ac:dyDescent="0.3">
      <c r="D31" s="409"/>
      <c r="E31" s="245"/>
      <c r="F31" s="2"/>
      <c r="G31" s="2"/>
      <c r="H31" s="4"/>
      <c r="I31" s="2"/>
      <c r="J31" s="112"/>
      <c r="N31" s="4"/>
      <c r="R31" s="71"/>
      <c r="T31" s="14"/>
    </row>
    <row r="32" spans="1:26" ht="15" customHeight="1" x14ac:dyDescent="0.25">
      <c r="D32" s="410"/>
      <c r="E32" s="411"/>
      <c r="F32" s="2"/>
      <c r="G32" s="2"/>
      <c r="H32" s="412"/>
      <c r="I32" s="2"/>
      <c r="J32" s="112"/>
      <c r="N32" s="4"/>
    </row>
    <row r="33" spans="4:17" ht="14.25" customHeight="1" x14ac:dyDescent="0.2">
      <c r="D33" s="385"/>
      <c r="E33" s="411"/>
      <c r="F33" s="2"/>
      <c r="H33" s="71"/>
      <c r="I33" s="2"/>
      <c r="J33" s="112"/>
      <c r="L33" s="75"/>
      <c r="N33" s="4"/>
    </row>
    <row r="34" spans="4:17" ht="31.5" customHeight="1" x14ac:dyDescent="0.2">
      <c r="D34" s="385"/>
      <c r="E34" s="411"/>
      <c r="F34" s="2"/>
      <c r="G34" s="49" t="s">
        <v>90</v>
      </c>
      <c r="H34" s="50" t="s">
        <v>91</v>
      </c>
      <c r="I34" s="50" t="s">
        <v>92</v>
      </c>
      <c r="J34" s="49" t="s">
        <v>93</v>
      </c>
      <c r="K34" s="51" t="s">
        <v>94</v>
      </c>
      <c r="L34" s="51" t="s">
        <v>95</v>
      </c>
      <c r="N34" s="4"/>
    </row>
    <row r="35" spans="4:17" ht="15" customHeight="1" x14ac:dyDescent="0.2">
      <c r="D35" s="116"/>
      <c r="E35" s="2"/>
      <c r="F35" s="2"/>
      <c r="G35" s="53">
        <v>611</v>
      </c>
      <c r="H35" s="54" t="s">
        <v>96</v>
      </c>
      <c r="I35" s="55">
        <f t="shared" ref="I35:I44" si="10">+SUMIF($T$1:$T$330,G35,$L$1:$L$330)</f>
        <v>0</v>
      </c>
      <c r="J35" s="55">
        <f t="shared" ref="J35:J44" si="11">+SUMIF($T$1:$T$330,G35,$R$1:$R$330)</f>
        <v>0</v>
      </c>
      <c r="K35" s="55">
        <f t="shared" ref="K35:K44" si="12">+SUMIF($T$1:$T$330,G35,$O$1:$O$330)</f>
        <v>0</v>
      </c>
      <c r="L35" s="56">
        <f t="shared" ref="L35:L44" si="13">+I35-J35</f>
        <v>0</v>
      </c>
      <c r="N35" s="4"/>
      <c r="O35" s="4"/>
      <c r="P35" s="4"/>
      <c r="Q35" s="4"/>
    </row>
    <row r="36" spans="4:17" ht="15" customHeight="1" x14ac:dyDescent="0.2">
      <c r="D36" s="116"/>
      <c r="E36" s="2"/>
      <c r="F36" s="2"/>
      <c r="G36" s="53">
        <v>612</v>
      </c>
      <c r="H36" s="54" t="s">
        <v>97</v>
      </c>
      <c r="I36" s="55">
        <f t="shared" si="10"/>
        <v>0</v>
      </c>
      <c r="J36" s="55">
        <f t="shared" si="11"/>
        <v>0</v>
      </c>
      <c r="K36" s="55">
        <f t="shared" si="12"/>
        <v>0</v>
      </c>
      <c r="L36" s="56">
        <f t="shared" si="13"/>
        <v>0</v>
      </c>
      <c r="N36" s="4"/>
      <c r="O36" s="4"/>
      <c r="P36" s="4"/>
      <c r="Q36" s="4"/>
    </row>
    <row r="37" spans="4:17" ht="15" customHeight="1" x14ac:dyDescent="0.2">
      <c r="D37" s="116"/>
      <c r="E37" s="2"/>
      <c r="F37" s="2"/>
      <c r="G37" s="53">
        <v>613</v>
      </c>
      <c r="H37" s="54" t="s">
        <v>98</v>
      </c>
      <c r="I37" s="55">
        <f t="shared" si="10"/>
        <v>0</v>
      </c>
      <c r="J37" s="55">
        <f t="shared" si="11"/>
        <v>0</v>
      </c>
      <c r="K37" s="55">
        <f t="shared" si="12"/>
        <v>0</v>
      </c>
      <c r="L37" s="56">
        <f t="shared" si="13"/>
        <v>0</v>
      </c>
      <c r="N37" s="4"/>
      <c r="O37" s="4"/>
      <c r="P37" s="4"/>
      <c r="Q37" s="4"/>
    </row>
    <row r="38" spans="4:17" ht="15" customHeight="1" x14ac:dyDescent="0.2">
      <c r="D38" s="116"/>
      <c r="E38" s="2"/>
      <c r="F38" s="2"/>
      <c r="G38" s="53">
        <v>614</v>
      </c>
      <c r="H38" s="54" t="s">
        <v>99</v>
      </c>
      <c r="I38" s="55">
        <f t="shared" si="10"/>
        <v>50125.01</v>
      </c>
      <c r="J38" s="55">
        <f t="shared" si="11"/>
        <v>18812.501666666667</v>
      </c>
      <c r="K38" s="55">
        <f t="shared" si="12"/>
        <v>1392.361388888889</v>
      </c>
      <c r="L38" s="56">
        <f t="shared" si="13"/>
        <v>31312.508333333335</v>
      </c>
      <c r="N38" s="4"/>
      <c r="O38" s="4"/>
      <c r="P38" s="4"/>
      <c r="Q38" s="4"/>
    </row>
    <row r="39" spans="4:17" ht="15" customHeight="1" x14ac:dyDescent="0.2">
      <c r="D39" s="116"/>
      <c r="E39" s="2"/>
      <c r="F39" s="2"/>
      <c r="G39" s="53">
        <v>615</v>
      </c>
      <c r="H39" s="54" t="s">
        <v>100</v>
      </c>
      <c r="I39" s="55">
        <f t="shared" si="10"/>
        <v>0</v>
      </c>
      <c r="J39" s="55">
        <f t="shared" si="11"/>
        <v>0</v>
      </c>
      <c r="K39" s="55">
        <f t="shared" si="12"/>
        <v>0</v>
      </c>
      <c r="L39" s="56">
        <f t="shared" si="13"/>
        <v>0</v>
      </c>
      <c r="N39" s="4"/>
      <c r="O39" s="4"/>
      <c r="P39" s="4"/>
      <c r="Q39" s="4"/>
    </row>
    <row r="40" spans="4:17" ht="15" customHeight="1" x14ac:dyDescent="0.2">
      <c r="D40" s="116"/>
      <c r="E40" s="2"/>
      <c r="F40" s="2"/>
      <c r="G40" s="53">
        <v>616</v>
      </c>
      <c r="H40" s="54" t="s">
        <v>101</v>
      </c>
      <c r="I40" s="55">
        <f t="shared" si="10"/>
        <v>3961.4133999999999</v>
      </c>
      <c r="J40" s="55">
        <f t="shared" si="11"/>
        <v>3961.4133999999995</v>
      </c>
      <c r="K40" s="55">
        <f t="shared" si="12"/>
        <v>110.0392611111111</v>
      </c>
      <c r="L40" s="56">
        <f t="shared" si="13"/>
        <v>0</v>
      </c>
      <c r="N40" s="4"/>
      <c r="O40" s="4"/>
      <c r="P40" s="4"/>
      <c r="Q40" s="4"/>
    </row>
    <row r="41" spans="4:17" ht="15" customHeight="1" x14ac:dyDescent="0.2">
      <c r="D41" s="116"/>
      <c r="E41" s="2"/>
      <c r="F41" s="2"/>
      <c r="G41" s="53">
        <v>617</v>
      </c>
      <c r="H41" s="54" t="s">
        <v>102</v>
      </c>
      <c r="I41" s="55">
        <f t="shared" si="10"/>
        <v>57630.81</v>
      </c>
      <c r="J41" s="55">
        <f t="shared" si="11"/>
        <v>5049.21</v>
      </c>
      <c r="K41" s="55">
        <f t="shared" si="12"/>
        <v>480.25675000000001</v>
      </c>
      <c r="L41" s="56">
        <f t="shared" si="13"/>
        <v>52581.599999999999</v>
      </c>
      <c r="N41" s="4"/>
      <c r="O41" s="4"/>
      <c r="P41" s="4"/>
      <c r="Q41" s="4"/>
    </row>
    <row r="42" spans="4:17" ht="15" customHeight="1" x14ac:dyDescent="0.2">
      <c r="D42" s="116"/>
      <c r="E42" s="2"/>
      <c r="F42" s="2"/>
      <c r="G42" s="53">
        <v>618</v>
      </c>
      <c r="H42" s="64" t="s">
        <v>103</v>
      </c>
      <c r="I42" s="55">
        <f t="shared" si="10"/>
        <v>0</v>
      </c>
      <c r="J42" s="55">
        <f t="shared" si="11"/>
        <v>0</v>
      </c>
      <c r="K42" s="55">
        <f t="shared" si="12"/>
        <v>0</v>
      </c>
      <c r="L42" s="56">
        <f t="shared" si="13"/>
        <v>0</v>
      </c>
      <c r="N42" s="4"/>
      <c r="O42" s="4"/>
      <c r="P42" s="4"/>
      <c r="Q42" s="4"/>
    </row>
    <row r="43" spans="4:17" ht="15" customHeight="1" x14ac:dyDescent="0.2">
      <c r="D43" s="116"/>
      <c r="E43" s="2"/>
      <c r="F43" s="2"/>
      <c r="G43" s="53">
        <v>619</v>
      </c>
      <c r="H43" s="54" t="s">
        <v>104</v>
      </c>
      <c r="I43" s="55">
        <f t="shared" si="10"/>
        <v>0</v>
      </c>
      <c r="J43" s="55">
        <f t="shared" si="11"/>
        <v>0</v>
      </c>
      <c r="K43" s="55">
        <f t="shared" si="12"/>
        <v>0</v>
      </c>
      <c r="L43" s="56">
        <f t="shared" si="13"/>
        <v>0</v>
      </c>
      <c r="N43" s="4"/>
      <c r="O43" s="4"/>
      <c r="P43" s="4"/>
      <c r="Q43" s="4"/>
    </row>
    <row r="44" spans="4:17" ht="15" customHeight="1" x14ac:dyDescent="0.2">
      <c r="D44" s="116"/>
      <c r="E44" s="2"/>
      <c r="F44" s="2"/>
      <c r="G44" s="53">
        <v>694</v>
      </c>
      <c r="H44" s="54" t="s">
        <v>105</v>
      </c>
      <c r="I44" s="55">
        <f t="shared" si="10"/>
        <v>0</v>
      </c>
      <c r="J44" s="55">
        <f t="shared" si="11"/>
        <v>0</v>
      </c>
      <c r="K44" s="55">
        <f t="shared" si="12"/>
        <v>0</v>
      </c>
      <c r="L44" s="56">
        <f t="shared" si="13"/>
        <v>0</v>
      </c>
      <c r="N44" s="4"/>
      <c r="O44" s="4"/>
      <c r="P44" s="4"/>
      <c r="Q44" s="4"/>
    </row>
    <row r="45" spans="4:17" ht="16.5" customHeight="1" x14ac:dyDescent="0.25">
      <c r="D45" s="116"/>
      <c r="E45" s="116"/>
      <c r="F45" s="2"/>
      <c r="G45" s="65"/>
      <c r="H45" s="66"/>
      <c r="I45" s="67">
        <f t="shared" ref="I45:L45" si="14">SUM(I35:I44)</f>
        <v>111717.2334</v>
      </c>
      <c r="J45" s="67">
        <f t="shared" si="14"/>
        <v>27823.125066666667</v>
      </c>
      <c r="K45" s="67">
        <f t="shared" si="14"/>
        <v>1982.6574000000001</v>
      </c>
      <c r="L45" s="67">
        <f t="shared" si="14"/>
        <v>83894.108333333337</v>
      </c>
      <c r="N45" s="4"/>
      <c r="O45" s="4"/>
      <c r="P45" s="4"/>
      <c r="Q45" s="4"/>
    </row>
    <row r="46" spans="4:17" ht="15.75" customHeight="1" x14ac:dyDescent="0.3">
      <c r="F46" s="2"/>
      <c r="G46" s="114"/>
      <c r="H46" s="73"/>
      <c r="I46" s="71">
        <f>+I45-L29</f>
        <v>0</v>
      </c>
      <c r="J46" s="71">
        <f>+J45-R29</f>
        <v>0</v>
      </c>
      <c r="K46" s="71">
        <f>+K45-O29</f>
        <v>0</v>
      </c>
      <c r="L46" s="71">
        <f>+L45-S29</f>
        <v>0</v>
      </c>
    </row>
    <row r="47" spans="4:17" ht="12.75" customHeight="1" x14ac:dyDescent="0.2">
      <c r="I47" s="112"/>
      <c r="J47" s="2"/>
      <c r="K47" s="112"/>
    </row>
    <row r="48" spans="4:17" ht="12.75" customHeight="1" x14ac:dyDescent="0.2">
      <c r="F48" s="2"/>
      <c r="G48" s="2"/>
      <c r="H48" s="412"/>
      <c r="I48" s="2"/>
      <c r="J48" s="112"/>
    </row>
    <row r="49" spans="1:19" ht="12.75" customHeight="1" x14ac:dyDescent="0.2">
      <c r="H49" s="413"/>
    </row>
    <row r="50" spans="1:19" ht="12.75" customHeight="1" x14ac:dyDescent="0.2">
      <c r="H50" s="413"/>
      <c r="Q50" s="112"/>
    </row>
    <row r="51" spans="1:19" ht="12.75" customHeight="1" x14ac:dyDescent="0.2">
      <c r="H51" s="413"/>
    </row>
    <row r="52" spans="1:19" ht="12.75" customHeight="1" x14ac:dyDescent="0.2">
      <c r="H52" s="413"/>
    </row>
    <row r="53" spans="1:19" ht="13.5" hidden="1" customHeight="1" x14ac:dyDescent="0.2">
      <c r="A53" s="77"/>
      <c r="B53" s="77"/>
      <c r="C53" s="77"/>
      <c r="D53" s="77"/>
      <c r="E53" s="77"/>
      <c r="F53" s="77"/>
      <c r="G53" s="77"/>
      <c r="H53" s="3"/>
      <c r="I53" s="77"/>
      <c r="J53" s="77"/>
      <c r="K53" s="77"/>
      <c r="L53" s="77"/>
      <c r="M53" s="77"/>
      <c r="N53" s="4"/>
      <c r="O53" s="4"/>
      <c r="P53" s="77"/>
      <c r="Q53" s="77"/>
      <c r="R53" s="77"/>
      <c r="S53" s="77"/>
    </row>
    <row r="54" spans="1:19" ht="12.75" hidden="1" customHeight="1" x14ac:dyDescent="0.2">
      <c r="A54" s="1748" t="s">
        <v>106</v>
      </c>
      <c r="B54" s="1749"/>
      <c r="C54" s="1749"/>
      <c r="D54" s="1749"/>
      <c r="E54" s="1749"/>
      <c r="F54" s="1749"/>
      <c r="G54" s="1749"/>
      <c r="H54" s="81"/>
      <c r="I54" s="1748" t="s">
        <v>107</v>
      </c>
      <c r="J54" s="1749"/>
      <c r="K54" s="1749"/>
      <c r="L54" s="1749"/>
      <c r="M54" s="1749"/>
      <c r="O54" s="82"/>
      <c r="P54" s="1748" t="s">
        <v>108</v>
      </c>
      <c r="Q54" s="1749"/>
      <c r="R54" s="1749"/>
      <c r="S54" s="1749"/>
    </row>
    <row r="55" spans="1:19" ht="12.75" hidden="1" customHeight="1" x14ac:dyDescent="0.2"/>
    <row r="56" spans="1:19" ht="12.75" customHeight="1" x14ac:dyDescent="0.2"/>
    <row r="57" spans="1:19" ht="12.75" customHeight="1" x14ac:dyDescent="0.2"/>
    <row r="58" spans="1:19" ht="12.75" customHeight="1" x14ac:dyDescent="0.2"/>
    <row r="59" spans="1:19" ht="12.75" customHeight="1" x14ac:dyDescent="0.2"/>
    <row r="60" spans="1:19" ht="12.75" customHeight="1" x14ac:dyDescent="0.2"/>
    <row r="61" spans="1:19" ht="12.75" customHeight="1" x14ac:dyDescent="0.2"/>
    <row r="62" spans="1:19" ht="12.75" customHeight="1" x14ac:dyDescent="0.2"/>
    <row r="63" spans="1:19" ht="12.75" customHeight="1" x14ac:dyDescent="0.2"/>
    <row r="64" spans="1:19"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sheetData>
  <mergeCells count="8">
    <mergeCell ref="A54:G54"/>
    <mergeCell ref="I54:M54"/>
    <mergeCell ref="P54:S54"/>
    <mergeCell ref="I14:K14"/>
    <mergeCell ref="A15:S15"/>
    <mergeCell ref="A16:S16"/>
    <mergeCell ref="A17:S17"/>
    <mergeCell ref="A18:S18"/>
  </mergeCells>
  <phoneticPr fontId="114" type="noConversion"/>
  <pageMargins left="0.70866141732283472" right="0.70866141732283472" top="0.74803149606299213" bottom="0.74803149606299213" header="0" footer="0"/>
  <pageSetup paperSize="5" scale="6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topLeftCell="A46" workbookViewId="0">
      <selection activeCell="K8" sqref="K8:K9"/>
    </sheetView>
  </sheetViews>
  <sheetFormatPr baseColWidth="10" defaultColWidth="14.42578125" defaultRowHeight="15" customHeight="1" x14ac:dyDescent="0.2"/>
  <cols>
    <col min="1" max="1" width="4.5703125" customWidth="1"/>
    <col min="2" max="2" width="11.42578125" customWidth="1"/>
    <col min="3" max="3" width="9.28515625" customWidth="1"/>
    <col min="4" max="4" width="6" customWidth="1"/>
    <col min="5" max="5" width="14.140625" customWidth="1"/>
    <col min="6" max="6" width="12.7109375" style="1228" customWidth="1"/>
    <col min="7" max="7" width="17.140625" customWidth="1"/>
    <col min="8" max="8" width="35.7109375" customWidth="1"/>
    <col min="9" max="9" width="27.85546875" customWidth="1"/>
    <col min="10" max="10" width="23.85546875" customWidth="1"/>
    <col min="11" max="11" width="16.7109375" customWidth="1"/>
    <col min="12" max="12" width="18.7109375" customWidth="1"/>
    <col min="13" max="13" width="5.5703125" customWidth="1"/>
    <col min="14" max="14" width="15.85546875" customWidth="1"/>
    <col min="15" max="15" width="15.42578125" customWidth="1"/>
    <col min="16" max="16" width="8.85546875" customWidth="1"/>
    <col min="17" max="17" width="8.5703125" customWidth="1"/>
    <col min="18" max="18" width="15.140625" customWidth="1"/>
    <col min="19" max="19" width="15.7109375" customWidth="1"/>
    <col min="20" max="20" width="10.85546875" hidden="1" customWidth="1"/>
    <col min="21" max="21" width="9.140625" hidden="1" customWidth="1"/>
    <col min="22" max="22" width="17.85546875" hidden="1" customWidth="1"/>
    <col min="23" max="23" width="33.7109375" hidden="1" customWidth="1"/>
    <col min="24" max="26" width="10" hidden="1" customWidth="1"/>
    <col min="27" max="27" width="0" hidden="1" customWidth="1"/>
  </cols>
  <sheetData>
    <row r="1" spans="1:19" ht="12.75" customHeight="1" x14ac:dyDescent="0.2"/>
    <row r="2" spans="1:19" ht="12.75" customHeight="1" x14ac:dyDescent="0.2"/>
    <row r="3" spans="1:19" ht="12.75" customHeight="1" x14ac:dyDescent="0.2">
      <c r="B3" s="82" t="s">
        <v>546</v>
      </c>
    </row>
    <row r="4" spans="1:19" ht="12.75" customHeight="1" x14ac:dyDescent="0.2"/>
    <row r="5" spans="1:19" ht="12.75" customHeight="1" x14ac:dyDescent="0.2"/>
    <row r="6" spans="1:19" ht="12.75" customHeight="1" x14ac:dyDescent="0.2"/>
    <row r="7" spans="1:19" ht="12.75" customHeight="1" x14ac:dyDescent="0.2"/>
    <row r="8" spans="1:19" ht="12.75" customHeight="1" x14ac:dyDescent="0.2">
      <c r="F8" s="2"/>
      <c r="G8" s="2"/>
      <c r="J8" s="2"/>
    </row>
    <row r="9" spans="1:19" ht="12.75" customHeight="1" x14ac:dyDescent="0.2">
      <c r="F9" s="2"/>
      <c r="G9" s="2"/>
      <c r="I9" s="2"/>
    </row>
    <row r="10" spans="1:19" ht="12.75" customHeight="1" x14ac:dyDescent="0.2">
      <c r="F10" s="2"/>
      <c r="G10" s="2"/>
      <c r="I10" s="2"/>
    </row>
    <row r="11" spans="1:19" ht="12.75" customHeight="1" x14ac:dyDescent="0.2">
      <c r="F11" s="2"/>
      <c r="G11" s="2"/>
      <c r="I11" s="2"/>
    </row>
    <row r="12" spans="1:19" ht="12.75" customHeight="1" x14ac:dyDescent="0.2">
      <c r="F12" s="2"/>
      <c r="G12" s="2"/>
      <c r="I12" s="2"/>
    </row>
    <row r="13" spans="1:19" ht="12.75" customHeight="1" x14ac:dyDescent="0.2">
      <c r="A13" s="1753" t="s">
        <v>0</v>
      </c>
      <c r="B13" s="1746"/>
      <c r="C13" s="1746"/>
      <c r="D13" s="1746"/>
      <c r="E13" s="1746"/>
      <c r="F13" s="1746"/>
      <c r="G13" s="1746"/>
      <c r="H13" s="1746"/>
      <c r="I13" s="1746"/>
      <c r="J13" s="1746"/>
      <c r="K13" s="1746"/>
      <c r="L13" s="1746"/>
      <c r="M13" s="1746"/>
      <c r="N13" s="1746"/>
      <c r="O13" s="1746"/>
      <c r="P13" s="1746"/>
      <c r="Q13" s="1746"/>
      <c r="R13" s="1746"/>
      <c r="S13" s="1747"/>
    </row>
    <row r="14" spans="1:19" ht="12.75" customHeight="1" x14ac:dyDescent="0.2">
      <c r="A14" s="1753" t="s">
        <v>1</v>
      </c>
      <c r="B14" s="1746"/>
      <c r="C14" s="1746"/>
      <c r="D14" s="1746"/>
      <c r="E14" s="1746"/>
      <c r="F14" s="1746"/>
      <c r="G14" s="1746"/>
      <c r="H14" s="1746"/>
      <c r="I14" s="1746"/>
      <c r="J14" s="1746"/>
      <c r="K14" s="1746"/>
      <c r="L14" s="1746"/>
      <c r="M14" s="1746"/>
      <c r="N14" s="1746"/>
      <c r="O14" s="1746"/>
      <c r="P14" s="1746"/>
      <c r="Q14" s="1746"/>
      <c r="R14" s="1746"/>
      <c r="S14" s="1747"/>
    </row>
    <row r="15" spans="1:19" ht="12.75" customHeight="1" x14ac:dyDescent="0.2">
      <c r="A15" s="1753" t="s">
        <v>2</v>
      </c>
      <c r="B15" s="1746"/>
      <c r="C15" s="1746"/>
      <c r="D15" s="1746"/>
      <c r="E15" s="1746"/>
      <c r="F15" s="1746"/>
      <c r="G15" s="1746"/>
      <c r="H15" s="1746"/>
      <c r="I15" s="1746"/>
      <c r="J15" s="1746"/>
      <c r="K15" s="1746"/>
      <c r="L15" s="1746"/>
      <c r="M15" s="1746"/>
      <c r="N15" s="1746"/>
      <c r="O15" s="1746"/>
      <c r="P15" s="1746"/>
      <c r="Q15" s="1746"/>
      <c r="R15" s="1746"/>
      <c r="S15" s="1747"/>
    </row>
    <row r="16" spans="1:19" ht="12.75" customHeight="1" x14ac:dyDescent="0.2">
      <c r="A16" s="1753" t="s">
        <v>3</v>
      </c>
      <c r="B16" s="1746"/>
      <c r="C16" s="1746"/>
      <c r="D16" s="1746"/>
      <c r="E16" s="1746"/>
      <c r="F16" s="1746"/>
      <c r="G16" s="1746"/>
      <c r="H16" s="1746"/>
      <c r="I16" s="1746"/>
      <c r="J16" s="1746"/>
      <c r="K16" s="1746"/>
      <c r="L16" s="1746"/>
      <c r="M16" s="1746"/>
      <c r="N16" s="1746"/>
      <c r="O16" s="1746"/>
      <c r="P16" s="1746"/>
      <c r="Q16" s="1746"/>
      <c r="R16" s="1746"/>
      <c r="S16" s="1747"/>
    </row>
    <row r="17" spans="1:26" ht="12.75" customHeight="1" x14ac:dyDescent="0.2">
      <c r="A17" s="1753" t="str">
        <f>+'03-01 OFIC ACCESO INFORMACION'!A18:S18</f>
        <v>30 de junio  2023</v>
      </c>
      <c r="B17" s="1746"/>
      <c r="C17" s="1746"/>
      <c r="D17" s="1746"/>
      <c r="E17" s="1746"/>
      <c r="F17" s="1746"/>
      <c r="G17" s="1746"/>
      <c r="H17" s="1746"/>
      <c r="I17" s="1746"/>
      <c r="J17" s="1746"/>
      <c r="K17" s="1746"/>
      <c r="L17" s="1746"/>
      <c r="M17" s="1746"/>
      <c r="N17" s="1746"/>
      <c r="O17" s="1746"/>
      <c r="P17" s="1746"/>
      <c r="Q17" s="1746"/>
      <c r="R17" s="1746"/>
      <c r="S17" s="1747"/>
    </row>
    <row r="18" spans="1:26" ht="15" customHeight="1" x14ac:dyDescent="0.3">
      <c r="A18" s="86"/>
      <c r="B18" s="86"/>
      <c r="C18" s="86"/>
      <c r="D18" s="86"/>
      <c r="E18" s="86"/>
      <c r="F18" s="86"/>
      <c r="G18" s="86"/>
      <c r="H18" s="86"/>
      <c r="I18" s="86"/>
      <c r="J18" s="86"/>
      <c r="K18" s="86"/>
      <c r="L18" s="86"/>
      <c r="M18" s="87"/>
      <c r="N18" s="87"/>
      <c r="O18" s="87"/>
      <c r="P18" s="87"/>
      <c r="Q18" s="87"/>
      <c r="R18" s="87"/>
      <c r="S18" s="87"/>
      <c r="V18" s="109" t="s">
        <v>109</v>
      </c>
    </row>
    <row r="19" spans="1:26" ht="48" customHeight="1" x14ac:dyDescent="0.2">
      <c r="A19" s="88" t="s">
        <v>6</v>
      </c>
      <c r="B19" s="216" t="s">
        <v>7</v>
      </c>
      <c r="C19" s="217" t="s">
        <v>110</v>
      </c>
      <c r="D19" s="217" t="s">
        <v>9</v>
      </c>
      <c r="E19" s="217" t="s">
        <v>10</v>
      </c>
      <c r="F19" s="216" t="s">
        <v>11</v>
      </c>
      <c r="G19" s="216" t="s">
        <v>12</v>
      </c>
      <c r="H19" s="218" t="s">
        <v>13</v>
      </c>
      <c r="I19" s="216" t="s">
        <v>14</v>
      </c>
      <c r="J19" s="216" t="s">
        <v>15</v>
      </c>
      <c r="K19" s="216" t="s">
        <v>16</v>
      </c>
      <c r="L19" s="218" t="s">
        <v>17</v>
      </c>
      <c r="M19" s="218" t="s">
        <v>18</v>
      </c>
      <c r="N19" s="218" t="s">
        <v>19</v>
      </c>
      <c r="O19" s="218" t="s">
        <v>20</v>
      </c>
      <c r="P19" s="219" t="s">
        <v>21</v>
      </c>
      <c r="Q19" s="218" t="s">
        <v>22</v>
      </c>
      <c r="R19" s="219" t="str">
        <f>+'06-RECEPCION'!R11</f>
        <v>DEPRECIACION ACUMULADA 30/06/23</v>
      </c>
      <c r="S19" s="219" t="s">
        <v>23</v>
      </c>
      <c r="T19" s="92" t="s">
        <v>24</v>
      </c>
      <c r="U19" s="14"/>
      <c r="V19" s="125">
        <v>45107</v>
      </c>
      <c r="W19" s="14"/>
      <c r="X19" s="14"/>
      <c r="Y19" s="14"/>
      <c r="Z19" s="14"/>
    </row>
    <row r="20" spans="1:26" ht="15" customHeight="1" x14ac:dyDescent="0.3">
      <c r="A20" s="94">
        <v>1</v>
      </c>
      <c r="B20" s="95">
        <v>36889</v>
      </c>
      <c r="C20" s="1395" t="s">
        <v>371</v>
      </c>
      <c r="D20" s="97">
        <v>26</v>
      </c>
      <c r="E20" s="97" t="s">
        <v>68</v>
      </c>
      <c r="F20" s="97">
        <v>125065</v>
      </c>
      <c r="G20" s="97">
        <v>1</v>
      </c>
      <c r="H20" s="98" t="s">
        <v>547</v>
      </c>
      <c r="I20" s="97"/>
      <c r="J20" s="97" t="s">
        <v>548</v>
      </c>
      <c r="K20" s="97" t="s">
        <v>114</v>
      </c>
      <c r="L20" s="254">
        <v>25000</v>
      </c>
      <c r="M20" s="97">
        <v>10</v>
      </c>
      <c r="N20" s="55">
        <v>0</v>
      </c>
      <c r="O20" s="55">
        <v>0</v>
      </c>
      <c r="P20" s="255">
        <v>10</v>
      </c>
      <c r="Q20" s="255"/>
      <c r="R20" s="55">
        <v>25000</v>
      </c>
      <c r="S20" s="55">
        <f>IF(M20=0,"N/A",+L20-R20)</f>
        <v>0</v>
      </c>
      <c r="T20" s="103">
        <v>617</v>
      </c>
      <c r="V20" s="136"/>
    </row>
    <row r="21" spans="1:26" s="1619" customFormat="1" ht="15" customHeight="1" x14ac:dyDescent="0.3">
      <c r="A21" s="94">
        <v>2</v>
      </c>
      <c r="B21" s="1612">
        <v>42423</v>
      </c>
      <c r="C21" s="1613" t="s">
        <v>371</v>
      </c>
      <c r="D21" s="1567">
        <v>26</v>
      </c>
      <c r="E21" s="1567" t="s">
        <v>35</v>
      </c>
      <c r="F21" s="1567"/>
      <c r="G21" s="1567">
        <v>1</v>
      </c>
      <c r="H21" s="1614" t="s">
        <v>62</v>
      </c>
      <c r="I21" s="1567"/>
      <c r="J21" s="1567" t="s">
        <v>277</v>
      </c>
      <c r="K21" s="1567" t="s">
        <v>114</v>
      </c>
      <c r="L21" s="1615">
        <v>2500</v>
      </c>
      <c r="M21" s="1567">
        <v>3</v>
      </c>
      <c r="N21" s="1616">
        <v>0</v>
      </c>
      <c r="O21" s="1616">
        <v>0</v>
      </c>
      <c r="P21" s="1617">
        <v>3</v>
      </c>
      <c r="Q21" s="1617"/>
      <c r="R21" s="1616">
        <v>2500</v>
      </c>
      <c r="S21" s="1616">
        <v>0</v>
      </c>
      <c r="T21" s="1618">
        <v>614</v>
      </c>
    </row>
    <row r="22" spans="1:26" s="1619" customFormat="1" ht="15" customHeight="1" x14ac:dyDescent="0.3">
      <c r="A22" s="94">
        <v>3</v>
      </c>
      <c r="B22" s="1612">
        <v>42544</v>
      </c>
      <c r="C22" s="1613" t="s">
        <v>371</v>
      </c>
      <c r="D22" s="1567">
        <v>26</v>
      </c>
      <c r="E22" s="1567" t="s">
        <v>35</v>
      </c>
      <c r="F22" s="1567"/>
      <c r="G22" s="1567">
        <v>1</v>
      </c>
      <c r="H22" s="1614" t="s">
        <v>549</v>
      </c>
      <c r="I22" s="1567" t="s">
        <v>550</v>
      </c>
      <c r="J22" s="1567" t="s">
        <v>551</v>
      </c>
      <c r="K22" s="1567" t="s">
        <v>114</v>
      </c>
      <c r="L22" s="1615">
        <v>5500</v>
      </c>
      <c r="M22" s="1567">
        <v>3</v>
      </c>
      <c r="N22" s="1616">
        <v>0</v>
      </c>
      <c r="O22" s="1616">
        <v>0</v>
      </c>
      <c r="P22" s="1617">
        <v>3</v>
      </c>
      <c r="Q22" s="1617"/>
      <c r="R22" s="1616">
        <v>5500</v>
      </c>
      <c r="S22" s="1616">
        <v>0</v>
      </c>
      <c r="T22" s="1618">
        <v>614</v>
      </c>
    </row>
    <row r="23" spans="1:26" s="1619" customFormat="1" ht="105" customHeight="1" x14ac:dyDescent="0.3">
      <c r="A23" s="94">
        <v>4</v>
      </c>
      <c r="B23" s="1612">
        <v>43704</v>
      </c>
      <c r="C23" s="1613" t="s">
        <v>371</v>
      </c>
      <c r="D23" s="1567">
        <v>26</v>
      </c>
      <c r="E23" s="1567" t="s">
        <v>35</v>
      </c>
      <c r="F23" s="1567"/>
      <c r="G23" s="1567">
        <v>1</v>
      </c>
      <c r="H23" s="1620" t="s">
        <v>493</v>
      </c>
      <c r="I23" s="1567" t="s">
        <v>494</v>
      </c>
      <c r="J23" s="1567" t="s">
        <v>87</v>
      </c>
      <c r="K23" s="1567" t="s">
        <v>114</v>
      </c>
      <c r="L23" s="1615">
        <v>56626.06</v>
      </c>
      <c r="M23" s="1567">
        <v>3</v>
      </c>
      <c r="N23" s="1615">
        <f t="shared" ref="N23:N45" si="0">IF(M23=0,"N/A",+L23/M23)</f>
        <v>18875.353333333333</v>
      </c>
      <c r="O23" s="1616">
        <v>0</v>
      </c>
      <c r="P23" s="1617">
        <f t="shared" ref="P23:P45" si="1">+DATEDIF($B23,$V$19,"y")</f>
        <v>3</v>
      </c>
      <c r="Q23" s="1617">
        <f t="shared" ref="Q23:Q45" si="2">+DATEDIF($B23,$V$19,"ym")</f>
        <v>10</v>
      </c>
      <c r="R23" s="1616">
        <f t="shared" ref="R23:R43" si="3">IF(M23=0,"N/A",+N23*P23+O23*Q23)</f>
        <v>56626.06</v>
      </c>
      <c r="S23" s="1616">
        <f t="shared" ref="S23:S43" si="4">IF(M23=0,"N/A",+L23-R23)</f>
        <v>0</v>
      </c>
      <c r="T23" s="1618">
        <v>617</v>
      </c>
    </row>
    <row r="24" spans="1:26" s="1619" customFormat="1" ht="15" customHeight="1" x14ac:dyDescent="0.3">
      <c r="A24" s="94">
        <v>5</v>
      </c>
      <c r="B24" s="1612">
        <v>43601</v>
      </c>
      <c r="C24" s="1613" t="s">
        <v>371</v>
      </c>
      <c r="D24" s="1567">
        <v>26</v>
      </c>
      <c r="E24" s="1567" t="s">
        <v>68</v>
      </c>
      <c r="F24" s="1567">
        <v>750828</v>
      </c>
      <c r="G24" s="1567">
        <v>1</v>
      </c>
      <c r="H24" s="1621" t="s">
        <v>547</v>
      </c>
      <c r="I24" s="1567"/>
      <c r="J24" s="1567" t="s">
        <v>74</v>
      </c>
      <c r="K24" s="1567" t="s">
        <v>114</v>
      </c>
      <c r="L24" s="1615">
        <v>54300</v>
      </c>
      <c r="M24" s="1567">
        <v>10</v>
      </c>
      <c r="N24" s="1615">
        <f t="shared" si="0"/>
        <v>5430</v>
      </c>
      <c r="O24" s="1616">
        <f t="shared" ref="O24:O45" si="5">IF(M24=0,"N/A",+N24/12)</f>
        <v>452.5</v>
      </c>
      <c r="P24" s="1617">
        <f t="shared" si="1"/>
        <v>4</v>
      </c>
      <c r="Q24" s="1617">
        <f t="shared" si="2"/>
        <v>1</v>
      </c>
      <c r="R24" s="1616">
        <f t="shared" si="3"/>
        <v>22172.5</v>
      </c>
      <c r="S24" s="1616">
        <f t="shared" si="4"/>
        <v>32127.5</v>
      </c>
      <c r="T24" s="1618">
        <v>617</v>
      </c>
    </row>
    <row r="25" spans="1:26" s="1619" customFormat="1" ht="105" customHeight="1" x14ac:dyDescent="0.3">
      <c r="A25" s="94">
        <v>6</v>
      </c>
      <c r="B25" s="1612">
        <v>43528</v>
      </c>
      <c r="C25" s="1613" t="s">
        <v>371</v>
      </c>
      <c r="D25" s="1567">
        <v>26</v>
      </c>
      <c r="E25" s="1567" t="s">
        <v>25</v>
      </c>
      <c r="F25" s="1567">
        <v>750827</v>
      </c>
      <c r="G25" s="1567">
        <v>1</v>
      </c>
      <c r="H25" s="1620" t="s">
        <v>552</v>
      </c>
      <c r="I25" s="1567"/>
      <c r="J25" s="1567"/>
      <c r="K25" s="1567" t="s">
        <v>114</v>
      </c>
      <c r="L25" s="1615">
        <v>163593.37</v>
      </c>
      <c r="M25" s="1567">
        <v>10</v>
      </c>
      <c r="N25" s="1615">
        <f t="shared" si="0"/>
        <v>16359.337</v>
      </c>
      <c r="O25" s="1616">
        <f t="shared" si="5"/>
        <v>1363.2780833333334</v>
      </c>
      <c r="P25" s="1617">
        <f t="shared" si="1"/>
        <v>4</v>
      </c>
      <c r="Q25" s="1617">
        <f t="shared" si="2"/>
        <v>3</v>
      </c>
      <c r="R25" s="1616">
        <f t="shared" si="3"/>
        <v>69527.182249999998</v>
      </c>
      <c r="S25" s="1616">
        <f t="shared" si="4"/>
        <v>94066.187749999997</v>
      </c>
      <c r="T25" s="1622">
        <v>617</v>
      </c>
      <c r="U25" s="1619" t="s">
        <v>120</v>
      </c>
      <c r="V25" s="1623">
        <v>43563</v>
      </c>
      <c r="W25" s="1619">
        <v>100</v>
      </c>
    </row>
    <row r="26" spans="1:26" s="1619" customFormat="1" ht="105" customHeight="1" x14ac:dyDescent="0.3">
      <c r="A26" s="94">
        <v>7</v>
      </c>
      <c r="B26" s="1612">
        <v>43528</v>
      </c>
      <c r="C26" s="1613" t="s">
        <v>371</v>
      </c>
      <c r="D26" s="1567">
        <v>26</v>
      </c>
      <c r="E26" s="1567" t="s">
        <v>25</v>
      </c>
      <c r="F26" s="1567">
        <v>750801</v>
      </c>
      <c r="G26" s="1567">
        <v>1</v>
      </c>
      <c r="H26" s="1620" t="s">
        <v>553</v>
      </c>
      <c r="I26" s="1567"/>
      <c r="J26" s="1567"/>
      <c r="K26" s="1567" t="s">
        <v>114</v>
      </c>
      <c r="L26" s="1615">
        <v>12882.48</v>
      </c>
      <c r="M26" s="1567">
        <v>10</v>
      </c>
      <c r="N26" s="1615">
        <f t="shared" si="0"/>
        <v>1288.248</v>
      </c>
      <c r="O26" s="1616">
        <f t="shared" si="5"/>
        <v>107.354</v>
      </c>
      <c r="P26" s="1617">
        <f t="shared" si="1"/>
        <v>4</v>
      </c>
      <c r="Q26" s="1617">
        <f t="shared" si="2"/>
        <v>3</v>
      </c>
      <c r="R26" s="1616">
        <f t="shared" si="3"/>
        <v>5475.0540000000001</v>
      </c>
      <c r="S26" s="1616">
        <f t="shared" si="4"/>
        <v>7407.4259999999995</v>
      </c>
      <c r="T26" s="1622">
        <v>617</v>
      </c>
      <c r="U26" s="1619" t="s">
        <v>120</v>
      </c>
      <c r="V26" s="1623">
        <v>43563</v>
      </c>
      <c r="W26" s="1619">
        <v>100</v>
      </c>
    </row>
    <row r="27" spans="1:26" s="1619" customFormat="1" ht="105" customHeight="1" x14ac:dyDescent="0.3">
      <c r="A27" s="94">
        <v>8</v>
      </c>
      <c r="B27" s="1612">
        <v>43528</v>
      </c>
      <c r="C27" s="1613" t="s">
        <v>371</v>
      </c>
      <c r="D27" s="1567">
        <v>26</v>
      </c>
      <c r="E27" s="1567" t="s">
        <v>25</v>
      </c>
      <c r="F27" s="1567">
        <v>750814</v>
      </c>
      <c r="G27" s="1567">
        <v>1</v>
      </c>
      <c r="H27" s="1620" t="s">
        <v>553</v>
      </c>
      <c r="I27" s="1567"/>
      <c r="J27" s="1567"/>
      <c r="K27" s="1567" t="s">
        <v>114</v>
      </c>
      <c r="L27" s="1615">
        <v>12882.48</v>
      </c>
      <c r="M27" s="1567">
        <v>10</v>
      </c>
      <c r="N27" s="1615">
        <f t="shared" si="0"/>
        <v>1288.248</v>
      </c>
      <c r="O27" s="1616">
        <f t="shared" si="5"/>
        <v>107.354</v>
      </c>
      <c r="P27" s="1617">
        <f t="shared" si="1"/>
        <v>4</v>
      </c>
      <c r="Q27" s="1617">
        <f t="shared" si="2"/>
        <v>3</v>
      </c>
      <c r="R27" s="1616">
        <f t="shared" si="3"/>
        <v>5475.0540000000001</v>
      </c>
      <c r="S27" s="1616">
        <f t="shared" si="4"/>
        <v>7407.4259999999995</v>
      </c>
      <c r="T27" s="1622">
        <v>617</v>
      </c>
      <c r="U27" s="1619" t="s">
        <v>120</v>
      </c>
      <c r="V27" s="1623">
        <v>43563</v>
      </c>
      <c r="W27" s="1619">
        <v>100</v>
      </c>
    </row>
    <row r="28" spans="1:26" s="1619" customFormat="1" ht="105" customHeight="1" x14ac:dyDescent="0.3">
      <c r="A28" s="94">
        <v>9</v>
      </c>
      <c r="B28" s="1612">
        <v>43528</v>
      </c>
      <c r="C28" s="1613" t="s">
        <v>371</v>
      </c>
      <c r="D28" s="1567">
        <v>26</v>
      </c>
      <c r="E28" s="1567" t="s">
        <v>25</v>
      </c>
      <c r="F28" s="1567">
        <v>750815</v>
      </c>
      <c r="G28" s="1567">
        <v>1</v>
      </c>
      <c r="H28" s="1620" t="s">
        <v>553</v>
      </c>
      <c r="I28" s="1567"/>
      <c r="J28" s="1567"/>
      <c r="K28" s="1567" t="s">
        <v>114</v>
      </c>
      <c r="L28" s="1615">
        <v>12882.48</v>
      </c>
      <c r="M28" s="1567">
        <v>10</v>
      </c>
      <c r="N28" s="1615">
        <f t="shared" si="0"/>
        <v>1288.248</v>
      </c>
      <c r="O28" s="1616">
        <f t="shared" si="5"/>
        <v>107.354</v>
      </c>
      <c r="P28" s="1617">
        <f t="shared" si="1"/>
        <v>4</v>
      </c>
      <c r="Q28" s="1617">
        <f t="shared" si="2"/>
        <v>3</v>
      </c>
      <c r="R28" s="1616">
        <f t="shared" si="3"/>
        <v>5475.0540000000001</v>
      </c>
      <c r="S28" s="1616">
        <f t="shared" si="4"/>
        <v>7407.4259999999995</v>
      </c>
      <c r="T28" s="1622">
        <v>617</v>
      </c>
      <c r="U28" s="1619" t="s">
        <v>120</v>
      </c>
      <c r="V28" s="1623">
        <v>43563</v>
      </c>
      <c r="W28" s="1619">
        <v>100</v>
      </c>
    </row>
    <row r="29" spans="1:26" s="1619" customFormat="1" ht="105" customHeight="1" x14ac:dyDescent="0.3">
      <c r="A29" s="94">
        <v>10</v>
      </c>
      <c r="B29" s="1612">
        <v>43528</v>
      </c>
      <c r="C29" s="1613" t="s">
        <v>371</v>
      </c>
      <c r="D29" s="1567">
        <v>26</v>
      </c>
      <c r="E29" s="1567" t="s">
        <v>25</v>
      </c>
      <c r="F29" s="1567">
        <v>750816</v>
      </c>
      <c r="G29" s="1567">
        <v>1</v>
      </c>
      <c r="H29" s="1620" t="s">
        <v>553</v>
      </c>
      <c r="I29" s="1567"/>
      <c r="J29" s="1567"/>
      <c r="K29" s="1567" t="s">
        <v>114</v>
      </c>
      <c r="L29" s="1615">
        <v>12882.48</v>
      </c>
      <c r="M29" s="1567">
        <v>10</v>
      </c>
      <c r="N29" s="1615">
        <f t="shared" si="0"/>
        <v>1288.248</v>
      </c>
      <c r="O29" s="1616">
        <f t="shared" si="5"/>
        <v>107.354</v>
      </c>
      <c r="P29" s="1617">
        <f t="shared" si="1"/>
        <v>4</v>
      </c>
      <c r="Q29" s="1617">
        <f t="shared" si="2"/>
        <v>3</v>
      </c>
      <c r="R29" s="1616">
        <f t="shared" si="3"/>
        <v>5475.0540000000001</v>
      </c>
      <c r="S29" s="1616">
        <f t="shared" si="4"/>
        <v>7407.4259999999995</v>
      </c>
      <c r="T29" s="1622">
        <v>617</v>
      </c>
      <c r="U29" s="1619" t="s">
        <v>120</v>
      </c>
      <c r="V29" s="1623">
        <v>43563</v>
      </c>
      <c r="W29" s="1619">
        <v>100</v>
      </c>
    </row>
    <row r="30" spans="1:26" s="1619" customFormat="1" ht="105" customHeight="1" x14ac:dyDescent="0.3">
      <c r="A30" s="94">
        <v>11</v>
      </c>
      <c r="B30" s="1612">
        <v>43528</v>
      </c>
      <c r="C30" s="1613" t="s">
        <v>371</v>
      </c>
      <c r="D30" s="1567">
        <v>26</v>
      </c>
      <c r="E30" s="1567" t="s">
        <v>25</v>
      </c>
      <c r="F30" s="1567">
        <v>750817</v>
      </c>
      <c r="G30" s="1567">
        <v>1</v>
      </c>
      <c r="H30" s="1620" t="s">
        <v>553</v>
      </c>
      <c r="I30" s="1567"/>
      <c r="J30" s="1567"/>
      <c r="K30" s="1567" t="s">
        <v>114</v>
      </c>
      <c r="L30" s="1615">
        <v>12882.48</v>
      </c>
      <c r="M30" s="1567">
        <v>10</v>
      </c>
      <c r="N30" s="1615">
        <f t="shared" si="0"/>
        <v>1288.248</v>
      </c>
      <c r="O30" s="1616">
        <f t="shared" si="5"/>
        <v>107.354</v>
      </c>
      <c r="P30" s="1617">
        <f t="shared" si="1"/>
        <v>4</v>
      </c>
      <c r="Q30" s="1617">
        <f t="shared" si="2"/>
        <v>3</v>
      </c>
      <c r="R30" s="1616">
        <f t="shared" si="3"/>
        <v>5475.0540000000001</v>
      </c>
      <c r="S30" s="1616">
        <f t="shared" si="4"/>
        <v>7407.4259999999995</v>
      </c>
      <c r="T30" s="1622">
        <v>617</v>
      </c>
      <c r="U30" s="1619" t="s">
        <v>120</v>
      </c>
      <c r="V30" s="1623">
        <v>43563</v>
      </c>
      <c r="W30" s="1619">
        <v>100</v>
      </c>
    </row>
    <row r="31" spans="1:26" s="1619" customFormat="1" ht="105" customHeight="1" x14ac:dyDescent="0.3">
      <c r="A31" s="94">
        <v>12</v>
      </c>
      <c r="B31" s="1612">
        <v>43528</v>
      </c>
      <c r="C31" s="1613" t="s">
        <v>371</v>
      </c>
      <c r="D31" s="1567">
        <v>26</v>
      </c>
      <c r="E31" s="1567" t="s">
        <v>25</v>
      </c>
      <c r="F31" s="1624">
        <v>750818</v>
      </c>
      <c r="G31" s="1567">
        <v>1</v>
      </c>
      <c r="H31" s="1620" t="s">
        <v>553</v>
      </c>
      <c r="I31" s="1567"/>
      <c r="J31" s="1567"/>
      <c r="K31" s="1567" t="s">
        <v>114</v>
      </c>
      <c r="L31" s="1615">
        <v>12882.48</v>
      </c>
      <c r="M31" s="1567">
        <v>10</v>
      </c>
      <c r="N31" s="1615">
        <f t="shared" si="0"/>
        <v>1288.248</v>
      </c>
      <c r="O31" s="1616">
        <f t="shared" si="5"/>
        <v>107.354</v>
      </c>
      <c r="P31" s="1617">
        <f t="shared" si="1"/>
        <v>4</v>
      </c>
      <c r="Q31" s="1617">
        <f t="shared" si="2"/>
        <v>3</v>
      </c>
      <c r="R31" s="1616">
        <f t="shared" si="3"/>
        <v>5475.0540000000001</v>
      </c>
      <c r="S31" s="1616">
        <f t="shared" si="4"/>
        <v>7407.4259999999995</v>
      </c>
      <c r="T31" s="1622">
        <v>617</v>
      </c>
      <c r="U31" s="1619" t="s">
        <v>120</v>
      </c>
      <c r="V31" s="1623">
        <v>43563</v>
      </c>
      <c r="W31" s="1619">
        <v>100</v>
      </c>
    </row>
    <row r="32" spans="1:26" s="1619" customFormat="1" ht="105" customHeight="1" x14ac:dyDescent="0.3">
      <c r="A32" s="94">
        <v>13</v>
      </c>
      <c r="B32" s="1612">
        <v>43528</v>
      </c>
      <c r="C32" s="1613" t="s">
        <v>371</v>
      </c>
      <c r="D32" s="1567">
        <v>26</v>
      </c>
      <c r="E32" s="1567" t="s">
        <v>25</v>
      </c>
      <c r="F32" s="1567">
        <v>750820</v>
      </c>
      <c r="G32" s="1567">
        <v>1</v>
      </c>
      <c r="H32" s="1620" t="s">
        <v>553</v>
      </c>
      <c r="I32" s="1567"/>
      <c r="J32" s="1567"/>
      <c r="K32" s="1567" t="s">
        <v>114</v>
      </c>
      <c r="L32" s="1615">
        <v>12882.48</v>
      </c>
      <c r="M32" s="1567">
        <v>10</v>
      </c>
      <c r="N32" s="1615">
        <f t="shared" si="0"/>
        <v>1288.248</v>
      </c>
      <c r="O32" s="1616">
        <f t="shared" si="5"/>
        <v>107.354</v>
      </c>
      <c r="P32" s="1617">
        <f t="shared" si="1"/>
        <v>4</v>
      </c>
      <c r="Q32" s="1617">
        <f t="shared" si="2"/>
        <v>3</v>
      </c>
      <c r="R32" s="1616">
        <f t="shared" si="3"/>
        <v>5475.0540000000001</v>
      </c>
      <c r="S32" s="1616">
        <f t="shared" si="4"/>
        <v>7407.4259999999995</v>
      </c>
      <c r="T32" s="1622">
        <v>617</v>
      </c>
      <c r="U32" s="1619" t="s">
        <v>120</v>
      </c>
      <c r="V32" s="1623">
        <v>43563</v>
      </c>
      <c r="W32" s="1619">
        <v>100</v>
      </c>
    </row>
    <row r="33" spans="1:23" s="1619" customFormat="1" ht="105" customHeight="1" x14ac:dyDescent="0.3">
      <c r="A33" s="94">
        <v>14</v>
      </c>
      <c r="B33" s="1612">
        <v>43528</v>
      </c>
      <c r="C33" s="1613" t="s">
        <v>371</v>
      </c>
      <c r="D33" s="1567">
        <v>26</v>
      </c>
      <c r="E33" s="1567" t="s">
        <v>25</v>
      </c>
      <c r="F33" s="1567">
        <v>750821</v>
      </c>
      <c r="G33" s="1567">
        <v>1</v>
      </c>
      <c r="H33" s="1620" t="s">
        <v>553</v>
      </c>
      <c r="I33" s="1567"/>
      <c r="J33" s="1567"/>
      <c r="K33" s="1567" t="s">
        <v>114</v>
      </c>
      <c r="L33" s="1615">
        <v>12882.48</v>
      </c>
      <c r="M33" s="1567">
        <v>10</v>
      </c>
      <c r="N33" s="1615">
        <f t="shared" si="0"/>
        <v>1288.248</v>
      </c>
      <c r="O33" s="1616">
        <f t="shared" si="5"/>
        <v>107.354</v>
      </c>
      <c r="P33" s="1617">
        <f t="shared" si="1"/>
        <v>4</v>
      </c>
      <c r="Q33" s="1617">
        <f t="shared" si="2"/>
        <v>3</v>
      </c>
      <c r="R33" s="1616">
        <f t="shared" si="3"/>
        <v>5475.0540000000001</v>
      </c>
      <c r="S33" s="1616">
        <f t="shared" si="4"/>
        <v>7407.4259999999995</v>
      </c>
      <c r="T33" s="1622">
        <v>617</v>
      </c>
      <c r="U33" s="1619" t="s">
        <v>120</v>
      </c>
      <c r="V33" s="1623">
        <v>43563</v>
      </c>
      <c r="W33" s="1619">
        <v>100</v>
      </c>
    </row>
    <row r="34" spans="1:23" s="1619" customFormat="1" ht="105" customHeight="1" x14ac:dyDescent="0.3">
      <c r="A34" s="94">
        <v>15</v>
      </c>
      <c r="B34" s="1612">
        <v>43528</v>
      </c>
      <c r="C34" s="1613" t="s">
        <v>371</v>
      </c>
      <c r="D34" s="1567">
        <v>26</v>
      </c>
      <c r="E34" s="1567" t="s">
        <v>25</v>
      </c>
      <c r="F34" s="1567">
        <v>750822</v>
      </c>
      <c r="G34" s="1567">
        <v>1</v>
      </c>
      <c r="H34" s="1620" t="s">
        <v>553</v>
      </c>
      <c r="I34" s="1567"/>
      <c r="J34" s="1567"/>
      <c r="K34" s="1567" t="s">
        <v>114</v>
      </c>
      <c r="L34" s="1615">
        <v>12882.48</v>
      </c>
      <c r="M34" s="1567">
        <v>10</v>
      </c>
      <c r="N34" s="1615">
        <f t="shared" si="0"/>
        <v>1288.248</v>
      </c>
      <c r="O34" s="1616">
        <f t="shared" si="5"/>
        <v>107.354</v>
      </c>
      <c r="P34" s="1617">
        <f t="shared" si="1"/>
        <v>4</v>
      </c>
      <c r="Q34" s="1617">
        <f t="shared" si="2"/>
        <v>3</v>
      </c>
      <c r="R34" s="1616">
        <f t="shared" si="3"/>
        <v>5475.0540000000001</v>
      </c>
      <c r="S34" s="1616">
        <f t="shared" si="4"/>
        <v>7407.4259999999995</v>
      </c>
      <c r="T34" s="1622">
        <v>617</v>
      </c>
      <c r="U34" s="1619" t="s">
        <v>120</v>
      </c>
      <c r="V34" s="1623">
        <v>43563</v>
      </c>
      <c r="W34" s="1619">
        <v>100</v>
      </c>
    </row>
    <row r="35" spans="1:23" s="1619" customFormat="1" ht="105" customHeight="1" x14ac:dyDescent="0.3">
      <c r="A35" s="94">
        <v>16</v>
      </c>
      <c r="B35" s="1612">
        <v>43528</v>
      </c>
      <c r="C35" s="1613" t="s">
        <v>371</v>
      </c>
      <c r="D35" s="1567">
        <v>26</v>
      </c>
      <c r="E35" s="1567" t="s">
        <v>25</v>
      </c>
      <c r="F35" s="1567">
        <v>750823</v>
      </c>
      <c r="G35" s="1567">
        <v>1</v>
      </c>
      <c r="H35" s="1620" t="s">
        <v>553</v>
      </c>
      <c r="I35" s="1567"/>
      <c r="J35" s="1567"/>
      <c r="K35" s="1567" t="s">
        <v>114</v>
      </c>
      <c r="L35" s="1615">
        <v>12882.48</v>
      </c>
      <c r="M35" s="1567">
        <v>10</v>
      </c>
      <c r="N35" s="1615">
        <f t="shared" si="0"/>
        <v>1288.248</v>
      </c>
      <c r="O35" s="1616">
        <f t="shared" si="5"/>
        <v>107.354</v>
      </c>
      <c r="P35" s="1617">
        <f t="shared" si="1"/>
        <v>4</v>
      </c>
      <c r="Q35" s="1617">
        <f t="shared" si="2"/>
        <v>3</v>
      </c>
      <c r="R35" s="1616">
        <f t="shared" si="3"/>
        <v>5475.0540000000001</v>
      </c>
      <c r="S35" s="1616">
        <f t="shared" si="4"/>
        <v>7407.4259999999995</v>
      </c>
      <c r="T35" s="1622">
        <v>617</v>
      </c>
      <c r="U35" s="1619" t="s">
        <v>120</v>
      </c>
      <c r="V35" s="1623">
        <v>43563</v>
      </c>
      <c r="W35" s="1619">
        <v>100</v>
      </c>
    </row>
    <row r="36" spans="1:23" s="1619" customFormat="1" ht="105" customHeight="1" x14ac:dyDescent="0.3">
      <c r="A36" s="94">
        <v>17</v>
      </c>
      <c r="B36" s="1612">
        <v>43528</v>
      </c>
      <c r="C36" s="1613" t="s">
        <v>371</v>
      </c>
      <c r="D36" s="1567">
        <v>26</v>
      </c>
      <c r="E36" s="1567" t="s">
        <v>25</v>
      </c>
      <c r="F36" s="1567">
        <v>750824</v>
      </c>
      <c r="G36" s="1567">
        <v>1</v>
      </c>
      <c r="H36" s="1620" t="s">
        <v>553</v>
      </c>
      <c r="I36" s="1567"/>
      <c r="J36" s="1567"/>
      <c r="K36" s="1567" t="s">
        <v>114</v>
      </c>
      <c r="L36" s="1615">
        <v>12882.48</v>
      </c>
      <c r="M36" s="1567">
        <v>10</v>
      </c>
      <c r="N36" s="1615">
        <f t="shared" si="0"/>
        <v>1288.248</v>
      </c>
      <c r="O36" s="1616">
        <f t="shared" si="5"/>
        <v>107.354</v>
      </c>
      <c r="P36" s="1617">
        <f t="shared" si="1"/>
        <v>4</v>
      </c>
      <c r="Q36" s="1617">
        <f t="shared" si="2"/>
        <v>3</v>
      </c>
      <c r="R36" s="1616">
        <f t="shared" si="3"/>
        <v>5475.0540000000001</v>
      </c>
      <c r="S36" s="1616">
        <f t="shared" si="4"/>
        <v>7407.4259999999995</v>
      </c>
      <c r="T36" s="1622">
        <v>617</v>
      </c>
      <c r="U36" s="1619" t="s">
        <v>120</v>
      </c>
      <c r="V36" s="1623">
        <v>43563</v>
      </c>
      <c r="W36" s="1619">
        <v>100</v>
      </c>
    </row>
    <row r="37" spans="1:23" s="1619" customFormat="1" ht="105" customHeight="1" x14ac:dyDescent="0.3">
      <c r="A37" s="94">
        <v>18</v>
      </c>
      <c r="B37" s="1612">
        <v>43528</v>
      </c>
      <c r="C37" s="1613" t="s">
        <v>371</v>
      </c>
      <c r="D37" s="1567">
        <v>26</v>
      </c>
      <c r="E37" s="1567" t="s">
        <v>25</v>
      </c>
      <c r="F37" s="1567">
        <v>750825</v>
      </c>
      <c r="G37" s="1567">
        <v>1</v>
      </c>
      <c r="H37" s="1620" t="s">
        <v>553</v>
      </c>
      <c r="I37" s="1567"/>
      <c r="J37" s="1567"/>
      <c r="K37" s="1567" t="s">
        <v>114</v>
      </c>
      <c r="L37" s="1615">
        <v>12882.48</v>
      </c>
      <c r="M37" s="1567">
        <v>10</v>
      </c>
      <c r="N37" s="1615">
        <f t="shared" si="0"/>
        <v>1288.248</v>
      </c>
      <c r="O37" s="1616">
        <f t="shared" si="5"/>
        <v>107.354</v>
      </c>
      <c r="P37" s="1617">
        <f t="shared" si="1"/>
        <v>4</v>
      </c>
      <c r="Q37" s="1617">
        <f t="shared" si="2"/>
        <v>3</v>
      </c>
      <c r="R37" s="1616">
        <f t="shared" si="3"/>
        <v>5475.0540000000001</v>
      </c>
      <c r="S37" s="1616">
        <f t="shared" si="4"/>
        <v>7407.4259999999995</v>
      </c>
      <c r="T37" s="1622">
        <v>617</v>
      </c>
      <c r="U37" s="1619" t="s">
        <v>120</v>
      </c>
      <c r="V37" s="1623">
        <v>43563</v>
      </c>
      <c r="W37" s="1619">
        <v>100</v>
      </c>
    </row>
    <row r="38" spans="1:23" s="1619" customFormat="1" ht="105" customHeight="1" x14ac:dyDescent="0.3">
      <c r="A38" s="94">
        <v>19</v>
      </c>
      <c r="B38" s="1612">
        <v>43528</v>
      </c>
      <c r="C38" s="1613" t="s">
        <v>371</v>
      </c>
      <c r="D38" s="1567">
        <v>26</v>
      </c>
      <c r="E38" s="1567" t="s">
        <v>25</v>
      </c>
      <c r="F38" s="1567">
        <v>750826</v>
      </c>
      <c r="G38" s="1567">
        <v>1</v>
      </c>
      <c r="H38" s="1620" t="s">
        <v>553</v>
      </c>
      <c r="I38" s="1567"/>
      <c r="J38" s="1567"/>
      <c r="K38" s="1567" t="s">
        <v>114</v>
      </c>
      <c r="L38" s="1615">
        <v>12882.48</v>
      </c>
      <c r="M38" s="1567">
        <v>10</v>
      </c>
      <c r="N38" s="1615">
        <f t="shared" si="0"/>
        <v>1288.248</v>
      </c>
      <c r="O38" s="1616">
        <f t="shared" si="5"/>
        <v>107.354</v>
      </c>
      <c r="P38" s="1617">
        <f t="shared" si="1"/>
        <v>4</v>
      </c>
      <c r="Q38" s="1617">
        <f t="shared" si="2"/>
        <v>3</v>
      </c>
      <c r="R38" s="1616">
        <f t="shared" si="3"/>
        <v>5475.0540000000001</v>
      </c>
      <c r="S38" s="1616">
        <f t="shared" si="4"/>
        <v>7407.4259999999995</v>
      </c>
      <c r="T38" s="1622">
        <v>617</v>
      </c>
      <c r="U38" s="1619" t="s">
        <v>120</v>
      </c>
      <c r="V38" s="1623">
        <v>43563</v>
      </c>
      <c r="W38" s="1619">
        <v>100</v>
      </c>
    </row>
    <row r="39" spans="1:23" s="1619" customFormat="1" ht="107.25" customHeight="1" x14ac:dyDescent="0.3">
      <c r="A39" s="94">
        <v>20</v>
      </c>
      <c r="B39" s="1612">
        <v>43528</v>
      </c>
      <c r="C39" s="1613" t="s">
        <v>371</v>
      </c>
      <c r="D39" s="1567">
        <v>26</v>
      </c>
      <c r="E39" s="1567" t="s">
        <v>25</v>
      </c>
      <c r="F39" s="1567">
        <v>762834</v>
      </c>
      <c r="G39" s="1567">
        <v>1</v>
      </c>
      <c r="H39" s="1620" t="s">
        <v>2018</v>
      </c>
      <c r="I39" s="1567"/>
      <c r="J39" s="1567"/>
      <c r="K39" s="1567" t="s">
        <v>114</v>
      </c>
      <c r="L39" s="1615">
        <v>12882.48</v>
      </c>
      <c r="M39" s="1567">
        <v>10</v>
      </c>
      <c r="N39" s="1615">
        <f t="shared" si="0"/>
        <v>1288.248</v>
      </c>
      <c r="O39" s="1616">
        <f t="shared" si="5"/>
        <v>107.354</v>
      </c>
      <c r="P39" s="1617">
        <f t="shared" si="1"/>
        <v>4</v>
      </c>
      <c r="Q39" s="1617">
        <f t="shared" si="2"/>
        <v>3</v>
      </c>
      <c r="R39" s="1616">
        <f t="shared" si="3"/>
        <v>5475.0540000000001</v>
      </c>
      <c r="S39" s="1616">
        <f t="shared" si="4"/>
        <v>7407.4259999999995</v>
      </c>
      <c r="T39" s="1622">
        <v>617</v>
      </c>
      <c r="U39" s="1619" t="s">
        <v>120</v>
      </c>
      <c r="V39" s="1623">
        <v>43563</v>
      </c>
      <c r="W39" s="1619">
        <v>100</v>
      </c>
    </row>
    <row r="40" spans="1:23" s="1619" customFormat="1" ht="105" customHeight="1" x14ac:dyDescent="0.3">
      <c r="A40" s="94">
        <v>21</v>
      </c>
      <c r="B40" s="1612">
        <v>43528</v>
      </c>
      <c r="C40" s="1613" t="s">
        <v>371</v>
      </c>
      <c r="D40" s="1567">
        <v>26</v>
      </c>
      <c r="E40" s="1567" t="s">
        <v>25</v>
      </c>
      <c r="F40" s="1567">
        <v>778407</v>
      </c>
      <c r="G40" s="1567">
        <v>1</v>
      </c>
      <c r="H40" s="1620" t="s">
        <v>553</v>
      </c>
      <c r="I40" s="1567"/>
      <c r="J40" s="1567"/>
      <c r="K40" s="1567" t="s">
        <v>114</v>
      </c>
      <c r="L40" s="1615">
        <v>12882.48</v>
      </c>
      <c r="M40" s="1567">
        <v>10</v>
      </c>
      <c r="N40" s="1615">
        <f t="shared" si="0"/>
        <v>1288.248</v>
      </c>
      <c r="O40" s="1616">
        <f t="shared" si="5"/>
        <v>107.354</v>
      </c>
      <c r="P40" s="1617">
        <f t="shared" si="1"/>
        <v>4</v>
      </c>
      <c r="Q40" s="1617">
        <f t="shared" si="2"/>
        <v>3</v>
      </c>
      <c r="R40" s="1616">
        <f t="shared" si="3"/>
        <v>5475.0540000000001</v>
      </c>
      <c r="S40" s="1616">
        <f t="shared" si="4"/>
        <v>7407.4259999999995</v>
      </c>
      <c r="T40" s="1622">
        <v>617</v>
      </c>
      <c r="U40" s="1619" t="s">
        <v>120</v>
      </c>
      <c r="V40" s="1623">
        <v>43563</v>
      </c>
      <c r="W40" s="1619">
        <v>100</v>
      </c>
    </row>
    <row r="41" spans="1:23" s="1619" customFormat="1" ht="45" customHeight="1" x14ac:dyDescent="0.3">
      <c r="A41" s="94">
        <v>22</v>
      </c>
      <c r="B41" s="1612">
        <v>43528</v>
      </c>
      <c r="C41" s="1613" t="s">
        <v>371</v>
      </c>
      <c r="D41" s="1567">
        <v>26</v>
      </c>
      <c r="E41" s="1567" t="s">
        <v>25</v>
      </c>
      <c r="F41" s="1567">
        <v>750812</v>
      </c>
      <c r="G41" s="1567">
        <v>1</v>
      </c>
      <c r="H41" s="1620" t="s">
        <v>554</v>
      </c>
      <c r="I41" s="1567"/>
      <c r="J41" s="1567"/>
      <c r="K41" s="1567" t="s">
        <v>114</v>
      </c>
      <c r="L41" s="1615">
        <v>24638.74</v>
      </c>
      <c r="M41" s="1567">
        <v>10</v>
      </c>
      <c r="N41" s="1615">
        <f t="shared" si="0"/>
        <v>2463.8740000000003</v>
      </c>
      <c r="O41" s="1616">
        <f t="shared" si="5"/>
        <v>205.32283333333336</v>
      </c>
      <c r="P41" s="1617">
        <f t="shared" si="1"/>
        <v>4</v>
      </c>
      <c r="Q41" s="1617">
        <f t="shared" si="2"/>
        <v>3</v>
      </c>
      <c r="R41" s="1616">
        <f t="shared" si="3"/>
        <v>10471.464500000002</v>
      </c>
      <c r="S41" s="1616">
        <f t="shared" si="4"/>
        <v>14167.2755</v>
      </c>
      <c r="T41" s="1622">
        <v>617</v>
      </c>
      <c r="U41" s="1619" t="s">
        <v>120</v>
      </c>
      <c r="V41" s="1623">
        <v>43563</v>
      </c>
      <c r="W41" s="1619">
        <v>100</v>
      </c>
    </row>
    <row r="42" spans="1:23" s="1619" customFormat="1" ht="45" customHeight="1" x14ac:dyDescent="0.3">
      <c r="A42" s="94">
        <v>23</v>
      </c>
      <c r="B42" s="1612">
        <v>43528</v>
      </c>
      <c r="C42" s="1613" t="s">
        <v>371</v>
      </c>
      <c r="D42" s="1567">
        <v>26</v>
      </c>
      <c r="E42" s="1567" t="s">
        <v>25</v>
      </c>
      <c r="F42" s="1567">
        <v>750813</v>
      </c>
      <c r="G42" s="1567">
        <v>1</v>
      </c>
      <c r="H42" s="1620" t="s">
        <v>554</v>
      </c>
      <c r="I42" s="1567"/>
      <c r="J42" s="1567"/>
      <c r="K42" s="1567" t="s">
        <v>114</v>
      </c>
      <c r="L42" s="1615">
        <v>24638.74</v>
      </c>
      <c r="M42" s="1567">
        <v>10</v>
      </c>
      <c r="N42" s="1615">
        <f t="shared" si="0"/>
        <v>2463.8740000000003</v>
      </c>
      <c r="O42" s="1616">
        <f t="shared" si="5"/>
        <v>205.32283333333336</v>
      </c>
      <c r="P42" s="1617">
        <f t="shared" si="1"/>
        <v>4</v>
      </c>
      <c r="Q42" s="1617">
        <f t="shared" si="2"/>
        <v>3</v>
      </c>
      <c r="R42" s="1616">
        <f t="shared" si="3"/>
        <v>10471.464500000002</v>
      </c>
      <c r="S42" s="1616">
        <f t="shared" si="4"/>
        <v>14167.2755</v>
      </c>
      <c r="T42" s="1622">
        <v>617</v>
      </c>
      <c r="U42" s="1619" t="s">
        <v>120</v>
      </c>
      <c r="V42" s="1623">
        <v>43563</v>
      </c>
      <c r="W42" s="1619">
        <v>100</v>
      </c>
    </row>
    <row r="43" spans="1:23" s="1619" customFormat="1" ht="45" customHeight="1" x14ac:dyDescent="0.3">
      <c r="A43" s="94">
        <v>24</v>
      </c>
      <c r="B43" s="1612">
        <v>43528</v>
      </c>
      <c r="C43" s="1613" t="s">
        <v>371</v>
      </c>
      <c r="D43" s="1567">
        <v>26</v>
      </c>
      <c r="E43" s="1567" t="s">
        <v>25</v>
      </c>
      <c r="F43" s="1567"/>
      <c r="G43" s="1567">
        <v>1</v>
      </c>
      <c r="H43" s="1620" t="s">
        <v>554</v>
      </c>
      <c r="I43" s="1567"/>
      <c r="J43" s="1567"/>
      <c r="K43" s="1567" t="s">
        <v>114</v>
      </c>
      <c r="L43" s="1615">
        <v>24638.74</v>
      </c>
      <c r="M43" s="1567">
        <v>10</v>
      </c>
      <c r="N43" s="1615">
        <f t="shared" si="0"/>
        <v>2463.8740000000003</v>
      </c>
      <c r="O43" s="1616">
        <f t="shared" si="5"/>
        <v>205.32283333333336</v>
      </c>
      <c r="P43" s="1617">
        <f t="shared" si="1"/>
        <v>4</v>
      </c>
      <c r="Q43" s="1617">
        <f t="shared" si="2"/>
        <v>3</v>
      </c>
      <c r="R43" s="1616">
        <f t="shared" si="3"/>
        <v>10471.464500000002</v>
      </c>
      <c r="S43" s="1616">
        <f t="shared" si="4"/>
        <v>14167.2755</v>
      </c>
      <c r="T43" s="1622">
        <v>617</v>
      </c>
      <c r="U43" s="1619" t="s">
        <v>120</v>
      </c>
      <c r="V43" s="1623">
        <v>43563</v>
      </c>
      <c r="W43" s="1619">
        <v>100</v>
      </c>
    </row>
    <row r="44" spans="1:23" s="1619" customFormat="1" ht="45" customHeight="1" x14ac:dyDescent="0.3">
      <c r="A44" s="94">
        <v>25</v>
      </c>
      <c r="B44" s="1606">
        <v>44739</v>
      </c>
      <c r="C44" s="1613" t="s">
        <v>371</v>
      </c>
      <c r="D44" s="1567">
        <v>26</v>
      </c>
      <c r="E44" s="1607" t="s">
        <v>25</v>
      </c>
      <c r="F44" s="1608">
        <v>620778</v>
      </c>
      <c r="G44" s="1607">
        <v>1</v>
      </c>
      <c r="H44" s="1609" t="s">
        <v>1834</v>
      </c>
      <c r="I44" s="1609"/>
      <c r="J44" s="1608"/>
      <c r="K44" s="1568" t="s">
        <v>114</v>
      </c>
      <c r="L44" s="1610">
        <v>10614.1</v>
      </c>
      <c r="M44" s="1611">
        <v>10</v>
      </c>
      <c r="N44" s="1610">
        <f t="shared" si="0"/>
        <v>1061.4100000000001</v>
      </c>
      <c r="O44" s="1610">
        <f t="shared" si="5"/>
        <v>88.450833333333335</v>
      </c>
      <c r="P44" s="1625">
        <f t="shared" si="1"/>
        <v>1</v>
      </c>
      <c r="Q44" s="1625">
        <f t="shared" si="2"/>
        <v>0</v>
      </c>
      <c r="R44" s="1626">
        <f t="shared" ref="R44:R45" si="6">IF(M44=0,"N/A",+N44*P44+O44*Q44)</f>
        <v>1061.4100000000001</v>
      </c>
      <c r="S44" s="1626">
        <f t="shared" ref="S44:S45" si="7">IF(M44=0,"N/A",+L44-R44)</f>
        <v>9552.69</v>
      </c>
      <c r="T44" s="1627">
        <v>619</v>
      </c>
      <c r="U44" s="1619" t="s">
        <v>1835</v>
      </c>
      <c r="V44" s="1623"/>
    </row>
    <row r="45" spans="1:23" s="1619" customFormat="1" ht="45" customHeight="1" x14ac:dyDescent="0.3">
      <c r="A45" s="94">
        <v>26</v>
      </c>
      <c r="B45" s="1612">
        <v>45061</v>
      </c>
      <c r="C45" s="1613" t="s">
        <v>371</v>
      </c>
      <c r="D45" s="1567">
        <v>26</v>
      </c>
      <c r="E45" s="1567" t="s">
        <v>2060</v>
      </c>
      <c r="F45" s="1567" t="s">
        <v>1374</v>
      </c>
      <c r="G45" s="1567">
        <v>1</v>
      </c>
      <c r="H45" s="1620" t="s">
        <v>2061</v>
      </c>
      <c r="I45" s="1567" t="s">
        <v>2062</v>
      </c>
      <c r="J45" s="1567" t="s">
        <v>74</v>
      </c>
      <c r="K45" s="1567" t="s">
        <v>114</v>
      </c>
      <c r="L45" s="1615">
        <v>119600</v>
      </c>
      <c r="M45" s="1567">
        <v>10</v>
      </c>
      <c r="N45" s="1616">
        <f t="shared" si="0"/>
        <v>11960</v>
      </c>
      <c r="O45" s="1616">
        <f t="shared" si="5"/>
        <v>996.66666666666663</v>
      </c>
      <c r="P45" s="1617">
        <f t="shared" si="1"/>
        <v>0</v>
      </c>
      <c r="Q45" s="1617">
        <f t="shared" si="2"/>
        <v>1</v>
      </c>
      <c r="R45" s="1616">
        <f t="shared" si="6"/>
        <v>996.66666666666663</v>
      </c>
      <c r="S45" s="1616">
        <f t="shared" si="7"/>
        <v>118603.33333333333</v>
      </c>
      <c r="T45" s="1618">
        <v>619</v>
      </c>
      <c r="V45" s="1623"/>
    </row>
    <row r="46" spans="1:23" ht="12.75" customHeight="1" x14ac:dyDescent="0.2">
      <c r="A46" s="4"/>
      <c r="B46" s="4"/>
      <c r="L46" s="258">
        <f>SUM(L20:L45)</f>
        <v>704886.94999999972</v>
      </c>
      <c r="M46" s="258"/>
      <c r="N46" s="258">
        <f>SUM(N20:N45)</f>
        <v>80401.44233333334</v>
      </c>
      <c r="O46" s="258">
        <f>SUM(O20:O45)</f>
        <v>5127.1740833333315</v>
      </c>
      <c r="P46" s="258"/>
      <c r="Q46" s="258"/>
      <c r="R46" s="258">
        <f>SUM(R20:R45)</f>
        <v>296924.02241666673</v>
      </c>
      <c r="S46" s="258">
        <f>SUM(S20:S45)</f>
        <v>407962.9275833334</v>
      </c>
    </row>
    <row r="47" spans="1:23" ht="12.75" customHeight="1" x14ac:dyDescent="0.2">
      <c r="A47" s="4"/>
      <c r="B47" s="4"/>
      <c r="L47" s="4"/>
      <c r="M47" s="4"/>
      <c r="T47" s="57"/>
    </row>
    <row r="48" spans="1:23" ht="12.75" customHeight="1" x14ac:dyDescent="0.2">
      <c r="A48" s="4"/>
      <c r="B48" s="4"/>
      <c r="L48" s="4"/>
      <c r="M48" s="4"/>
      <c r="T48" s="57"/>
    </row>
    <row r="49" spans="1:20" ht="31.5" customHeight="1" x14ac:dyDescent="0.2">
      <c r="A49" s="4"/>
      <c r="B49" s="4"/>
      <c r="G49" s="49" t="s">
        <v>90</v>
      </c>
      <c r="H49" s="50" t="s">
        <v>91</v>
      </c>
      <c r="I49" s="50" t="s">
        <v>92</v>
      </c>
      <c r="J49" s="49" t="s">
        <v>93</v>
      </c>
      <c r="K49" s="51" t="s">
        <v>94</v>
      </c>
      <c r="L49" s="51" t="s">
        <v>95</v>
      </c>
      <c r="M49" s="4"/>
      <c r="Q49" s="1751"/>
      <c r="R49" s="1752"/>
      <c r="S49" s="71"/>
      <c r="T49" s="57"/>
    </row>
    <row r="50" spans="1:20" ht="15" customHeight="1" x14ac:dyDescent="0.2">
      <c r="A50" s="4"/>
      <c r="B50" s="4"/>
      <c r="G50" s="53">
        <v>611</v>
      </c>
      <c r="H50" s="54" t="s">
        <v>96</v>
      </c>
      <c r="I50" s="55">
        <f t="shared" ref="I50:I59" si="8">+SUMIF($T$1:$T$392,G50,$L$1:$L$392)</f>
        <v>0</v>
      </c>
      <c r="J50" s="55">
        <f t="shared" ref="J50:J59" si="9">+SUMIF($T$1:$T$392,G50,$R$1:$R$392)</f>
        <v>0</v>
      </c>
      <c r="K50" s="55">
        <f t="shared" ref="K50:K59" si="10">+SUMIF($T$1:$T$392,G50,$O$1:$O$392)</f>
        <v>0</v>
      </c>
      <c r="L50" s="56">
        <f t="shared" ref="L50:L59" si="11">+I50-J50</f>
        <v>0</v>
      </c>
      <c r="M50" s="4"/>
      <c r="Q50" s="113"/>
      <c r="R50" s="113"/>
      <c r="S50" s="71"/>
      <c r="T50" s="57"/>
    </row>
    <row r="51" spans="1:20" ht="15" customHeight="1" x14ac:dyDescent="0.2">
      <c r="A51" s="4"/>
      <c r="B51" s="4"/>
      <c r="G51" s="53">
        <v>612</v>
      </c>
      <c r="H51" s="54" t="s">
        <v>97</v>
      </c>
      <c r="I51" s="55">
        <f t="shared" si="8"/>
        <v>0</v>
      </c>
      <c r="J51" s="55">
        <f t="shared" si="9"/>
        <v>0</v>
      </c>
      <c r="K51" s="55">
        <f t="shared" si="10"/>
        <v>0</v>
      </c>
      <c r="L51" s="56">
        <f t="shared" si="11"/>
        <v>0</v>
      </c>
      <c r="M51" s="4"/>
      <c r="Q51" s="113"/>
      <c r="R51" s="113"/>
      <c r="S51" s="71"/>
      <c r="T51" s="57"/>
    </row>
    <row r="52" spans="1:20" ht="15" customHeight="1" x14ac:dyDescent="0.2">
      <c r="A52" s="4"/>
      <c r="B52" s="4"/>
      <c r="G52" s="53">
        <v>613</v>
      </c>
      <c r="H52" s="54" t="s">
        <v>98</v>
      </c>
      <c r="I52" s="55">
        <f t="shared" si="8"/>
        <v>0</v>
      </c>
      <c r="J52" s="55">
        <f t="shared" si="9"/>
        <v>0</v>
      </c>
      <c r="K52" s="55">
        <f t="shared" si="10"/>
        <v>0</v>
      </c>
      <c r="L52" s="56">
        <f t="shared" si="11"/>
        <v>0</v>
      </c>
      <c r="M52" s="4"/>
      <c r="Q52" s="113"/>
      <c r="R52" s="113"/>
      <c r="S52" s="71"/>
      <c r="T52" s="57"/>
    </row>
    <row r="53" spans="1:20" ht="15" customHeight="1" x14ac:dyDescent="0.2">
      <c r="A53" s="4"/>
      <c r="B53" s="4"/>
      <c r="G53" s="53">
        <v>614</v>
      </c>
      <c r="H53" s="54" t="s">
        <v>99</v>
      </c>
      <c r="I53" s="55">
        <f t="shared" si="8"/>
        <v>8000</v>
      </c>
      <c r="J53" s="55">
        <f t="shared" si="9"/>
        <v>8000</v>
      </c>
      <c r="K53" s="55">
        <f t="shared" si="10"/>
        <v>0</v>
      </c>
      <c r="L53" s="56">
        <f t="shared" si="11"/>
        <v>0</v>
      </c>
      <c r="M53" s="4"/>
      <c r="Q53" s="113"/>
      <c r="R53" s="113"/>
      <c r="S53" s="71"/>
      <c r="T53" s="57"/>
    </row>
    <row r="54" spans="1:20" ht="15" customHeight="1" x14ac:dyDescent="0.2">
      <c r="A54" s="4"/>
      <c r="B54" s="4"/>
      <c r="G54" s="53">
        <v>615</v>
      </c>
      <c r="H54" s="54" t="s">
        <v>100</v>
      </c>
      <c r="I54" s="55">
        <f t="shared" si="8"/>
        <v>0</v>
      </c>
      <c r="J54" s="55">
        <f t="shared" si="9"/>
        <v>0</v>
      </c>
      <c r="K54" s="55">
        <f t="shared" si="10"/>
        <v>0</v>
      </c>
      <c r="L54" s="56">
        <f t="shared" si="11"/>
        <v>0</v>
      </c>
      <c r="M54" s="4"/>
      <c r="Q54" s="113"/>
      <c r="R54" s="113"/>
      <c r="S54" s="71"/>
      <c r="T54" s="57"/>
    </row>
    <row r="55" spans="1:20" ht="15" customHeight="1" x14ac:dyDescent="0.2">
      <c r="A55" s="4"/>
      <c r="B55" s="4"/>
      <c r="G55" s="53">
        <v>616</v>
      </c>
      <c r="H55" s="54" t="s">
        <v>101</v>
      </c>
      <c r="I55" s="55">
        <f t="shared" si="8"/>
        <v>0</v>
      </c>
      <c r="J55" s="55">
        <f t="shared" si="9"/>
        <v>0</v>
      </c>
      <c r="K55" s="55">
        <f t="shared" si="10"/>
        <v>0</v>
      </c>
      <c r="L55" s="56">
        <f t="shared" si="11"/>
        <v>0</v>
      </c>
      <c r="M55" s="4"/>
      <c r="Q55" s="113"/>
      <c r="R55" s="113"/>
      <c r="S55" s="71"/>
      <c r="T55" s="57"/>
    </row>
    <row r="56" spans="1:20" ht="15" customHeight="1" x14ac:dyDescent="0.2">
      <c r="A56" s="4"/>
      <c r="B56" s="4"/>
      <c r="G56" s="53">
        <v>617</v>
      </c>
      <c r="H56" s="54" t="s">
        <v>102</v>
      </c>
      <c r="I56" s="55">
        <f t="shared" si="8"/>
        <v>566672.84999999974</v>
      </c>
      <c r="J56" s="55">
        <f t="shared" si="9"/>
        <v>286865.94575000007</v>
      </c>
      <c r="K56" s="55">
        <f t="shared" si="10"/>
        <v>4042.0565833333308</v>
      </c>
      <c r="L56" s="56">
        <f t="shared" si="11"/>
        <v>279806.90424999967</v>
      </c>
      <c r="M56" s="4"/>
      <c r="Q56" s="113"/>
      <c r="R56" s="113"/>
      <c r="S56" s="71"/>
      <c r="T56" s="57"/>
    </row>
    <row r="57" spans="1:20" ht="15" customHeight="1" x14ac:dyDescent="0.2">
      <c r="A57" s="4"/>
      <c r="B57" s="4"/>
      <c r="G57" s="53">
        <v>618</v>
      </c>
      <c r="H57" s="64" t="s">
        <v>103</v>
      </c>
      <c r="I57" s="55">
        <f t="shared" si="8"/>
        <v>0</v>
      </c>
      <c r="J57" s="55">
        <f t="shared" si="9"/>
        <v>0</v>
      </c>
      <c r="K57" s="55">
        <f t="shared" si="10"/>
        <v>0</v>
      </c>
      <c r="L57" s="56">
        <f t="shared" si="11"/>
        <v>0</v>
      </c>
      <c r="M57" s="4"/>
      <c r="Q57" s="113"/>
      <c r="R57" s="113"/>
      <c r="S57" s="71"/>
      <c r="T57" s="57"/>
    </row>
    <row r="58" spans="1:20" ht="15" customHeight="1" x14ac:dyDescent="0.2">
      <c r="A58" s="4"/>
      <c r="B58" s="4"/>
      <c r="G58" s="53">
        <v>619</v>
      </c>
      <c r="H58" s="54" t="s">
        <v>104</v>
      </c>
      <c r="I58" s="55">
        <f t="shared" si="8"/>
        <v>130214.1</v>
      </c>
      <c r="J58" s="55">
        <f t="shared" si="9"/>
        <v>2058.0766666666668</v>
      </c>
      <c r="K58" s="55">
        <f t="shared" si="10"/>
        <v>1085.1175000000001</v>
      </c>
      <c r="L58" s="56">
        <f t="shared" si="11"/>
        <v>128156.02333333335</v>
      </c>
      <c r="M58" s="4"/>
      <c r="Q58" s="113"/>
      <c r="R58" s="113"/>
      <c r="S58" s="71"/>
      <c r="T58" s="57"/>
    </row>
    <row r="59" spans="1:20" ht="15" customHeight="1" x14ac:dyDescent="0.2">
      <c r="A59" s="4"/>
      <c r="B59" s="4"/>
      <c r="G59" s="53">
        <v>694</v>
      </c>
      <c r="H59" s="54" t="s">
        <v>105</v>
      </c>
      <c r="I59" s="55">
        <f t="shared" si="8"/>
        <v>0</v>
      </c>
      <c r="J59" s="55">
        <f t="shared" si="9"/>
        <v>0</v>
      </c>
      <c r="K59" s="55">
        <f t="shared" si="10"/>
        <v>0</v>
      </c>
      <c r="L59" s="56">
        <f t="shared" si="11"/>
        <v>0</v>
      </c>
      <c r="M59" s="4"/>
      <c r="Q59" s="1751"/>
      <c r="R59" s="1752"/>
      <c r="S59" s="57"/>
      <c r="T59" s="57"/>
    </row>
    <row r="60" spans="1:20" ht="16.5" customHeight="1" x14ac:dyDescent="0.25">
      <c r="A60" s="4"/>
      <c r="B60" s="4"/>
      <c r="G60" s="65"/>
      <c r="H60" s="66" t="s">
        <v>124</v>
      </c>
      <c r="I60" s="67">
        <f t="shared" ref="I60:L60" si="12">SUM(I50:I59)</f>
        <v>704886.94999999972</v>
      </c>
      <c r="J60" s="67">
        <f t="shared" si="12"/>
        <v>296924.02241666673</v>
      </c>
      <c r="K60" s="67">
        <f t="shared" si="12"/>
        <v>5127.1740833333306</v>
      </c>
      <c r="L60" s="67">
        <f t="shared" si="12"/>
        <v>407962.92758333299</v>
      </c>
      <c r="M60" s="4"/>
      <c r="Q60" s="1751"/>
      <c r="R60" s="1752"/>
      <c r="S60" s="57"/>
      <c r="T60" s="57"/>
    </row>
    <row r="61" spans="1:20" ht="15.75" customHeight="1" x14ac:dyDescent="0.3">
      <c r="A61" s="4"/>
      <c r="B61" s="4"/>
      <c r="G61" s="114"/>
      <c r="H61" s="73"/>
      <c r="I61" s="71">
        <f>+I60-L46</f>
        <v>0</v>
      </c>
      <c r="J61" s="71">
        <f>+J60-R46</f>
        <v>0</v>
      </c>
      <c r="K61" s="71">
        <f>+K60-O46</f>
        <v>0</v>
      </c>
      <c r="L61" s="71">
        <f>+L60-S46</f>
        <v>0</v>
      </c>
      <c r="M61" s="4"/>
      <c r="S61" s="57"/>
      <c r="T61" s="57"/>
    </row>
    <row r="62" spans="1:20" ht="12.75" customHeight="1" x14ac:dyDescent="0.2">
      <c r="A62" s="4"/>
      <c r="B62" s="4"/>
      <c r="H62" s="113"/>
      <c r="I62" s="71"/>
      <c r="L62" s="4"/>
      <c r="M62" s="4"/>
      <c r="S62" s="57"/>
      <c r="T62" s="57"/>
    </row>
    <row r="63" spans="1:20" ht="12.75" customHeight="1" x14ac:dyDescent="0.2">
      <c r="A63" s="4"/>
      <c r="B63" s="4"/>
      <c r="L63" s="4"/>
      <c r="M63" s="4"/>
      <c r="S63" s="57"/>
      <c r="T63" s="57"/>
    </row>
    <row r="64" spans="1:20" ht="12.75" hidden="1" customHeight="1" x14ac:dyDescent="0.2">
      <c r="A64" s="4"/>
      <c r="B64" s="4"/>
      <c r="C64" s="1781"/>
      <c r="D64" s="1752"/>
      <c r="E64" s="1752"/>
      <c r="F64" s="1752"/>
      <c r="G64" s="112"/>
      <c r="H64" s="112" t="s">
        <v>2017</v>
      </c>
      <c r="I64" s="112"/>
      <c r="J64" s="4"/>
      <c r="K64" s="190"/>
      <c r="L64" s="4"/>
      <c r="M64" s="4"/>
      <c r="N64" s="4"/>
      <c r="O64" s="190"/>
      <c r="P64" s="4"/>
      <c r="Q64" s="4"/>
      <c r="R64" s="4"/>
      <c r="T64" s="57"/>
    </row>
    <row r="65" spans="2:19" ht="12.75" hidden="1" customHeight="1" x14ac:dyDescent="0.2">
      <c r="B65" s="4"/>
      <c r="C65" s="77"/>
      <c r="D65" s="77"/>
      <c r="E65" s="77"/>
      <c r="F65" s="617"/>
      <c r="G65" s="77"/>
      <c r="H65" s="3"/>
      <c r="I65" s="77"/>
      <c r="J65" s="77"/>
      <c r="K65" s="77"/>
      <c r="L65" s="77"/>
      <c r="M65" s="77"/>
      <c r="N65" s="4"/>
      <c r="O65" s="4"/>
      <c r="P65" s="77"/>
      <c r="Q65" s="77"/>
      <c r="R65" s="77"/>
      <c r="S65" s="414"/>
    </row>
    <row r="66" spans="2:19" ht="12.75" hidden="1" customHeight="1" x14ac:dyDescent="0.2">
      <c r="C66" s="1748" t="s">
        <v>106</v>
      </c>
      <c r="D66" s="1749"/>
      <c r="E66" s="1749"/>
      <c r="F66" s="1749"/>
      <c r="G66" s="1749"/>
      <c r="H66" s="81"/>
      <c r="I66" s="1748" t="s">
        <v>107</v>
      </c>
      <c r="J66" s="1749"/>
      <c r="K66" s="1749"/>
      <c r="L66" s="1749"/>
      <c r="M66" s="1749"/>
      <c r="O66" s="82"/>
      <c r="P66" s="1748" t="s">
        <v>108</v>
      </c>
      <c r="Q66" s="1749"/>
      <c r="R66" s="1749"/>
      <c r="S66" s="1749"/>
    </row>
    <row r="67" spans="2:19" ht="12.75" hidden="1" customHeight="1" x14ac:dyDescent="0.2"/>
    <row r="68" spans="2:19" ht="12.75" hidden="1" customHeight="1" x14ac:dyDescent="0.2"/>
    <row r="69" spans="2:19" ht="12.75" hidden="1" customHeight="1" x14ac:dyDescent="0.2">
      <c r="G69" s="1209">
        <v>1</v>
      </c>
      <c r="H69" s="1229" t="s">
        <v>964</v>
      </c>
      <c r="I69" s="1209">
        <v>781220</v>
      </c>
      <c r="J69" t="s">
        <v>2019</v>
      </c>
    </row>
    <row r="70" spans="2:19" ht="12.75" hidden="1" customHeight="1" x14ac:dyDescent="0.2">
      <c r="G70" s="1209">
        <v>2</v>
      </c>
      <c r="H70" s="1229" t="s">
        <v>2014</v>
      </c>
      <c r="I70" s="1230"/>
    </row>
    <row r="71" spans="2:19" ht="12.75" hidden="1" customHeight="1" x14ac:dyDescent="0.2">
      <c r="G71" s="1209">
        <v>2</v>
      </c>
      <c r="H71" s="1229" t="s">
        <v>2015</v>
      </c>
      <c r="I71" s="1209">
        <v>762805</v>
      </c>
    </row>
    <row r="72" spans="2:19" ht="12.75" hidden="1" customHeight="1" x14ac:dyDescent="0.2">
      <c r="G72" s="1209">
        <v>1</v>
      </c>
      <c r="H72" s="1229" t="s">
        <v>2016</v>
      </c>
      <c r="I72" s="1209">
        <v>620765</v>
      </c>
    </row>
    <row r="73" spans="2:19" ht="12.75" hidden="1" customHeight="1" x14ac:dyDescent="0.2"/>
    <row r="74" spans="2:19" ht="12.75" customHeight="1" x14ac:dyDescent="0.2"/>
    <row r="75" spans="2:19" ht="12.75" customHeight="1" x14ac:dyDescent="0.2"/>
    <row r="76" spans="2:19" ht="12.75" customHeight="1" x14ac:dyDescent="0.2"/>
    <row r="77" spans="2:19" ht="12.75" customHeight="1" x14ac:dyDescent="0.2"/>
    <row r="78" spans="2:19" ht="12.75" customHeight="1" x14ac:dyDescent="0.2"/>
    <row r="79" spans="2:19" ht="12.75" customHeight="1" x14ac:dyDescent="0.2"/>
    <row r="80" spans="2:19"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sheetData>
  <mergeCells count="12">
    <mergeCell ref="Q60:R60"/>
    <mergeCell ref="C64:F64"/>
    <mergeCell ref="C66:G66"/>
    <mergeCell ref="I66:M66"/>
    <mergeCell ref="P66:S66"/>
    <mergeCell ref="Q49:R49"/>
    <mergeCell ref="Q59:R59"/>
    <mergeCell ref="A13:S13"/>
    <mergeCell ref="A14:S14"/>
    <mergeCell ref="A15:S15"/>
    <mergeCell ref="A16:S16"/>
    <mergeCell ref="A17:S17"/>
  </mergeCells>
  <phoneticPr fontId="114" type="noConversion"/>
  <pageMargins left="0.70866141732283472" right="0.70866141732283472" top="0.74803149606299213" bottom="0.74803149606299213" header="0" footer="0"/>
  <pageSetup scale="8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topLeftCell="A32" workbookViewId="0">
      <selection activeCell="H65" sqref="H65"/>
    </sheetView>
  </sheetViews>
  <sheetFormatPr baseColWidth="10" defaultColWidth="14.42578125" defaultRowHeight="15" customHeight="1" x14ac:dyDescent="0.2"/>
  <cols>
    <col min="1" max="1" width="3.5703125" customWidth="1"/>
    <col min="2" max="2" width="13.42578125" customWidth="1"/>
    <col min="3" max="3" width="8.28515625" customWidth="1"/>
    <col min="4" max="4" width="9.7109375" customWidth="1"/>
    <col min="5" max="5" width="10.140625" customWidth="1"/>
    <col min="6" max="6" width="8.7109375" customWidth="1"/>
    <col min="7" max="7" width="13.7109375" customWidth="1"/>
    <col min="8" max="8" width="57.7109375" customWidth="1"/>
    <col min="9" max="9" width="18.5703125" customWidth="1"/>
    <col min="10" max="10" width="18.85546875" customWidth="1"/>
    <col min="11" max="11" width="27.5703125" customWidth="1"/>
    <col min="12" max="12" width="18.140625" customWidth="1"/>
    <col min="13" max="13" width="6" customWidth="1"/>
    <col min="14" max="14" width="15.28515625" customWidth="1"/>
    <col min="15" max="15" width="15.7109375" customWidth="1"/>
    <col min="16" max="16" width="8.85546875" customWidth="1"/>
    <col min="17" max="17" width="9.42578125" customWidth="1"/>
    <col min="18" max="18" width="15.42578125" customWidth="1"/>
    <col min="19" max="19" width="13.7109375" customWidth="1"/>
    <col min="20" max="20" width="9.5703125" hidden="1" customWidth="1"/>
    <col min="21" max="21" width="9.140625" hidden="1" customWidth="1"/>
    <col min="22" max="22" width="17.85546875" hidden="1" customWidth="1"/>
    <col min="23" max="23" width="33.7109375" hidden="1" customWidth="1"/>
    <col min="24" max="26" width="10" hidden="1" customWidth="1"/>
  </cols>
  <sheetData>
    <row r="1" spans="1:22" ht="12.75" customHeight="1" x14ac:dyDescent="0.2"/>
    <row r="2" spans="1:22" ht="12.75" customHeight="1" x14ac:dyDescent="0.2">
      <c r="A2" s="357"/>
      <c r="B2" s="357"/>
      <c r="C2" s="357"/>
      <c r="D2" s="357"/>
      <c r="E2" s="357"/>
      <c r="F2" s="357"/>
      <c r="G2" s="357"/>
      <c r="H2" s="357"/>
      <c r="I2" s="357"/>
      <c r="J2" s="357"/>
      <c r="K2" s="357"/>
      <c r="L2" s="357"/>
      <c r="M2" s="357"/>
      <c r="N2" s="357"/>
      <c r="O2" s="357"/>
      <c r="P2" s="357"/>
      <c r="Q2" s="357"/>
      <c r="R2" s="357"/>
      <c r="S2" s="357"/>
    </row>
    <row r="3" spans="1:22" ht="12.75" customHeight="1" x14ac:dyDescent="0.2">
      <c r="A3" s="357"/>
      <c r="B3" s="357"/>
      <c r="C3" s="357"/>
      <c r="D3" s="357"/>
      <c r="E3" s="357"/>
      <c r="F3" s="357"/>
      <c r="G3" s="357"/>
      <c r="H3" s="357"/>
      <c r="I3" s="357"/>
      <c r="J3" s="357"/>
      <c r="K3" s="357"/>
      <c r="L3" s="357"/>
      <c r="M3" s="357"/>
      <c r="N3" s="357"/>
      <c r="O3" s="357"/>
      <c r="P3" s="357"/>
      <c r="Q3" s="357"/>
      <c r="R3" s="357"/>
      <c r="S3" s="357"/>
    </row>
    <row r="4" spans="1:22" ht="12.75" customHeight="1" x14ac:dyDescent="0.2">
      <c r="A4" s="357"/>
      <c r="B4" s="357"/>
      <c r="C4" s="357"/>
      <c r="D4" s="357"/>
      <c r="E4" s="357"/>
      <c r="F4" s="357"/>
      <c r="G4" s="357"/>
      <c r="H4" s="357"/>
      <c r="I4" s="357"/>
      <c r="J4" s="357"/>
      <c r="K4" s="357"/>
      <c r="L4" s="357"/>
      <c r="M4" s="357"/>
      <c r="N4" s="357"/>
      <c r="O4" s="357"/>
      <c r="P4" s="357"/>
      <c r="Q4" s="357"/>
      <c r="R4" s="357"/>
      <c r="S4" s="357"/>
    </row>
    <row r="5" spans="1:22" ht="12.75" customHeight="1" x14ac:dyDescent="0.2">
      <c r="A5" s="357"/>
      <c r="B5" s="357"/>
      <c r="C5" s="357"/>
      <c r="D5" s="357"/>
      <c r="E5" s="357"/>
      <c r="F5" s="357"/>
      <c r="G5" s="357"/>
      <c r="H5" s="357"/>
      <c r="I5" s="357"/>
      <c r="J5" s="357"/>
      <c r="K5" s="357"/>
      <c r="L5" s="357"/>
      <c r="M5" s="357"/>
      <c r="N5" s="357"/>
      <c r="O5" s="357"/>
      <c r="P5" s="357"/>
      <c r="Q5" s="357"/>
      <c r="R5" s="357"/>
      <c r="S5" s="357"/>
    </row>
    <row r="6" spans="1:22" ht="12.75" customHeight="1" x14ac:dyDescent="0.2">
      <c r="A6" s="357"/>
      <c r="B6" s="357"/>
      <c r="C6" s="357"/>
      <c r="D6" s="357"/>
      <c r="E6" s="357"/>
      <c r="F6" s="415"/>
      <c r="G6" s="415"/>
      <c r="H6" s="415"/>
      <c r="J6" s="357"/>
      <c r="K6" s="357"/>
      <c r="L6" s="357"/>
      <c r="M6" s="357"/>
      <c r="N6" s="357"/>
      <c r="O6" s="357"/>
      <c r="P6" s="357"/>
      <c r="Q6" s="357"/>
      <c r="R6" s="357"/>
      <c r="S6" s="357"/>
    </row>
    <row r="7" spans="1:22" ht="12.75" customHeight="1" x14ac:dyDescent="0.2">
      <c r="A7" s="357"/>
      <c r="B7" s="357"/>
      <c r="C7" s="357"/>
      <c r="D7" s="357"/>
      <c r="E7" s="357"/>
      <c r="F7" s="415"/>
      <c r="G7" s="415"/>
      <c r="H7" s="357"/>
      <c r="I7" s="415"/>
      <c r="J7" s="357"/>
      <c r="K7" s="357"/>
      <c r="L7" s="357"/>
      <c r="M7" s="357"/>
      <c r="N7" s="357"/>
      <c r="O7" s="357"/>
      <c r="P7" s="357"/>
      <c r="Q7" s="357"/>
      <c r="R7" s="357"/>
      <c r="S7" s="357"/>
    </row>
    <row r="8" spans="1:22" ht="12.75" customHeight="1" x14ac:dyDescent="0.2">
      <c r="A8" s="357"/>
      <c r="B8" s="357"/>
      <c r="C8" s="357"/>
      <c r="D8" s="357"/>
      <c r="E8" s="357"/>
      <c r="F8" s="415"/>
      <c r="G8" s="415"/>
      <c r="H8" s="357"/>
      <c r="I8" s="415"/>
      <c r="J8" s="357"/>
      <c r="K8" s="357"/>
      <c r="L8" s="357"/>
      <c r="M8" s="357"/>
      <c r="N8" s="357"/>
      <c r="O8" s="357"/>
      <c r="P8" s="357"/>
      <c r="Q8" s="357"/>
      <c r="R8" s="357"/>
      <c r="S8" s="357"/>
    </row>
    <row r="9" spans="1:22" ht="12.75" customHeight="1" x14ac:dyDescent="0.2">
      <c r="A9" s="357"/>
      <c r="B9" s="357"/>
      <c r="C9" s="357"/>
      <c r="D9" s="357"/>
      <c r="E9" s="357"/>
      <c r="F9" s="415"/>
      <c r="G9" s="415"/>
      <c r="H9" s="357"/>
      <c r="I9" s="415"/>
      <c r="J9" s="357"/>
      <c r="K9" s="357"/>
      <c r="L9" s="357"/>
      <c r="M9" s="357"/>
      <c r="N9" s="357"/>
      <c r="O9" s="357"/>
      <c r="P9" s="357"/>
      <c r="Q9" s="357"/>
      <c r="R9" s="357"/>
      <c r="S9" s="357"/>
    </row>
    <row r="10" spans="1:22" ht="12.75" customHeight="1" x14ac:dyDescent="0.2">
      <c r="A10" s="357"/>
      <c r="B10" s="357"/>
      <c r="C10" s="357"/>
      <c r="D10" s="357"/>
      <c r="E10" s="357"/>
      <c r="F10" s="415"/>
      <c r="G10" s="415"/>
      <c r="H10" s="357"/>
      <c r="I10" s="415"/>
      <c r="J10" s="357"/>
      <c r="K10" s="357"/>
      <c r="L10" s="357"/>
      <c r="M10" s="357"/>
      <c r="N10" s="357"/>
      <c r="O10" s="357"/>
      <c r="P10" s="357"/>
      <c r="Q10" s="357"/>
      <c r="R10" s="357"/>
      <c r="S10" s="357"/>
    </row>
    <row r="11" spans="1:22" ht="12.75" customHeight="1" x14ac:dyDescent="0.2">
      <c r="A11" s="1783" t="s">
        <v>0</v>
      </c>
      <c r="B11" s="1746"/>
      <c r="C11" s="1746"/>
      <c r="D11" s="1746"/>
      <c r="E11" s="1746"/>
      <c r="F11" s="1746"/>
      <c r="G11" s="1746"/>
      <c r="H11" s="1746"/>
      <c r="I11" s="1746"/>
      <c r="J11" s="1746"/>
      <c r="K11" s="1746"/>
      <c r="L11" s="1746"/>
      <c r="M11" s="1746"/>
      <c r="N11" s="1746"/>
      <c r="O11" s="1746"/>
      <c r="P11" s="1746"/>
      <c r="Q11" s="1746"/>
      <c r="R11" s="1746"/>
      <c r="S11" s="1747"/>
    </row>
    <row r="12" spans="1:22" ht="12.75" customHeight="1" x14ac:dyDescent="0.2">
      <c r="A12" s="1783" t="s">
        <v>1</v>
      </c>
      <c r="B12" s="1746"/>
      <c r="C12" s="1746"/>
      <c r="D12" s="1746"/>
      <c r="E12" s="1746"/>
      <c r="F12" s="1746"/>
      <c r="G12" s="1746"/>
      <c r="H12" s="1746"/>
      <c r="I12" s="1746"/>
      <c r="J12" s="1746"/>
      <c r="K12" s="1746"/>
      <c r="L12" s="1746"/>
      <c r="M12" s="1746"/>
      <c r="N12" s="1746"/>
      <c r="O12" s="1746"/>
      <c r="P12" s="1746"/>
      <c r="Q12" s="1746"/>
      <c r="R12" s="1746"/>
      <c r="S12" s="1747"/>
      <c r="T12" s="4"/>
      <c r="U12" s="4"/>
      <c r="V12" s="4"/>
    </row>
    <row r="13" spans="1:22" ht="12.75" customHeight="1" x14ac:dyDescent="0.2">
      <c r="A13" s="1783" t="s">
        <v>2</v>
      </c>
      <c r="B13" s="1746"/>
      <c r="C13" s="1746"/>
      <c r="D13" s="1746"/>
      <c r="E13" s="1746"/>
      <c r="F13" s="1746"/>
      <c r="G13" s="1746"/>
      <c r="H13" s="1746"/>
      <c r="I13" s="1746"/>
      <c r="J13" s="1746"/>
      <c r="K13" s="1746"/>
      <c r="L13" s="1746"/>
      <c r="M13" s="1746"/>
      <c r="N13" s="1746"/>
      <c r="O13" s="1746"/>
      <c r="P13" s="1746"/>
      <c r="Q13" s="1746"/>
      <c r="R13" s="1746"/>
      <c r="S13" s="1747"/>
      <c r="T13" s="4"/>
      <c r="U13" s="4"/>
      <c r="V13" s="4"/>
    </row>
    <row r="14" spans="1:22" ht="12.75" customHeight="1" x14ac:dyDescent="0.2">
      <c r="A14" s="1783" t="s">
        <v>3</v>
      </c>
      <c r="B14" s="1746"/>
      <c r="C14" s="1746"/>
      <c r="D14" s="1746"/>
      <c r="E14" s="1746"/>
      <c r="F14" s="1746"/>
      <c r="G14" s="1746"/>
      <c r="H14" s="1746"/>
      <c r="I14" s="1746"/>
      <c r="J14" s="1746"/>
      <c r="K14" s="1746"/>
      <c r="L14" s="1746"/>
      <c r="M14" s="1746"/>
      <c r="N14" s="1746"/>
      <c r="O14" s="1746"/>
      <c r="P14" s="1746"/>
      <c r="Q14" s="1746"/>
      <c r="R14" s="1746"/>
      <c r="S14" s="1747"/>
      <c r="T14" s="4"/>
      <c r="U14" s="4"/>
      <c r="V14" s="4"/>
    </row>
    <row r="15" spans="1:22" ht="12.75" customHeight="1" x14ac:dyDescent="0.2">
      <c r="A15" s="1753" t="str">
        <f>+'06-SALON REUNION ADM'!A17:S17</f>
        <v>30 de junio  2023</v>
      </c>
      <c r="B15" s="1746"/>
      <c r="C15" s="1746"/>
      <c r="D15" s="1746"/>
      <c r="E15" s="1746"/>
      <c r="F15" s="1746"/>
      <c r="G15" s="1746"/>
      <c r="H15" s="1746"/>
      <c r="I15" s="1746"/>
      <c r="J15" s="1746"/>
      <c r="K15" s="1746"/>
      <c r="L15" s="1746"/>
      <c r="M15" s="1746"/>
      <c r="N15" s="1746"/>
      <c r="O15" s="1746"/>
      <c r="P15" s="1746"/>
      <c r="Q15" s="1746"/>
      <c r="R15" s="1746"/>
      <c r="S15" s="1747"/>
      <c r="T15" s="215"/>
      <c r="U15" s="215"/>
      <c r="V15" s="4"/>
    </row>
    <row r="16" spans="1:22" ht="12.75" customHeight="1" x14ac:dyDescent="0.2">
      <c r="A16" s="416"/>
      <c r="B16" s="416"/>
      <c r="C16" s="416"/>
      <c r="D16" s="416"/>
      <c r="E16" s="416"/>
      <c r="F16" s="416"/>
      <c r="G16" s="416"/>
      <c r="H16" s="416"/>
      <c r="I16" s="416"/>
      <c r="J16" s="416"/>
      <c r="K16" s="416"/>
      <c r="L16" s="416"/>
      <c r="M16" s="417"/>
      <c r="N16" s="417"/>
      <c r="O16" s="417"/>
      <c r="P16" s="417"/>
      <c r="Q16" s="417"/>
      <c r="R16" s="417"/>
      <c r="S16" s="417"/>
      <c r="T16" s="4"/>
      <c r="U16" s="4"/>
      <c r="V16" s="418" t="s">
        <v>109</v>
      </c>
    </row>
    <row r="17" spans="1:26" ht="48" customHeight="1" x14ac:dyDescent="0.2">
      <c r="A17" s="88" t="s">
        <v>6</v>
      </c>
      <c r="B17" s="216" t="s">
        <v>7</v>
      </c>
      <c r="C17" s="249" t="s">
        <v>255</v>
      </c>
      <c r="D17" s="217" t="s">
        <v>9</v>
      </c>
      <c r="E17" s="217" t="s">
        <v>10</v>
      </c>
      <c r="F17" s="216" t="s">
        <v>11</v>
      </c>
      <c r="G17" s="216" t="s">
        <v>12</v>
      </c>
      <c r="H17" s="216" t="s">
        <v>13</v>
      </c>
      <c r="I17" s="216" t="s">
        <v>14</v>
      </c>
      <c r="J17" s="216" t="s">
        <v>15</v>
      </c>
      <c r="K17" s="216" t="s">
        <v>16</v>
      </c>
      <c r="L17" s="218" t="s">
        <v>17</v>
      </c>
      <c r="M17" s="218" t="s">
        <v>18</v>
      </c>
      <c r="N17" s="218" t="s">
        <v>19</v>
      </c>
      <c r="O17" s="218" t="s">
        <v>20</v>
      </c>
      <c r="P17" s="219" t="s">
        <v>21</v>
      </c>
      <c r="Q17" s="218" t="s">
        <v>22</v>
      </c>
      <c r="R17" s="219" t="str">
        <f>+'06-SALON REUNION ADM'!R19</f>
        <v>DEPRECIACION ACUMULADA 30/06/23</v>
      </c>
      <c r="S17" s="219" t="s">
        <v>23</v>
      </c>
      <c r="T17" s="92" t="s">
        <v>24</v>
      </c>
      <c r="U17" s="332"/>
      <c r="V17" s="419">
        <v>45107</v>
      </c>
      <c r="W17" s="14"/>
      <c r="X17" s="14"/>
      <c r="Y17" s="14"/>
      <c r="Z17" s="14"/>
    </row>
    <row r="18" spans="1:26" ht="15" customHeight="1" x14ac:dyDescent="0.25">
      <c r="A18" s="420">
        <v>1</v>
      </c>
      <c r="B18" s="421">
        <v>36826</v>
      </c>
      <c r="C18" s="1644" t="s">
        <v>371</v>
      </c>
      <c r="D18" s="422">
        <v>26</v>
      </c>
      <c r="E18" s="422" t="s">
        <v>555</v>
      </c>
      <c r="F18" s="422"/>
      <c r="G18" s="422">
        <v>2</v>
      </c>
      <c r="H18" s="423" t="s">
        <v>556</v>
      </c>
      <c r="I18" s="424"/>
      <c r="J18" s="424" t="s">
        <v>557</v>
      </c>
      <c r="K18" s="424" t="s">
        <v>558</v>
      </c>
      <c r="L18" s="425">
        <v>800</v>
      </c>
      <c r="M18" s="426">
        <v>10</v>
      </c>
      <c r="N18" s="135">
        <v>0</v>
      </c>
      <c r="O18" s="135">
        <v>0</v>
      </c>
      <c r="P18" s="427">
        <v>10</v>
      </c>
      <c r="Q18" s="427"/>
      <c r="R18" s="135">
        <v>800</v>
      </c>
      <c r="S18" s="135">
        <f t="shared" ref="S18:S31" si="0">IF(M18=0,"N/A",+L18-R18)</f>
        <v>0</v>
      </c>
      <c r="T18" s="103">
        <v>619</v>
      </c>
      <c r="V18" s="428"/>
    </row>
    <row r="19" spans="1:26" ht="13.5" customHeight="1" x14ac:dyDescent="0.25">
      <c r="A19" s="420">
        <v>2</v>
      </c>
      <c r="B19" s="421">
        <v>36828</v>
      </c>
      <c r="C19" s="1644" t="s">
        <v>371</v>
      </c>
      <c r="D19" s="422">
        <v>26</v>
      </c>
      <c r="E19" s="422" t="s">
        <v>555</v>
      </c>
      <c r="F19" s="422"/>
      <c r="G19" s="422">
        <v>1</v>
      </c>
      <c r="H19" s="423" t="s">
        <v>559</v>
      </c>
      <c r="I19" s="424"/>
      <c r="J19" s="424"/>
      <c r="K19" s="424" t="s">
        <v>558</v>
      </c>
      <c r="L19" s="425">
        <v>2349</v>
      </c>
      <c r="M19" s="426">
        <v>10</v>
      </c>
      <c r="N19" s="135">
        <v>0</v>
      </c>
      <c r="O19" s="135">
        <v>0</v>
      </c>
      <c r="P19" s="427">
        <v>10</v>
      </c>
      <c r="Q19" s="427"/>
      <c r="R19" s="135">
        <v>2349</v>
      </c>
      <c r="S19" s="135">
        <f t="shared" si="0"/>
        <v>0</v>
      </c>
      <c r="T19" s="103">
        <v>619</v>
      </c>
      <c r="V19" s="429"/>
    </row>
    <row r="20" spans="1:26" ht="13.5" customHeight="1" x14ac:dyDescent="0.25">
      <c r="A20" s="420">
        <v>3</v>
      </c>
      <c r="B20" s="421">
        <v>36889</v>
      </c>
      <c r="C20" s="1644" t="s">
        <v>371</v>
      </c>
      <c r="D20" s="422">
        <v>26</v>
      </c>
      <c r="E20" s="422" t="s">
        <v>555</v>
      </c>
      <c r="F20" s="422"/>
      <c r="G20" s="422">
        <v>1</v>
      </c>
      <c r="H20" s="423" t="s">
        <v>560</v>
      </c>
      <c r="I20" s="424"/>
      <c r="J20" s="424"/>
      <c r="K20" s="424" t="s">
        <v>558</v>
      </c>
      <c r="L20" s="425">
        <v>5000</v>
      </c>
      <c r="M20" s="426">
        <v>10</v>
      </c>
      <c r="N20" s="135">
        <v>0</v>
      </c>
      <c r="O20" s="135">
        <v>0</v>
      </c>
      <c r="P20" s="427">
        <v>10</v>
      </c>
      <c r="Q20" s="427"/>
      <c r="R20" s="135">
        <v>5000</v>
      </c>
      <c r="S20" s="135">
        <f t="shared" si="0"/>
        <v>0</v>
      </c>
      <c r="T20" s="103">
        <v>619</v>
      </c>
    </row>
    <row r="21" spans="1:26" ht="13.5" customHeight="1" x14ac:dyDescent="0.25">
      <c r="A21" s="420">
        <v>4</v>
      </c>
      <c r="B21" s="421">
        <v>36889</v>
      </c>
      <c r="C21" s="1644" t="s">
        <v>371</v>
      </c>
      <c r="D21" s="422">
        <v>26</v>
      </c>
      <c r="E21" s="422" t="s">
        <v>555</v>
      </c>
      <c r="F21" s="422"/>
      <c r="G21" s="422">
        <v>1</v>
      </c>
      <c r="H21" s="423" t="s">
        <v>561</v>
      </c>
      <c r="I21" s="424"/>
      <c r="J21" s="424"/>
      <c r="K21" s="424" t="s">
        <v>558</v>
      </c>
      <c r="L21" s="425">
        <v>10000</v>
      </c>
      <c r="M21" s="426">
        <v>10</v>
      </c>
      <c r="N21" s="135">
        <v>0</v>
      </c>
      <c r="O21" s="135">
        <v>0</v>
      </c>
      <c r="P21" s="427">
        <v>10</v>
      </c>
      <c r="Q21" s="427"/>
      <c r="R21" s="135">
        <v>10000</v>
      </c>
      <c r="S21" s="135">
        <f t="shared" si="0"/>
        <v>0</v>
      </c>
      <c r="T21" s="103">
        <v>619</v>
      </c>
    </row>
    <row r="22" spans="1:26" ht="26.25" customHeight="1" x14ac:dyDescent="0.25">
      <c r="A22" s="420">
        <v>5</v>
      </c>
      <c r="B22" s="421">
        <v>39382</v>
      </c>
      <c r="C22" s="1644" t="s">
        <v>371</v>
      </c>
      <c r="D22" s="422">
        <v>26</v>
      </c>
      <c r="E22" s="422" t="s">
        <v>555</v>
      </c>
      <c r="F22" s="422"/>
      <c r="G22" s="422">
        <v>10</v>
      </c>
      <c r="H22" s="423" t="s">
        <v>562</v>
      </c>
      <c r="I22" s="424"/>
      <c r="J22" s="424" t="s">
        <v>557</v>
      </c>
      <c r="K22" s="424" t="s">
        <v>558</v>
      </c>
      <c r="L22" s="425">
        <v>1400</v>
      </c>
      <c r="M22" s="426">
        <v>10</v>
      </c>
      <c r="N22" s="135">
        <v>0</v>
      </c>
      <c r="O22" s="135">
        <v>0</v>
      </c>
      <c r="P22" s="427">
        <v>10</v>
      </c>
      <c r="Q22" s="427"/>
      <c r="R22" s="135">
        <v>1400</v>
      </c>
      <c r="S22" s="135">
        <f t="shared" si="0"/>
        <v>0</v>
      </c>
      <c r="T22" s="103">
        <v>617</v>
      </c>
    </row>
    <row r="23" spans="1:26" ht="16.5" customHeight="1" x14ac:dyDescent="0.25">
      <c r="A23" s="420">
        <v>6</v>
      </c>
      <c r="B23" s="421">
        <v>39952</v>
      </c>
      <c r="C23" s="1644" t="s">
        <v>371</v>
      </c>
      <c r="D23" s="422">
        <v>26</v>
      </c>
      <c r="E23" s="422" t="s">
        <v>126</v>
      </c>
      <c r="F23" s="422"/>
      <c r="G23" s="422">
        <v>1</v>
      </c>
      <c r="H23" s="423" t="s">
        <v>563</v>
      </c>
      <c r="I23" s="424"/>
      <c r="J23" s="424" t="s">
        <v>564</v>
      </c>
      <c r="K23" s="424" t="s">
        <v>558</v>
      </c>
      <c r="L23" s="425">
        <v>28495.26</v>
      </c>
      <c r="M23" s="426">
        <v>10</v>
      </c>
      <c r="N23" s="135">
        <v>0</v>
      </c>
      <c r="O23" s="135">
        <v>0</v>
      </c>
      <c r="P23" s="427">
        <v>10</v>
      </c>
      <c r="Q23" s="427"/>
      <c r="R23" s="135">
        <v>28495.26</v>
      </c>
      <c r="S23" s="135">
        <f t="shared" si="0"/>
        <v>0</v>
      </c>
      <c r="T23" s="103">
        <v>619</v>
      </c>
    </row>
    <row r="24" spans="1:26" s="890" customFormat="1" ht="13.5" customHeight="1" x14ac:dyDescent="0.25">
      <c r="A24" s="420">
        <v>7</v>
      </c>
      <c r="B24" s="925">
        <v>40962</v>
      </c>
      <c r="C24" s="1644" t="s">
        <v>371</v>
      </c>
      <c r="D24" s="422">
        <v>26</v>
      </c>
      <c r="E24" s="927" t="s">
        <v>555</v>
      </c>
      <c r="F24" s="927">
        <v>579861</v>
      </c>
      <c r="G24" s="927">
        <v>1</v>
      </c>
      <c r="H24" s="1628" t="s">
        <v>559</v>
      </c>
      <c r="I24" s="1629"/>
      <c r="J24" s="1629" t="s">
        <v>565</v>
      </c>
      <c r="K24" s="1629" t="s">
        <v>1006</v>
      </c>
      <c r="L24" s="1630">
        <v>2760.44</v>
      </c>
      <c r="M24" s="930">
        <v>10</v>
      </c>
      <c r="N24" s="897">
        <v>0</v>
      </c>
      <c r="O24" s="897">
        <f t="shared" ref="O24:O33" si="1">IF(M24=0,"N/A",+N24/12)</f>
        <v>0</v>
      </c>
      <c r="P24" s="1631">
        <f t="shared" ref="P24:P33" si="2">+DATEDIF($B24,$V$17,"y")</f>
        <v>11</v>
      </c>
      <c r="Q24" s="1631"/>
      <c r="R24" s="897">
        <v>2760.44</v>
      </c>
      <c r="S24" s="897">
        <f t="shared" si="0"/>
        <v>0</v>
      </c>
      <c r="T24" s="908">
        <v>619</v>
      </c>
    </row>
    <row r="25" spans="1:26" s="890" customFormat="1" ht="13.5" customHeight="1" x14ac:dyDescent="0.25">
      <c r="A25" s="420">
        <v>8</v>
      </c>
      <c r="B25" s="925">
        <v>41926</v>
      </c>
      <c r="C25" s="1644" t="s">
        <v>371</v>
      </c>
      <c r="D25" s="422">
        <v>26</v>
      </c>
      <c r="E25" s="927" t="s">
        <v>68</v>
      </c>
      <c r="F25" s="927"/>
      <c r="G25" s="927">
        <v>1</v>
      </c>
      <c r="H25" s="1632" t="s">
        <v>566</v>
      </c>
      <c r="I25" s="1629" t="s">
        <v>567</v>
      </c>
      <c r="J25" s="1629" t="s">
        <v>568</v>
      </c>
      <c r="K25" s="1629" t="s">
        <v>558</v>
      </c>
      <c r="L25" s="1630">
        <v>8995</v>
      </c>
      <c r="M25" s="930">
        <v>10</v>
      </c>
      <c r="N25" s="897">
        <f t="shared" ref="N25:N33" si="3">IF(M25=0,"N/A",+L25/M25)</f>
        <v>899.5</v>
      </c>
      <c r="O25" s="897">
        <f t="shared" si="1"/>
        <v>74.958333333333329</v>
      </c>
      <c r="P25" s="1631">
        <f t="shared" si="2"/>
        <v>8</v>
      </c>
      <c r="Q25" s="1631">
        <f t="shared" ref="Q25:Q33" si="4">+DATEDIF($B25,$V$17,"ym")</f>
        <v>8</v>
      </c>
      <c r="R25" s="897">
        <f t="shared" ref="R25:R27" si="5">IF(M25=0,"N/A",+N25*P25+O25*Q25)</f>
        <v>7795.666666666667</v>
      </c>
      <c r="S25" s="897">
        <f t="shared" si="0"/>
        <v>1199.333333333333</v>
      </c>
      <c r="T25" s="908">
        <v>617</v>
      </c>
    </row>
    <row r="26" spans="1:26" s="890" customFormat="1" ht="19.5" customHeight="1" x14ac:dyDescent="0.25">
      <c r="A26" s="420">
        <v>9</v>
      </c>
      <c r="B26" s="925">
        <v>41926</v>
      </c>
      <c r="C26" s="1644" t="s">
        <v>371</v>
      </c>
      <c r="D26" s="422">
        <v>26</v>
      </c>
      <c r="E26" s="927" t="s">
        <v>68</v>
      </c>
      <c r="F26" s="927"/>
      <c r="G26" s="927">
        <v>1</v>
      </c>
      <c r="H26" s="1628" t="s">
        <v>569</v>
      </c>
      <c r="I26" s="1629"/>
      <c r="J26" s="1629" t="s">
        <v>570</v>
      </c>
      <c r="K26" s="1629" t="s">
        <v>558</v>
      </c>
      <c r="L26" s="1630">
        <v>2250</v>
      </c>
      <c r="M26" s="930">
        <v>10</v>
      </c>
      <c r="N26" s="897">
        <f t="shared" si="3"/>
        <v>225</v>
      </c>
      <c r="O26" s="897">
        <f t="shared" si="1"/>
        <v>18.75</v>
      </c>
      <c r="P26" s="1631">
        <f t="shared" si="2"/>
        <v>8</v>
      </c>
      <c r="Q26" s="1631">
        <f t="shared" si="4"/>
        <v>8</v>
      </c>
      <c r="R26" s="897">
        <f t="shared" si="5"/>
        <v>1950</v>
      </c>
      <c r="S26" s="897">
        <f t="shared" si="0"/>
        <v>300</v>
      </c>
      <c r="T26" s="908">
        <v>617</v>
      </c>
    </row>
    <row r="27" spans="1:26" s="890" customFormat="1" ht="13.5" customHeight="1" x14ac:dyDescent="0.25">
      <c r="A27" s="420">
        <v>10</v>
      </c>
      <c r="B27" s="1633">
        <v>42265</v>
      </c>
      <c r="C27" s="1644" t="s">
        <v>371</v>
      </c>
      <c r="D27" s="422">
        <v>26</v>
      </c>
      <c r="E27" s="930" t="s">
        <v>555</v>
      </c>
      <c r="F27" s="930"/>
      <c r="G27" s="930">
        <v>1</v>
      </c>
      <c r="H27" s="1634" t="s">
        <v>571</v>
      </c>
      <c r="I27" s="1635"/>
      <c r="J27" s="930"/>
      <c r="K27" s="1629" t="s">
        <v>558</v>
      </c>
      <c r="L27" s="1630">
        <v>5723</v>
      </c>
      <c r="M27" s="930">
        <v>10</v>
      </c>
      <c r="N27" s="897">
        <f t="shared" si="3"/>
        <v>572.29999999999995</v>
      </c>
      <c r="O27" s="897">
        <f t="shared" si="1"/>
        <v>47.691666666666663</v>
      </c>
      <c r="P27" s="1631">
        <f t="shared" si="2"/>
        <v>7</v>
      </c>
      <c r="Q27" s="1631">
        <f t="shared" si="4"/>
        <v>9</v>
      </c>
      <c r="R27" s="897">
        <f t="shared" si="5"/>
        <v>4435.3249999999998</v>
      </c>
      <c r="S27" s="897">
        <f t="shared" si="0"/>
        <v>1287.6750000000002</v>
      </c>
      <c r="T27" s="908">
        <v>619</v>
      </c>
    </row>
    <row r="28" spans="1:26" s="890" customFormat="1" ht="16.5" customHeight="1" x14ac:dyDescent="0.3">
      <c r="A28" s="420">
        <v>11</v>
      </c>
      <c r="B28" s="925">
        <v>42586</v>
      </c>
      <c r="C28" s="1644" t="s">
        <v>371</v>
      </c>
      <c r="D28" s="422">
        <v>26</v>
      </c>
      <c r="E28" s="903" t="s">
        <v>68</v>
      </c>
      <c r="F28" s="903"/>
      <c r="G28" s="903">
        <v>1</v>
      </c>
      <c r="H28" s="1636" t="s">
        <v>572</v>
      </c>
      <c r="I28" s="1636"/>
      <c r="J28" s="1637" t="s">
        <v>573</v>
      </c>
      <c r="K28" s="1629" t="s">
        <v>1796</v>
      </c>
      <c r="L28" s="906">
        <v>20114.144</v>
      </c>
      <c r="M28" s="915">
        <v>10</v>
      </c>
      <c r="N28" s="897">
        <f t="shared" si="3"/>
        <v>2011.4144000000001</v>
      </c>
      <c r="O28" s="897">
        <f t="shared" si="1"/>
        <v>167.61786666666669</v>
      </c>
      <c r="P28" s="1631">
        <f t="shared" si="2"/>
        <v>6</v>
      </c>
      <c r="Q28" s="1631">
        <f t="shared" si="4"/>
        <v>10</v>
      </c>
      <c r="R28" s="897">
        <v>4358.0600000000004</v>
      </c>
      <c r="S28" s="897">
        <f t="shared" si="0"/>
        <v>15756.083999999999</v>
      </c>
      <c r="T28" s="908">
        <v>617</v>
      </c>
    </row>
    <row r="29" spans="1:26" s="890" customFormat="1" ht="15" customHeight="1" x14ac:dyDescent="0.3">
      <c r="A29" s="420">
        <v>12</v>
      </c>
      <c r="B29" s="925">
        <v>43376</v>
      </c>
      <c r="C29" s="1644" t="s">
        <v>371</v>
      </c>
      <c r="D29" s="422">
        <v>26</v>
      </c>
      <c r="E29" s="903" t="s">
        <v>126</v>
      </c>
      <c r="F29" s="903"/>
      <c r="G29" s="903">
        <v>1</v>
      </c>
      <c r="H29" s="1636" t="s">
        <v>574</v>
      </c>
      <c r="I29" s="1636">
        <v>3359</v>
      </c>
      <c r="J29" s="1629" t="s">
        <v>575</v>
      </c>
      <c r="K29" s="1629" t="s">
        <v>558</v>
      </c>
      <c r="L29" s="906">
        <v>7021</v>
      </c>
      <c r="M29" s="915">
        <v>5</v>
      </c>
      <c r="N29" s="897">
        <f t="shared" si="3"/>
        <v>1404.2</v>
      </c>
      <c r="O29" s="897">
        <f t="shared" si="1"/>
        <v>117.01666666666667</v>
      </c>
      <c r="P29" s="1631">
        <f t="shared" si="2"/>
        <v>4</v>
      </c>
      <c r="Q29" s="1631">
        <f t="shared" si="4"/>
        <v>8</v>
      </c>
      <c r="R29" s="897">
        <f t="shared" ref="R29:R31" si="6">IF(M29=0,"N/A",+N29*P29+O29*Q29)</f>
        <v>6552.9333333333334</v>
      </c>
      <c r="S29" s="897">
        <f t="shared" si="0"/>
        <v>468.06666666666661</v>
      </c>
      <c r="T29" s="899">
        <v>619</v>
      </c>
      <c r="U29" s="900" t="s">
        <v>576</v>
      </c>
      <c r="V29" s="901">
        <v>43424</v>
      </c>
      <c r="W29" s="900">
        <v>95</v>
      </c>
    </row>
    <row r="30" spans="1:26" s="890" customFormat="1" ht="17.25" customHeight="1" x14ac:dyDescent="0.3">
      <c r="A30" s="420">
        <v>13</v>
      </c>
      <c r="B30" s="925">
        <v>43376</v>
      </c>
      <c r="C30" s="1644" t="s">
        <v>371</v>
      </c>
      <c r="D30" s="422">
        <v>26</v>
      </c>
      <c r="E30" s="903" t="s">
        <v>126</v>
      </c>
      <c r="F30" s="903"/>
      <c r="G30" s="903">
        <v>1</v>
      </c>
      <c r="H30" s="1636" t="s">
        <v>574</v>
      </c>
      <c r="I30" s="1636">
        <v>3359</v>
      </c>
      <c r="J30" s="1629" t="s">
        <v>575</v>
      </c>
      <c r="K30" s="1629" t="s">
        <v>558</v>
      </c>
      <c r="L30" s="906">
        <v>7021</v>
      </c>
      <c r="M30" s="915">
        <v>5</v>
      </c>
      <c r="N30" s="897">
        <f t="shared" si="3"/>
        <v>1404.2</v>
      </c>
      <c r="O30" s="897">
        <f t="shared" si="1"/>
        <v>117.01666666666667</v>
      </c>
      <c r="P30" s="1631">
        <f t="shared" si="2"/>
        <v>4</v>
      </c>
      <c r="Q30" s="1631">
        <f t="shared" si="4"/>
        <v>8</v>
      </c>
      <c r="R30" s="897">
        <f t="shared" si="6"/>
        <v>6552.9333333333334</v>
      </c>
      <c r="S30" s="897">
        <f t="shared" si="0"/>
        <v>468.06666666666661</v>
      </c>
      <c r="T30" s="899">
        <v>619</v>
      </c>
      <c r="U30" s="900" t="s">
        <v>576</v>
      </c>
      <c r="V30" s="901">
        <v>43424</v>
      </c>
      <c r="W30" s="900">
        <v>95</v>
      </c>
    </row>
    <row r="31" spans="1:26" s="890" customFormat="1" ht="17.25" customHeight="1" x14ac:dyDescent="0.3">
      <c r="A31" s="420">
        <v>14</v>
      </c>
      <c r="B31" s="925">
        <v>43858</v>
      </c>
      <c r="C31" s="1644" t="s">
        <v>371</v>
      </c>
      <c r="D31" s="422">
        <v>26</v>
      </c>
      <c r="E31" s="903" t="s">
        <v>68</v>
      </c>
      <c r="F31" s="903"/>
      <c r="G31" s="903">
        <v>1</v>
      </c>
      <c r="H31" s="1636" t="s">
        <v>577</v>
      </c>
      <c r="I31" s="1636" t="s">
        <v>578</v>
      </c>
      <c r="J31" s="1629" t="s">
        <v>568</v>
      </c>
      <c r="K31" s="1629" t="s">
        <v>558</v>
      </c>
      <c r="L31" s="906">
        <v>8099.99</v>
      </c>
      <c r="M31" s="915">
        <v>3</v>
      </c>
      <c r="N31" s="897">
        <f t="shared" si="3"/>
        <v>2699.9966666666664</v>
      </c>
      <c r="O31" s="897">
        <v>0</v>
      </c>
      <c r="P31" s="1631">
        <f t="shared" si="2"/>
        <v>3</v>
      </c>
      <c r="Q31" s="1631">
        <f t="shared" si="4"/>
        <v>5</v>
      </c>
      <c r="R31" s="897">
        <f t="shared" si="6"/>
        <v>8099.99</v>
      </c>
      <c r="S31" s="897">
        <f t="shared" si="0"/>
        <v>0</v>
      </c>
      <c r="T31" s="908">
        <v>619</v>
      </c>
      <c r="U31" s="911" t="s">
        <v>579</v>
      </c>
      <c r="V31" s="910">
        <v>44011</v>
      </c>
      <c r="W31" s="911">
        <v>95</v>
      </c>
    </row>
    <row r="32" spans="1:26" s="890" customFormat="1" ht="18" customHeight="1" x14ac:dyDescent="0.3">
      <c r="A32" s="420">
        <v>15</v>
      </c>
      <c r="B32" s="1638">
        <v>44636</v>
      </c>
      <c r="C32" s="1644" t="s">
        <v>371</v>
      </c>
      <c r="D32" s="422">
        <v>26</v>
      </c>
      <c r="E32" s="1169" t="s">
        <v>68</v>
      </c>
      <c r="F32" s="1169"/>
      <c r="G32" s="1169">
        <v>1</v>
      </c>
      <c r="H32" s="1639" t="s">
        <v>577</v>
      </c>
      <c r="I32" s="1639"/>
      <c r="J32" s="1640" t="s">
        <v>570</v>
      </c>
      <c r="K32" s="1640" t="s">
        <v>558</v>
      </c>
      <c r="L32" s="1641">
        <v>15260</v>
      </c>
      <c r="M32" s="1642">
        <v>3</v>
      </c>
      <c r="N32" s="1643">
        <f t="shared" si="3"/>
        <v>5086.666666666667</v>
      </c>
      <c r="O32" s="1643">
        <f t="shared" si="1"/>
        <v>423.88888888888891</v>
      </c>
      <c r="P32" s="1631">
        <f t="shared" si="2"/>
        <v>1</v>
      </c>
      <c r="Q32" s="1631">
        <f t="shared" si="4"/>
        <v>3</v>
      </c>
      <c r="R32" s="1594">
        <f t="shared" ref="R32:R33" si="7">IF(M32=0,"N/A",+N32*P32+O32*Q32)</f>
        <v>6358.3333333333339</v>
      </c>
      <c r="S32" s="1594">
        <f t="shared" ref="S32:S33" si="8">IF(M32=0,"N/A",+L32-R32)</f>
        <v>8901.6666666666661</v>
      </c>
      <c r="T32" s="1345">
        <v>619</v>
      </c>
      <c r="U32" s="911"/>
      <c r="V32" s="910"/>
      <c r="W32" s="911"/>
    </row>
    <row r="33" spans="1:23" ht="31.5" customHeight="1" x14ac:dyDescent="0.3">
      <c r="A33" s="420">
        <v>16</v>
      </c>
      <c r="B33" s="982">
        <v>44680</v>
      </c>
      <c r="C33" s="1644" t="s">
        <v>371</v>
      </c>
      <c r="D33" s="422">
        <v>26</v>
      </c>
      <c r="E33" s="983" t="s">
        <v>366</v>
      </c>
      <c r="F33" s="983" t="s">
        <v>1806</v>
      </c>
      <c r="G33" s="987">
        <v>1</v>
      </c>
      <c r="H33" s="984" t="s">
        <v>1808</v>
      </c>
      <c r="I33" s="984"/>
      <c r="J33" s="985" t="s">
        <v>4</v>
      </c>
      <c r="K33" s="985" t="s">
        <v>1809</v>
      </c>
      <c r="L33" s="986">
        <v>85718.98</v>
      </c>
      <c r="M33" s="987">
        <v>10</v>
      </c>
      <c r="N33" s="964">
        <f t="shared" si="3"/>
        <v>8571.8979999999992</v>
      </c>
      <c r="O33" s="964">
        <f t="shared" si="1"/>
        <v>714.32483333333323</v>
      </c>
      <c r="P33" s="427">
        <f t="shared" si="2"/>
        <v>1</v>
      </c>
      <c r="Q33" s="427">
        <f t="shared" si="4"/>
        <v>2</v>
      </c>
      <c r="R33" s="964">
        <f t="shared" si="7"/>
        <v>10000.547666666665</v>
      </c>
      <c r="S33" s="964">
        <f t="shared" si="8"/>
        <v>75718.43233333333</v>
      </c>
      <c r="T33" s="988">
        <v>619</v>
      </c>
      <c r="U33" s="109"/>
      <c r="V33" s="108"/>
      <c r="W33" s="109"/>
    </row>
    <row r="34" spans="1:23" ht="12" customHeight="1" x14ac:dyDescent="0.2">
      <c r="A34" s="357"/>
      <c r="B34" s="357"/>
      <c r="C34" s="357"/>
      <c r="D34" s="357"/>
      <c r="E34" s="357"/>
      <c r="F34" s="357"/>
      <c r="G34" s="357"/>
      <c r="H34" s="357"/>
      <c r="I34" s="357"/>
      <c r="J34" s="357"/>
      <c r="K34" s="357"/>
      <c r="L34" s="434">
        <f>SUM(L18:L33)</f>
        <v>211007.81400000001</v>
      </c>
      <c r="M34" s="435"/>
      <c r="N34" s="434">
        <f>SUM(N18:N33)</f>
        <v>22875.17573333333</v>
      </c>
      <c r="O34" s="434">
        <f>SUM(O18:O33)</f>
        <v>1681.2649222222221</v>
      </c>
      <c r="P34" s="435"/>
      <c r="Q34" s="435"/>
      <c r="R34" s="434">
        <f>SUM(R18:R33)</f>
        <v>106908.48933333333</v>
      </c>
      <c r="S34" s="434">
        <f>SUM(S18:S33)</f>
        <v>104099.32466666665</v>
      </c>
    </row>
    <row r="35" spans="1:23" ht="12.75" customHeight="1" x14ac:dyDescent="0.2">
      <c r="A35" s="415"/>
      <c r="B35" s="357"/>
      <c r="C35" s="436"/>
      <c r="D35" s="436"/>
      <c r="E35" s="437"/>
      <c r="F35" s="357"/>
      <c r="G35" s="357"/>
      <c r="H35" s="357"/>
      <c r="I35" s="357"/>
      <c r="J35" s="357"/>
      <c r="K35" s="357"/>
      <c r="L35" s="357"/>
      <c r="M35" s="357"/>
      <c r="N35" s="357"/>
      <c r="O35" s="357"/>
      <c r="P35" s="357"/>
      <c r="Q35" s="357"/>
      <c r="R35" s="357"/>
    </row>
    <row r="36" spans="1:23" ht="12.75" customHeight="1" x14ac:dyDescent="0.2">
      <c r="A36" s="415"/>
      <c r="B36" s="357"/>
      <c r="C36" s="436"/>
      <c r="D36" s="436"/>
      <c r="E36" s="437"/>
      <c r="F36" s="357"/>
      <c r="G36" s="357"/>
      <c r="H36" s="357"/>
      <c r="I36" s="357"/>
      <c r="J36" s="357"/>
      <c r="K36" s="357"/>
      <c r="L36" s="357"/>
      <c r="M36" s="357"/>
      <c r="N36" s="357"/>
      <c r="O36" s="357"/>
      <c r="P36" s="357"/>
      <c r="Q36" s="1784"/>
      <c r="R36" s="1752"/>
      <c r="S36" s="71"/>
    </row>
    <row r="37" spans="1:23" ht="12.75" customHeight="1" x14ac:dyDescent="0.2">
      <c r="A37" s="415"/>
      <c r="B37" s="357"/>
      <c r="C37" s="436"/>
      <c r="D37" s="436"/>
      <c r="E37" s="437"/>
      <c r="F37" s="357"/>
      <c r="G37" s="357"/>
      <c r="H37" s="357"/>
      <c r="I37" s="357"/>
      <c r="J37" s="2"/>
      <c r="K37" s="2"/>
      <c r="L37" s="357"/>
      <c r="M37" s="357"/>
      <c r="N37" s="357"/>
      <c r="O37" s="357"/>
      <c r="P37" s="357"/>
      <c r="Q37" s="1784"/>
      <c r="R37" s="1752"/>
      <c r="S37" s="71"/>
    </row>
    <row r="38" spans="1:23" ht="31.5" customHeight="1" x14ac:dyDescent="0.2">
      <c r="A38" s="415"/>
      <c r="B38" s="357"/>
      <c r="C38" s="436"/>
      <c r="D38" s="436"/>
      <c r="E38" s="437"/>
      <c r="F38" s="357"/>
      <c r="G38" s="49" t="s">
        <v>90</v>
      </c>
      <c r="H38" s="50" t="s">
        <v>91</v>
      </c>
      <c r="I38" s="50" t="s">
        <v>92</v>
      </c>
      <c r="J38" s="49" t="s">
        <v>93</v>
      </c>
      <c r="K38" s="51" t="s">
        <v>94</v>
      </c>
      <c r="L38" s="51" t="s">
        <v>95</v>
      </c>
      <c r="M38" s="357"/>
      <c r="N38" s="357"/>
      <c r="O38" s="357"/>
      <c r="P38" s="357"/>
      <c r="Q38" s="1784"/>
      <c r="R38" s="1752"/>
    </row>
    <row r="39" spans="1:23" ht="15" customHeight="1" x14ac:dyDescent="0.2">
      <c r="A39" s="415"/>
      <c r="B39" s="357"/>
      <c r="C39" s="436"/>
      <c r="D39" s="436"/>
      <c r="E39" s="437"/>
      <c r="F39" s="357"/>
      <c r="G39" s="53">
        <v>611</v>
      </c>
      <c r="H39" s="54" t="s">
        <v>96</v>
      </c>
      <c r="I39" s="55">
        <f t="shared" ref="I39:I48" si="9">+SUMIF($T$1:$T$390,G39,$L$1:$L$390)</f>
        <v>0</v>
      </c>
      <c r="J39" s="55">
        <f t="shared" ref="J39:J48" si="10">+SUMIF($T$1:$T$390,G39,$R$1:$R$390)</f>
        <v>0</v>
      </c>
      <c r="K39" s="55">
        <f t="shared" ref="K39:K48" si="11">+SUMIF($T$1:$T$390,G39,$O$1:$O$390)</f>
        <v>0</v>
      </c>
      <c r="L39" s="56">
        <f t="shared" ref="L39:L48" si="12">+I39-J39</f>
        <v>0</v>
      </c>
      <c r="M39" s="357"/>
      <c r="N39" s="357"/>
      <c r="O39" s="357"/>
      <c r="P39" s="357"/>
      <c r="Q39" s="357"/>
      <c r="R39" s="357"/>
    </row>
    <row r="40" spans="1:23" ht="15" customHeight="1" x14ac:dyDescent="0.2">
      <c r="A40" s="415"/>
      <c r="B40" s="357"/>
      <c r="C40" s="436"/>
      <c r="D40" s="436"/>
      <c r="E40" s="437"/>
      <c r="F40" s="357"/>
      <c r="G40" s="53">
        <v>612</v>
      </c>
      <c r="H40" s="54" t="s">
        <v>97</v>
      </c>
      <c r="I40" s="55">
        <f t="shared" si="9"/>
        <v>0</v>
      </c>
      <c r="J40" s="55">
        <f t="shared" si="10"/>
        <v>0</v>
      </c>
      <c r="K40" s="55">
        <f t="shared" si="11"/>
        <v>0</v>
      </c>
      <c r="L40" s="56">
        <f t="shared" si="12"/>
        <v>0</v>
      </c>
      <c r="M40" s="357"/>
      <c r="N40" s="357"/>
      <c r="O40" s="357"/>
      <c r="P40" s="357"/>
      <c r="Q40" s="357"/>
      <c r="R40" s="357"/>
    </row>
    <row r="41" spans="1:23" ht="15" customHeight="1" x14ac:dyDescent="0.2">
      <c r="A41" s="415"/>
      <c r="B41" s="357"/>
      <c r="C41" s="436"/>
      <c r="D41" s="436"/>
      <c r="E41" s="437"/>
      <c r="F41" s="357"/>
      <c r="G41" s="53">
        <v>613</v>
      </c>
      <c r="H41" s="54" t="s">
        <v>98</v>
      </c>
      <c r="I41" s="55">
        <f t="shared" si="9"/>
        <v>0</v>
      </c>
      <c r="J41" s="55">
        <f t="shared" si="10"/>
        <v>0</v>
      </c>
      <c r="K41" s="55">
        <f t="shared" si="11"/>
        <v>0</v>
      </c>
      <c r="L41" s="56">
        <f t="shared" si="12"/>
        <v>0</v>
      </c>
      <c r="M41" s="357"/>
      <c r="N41" s="357"/>
      <c r="O41" s="357"/>
      <c r="P41" s="357"/>
      <c r="Q41" s="357"/>
      <c r="R41" s="357"/>
    </row>
    <row r="42" spans="1:23" ht="15" customHeight="1" x14ac:dyDescent="0.2">
      <c r="A42" s="415"/>
      <c r="B42" s="357"/>
      <c r="C42" s="436"/>
      <c r="D42" s="436"/>
      <c r="E42" s="437"/>
      <c r="F42" s="357"/>
      <c r="G42" s="53">
        <v>614</v>
      </c>
      <c r="H42" s="54" t="s">
        <v>99</v>
      </c>
      <c r="I42" s="55">
        <f t="shared" si="9"/>
        <v>0</v>
      </c>
      <c r="J42" s="55">
        <f t="shared" si="10"/>
        <v>0</v>
      </c>
      <c r="K42" s="55">
        <f t="shared" si="11"/>
        <v>0</v>
      </c>
      <c r="L42" s="56">
        <f t="shared" si="12"/>
        <v>0</v>
      </c>
      <c r="M42" s="357"/>
      <c r="N42" s="357"/>
      <c r="O42" s="357"/>
      <c r="P42" s="357"/>
      <c r="Q42" s="357"/>
      <c r="R42" s="357"/>
    </row>
    <row r="43" spans="1:23" ht="15" customHeight="1" x14ac:dyDescent="0.2">
      <c r="A43" s="415"/>
      <c r="B43" s="357"/>
      <c r="C43" s="436"/>
      <c r="D43" s="436"/>
      <c r="E43" s="437"/>
      <c r="F43" s="357"/>
      <c r="G43" s="53">
        <v>615</v>
      </c>
      <c r="H43" s="54" t="s">
        <v>100</v>
      </c>
      <c r="I43" s="55">
        <f t="shared" si="9"/>
        <v>0</v>
      </c>
      <c r="J43" s="55">
        <f t="shared" si="10"/>
        <v>0</v>
      </c>
      <c r="K43" s="55">
        <f t="shared" si="11"/>
        <v>0</v>
      </c>
      <c r="L43" s="56">
        <f t="shared" si="12"/>
        <v>0</v>
      </c>
      <c r="M43" s="357"/>
      <c r="N43" s="357"/>
      <c r="O43" s="357"/>
      <c r="P43" s="357"/>
      <c r="Q43" s="357"/>
      <c r="R43" s="357"/>
    </row>
    <row r="44" spans="1:23" ht="15" customHeight="1" x14ac:dyDescent="0.2">
      <c r="A44" s="415"/>
      <c r="B44" s="357"/>
      <c r="C44" s="436"/>
      <c r="D44" s="436"/>
      <c r="E44" s="437"/>
      <c r="F44" s="357"/>
      <c r="G44" s="53">
        <v>616</v>
      </c>
      <c r="H44" s="54" t="s">
        <v>101</v>
      </c>
      <c r="I44" s="55">
        <f t="shared" si="9"/>
        <v>0</v>
      </c>
      <c r="J44" s="55">
        <f t="shared" si="10"/>
        <v>0</v>
      </c>
      <c r="K44" s="55">
        <f t="shared" si="11"/>
        <v>0</v>
      </c>
      <c r="L44" s="56">
        <f t="shared" si="12"/>
        <v>0</v>
      </c>
      <c r="M44" s="357"/>
      <c r="N44" s="357"/>
      <c r="O44" s="71"/>
      <c r="P44" s="357"/>
      <c r="Q44" s="71"/>
      <c r="R44" s="438"/>
    </row>
    <row r="45" spans="1:23" ht="15" customHeight="1" x14ac:dyDescent="0.2">
      <c r="A45" s="415"/>
      <c r="B45" s="357"/>
      <c r="C45" s="436"/>
      <c r="D45" s="436"/>
      <c r="E45" s="437"/>
      <c r="F45" s="357"/>
      <c r="G45" s="53">
        <v>617</v>
      </c>
      <c r="H45" s="54" t="s">
        <v>102</v>
      </c>
      <c r="I45" s="55">
        <f t="shared" si="9"/>
        <v>32759.144</v>
      </c>
      <c r="J45" s="55">
        <f t="shared" si="10"/>
        <v>15503.726666666669</v>
      </c>
      <c r="K45" s="55">
        <f t="shared" si="11"/>
        <v>261.32620000000003</v>
      </c>
      <c r="L45" s="56">
        <f t="shared" si="12"/>
        <v>17255.417333333331</v>
      </c>
      <c r="M45" s="357"/>
      <c r="N45" s="357"/>
      <c r="O45" s="71"/>
      <c r="P45" s="357"/>
      <c r="Q45" s="357"/>
      <c r="R45" s="357"/>
    </row>
    <row r="46" spans="1:23" ht="15" customHeight="1" x14ac:dyDescent="0.2">
      <c r="A46" s="415"/>
      <c r="B46" s="357"/>
      <c r="C46" s="436"/>
      <c r="D46" s="436"/>
      <c r="E46" s="437"/>
      <c r="F46" s="357"/>
      <c r="G46" s="53">
        <v>618</v>
      </c>
      <c r="H46" s="64" t="s">
        <v>103</v>
      </c>
      <c r="I46" s="55">
        <f t="shared" si="9"/>
        <v>0</v>
      </c>
      <c r="J46" s="55">
        <f t="shared" si="10"/>
        <v>0</v>
      </c>
      <c r="K46" s="55">
        <f t="shared" si="11"/>
        <v>0</v>
      </c>
      <c r="L46" s="56">
        <f t="shared" si="12"/>
        <v>0</v>
      </c>
      <c r="M46" s="357"/>
      <c r="N46" s="357"/>
      <c r="O46" s="71"/>
      <c r="P46" s="357"/>
      <c r="Q46" s="357"/>
      <c r="R46" s="357"/>
    </row>
    <row r="47" spans="1:23" ht="15" customHeight="1" x14ac:dyDescent="0.2">
      <c r="A47" s="415"/>
      <c r="B47" s="357"/>
      <c r="C47" s="436"/>
      <c r="D47" s="436"/>
      <c r="E47" s="437"/>
      <c r="F47" s="357"/>
      <c r="G47" s="53">
        <v>619</v>
      </c>
      <c r="H47" s="54" t="s">
        <v>104</v>
      </c>
      <c r="I47" s="55">
        <f t="shared" si="9"/>
        <v>178248.66999999998</v>
      </c>
      <c r="J47" s="55">
        <f t="shared" si="10"/>
        <v>91404.762666666662</v>
      </c>
      <c r="K47" s="55">
        <f t="shared" si="11"/>
        <v>1419.9387222222222</v>
      </c>
      <c r="L47" s="56">
        <f t="shared" si="12"/>
        <v>86843.907333333322</v>
      </c>
      <c r="M47" s="357"/>
      <c r="N47" s="357"/>
      <c r="O47" s="357"/>
      <c r="P47" s="357"/>
      <c r="Q47" s="357"/>
      <c r="R47" s="357"/>
    </row>
    <row r="48" spans="1:23" ht="15" customHeight="1" x14ac:dyDescent="0.2">
      <c r="A48" s="415"/>
      <c r="B48" s="357"/>
      <c r="C48" s="436"/>
      <c r="D48" s="436"/>
      <c r="E48" s="437"/>
      <c r="F48" s="357"/>
      <c r="G48" s="53">
        <v>694</v>
      </c>
      <c r="H48" s="54" t="s">
        <v>105</v>
      </c>
      <c r="I48" s="55">
        <f t="shared" si="9"/>
        <v>0</v>
      </c>
      <c r="J48" s="55">
        <f t="shared" si="10"/>
        <v>0</v>
      </c>
      <c r="K48" s="55">
        <f t="shared" si="11"/>
        <v>0</v>
      </c>
      <c r="L48" s="56">
        <f t="shared" si="12"/>
        <v>0</v>
      </c>
      <c r="M48" s="357"/>
      <c r="N48" s="357"/>
      <c r="O48" s="357"/>
      <c r="P48" s="357"/>
      <c r="Q48" s="357"/>
      <c r="R48" s="357"/>
    </row>
    <row r="49" spans="1:19" ht="16.5" customHeight="1" x14ac:dyDescent="0.25">
      <c r="A49" s="415"/>
      <c r="B49" s="357"/>
      <c r="C49" s="436"/>
      <c r="D49" s="436"/>
      <c r="E49" s="437"/>
      <c r="F49" s="357"/>
      <c r="G49" s="65"/>
      <c r="H49" s="66" t="s">
        <v>124</v>
      </c>
      <c r="I49" s="67">
        <f t="shared" ref="I49:L49" si="13">SUM(I39:I48)</f>
        <v>211007.81399999998</v>
      </c>
      <c r="J49" s="67">
        <f t="shared" si="13"/>
        <v>106908.48933333333</v>
      </c>
      <c r="K49" s="67">
        <f t="shared" si="13"/>
        <v>1681.2649222222221</v>
      </c>
      <c r="L49" s="67">
        <f t="shared" si="13"/>
        <v>104099.32466666665</v>
      </c>
      <c r="M49" s="357"/>
      <c r="N49" s="357"/>
      <c r="O49" s="357"/>
      <c r="P49" s="357"/>
      <c r="Q49" s="357"/>
      <c r="R49" s="357"/>
    </row>
    <row r="50" spans="1:19" ht="15.75" customHeight="1" x14ac:dyDescent="0.3">
      <c r="A50" s="415"/>
      <c r="B50" s="357"/>
      <c r="C50" s="436"/>
      <c r="D50" s="436"/>
      <c r="E50" s="437"/>
      <c r="F50" s="357"/>
      <c r="G50" s="114"/>
      <c r="H50" s="73"/>
      <c r="I50" s="71">
        <f>+I49-L34</f>
        <v>0</v>
      </c>
      <c r="J50" s="71">
        <f>+J49-R34</f>
        <v>0</v>
      </c>
      <c r="K50" s="71">
        <f>+K49-O34</f>
        <v>0</v>
      </c>
      <c r="L50" s="71">
        <f>+L49-S34</f>
        <v>0</v>
      </c>
      <c r="M50" s="357"/>
      <c r="N50" s="357"/>
      <c r="O50" s="357"/>
      <c r="P50" s="357"/>
      <c r="Q50" s="357"/>
      <c r="R50" s="357"/>
    </row>
    <row r="51" spans="1:19" ht="12.75" customHeight="1" x14ac:dyDescent="0.2">
      <c r="A51" s="415"/>
      <c r="B51" s="357"/>
      <c r="C51" s="436"/>
      <c r="D51" s="436"/>
      <c r="E51" s="437"/>
      <c r="F51" s="357"/>
      <c r="G51" s="357"/>
      <c r="H51" s="357"/>
      <c r="I51" s="357"/>
      <c r="J51" s="357"/>
      <c r="K51" s="357"/>
      <c r="L51" s="357"/>
      <c r="M51" s="357"/>
      <c r="N51" s="357"/>
      <c r="O51" s="357"/>
      <c r="P51" s="357"/>
      <c r="Q51" s="357"/>
      <c r="R51" s="357"/>
    </row>
    <row r="52" spans="1:19" ht="12.75" customHeight="1" x14ac:dyDescent="0.2">
      <c r="A52" s="415"/>
      <c r="B52" s="357"/>
      <c r="C52" s="436"/>
      <c r="D52" s="436"/>
      <c r="E52" s="437"/>
      <c r="F52" s="357"/>
      <c r="G52" s="357"/>
      <c r="H52" s="357"/>
      <c r="I52" s="357"/>
      <c r="J52" s="357"/>
      <c r="K52" s="357"/>
      <c r="L52" s="357"/>
      <c r="M52" s="357"/>
      <c r="N52" s="357"/>
      <c r="O52" s="357"/>
      <c r="P52" s="357"/>
      <c r="Q52" s="357"/>
      <c r="R52" s="357"/>
    </row>
    <row r="53" spans="1:19" ht="27" hidden="1" customHeight="1" x14ac:dyDescent="0.2">
      <c r="A53" s="415"/>
      <c r="B53" s="357"/>
      <c r="C53" s="357"/>
      <c r="D53" s="357"/>
      <c r="E53" s="357"/>
      <c r="F53" s="357"/>
      <c r="G53" s="357"/>
      <c r="H53" s="357"/>
      <c r="I53" s="357"/>
      <c r="J53" s="357"/>
      <c r="K53" s="357"/>
      <c r="L53" s="357"/>
      <c r="M53" s="357"/>
      <c r="N53" s="357"/>
      <c r="O53" s="357"/>
      <c r="P53" s="357"/>
      <c r="Q53" s="357"/>
      <c r="R53" s="357"/>
    </row>
    <row r="54" spans="1:19" ht="12.75" hidden="1" customHeight="1" x14ac:dyDescent="0.2">
      <c r="A54" s="415"/>
      <c r="B54" s="439" t="s">
        <v>4</v>
      </c>
      <c r="C54" s="1785"/>
      <c r="D54" s="1786"/>
      <c r="E54" s="1786"/>
      <c r="F54" s="1786"/>
      <c r="G54" s="436"/>
      <c r="H54" s="440"/>
      <c r="I54" s="440"/>
      <c r="J54" s="439"/>
      <c r="K54" s="439"/>
      <c r="L54" s="357"/>
      <c r="M54" s="357"/>
      <c r="N54" s="357"/>
      <c r="O54" s="439"/>
      <c r="P54" s="439"/>
      <c r="Q54" s="439"/>
      <c r="R54" s="439"/>
    </row>
    <row r="55" spans="1:19" ht="12.75" hidden="1" customHeight="1" x14ac:dyDescent="0.2">
      <c r="A55" s="415"/>
      <c r="B55" s="1769" t="s">
        <v>106</v>
      </c>
      <c r="C55" s="1749"/>
      <c r="D55" s="1749"/>
      <c r="E55" s="1749"/>
      <c r="F55" s="1749"/>
      <c r="G55" s="357"/>
      <c r="H55" s="1769" t="s">
        <v>580</v>
      </c>
      <c r="I55" s="1749"/>
      <c r="J55" s="1749"/>
      <c r="K55" s="1749"/>
      <c r="L55" s="441"/>
      <c r="M55" s="441"/>
      <c r="N55" s="357"/>
      <c r="O55" s="1769" t="s">
        <v>581</v>
      </c>
      <c r="P55" s="1749"/>
      <c r="Q55" s="1749"/>
      <c r="R55" s="1749"/>
    </row>
    <row r="56" spans="1:19" ht="12.75" hidden="1" customHeight="1" x14ac:dyDescent="0.2">
      <c r="A56" s="415"/>
      <c r="B56" s="357"/>
      <c r="C56" s="441"/>
      <c r="D56" s="441"/>
      <c r="E56" s="441"/>
      <c r="F56" s="357"/>
      <c r="G56" s="1782"/>
      <c r="H56" s="1752"/>
      <c r="I56" s="357"/>
      <c r="J56" s="357"/>
      <c r="K56" s="357"/>
      <c r="L56" s="357"/>
      <c r="M56" s="357"/>
      <c r="N56" s="357"/>
      <c r="O56" s="357"/>
      <c r="P56" s="357"/>
      <c r="Q56" s="357"/>
      <c r="R56" s="357"/>
      <c r="S56" s="357"/>
    </row>
    <row r="57" spans="1:19" ht="12.75" customHeight="1" x14ac:dyDescent="0.2">
      <c r="A57" s="357"/>
    </row>
    <row r="58" spans="1:19" ht="12.75" customHeight="1" x14ac:dyDescent="0.2"/>
    <row r="59" spans="1:19" ht="12.75" customHeight="1" x14ac:dyDescent="0.2"/>
    <row r="60" spans="1:19" ht="14.25" customHeight="1" x14ac:dyDescent="0.2">
      <c r="C60" s="116"/>
      <c r="D60" s="116"/>
      <c r="H60" s="4"/>
    </row>
    <row r="61" spans="1:19" ht="14.25" customHeight="1" x14ac:dyDescent="0.2">
      <c r="C61" s="385"/>
      <c r="D61" s="385"/>
      <c r="G61" s="4"/>
      <c r="H61" s="57"/>
    </row>
    <row r="62" spans="1:19" ht="14.25" customHeight="1" x14ac:dyDescent="0.2">
      <c r="B62" s="4"/>
      <c r="C62" s="385"/>
      <c r="H62" s="57"/>
    </row>
    <row r="63" spans="1:19" ht="14.25" customHeight="1" x14ac:dyDescent="0.2">
      <c r="B63" s="4"/>
      <c r="C63" s="385"/>
      <c r="H63" s="57"/>
    </row>
    <row r="64" spans="1:19" ht="14.25" customHeight="1" x14ac:dyDescent="0.2">
      <c r="C64" s="116"/>
      <c r="H64" s="57"/>
    </row>
    <row r="65" spans="3:3" ht="14.25" customHeight="1" x14ac:dyDescent="0.2">
      <c r="C65" s="116"/>
    </row>
    <row r="66" spans="3:3" ht="12.75" customHeight="1" x14ac:dyDescent="0.2"/>
    <row r="67" spans="3:3" ht="12.75" customHeight="1" x14ac:dyDescent="0.2"/>
    <row r="68" spans="3:3" ht="12.75" customHeight="1" x14ac:dyDescent="0.2"/>
    <row r="69" spans="3:3" ht="12.75" customHeight="1" x14ac:dyDescent="0.2"/>
    <row r="70" spans="3:3" ht="12.75" customHeight="1" x14ac:dyDescent="0.2"/>
    <row r="71" spans="3:3" ht="12.75" customHeight="1" x14ac:dyDescent="0.2"/>
    <row r="72" spans="3:3" ht="12.75" customHeight="1" x14ac:dyDescent="0.2"/>
    <row r="73" spans="3:3" ht="12.75" customHeight="1" x14ac:dyDescent="0.2"/>
    <row r="74" spans="3:3" ht="12.75" customHeight="1" x14ac:dyDescent="0.2"/>
    <row r="75" spans="3:3" ht="12.75" customHeight="1" x14ac:dyDescent="0.2"/>
    <row r="76" spans="3:3" ht="12.75" customHeight="1" x14ac:dyDescent="0.2"/>
    <row r="77" spans="3:3" ht="12.75" customHeight="1" x14ac:dyDescent="0.2"/>
    <row r="78" spans="3:3" ht="12.75" customHeight="1" x14ac:dyDescent="0.2"/>
    <row r="79" spans="3:3" ht="12.75" customHeight="1" x14ac:dyDescent="0.2"/>
    <row r="80" spans="3:3"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sheetData>
  <mergeCells count="13">
    <mergeCell ref="G56:H56"/>
    <mergeCell ref="A11:S11"/>
    <mergeCell ref="A12:S12"/>
    <mergeCell ref="A13:S13"/>
    <mergeCell ref="A14:S14"/>
    <mergeCell ref="A15:S15"/>
    <mergeCell ref="Q36:R36"/>
    <mergeCell ref="Q37:R37"/>
    <mergeCell ref="Q38:R38"/>
    <mergeCell ref="C54:F54"/>
    <mergeCell ref="B55:F55"/>
    <mergeCell ref="H55:K55"/>
    <mergeCell ref="O55:R55"/>
  </mergeCells>
  <phoneticPr fontId="114" type="noConversion"/>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7"/>
  <sheetViews>
    <sheetView topLeftCell="J29" workbookViewId="0">
      <selection activeCell="J22" sqref="J22"/>
    </sheetView>
  </sheetViews>
  <sheetFormatPr baseColWidth="10" defaultColWidth="14.42578125" defaultRowHeight="15" customHeight="1" x14ac:dyDescent="0.2"/>
  <cols>
    <col min="1" max="1" width="3.7109375" customWidth="1"/>
    <col min="2" max="2" width="9.85546875" customWidth="1"/>
    <col min="3" max="3" width="10" customWidth="1"/>
    <col min="4" max="4" width="6.140625" customWidth="1"/>
    <col min="5" max="5" width="14.42578125" customWidth="1"/>
    <col min="6" max="6" width="3.5703125" customWidth="1"/>
    <col min="7" max="7" width="15.7109375" customWidth="1"/>
    <col min="8" max="8" width="42.7109375" customWidth="1"/>
    <col min="9" max="9" width="20.28515625" customWidth="1"/>
    <col min="10" max="10" width="19.140625" customWidth="1"/>
    <col min="11" max="11" width="24.140625" customWidth="1"/>
    <col min="12" max="12" width="18.42578125" customWidth="1"/>
    <col min="13" max="13" width="5.5703125" customWidth="1"/>
    <col min="14" max="14" width="17.85546875" customWidth="1"/>
    <col min="15" max="15" width="15.85546875" customWidth="1"/>
    <col min="16" max="16" width="9.42578125" customWidth="1"/>
    <col min="17" max="17" width="8.5703125" customWidth="1"/>
    <col min="18" max="18" width="15.7109375" customWidth="1"/>
    <col min="19" max="19" width="14.5703125" customWidth="1"/>
    <col min="20" max="20" width="9.140625" hidden="1" customWidth="1"/>
    <col min="21" max="22" width="8.7109375" hidden="1" customWidth="1"/>
    <col min="23" max="23" width="4.140625" hidden="1" customWidth="1"/>
    <col min="24" max="25" width="10" hidden="1" customWidth="1"/>
    <col min="26" max="26" width="10" customWidth="1"/>
  </cols>
  <sheetData>
    <row r="1" spans="1:26" ht="11.25" hidden="1" customHeight="1" x14ac:dyDescent="0.2">
      <c r="A1" s="357"/>
      <c r="B1" s="357"/>
      <c r="C1" s="357"/>
      <c r="D1" s="357"/>
      <c r="E1" s="357"/>
      <c r="F1" s="357"/>
      <c r="G1" s="357"/>
      <c r="H1" s="361"/>
      <c r="I1" s="357"/>
      <c r="J1" s="357"/>
      <c r="K1" s="361"/>
      <c r="L1" s="443"/>
      <c r="M1" s="357"/>
      <c r="N1" s="357"/>
      <c r="O1" s="357"/>
      <c r="P1" s="357"/>
      <c r="Q1" s="357"/>
      <c r="R1" s="357"/>
      <c r="S1" s="357"/>
      <c r="T1" s="357"/>
      <c r="U1" s="357"/>
      <c r="V1" s="357"/>
      <c r="W1" s="357"/>
      <c r="X1" s="357"/>
      <c r="Y1" s="357"/>
      <c r="Z1" s="357"/>
    </row>
    <row r="2" spans="1:26" ht="11.25" customHeight="1" x14ac:dyDescent="0.2">
      <c r="A2" s="357"/>
      <c r="B2" s="357"/>
      <c r="C2" s="357"/>
      <c r="D2" s="357"/>
      <c r="E2" s="357"/>
      <c r="F2" s="357"/>
      <c r="G2" s="357"/>
      <c r="H2" s="361"/>
      <c r="I2" s="357"/>
      <c r="J2" s="357"/>
      <c r="K2" s="361"/>
      <c r="L2" s="443"/>
      <c r="M2" s="357"/>
      <c r="N2" s="357"/>
      <c r="O2" s="357"/>
      <c r="P2" s="357"/>
      <c r="Q2" s="357"/>
      <c r="R2" s="357"/>
      <c r="S2" s="357"/>
      <c r="T2" s="357"/>
      <c r="U2" s="357"/>
      <c r="V2" s="357"/>
      <c r="W2" s="357"/>
      <c r="X2" s="357"/>
      <c r="Y2" s="357"/>
      <c r="Z2" s="357"/>
    </row>
    <row r="3" spans="1:26" ht="11.25" customHeight="1" x14ac:dyDescent="0.2">
      <c r="A3" s="357"/>
      <c r="B3" s="357"/>
      <c r="C3" s="357"/>
      <c r="D3" s="357"/>
      <c r="E3" s="357"/>
      <c r="F3" s="357"/>
      <c r="G3" s="357"/>
      <c r="H3" s="361"/>
      <c r="I3" s="357"/>
      <c r="J3" s="357"/>
      <c r="K3" s="361"/>
      <c r="L3" s="443"/>
      <c r="M3" s="357"/>
      <c r="N3" s="357"/>
      <c r="O3" s="357"/>
      <c r="P3" s="357"/>
      <c r="Q3" s="357"/>
      <c r="R3" s="357"/>
      <c r="S3" s="357"/>
      <c r="T3" s="357"/>
      <c r="U3" s="357"/>
      <c r="V3" s="357"/>
      <c r="W3" s="357"/>
      <c r="X3" s="357"/>
      <c r="Y3" s="357"/>
      <c r="Z3" s="357"/>
    </row>
    <row r="4" spans="1:26" ht="11.25" customHeight="1" x14ac:dyDescent="0.2">
      <c r="A4" s="357"/>
      <c r="B4" s="357"/>
      <c r="C4" s="444"/>
      <c r="D4" s="444"/>
      <c r="E4" s="444"/>
      <c r="F4" s="357"/>
      <c r="G4" s="415"/>
      <c r="H4" s="361"/>
      <c r="I4" s="357"/>
      <c r="J4" s="357"/>
      <c r="K4" s="361"/>
      <c r="L4" s="443"/>
      <c r="M4" s="357"/>
      <c r="N4" s="357"/>
      <c r="O4" s="357"/>
      <c r="P4" s="357"/>
      <c r="Q4" s="357"/>
      <c r="R4" s="357"/>
      <c r="S4" s="357"/>
      <c r="T4" s="357"/>
      <c r="U4" s="357"/>
      <c r="V4" s="357"/>
      <c r="W4" s="357"/>
      <c r="X4" s="357"/>
      <c r="Y4" s="357"/>
      <c r="Z4" s="357"/>
    </row>
    <row r="5" spans="1:26" ht="11.25" customHeight="1" x14ac:dyDescent="0.2">
      <c r="A5" s="357"/>
      <c r="B5" s="357"/>
      <c r="C5" s="444"/>
      <c r="D5" s="444"/>
      <c r="E5" s="444"/>
      <c r="F5" s="357"/>
      <c r="G5" s="415"/>
      <c r="H5" s="361"/>
      <c r="I5" s="357"/>
      <c r="J5" s="357"/>
      <c r="K5" s="361"/>
      <c r="L5" s="443"/>
      <c r="M5" s="357"/>
      <c r="N5" s="357"/>
      <c r="O5" s="357"/>
      <c r="P5" s="357"/>
      <c r="Q5" s="357"/>
      <c r="R5" s="357"/>
      <c r="S5" s="357"/>
      <c r="T5" s="357"/>
      <c r="U5" s="357"/>
      <c r="V5" s="357"/>
      <c r="W5" s="357"/>
      <c r="X5" s="357"/>
      <c r="Y5" s="357"/>
      <c r="Z5" s="357"/>
    </row>
    <row r="6" spans="1:26" ht="11.25" customHeight="1" x14ac:dyDescent="0.2">
      <c r="A6" s="357"/>
      <c r="B6" s="357"/>
      <c r="C6" s="444"/>
      <c r="D6" s="444"/>
      <c r="E6" s="444"/>
      <c r="F6" s="357"/>
      <c r="G6" s="415"/>
      <c r="H6" s="361"/>
      <c r="I6" s="357"/>
      <c r="J6" s="357"/>
      <c r="K6" s="361"/>
      <c r="L6" s="443"/>
      <c r="M6" s="357"/>
      <c r="N6" s="357"/>
      <c r="O6" s="357"/>
      <c r="P6" s="357"/>
      <c r="Q6" s="357"/>
      <c r="R6" s="357"/>
      <c r="S6" s="357"/>
      <c r="T6" s="357"/>
      <c r="U6" s="357"/>
      <c r="V6" s="357"/>
      <c r="W6" s="357"/>
      <c r="X6" s="357"/>
      <c r="Y6" s="357"/>
      <c r="Z6" s="357"/>
    </row>
    <row r="7" spans="1:26" ht="11.25" customHeight="1" x14ac:dyDescent="0.2">
      <c r="A7" s="357"/>
      <c r="B7" s="357"/>
      <c r="C7" s="444"/>
      <c r="D7" s="444"/>
      <c r="E7" s="444"/>
      <c r="F7" s="357"/>
      <c r="G7" s="415"/>
      <c r="H7" s="361"/>
      <c r="I7" s="357"/>
      <c r="J7" s="357"/>
      <c r="K7" s="361"/>
      <c r="L7" s="443"/>
      <c r="M7" s="357"/>
      <c r="N7" s="357"/>
      <c r="O7" s="357"/>
      <c r="P7" s="357"/>
      <c r="Q7" s="357"/>
      <c r="R7" s="357"/>
      <c r="S7" s="357"/>
      <c r="T7" s="357"/>
      <c r="U7" s="357"/>
      <c r="V7" s="357"/>
      <c r="W7" s="357"/>
      <c r="X7" s="357"/>
      <c r="Y7" s="357"/>
      <c r="Z7" s="357"/>
    </row>
    <row r="8" spans="1:26" ht="11.25" customHeight="1" x14ac:dyDescent="0.2">
      <c r="A8" s="357"/>
      <c r="B8" s="357"/>
      <c r="C8" s="444"/>
      <c r="D8" s="444"/>
      <c r="E8" s="444"/>
      <c r="F8" s="357"/>
      <c r="G8" s="415"/>
      <c r="H8" s="361"/>
      <c r="I8" s="357"/>
      <c r="J8" s="357"/>
      <c r="K8" s="361"/>
      <c r="L8" s="443"/>
      <c r="M8" s="357"/>
      <c r="N8" s="357"/>
      <c r="O8" s="357"/>
      <c r="P8" s="357"/>
      <c r="Q8" s="357"/>
      <c r="R8" s="357"/>
      <c r="S8" s="357"/>
      <c r="T8" s="357"/>
      <c r="U8" s="357"/>
      <c r="V8" s="357"/>
      <c r="W8" s="357"/>
      <c r="X8" s="357"/>
      <c r="Y8" s="357"/>
      <c r="Z8" s="357"/>
    </row>
    <row r="9" spans="1:26" ht="11.25" customHeight="1" x14ac:dyDescent="0.2">
      <c r="A9" s="1787" t="s">
        <v>0</v>
      </c>
      <c r="B9" s="1746"/>
      <c r="C9" s="1746"/>
      <c r="D9" s="1746"/>
      <c r="E9" s="1746"/>
      <c r="F9" s="1746"/>
      <c r="G9" s="1746"/>
      <c r="H9" s="1746"/>
      <c r="I9" s="1746"/>
      <c r="J9" s="1746"/>
      <c r="K9" s="1746"/>
      <c r="L9" s="1746"/>
      <c r="M9" s="1746"/>
      <c r="N9" s="1746"/>
      <c r="O9" s="1746"/>
      <c r="P9" s="1746"/>
      <c r="Q9" s="1746"/>
      <c r="R9" s="1746"/>
      <c r="S9" s="1747"/>
      <c r="T9" s="357"/>
      <c r="U9" s="357"/>
      <c r="V9" s="357"/>
      <c r="W9" s="357"/>
      <c r="X9" s="357"/>
      <c r="Y9" s="357"/>
      <c r="Z9" s="357"/>
    </row>
    <row r="10" spans="1:26" ht="11.25" customHeight="1" x14ac:dyDescent="0.2">
      <c r="A10" s="1787" t="s">
        <v>1</v>
      </c>
      <c r="B10" s="1746"/>
      <c r="C10" s="1746"/>
      <c r="D10" s="1746"/>
      <c r="E10" s="1746"/>
      <c r="F10" s="1746"/>
      <c r="G10" s="1746"/>
      <c r="H10" s="1746"/>
      <c r="I10" s="1746"/>
      <c r="J10" s="1746"/>
      <c r="K10" s="1746"/>
      <c r="L10" s="1746"/>
      <c r="M10" s="1746"/>
      <c r="N10" s="1746"/>
      <c r="O10" s="1746"/>
      <c r="P10" s="1746"/>
      <c r="Q10" s="1746"/>
      <c r="R10" s="1746"/>
      <c r="S10" s="1747"/>
      <c r="T10" s="357"/>
      <c r="U10" s="357"/>
      <c r="V10" s="357"/>
      <c r="W10" s="357"/>
      <c r="X10" s="357"/>
      <c r="Y10" s="357"/>
      <c r="Z10" s="357"/>
    </row>
    <row r="11" spans="1:26" ht="11.25" customHeight="1" x14ac:dyDescent="0.2">
      <c r="A11" s="1787" t="s">
        <v>2</v>
      </c>
      <c r="B11" s="1746"/>
      <c r="C11" s="1746"/>
      <c r="D11" s="1746"/>
      <c r="E11" s="1746"/>
      <c r="F11" s="1746"/>
      <c r="G11" s="1746"/>
      <c r="H11" s="1746"/>
      <c r="I11" s="1746"/>
      <c r="J11" s="1746"/>
      <c r="K11" s="1746"/>
      <c r="L11" s="1746"/>
      <c r="M11" s="1746"/>
      <c r="N11" s="1746"/>
      <c r="O11" s="1746"/>
      <c r="P11" s="1746"/>
      <c r="Q11" s="1746"/>
      <c r="R11" s="1746"/>
      <c r="S11" s="1747"/>
      <c r="T11" s="357"/>
      <c r="U11" s="357"/>
      <c r="V11" s="357"/>
      <c r="W11" s="357"/>
      <c r="X11" s="357"/>
      <c r="Y11" s="357"/>
      <c r="Z11" s="357"/>
    </row>
    <row r="12" spans="1:26" ht="11.25" customHeight="1" x14ac:dyDescent="0.2">
      <c r="A12" s="1787" t="s">
        <v>3</v>
      </c>
      <c r="B12" s="1746"/>
      <c r="C12" s="1746"/>
      <c r="D12" s="1746"/>
      <c r="E12" s="1746"/>
      <c r="F12" s="1746"/>
      <c r="G12" s="1746"/>
      <c r="H12" s="1746"/>
      <c r="I12" s="1746"/>
      <c r="J12" s="1746"/>
      <c r="K12" s="1746"/>
      <c r="L12" s="1746"/>
      <c r="M12" s="1746"/>
      <c r="N12" s="1746"/>
      <c r="O12" s="1746"/>
      <c r="P12" s="1746"/>
      <c r="Q12" s="1746"/>
      <c r="R12" s="1746"/>
      <c r="S12" s="1747"/>
      <c r="T12" s="357"/>
      <c r="U12" s="357"/>
      <c r="V12" s="357"/>
      <c r="W12" s="357"/>
      <c r="X12" s="357"/>
      <c r="Y12" s="357"/>
      <c r="Z12" s="357"/>
    </row>
    <row r="13" spans="1:26" ht="11.25" customHeight="1" x14ac:dyDescent="0.2">
      <c r="A13" s="1788">
        <v>45107</v>
      </c>
      <c r="B13" s="1746"/>
      <c r="C13" s="1746"/>
      <c r="D13" s="1746"/>
      <c r="E13" s="1746"/>
      <c r="F13" s="1746"/>
      <c r="G13" s="1746"/>
      <c r="H13" s="1746"/>
      <c r="I13" s="1746"/>
      <c r="J13" s="1746"/>
      <c r="K13" s="1746"/>
      <c r="L13" s="1746"/>
      <c r="M13" s="1746"/>
      <c r="N13" s="1746"/>
      <c r="O13" s="1746"/>
      <c r="P13" s="1746"/>
      <c r="Q13" s="1746"/>
      <c r="R13" s="1746"/>
      <c r="S13" s="1747"/>
      <c r="T13" s="357"/>
      <c r="U13" s="357"/>
      <c r="V13" s="357"/>
      <c r="W13" s="357"/>
      <c r="X13" s="357"/>
      <c r="Y13" s="357"/>
      <c r="Z13" s="357"/>
    </row>
    <row r="14" spans="1:26" ht="11.25" customHeight="1" x14ac:dyDescent="0.2">
      <c r="A14" s="445"/>
      <c r="B14" s="445"/>
      <c r="C14" s="445"/>
      <c r="D14" s="445"/>
      <c r="E14" s="445"/>
      <c r="F14" s="445"/>
      <c r="G14" s="445"/>
      <c r="H14" s="446"/>
      <c r="I14" s="445"/>
      <c r="J14" s="445"/>
      <c r="K14" s="446"/>
      <c r="L14" s="447"/>
      <c r="M14" s="445"/>
      <c r="N14" s="445"/>
      <c r="O14" s="445"/>
      <c r="P14" s="445"/>
      <c r="Q14" s="445"/>
      <c r="R14" s="445"/>
      <c r="S14" s="445"/>
      <c r="T14" s="357"/>
      <c r="U14" s="415" t="s">
        <v>109</v>
      </c>
      <c r="V14" s="357"/>
      <c r="W14" s="357"/>
      <c r="X14" s="357"/>
      <c r="Y14" s="357"/>
      <c r="Z14" s="357"/>
    </row>
    <row r="15" spans="1:26" ht="48" customHeight="1" x14ac:dyDescent="0.2">
      <c r="A15" s="88" t="s">
        <v>6</v>
      </c>
      <c r="B15" s="216" t="s">
        <v>7</v>
      </c>
      <c r="C15" s="217" t="s">
        <v>110</v>
      </c>
      <c r="D15" s="217" t="s">
        <v>9</v>
      </c>
      <c r="E15" s="217" t="s">
        <v>10</v>
      </c>
      <c r="F15" s="216" t="s">
        <v>11</v>
      </c>
      <c r="G15" s="216" t="s">
        <v>12</v>
      </c>
      <c r="H15" s="218" t="s">
        <v>13</v>
      </c>
      <c r="I15" s="216" t="s">
        <v>14</v>
      </c>
      <c r="J15" s="216" t="s">
        <v>15</v>
      </c>
      <c r="K15" s="218" t="s">
        <v>16</v>
      </c>
      <c r="L15" s="218" t="s">
        <v>17</v>
      </c>
      <c r="M15" s="218" t="s">
        <v>18</v>
      </c>
      <c r="N15" s="218" t="s">
        <v>19</v>
      </c>
      <c r="O15" s="218" t="s">
        <v>20</v>
      </c>
      <c r="P15" s="219" t="s">
        <v>21</v>
      </c>
      <c r="Q15" s="218" t="s">
        <v>22</v>
      </c>
      <c r="R15" s="219" t="str">
        <f>+'06-01-02COMPRAS'!R18</f>
        <v>DEPRECIACION ACUMULADA 30/06/23</v>
      </c>
      <c r="S15" s="219" t="s">
        <v>23</v>
      </c>
      <c r="T15" s="92" t="s">
        <v>24</v>
      </c>
      <c r="U15" s="448">
        <v>45107</v>
      </c>
      <c r="V15" s="449"/>
      <c r="W15" s="449"/>
      <c r="X15" s="449"/>
      <c r="Y15" s="449"/>
      <c r="Z15" s="449"/>
    </row>
    <row r="16" spans="1:26" s="890" customFormat="1" ht="25.5" customHeight="1" x14ac:dyDescent="0.25">
      <c r="A16" s="220">
        <v>1</v>
      </c>
      <c r="B16" s="230">
        <v>40632</v>
      </c>
      <c r="C16" s="450" t="s">
        <v>582</v>
      </c>
      <c r="D16" s="232">
        <v>61</v>
      </c>
      <c r="E16" s="232" t="s">
        <v>126</v>
      </c>
      <c r="F16" s="451"/>
      <c r="G16" s="232">
        <v>1</v>
      </c>
      <c r="H16" s="452" t="s">
        <v>583</v>
      </c>
      <c r="I16" s="451"/>
      <c r="J16" s="232"/>
      <c r="K16" s="233" t="s">
        <v>584</v>
      </c>
      <c r="L16" s="453">
        <v>10804.26</v>
      </c>
      <c r="M16" s="335">
        <v>10</v>
      </c>
      <c r="N16" s="166">
        <f t="shared" ref="N16:N18" si="0">L16/M16</f>
        <v>1080.4259999999999</v>
      </c>
      <c r="O16" s="166">
        <v>0</v>
      </c>
      <c r="P16" s="239">
        <v>10</v>
      </c>
      <c r="Q16" s="239">
        <v>0</v>
      </c>
      <c r="R16" s="166">
        <f t="shared" ref="R16:R18" si="1">P16*N16+Q16*O16</f>
        <v>10804.259999999998</v>
      </c>
      <c r="S16" s="166">
        <f t="shared" ref="S16:S19" si="2">L16-R16</f>
        <v>0</v>
      </c>
      <c r="T16" s="454">
        <v>619</v>
      </c>
      <c r="U16" s="455"/>
      <c r="V16" s="932"/>
      <c r="W16" s="932"/>
      <c r="X16" s="932"/>
      <c r="Y16" s="932"/>
      <c r="Z16" s="932"/>
    </row>
    <row r="17" spans="1:26" s="890" customFormat="1" ht="41.25" customHeight="1" x14ac:dyDescent="0.25">
      <c r="A17" s="220">
        <v>2</v>
      </c>
      <c r="B17" s="230">
        <v>40975</v>
      </c>
      <c r="C17" s="450" t="s">
        <v>582</v>
      </c>
      <c r="D17" s="232">
        <v>61</v>
      </c>
      <c r="E17" s="232" t="s">
        <v>25</v>
      </c>
      <c r="F17" s="451"/>
      <c r="G17" s="232">
        <v>1</v>
      </c>
      <c r="H17" s="452" t="s">
        <v>119</v>
      </c>
      <c r="I17" s="232"/>
      <c r="J17" s="232" t="s">
        <v>454</v>
      </c>
      <c r="K17" s="233" t="s">
        <v>585</v>
      </c>
      <c r="L17" s="453">
        <v>5220</v>
      </c>
      <c r="M17" s="335">
        <v>10</v>
      </c>
      <c r="N17" s="166">
        <v>0</v>
      </c>
      <c r="O17" s="166">
        <v>0</v>
      </c>
      <c r="P17" s="239">
        <f t="shared" ref="P17:P44" si="3">+DATEDIF($B17,$U$15,"y")</f>
        <v>11</v>
      </c>
      <c r="Q17" s="239">
        <v>0</v>
      </c>
      <c r="R17" s="166">
        <v>5220</v>
      </c>
      <c r="S17" s="166">
        <f t="shared" si="2"/>
        <v>0</v>
      </c>
      <c r="T17" s="454">
        <v>617</v>
      </c>
      <c r="U17" s="932"/>
      <c r="V17" s="932"/>
      <c r="W17" s="932"/>
      <c r="X17" s="932"/>
      <c r="Y17" s="932"/>
      <c r="Z17" s="932"/>
    </row>
    <row r="18" spans="1:26" ht="12.75" customHeight="1" x14ac:dyDescent="0.25">
      <c r="A18" s="220">
        <v>3</v>
      </c>
      <c r="B18" s="230">
        <v>41471</v>
      </c>
      <c r="C18" s="450" t="s">
        <v>582</v>
      </c>
      <c r="D18" s="232">
        <v>61</v>
      </c>
      <c r="E18" s="232" t="s">
        <v>81</v>
      </c>
      <c r="F18" s="232"/>
      <c r="G18" s="232">
        <v>1</v>
      </c>
      <c r="H18" s="456" t="s">
        <v>586</v>
      </c>
      <c r="I18" s="451"/>
      <c r="J18" s="232" t="s">
        <v>404</v>
      </c>
      <c r="K18" s="233" t="s">
        <v>585</v>
      </c>
      <c r="L18" s="453">
        <v>9053.44</v>
      </c>
      <c r="M18" s="335">
        <v>10</v>
      </c>
      <c r="N18" s="166">
        <f t="shared" si="0"/>
        <v>905.34400000000005</v>
      </c>
      <c r="O18" s="166">
        <f t="shared" ref="O18" si="4">N18/12</f>
        <v>75.445333333333338</v>
      </c>
      <c r="P18" s="239">
        <f t="shared" si="3"/>
        <v>9</v>
      </c>
      <c r="Q18" s="239">
        <f t="shared" ref="Q18:Q44" si="5">+DATEDIF($B18,$U$15,"ym")</f>
        <v>11</v>
      </c>
      <c r="R18" s="166">
        <f t="shared" si="1"/>
        <v>8977.9946666666674</v>
      </c>
      <c r="S18" s="166">
        <f t="shared" si="2"/>
        <v>75.44533333333311</v>
      </c>
      <c r="T18" s="454">
        <v>619</v>
      </c>
      <c r="U18" s="357"/>
      <c r="V18" s="357"/>
      <c r="W18" s="357"/>
      <c r="X18" s="357"/>
      <c r="Y18" s="357"/>
      <c r="Z18" s="357"/>
    </row>
    <row r="19" spans="1:26" ht="25.5" customHeight="1" x14ac:dyDescent="0.25">
      <c r="A19" s="220">
        <v>4</v>
      </c>
      <c r="B19" s="230">
        <v>41495</v>
      </c>
      <c r="C19" s="450" t="s">
        <v>582</v>
      </c>
      <c r="D19" s="232">
        <v>61</v>
      </c>
      <c r="E19" s="457" t="s">
        <v>35</v>
      </c>
      <c r="F19" s="232"/>
      <c r="G19" s="232">
        <v>1</v>
      </c>
      <c r="H19" s="456" t="s">
        <v>139</v>
      </c>
      <c r="I19" s="451"/>
      <c r="J19" s="232" t="s">
        <v>141</v>
      </c>
      <c r="K19" s="233" t="s">
        <v>585</v>
      </c>
      <c r="L19" s="453">
        <v>6314.99</v>
      </c>
      <c r="M19" s="335">
        <v>3</v>
      </c>
      <c r="N19" s="166">
        <v>0</v>
      </c>
      <c r="O19" s="166">
        <v>0</v>
      </c>
      <c r="P19" s="239">
        <f t="shared" si="3"/>
        <v>9</v>
      </c>
      <c r="Q19" s="239">
        <f t="shared" si="5"/>
        <v>10</v>
      </c>
      <c r="R19" s="166">
        <v>6314.99</v>
      </c>
      <c r="S19" s="166">
        <f t="shared" si="2"/>
        <v>0</v>
      </c>
      <c r="T19" s="454">
        <v>614</v>
      </c>
      <c r="U19" s="357"/>
      <c r="V19" s="357"/>
      <c r="W19" s="357"/>
      <c r="X19" s="357"/>
      <c r="Y19" s="357"/>
      <c r="Z19" s="357"/>
    </row>
    <row r="20" spans="1:26" ht="12.75" customHeight="1" x14ac:dyDescent="0.25">
      <c r="A20" s="220">
        <v>5</v>
      </c>
      <c r="B20" s="230">
        <v>41495</v>
      </c>
      <c r="C20" s="450" t="s">
        <v>582</v>
      </c>
      <c r="D20" s="232">
        <v>61</v>
      </c>
      <c r="E20" s="457" t="s">
        <v>35</v>
      </c>
      <c r="F20" s="232"/>
      <c r="G20" s="232">
        <v>1</v>
      </c>
      <c r="H20" s="456" t="s">
        <v>62</v>
      </c>
      <c r="I20" s="451"/>
      <c r="J20" s="232"/>
      <c r="K20" s="233" t="s">
        <v>585</v>
      </c>
      <c r="L20" s="453">
        <v>2766</v>
      </c>
      <c r="M20" s="335">
        <v>3</v>
      </c>
      <c r="N20" s="166">
        <v>0</v>
      </c>
      <c r="O20" s="166">
        <v>0</v>
      </c>
      <c r="P20" s="239">
        <f t="shared" si="3"/>
        <v>9</v>
      </c>
      <c r="Q20" s="239">
        <f t="shared" si="5"/>
        <v>10</v>
      </c>
      <c r="R20" s="166">
        <v>2766</v>
      </c>
      <c r="S20" s="166">
        <f>IF(M20=0,"N/A",+L20-R20)</f>
        <v>0</v>
      </c>
      <c r="T20" s="454">
        <v>614</v>
      </c>
      <c r="U20" s="357"/>
      <c r="V20" s="357"/>
      <c r="W20" s="357"/>
      <c r="X20" s="357"/>
      <c r="Y20" s="357"/>
      <c r="Z20" s="357"/>
    </row>
    <row r="21" spans="1:26" ht="12.75" customHeight="1" x14ac:dyDescent="0.25">
      <c r="A21" s="220">
        <v>6</v>
      </c>
      <c r="B21" s="230">
        <v>41495</v>
      </c>
      <c r="C21" s="450" t="s">
        <v>117</v>
      </c>
      <c r="D21" s="232">
        <v>61</v>
      </c>
      <c r="E21" s="457" t="s">
        <v>35</v>
      </c>
      <c r="F21" s="232"/>
      <c r="G21" s="232">
        <v>1</v>
      </c>
      <c r="H21" s="456" t="s">
        <v>41</v>
      </c>
      <c r="I21" s="451"/>
      <c r="J21" s="232" t="s">
        <v>42</v>
      </c>
      <c r="K21" s="233" t="s">
        <v>585</v>
      </c>
      <c r="L21" s="453">
        <v>18195.009999999998</v>
      </c>
      <c r="M21" s="335">
        <v>3</v>
      </c>
      <c r="N21" s="166">
        <v>0</v>
      </c>
      <c r="O21" s="166">
        <v>0</v>
      </c>
      <c r="P21" s="239">
        <f t="shared" si="3"/>
        <v>9</v>
      </c>
      <c r="Q21" s="239">
        <f t="shared" si="5"/>
        <v>10</v>
      </c>
      <c r="R21" s="166">
        <v>18195.009999999998</v>
      </c>
      <c r="S21" s="166">
        <v>0</v>
      </c>
      <c r="T21" s="454">
        <v>614</v>
      </c>
      <c r="U21" s="459"/>
      <c r="V21" s="459"/>
      <c r="W21" s="459"/>
      <c r="X21" s="459"/>
      <c r="Y21" s="459"/>
      <c r="Z21" s="459"/>
    </row>
    <row r="22" spans="1:26" ht="23.25" customHeight="1" x14ac:dyDescent="0.25">
      <c r="A22" s="220">
        <v>7</v>
      </c>
      <c r="B22" s="230">
        <v>42122</v>
      </c>
      <c r="C22" s="450" t="s">
        <v>582</v>
      </c>
      <c r="D22" s="232">
        <v>61</v>
      </c>
      <c r="E22" s="232" t="s">
        <v>381</v>
      </c>
      <c r="F22" s="232"/>
      <c r="G22" s="232">
        <v>1</v>
      </c>
      <c r="H22" s="452" t="s">
        <v>587</v>
      </c>
      <c r="I22" s="232"/>
      <c r="J22" s="232"/>
      <c r="K22" s="233" t="s">
        <v>588</v>
      </c>
      <c r="L22" s="453">
        <v>41300</v>
      </c>
      <c r="M22" s="335">
        <v>5</v>
      </c>
      <c r="N22" s="166">
        <v>0</v>
      </c>
      <c r="O22" s="166">
        <f t="shared" ref="O22:O26" si="6">N22/12</f>
        <v>0</v>
      </c>
      <c r="P22" s="239">
        <f t="shared" si="3"/>
        <v>8</v>
      </c>
      <c r="Q22" s="239">
        <f t="shared" si="5"/>
        <v>2</v>
      </c>
      <c r="R22" s="166">
        <v>41300</v>
      </c>
      <c r="S22" s="166">
        <f t="shared" ref="S22:S42" si="7">L22-R22</f>
        <v>0</v>
      </c>
      <c r="T22" s="454">
        <v>612</v>
      </c>
      <c r="U22" s="459"/>
      <c r="V22" s="459"/>
      <c r="W22" s="459"/>
      <c r="X22" s="459"/>
      <c r="Y22" s="459"/>
      <c r="Z22" s="459"/>
    </row>
    <row r="23" spans="1:26" ht="13.5" customHeight="1" x14ac:dyDescent="0.25">
      <c r="A23" s="220">
        <v>8</v>
      </c>
      <c r="B23" s="230">
        <v>42138</v>
      </c>
      <c r="C23" s="450" t="s">
        <v>582</v>
      </c>
      <c r="D23" s="232">
        <v>61</v>
      </c>
      <c r="E23" s="232" t="s">
        <v>512</v>
      </c>
      <c r="F23" s="232"/>
      <c r="G23" s="232">
        <v>2</v>
      </c>
      <c r="H23" s="452" t="s">
        <v>589</v>
      </c>
      <c r="I23" s="232"/>
      <c r="J23" s="232" t="s">
        <v>590</v>
      </c>
      <c r="K23" s="233" t="s">
        <v>591</v>
      </c>
      <c r="L23" s="453">
        <v>67260</v>
      </c>
      <c r="M23" s="335">
        <v>10</v>
      </c>
      <c r="N23" s="166">
        <f t="shared" ref="N23:N26" si="8">L23/M23</f>
        <v>6726</v>
      </c>
      <c r="O23" s="166">
        <f t="shared" si="6"/>
        <v>560.5</v>
      </c>
      <c r="P23" s="239">
        <f t="shared" si="3"/>
        <v>8</v>
      </c>
      <c r="Q23" s="239">
        <f t="shared" si="5"/>
        <v>1</v>
      </c>
      <c r="R23" s="166">
        <f t="shared" ref="R23:R26" si="9">P23*N23+Q23*O23</f>
        <v>54368.5</v>
      </c>
      <c r="S23" s="166">
        <f t="shared" si="7"/>
        <v>12891.5</v>
      </c>
      <c r="T23" s="454">
        <v>691</v>
      </c>
      <c r="U23" s="459"/>
      <c r="V23" s="459"/>
      <c r="W23" s="459"/>
      <c r="X23" s="459"/>
      <c r="Y23" s="459"/>
      <c r="Z23" s="459"/>
    </row>
    <row r="24" spans="1:26" ht="35.25" customHeight="1" x14ac:dyDescent="0.25">
      <c r="A24" s="220">
        <v>9</v>
      </c>
      <c r="B24" s="230">
        <v>42138</v>
      </c>
      <c r="C24" s="450" t="s">
        <v>582</v>
      </c>
      <c r="D24" s="232">
        <v>61</v>
      </c>
      <c r="E24" s="232" t="s">
        <v>512</v>
      </c>
      <c r="F24" s="232"/>
      <c r="G24" s="232">
        <v>1</v>
      </c>
      <c r="H24" s="452" t="s">
        <v>592</v>
      </c>
      <c r="I24" s="232"/>
      <c r="J24" s="232" t="s">
        <v>593</v>
      </c>
      <c r="K24" s="233" t="s">
        <v>591</v>
      </c>
      <c r="L24" s="453">
        <v>66670</v>
      </c>
      <c r="M24" s="335">
        <v>10</v>
      </c>
      <c r="N24" s="166">
        <f t="shared" si="8"/>
        <v>6667</v>
      </c>
      <c r="O24" s="166">
        <f t="shared" si="6"/>
        <v>555.58333333333337</v>
      </c>
      <c r="P24" s="239">
        <f t="shared" si="3"/>
        <v>8</v>
      </c>
      <c r="Q24" s="239">
        <f t="shared" si="5"/>
        <v>1</v>
      </c>
      <c r="R24" s="166">
        <f t="shared" si="9"/>
        <v>53891.583333333336</v>
      </c>
      <c r="S24" s="166">
        <f t="shared" si="7"/>
        <v>12778.416666666664</v>
      </c>
      <c r="T24" s="454">
        <v>691</v>
      </c>
      <c r="U24" s="459"/>
      <c r="V24" s="459"/>
      <c r="W24" s="459"/>
      <c r="X24" s="459"/>
      <c r="Y24" s="459"/>
      <c r="Z24" s="459"/>
    </row>
    <row r="25" spans="1:26" ht="14.25" customHeight="1" x14ac:dyDescent="0.25">
      <c r="A25" s="220">
        <v>10</v>
      </c>
      <c r="B25" s="230">
        <v>42265</v>
      </c>
      <c r="C25" s="450" t="s">
        <v>582</v>
      </c>
      <c r="D25" s="232">
        <v>61</v>
      </c>
      <c r="E25" s="232" t="s">
        <v>126</v>
      </c>
      <c r="F25" s="232"/>
      <c r="G25" s="232">
        <v>1</v>
      </c>
      <c r="H25" s="452" t="s">
        <v>594</v>
      </c>
      <c r="I25" s="232"/>
      <c r="J25" s="232"/>
      <c r="K25" s="233" t="s">
        <v>591</v>
      </c>
      <c r="L25" s="453">
        <v>4602</v>
      </c>
      <c r="M25" s="335">
        <v>10</v>
      </c>
      <c r="N25" s="166">
        <f t="shared" si="8"/>
        <v>460.2</v>
      </c>
      <c r="O25" s="166">
        <f t="shared" si="6"/>
        <v>38.35</v>
      </c>
      <c r="P25" s="239">
        <f t="shared" si="3"/>
        <v>7</v>
      </c>
      <c r="Q25" s="239">
        <f t="shared" si="5"/>
        <v>9</v>
      </c>
      <c r="R25" s="166">
        <f t="shared" si="9"/>
        <v>3566.55</v>
      </c>
      <c r="S25" s="166">
        <f t="shared" si="7"/>
        <v>1035.4499999999998</v>
      </c>
      <c r="T25" s="454">
        <v>619</v>
      </c>
      <c r="U25" s="459"/>
      <c r="V25" s="459"/>
      <c r="W25" s="459"/>
      <c r="X25" s="459"/>
      <c r="Y25" s="459"/>
      <c r="Z25" s="459"/>
    </row>
    <row r="26" spans="1:26" ht="12.75" customHeight="1" x14ac:dyDescent="0.25">
      <c r="A26" s="220">
        <v>11</v>
      </c>
      <c r="B26" s="230">
        <v>42586</v>
      </c>
      <c r="C26" s="450" t="s">
        <v>582</v>
      </c>
      <c r="D26" s="232">
        <v>61</v>
      </c>
      <c r="E26" s="232" t="s">
        <v>68</v>
      </c>
      <c r="F26" s="451"/>
      <c r="G26" s="232">
        <v>1</v>
      </c>
      <c r="H26" s="452" t="s">
        <v>595</v>
      </c>
      <c r="I26" s="451"/>
      <c r="J26" s="232" t="s">
        <v>596</v>
      </c>
      <c r="K26" s="233" t="s">
        <v>585</v>
      </c>
      <c r="L26" s="453">
        <v>2995.01</v>
      </c>
      <c r="M26" s="335">
        <v>10</v>
      </c>
      <c r="N26" s="166">
        <f t="shared" si="8"/>
        <v>299.50100000000003</v>
      </c>
      <c r="O26" s="166">
        <f t="shared" si="6"/>
        <v>24.958416666666668</v>
      </c>
      <c r="P26" s="239">
        <f t="shared" si="3"/>
        <v>6</v>
      </c>
      <c r="Q26" s="239">
        <f t="shared" si="5"/>
        <v>10</v>
      </c>
      <c r="R26" s="166">
        <f t="shared" si="9"/>
        <v>2046.5901666666671</v>
      </c>
      <c r="S26" s="166">
        <f t="shared" si="7"/>
        <v>948.41983333333314</v>
      </c>
      <c r="T26" s="454">
        <v>617</v>
      </c>
      <c r="U26" s="459"/>
      <c r="V26" s="459"/>
      <c r="W26" s="459"/>
      <c r="X26" s="459"/>
      <c r="Y26" s="459"/>
      <c r="Z26" s="459"/>
    </row>
    <row r="27" spans="1:26" ht="12" customHeight="1" x14ac:dyDescent="0.25">
      <c r="A27" s="220">
        <v>12</v>
      </c>
      <c r="B27" s="230">
        <v>42608</v>
      </c>
      <c r="C27" s="450" t="s">
        <v>582</v>
      </c>
      <c r="D27" s="232">
        <v>61</v>
      </c>
      <c r="E27" s="232" t="s">
        <v>57</v>
      </c>
      <c r="F27" s="451"/>
      <c r="G27" s="232">
        <v>2</v>
      </c>
      <c r="H27" s="452" t="s">
        <v>597</v>
      </c>
      <c r="I27" s="232" t="s">
        <v>2101</v>
      </c>
      <c r="J27" s="232"/>
      <c r="K27" s="233" t="s">
        <v>585</v>
      </c>
      <c r="L27" s="453">
        <v>50856.82</v>
      </c>
      <c r="M27" s="335">
        <v>5</v>
      </c>
      <c r="N27" s="166">
        <v>0</v>
      </c>
      <c r="O27" s="166">
        <v>0</v>
      </c>
      <c r="P27" s="239">
        <f t="shared" si="3"/>
        <v>6</v>
      </c>
      <c r="Q27" s="239">
        <f t="shared" si="5"/>
        <v>10</v>
      </c>
      <c r="R27" s="166">
        <v>50856.82</v>
      </c>
      <c r="S27" s="166">
        <f t="shared" si="7"/>
        <v>0</v>
      </c>
      <c r="T27" s="454">
        <v>616</v>
      </c>
      <c r="U27" s="459"/>
      <c r="V27" s="459"/>
      <c r="W27" s="459"/>
      <c r="X27" s="459"/>
      <c r="Y27" s="459"/>
      <c r="Z27" s="459"/>
    </row>
    <row r="28" spans="1:26" ht="12.75" customHeight="1" x14ac:dyDescent="0.25">
      <c r="A28" s="220">
        <v>13</v>
      </c>
      <c r="B28" s="230">
        <v>42608</v>
      </c>
      <c r="C28" s="450" t="s">
        <v>582</v>
      </c>
      <c r="D28" s="232">
        <v>61</v>
      </c>
      <c r="E28" s="232" t="s">
        <v>512</v>
      </c>
      <c r="F28" s="451"/>
      <c r="G28" s="232">
        <v>2</v>
      </c>
      <c r="H28" s="452" t="s">
        <v>598</v>
      </c>
      <c r="I28" s="232"/>
      <c r="J28" s="232" t="s">
        <v>599</v>
      </c>
      <c r="K28" s="233" t="s">
        <v>585</v>
      </c>
      <c r="L28" s="453">
        <v>6844</v>
      </c>
      <c r="M28" s="335">
        <v>5</v>
      </c>
      <c r="N28" s="166">
        <v>0</v>
      </c>
      <c r="O28" s="166">
        <f>N28/12</f>
        <v>0</v>
      </c>
      <c r="P28" s="239">
        <f t="shared" si="3"/>
        <v>6</v>
      </c>
      <c r="Q28" s="239">
        <f t="shared" si="5"/>
        <v>10</v>
      </c>
      <c r="R28" s="166">
        <v>6844</v>
      </c>
      <c r="S28" s="166">
        <f t="shared" si="7"/>
        <v>0</v>
      </c>
      <c r="T28" s="454">
        <v>691</v>
      </c>
      <c r="U28" s="459"/>
      <c r="V28" s="459"/>
      <c r="W28" s="459"/>
      <c r="X28" s="459"/>
      <c r="Y28" s="459"/>
      <c r="Z28" s="459"/>
    </row>
    <row r="29" spans="1:26" ht="12.75" customHeight="1" x14ac:dyDescent="0.25">
      <c r="A29" s="220">
        <v>14</v>
      </c>
      <c r="B29" s="230">
        <v>42611</v>
      </c>
      <c r="C29" s="450" t="s">
        <v>582</v>
      </c>
      <c r="D29" s="232">
        <v>61</v>
      </c>
      <c r="E29" s="232" t="s">
        <v>57</v>
      </c>
      <c r="F29" s="451"/>
      <c r="G29" s="232">
        <v>8</v>
      </c>
      <c r="H29" s="452" t="s">
        <v>600</v>
      </c>
      <c r="I29" s="232" t="s">
        <v>601</v>
      </c>
      <c r="J29" s="232" t="s">
        <v>60</v>
      </c>
      <c r="K29" s="233" t="s">
        <v>585</v>
      </c>
      <c r="L29" s="453">
        <v>151040</v>
      </c>
      <c r="M29" s="335">
        <v>3</v>
      </c>
      <c r="N29" s="166">
        <v>0</v>
      </c>
      <c r="O29" s="166">
        <v>0</v>
      </c>
      <c r="P29" s="239">
        <f t="shared" si="3"/>
        <v>6</v>
      </c>
      <c r="Q29" s="239">
        <f t="shared" si="5"/>
        <v>10</v>
      </c>
      <c r="R29" s="166">
        <v>151040</v>
      </c>
      <c r="S29" s="166">
        <f t="shared" si="7"/>
        <v>0</v>
      </c>
      <c r="T29" s="454">
        <v>616</v>
      </c>
      <c r="U29" s="459"/>
      <c r="V29" s="459"/>
      <c r="W29" s="459"/>
      <c r="X29" s="459"/>
      <c r="Y29" s="459"/>
      <c r="Z29" s="459"/>
    </row>
    <row r="30" spans="1:26" ht="12.75" customHeight="1" x14ac:dyDescent="0.25">
      <c r="A30" s="220">
        <v>15</v>
      </c>
      <c r="B30" s="230">
        <v>42707</v>
      </c>
      <c r="C30" s="231">
        <v>6007</v>
      </c>
      <c r="D30" s="232">
        <v>61</v>
      </c>
      <c r="E30" s="232" t="s">
        <v>68</v>
      </c>
      <c r="F30" s="232"/>
      <c r="G30" s="232">
        <v>1</v>
      </c>
      <c r="H30" s="460" t="s">
        <v>115</v>
      </c>
      <c r="I30" s="232"/>
      <c r="J30" s="232" t="s">
        <v>116</v>
      </c>
      <c r="K30" s="233" t="s">
        <v>602</v>
      </c>
      <c r="L30" s="338">
        <v>5500</v>
      </c>
      <c r="M30" s="335">
        <v>10</v>
      </c>
      <c r="N30" s="166">
        <f t="shared" ref="N30:N42" si="10">L30/M30</f>
        <v>550</v>
      </c>
      <c r="O30" s="166">
        <f t="shared" ref="O30:O42" si="11">N30/12</f>
        <v>45.833333333333336</v>
      </c>
      <c r="P30" s="239">
        <f t="shared" si="3"/>
        <v>6</v>
      </c>
      <c r="Q30" s="239">
        <f t="shared" si="5"/>
        <v>6</v>
      </c>
      <c r="R30" s="166">
        <f t="shared" ref="R30:R42" si="12">P30*N30+Q30*O30</f>
        <v>3575</v>
      </c>
      <c r="S30" s="166">
        <f t="shared" si="7"/>
        <v>1925</v>
      </c>
      <c r="T30" s="454">
        <v>617</v>
      </c>
      <c r="U30" s="459"/>
      <c r="V30" s="459"/>
      <c r="W30" s="459"/>
      <c r="X30" s="459"/>
      <c r="Y30" s="459"/>
      <c r="Z30" s="459"/>
    </row>
    <row r="31" spans="1:26" s="890" customFormat="1" ht="12.75" customHeight="1" x14ac:dyDescent="0.25">
      <c r="A31" s="220">
        <v>16</v>
      </c>
      <c r="B31" s="230">
        <v>42913</v>
      </c>
      <c r="C31" s="450" t="s">
        <v>582</v>
      </c>
      <c r="D31" s="232">
        <v>61</v>
      </c>
      <c r="E31" s="232" t="s">
        <v>512</v>
      </c>
      <c r="F31" s="451"/>
      <c r="G31" s="232">
        <v>1</v>
      </c>
      <c r="H31" s="452" t="s">
        <v>603</v>
      </c>
      <c r="I31" s="232"/>
      <c r="J31" s="232" t="s">
        <v>593</v>
      </c>
      <c r="K31" s="233" t="s">
        <v>604</v>
      </c>
      <c r="L31" s="453">
        <v>135700</v>
      </c>
      <c r="M31" s="335">
        <v>5</v>
      </c>
      <c r="N31" s="166">
        <f t="shared" si="10"/>
        <v>27140</v>
      </c>
      <c r="O31" s="166">
        <v>0</v>
      </c>
      <c r="P31" s="239">
        <v>5</v>
      </c>
      <c r="Q31" s="239">
        <f t="shared" si="5"/>
        <v>0</v>
      </c>
      <c r="R31" s="166">
        <f t="shared" si="12"/>
        <v>135700</v>
      </c>
      <c r="S31" s="166">
        <f t="shared" si="7"/>
        <v>0</v>
      </c>
      <c r="T31" s="454">
        <v>691</v>
      </c>
      <c r="U31" s="1645" t="s">
        <v>605</v>
      </c>
      <c r="V31" s="459"/>
      <c r="W31" s="459"/>
      <c r="X31" s="459"/>
      <c r="Y31" s="459"/>
      <c r="Z31" s="459"/>
    </row>
    <row r="32" spans="1:26" s="890" customFormat="1" ht="12.75" customHeight="1" x14ac:dyDescent="0.25">
      <c r="A32" s="220">
        <v>17</v>
      </c>
      <c r="B32" s="230">
        <v>42913</v>
      </c>
      <c r="C32" s="450" t="s">
        <v>582</v>
      </c>
      <c r="D32" s="232">
        <v>61</v>
      </c>
      <c r="E32" s="232" t="s">
        <v>57</v>
      </c>
      <c r="F32" s="451"/>
      <c r="G32" s="232">
        <v>2</v>
      </c>
      <c r="H32" s="452" t="s">
        <v>600</v>
      </c>
      <c r="I32" s="232" t="s">
        <v>601</v>
      </c>
      <c r="J32" s="232" t="s">
        <v>60</v>
      </c>
      <c r="K32" s="233" t="s">
        <v>585</v>
      </c>
      <c r="L32" s="453">
        <v>35282</v>
      </c>
      <c r="M32" s="335">
        <v>5</v>
      </c>
      <c r="N32" s="166">
        <f t="shared" si="10"/>
        <v>7056.4</v>
      </c>
      <c r="O32" s="166">
        <v>0</v>
      </c>
      <c r="P32" s="239">
        <v>5</v>
      </c>
      <c r="Q32" s="239">
        <f t="shared" si="5"/>
        <v>0</v>
      </c>
      <c r="R32" s="166">
        <f t="shared" si="12"/>
        <v>35282</v>
      </c>
      <c r="S32" s="166">
        <f t="shared" si="7"/>
        <v>0</v>
      </c>
      <c r="T32" s="454">
        <v>616</v>
      </c>
      <c r="U32" s="1645" t="s">
        <v>605</v>
      </c>
      <c r="V32" s="459"/>
      <c r="W32" s="459"/>
      <c r="X32" s="459"/>
      <c r="Y32" s="459"/>
      <c r="Z32" s="459"/>
    </row>
    <row r="33" spans="1:26" s="890" customFormat="1" ht="12.75" customHeight="1" x14ac:dyDescent="0.25">
      <c r="A33" s="220">
        <v>18</v>
      </c>
      <c r="B33" s="230">
        <v>43035</v>
      </c>
      <c r="C33" s="450" t="s">
        <v>582</v>
      </c>
      <c r="D33" s="232">
        <v>61</v>
      </c>
      <c r="E33" s="232" t="s">
        <v>68</v>
      </c>
      <c r="F33" s="451"/>
      <c r="G33" s="232">
        <v>1</v>
      </c>
      <c r="H33" s="452" t="s">
        <v>566</v>
      </c>
      <c r="I33" s="232" t="s">
        <v>606</v>
      </c>
      <c r="J33" s="232" t="s">
        <v>363</v>
      </c>
      <c r="K33" s="233" t="s">
        <v>602</v>
      </c>
      <c r="L33" s="453">
        <v>7390</v>
      </c>
      <c r="M33" s="335">
        <v>5</v>
      </c>
      <c r="N33" s="166">
        <f t="shared" si="10"/>
        <v>1478</v>
      </c>
      <c r="O33" s="166">
        <v>0</v>
      </c>
      <c r="P33" s="239">
        <f t="shared" si="3"/>
        <v>5</v>
      </c>
      <c r="Q33" s="239">
        <f t="shared" si="5"/>
        <v>8</v>
      </c>
      <c r="R33" s="166">
        <f t="shared" si="12"/>
        <v>7390</v>
      </c>
      <c r="S33" s="166">
        <f t="shared" si="7"/>
        <v>0</v>
      </c>
      <c r="T33" s="454">
        <v>617</v>
      </c>
      <c r="U33" s="1646" t="s">
        <v>607</v>
      </c>
      <c r="V33" s="932"/>
      <c r="W33" s="932"/>
      <c r="X33" s="932"/>
      <c r="Y33" s="932"/>
      <c r="Z33" s="932"/>
    </row>
    <row r="34" spans="1:26" s="890" customFormat="1" ht="12.75" customHeight="1" x14ac:dyDescent="0.25">
      <c r="A34" s="220">
        <v>19</v>
      </c>
      <c r="B34" s="230">
        <v>43111</v>
      </c>
      <c r="C34" s="231" t="s">
        <v>582</v>
      </c>
      <c r="D34" s="232">
        <v>61</v>
      </c>
      <c r="E34" s="232" t="s">
        <v>555</v>
      </c>
      <c r="F34" s="232"/>
      <c r="G34" s="232">
        <v>1</v>
      </c>
      <c r="H34" s="460" t="s">
        <v>608</v>
      </c>
      <c r="I34" s="232"/>
      <c r="J34" s="232"/>
      <c r="K34" s="233" t="s">
        <v>602</v>
      </c>
      <c r="L34" s="338">
        <v>8260</v>
      </c>
      <c r="M34" s="335">
        <v>10</v>
      </c>
      <c r="N34" s="166">
        <f t="shared" si="10"/>
        <v>826</v>
      </c>
      <c r="O34" s="166">
        <f t="shared" si="11"/>
        <v>68.833333333333329</v>
      </c>
      <c r="P34" s="239">
        <f t="shared" si="3"/>
        <v>5</v>
      </c>
      <c r="Q34" s="239">
        <f t="shared" si="5"/>
        <v>5</v>
      </c>
      <c r="R34" s="166">
        <f t="shared" si="12"/>
        <v>4474.166666666667</v>
      </c>
      <c r="S34" s="166">
        <f t="shared" si="7"/>
        <v>3785.833333333333</v>
      </c>
      <c r="T34" s="454">
        <v>617</v>
      </c>
      <c r="U34" s="932" t="s">
        <v>468</v>
      </c>
      <c r="V34" s="1647">
        <v>43159</v>
      </c>
      <c r="W34" s="932">
        <v>95</v>
      </c>
      <c r="X34" s="932"/>
      <c r="Y34" s="932"/>
      <c r="Z34" s="932"/>
    </row>
    <row r="35" spans="1:26" s="890" customFormat="1" ht="12.75" customHeight="1" x14ac:dyDescent="0.25">
      <c r="A35" s="220">
        <v>20</v>
      </c>
      <c r="B35" s="230">
        <v>43195</v>
      </c>
      <c r="C35" s="231" t="s">
        <v>582</v>
      </c>
      <c r="D35" s="232">
        <v>61</v>
      </c>
      <c r="E35" s="232" t="s">
        <v>57</v>
      </c>
      <c r="F35" s="232"/>
      <c r="G35" s="232">
        <v>2</v>
      </c>
      <c r="H35" s="460" t="s">
        <v>600</v>
      </c>
      <c r="I35" s="232" t="s">
        <v>601</v>
      </c>
      <c r="J35" s="232" t="s">
        <v>60</v>
      </c>
      <c r="K35" s="233" t="s">
        <v>585</v>
      </c>
      <c r="L35" s="338">
        <v>35282</v>
      </c>
      <c r="M35" s="335">
        <v>5</v>
      </c>
      <c r="N35" s="166">
        <f t="shared" si="10"/>
        <v>7056.4</v>
      </c>
      <c r="O35" s="166">
        <f t="shared" si="11"/>
        <v>588.0333333333333</v>
      </c>
      <c r="P35" s="239">
        <f t="shared" si="3"/>
        <v>5</v>
      </c>
      <c r="Q35" s="239">
        <v>0</v>
      </c>
      <c r="R35" s="166">
        <f t="shared" si="12"/>
        <v>35282</v>
      </c>
      <c r="S35" s="166">
        <f t="shared" si="7"/>
        <v>0</v>
      </c>
      <c r="T35" s="454">
        <v>616</v>
      </c>
      <c r="U35" s="932" t="s">
        <v>609</v>
      </c>
      <c r="V35" s="1647">
        <v>43249</v>
      </c>
      <c r="W35" s="932">
        <v>95</v>
      </c>
      <c r="X35" s="932"/>
      <c r="Y35" s="932"/>
      <c r="Z35" s="932"/>
    </row>
    <row r="36" spans="1:26" s="890" customFormat="1" ht="12.75" customHeight="1" x14ac:dyDescent="0.25">
      <c r="A36" s="220">
        <v>21</v>
      </c>
      <c r="B36" s="230">
        <v>43195</v>
      </c>
      <c r="C36" s="231" t="s">
        <v>582</v>
      </c>
      <c r="D36" s="232">
        <v>61</v>
      </c>
      <c r="E36" s="232" t="s">
        <v>512</v>
      </c>
      <c r="F36" s="232"/>
      <c r="G36" s="232">
        <v>1</v>
      </c>
      <c r="H36" s="460" t="s">
        <v>610</v>
      </c>
      <c r="I36" s="462"/>
      <c r="J36" s="232" t="s">
        <v>593</v>
      </c>
      <c r="K36" s="233" t="s">
        <v>591</v>
      </c>
      <c r="L36" s="338">
        <v>158120</v>
      </c>
      <c r="M36" s="335">
        <v>10</v>
      </c>
      <c r="N36" s="166">
        <f t="shared" si="10"/>
        <v>15812</v>
      </c>
      <c r="O36" s="166">
        <f t="shared" si="11"/>
        <v>1317.6666666666667</v>
      </c>
      <c r="P36" s="239">
        <f t="shared" si="3"/>
        <v>5</v>
      </c>
      <c r="Q36" s="239">
        <f t="shared" si="5"/>
        <v>2</v>
      </c>
      <c r="R36" s="166">
        <f t="shared" si="12"/>
        <v>81695.333333333328</v>
      </c>
      <c r="S36" s="166">
        <f t="shared" si="7"/>
        <v>76424.666666666672</v>
      </c>
      <c r="T36" s="454">
        <v>691</v>
      </c>
      <c r="U36" s="932" t="s">
        <v>609</v>
      </c>
      <c r="V36" s="1647">
        <v>43249</v>
      </c>
      <c r="W36" s="932">
        <v>95</v>
      </c>
      <c r="X36" s="932"/>
      <c r="Y36" s="932"/>
      <c r="Z36" s="932"/>
    </row>
    <row r="37" spans="1:26" s="890" customFormat="1" ht="12.75" customHeight="1" x14ac:dyDescent="0.25">
      <c r="A37" s="220">
        <v>22</v>
      </c>
      <c r="B37" s="230">
        <v>44147</v>
      </c>
      <c r="C37" s="231" t="s">
        <v>582</v>
      </c>
      <c r="D37" s="232">
        <v>61</v>
      </c>
      <c r="E37" s="232" t="s">
        <v>1753</v>
      </c>
      <c r="F37" s="232"/>
      <c r="G37" s="232">
        <v>20</v>
      </c>
      <c r="H37" s="460" t="s">
        <v>1754</v>
      </c>
      <c r="I37" s="232"/>
      <c r="J37" s="232" t="s">
        <v>60</v>
      </c>
      <c r="K37" s="233" t="s">
        <v>585</v>
      </c>
      <c r="L37" s="338">
        <v>68723.199999999997</v>
      </c>
      <c r="M37" s="335">
        <v>3</v>
      </c>
      <c r="N37" s="166">
        <f t="shared" si="10"/>
        <v>22907.733333333334</v>
      </c>
      <c r="O37" s="166">
        <f t="shared" si="11"/>
        <v>1908.9777777777779</v>
      </c>
      <c r="P37" s="239">
        <f t="shared" si="3"/>
        <v>2</v>
      </c>
      <c r="Q37" s="239">
        <f t="shared" si="5"/>
        <v>7</v>
      </c>
      <c r="R37" s="166">
        <f t="shared" ref="R37" si="13">P37*N37+Q37*O37</f>
        <v>59178.311111111114</v>
      </c>
      <c r="S37" s="166">
        <f t="shared" si="7"/>
        <v>9544.8888888888832</v>
      </c>
      <c r="T37" s="454">
        <v>616</v>
      </c>
      <c r="U37" s="932"/>
      <c r="V37" s="1647"/>
      <c r="W37" s="932"/>
      <c r="X37" s="932"/>
      <c r="Y37" s="932"/>
      <c r="Z37" s="932"/>
    </row>
    <row r="38" spans="1:26" s="890" customFormat="1" ht="12.75" customHeight="1" x14ac:dyDescent="0.25">
      <c r="A38" s="220">
        <v>23</v>
      </c>
      <c r="B38" s="230">
        <v>44147</v>
      </c>
      <c r="C38" s="231" t="s">
        <v>582</v>
      </c>
      <c r="D38" s="232">
        <v>61</v>
      </c>
      <c r="E38" s="232" t="s">
        <v>1755</v>
      </c>
      <c r="F38" s="232"/>
      <c r="G38" s="232">
        <v>20</v>
      </c>
      <c r="H38" s="460" t="s">
        <v>1756</v>
      </c>
      <c r="I38" s="232"/>
      <c r="J38" s="232" t="s">
        <v>1757</v>
      </c>
      <c r="K38" s="233" t="s">
        <v>591</v>
      </c>
      <c r="L38" s="338">
        <v>36580</v>
      </c>
      <c r="M38" s="335">
        <v>5</v>
      </c>
      <c r="N38" s="166">
        <f t="shared" si="10"/>
        <v>7316</v>
      </c>
      <c r="O38" s="166">
        <f t="shared" si="11"/>
        <v>609.66666666666663</v>
      </c>
      <c r="P38" s="239">
        <f t="shared" si="3"/>
        <v>2</v>
      </c>
      <c r="Q38" s="239">
        <f t="shared" si="5"/>
        <v>7</v>
      </c>
      <c r="R38" s="166">
        <f t="shared" ref="R38" si="14">P38*N38+Q38*O38</f>
        <v>18899.666666666664</v>
      </c>
      <c r="S38" s="166">
        <f t="shared" si="7"/>
        <v>17680.333333333336</v>
      </c>
      <c r="T38" s="454">
        <v>691</v>
      </c>
      <c r="U38" s="932"/>
      <c r="V38" s="1647"/>
      <c r="W38" s="932"/>
      <c r="X38" s="932"/>
      <c r="Y38" s="932"/>
      <c r="Z38" s="932"/>
    </row>
    <row r="39" spans="1:26" s="890" customFormat="1" ht="12.75" customHeight="1" x14ac:dyDescent="0.25">
      <c r="A39" s="220">
        <v>24</v>
      </c>
      <c r="B39" s="230">
        <v>44147</v>
      </c>
      <c r="C39" s="231" t="s">
        <v>582</v>
      </c>
      <c r="D39" s="232">
        <v>61</v>
      </c>
      <c r="E39" s="232" t="s">
        <v>1758</v>
      </c>
      <c r="F39" s="232"/>
      <c r="G39" s="232">
        <v>10</v>
      </c>
      <c r="H39" s="460" t="s">
        <v>1759</v>
      </c>
      <c r="I39" s="232"/>
      <c r="J39" s="232" t="s">
        <v>1760</v>
      </c>
      <c r="K39" s="233" t="s">
        <v>591</v>
      </c>
      <c r="L39" s="338">
        <v>28320</v>
      </c>
      <c r="M39" s="335">
        <v>5</v>
      </c>
      <c r="N39" s="166">
        <f t="shared" si="10"/>
        <v>5664</v>
      </c>
      <c r="O39" s="166">
        <f t="shared" si="11"/>
        <v>472</v>
      </c>
      <c r="P39" s="239">
        <f t="shared" si="3"/>
        <v>2</v>
      </c>
      <c r="Q39" s="239">
        <f t="shared" si="5"/>
        <v>7</v>
      </c>
      <c r="R39" s="166">
        <f t="shared" ref="R39" si="15">P39*N39+Q39*O39</f>
        <v>14632</v>
      </c>
      <c r="S39" s="166">
        <f t="shared" si="7"/>
        <v>13688</v>
      </c>
      <c r="T39" s="454">
        <v>691</v>
      </c>
      <c r="U39" s="932"/>
      <c r="V39" s="1647"/>
      <c r="W39" s="932"/>
      <c r="X39" s="932"/>
      <c r="Y39" s="932"/>
      <c r="Z39" s="932"/>
    </row>
    <row r="40" spans="1:26" s="890" customFormat="1" ht="25.5" customHeight="1" x14ac:dyDescent="0.25">
      <c r="A40" s="220">
        <v>26</v>
      </c>
      <c r="B40" s="230">
        <v>44294</v>
      </c>
      <c r="C40" s="231" t="s">
        <v>582</v>
      </c>
      <c r="D40" s="232">
        <v>61</v>
      </c>
      <c r="E40" s="232" t="s">
        <v>57</v>
      </c>
      <c r="F40" s="232"/>
      <c r="G40" s="232">
        <v>10</v>
      </c>
      <c r="H40" s="452" t="s">
        <v>611</v>
      </c>
      <c r="I40" s="463" t="s">
        <v>601</v>
      </c>
      <c r="J40" s="232" t="s">
        <v>60</v>
      </c>
      <c r="K40" s="233" t="s">
        <v>591</v>
      </c>
      <c r="L40" s="338">
        <v>172280</v>
      </c>
      <c r="M40" s="335">
        <v>10</v>
      </c>
      <c r="N40" s="166">
        <f t="shared" si="10"/>
        <v>17228</v>
      </c>
      <c r="O40" s="166">
        <f t="shared" si="11"/>
        <v>1435.6666666666667</v>
      </c>
      <c r="P40" s="239">
        <f t="shared" si="3"/>
        <v>2</v>
      </c>
      <c r="Q40" s="239">
        <f t="shared" si="5"/>
        <v>2</v>
      </c>
      <c r="R40" s="166">
        <f t="shared" si="12"/>
        <v>37327.333333333336</v>
      </c>
      <c r="S40" s="166">
        <f t="shared" si="7"/>
        <v>134952.66666666666</v>
      </c>
      <c r="T40" s="454">
        <v>619</v>
      </c>
      <c r="U40" s="932" t="s">
        <v>1752</v>
      </c>
      <c r="V40" s="1647">
        <v>44308</v>
      </c>
      <c r="W40" s="932">
        <v>100</v>
      </c>
      <c r="X40" s="932"/>
      <c r="Y40" s="932"/>
      <c r="Z40" s="932"/>
    </row>
    <row r="41" spans="1:26" s="890" customFormat="1" ht="25.5" customHeight="1" x14ac:dyDescent="0.25">
      <c r="A41" s="220">
        <v>27</v>
      </c>
      <c r="B41" s="230">
        <v>44294</v>
      </c>
      <c r="C41" s="231" t="s">
        <v>582</v>
      </c>
      <c r="D41" s="232">
        <v>61</v>
      </c>
      <c r="E41" s="232" t="s">
        <v>1750</v>
      </c>
      <c r="F41" s="232"/>
      <c r="G41" s="232">
        <v>2</v>
      </c>
      <c r="H41" s="452" t="s">
        <v>1751</v>
      </c>
      <c r="I41" s="463"/>
      <c r="J41" s="232" t="s">
        <v>60</v>
      </c>
      <c r="K41" s="233" t="s">
        <v>591</v>
      </c>
      <c r="L41" s="338">
        <v>73160</v>
      </c>
      <c r="M41" s="335">
        <v>3</v>
      </c>
      <c r="N41" s="166">
        <f t="shared" si="10"/>
        <v>24386.666666666668</v>
      </c>
      <c r="O41" s="166">
        <f t="shared" si="11"/>
        <v>2032.2222222222224</v>
      </c>
      <c r="P41" s="239">
        <f t="shared" si="3"/>
        <v>2</v>
      </c>
      <c r="Q41" s="239">
        <f t="shared" si="5"/>
        <v>2</v>
      </c>
      <c r="R41" s="166">
        <f t="shared" si="12"/>
        <v>52837.777777777781</v>
      </c>
      <c r="S41" s="166">
        <f t="shared" si="7"/>
        <v>20322.222222222219</v>
      </c>
      <c r="T41" s="454">
        <v>619</v>
      </c>
      <c r="U41" s="932" t="s">
        <v>1752</v>
      </c>
      <c r="V41" s="1647">
        <v>44308</v>
      </c>
      <c r="W41" s="932">
        <v>100</v>
      </c>
      <c r="X41" s="932"/>
      <c r="Y41" s="932"/>
      <c r="Z41" s="932"/>
    </row>
    <row r="42" spans="1:26" s="890" customFormat="1" ht="25.5" customHeight="1" x14ac:dyDescent="0.25">
      <c r="A42" s="220">
        <v>28</v>
      </c>
      <c r="B42" s="230">
        <v>44549</v>
      </c>
      <c r="C42" s="231" t="s">
        <v>582</v>
      </c>
      <c r="D42" s="232">
        <v>61</v>
      </c>
      <c r="E42" s="232" t="s">
        <v>57</v>
      </c>
      <c r="F42" s="232"/>
      <c r="G42" s="232">
        <v>1</v>
      </c>
      <c r="H42" s="452" t="s">
        <v>612</v>
      </c>
      <c r="I42" s="463" t="s">
        <v>613</v>
      </c>
      <c r="J42" s="232" t="s">
        <v>614</v>
      </c>
      <c r="K42" s="233" t="s">
        <v>585</v>
      </c>
      <c r="L42" s="338">
        <v>37946.44</v>
      </c>
      <c r="M42" s="335">
        <v>3</v>
      </c>
      <c r="N42" s="166">
        <f t="shared" si="10"/>
        <v>12648.813333333334</v>
      </c>
      <c r="O42" s="166">
        <f t="shared" si="11"/>
        <v>1054.0677777777778</v>
      </c>
      <c r="P42" s="239">
        <f t="shared" si="3"/>
        <v>1</v>
      </c>
      <c r="Q42" s="239">
        <f t="shared" si="5"/>
        <v>6</v>
      </c>
      <c r="R42" s="166">
        <f t="shared" si="12"/>
        <v>18973.22</v>
      </c>
      <c r="S42" s="166">
        <f t="shared" si="7"/>
        <v>18973.22</v>
      </c>
      <c r="T42" s="454">
        <v>614</v>
      </c>
      <c r="U42" s="932" t="s">
        <v>615</v>
      </c>
      <c r="V42" s="1647"/>
      <c r="W42" s="932"/>
      <c r="X42" s="932"/>
      <c r="Y42" s="932"/>
      <c r="Z42" s="932"/>
    </row>
    <row r="43" spans="1:26" s="890" customFormat="1" ht="25.5" customHeight="1" x14ac:dyDescent="0.25">
      <c r="A43" s="220">
        <v>29</v>
      </c>
      <c r="B43" s="230">
        <v>44837</v>
      </c>
      <c r="C43" s="231" t="s">
        <v>582</v>
      </c>
      <c r="D43" s="232">
        <v>61</v>
      </c>
      <c r="E43" s="232" t="s">
        <v>1755</v>
      </c>
      <c r="F43" s="232"/>
      <c r="G43" s="232">
        <v>3</v>
      </c>
      <c r="H43" s="452" t="s">
        <v>1861</v>
      </c>
      <c r="I43" s="463"/>
      <c r="J43" s="232"/>
      <c r="K43" s="233" t="s">
        <v>585</v>
      </c>
      <c r="L43" s="338">
        <v>13199.14</v>
      </c>
      <c r="M43" s="335">
        <v>5</v>
      </c>
      <c r="N43" s="166">
        <f t="shared" ref="N43" si="16">L43/M43</f>
        <v>2639.828</v>
      </c>
      <c r="O43" s="166">
        <f t="shared" ref="O43" si="17">N43/12</f>
        <v>219.98566666666667</v>
      </c>
      <c r="P43" s="239">
        <f t="shared" si="3"/>
        <v>0</v>
      </c>
      <c r="Q43" s="239">
        <f t="shared" si="5"/>
        <v>8</v>
      </c>
      <c r="R43" s="166">
        <f t="shared" ref="R43" si="18">P43*N43+Q43*O43</f>
        <v>1759.8853333333334</v>
      </c>
      <c r="S43" s="166">
        <f t="shared" ref="S43" si="19">L43-R43</f>
        <v>11439.254666666666</v>
      </c>
      <c r="T43" s="454">
        <v>691</v>
      </c>
      <c r="U43" s="932"/>
      <c r="V43" s="1647"/>
      <c r="W43" s="932"/>
      <c r="X43" s="932"/>
      <c r="Y43" s="932"/>
      <c r="Z43" s="932"/>
    </row>
    <row r="44" spans="1:26" ht="25.5" customHeight="1" x14ac:dyDescent="0.3">
      <c r="A44" s="220">
        <v>30</v>
      </c>
      <c r="B44" s="1005">
        <v>44881</v>
      </c>
      <c r="C44" s="1104" t="s">
        <v>750</v>
      </c>
      <c r="D44" s="999">
        <v>61</v>
      </c>
      <c r="E44" s="999" t="s">
        <v>849</v>
      </c>
      <c r="F44" s="999"/>
      <c r="G44" s="999">
        <v>1</v>
      </c>
      <c r="H44" s="1000" t="s">
        <v>1871</v>
      </c>
      <c r="I44" s="999"/>
      <c r="J44" s="999"/>
      <c r="K44" s="233" t="s">
        <v>585</v>
      </c>
      <c r="L44" s="1001">
        <v>44786.9</v>
      </c>
      <c r="M44" s="1002">
        <v>10</v>
      </c>
      <c r="N44" s="166">
        <f t="shared" ref="N44" si="20">IF(M44=0,"N/A",+L44/M44)</f>
        <v>4478.6900000000005</v>
      </c>
      <c r="O44" s="166">
        <f t="shared" ref="O44" si="21">IF(M44=0,"N/A",+N44/12)</f>
        <v>373.22416666666669</v>
      </c>
      <c r="P44" s="239">
        <f t="shared" si="3"/>
        <v>0</v>
      </c>
      <c r="Q44" s="239">
        <f t="shared" si="5"/>
        <v>7</v>
      </c>
      <c r="R44" s="166">
        <f t="shared" ref="R44" si="22">P44*N44+Q44*O44</f>
        <v>2612.5691666666667</v>
      </c>
      <c r="S44" s="166">
        <f t="shared" ref="S44" si="23">L44-R44</f>
        <v>42174.330833333333</v>
      </c>
      <c r="T44" s="1007">
        <v>617</v>
      </c>
      <c r="U44" s="357"/>
      <c r="V44" s="461"/>
      <c r="W44" s="357"/>
      <c r="X44" s="357"/>
      <c r="Y44" s="357"/>
      <c r="Z44" s="357"/>
    </row>
    <row r="45" spans="1:26" ht="12.75" customHeight="1" x14ac:dyDescent="0.25">
      <c r="A45" s="400"/>
      <c r="B45" s="400"/>
      <c r="C45" s="400"/>
      <c r="D45" s="400"/>
      <c r="E45" s="400"/>
      <c r="F45" s="400"/>
      <c r="G45" s="400"/>
      <c r="H45" s="400"/>
      <c r="I45" s="400"/>
      <c r="J45" s="400"/>
      <c r="K45" s="400"/>
      <c r="L45" s="464">
        <f>SUM(L16:L44)</f>
        <v>1304451.2099999997</v>
      </c>
      <c r="M45" s="465"/>
      <c r="N45" s="242">
        <f>SUM(N16:N44)</f>
        <v>173327.00233333334</v>
      </c>
      <c r="O45" s="242">
        <f>SUM(O16:O44)</f>
        <v>11381.014694444446</v>
      </c>
      <c r="P45" s="466"/>
      <c r="Q45" s="466"/>
      <c r="R45" s="242">
        <f>SUM(R16:R44)</f>
        <v>925811.56155555544</v>
      </c>
      <c r="S45" s="242">
        <f>SUM(S16:S44)</f>
        <v>378639.64844444446</v>
      </c>
      <c r="T45" s="190"/>
      <c r="U45" s="357"/>
      <c r="V45" s="357"/>
      <c r="W45" s="357"/>
      <c r="X45" s="357"/>
      <c r="Y45" s="357"/>
      <c r="Z45" s="357"/>
    </row>
    <row r="46" spans="1:26" ht="12.75" customHeight="1" x14ac:dyDescent="0.25">
      <c r="A46" s="241"/>
      <c r="B46" s="400"/>
      <c r="C46" s="400"/>
      <c r="D46" s="467"/>
      <c r="E46" s="468"/>
      <c r="F46" s="398"/>
      <c r="G46" s="467"/>
      <c r="H46" s="469"/>
      <c r="I46" s="467"/>
      <c r="J46" s="400"/>
      <c r="K46" s="470"/>
      <c r="L46" s="471"/>
      <c r="M46" s="400"/>
      <c r="N46" s="400"/>
      <c r="O46" s="400"/>
      <c r="P46" s="400"/>
      <c r="Q46" s="400"/>
      <c r="R46" s="400"/>
      <c r="S46" s="357"/>
      <c r="T46" s="357"/>
      <c r="U46" s="357"/>
      <c r="V46" s="357"/>
      <c r="W46" s="357"/>
      <c r="X46" s="357"/>
      <c r="Y46" s="357"/>
      <c r="Z46" s="357"/>
    </row>
    <row r="47" spans="1:26" ht="12.75" customHeight="1" x14ac:dyDescent="0.25">
      <c r="A47" s="241"/>
      <c r="B47" s="400"/>
      <c r="C47" s="400"/>
      <c r="D47" s="467"/>
      <c r="E47" s="468"/>
      <c r="F47" s="398"/>
      <c r="G47" s="467"/>
      <c r="H47" s="469"/>
      <c r="I47" s="467"/>
      <c r="J47" s="400"/>
      <c r="K47" s="470"/>
      <c r="L47" s="471"/>
      <c r="M47" s="400"/>
      <c r="N47" s="400"/>
      <c r="O47" s="400"/>
      <c r="P47" s="400"/>
      <c r="Q47" s="400"/>
      <c r="R47" s="400"/>
      <c r="S47" s="357"/>
      <c r="T47" s="357"/>
      <c r="U47" s="357"/>
      <c r="V47" s="357"/>
      <c r="W47" s="357"/>
      <c r="X47" s="357"/>
      <c r="Y47" s="357"/>
      <c r="Z47" s="357"/>
    </row>
    <row r="48" spans="1:26" ht="31.5" customHeight="1" x14ac:dyDescent="0.25">
      <c r="A48" s="241"/>
      <c r="B48" s="400"/>
      <c r="C48" s="400"/>
      <c r="D48" s="467"/>
      <c r="E48" s="468"/>
      <c r="F48" s="398"/>
      <c r="G48" s="49" t="s">
        <v>90</v>
      </c>
      <c r="H48" s="50" t="s">
        <v>91</v>
      </c>
      <c r="I48" s="50" t="s">
        <v>92</v>
      </c>
      <c r="J48" s="49" t="s">
        <v>93</v>
      </c>
      <c r="K48" s="51" t="s">
        <v>94</v>
      </c>
      <c r="L48" s="51" t="s">
        <v>95</v>
      </c>
      <c r="M48" s="400"/>
      <c r="N48" s="400"/>
      <c r="O48" s="400"/>
      <c r="P48" s="400"/>
      <c r="Q48" s="400"/>
      <c r="R48" s="400"/>
      <c r="S48" s="357"/>
      <c r="T48" s="357"/>
      <c r="U48" s="357"/>
      <c r="V48" s="357"/>
      <c r="W48" s="357"/>
      <c r="X48" s="357"/>
      <c r="Y48" s="357"/>
      <c r="Z48" s="357"/>
    </row>
    <row r="49" spans="1:26" ht="15.75" customHeight="1" x14ac:dyDescent="0.25">
      <c r="A49" s="241"/>
      <c r="B49" s="400"/>
      <c r="C49" s="400"/>
      <c r="D49" s="467"/>
      <c r="E49" s="468"/>
      <c r="F49" s="398"/>
      <c r="G49" s="53">
        <v>611</v>
      </c>
      <c r="H49" s="54" t="s">
        <v>96</v>
      </c>
      <c r="I49" s="55">
        <f t="shared" ref="I49:I59" si="24">+SUMIF($T$1:$T$438,G49,$L$1:$L$438)</f>
        <v>0</v>
      </c>
      <c r="J49" s="55">
        <f t="shared" ref="J49:J59" si="25">+SUMIF($T$1:$T$438,G49,$R$1:$R$438)</f>
        <v>0</v>
      </c>
      <c r="K49" s="55">
        <f t="shared" ref="K49:K59" si="26">+SUMIF($T$1:$T$438,G49,$O$1:$O$438)</f>
        <v>0</v>
      </c>
      <c r="L49" s="56">
        <f t="shared" ref="L49:L59" si="27">+I49-J49</f>
        <v>0</v>
      </c>
      <c r="M49" s="400"/>
      <c r="N49" s="400"/>
      <c r="O49" s="400"/>
      <c r="P49" s="400"/>
      <c r="Q49" s="400"/>
      <c r="R49" s="400"/>
      <c r="S49" s="357"/>
      <c r="T49" s="357"/>
      <c r="U49" s="357"/>
      <c r="V49" s="357"/>
      <c r="W49" s="357"/>
      <c r="X49" s="357"/>
      <c r="Y49" s="357"/>
      <c r="Z49" s="357"/>
    </row>
    <row r="50" spans="1:26" ht="15.75" customHeight="1" x14ac:dyDescent="0.25">
      <c r="A50" s="241"/>
      <c r="B50" s="400"/>
      <c r="C50" s="400"/>
      <c r="D50" s="467"/>
      <c r="E50" s="468"/>
      <c r="F50" s="398"/>
      <c r="G50" s="53">
        <v>612</v>
      </c>
      <c r="H50" s="54" t="s">
        <v>97</v>
      </c>
      <c r="I50" s="55">
        <f t="shared" si="24"/>
        <v>41300</v>
      </c>
      <c r="J50" s="55">
        <f t="shared" si="25"/>
        <v>41300</v>
      </c>
      <c r="K50" s="55">
        <f t="shared" si="26"/>
        <v>0</v>
      </c>
      <c r="L50" s="56">
        <f t="shared" si="27"/>
        <v>0</v>
      </c>
      <c r="M50" s="400"/>
      <c r="N50" s="400"/>
      <c r="O50" s="400"/>
      <c r="P50" s="400"/>
      <c r="Q50" s="400"/>
      <c r="R50" s="400"/>
      <c r="S50" s="357"/>
      <c r="T50" s="357"/>
      <c r="U50" s="357"/>
      <c r="V50" s="357"/>
      <c r="W50" s="357"/>
      <c r="X50" s="357"/>
      <c r="Y50" s="357"/>
      <c r="Z50" s="357"/>
    </row>
    <row r="51" spans="1:26" ht="15.75" customHeight="1" x14ac:dyDescent="0.25">
      <c r="A51" s="241"/>
      <c r="B51" s="400"/>
      <c r="C51" s="400"/>
      <c r="D51" s="467"/>
      <c r="E51" s="468"/>
      <c r="F51" s="398"/>
      <c r="G51" s="53">
        <v>613</v>
      </c>
      <c r="H51" s="54" t="s">
        <v>98</v>
      </c>
      <c r="I51" s="55">
        <f t="shared" si="24"/>
        <v>0</v>
      </c>
      <c r="J51" s="55">
        <f t="shared" si="25"/>
        <v>0</v>
      </c>
      <c r="K51" s="55">
        <f t="shared" si="26"/>
        <v>0</v>
      </c>
      <c r="L51" s="56">
        <f t="shared" si="27"/>
        <v>0</v>
      </c>
      <c r="M51" s="400"/>
      <c r="N51" s="400"/>
      <c r="O51" s="400"/>
      <c r="P51" s="400"/>
      <c r="Q51" s="400"/>
      <c r="R51" s="400"/>
      <c r="S51" s="357"/>
      <c r="T51" s="357"/>
      <c r="U51" s="357"/>
      <c r="V51" s="357"/>
      <c r="W51" s="357"/>
      <c r="X51" s="357"/>
      <c r="Y51" s="357"/>
      <c r="Z51" s="357"/>
    </row>
    <row r="52" spans="1:26" ht="15.75" customHeight="1" x14ac:dyDescent="0.25">
      <c r="A52" s="241"/>
      <c r="B52" s="400"/>
      <c r="C52" s="400"/>
      <c r="D52" s="467"/>
      <c r="E52" s="468"/>
      <c r="F52" s="398"/>
      <c r="G52" s="53">
        <v>614</v>
      </c>
      <c r="H52" s="54" t="s">
        <v>99</v>
      </c>
      <c r="I52" s="55">
        <f t="shared" si="24"/>
        <v>65222.44</v>
      </c>
      <c r="J52" s="55">
        <f t="shared" si="25"/>
        <v>46249.22</v>
      </c>
      <c r="K52" s="55">
        <f t="shared" si="26"/>
        <v>1054.0677777777778</v>
      </c>
      <c r="L52" s="56">
        <f t="shared" si="27"/>
        <v>18973.22</v>
      </c>
      <c r="M52" s="400"/>
      <c r="N52" s="400"/>
      <c r="O52" s="400"/>
      <c r="P52" s="400"/>
      <c r="Q52" s="400"/>
      <c r="R52" s="400"/>
      <c r="S52" s="357"/>
      <c r="T52" s="357"/>
      <c r="U52" s="357"/>
      <c r="V52" s="357"/>
      <c r="W52" s="357"/>
      <c r="X52" s="357"/>
      <c r="Y52" s="357"/>
      <c r="Z52" s="357"/>
    </row>
    <row r="53" spans="1:26" ht="15.75" customHeight="1" x14ac:dyDescent="0.25">
      <c r="A53" s="241"/>
      <c r="B53" s="400"/>
      <c r="C53" s="400"/>
      <c r="D53" s="467"/>
      <c r="E53" s="468"/>
      <c r="F53" s="398"/>
      <c r="G53" s="53">
        <v>615</v>
      </c>
      <c r="H53" s="54" t="s">
        <v>100</v>
      </c>
      <c r="I53" s="55">
        <f t="shared" si="24"/>
        <v>0</v>
      </c>
      <c r="J53" s="55">
        <f t="shared" si="25"/>
        <v>0</v>
      </c>
      <c r="K53" s="55">
        <f t="shared" si="26"/>
        <v>0</v>
      </c>
      <c r="L53" s="56">
        <f t="shared" si="27"/>
        <v>0</v>
      </c>
      <c r="M53" s="400"/>
      <c r="N53" s="400"/>
      <c r="O53" s="400"/>
      <c r="P53" s="400"/>
      <c r="Q53" s="400"/>
      <c r="R53" s="400"/>
      <c r="S53" s="357"/>
      <c r="T53" s="357"/>
      <c r="U53" s="357"/>
      <c r="V53" s="357"/>
      <c r="W53" s="357"/>
      <c r="X53" s="357"/>
      <c r="Y53" s="357"/>
      <c r="Z53" s="357"/>
    </row>
    <row r="54" spans="1:26" ht="15.75" customHeight="1" x14ac:dyDescent="0.25">
      <c r="A54" s="241"/>
      <c r="B54" s="400"/>
      <c r="C54" s="400"/>
      <c r="D54" s="467"/>
      <c r="E54" s="468"/>
      <c r="F54" s="398"/>
      <c r="G54" s="53">
        <v>616</v>
      </c>
      <c r="H54" s="54" t="s">
        <v>101</v>
      </c>
      <c r="I54" s="55">
        <f t="shared" si="24"/>
        <v>341184.02</v>
      </c>
      <c r="J54" s="55">
        <f t="shared" si="25"/>
        <v>331639.13111111114</v>
      </c>
      <c r="K54" s="55">
        <f t="shared" si="26"/>
        <v>2497.0111111111109</v>
      </c>
      <c r="L54" s="56">
        <f t="shared" si="27"/>
        <v>9544.888888888876</v>
      </c>
      <c r="M54" s="400"/>
      <c r="N54" s="400"/>
      <c r="O54" s="400"/>
      <c r="P54" s="400"/>
      <c r="Q54" s="400"/>
      <c r="R54" s="400"/>
      <c r="S54" s="357"/>
      <c r="T54" s="357"/>
      <c r="U54" s="357"/>
      <c r="V54" s="357"/>
      <c r="W54" s="357"/>
      <c r="X54" s="357"/>
      <c r="Y54" s="357"/>
      <c r="Z54" s="357"/>
    </row>
    <row r="55" spans="1:26" ht="15.75" customHeight="1" x14ac:dyDescent="0.25">
      <c r="A55" s="241"/>
      <c r="B55" s="400"/>
      <c r="C55" s="400"/>
      <c r="D55" s="467"/>
      <c r="E55" s="468"/>
      <c r="F55" s="398"/>
      <c r="G55" s="53">
        <v>617</v>
      </c>
      <c r="H55" s="54" t="s">
        <v>102</v>
      </c>
      <c r="I55" s="55">
        <f t="shared" si="24"/>
        <v>74151.91</v>
      </c>
      <c r="J55" s="55">
        <f t="shared" si="25"/>
        <v>25318.326000000005</v>
      </c>
      <c r="K55" s="55">
        <f t="shared" si="26"/>
        <v>512.84924999999998</v>
      </c>
      <c r="L55" s="56">
        <f t="shared" si="27"/>
        <v>48833.584000000003</v>
      </c>
      <c r="M55" s="400"/>
      <c r="N55" s="400"/>
      <c r="O55" s="71"/>
      <c r="P55" s="71"/>
      <c r="Q55" s="71"/>
      <c r="R55" s="71"/>
      <c r="S55" s="71"/>
      <c r="T55" s="357"/>
      <c r="U55" s="357"/>
      <c r="V55" s="357"/>
      <c r="W55" s="357"/>
      <c r="X55" s="357"/>
      <c r="Y55" s="357"/>
      <c r="Z55" s="357"/>
    </row>
    <row r="56" spans="1:26" ht="15.75" customHeight="1" x14ac:dyDescent="0.25">
      <c r="A56" s="241"/>
      <c r="B56" s="400"/>
      <c r="C56" s="400"/>
      <c r="D56" s="467"/>
      <c r="E56" s="468"/>
      <c r="F56" s="398"/>
      <c r="G56" s="53">
        <v>618</v>
      </c>
      <c r="H56" s="64" t="s">
        <v>103</v>
      </c>
      <c r="I56" s="55">
        <f t="shared" si="24"/>
        <v>0</v>
      </c>
      <c r="J56" s="55">
        <f t="shared" si="25"/>
        <v>0</v>
      </c>
      <c r="K56" s="55">
        <f t="shared" si="26"/>
        <v>0</v>
      </c>
      <c r="L56" s="56">
        <f t="shared" si="27"/>
        <v>0</v>
      </c>
      <c r="M56" s="400"/>
      <c r="N56" s="400"/>
      <c r="O56" s="71"/>
      <c r="P56" s="71"/>
      <c r="Q56" s="71"/>
      <c r="R56" s="71"/>
      <c r="S56" s="71"/>
      <c r="T56" s="357"/>
      <c r="U56" s="357"/>
      <c r="V56" s="357"/>
      <c r="W56" s="357"/>
      <c r="X56" s="357"/>
      <c r="Y56" s="357"/>
      <c r="Z56" s="357"/>
    </row>
    <row r="57" spans="1:26" ht="15.75" customHeight="1" x14ac:dyDescent="0.25">
      <c r="A57" s="241"/>
      <c r="B57" s="400"/>
      <c r="C57" s="400"/>
      <c r="D57" s="467"/>
      <c r="E57" s="468"/>
      <c r="F57" s="398"/>
      <c r="G57" s="53">
        <v>619</v>
      </c>
      <c r="H57" s="54" t="s">
        <v>104</v>
      </c>
      <c r="I57" s="55">
        <f t="shared" si="24"/>
        <v>269899.7</v>
      </c>
      <c r="J57" s="55">
        <f t="shared" si="25"/>
        <v>113513.91577777779</v>
      </c>
      <c r="K57" s="55">
        <f t="shared" si="26"/>
        <v>3581.6842222222222</v>
      </c>
      <c r="L57" s="56">
        <f t="shared" si="27"/>
        <v>156385.78422222222</v>
      </c>
      <c r="M57" s="400"/>
      <c r="N57" s="400"/>
      <c r="O57" s="71"/>
      <c r="P57" s="71"/>
      <c r="Q57" s="71"/>
      <c r="R57" s="71"/>
      <c r="S57" s="71"/>
      <c r="T57" s="357"/>
      <c r="U57" s="357"/>
      <c r="V57" s="357"/>
      <c r="W57" s="357"/>
      <c r="X57" s="357"/>
      <c r="Y57" s="357"/>
      <c r="Z57" s="357"/>
    </row>
    <row r="58" spans="1:26" ht="15.75" customHeight="1" x14ac:dyDescent="0.25">
      <c r="A58" s="241"/>
      <c r="B58" s="400"/>
      <c r="C58" s="400"/>
      <c r="D58" s="467"/>
      <c r="E58" s="468"/>
      <c r="F58" s="398"/>
      <c r="G58" s="53">
        <v>694</v>
      </c>
      <c r="H58" s="54" t="s">
        <v>105</v>
      </c>
      <c r="I58" s="55">
        <f t="shared" si="24"/>
        <v>0</v>
      </c>
      <c r="J58" s="55">
        <f t="shared" si="25"/>
        <v>0</v>
      </c>
      <c r="K58" s="55">
        <f t="shared" si="26"/>
        <v>0</v>
      </c>
      <c r="L58" s="56">
        <f t="shared" si="27"/>
        <v>0</v>
      </c>
      <c r="M58" s="400"/>
      <c r="N58" s="400"/>
      <c r="O58" s="71"/>
      <c r="P58" s="71"/>
      <c r="Q58" s="71"/>
      <c r="R58" s="71"/>
      <c r="S58" s="71"/>
      <c r="T58" s="190"/>
      <c r="U58" s="357"/>
      <c r="V58" s="357"/>
      <c r="W58" s="357"/>
      <c r="X58" s="357"/>
      <c r="Y58" s="357"/>
      <c r="Z58" s="357"/>
    </row>
    <row r="59" spans="1:26" ht="15.75" customHeight="1" x14ac:dyDescent="0.25">
      <c r="A59" s="241"/>
      <c r="B59" s="400"/>
      <c r="C59" s="400"/>
      <c r="D59" s="467"/>
      <c r="E59" s="468"/>
      <c r="F59" s="398"/>
      <c r="G59" s="53">
        <v>691</v>
      </c>
      <c r="H59" s="54" t="s">
        <v>616</v>
      </c>
      <c r="I59" s="55">
        <f t="shared" si="24"/>
        <v>512693.14</v>
      </c>
      <c r="J59" s="55">
        <f t="shared" si="25"/>
        <v>367790.96866666671</v>
      </c>
      <c r="K59" s="55">
        <f t="shared" si="26"/>
        <v>3735.402333333333</v>
      </c>
      <c r="L59" s="56">
        <f t="shared" si="27"/>
        <v>144902.1713333333</v>
      </c>
      <c r="M59" s="400"/>
      <c r="N59" s="400"/>
      <c r="O59" s="71"/>
      <c r="P59" s="71"/>
      <c r="Q59" s="71"/>
      <c r="R59" s="71"/>
      <c r="S59" s="71"/>
      <c r="T59" s="357"/>
      <c r="U59" s="357"/>
      <c r="V59" s="357"/>
      <c r="W59" s="357"/>
      <c r="X59" s="357"/>
      <c r="Y59" s="357"/>
      <c r="Z59" s="357"/>
    </row>
    <row r="60" spans="1:26" ht="16.5" customHeight="1" x14ac:dyDescent="0.25">
      <c r="A60" s="400"/>
      <c r="B60" s="400"/>
      <c r="C60" s="400"/>
      <c r="D60" s="467"/>
      <c r="E60" s="468"/>
      <c r="F60" s="398"/>
      <c r="G60" s="65"/>
      <c r="H60" s="66" t="s">
        <v>124</v>
      </c>
      <c r="I60" s="67">
        <f t="shared" ref="I60:L60" si="28">SUM(I49:I59)</f>
        <v>1304451.21</v>
      </c>
      <c r="J60" s="67">
        <f t="shared" si="28"/>
        <v>925811.56155555556</v>
      </c>
      <c r="K60" s="67">
        <f t="shared" si="28"/>
        <v>11381.014694444444</v>
      </c>
      <c r="L60" s="67">
        <f t="shared" si="28"/>
        <v>378639.64844444441</v>
      </c>
      <c r="M60" s="400"/>
      <c r="N60" s="467"/>
      <c r="O60" s="71"/>
      <c r="P60" s="71"/>
      <c r="Q60" s="71"/>
      <c r="R60" s="71"/>
      <c r="S60" s="71"/>
      <c r="T60" s="190"/>
      <c r="U60" s="357"/>
      <c r="V60" s="357"/>
      <c r="X60" s="357"/>
      <c r="Y60" s="357"/>
      <c r="Z60" s="357"/>
    </row>
    <row r="61" spans="1:26" ht="15.75" customHeight="1" x14ac:dyDescent="0.3">
      <c r="A61" s="400"/>
      <c r="B61" s="400"/>
      <c r="C61" s="400"/>
      <c r="D61" s="467"/>
      <c r="E61" s="468"/>
      <c r="F61" s="398"/>
      <c r="G61" s="114"/>
      <c r="H61" s="73"/>
      <c r="I61" s="71">
        <f>+I60-L45</f>
        <v>0</v>
      </c>
      <c r="J61" s="71">
        <f>+J60-R45</f>
        <v>0</v>
      </c>
      <c r="K61" s="71">
        <f>+K60-O45</f>
        <v>0</v>
      </c>
      <c r="L61" s="71">
        <f>+L60-S45</f>
        <v>0</v>
      </c>
      <c r="M61" s="400"/>
      <c r="N61" s="467"/>
      <c r="O61" s="71"/>
      <c r="P61" s="71"/>
      <c r="Q61" s="71"/>
      <c r="R61" s="71"/>
      <c r="S61" s="71"/>
      <c r="T61" s="190"/>
      <c r="U61" s="357"/>
      <c r="V61" s="357"/>
      <c r="X61" s="357"/>
      <c r="Y61" s="357"/>
      <c r="Z61" s="357"/>
    </row>
    <row r="62" spans="1:26" ht="13.5" customHeight="1" x14ac:dyDescent="0.25">
      <c r="A62" s="400"/>
      <c r="B62" s="400"/>
      <c r="C62" s="400"/>
      <c r="D62" s="467"/>
      <c r="E62" s="468"/>
      <c r="F62" s="398"/>
      <c r="G62" s="467"/>
      <c r="H62" s="469"/>
      <c r="I62" s="467"/>
      <c r="J62" s="400"/>
      <c r="K62" s="470"/>
      <c r="L62" s="471"/>
      <c r="M62" s="400"/>
      <c r="N62" s="467"/>
      <c r="O62" s="400"/>
      <c r="P62" s="400"/>
      <c r="Q62" s="400"/>
      <c r="R62" s="400"/>
      <c r="S62" s="400"/>
      <c r="T62" s="190"/>
      <c r="U62" s="357"/>
      <c r="V62" s="357"/>
      <c r="X62" s="357"/>
      <c r="Y62" s="357"/>
      <c r="Z62" s="357"/>
    </row>
    <row r="63" spans="1:26" ht="13.5" hidden="1" customHeight="1" x14ac:dyDescent="0.25">
      <c r="A63" s="400"/>
      <c r="B63" s="357"/>
      <c r="C63" s="357"/>
      <c r="D63" s="357"/>
      <c r="E63" s="357"/>
      <c r="F63" s="398"/>
      <c r="G63" s="467"/>
      <c r="H63" s="469"/>
      <c r="I63" s="467"/>
      <c r="J63" s="400"/>
      <c r="K63" s="470"/>
      <c r="L63" s="471"/>
      <c r="M63" s="400"/>
      <c r="N63" s="467"/>
      <c r="O63" s="400"/>
      <c r="P63" s="400"/>
      <c r="Q63" s="400"/>
      <c r="R63" s="400"/>
      <c r="S63" s="400"/>
      <c r="T63" s="190"/>
      <c r="U63" s="357"/>
      <c r="V63" s="357"/>
      <c r="X63" s="357"/>
      <c r="Y63" s="357"/>
      <c r="Z63" s="357"/>
    </row>
    <row r="64" spans="1:26" ht="12.75" hidden="1" customHeight="1" x14ac:dyDescent="0.2">
      <c r="A64" s="190"/>
      <c r="B64" s="1769" t="s">
        <v>617</v>
      </c>
      <c r="C64" s="1749"/>
      <c r="D64" s="1749"/>
      <c r="E64" s="1749"/>
      <c r="F64" s="442"/>
      <c r="G64" s="442"/>
      <c r="H64" s="472"/>
      <c r="I64" s="1769" t="s">
        <v>107</v>
      </c>
      <c r="J64" s="1749"/>
      <c r="K64" s="1749"/>
      <c r="L64" s="1749"/>
      <c r="M64" s="1749"/>
      <c r="N64" s="357"/>
      <c r="O64" s="441"/>
      <c r="P64" s="1769" t="s">
        <v>108</v>
      </c>
      <c r="Q64" s="1749"/>
      <c r="R64" s="1749"/>
      <c r="S64" s="1749"/>
      <c r="T64" s="190"/>
      <c r="U64" s="357"/>
      <c r="V64" s="357"/>
      <c r="X64" s="357"/>
      <c r="Y64" s="357"/>
      <c r="Z64" s="357"/>
    </row>
    <row r="65" spans="1:26" ht="12.75" hidden="1" customHeight="1" x14ac:dyDescent="0.2">
      <c r="A65" s="442" t="s">
        <v>618</v>
      </c>
      <c r="B65" s="357"/>
      <c r="C65" s="357"/>
      <c r="D65" s="357"/>
      <c r="E65" s="357"/>
      <c r="F65" s="357"/>
      <c r="G65" s="357"/>
      <c r="H65" s="361"/>
      <c r="I65" s="357"/>
      <c r="J65" s="357"/>
      <c r="K65" s="361"/>
      <c r="L65" s="443"/>
      <c r="M65" s="357"/>
      <c r="N65" s="357"/>
      <c r="O65" s="357"/>
      <c r="P65" s="357"/>
      <c r="Q65" s="357"/>
      <c r="R65" s="357"/>
      <c r="S65" s="357"/>
      <c r="T65" s="357"/>
      <c r="X65" s="357"/>
      <c r="Y65" s="357"/>
      <c r="Z65" s="357"/>
    </row>
    <row r="66" spans="1:26" ht="12.75" hidden="1" customHeight="1" x14ac:dyDescent="0.2">
      <c r="A66" s="357"/>
      <c r="B66" s="357"/>
      <c r="C66" s="357"/>
      <c r="D66" s="357"/>
      <c r="E66" s="357"/>
      <c r="F66" s="357"/>
      <c r="G66" s="357"/>
      <c r="H66" s="361"/>
      <c r="I66" s="357"/>
      <c r="J66" s="357"/>
      <c r="K66" s="361"/>
      <c r="L66" s="443"/>
      <c r="M66" s="357"/>
      <c r="N66" s="357"/>
      <c r="O66" s="357"/>
      <c r="P66" s="357"/>
      <c r="Q66" s="357"/>
      <c r="R66" s="357"/>
      <c r="S66" s="357"/>
      <c r="T66" s="357"/>
      <c r="X66" s="357"/>
      <c r="Y66" s="357"/>
      <c r="Z66" s="357"/>
    </row>
    <row r="67" spans="1:26" ht="12.75" customHeight="1" x14ac:dyDescent="0.2">
      <c r="A67" s="357"/>
      <c r="B67" s="357"/>
      <c r="C67" s="357"/>
      <c r="D67" s="357"/>
      <c r="E67" s="357"/>
      <c r="F67" s="357"/>
      <c r="G67" s="357"/>
      <c r="H67" s="361"/>
      <c r="I67" s="357"/>
      <c r="J67" s="357"/>
      <c r="K67" s="361"/>
      <c r="L67" s="443"/>
      <c r="M67" s="357"/>
      <c r="N67" s="357"/>
      <c r="O67" s="357"/>
      <c r="P67" s="357"/>
      <c r="Q67" s="357"/>
      <c r="R67" s="357"/>
      <c r="S67" s="357"/>
      <c r="T67" s="357"/>
      <c r="V67" s="357"/>
      <c r="W67" s="357"/>
      <c r="X67" s="357"/>
      <c r="Y67" s="357"/>
      <c r="Z67" s="357"/>
    </row>
    <row r="68" spans="1:26" ht="12.75" customHeight="1" x14ac:dyDescent="0.2">
      <c r="A68" s="357"/>
      <c r="B68" s="357"/>
      <c r="C68" s="357"/>
      <c r="D68" s="357"/>
      <c r="E68" s="357"/>
      <c r="F68" s="357"/>
      <c r="G68" s="357"/>
      <c r="H68" s="361"/>
      <c r="I68" s="357"/>
      <c r="J68" s="357"/>
      <c r="K68" s="361"/>
      <c r="L68" s="443"/>
      <c r="M68" s="357"/>
      <c r="N68" s="357"/>
      <c r="O68" s="357"/>
      <c r="P68" s="357"/>
      <c r="Q68" s="357"/>
      <c r="R68" s="357"/>
      <c r="S68" s="357"/>
      <c r="T68" s="357"/>
      <c r="V68" s="357"/>
      <c r="W68" s="357"/>
      <c r="X68" s="357"/>
      <c r="Y68" s="357"/>
      <c r="Z68" s="357"/>
    </row>
    <row r="69" spans="1:26" ht="12.75" customHeight="1" x14ac:dyDescent="0.2">
      <c r="A69" s="357"/>
      <c r="B69" s="357"/>
      <c r="C69" s="357"/>
      <c r="D69" s="357"/>
      <c r="E69" s="357"/>
      <c r="F69" s="357"/>
      <c r="G69" s="357"/>
      <c r="H69" s="357"/>
      <c r="I69" s="357"/>
      <c r="J69" s="357"/>
      <c r="K69" s="357"/>
      <c r="L69" s="357"/>
      <c r="M69" s="357"/>
      <c r="N69" s="357"/>
      <c r="O69" s="357"/>
      <c r="P69" s="357"/>
      <c r="Q69" s="357"/>
      <c r="R69" s="357"/>
      <c r="S69" s="357"/>
      <c r="T69" s="357"/>
      <c r="V69" s="357"/>
      <c r="W69" s="357"/>
      <c r="X69" s="357"/>
      <c r="Y69" s="357"/>
      <c r="Z69" s="357"/>
    </row>
    <row r="70" spans="1:26" ht="12.75" customHeight="1" x14ac:dyDescent="0.2">
      <c r="A70" s="357"/>
      <c r="B70" s="357"/>
      <c r="C70" s="357"/>
      <c r="D70" s="357"/>
      <c r="E70" s="357"/>
      <c r="F70" s="357"/>
      <c r="G70" s="357"/>
      <c r="H70" s="357"/>
      <c r="I70" s="357"/>
      <c r="J70" s="357"/>
      <c r="K70" s="357"/>
      <c r="L70" s="357"/>
      <c r="M70" s="357"/>
      <c r="N70" s="357"/>
      <c r="O70" s="357"/>
      <c r="P70" s="357"/>
      <c r="Q70" s="357"/>
      <c r="R70" s="357"/>
      <c r="S70" s="357"/>
      <c r="T70" s="357"/>
      <c r="V70" s="357"/>
      <c r="W70" s="357"/>
      <c r="X70" s="357"/>
      <c r="Y70" s="357"/>
      <c r="Z70" s="357"/>
    </row>
    <row r="71" spans="1:26" ht="12.75" customHeight="1" x14ac:dyDescent="0.2">
      <c r="A71" s="357"/>
      <c r="B71" s="357"/>
      <c r="C71" s="357"/>
      <c r="D71" s="357"/>
      <c r="E71" s="357"/>
      <c r="F71" s="357"/>
      <c r="G71" s="357"/>
      <c r="H71" s="357"/>
      <c r="I71" s="357"/>
      <c r="J71" s="357"/>
      <c r="K71" s="357"/>
      <c r="L71" s="357"/>
      <c r="M71" s="357"/>
      <c r="N71" s="357"/>
      <c r="O71" s="357"/>
      <c r="P71" s="357"/>
      <c r="Q71" s="357"/>
      <c r="R71" s="357"/>
      <c r="S71" s="357"/>
      <c r="T71" s="357"/>
      <c r="V71" s="357"/>
      <c r="W71" s="357"/>
      <c r="X71" s="357"/>
      <c r="Y71" s="357"/>
      <c r="Z71" s="357"/>
    </row>
    <row r="72" spans="1:26" ht="12.75" customHeight="1" x14ac:dyDescent="0.2">
      <c r="A72" s="357"/>
      <c r="B72" s="357"/>
      <c r="C72" s="357"/>
      <c r="D72" s="357"/>
      <c r="E72" s="357"/>
      <c r="F72" s="357"/>
      <c r="G72" s="357"/>
      <c r="H72" s="357"/>
      <c r="I72" s="357"/>
      <c r="J72" s="357"/>
      <c r="K72" s="357"/>
      <c r="L72" s="357"/>
      <c r="M72" s="357"/>
      <c r="N72" s="357"/>
      <c r="O72" s="357"/>
      <c r="P72" s="357"/>
      <c r="Q72" s="357"/>
      <c r="R72" s="357"/>
      <c r="S72" s="357"/>
      <c r="T72" s="357"/>
      <c r="V72" s="357"/>
      <c r="W72" s="357"/>
      <c r="X72" s="357"/>
      <c r="Y72" s="357"/>
      <c r="Z72" s="357"/>
    </row>
    <row r="73" spans="1:26" ht="12.75" customHeight="1" x14ac:dyDescent="0.2">
      <c r="A73" s="357"/>
      <c r="B73" s="357"/>
      <c r="C73" s="357"/>
      <c r="D73" s="357"/>
      <c r="E73" s="357"/>
      <c r="F73" s="357"/>
      <c r="G73" s="357"/>
      <c r="H73" s="357"/>
      <c r="I73" s="357"/>
      <c r="J73" s="357"/>
      <c r="K73" s="357"/>
      <c r="L73" s="357"/>
      <c r="M73" s="357"/>
      <c r="N73" s="357"/>
      <c r="O73" s="357"/>
      <c r="P73" s="357"/>
      <c r="Q73" s="357"/>
      <c r="R73" s="357"/>
      <c r="S73" s="357"/>
      <c r="T73" s="357"/>
      <c r="V73" s="357"/>
      <c r="W73" s="357"/>
      <c r="X73" s="357"/>
      <c r="Y73" s="357"/>
      <c r="Z73" s="357"/>
    </row>
    <row r="74" spans="1:26" ht="11.25" customHeight="1" x14ac:dyDescent="0.2">
      <c r="A74" s="357"/>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row>
    <row r="75" spans="1:26" ht="11.25" customHeight="1" x14ac:dyDescent="0.2">
      <c r="A75" s="357"/>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row>
    <row r="76" spans="1:26" ht="11.25" customHeight="1" x14ac:dyDescent="0.2">
      <c r="A76" s="357"/>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row>
    <row r="77" spans="1:26" ht="11.25" customHeight="1" x14ac:dyDescent="0.2">
      <c r="A77" s="357"/>
      <c r="B77" s="357"/>
      <c r="C77" s="357"/>
      <c r="D77" s="357"/>
      <c r="E77" s="357"/>
      <c r="F77" s="357"/>
      <c r="G77" s="357"/>
      <c r="H77" s="357"/>
      <c r="I77" s="357"/>
      <c r="J77" s="357"/>
      <c r="K77" s="357"/>
      <c r="L77" s="357"/>
      <c r="M77" s="357"/>
      <c r="N77" s="357"/>
      <c r="O77" s="357"/>
      <c r="P77" s="357"/>
      <c r="Q77" s="357"/>
      <c r="R77" s="357"/>
      <c r="S77" s="357"/>
      <c r="T77" s="357"/>
      <c r="U77" s="357"/>
      <c r="V77" s="357"/>
      <c r="W77" s="357"/>
      <c r="X77" s="357"/>
      <c r="Y77" s="357"/>
      <c r="Z77" s="357"/>
    </row>
    <row r="78" spans="1:26" ht="11.25" customHeight="1" x14ac:dyDescent="0.2">
      <c r="A78" s="357"/>
      <c r="B78" s="357"/>
      <c r="C78" s="357"/>
      <c r="D78" s="357"/>
      <c r="E78" s="357"/>
      <c r="F78" s="357"/>
      <c r="G78" s="357"/>
      <c r="H78" s="357"/>
      <c r="I78" s="357"/>
      <c r="J78" s="357"/>
      <c r="K78" s="357"/>
      <c r="L78" s="357"/>
      <c r="M78" s="357"/>
      <c r="N78" s="357"/>
      <c r="O78" s="357"/>
      <c r="P78" s="357"/>
      <c r="Q78" s="357"/>
      <c r="R78" s="357"/>
      <c r="S78" s="357"/>
      <c r="T78" s="357"/>
      <c r="U78" s="357"/>
      <c r="V78" s="357"/>
      <c r="W78" s="357"/>
      <c r="X78" s="357"/>
      <c r="Y78" s="357"/>
      <c r="Z78" s="357"/>
    </row>
    <row r="79" spans="1:26" ht="11.25" customHeight="1" x14ac:dyDescent="0.2">
      <c r="A79" s="357"/>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row>
    <row r="80" spans="1:26" ht="11.25" customHeight="1" x14ac:dyDescent="0.2">
      <c r="A80" s="357"/>
      <c r="B80" s="357"/>
      <c r="C80" s="357"/>
      <c r="D80" s="357"/>
      <c r="E80" s="357"/>
      <c r="F80" s="357"/>
      <c r="G80" s="357"/>
      <c r="H80" s="357"/>
      <c r="I80" s="357"/>
      <c r="J80" s="357"/>
      <c r="K80" s="357"/>
      <c r="L80" s="357"/>
      <c r="M80" s="357"/>
      <c r="N80" s="357"/>
      <c r="O80" s="357"/>
      <c r="P80" s="357"/>
      <c r="Q80" s="357"/>
      <c r="R80" s="357"/>
      <c r="S80" s="357"/>
      <c r="T80" s="357"/>
      <c r="U80" s="357"/>
      <c r="V80" s="357"/>
      <c r="W80" s="357"/>
      <c r="X80" s="357"/>
      <c r="Y80" s="357"/>
      <c r="Z80" s="357"/>
    </row>
    <row r="81" spans="1:26" ht="11.25" customHeight="1" x14ac:dyDescent="0.2">
      <c r="A81" s="357"/>
      <c r="B81" s="357"/>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row>
    <row r="82" spans="1:26" ht="11.25" customHeight="1" x14ac:dyDescent="0.2">
      <c r="A82" s="357"/>
      <c r="B82" s="357"/>
      <c r="C82" s="357"/>
      <c r="D82" s="357"/>
      <c r="E82" s="357"/>
      <c r="F82" s="357"/>
      <c r="G82" s="357"/>
      <c r="H82" s="361"/>
      <c r="I82" s="357"/>
      <c r="J82" s="357"/>
      <c r="K82" s="361"/>
      <c r="L82" s="443"/>
      <c r="M82" s="357"/>
      <c r="N82" s="357"/>
      <c r="O82" s="357"/>
      <c r="P82" s="357"/>
      <c r="Q82" s="357"/>
      <c r="R82" s="357"/>
      <c r="S82" s="357"/>
      <c r="T82" s="357"/>
      <c r="U82" s="357"/>
      <c r="V82" s="357"/>
      <c r="W82" s="357"/>
      <c r="X82" s="357"/>
      <c r="Y82" s="357"/>
      <c r="Z82" s="357"/>
    </row>
    <row r="83" spans="1:26" ht="11.25" customHeight="1" x14ac:dyDescent="0.2">
      <c r="A83" s="357"/>
      <c r="B83" s="357"/>
      <c r="C83" s="357"/>
      <c r="D83" s="357"/>
      <c r="E83" s="357"/>
      <c r="F83" s="357"/>
      <c r="G83" s="357"/>
      <c r="H83" s="361"/>
      <c r="I83" s="357"/>
      <c r="J83" s="357"/>
      <c r="K83" s="361"/>
      <c r="L83" s="443"/>
      <c r="M83" s="357"/>
      <c r="N83" s="357"/>
      <c r="O83" s="357"/>
      <c r="P83" s="357"/>
      <c r="Q83" s="357"/>
      <c r="R83" s="357"/>
      <c r="S83" s="357"/>
      <c r="T83" s="357"/>
      <c r="U83" s="357"/>
      <c r="V83" s="357"/>
      <c r="W83" s="357"/>
      <c r="X83" s="357"/>
      <c r="Y83" s="357"/>
      <c r="Z83" s="357"/>
    </row>
    <row r="84" spans="1:26" ht="11.25" customHeight="1" x14ac:dyDescent="0.2">
      <c r="A84" s="357"/>
      <c r="B84" s="357"/>
      <c r="C84" s="357"/>
      <c r="D84" s="357"/>
      <c r="E84" s="357"/>
      <c r="F84" s="357"/>
      <c r="G84" s="357"/>
      <c r="H84" s="361"/>
      <c r="I84" s="357"/>
      <c r="J84" s="357"/>
      <c r="K84" s="361"/>
      <c r="L84" s="443"/>
      <c r="M84" s="357"/>
      <c r="N84" s="357"/>
      <c r="O84" s="357"/>
      <c r="P84" s="357"/>
      <c r="Q84" s="357"/>
      <c r="R84" s="357"/>
      <c r="S84" s="357"/>
      <c r="T84" s="357"/>
      <c r="U84" s="357"/>
      <c r="V84" s="357"/>
      <c r="W84" s="357"/>
      <c r="X84" s="357"/>
      <c r="Y84" s="357"/>
      <c r="Z84" s="357"/>
    </row>
    <row r="85" spans="1:26" ht="11.25" customHeight="1" x14ac:dyDescent="0.2">
      <c r="A85" s="357"/>
      <c r="B85" s="357"/>
      <c r="C85" s="357"/>
      <c r="D85" s="357"/>
      <c r="E85" s="357"/>
      <c r="F85" s="357"/>
      <c r="G85" s="357"/>
      <c r="H85" s="361"/>
      <c r="I85" s="357"/>
      <c r="J85" s="357"/>
      <c r="K85" s="361"/>
      <c r="L85" s="443"/>
      <c r="M85" s="357"/>
      <c r="N85" s="357"/>
      <c r="O85" s="357"/>
      <c r="P85" s="357"/>
      <c r="Q85" s="357"/>
      <c r="R85" s="357"/>
      <c r="S85" s="357"/>
      <c r="T85" s="357"/>
      <c r="U85" s="357"/>
      <c r="V85" s="357"/>
      <c r="W85" s="357"/>
      <c r="X85" s="357"/>
      <c r="Y85" s="357"/>
      <c r="Z85" s="357"/>
    </row>
    <row r="86" spans="1:26" ht="11.25" customHeight="1" x14ac:dyDescent="0.2">
      <c r="A86" s="357"/>
      <c r="B86" s="357"/>
      <c r="C86" s="357"/>
      <c r="D86" s="357"/>
      <c r="E86" s="357"/>
      <c r="F86" s="357"/>
      <c r="G86" s="357"/>
      <c r="H86" s="361"/>
      <c r="I86" s="357"/>
      <c r="J86" s="357"/>
      <c r="K86" s="361"/>
      <c r="L86" s="443"/>
      <c r="M86" s="357"/>
      <c r="N86" s="357"/>
      <c r="O86" s="357"/>
      <c r="P86" s="357"/>
      <c r="Q86" s="357"/>
      <c r="R86" s="357"/>
      <c r="S86" s="357"/>
      <c r="T86" s="357"/>
      <c r="U86" s="357"/>
      <c r="V86" s="357"/>
      <c r="W86" s="357"/>
      <c r="X86" s="357"/>
      <c r="Y86" s="357"/>
      <c r="Z86" s="357"/>
    </row>
    <row r="87" spans="1:26" ht="11.25" customHeight="1" x14ac:dyDescent="0.2">
      <c r="A87" s="357"/>
      <c r="B87" s="357"/>
      <c r="C87" s="357"/>
      <c r="D87" s="357"/>
      <c r="E87" s="357"/>
      <c r="F87" s="357"/>
      <c r="G87" s="357"/>
      <c r="H87" s="361"/>
      <c r="I87" s="357"/>
      <c r="J87" s="357"/>
      <c r="K87" s="361"/>
      <c r="L87" s="443"/>
      <c r="M87" s="357"/>
      <c r="N87" s="357"/>
      <c r="O87" s="357"/>
      <c r="P87" s="357"/>
      <c r="Q87" s="357"/>
      <c r="R87" s="357"/>
      <c r="S87" s="357"/>
      <c r="T87" s="357"/>
      <c r="U87" s="357"/>
      <c r="V87" s="357"/>
      <c r="W87" s="357"/>
      <c r="X87" s="357"/>
      <c r="Y87" s="357"/>
      <c r="Z87" s="357"/>
    </row>
    <row r="88" spans="1:26" ht="11.25" customHeight="1" x14ac:dyDescent="0.2">
      <c r="A88" s="357"/>
      <c r="B88" s="357"/>
      <c r="C88" s="357"/>
      <c r="D88" s="357"/>
      <c r="E88" s="357"/>
      <c r="F88" s="357"/>
      <c r="G88" s="357"/>
      <c r="H88" s="361"/>
      <c r="I88" s="357"/>
      <c r="J88" s="357"/>
      <c r="K88" s="361"/>
      <c r="L88" s="443"/>
      <c r="M88" s="357"/>
      <c r="N88" s="357"/>
      <c r="O88" s="357"/>
      <c r="P88" s="357"/>
      <c r="Q88" s="357"/>
      <c r="R88" s="357"/>
      <c r="S88" s="357"/>
      <c r="T88" s="357"/>
      <c r="U88" s="357"/>
      <c r="V88" s="357"/>
      <c r="W88" s="357"/>
      <c r="X88" s="357"/>
      <c r="Y88" s="357"/>
      <c r="Z88" s="357"/>
    </row>
    <row r="89" spans="1:26" ht="11.25" customHeight="1" x14ac:dyDescent="0.2">
      <c r="A89" s="357"/>
      <c r="B89" s="357"/>
      <c r="C89" s="357"/>
      <c r="D89" s="357"/>
      <c r="E89" s="357"/>
      <c r="F89" s="357"/>
      <c r="G89" s="357"/>
      <c r="H89" s="361"/>
      <c r="I89" s="357"/>
      <c r="J89" s="357"/>
      <c r="K89" s="361"/>
      <c r="L89" s="443"/>
      <c r="M89" s="357"/>
      <c r="N89" s="357"/>
      <c r="O89" s="357"/>
      <c r="P89" s="357"/>
      <c r="Q89" s="357"/>
      <c r="R89" s="357"/>
      <c r="S89" s="357"/>
      <c r="T89" s="357"/>
      <c r="U89" s="357"/>
      <c r="V89" s="357"/>
      <c r="W89" s="357"/>
      <c r="X89" s="357"/>
      <c r="Y89" s="357"/>
      <c r="Z89" s="357"/>
    </row>
    <row r="90" spans="1:26" ht="11.25" customHeight="1" x14ac:dyDescent="0.2">
      <c r="A90" s="357"/>
      <c r="B90" s="357"/>
      <c r="C90" s="357"/>
      <c r="D90" s="357"/>
      <c r="E90" s="357"/>
      <c r="F90" s="357"/>
      <c r="G90" s="357"/>
      <c r="H90" s="361"/>
      <c r="I90" s="357"/>
      <c r="J90" s="357"/>
      <c r="K90" s="361"/>
      <c r="L90" s="443"/>
      <c r="M90" s="357"/>
      <c r="N90" s="357"/>
      <c r="O90" s="357"/>
      <c r="P90" s="357"/>
      <c r="Q90" s="357"/>
      <c r="R90" s="357"/>
      <c r="S90" s="357"/>
      <c r="T90" s="357"/>
      <c r="U90" s="357"/>
      <c r="V90" s="357"/>
      <c r="W90" s="357"/>
      <c r="X90" s="357"/>
      <c r="Y90" s="357"/>
      <c r="Z90" s="357"/>
    </row>
    <row r="91" spans="1:26" ht="11.25" customHeight="1" x14ac:dyDescent="0.2">
      <c r="A91" s="357"/>
      <c r="B91" s="357"/>
      <c r="C91" s="357"/>
      <c r="D91" s="357"/>
      <c r="E91" s="357"/>
      <c r="F91" s="357"/>
      <c r="G91" s="357"/>
      <c r="H91" s="361"/>
      <c r="I91" s="357"/>
      <c r="J91" s="357"/>
      <c r="K91" s="361"/>
      <c r="L91" s="443"/>
      <c r="M91" s="357"/>
      <c r="N91" s="357"/>
      <c r="O91" s="357"/>
      <c r="P91" s="357"/>
      <c r="Q91" s="357"/>
      <c r="R91" s="357"/>
      <c r="S91" s="357"/>
      <c r="T91" s="357"/>
      <c r="U91" s="357"/>
      <c r="V91" s="357"/>
      <c r="W91" s="357"/>
      <c r="X91" s="357"/>
      <c r="Y91" s="357"/>
      <c r="Z91" s="357"/>
    </row>
    <row r="92" spans="1:26" ht="11.25" customHeight="1" x14ac:dyDescent="0.2">
      <c r="A92" s="357"/>
      <c r="B92" s="357"/>
      <c r="C92" s="357"/>
      <c r="D92" s="357"/>
      <c r="E92" s="357"/>
      <c r="F92" s="357"/>
      <c r="G92" s="357"/>
      <c r="H92" s="361"/>
      <c r="I92" s="357"/>
      <c r="J92" s="357"/>
      <c r="K92" s="361"/>
      <c r="L92" s="443"/>
      <c r="M92" s="357"/>
      <c r="N92" s="357"/>
      <c r="O92" s="357"/>
      <c r="P92" s="357"/>
      <c r="Q92" s="357"/>
      <c r="R92" s="357"/>
      <c r="S92" s="357"/>
      <c r="T92" s="357"/>
      <c r="U92" s="357"/>
      <c r="V92" s="357"/>
      <c r="W92" s="357"/>
      <c r="X92" s="357"/>
      <c r="Y92" s="357"/>
      <c r="Z92" s="357"/>
    </row>
    <row r="93" spans="1:26" ht="11.25" customHeight="1" x14ac:dyDescent="0.2">
      <c r="A93" s="357"/>
      <c r="B93" s="357"/>
      <c r="C93" s="357"/>
      <c r="D93" s="357"/>
      <c r="E93" s="357"/>
      <c r="F93" s="357"/>
      <c r="G93" s="357"/>
      <c r="H93" s="361"/>
      <c r="I93" s="357"/>
      <c r="J93" s="357"/>
      <c r="K93" s="361"/>
      <c r="L93" s="443"/>
      <c r="M93" s="357"/>
      <c r="N93" s="357"/>
      <c r="O93" s="357"/>
      <c r="P93" s="357"/>
      <c r="Q93" s="357"/>
      <c r="R93" s="357"/>
      <c r="S93" s="357"/>
      <c r="T93" s="357"/>
      <c r="U93" s="357"/>
      <c r="V93" s="357"/>
      <c r="W93" s="357"/>
      <c r="X93" s="357"/>
      <c r="Y93" s="357"/>
      <c r="Z93" s="357"/>
    </row>
    <row r="94" spans="1:26" ht="11.25" customHeight="1" x14ac:dyDescent="0.2">
      <c r="A94" s="357"/>
      <c r="B94" s="357"/>
      <c r="C94" s="357"/>
      <c r="D94" s="357"/>
      <c r="E94" s="357"/>
      <c r="F94" s="357"/>
      <c r="G94" s="357"/>
      <c r="H94" s="361"/>
      <c r="I94" s="357"/>
      <c r="J94" s="357"/>
      <c r="K94" s="361"/>
      <c r="L94" s="443"/>
      <c r="M94" s="357"/>
      <c r="N94" s="357"/>
      <c r="O94" s="357"/>
      <c r="P94" s="357"/>
      <c r="Q94" s="357"/>
      <c r="R94" s="357"/>
      <c r="S94" s="357"/>
      <c r="T94" s="357"/>
      <c r="U94" s="357"/>
      <c r="V94" s="357"/>
      <c r="W94" s="357"/>
      <c r="X94" s="357"/>
      <c r="Y94" s="357"/>
      <c r="Z94" s="357"/>
    </row>
    <row r="95" spans="1:26" ht="11.25" customHeight="1" x14ac:dyDescent="0.2">
      <c r="A95" s="357"/>
      <c r="B95" s="357"/>
      <c r="C95" s="357"/>
      <c r="D95" s="357"/>
      <c r="E95" s="357"/>
      <c r="F95" s="357"/>
      <c r="G95" s="357"/>
      <c r="H95" s="361"/>
      <c r="I95" s="357"/>
      <c r="J95" s="357"/>
      <c r="K95" s="361"/>
      <c r="L95" s="443"/>
      <c r="M95" s="357"/>
      <c r="N95" s="357"/>
      <c r="O95" s="357"/>
      <c r="P95" s="357"/>
      <c r="Q95" s="357"/>
      <c r="R95" s="357"/>
      <c r="S95" s="357"/>
      <c r="T95" s="357"/>
      <c r="U95" s="357"/>
      <c r="V95" s="357"/>
      <c r="W95" s="357"/>
      <c r="X95" s="357"/>
      <c r="Y95" s="357"/>
      <c r="Z95" s="357"/>
    </row>
    <row r="96" spans="1:26" ht="11.25" customHeight="1" x14ac:dyDescent="0.2">
      <c r="A96" s="357"/>
      <c r="B96" s="357"/>
      <c r="C96" s="357"/>
      <c r="D96" s="357"/>
      <c r="E96" s="357"/>
      <c r="F96" s="357"/>
      <c r="G96" s="357"/>
      <c r="H96" s="361"/>
      <c r="I96" s="357"/>
      <c r="J96" s="357"/>
      <c r="K96" s="361"/>
      <c r="L96" s="443"/>
      <c r="M96" s="357"/>
      <c r="N96" s="357"/>
      <c r="O96" s="357"/>
      <c r="P96" s="357"/>
      <c r="Q96" s="357"/>
      <c r="R96" s="357"/>
      <c r="S96" s="357"/>
      <c r="T96" s="357"/>
      <c r="U96" s="357"/>
      <c r="V96" s="357"/>
      <c r="W96" s="357"/>
      <c r="X96" s="357"/>
      <c r="Y96" s="357"/>
      <c r="Z96" s="357"/>
    </row>
    <row r="97" spans="1:26" ht="11.25" customHeight="1" x14ac:dyDescent="0.2">
      <c r="A97" s="357"/>
      <c r="B97" s="357"/>
      <c r="C97" s="357"/>
      <c r="D97" s="357"/>
      <c r="E97" s="357"/>
      <c r="F97" s="357"/>
      <c r="G97" s="357"/>
      <c r="H97" s="361"/>
      <c r="I97" s="357"/>
      <c r="J97" s="357"/>
      <c r="K97" s="361"/>
      <c r="L97" s="443"/>
      <c r="M97" s="357"/>
      <c r="N97" s="357"/>
      <c r="O97" s="357"/>
      <c r="P97" s="357"/>
      <c r="Q97" s="357"/>
      <c r="R97" s="357"/>
      <c r="S97" s="357"/>
      <c r="T97" s="357"/>
      <c r="U97" s="357"/>
      <c r="V97" s="357"/>
      <c r="W97" s="357"/>
      <c r="X97" s="357"/>
      <c r="Y97" s="357"/>
      <c r="Z97" s="357"/>
    </row>
    <row r="98" spans="1:26" ht="11.25" customHeight="1" x14ac:dyDescent="0.2">
      <c r="A98" s="357"/>
      <c r="B98" s="357"/>
      <c r="C98" s="357"/>
      <c r="D98" s="357"/>
      <c r="E98" s="357"/>
      <c r="F98" s="357"/>
      <c r="G98" s="357"/>
      <c r="H98" s="361"/>
      <c r="I98" s="357"/>
      <c r="J98" s="357"/>
      <c r="K98" s="361"/>
      <c r="L98" s="443"/>
      <c r="M98" s="357"/>
      <c r="N98" s="357"/>
      <c r="O98" s="357"/>
      <c r="P98" s="357"/>
      <c r="Q98" s="357"/>
      <c r="R98" s="357"/>
      <c r="S98" s="357"/>
      <c r="T98" s="357"/>
      <c r="U98" s="357"/>
      <c r="V98" s="357"/>
      <c r="W98" s="357"/>
      <c r="X98" s="357"/>
      <c r="Y98" s="357"/>
      <c r="Z98" s="357"/>
    </row>
    <row r="99" spans="1:26" ht="11.25" customHeight="1" x14ac:dyDescent="0.2">
      <c r="A99" s="357"/>
      <c r="B99" s="357"/>
      <c r="C99" s="357"/>
      <c r="D99" s="357"/>
      <c r="E99" s="357"/>
      <c r="F99" s="357"/>
      <c r="G99" s="357"/>
      <c r="H99" s="361"/>
      <c r="I99" s="357"/>
      <c r="J99" s="357"/>
      <c r="K99" s="361"/>
      <c r="L99" s="443"/>
      <c r="M99" s="357"/>
      <c r="N99" s="357"/>
      <c r="O99" s="357"/>
      <c r="P99" s="357"/>
      <c r="Q99" s="357"/>
      <c r="R99" s="357"/>
      <c r="S99" s="357"/>
      <c r="T99" s="357"/>
      <c r="U99" s="357"/>
      <c r="V99" s="357"/>
      <c r="W99" s="357"/>
      <c r="X99" s="357"/>
      <c r="Y99" s="357"/>
      <c r="Z99" s="357"/>
    </row>
    <row r="100" spans="1:26" ht="11.25" customHeight="1" x14ac:dyDescent="0.2">
      <c r="A100" s="357"/>
      <c r="B100" s="357"/>
      <c r="C100" s="357"/>
      <c r="D100" s="357"/>
      <c r="E100" s="357"/>
      <c r="F100" s="357"/>
      <c r="G100" s="357"/>
      <c r="H100" s="361"/>
      <c r="I100" s="357"/>
      <c r="J100" s="357"/>
      <c r="K100" s="361"/>
      <c r="L100" s="443"/>
      <c r="M100" s="357"/>
      <c r="N100" s="357"/>
      <c r="O100" s="357"/>
      <c r="P100" s="357"/>
      <c r="Q100" s="357"/>
      <c r="R100" s="357"/>
      <c r="S100" s="357"/>
      <c r="T100" s="357"/>
      <c r="U100" s="357"/>
      <c r="V100" s="357"/>
      <c r="W100" s="357"/>
      <c r="X100" s="357"/>
      <c r="Y100" s="357"/>
      <c r="Z100" s="357"/>
    </row>
    <row r="101" spans="1:26" ht="11.25" customHeight="1" x14ac:dyDescent="0.2">
      <c r="A101" s="357"/>
      <c r="B101" s="357"/>
      <c r="C101" s="357"/>
      <c r="D101" s="357"/>
      <c r="E101" s="357"/>
      <c r="F101" s="357"/>
      <c r="G101" s="357"/>
      <c r="H101" s="361"/>
      <c r="I101" s="357"/>
      <c r="J101" s="357"/>
      <c r="K101" s="361"/>
      <c r="L101" s="443"/>
      <c r="M101" s="357"/>
      <c r="N101" s="357"/>
      <c r="O101" s="357"/>
      <c r="P101" s="357"/>
      <c r="Q101" s="357"/>
      <c r="R101" s="357"/>
      <c r="S101" s="357"/>
      <c r="T101" s="357"/>
      <c r="U101" s="357"/>
      <c r="V101" s="357"/>
      <c r="W101" s="357"/>
      <c r="X101" s="357"/>
      <c r="Y101" s="357"/>
      <c r="Z101" s="357"/>
    </row>
    <row r="102" spans="1:26" ht="11.25" customHeight="1" x14ac:dyDescent="0.2">
      <c r="A102" s="357"/>
      <c r="B102" s="357"/>
      <c r="C102" s="357"/>
      <c r="D102" s="357"/>
      <c r="E102" s="357"/>
      <c r="F102" s="357"/>
      <c r="G102" s="357"/>
      <c r="H102" s="361"/>
      <c r="I102" s="357"/>
      <c r="J102" s="357"/>
      <c r="K102" s="361"/>
      <c r="L102" s="443"/>
      <c r="M102" s="357"/>
      <c r="N102" s="357"/>
      <c r="O102" s="357"/>
      <c r="P102" s="357"/>
      <c r="Q102" s="357"/>
      <c r="R102" s="357"/>
      <c r="S102" s="357"/>
      <c r="T102" s="357"/>
      <c r="U102" s="357"/>
      <c r="V102" s="357"/>
      <c r="W102" s="357"/>
      <c r="X102" s="357"/>
      <c r="Y102" s="357"/>
      <c r="Z102" s="357"/>
    </row>
    <row r="103" spans="1:26" ht="11.25" customHeight="1" x14ac:dyDescent="0.2">
      <c r="A103" s="357"/>
      <c r="B103" s="357"/>
      <c r="C103" s="357"/>
      <c r="D103" s="357"/>
      <c r="E103" s="357"/>
      <c r="F103" s="357"/>
      <c r="G103" s="357"/>
      <c r="H103" s="361"/>
      <c r="I103" s="357"/>
      <c r="J103" s="357"/>
      <c r="K103" s="361"/>
      <c r="L103" s="443"/>
      <c r="M103" s="357"/>
      <c r="N103" s="357"/>
      <c r="O103" s="357"/>
      <c r="P103" s="357"/>
      <c r="Q103" s="357"/>
      <c r="R103" s="357"/>
      <c r="S103" s="357"/>
      <c r="T103" s="357"/>
      <c r="U103" s="357"/>
      <c r="V103" s="357"/>
      <c r="W103" s="357"/>
      <c r="X103" s="357"/>
      <c r="Y103" s="357"/>
      <c r="Z103" s="357"/>
    </row>
    <row r="104" spans="1:26" ht="11.25" customHeight="1" x14ac:dyDescent="0.2">
      <c r="A104" s="357"/>
      <c r="B104" s="357"/>
      <c r="C104" s="357"/>
      <c r="D104" s="357"/>
      <c r="E104" s="357"/>
      <c r="F104" s="357"/>
      <c r="G104" s="357"/>
      <c r="H104" s="361"/>
      <c r="I104" s="357"/>
      <c r="J104" s="357"/>
      <c r="K104" s="361"/>
      <c r="L104" s="443"/>
      <c r="M104" s="357"/>
      <c r="N104" s="357"/>
      <c r="O104" s="357"/>
      <c r="P104" s="357"/>
      <c r="Q104" s="357"/>
      <c r="R104" s="357"/>
      <c r="S104" s="357"/>
      <c r="T104" s="357"/>
      <c r="U104" s="357"/>
      <c r="V104" s="357"/>
      <c r="W104" s="357"/>
      <c r="X104" s="357"/>
      <c r="Y104" s="357"/>
      <c r="Z104" s="357"/>
    </row>
    <row r="105" spans="1:26" ht="11.25" customHeight="1" x14ac:dyDescent="0.2">
      <c r="A105" s="357"/>
      <c r="B105" s="357"/>
      <c r="C105" s="357"/>
      <c r="D105" s="357"/>
      <c r="E105" s="357"/>
      <c r="F105" s="357"/>
      <c r="G105" s="357"/>
      <c r="H105" s="361"/>
      <c r="I105" s="357"/>
      <c r="J105" s="357"/>
      <c r="K105" s="361"/>
      <c r="L105" s="443"/>
      <c r="M105" s="357"/>
      <c r="N105" s="357"/>
      <c r="O105" s="357"/>
      <c r="P105" s="357"/>
      <c r="Q105" s="357"/>
      <c r="R105" s="357"/>
      <c r="S105" s="357"/>
      <c r="T105" s="357"/>
      <c r="U105" s="357"/>
      <c r="V105" s="357"/>
      <c r="W105" s="357"/>
      <c r="X105" s="357"/>
      <c r="Y105" s="357"/>
      <c r="Z105" s="357"/>
    </row>
    <row r="106" spans="1:26" ht="11.25" customHeight="1" x14ac:dyDescent="0.2">
      <c r="A106" s="357"/>
      <c r="B106" s="357"/>
      <c r="C106" s="357"/>
      <c r="D106" s="357"/>
      <c r="E106" s="357"/>
      <c r="F106" s="357"/>
      <c r="G106" s="357"/>
      <c r="H106" s="361"/>
      <c r="I106" s="357"/>
      <c r="J106" s="357"/>
      <c r="K106" s="361"/>
      <c r="L106" s="443"/>
      <c r="M106" s="357"/>
      <c r="N106" s="357"/>
      <c r="O106" s="357"/>
      <c r="P106" s="357"/>
      <c r="Q106" s="357"/>
      <c r="R106" s="357"/>
      <c r="S106" s="357"/>
      <c r="T106" s="357"/>
      <c r="U106" s="357"/>
      <c r="V106" s="357"/>
      <c r="W106" s="357"/>
      <c r="X106" s="357"/>
      <c r="Y106" s="357"/>
      <c r="Z106" s="357"/>
    </row>
    <row r="107" spans="1:26" ht="11.25" customHeight="1" x14ac:dyDescent="0.2">
      <c r="A107" s="357"/>
      <c r="B107" s="357"/>
      <c r="C107" s="357"/>
      <c r="D107" s="357"/>
      <c r="E107" s="357"/>
      <c r="F107" s="357"/>
      <c r="G107" s="357"/>
      <c r="H107" s="361"/>
      <c r="I107" s="357"/>
      <c r="J107" s="357"/>
      <c r="K107" s="361"/>
      <c r="L107" s="443"/>
      <c r="M107" s="357"/>
      <c r="N107" s="357"/>
      <c r="O107" s="357"/>
      <c r="P107" s="357"/>
      <c r="Q107" s="357"/>
      <c r="R107" s="357"/>
      <c r="S107" s="357"/>
      <c r="T107" s="357"/>
      <c r="U107" s="357"/>
      <c r="V107" s="357"/>
      <c r="W107" s="357"/>
      <c r="X107" s="357"/>
      <c r="Y107" s="357"/>
      <c r="Z107" s="357"/>
    </row>
    <row r="108" spans="1:26" ht="11.25" customHeight="1" x14ac:dyDescent="0.2">
      <c r="A108" s="357"/>
      <c r="B108" s="357"/>
      <c r="C108" s="357"/>
      <c r="D108" s="357"/>
      <c r="E108" s="357"/>
      <c r="F108" s="357"/>
      <c r="G108" s="357"/>
      <c r="H108" s="361"/>
      <c r="I108" s="357"/>
      <c r="J108" s="357"/>
      <c r="K108" s="361"/>
      <c r="L108" s="443"/>
      <c r="M108" s="357"/>
      <c r="N108" s="357"/>
      <c r="O108" s="357"/>
      <c r="P108" s="357"/>
      <c r="Q108" s="357"/>
      <c r="R108" s="357"/>
      <c r="S108" s="357"/>
      <c r="T108" s="357"/>
      <c r="U108" s="357"/>
      <c r="V108" s="357"/>
      <c r="W108" s="357"/>
      <c r="X108" s="357"/>
      <c r="Y108" s="357"/>
      <c r="Z108" s="357"/>
    </row>
    <row r="109" spans="1:26" ht="11.25" customHeight="1" x14ac:dyDescent="0.2">
      <c r="A109" s="357"/>
      <c r="B109" s="357"/>
      <c r="C109" s="357"/>
      <c r="D109" s="357"/>
      <c r="E109" s="357"/>
      <c r="F109" s="357"/>
      <c r="G109" s="357"/>
      <c r="H109" s="361"/>
      <c r="I109" s="357"/>
      <c r="J109" s="357"/>
      <c r="K109" s="361"/>
      <c r="L109" s="443"/>
      <c r="M109" s="357"/>
      <c r="N109" s="357"/>
      <c r="O109" s="357"/>
      <c r="P109" s="357"/>
      <c r="Q109" s="357"/>
      <c r="R109" s="357"/>
      <c r="S109" s="357"/>
      <c r="T109" s="357"/>
      <c r="U109" s="357"/>
      <c r="V109" s="357"/>
      <c r="W109" s="357"/>
      <c r="X109" s="357"/>
      <c r="Y109" s="357"/>
      <c r="Z109" s="357"/>
    </row>
    <row r="110" spans="1:26" ht="11.25" customHeight="1" x14ac:dyDescent="0.2">
      <c r="A110" s="357"/>
      <c r="B110" s="357"/>
      <c r="C110" s="357"/>
      <c r="D110" s="357"/>
      <c r="E110" s="357"/>
      <c r="F110" s="357"/>
      <c r="G110" s="357"/>
      <c r="H110" s="361"/>
      <c r="I110" s="357"/>
      <c r="J110" s="357"/>
      <c r="K110" s="361"/>
      <c r="L110" s="443"/>
      <c r="M110" s="357"/>
      <c r="N110" s="357"/>
      <c r="O110" s="357"/>
      <c r="P110" s="357"/>
      <c r="Q110" s="357"/>
      <c r="R110" s="357"/>
      <c r="S110" s="357"/>
      <c r="T110" s="357"/>
      <c r="U110" s="357"/>
      <c r="V110" s="357"/>
      <c r="W110" s="357"/>
      <c r="X110" s="357"/>
      <c r="Y110" s="357"/>
      <c r="Z110" s="357"/>
    </row>
    <row r="111" spans="1:26" ht="11.25" customHeight="1" x14ac:dyDescent="0.2">
      <c r="A111" s="357"/>
      <c r="B111" s="357"/>
      <c r="C111" s="357"/>
      <c r="D111" s="357"/>
      <c r="E111" s="357"/>
      <c r="F111" s="357"/>
      <c r="G111" s="357"/>
      <c r="H111" s="361"/>
      <c r="I111" s="357"/>
      <c r="J111" s="357"/>
      <c r="K111" s="361"/>
      <c r="L111" s="443"/>
      <c r="M111" s="357"/>
      <c r="N111" s="357"/>
      <c r="O111" s="357"/>
      <c r="P111" s="357"/>
      <c r="Q111" s="357"/>
      <c r="R111" s="357"/>
      <c r="S111" s="357"/>
      <c r="T111" s="357"/>
      <c r="U111" s="357"/>
      <c r="V111" s="357"/>
      <c r="W111" s="357"/>
      <c r="X111" s="357"/>
      <c r="Y111" s="357"/>
      <c r="Z111" s="357"/>
    </row>
    <row r="112" spans="1:26" ht="11.25" customHeight="1" x14ac:dyDescent="0.2">
      <c r="A112" s="357"/>
      <c r="B112" s="357"/>
      <c r="C112" s="357"/>
      <c r="D112" s="357"/>
      <c r="E112" s="357"/>
      <c r="F112" s="357"/>
      <c r="G112" s="357"/>
      <c r="H112" s="361"/>
      <c r="I112" s="357"/>
      <c r="J112" s="357"/>
      <c r="K112" s="361"/>
      <c r="L112" s="443"/>
      <c r="M112" s="357"/>
      <c r="N112" s="357"/>
      <c r="O112" s="357"/>
      <c r="P112" s="357"/>
      <c r="Q112" s="357"/>
      <c r="R112" s="357"/>
      <c r="S112" s="357"/>
      <c r="T112" s="357"/>
      <c r="U112" s="357"/>
      <c r="V112" s="357"/>
      <c r="W112" s="357"/>
      <c r="X112" s="357"/>
      <c r="Y112" s="357"/>
      <c r="Z112" s="357"/>
    </row>
    <row r="113" spans="1:26" ht="11.25" customHeight="1" x14ac:dyDescent="0.2">
      <c r="A113" s="357"/>
      <c r="B113" s="357"/>
      <c r="C113" s="357"/>
      <c r="D113" s="357"/>
      <c r="E113" s="357"/>
      <c r="F113" s="357"/>
      <c r="G113" s="357"/>
      <c r="H113" s="361"/>
      <c r="I113" s="357"/>
      <c r="J113" s="357"/>
      <c r="K113" s="361"/>
      <c r="L113" s="443"/>
      <c r="M113" s="357"/>
      <c r="N113" s="357"/>
      <c r="O113" s="357"/>
      <c r="P113" s="357"/>
      <c r="Q113" s="357"/>
      <c r="R113" s="357"/>
      <c r="S113" s="357"/>
      <c r="T113" s="357"/>
      <c r="U113" s="357"/>
      <c r="V113" s="357"/>
      <c r="W113" s="357"/>
      <c r="X113" s="357"/>
      <c r="Y113" s="357"/>
      <c r="Z113" s="357"/>
    </row>
    <row r="114" spans="1:26" ht="11.25" customHeight="1" x14ac:dyDescent="0.2">
      <c r="A114" s="357"/>
      <c r="B114" s="357"/>
      <c r="C114" s="357"/>
      <c r="D114" s="357"/>
      <c r="E114" s="357"/>
      <c r="F114" s="357"/>
      <c r="G114" s="357"/>
      <c r="H114" s="361"/>
      <c r="I114" s="357"/>
      <c r="J114" s="357"/>
      <c r="K114" s="361"/>
      <c r="L114" s="443"/>
      <c r="M114" s="357"/>
      <c r="N114" s="357"/>
      <c r="O114" s="357"/>
      <c r="P114" s="357"/>
      <c r="Q114" s="357"/>
      <c r="R114" s="357"/>
      <c r="S114" s="357"/>
      <c r="T114" s="357"/>
      <c r="U114" s="357"/>
      <c r="V114" s="357"/>
      <c r="W114" s="357"/>
      <c r="X114" s="357"/>
      <c r="Y114" s="357"/>
      <c r="Z114" s="357"/>
    </row>
    <row r="115" spans="1:26" ht="11.25" customHeight="1" x14ac:dyDescent="0.2">
      <c r="A115" s="357"/>
      <c r="B115" s="357"/>
      <c r="C115" s="357"/>
      <c r="D115" s="357"/>
      <c r="E115" s="357"/>
      <c r="F115" s="357"/>
      <c r="G115" s="357"/>
      <c r="H115" s="361"/>
      <c r="I115" s="357"/>
      <c r="J115" s="357"/>
      <c r="K115" s="361"/>
      <c r="L115" s="443"/>
      <c r="M115" s="357"/>
      <c r="N115" s="357"/>
      <c r="O115" s="357"/>
      <c r="P115" s="357"/>
      <c r="Q115" s="357"/>
      <c r="R115" s="357"/>
      <c r="S115" s="357"/>
      <c r="T115" s="357"/>
      <c r="U115" s="357"/>
      <c r="V115" s="357"/>
      <c r="W115" s="357"/>
      <c r="X115" s="357"/>
      <c r="Y115" s="357"/>
      <c r="Z115" s="357"/>
    </row>
    <row r="116" spans="1:26" ht="11.25" customHeight="1" x14ac:dyDescent="0.2">
      <c r="A116" s="357"/>
      <c r="B116" s="357"/>
      <c r="C116" s="357"/>
      <c r="D116" s="357"/>
      <c r="E116" s="357"/>
      <c r="F116" s="357"/>
      <c r="G116" s="357"/>
      <c r="H116" s="361"/>
      <c r="I116" s="357"/>
      <c r="J116" s="357"/>
      <c r="K116" s="361"/>
      <c r="L116" s="443"/>
      <c r="M116" s="357"/>
      <c r="N116" s="357"/>
      <c r="O116" s="357"/>
      <c r="P116" s="357"/>
      <c r="Q116" s="357"/>
      <c r="R116" s="357"/>
      <c r="S116" s="357"/>
      <c r="T116" s="357"/>
      <c r="U116" s="357"/>
      <c r="V116" s="357"/>
      <c r="W116" s="357"/>
      <c r="X116" s="357"/>
      <c r="Y116" s="357"/>
      <c r="Z116" s="357"/>
    </row>
    <row r="117" spans="1:26" ht="11.25" customHeight="1" x14ac:dyDescent="0.2">
      <c r="A117" s="357"/>
      <c r="B117" s="357"/>
      <c r="C117" s="357"/>
      <c r="D117" s="357"/>
      <c r="E117" s="357"/>
      <c r="F117" s="357"/>
      <c r="G117" s="357"/>
      <c r="H117" s="361"/>
      <c r="I117" s="357"/>
      <c r="J117" s="357"/>
      <c r="K117" s="361"/>
      <c r="L117" s="443"/>
      <c r="M117" s="357"/>
      <c r="N117" s="357"/>
      <c r="O117" s="357"/>
      <c r="P117" s="357"/>
      <c r="Q117" s="357"/>
      <c r="R117" s="357"/>
      <c r="S117" s="357"/>
      <c r="T117" s="357"/>
      <c r="U117" s="357"/>
      <c r="V117" s="357"/>
      <c r="W117" s="357"/>
      <c r="X117" s="357"/>
      <c r="Y117" s="357"/>
      <c r="Z117" s="357"/>
    </row>
    <row r="118" spans="1:26" ht="11.25" customHeight="1" x14ac:dyDescent="0.2">
      <c r="A118" s="357"/>
      <c r="B118" s="357"/>
      <c r="C118" s="357"/>
      <c r="D118" s="357"/>
      <c r="E118" s="357"/>
      <c r="F118" s="357"/>
      <c r="G118" s="357"/>
      <c r="H118" s="361"/>
      <c r="I118" s="357"/>
      <c r="J118" s="357"/>
      <c r="K118" s="361"/>
      <c r="L118" s="443"/>
      <c r="M118" s="357"/>
      <c r="N118" s="357"/>
      <c r="O118" s="357"/>
      <c r="P118" s="357"/>
      <c r="Q118" s="357"/>
      <c r="R118" s="357"/>
      <c r="S118" s="357"/>
      <c r="T118" s="357"/>
      <c r="U118" s="357"/>
      <c r="V118" s="357"/>
      <c r="W118" s="357"/>
      <c r="X118" s="357"/>
      <c r="Y118" s="357"/>
      <c r="Z118" s="357"/>
    </row>
    <row r="119" spans="1:26" ht="11.25" customHeight="1" x14ac:dyDescent="0.2">
      <c r="A119" s="357"/>
      <c r="B119" s="357"/>
      <c r="C119" s="357"/>
      <c r="D119" s="357"/>
      <c r="E119" s="357"/>
      <c r="F119" s="357"/>
      <c r="G119" s="357"/>
      <c r="H119" s="361"/>
      <c r="I119" s="357"/>
      <c r="J119" s="357"/>
      <c r="K119" s="361"/>
      <c r="L119" s="443"/>
      <c r="M119" s="357"/>
      <c r="N119" s="357"/>
      <c r="O119" s="357"/>
      <c r="P119" s="357"/>
      <c r="Q119" s="357"/>
      <c r="R119" s="357"/>
      <c r="S119" s="357"/>
      <c r="T119" s="357"/>
      <c r="U119" s="357"/>
      <c r="V119" s="357"/>
      <c r="W119" s="357"/>
      <c r="X119" s="357"/>
      <c r="Y119" s="357"/>
      <c r="Z119" s="357"/>
    </row>
    <row r="120" spans="1:26" ht="11.25" customHeight="1" x14ac:dyDescent="0.2">
      <c r="A120" s="357"/>
      <c r="B120" s="357"/>
      <c r="C120" s="357"/>
      <c r="D120" s="357"/>
      <c r="E120" s="357"/>
      <c r="F120" s="357"/>
      <c r="G120" s="357"/>
      <c r="H120" s="361"/>
      <c r="I120" s="357"/>
      <c r="J120" s="357"/>
      <c r="K120" s="361"/>
      <c r="L120" s="443"/>
      <c r="M120" s="357"/>
      <c r="N120" s="357"/>
      <c r="O120" s="357"/>
      <c r="P120" s="357"/>
      <c r="Q120" s="357"/>
      <c r="R120" s="357"/>
      <c r="S120" s="357"/>
      <c r="T120" s="357"/>
      <c r="U120" s="357"/>
      <c r="V120" s="357"/>
      <c r="W120" s="357"/>
      <c r="X120" s="357"/>
      <c r="Y120" s="357"/>
      <c r="Z120" s="357"/>
    </row>
    <row r="121" spans="1:26" ht="11.25" customHeight="1" x14ac:dyDescent="0.2">
      <c r="A121" s="357"/>
      <c r="B121" s="357"/>
      <c r="C121" s="357"/>
      <c r="D121" s="357"/>
      <c r="E121" s="357"/>
      <c r="F121" s="357"/>
      <c r="G121" s="357"/>
      <c r="H121" s="361"/>
      <c r="I121" s="357"/>
      <c r="J121" s="357"/>
      <c r="K121" s="361"/>
      <c r="L121" s="443"/>
      <c r="M121" s="357"/>
      <c r="N121" s="357"/>
      <c r="O121" s="357"/>
      <c r="P121" s="357"/>
      <c r="Q121" s="357"/>
      <c r="R121" s="357"/>
      <c r="S121" s="357"/>
      <c r="T121" s="357"/>
      <c r="U121" s="357"/>
      <c r="V121" s="357"/>
      <c r="W121" s="357"/>
      <c r="X121" s="357"/>
      <c r="Y121" s="357"/>
      <c r="Z121" s="357"/>
    </row>
    <row r="122" spans="1:26" ht="11.25" customHeight="1" x14ac:dyDescent="0.2">
      <c r="A122" s="357"/>
      <c r="B122" s="357"/>
      <c r="C122" s="357"/>
      <c r="D122" s="357"/>
      <c r="E122" s="357"/>
      <c r="F122" s="357"/>
      <c r="G122" s="357"/>
      <c r="H122" s="361"/>
      <c r="I122" s="357"/>
      <c r="J122" s="357"/>
      <c r="K122" s="361"/>
      <c r="L122" s="443"/>
      <c r="M122" s="357"/>
      <c r="N122" s="357"/>
      <c r="O122" s="357"/>
      <c r="P122" s="357"/>
      <c r="Q122" s="357"/>
      <c r="R122" s="357"/>
      <c r="S122" s="357"/>
      <c r="T122" s="357"/>
      <c r="U122" s="357"/>
      <c r="V122" s="357"/>
      <c r="W122" s="357"/>
      <c r="X122" s="357"/>
      <c r="Y122" s="357"/>
      <c r="Z122" s="357"/>
    </row>
    <row r="123" spans="1:26" ht="11.25" customHeight="1" x14ac:dyDescent="0.2">
      <c r="A123" s="357"/>
      <c r="B123" s="357"/>
      <c r="C123" s="357"/>
      <c r="D123" s="357"/>
      <c r="E123" s="357"/>
      <c r="F123" s="357"/>
      <c r="G123" s="357"/>
      <c r="H123" s="361"/>
      <c r="I123" s="357"/>
      <c r="J123" s="357"/>
      <c r="K123" s="361"/>
      <c r="L123" s="443"/>
      <c r="M123" s="357"/>
      <c r="N123" s="357"/>
      <c r="O123" s="357"/>
      <c r="P123" s="357"/>
      <c r="Q123" s="357"/>
      <c r="R123" s="357"/>
      <c r="S123" s="357"/>
      <c r="T123" s="357"/>
      <c r="U123" s="357"/>
      <c r="V123" s="357"/>
      <c r="W123" s="357"/>
      <c r="X123" s="357"/>
      <c r="Y123" s="357"/>
      <c r="Z123" s="357"/>
    </row>
    <row r="124" spans="1:26" ht="11.25" customHeight="1" x14ac:dyDescent="0.2">
      <c r="A124" s="357"/>
      <c r="B124" s="357"/>
      <c r="C124" s="357"/>
      <c r="D124" s="357"/>
      <c r="E124" s="357"/>
      <c r="F124" s="357"/>
      <c r="G124" s="357"/>
      <c r="H124" s="361"/>
      <c r="I124" s="357"/>
      <c r="J124" s="357"/>
      <c r="K124" s="361"/>
      <c r="L124" s="443"/>
      <c r="M124" s="357"/>
      <c r="N124" s="357"/>
      <c r="O124" s="357"/>
      <c r="P124" s="357"/>
      <c r="Q124" s="357"/>
      <c r="R124" s="357"/>
      <c r="S124" s="357"/>
      <c r="T124" s="357"/>
      <c r="U124" s="357"/>
      <c r="V124" s="357"/>
      <c r="W124" s="357"/>
      <c r="X124" s="357"/>
      <c r="Y124" s="357"/>
      <c r="Z124" s="357"/>
    </row>
    <row r="125" spans="1:26" ht="11.25" customHeight="1" x14ac:dyDescent="0.2">
      <c r="A125" s="357"/>
      <c r="B125" s="357"/>
      <c r="C125" s="357"/>
      <c r="D125" s="357"/>
      <c r="E125" s="357"/>
      <c r="F125" s="357"/>
      <c r="G125" s="357"/>
      <c r="H125" s="361"/>
      <c r="I125" s="357"/>
      <c r="J125" s="357"/>
      <c r="K125" s="361"/>
      <c r="L125" s="443"/>
      <c r="M125" s="357"/>
      <c r="N125" s="357"/>
      <c r="O125" s="357"/>
      <c r="P125" s="357"/>
      <c r="Q125" s="357"/>
      <c r="R125" s="357"/>
      <c r="S125" s="357"/>
      <c r="T125" s="357"/>
      <c r="U125" s="357"/>
      <c r="V125" s="357"/>
      <c r="W125" s="357"/>
      <c r="X125" s="357"/>
      <c r="Y125" s="357"/>
      <c r="Z125" s="357"/>
    </row>
    <row r="126" spans="1:26" ht="11.25" customHeight="1" x14ac:dyDescent="0.2">
      <c r="A126" s="357"/>
      <c r="B126" s="357"/>
      <c r="C126" s="357"/>
      <c r="D126" s="357"/>
      <c r="E126" s="357"/>
      <c r="F126" s="357"/>
      <c r="G126" s="357"/>
      <c r="H126" s="361"/>
      <c r="I126" s="357"/>
      <c r="J126" s="357"/>
      <c r="K126" s="361"/>
      <c r="L126" s="443"/>
      <c r="M126" s="357"/>
      <c r="N126" s="357"/>
      <c r="O126" s="357"/>
      <c r="P126" s="357"/>
      <c r="Q126" s="357"/>
      <c r="R126" s="357"/>
      <c r="S126" s="357"/>
      <c r="T126" s="357"/>
      <c r="U126" s="357"/>
      <c r="V126" s="357"/>
      <c r="W126" s="357"/>
      <c r="X126" s="357"/>
      <c r="Y126" s="357"/>
      <c r="Z126" s="357"/>
    </row>
    <row r="127" spans="1:26" ht="11.25" customHeight="1" x14ac:dyDescent="0.2">
      <c r="A127" s="357"/>
      <c r="B127" s="357"/>
      <c r="C127" s="357"/>
      <c r="D127" s="357"/>
      <c r="E127" s="357"/>
      <c r="F127" s="357"/>
      <c r="G127" s="357"/>
      <c r="H127" s="361"/>
      <c r="I127" s="357"/>
      <c r="J127" s="357"/>
      <c r="K127" s="361"/>
      <c r="L127" s="443"/>
      <c r="M127" s="357"/>
      <c r="N127" s="357"/>
      <c r="O127" s="357"/>
      <c r="P127" s="357"/>
      <c r="Q127" s="357"/>
      <c r="R127" s="357"/>
      <c r="S127" s="357"/>
      <c r="T127" s="357"/>
      <c r="U127" s="357"/>
      <c r="V127" s="357"/>
      <c r="W127" s="357"/>
      <c r="X127" s="357"/>
      <c r="Y127" s="357"/>
      <c r="Z127" s="357"/>
    </row>
    <row r="128" spans="1:26" ht="11.25" customHeight="1" x14ac:dyDescent="0.2">
      <c r="A128" s="357"/>
      <c r="B128" s="357"/>
      <c r="C128" s="357"/>
      <c r="D128" s="357"/>
      <c r="E128" s="357"/>
      <c r="F128" s="357"/>
      <c r="G128" s="357"/>
      <c r="H128" s="361"/>
      <c r="I128" s="357"/>
      <c r="J128" s="357"/>
      <c r="K128" s="361"/>
      <c r="L128" s="443"/>
      <c r="M128" s="357"/>
      <c r="N128" s="357"/>
      <c r="O128" s="357"/>
      <c r="P128" s="357"/>
      <c r="Q128" s="357"/>
      <c r="R128" s="357"/>
      <c r="S128" s="357"/>
      <c r="T128" s="357"/>
      <c r="U128" s="357"/>
      <c r="V128" s="357"/>
      <c r="W128" s="357"/>
      <c r="X128" s="357"/>
      <c r="Y128" s="357"/>
      <c r="Z128" s="357"/>
    </row>
    <row r="129" spans="1:26" ht="11.25" customHeight="1" x14ac:dyDescent="0.2">
      <c r="A129" s="357"/>
      <c r="B129" s="357"/>
      <c r="C129" s="357"/>
      <c r="D129" s="357"/>
      <c r="E129" s="357"/>
      <c r="F129" s="357"/>
      <c r="G129" s="357"/>
      <c r="H129" s="361"/>
      <c r="I129" s="357"/>
      <c r="J129" s="357"/>
      <c r="K129" s="361"/>
      <c r="L129" s="443"/>
      <c r="M129" s="357"/>
      <c r="N129" s="357"/>
      <c r="O129" s="357"/>
      <c r="P129" s="357"/>
      <c r="Q129" s="357"/>
      <c r="R129" s="357"/>
      <c r="S129" s="357"/>
      <c r="T129" s="357"/>
      <c r="U129" s="357"/>
      <c r="V129" s="357"/>
      <c r="W129" s="357"/>
      <c r="X129" s="357"/>
      <c r="Y129" s="357"/>
      <c r="Z129" s="357"/>
    </row>
    <row r="130" spans="1:26" ht="11.25" customHeight="1" x14ac:dyDescent="0.2">
      <c r="A130" s="357"/>
      <c r="B130" s="357"/>
      <c r="C130" s="357"/>
      <c r="D130" s="357"/>
      <c r="E130" s="357"/>
      <c r="F130" s="357"/>
      <c r="G130" s="357"/>
      <c r="H130" s="361"/>
      <c r="I130" s="357"/>
      <c r="J130" s="357"/>
      <c r="K130" s="361"/>
      <c r="L130" s="443"/>
      <c r="M130" s="357"/>
      <c r="N130" s="357"/>
      <c r="O130" s="357"/>
      <c r="P130" s="357"/>
      <c r="Q130" s="357"/>
      <c r="R130" s="357"/>
      <c r="S130" s="357"/>
      <c r="T130" s="357"/>
      <c r="U130" s="357"/>
      <c r="V130" s="357"/>
      <c r="W130" s="357"/>
      <c r="X130" s="357"/>
      <c r="Y130" s="357"/>
      <c r="Z130" s="357"/>
    </row>
    <row r="131" spans="1:26" ht="11.25" customHeight="1" x14ac:dyDescent="0.2">
      <c r="A131" s="357"/>
      <c r="B131" s="357"/>
      <c r="C131" s="357"/>
      <c r="D131" s="357"/>
      <c r="E131" s="357"/>
      <c r="F131" s="357"/>
      <c r="G131" s="357"/>
      <c r="H131" s="361"/>
      <c r="I131" s="357"/>
      <c r="J131" s="357"/>
      <c r="K131" s="361"/>
      <c r="L131" s="443"/>
      <c r="M131" s="357"/>
      <c r="N131" s="357"/>
      <c r="O131" s="357"/>
      <c r="P131" s="357"/>
      <c r="Q131" s="357"/>
      <c r="R131" s="357"/>
      <c r="S131" s="357"/>
      <c r="T131" s="357"/>
      <c r="U131" s="357"/>
      <c r="V131" s="357"/>
      <c r="W131" s="357"/>
      <c r="X131" s="357"/>
      <c r="Y131" s="357"/>
      <c r="Z131" s="357"/>
    </row>
    <row r="132" spans="1:26" ht="11.25" customHeight="1" x14ac:dyDescent="0.2">
      <c r="A132" s="357"/>
      <c r="B132" s="357"/>
      <c r="C132" s="357"/>
      <c r="D132" s="357"/>
      <c r="E132" s="357"/>
      <c r="F132" s="357"/>
      <c r="G132" s="357"/>
      <c r="H132" s="361"/>
      <c r="I132" s="357"/>
      <c r="J132" s="357"/>
      <c r="K132" s="361"/>
      <c r="L132" s="443"/>
      <c r="M132" s="357"/>
      <c r="N132" s="357"/>
      <c r="O132" s="357"/>
      <c r="P132" s="357"/>
      <c r="Q132" s="357"/>
      <c r="R132" s="357"/>
      <c r="S132" s="357"/>
      <c r="T132" s="357"/>
      <c r="U132" s="357"/>
      <c r="V132" s="357"/>
      <c r="W132" s="357"/>
      <c r="X132" s="357"/>
      <c r="Y132" s="357"/>
      <c r="Z132" s="357"/>
    </row>
    <row r="133" spans="1:26" ht="11.25" customHeight="1" x14ac:dyDescent="0.2">
      <c r="A133" s="357"/>
      <c r="B133" s="357"/>
      <c r="C133" s="357"/>
      <c r="D133" s="357"/>
      <c r="E133" s="357"/>
      <c r="F133" s="357"/>
      <c r="G133" s="357"/>
      <c r="H133" s="361"/>
      <c r="I133" s="357"/>
      <c r="J133" s="357"/>
      <c r="K133" s="361"/>
      <c r="L133" s="443"/>
      <c r="M133" s="357"/>
      <c r="N133" s="357"/>
      <c r="O133" s="357"/>
      <c r="P133" s="357"/>
      <c r="Q133" s="357"/>
      <c r="R133" s="357"/>
      <c r="S133" s="357"/>
      <c r="T133" s="357"/>
      <c r="U133" s="357"/>
      <c r="V133" s="357"/>
      <c r="W133" s="357"/>
      <c r="X133" s="357"/>
      <c r="Y133" s="357"/>
      <c r="Z133" s="357"/>
    </row>
    <row r="134" spans="1:26" ht="11.25" customHeight="1" x14ac:dyDescent="0.2">
      <c r="A134" s="357"/>
      <c r="B134" s="357"/>
      <c r="C134" s="357"/>
      <c r="D134" s="357"/>
      <c r="E134" s="357"/>
      <c r="F134" s="357"/>
      <c r="G134" s="357"/>
      <c r="H134" s="361"/>
      <c r="I134" s="357"/>
      <c r="J134" s="357"/>
      <c r="K134" s="361"/>
      <c r="L134" s="443"/>
      <c r="M134" s="357"/>
      <c r="N134" s="357"/>
      <c r="O134" s="357"/>
      <c r="P134" s="357"/>
      <c r="Q134" s="357"/>
      <c r="R134" s="357"/>
      <c r="S134" s="357"/>
      <c r="T134" s="357"/>
      <c r="U134" s="357"/>
      <c r="V134" s="357"/>
      <c r="W134" s="357"/>
      <c r="X134" s="357"/>
      <c r="Y134" s="357"/>
      <c r="Z134" s="357"/>
    </row>
    <row r="135" spans="1:26" ht="11.25" customHeight="1" x14ac:dyDescent="0.2">
      <c r="A135" s="357"/>
      <c r="B135" s="357"/>
      <c r="C135" s="357"/>
      <c r="D135" s="357"/>
      <c r="E135" s="357"/>
      <c r="F135" s="357"/>
      <c r="G135" s="357"/>
      <c r="H135" s="361"/>
      <c r="I135" s="357"/>
      <c r="J135" s="357"/>
      <c r="K135" s="361"/>
      <c r="L135" s="443"/>
      <c r="M135" s="357"/>
      <c r="N135" s="357"/>
      <c r="O135" s="357"/>
      <c r="P135" s="357"/>
      <c r="Q135" s="357"/>
      <c r="R135" s="357"/>
      <c r="S135" s="357"/>
      <c r="T135" s="357"/>
      <c r="U135" s="357"/>
      <c r="V135" s="357"/>
      <c r="W135" s="357"/>
      <c r="X135" s="357"/>
      <c r="Y135" s="357"/>
      <c r="Z135" s="357"/>
    </row>
    <row r="136" spans="1:26" ht="11.25" customHeight="1" x14ac:dyDescent="0.2">
      <c r="A136" s="357"/>
      <c r="B136" s="357"/>
      <c r="C136" s="357"/>
      <c r="D136" s="357"/>
      <c r="E136" s="357"/>
      <c r="F136" s="357"/>
      <c r="G136" s="357"/>
      <c r="H136" s="361"/>
      <c r="I136" s="357"/>
      <c r="J136" s="357"/>
      <c r="K136" s="361"/>
      <c r="L136" s="443"/>
      <c r="M136" s="357"/>
      <c r="N136" s="357"/>
      <c r="O136" s="357"/>
      <c r="P136" s="357"/>
      <c r="Q136" s="357"/>
      <c r="R136" s="357"/>
      <c r="S136" s="357"/>
      <c r="T136" s="357"/>
      <c r="U136" s="357"/>
      <c r="V136" s="357"/>
      <c r="W136" s="357"/>
      <c r="X136" s="357"/>
      <c r="Y136" s="357"/>
      <c r="Z136" s="357"/>
    </row>
    <row r="137" spans="1:26" ht="11.25" customHeight="1" x14ac:dyDescent="0.2">
      <c r="A137" s="357"/>
      <c r="B137" s="357"/>
      <c r="C137" s="357"/>
      <c r="D137" s="357"/>
      <c r="E137" s="357"/>
      <c r="F137" s="357"/>
      <c r="G137" s="357"/>
      <c r="H137" s="361"/>
      <c r="I137" s="357"/>
      <c r="J137" s="357"/>
      <c r="K137" s="361"/>
      <c r="L137" s="443"/>
      <c r="M137" s="357"/>
      <c r="N137" s="357"/>
      <c r="O137" s="357"/>
      <c r="P137" s="357"/>
      <c r="Q137" s="357"/>
      <c r="R137" s="357"/>
      <c r="S137" s="357"/>
      <c r="T137" s="357"/>
      <c r="U137" s="357"/>
      <c r="V137" s="357"/>
      <c r="W137" s="357"/>
      <c r="X137" s="357"/>
      <c r="Y137" s="357"/>
      <c r="Z137" s="357"/>
    </row>
    <row r="138" spans="1:26" ht="11.25" customHeight="1" x14ac:dyDescent="0.2">
      <c r="A138" s="357"/>
      <c r="B138" s="357"/>
      <c r="C138" s="357"/>
      <c r="D138" s="357"/>
      <c r="E138" s="357"/>
      <c r="F138" s="357"/>
      <c r="G138" s="357"/>
      <c r="H138" s="361"/>
      <c r="I138" s="357"/>
      <c r="J138" s="357"/>
      <c r="K138" s="361"/>
      <c r="L138" s="443"/>
      <c r="M138" s="357"/>
      <c r="N138" s="357"/>
      <c r="O138" s="357"/>
      <c r="P138" s="357"/>
      <c r="Q138" s="357"/>
      <c r="R138" s="357"/>
      <c r="S138" s="357"/>
      <c r="T138" s="357"/>
      <c r="U138" s="357"/>
      <c r="V138" s="357"/>
      <c r="W138" s="357"/>
      <c r="X138" s="357"/>
      <c r="Y138" s="357"/>
      <c r="Z138" s="357"/>
    </row>
    <row r="139" spans="1:26" ht="11.25" customHeight="1" x14ac:dyDescent="0.2">
      <c r="A139" s="357"/>
      <c r="B139" s="357"/>
      <c r="C139" s="357"/>
      <c r="D139" s="357"/>
      <c r="E139" s="357"/>
      <c r="F139" s="357"/>
      <c r="G139" s="357"/>
      <c r="H139" s="361"/>
      <c r="I139" s="357"/>
      <c r="J139" s="357"/>
      <c r="K139" s="361"/>
      <c r="L139" s="443"/>
      <c r="M139" s="357"/>
      <c r="N139" s="357"/>
      <c r="O139" s="357"/>
      <c r="P139" s="357"/>
      <c r="Q139" s="357"/>
      <c r="R139" s="357"/>
      <c r="S139" s="357"/>
      <c r="T139" s="357"/>
      <c r="U139" s="357"/>
      <c r="V139" s="357"/>
      <c r="W139" s="357"/>
      <c r="X139" s="357"/>
      <c r="Y139" s="357"/>
      <c r="Z139" s="357"/>
    </row>
    <row r="140" spans="1:26" ht="11.25" customHeight="1" x14ac:dyDescent="0.2">
      <c r="A140" s="357"/>
      <c r="B140" s="357"/>
      <c r="C140" s="357"/>
      <c r="D140" s="357"/>
      <c r="E140" s="357"/>
      <c r="F140" s="357"/>
      <c r="G140" s="357"/>
      <c r="H140" s="361"/>
      <c r="I140" s="357"/>
      <c r="J140" s="357"/>
      <c r="K140" s="361"/>
      <c r="L140" s="443"/>
      <c r="M140" s="357"/>
      <c r="N140" s="357"/>
      <c r="O140" s="357"/>
      <c r="P140" s="357"/>
      <c r="Q140" s="357"/>
      <c r="R140" s="357"/>
      <c r="S140" s="357"/>
      <c r="T140" s="357"/>
      <c r="U140" s="357"/>
      <c r="V140" s="357"/>
      <c r="W140" s="357"/>
      <c r="X140" s="357"/>
      <c r="Y140" s="357"/>
      <c r="Z140" s="357"/>
    </row>
    <row r="141" spans="1:26" ht="11.25" customHeight="1" x14ac:dyDescent="0.2">
      <c r="A141" s="357"/>
      <c r="B141" s="357"/>
      <c r="C141" s="357"/>
      <c r="D141" s="357"/>
      <c r="E141" s="357"/>
      <c r="F141" s="357"/>
      <c r="G141" s="357"/>
      <c r="H141" s="361"/>
      <c r="I141" s="357"/>
      <c r="J141" s="357"/>
      <c r="K141" s="361"/>
      <c r="L141" s="443"/>
      <c r="M141" s="357"/>
      <c r="N141" s="357"/>
      <c r="O141" s="357"/>
      <c r="P141" s="357"/>
      <c r="Q141" s="357"/>
      <c r="R141" s="357"/>
      <c r="S141" s="357"/>
      <c r="T141" s="357"/>
      <c r="U141" s="357"/>
      <c r="V141" s="357"/>
      <c r="W141" s="357"/>
      <c r="X141" s="357"/>
      <c r="Y141" s="357"/>
      <c r="Z141" s="357"/>
    </row>
    <row r="142" spans="1:26" ht="11.25" customHeight="1" x14ac:dyDescent="0.2">
      <c r="A142" s="357"/>
      <c r="B142" s="357"/>
      <c r="C142" s="357"/>
      <c r="D142" s="357"/>
      <c r="E142" s="357"/>
      <c r="F142" s="357"/>
      <c r="G142" s="357"/>
      <c r="H142" s="361"/>
      <c r="I142" s="357"/>
      <c r="J142" s="357"/>
      <c r="K142" s="361"/>
      <c r="L142" s="443"/>
      <c r="M142" s="357"/>
      <c r="N142" s="357"/>
      <c r="O142" s="357"/>
      <c r="P142" s="357"/>
      <c r="Q142" s="357"/>
      <c r="R142" s="357"/>
      <c r="S142" s="357"/>
      <c r="T142" s="357"/>
      <c r="U142" s="357"/>
      <c r="V142" s="357"/>
      <c r="W142" s="357"/>
      <c r="X142" s="357"/>
      <c r="Y142" s="357"/>
      <c r="Z142" s="357"/>
    </row>
    <row r="143" spans="1:26" ht="11.25" customHeight="1" x14ac:dyDescent="0.2">
      <c r="A143" s="357"/>
      <c r="B143" s="357"/>
      <c r="C143" s="357"/>
      <c r="D143" s="357"/>
      <c r="E143" s="357"/>
      <c r="F143" s="357"/>
      <c r="G143" s="357"/>
      <c r="H143" s="361"/>
      <c r="I143" s="357"/>
      <c r="J143" s="357"/>
      <c r="K143" s="361"/>
      <c r="L143" s="443"/>
      <c r="M143" s="357"/>
      <c r="N143" s="357"/>
      <c r="O143" s="357"/>
      <c r="P143" s="357"/>
      <c r="Q143" s="357"/>
      <c r="R143" s="357"/>
      <c r="S143" s="357"/>
      <c r="T143" s="357"/>
      <c r="U143" s="357"/>
      <c r="V143" s="357"/>
      <c r="W143" s="357"/>
      <c r="X143" s="357"/>
      <c r="Y143" s="357"/>
      <c r="Z143" s="357"/>
    </row>
    <row r="144" spans="1:26" ht="11.25" customHeight="1" x14ac:dyDescent="0.2">
      <c r="A144" s="357"/>
      <c r="B144" s="357"/>
      <c r="C144" s="357"/>
      <c r="D144" s="357"/>
      <c r="E144" s="357"/>
      <c r="F144" s="357"/>
      <c r="G144" s="357"/>
      <c r="H144" s="361"/>
      <c r="I144" s="357"/>
      <c r="J144" s="357"/>
      <c r="K144" s="361"/>
      <c r="L144" s="443"/>
      <c r="M144" s="357"/>
      <c r="N144" s="357"/>
      <c r="O144" s="357"/>
      <c r="P144" s="357"/>
      <c r="Q144" s="357"/>
      <c r="R144" s="357"/>
      <c r="S144" s="357"/>
      <c r="T144" s="357"/>
      <c r="U144" s="357"/>
      <c r="V144" s="357"/>
      <c r="W144" s="357"/>
      <c r="X144" s="357"/>
      <c r="Y144" s="357"/>
      <c r="Z144" s="357"/>
    </row>
    <row r="145" spans="1:26" ht="11.25" customHeight="1" x14ac:dyDescent="0.2">
      <c r="A145" s="357"/>
      <c r="B145" s="357"/>
      <c r="C145" s="357"/>
      <c r="D145" s="357"/>
      <c r="E145" s="357"/>
      <c r="F145" s="357"/>
      <c r="G145" s="357"/>
      <c r="H145" s="361"/>
      <c r="I145" s="357"/>
      <c r="J145" s="357"/>
      <c r="K145" s="361"/>
      <c r="L145" s="443"/>
      <c r="M145" s="357"/>
      <c r="N145" s="357"/>
      <c r="O145" s="357"/>
      <c r="P145" s="357"/>
      <c r="Q145" s="357"/>
      <c r="R145" s="357"/>
      <c r="S145" s="357"/>
      <c r="T145" s="357"/>
      <c r="U145" s="357"/>
      <c r="V145" s="357"/>
      <c r="W145" s="357"/>
      <c r="X145" s="357"/>
      <c r="Y145" s="357"/>
      <c r="Z145" s="357"/>
    </row>
    <row r="146" spans="1:26" ht="11.25" customHeight="1" x14ac:dyDescent="0.2">
      <c r="A146" s="357"/>
      <c r="B146" s="357"/>
      <c r="C146" s="357"/>
      <c r="D146" s="357"/>
      <c r="E146" s="357"/>
      <c r="F146" s="357"/>
      <c r="G146" s="357"/>
      <c r="H146" s="361"/>
      <c r="I146" s="357"/>
      <c r="J146" s="357"/>
      <c r="K146" s="361"/>
      <c r="L146" s="443"/>
      <c r="M146" s="357"/>
      <c r="N146" s="357"/>
      <c r="O146" s="357"/>
      <c r="P146" s="357"/>
      <c r="Q146" s="357"/>
      <c r="R146" s="357"/>
      <c r="S146" s="357"/>
      <c r="T146" s="357"/>
      <c r="U146" s="357"/>
      <c r="V146" s="357"/>
      <c r="W146" s="357"/>
      <c r="X146" s="357"/>
      <c r="Y146" s="357"/>
      <c r="Z146" s="357"/>
    </row>
    <row r="147" spans="1:26" ht="11.25" customHeight="1" x14ac:dyDescent="0.2">
      <c r="A147" s="357"/>
      <c r="B147" s="357"/>
      <c r="C147" s="357"/>
      <c r="D147" s="357"/>
      <c r="E147" s="357"/>
      <c r="F147" s="357"/>
      <c r="G147" s="357"/>
      <c r="H147" s="361"/>
      <c r="I147" s="357"/>
      <c r="J147" s="357"/>
      <c r="K147" s="361"/>
      <c r="L147" s="443"/>
      <c r="M147" s="357"/>
      <c r="N147" s="357"/>
      <c r="O147" s="357"/>
      <c r="P147" s="357"/>
      <c r="Q147" s="357"/>
      <c r="R147" s="357"/>
      <c r="S147" s="357"/>
      <c r="T147" s="357"/>
      <c r="U147" s="357"/>
      <c r="V147" s="357"/>
      <c r="W147" s="357"/>
      <c r="X147" s="357"/>
      <c r="Y147" s="357"/>
      <c r="Z147" s="357"/>
    </row>
    <row r="148" spans="1:26" ht="11.25" customHeight="1" x14ac:dyDescent="0.2">
      <c r="A148" s="357"/>
      <c r="B148" s="357"/>
      <c r="C148" s="357"/>
      <c r="D148" s="357"/>
      <c r="E148" s="357"/>
      <c r="F148" s="357"/>
      <c r="G148" s="357"/>
      <c r="H148" s="361"/>
      <c r="I148" s="357"/>
      <c r="J148" s="357"/>
      <c r="K148" s="361"/>
      <c r="L148" s="443"/>
      <c r="M148" s="357"/>
      <c r="N148" s="357"/>
      <c r="O148" s="357"/>
      <c r="P148" s="357"/>
      <c r="Q148" s="357"/>
      <c r="R148" s="357"/>
      <c r="S148" s="357"/>
      <c r="T148" s="357"/>
      <c r="U148" s="357"/>
      <c r="V148" s="357"/>
      <c r="W148" s="357"/>
      <c r="X148" s="357"/>
      <c r="Y148" s="357"/>
      <c r="Z148" s="357"/>
    </row>
    <row r="149" spans="1:26" ht="11.25" customHeight="1" x14ac:dyDescent="0.2">
      <c r="A149" s="357"/>
      <c r="B149" s="357"/>
      <c r="C149" s="357"/>
      <c r="D149" s="357"/>
      <c r="E149" s="357"/>
      <c r="F149" s="357"/>
      <c r="G149" s="357"/>
      <c r="H149" s="361"/>
      <c r="I149" s="357"/>
      <c r="J149" s="357"/>
      <c r="K149" s="361"/>
      <c r="L149" s="443"/>
      <c r="M149" s="357"/>
      <c r="N149" s="357"/>
      <c r="O149" s="357"/>
      <c r="P149" s="357"/>
      <c r="Q149" s="357"/>
      <c r="R149" s="357"/>
      <c r="S149" s="357"/>
      <c r="T149" s="357"/>
      <c r="U149" s="357"/>
      <c r="V149" s="357"/>
      <c r="W149" s="357"/>
      <c r="X149" s="357"/>
      <c r="Y149" s="357"/>
      <c r="Z149" s="357"/>
    </row>
    <row r="150" spans="1:26" ht="11.25" customHeight="1" x14ac:dyDescent="0.2">
      <c r="A150" s="357"/>
      <c r="B150" s="357"/>
      <c r="C150" s="357"/>
      <c r="D150" s="357"/>
      <c r="E150" s="357"/>
      <c r="F150" s="357"/>
      <c r="G150" s="357"/>
      <c r="H150" s="361"/>
      <c r="I150" s="357"/>
      <c r="J150" s="357"/>
      <c r="K150" s="361"/>
      <c r="L150" s="443"/>
      <c r="M150" s="357"/>
      <c r="N150" s="357"/>
      <c r="O150" s="357"/>
      <c r="P150" s="357"/>
      <c r="Q150" s="357"/>
      <c r="R150" s="357"/>
      <c r="S150" s="357"/>
      <c r="T150" s="357"/>
      <c r="U150" s="357"/>
      <c r="V150" s="357"/>
      <c r="W150" s="357"/>
      <c r="X150" s="357"/>
      <c r="Y150" s="357"/>
      <c r="Z150" s="357"/>
    </row>
    <row r="151" spans="1:26" ht="11.25" customHeight="1" x14ac:dyDescent="0.2">
      <c r="A151" s="357"/>
      <c r="B151" s="357"/>
      <c r="C151" s="357"/>
      <c r="D151" s="357"/>
      <c r="E151" s="357"/>
      <c r="F151" s="357"/>
      <c r="G151" s="357"/>
      <c r="H151" s="361"/>
      <c r="I151" s="357"/>
      <c r="J151" s="357"/>
      <c r="K151" s="361"/>
      <c r="L151" s="443"/>
      <c r="M151" s="357"/>
      <c r="N151" s="357"/>
      <c r="O151" s="357"/>
      <c r="P151" s="357"/>
      <c r="Q151" s="357"/>
      <c r="R151" s="357"/>
      <c r="S151" s="357"/>
      <c r="T151" s="357"/>
      <c r="U151" s="357"/>
      <c r="V151" s="357"/>
      <c r="W151" s="357"/>
      <c r="X151" s="357"/>
      <c r="Y151" s="357"/>
      <c r="Z151" s="357"/>
    </row>
    <row r="152" spans="1:26" ht="11.25" customHeight="1" x14ac:dyDescent="0.2">
      <c r="A152" s="357"/>
      <c r="B152" s="357"/>
      <c r="C152" s="357"/>
      <c r="D152" s="357"/>
      <c r="E152" s="357"/>
      <c r="F152" s="357"/>
      <c r="G152" s="357"/>
      <c r="H152" s="361"/>
      <c r="I152" s="357"/>
      <c r="J152" s="357"/>
      <c r="K152" s="361"/>
      <c r="L152" s="443"/>
      <c r="M152" s="357"/>
      <c r="N152" s="357"/>
      <c r="O152" s="357"/>
      <c r="P152" s="357"/>
      <c r="Q152" s="357"/>
      <c r="R152" s="357"/>
      <c r="S152" s="357"/>
      <c r="T152" s="357"/>
      <c r="U152" s="357"/>
      <c r="V152" s="357"/>
      <c r="W152" s="357"/>
      <c r="X152" s="357"/>
      <c r="Y152" s="357"/>
      <c r="Z152" s="357"/>
    </row>
    <row r="153" spans="1:26" ht="11.25" customHeight="1" x14ac:dyDescent="0.2">
      <c r="A153" s="357"/>
      <c r="B153" s="357"/>
      <c r="C153" s="357"/>
      <c r="D153" s="357"/>
      <c r="E153" s="357"/>
      <c r="F153" s="357"/>
      <c r="G153" s="357"/>
      <c r="H153" s="361"/>
      <c r="I153" s="357"/>
      <c r="J153" s="357"/>
      <c r="K153" s="361"/>
      <c r="L153" s="443"/>
      <c r="M153" s="357"/>
      <c r="N153" s="357"/>
      <c r="O153" s="357"/>
      <c r="P153" s="357"/>
      <c r="Q153" s="357"/>
      <c r="R153" s="357"/>
      <c r="S153" s="357"/>
      <c r="T153" s="357"/>
      <c r="U153" s="357"/>
      <c r="V153" s="357"/>
      <c r="W153" s="357"/>
      <c r="X153" s="357"/>
      <c r="Y153" s="357"/>
      <c r="Z153" s="357"/>
    </row>
    <row r="154" spans="1:26" ht="11.25" customHeight="1" x14ac:dyDescent="0.2">
      <c r="A154" s="357"/>
      <c r="B154" s="357"/>
      <c r="C154" s="357"/>
      <c r="D154" s="357"/>
      <c r="E154" s="357"/>
      <c r="F154" s="357"/>
      <c r="G154" s="357"/>
      <c r="H154" s="361"/>
      <c r="I154" s="357"/>
      <c r="J154" s="357"/>
      <c r="K154" s="361"/>
      <c r="L154" s="443"/>
      <c r="M154" s="357"/>
      <c r="N154" s="357"/>
      <c r="O154" s="357"/>
      <c r="P154" s="357"/>
      <c r="Q154" s="357"/>
      <c r="R154" s="357"/>
      <c r="S154" s="357"/>
      <c r="T154" s="357"/>
      <c r="U154" s="357"/>
      <c r="V154" s="357"/>
      <c r="W154" s="357"/>
      <c r="X154" s="357"/>
      <c r="Y154" s="357"/>
      <c r="Z154" s="357"/>
    </row>
    <row r="155" spans="1:26" ht="11.25" customHeight="1" x14ac:dyDescent="0.2">
      <c r="A155" s="357"/>
      <c r="B155" s="357"/>
      <c r="C155" s="357"/>
      <c r="D155" s="357"/>
      <c r="E155" s="357"/>
      <c r="F155" s="357"/>
      <c r="G155" s="357"/>
      <c r="H155" s="361"/>
      <c r="I155" s="357"/>
      <c r="J155" s="357"/>
      <c r="K155" s="361"/>
      <c r="L155" s="443"/>
      <c r="M155" s="357"/>
      <c r="N155" s="357"/>
      <c r="O155" s="357"/>
      <c r="P155" s="357"/>
      <c r="Q155" s="357"/>
      <c r="R155" s="357"/>
      <c r="S155" s="357"/>
      <c r="T155" s="357"/>
      <c r="U155" s="357"/>
      <c r="V155" s="357"/>
      <c r="W155" s="357"/>
      <c r="X155" s="357"/>
      <c r="Y155" s="357"/>
      <c r="Z155" s="357"/>
    </row>
    <row r="156" spans="1:26" ht="11.25" customHeight="1" x14ac:dyDescent="0.2">
      <c r="A156" s="357"/>
      <c r="B156" s="357"/>
      <c r="C156" s="357"/>
      <c r="D156" s="357"/>
      <c r="E156" s="357"/>
      <c r="F156" s="357"/>
      <c r="G156" s="357"/>
      <c r="H156" s="361"/>
      <c r="I156" s="357"/>
      <c r="J156" s="357"/>
      <c r="K156" s="361"/>
      <c r="L156" s="443"/>
      <c r="M156" s="357"/>
      <c r="N156" s="357"/>
      <c r="O156" s="357"/>
      <c r="P156" s="357"/>
      <c r="Q156" s="357"/>
      <c r="R156" s="357"/>
      <c r="S156" s="357"/>
      <c r="T156" s="357"/>
      <c r="U156" s="357"/>
      <c r="V156" s="357"/>
      <c r="W156" s="357"/>
      <c r="X156" s="357"/>
      <c r="Y156" s="357"/>
      <c r="Z156" s="357"/>
    </row>
    <row r="157" spans="1:26" ht="11.25" customHeight="1" x14ac:dyDescent="0.2">
      <c r="A157" s="357"/>
      <c r="B157" s="357"/>
      <c r="C157" s="357"/>
      <c r="D157" s="357"/>
      <c r="E157" s="357"/>
      <c r="F157" s="357"/>
      <c r="G157" s="357"/>
      <c r="H157" s="361"/>
      <c r="I157" s="357"/>
      <c r="J157" s="357"/>
      <c r="K157" s="361"/>
      <c r="L157" s="443"/>
      <c r="M157" s="357"/>
      <c r="N157" s="357"/>
      <c r="O157" s="357"/>
      <c r="P157" s="357"/>
      <c r="Q157" s="357"/>
      <c r="R157" s="357"/>
      <c r="S157" s="357"/>
      <c r="T157" s="357"/>
      <c r="U157" s="357"/>
      <c r="V157" s="357"/>
      <c r="W157" s="357"/>
      <c r="X157" s="357"/>
      <c r="Y157" s="357"/>
      <c r="Z157" s="357"/>
    </row>
    <row r="158" spans="1:26" ht="11.25" customHeight="1" x14ac:dyDescent="0.2">
      <c r="A158" s="357"/>
      <c r="B158" s="357"/>
      <c r="C158" s="357"/>
      <c r="D158" s="357"/>
      <c r="E158" s="357"/>
      <c r="F158" s="357"/>
      <c r="G158" s="357"/>
      <c r="H158" s="361"/>
      <c r="I158" s="357"/>
      <c r="J158" s="357"/>
      <c r="K158" s="361"/>
      <c r="L158" s="443"/>
      <c r="M158" s="357"/>
      <c r="N158" s="357"/>
      <c r="O158" s="357"/>
      <c r="P158" s="357"/>
      <c r="Q158" s="357"/>
      <c r="R158" s="357"/>
      <c r="S158" s="357"/>
      <c r="T158" s="357"/>
      <c r="U158" s="357"/>
      <c r="V158" s="357"/>
      <c r="W158" s="357"/>
      <c r="X158" s="357"/>
      <c r="Y158" s="357"/>
      <c r="Z158" s="357"/>
    </row>
    <row r="159" spans="1:26" ht="11.25" customHeight="1" x14ac:dyDescent="0.2">
      <c r="A159" s="357"/>
      <c r="B159" s="357"/>
      <c r="C159" s="357"/>
      <c r="D159" s="357"/>
      <c r="E159" s="357"/>
      <c r="F159" s="357"/>
      <c r="G159" s="357"/>
      <c r="H159" s="361"/>
      <c r="I159" s="357"/>
      <c r="J159" s="357"/>
      <c r="K159" s="361"/>
      <c r="L159" s="443"/>
      <c r="M159" s="357"/>
      <c r="N159" s="357"/>
      <c r="O159" s="357"/>
      <c r="P159" s="357"/>
      <c r="Q159" s="357"/>
      <c r="R159" s="357"/>
      <c r="S159" s="357"/>
      <c r="T159" s="357"/>
      <c r="U159" s="357"/>
      <c r="V159" s="357"/>
      <c r="W159" s="357"/>
      <c r="X159" s="357"/>
      <c r="Y159" s="357"/>
      <c r="Z159" s="357"/>
    </row>
    <row r="160" spans="1:26" ht="11.25" customHeight="1" x14ac:dyDescent="0.2">
      <c r="A160" s="357"/>
      <c r="B160" s="357"/>
      <c r="C160" s="357"/>
      <c r="D160" s="357"/>
      <c r="E160" s="357"/>
      <c r="F160" s="357"/>
      <c r="G160" s="357"/>
      <c r="H160" s="361"/>
      <c r="I160" s="357"/>
      <c r="J160" s="357"/>
      <c r="K160" s="361"/>
      <c r="L160" s="443"/>
      <c r="M160" s="357"/>
      <c r="N160" s="357"/>
      <c r="O160" s="357"/>
      <c r="P160" s="357"/>
      <c r="Q160" s="357"/>
      <c r="R160" s="357"/>
      <c r="S160" s="357"/>
      <c r="T160" s="357"/>
      <c r="U160" s="357"/>
      <c r="V160" s="357"/>
      <c r="W160" s="357"/>
      <c r="X160" s="357"/>
      <c r="Y160" s="357"/>
      <c r="Z160" s="357"/>
    </row>
    <row r="161" spans="1:26" ht="11.25" customHeight="1" x14ac:dyDescent="0.2">
      <c r="A161" s="357"/>
      <c r="B161" s="357"/>
      <c r="C161" s="357"/>
      <c r="D161" s="357"/>
      <c r="E161" s="357"/>
      <c r="F161" s="357"/>
      <c r="G161" s="357"/>
      <c r="H161" s="361"/>
      <c r="I161" s="357"/>
      <c r="J161" s="357"/>
      <c r="K161" s="361"/>
      <c r="L161" s="443"/>
      <c r="M161" s="357"/>
      <c r="N161" s="357"/>
      <c r="O161" s="357"/>
      <c r="P161" s="357"/>
      <c r="Q161" s="357"/>
      <c r="R161" s="357"/>
      <c r="S161" s="357"/>
      <c r="T161" s="357"/>
      <c r="U161" s="357"/>
      <c r="V161" s="357"/>
      <c r="W161" s="357"/>
      <c r="X161" s="357"/>
      <c r="Y161" s="357"/>
      <c r="Z161" s="357"/>
    </row>
    <row r="162" spans="1:26" ht="11.25" customHeight="1" x14ac:dyDescent="0.2">
      <c r="A162" s="357"/>
      <c r="B162" s="357"/>
      <c r="C162" s="357"/>
      <c r="D162" s="357"/>
      <c r="E162" s="357"/>
      <c r="F162" s="357"/>
      <c r="G162" s="357"/>
      <c r="H162" s="361"/>
      <c r="I162" s="357"/>
      <c r="J162" s="357"/>
      <c r="K162" s="361"/>
      <c r="L162" s="443"/>
      <c r="M162" s="357"/>
      <c r="N162" s="357"/>
      <c r="O162" s="357"/>
      <c r="P162" s="357"/>
      <c r="Q162" s="357"/>
      <c r="R162" s="357"/>
      <c r="S162" s="357"/>
      <c r="T162" s="357"/>
      <c r="U162" s="357"/>
      <c r="V162" s="357"/>
      <c r="W162" s="357"/>
      <c r="X162" s="357"/>
      <c r="Y162" s="357"/>
      <c r="Z162" s="357"/>
    </row>
    <row r="163" spans="1:26" ht="11.25" customHeight="1" x14ac:dyDescent="0.2">
      <c r="A163" s="357"/>
      <c r="B163" s="357"/>
      <c r="C163" s="357"/>
      <c r="D163" s="357"/>
      <c r="E163" s="357"/>
      <c r="F163" s="357"/>
      <c r="G163" s="357"/>
      <c r="H163" s="361"/>
      <c r="I163" s="357"/>
      <c r="J163" s="357"/>
      <c r="K163" s="361"/>
      <c r="L163" s="443"/>
      <c r="M163" s="357"/>
      <c r="N163" s="357"/>
      <c r="O163" s="357"/>
      <c r="P163" s="357"/>
      <c r="Q163" s="357"/>
      <c r="R163" s="357"/>
      <c r="S163" s="357"/>
      <c r="T163" s="357"/>
      <c r="U163" s="357"/>
      <c r="V163" s="357"/>
      <c r="W163" s="357"/>
      <c r="X163" s="357"/>
      <c r="Y163" s="357"/>
      <c r="Z163" s="357"/>
    </row>
    <row r="164" spans="1:26" ht="11.25" customHeight="1" x14ac:dyDescent="0.2">
      <c r="A164" s="357"/>
      <c r="B164" s="357"/>
      <c r="C164" s="357"/>
      <c r="D164" s="357"/>
      <c r="E164" s="357"/>
      <c r="F164" s="357"/>
      <c r="G164" s="357"/>
      <c r="H164" s="361"/>
      <c r="I164" s="357"/>
      <c r="J164" s="357"/>
      <c r="K164" s="361"/>
      <c r="L164" s="443"/>
      <c r="M164" s="357"/>
      <c r="N164" s="357"/>
      <c r="O164" s="357"/>
      <c r="P164" s="357"/>
      <c r="Q164" s="357"/>
      <c r="R164" s="357"/>
      <c r="S164" s="357"/>
      <c r="T164" s="357"/>
      <c r="U164" s="357"/>
      <c r="V164" s="357"/>
      <c r="W164" s="357"/>
      <c r="X164" s="357"/>
      <c r="Y164" s="357"/>
      <c r="Z164" s="357"/>
    </row>
    <row r="165" spans="1:26" ht="11.25" customHeight="1" x14ac:dyDescent="0.2">
      <c r="A165" s="357"/>
      <c r="B165" s="357"/>
      <c r="C165" s="357"/>
      <c r="D165" s="357"/>
      <c r="E165" s="357"/>
      <c r="F165" s="357"/>
      <c r="G165" s="357"/>
      <c r="H165" s="361"/>
      <c r="I165" s="357"/>
      <c r="J165" s="357"/>
      <c r="K165" s="361"/>
      <c r="L165" s="443"/>
      <c r="M165" s="357"/>
      <c r="N165" s="357"/>
      <c r="O165" s="357"/>
      <c r="P165" s="357"/>
      <c r="Q165" s="357"/>
      <c r="R165" s="357"/>
      <c r="S165" s="357"/>
      <c r="T165" s="357"/>
      <c r="U165" s="357"/>
      <c r="V165" s="357"/>
      <c r="W165" s="357"/>
      <c r="X165" s="357"/>
      <c r="Y165" s="357"/>
      <c r="Z165" s="357"/>
    </row>
    <row r="166" spans="1:26" ht="11.25" customHeight="1" x14ac:dyDescent="0.2">
      <c r="A166" s="357"/>
      <c r="B166" s="357"/>
      <c r="C166" s="357"/>
      <c r="D166" s="357"/>
      <c r="E166" s="357"/>
      <c r="F166" s="357"/>
      <c r="G166" s="357"/>
      <c r="H166" s="361"/>
      <c r="I166" s="357"/>
      <c r="J166" s="357"/>
      <c r="K166" s="361"/>
      <c r="L166" s="443"/>
      <c r="M166" s="357"/>
      <c r="N166" s="357"/>
      <c r="O166" s="357"/>
      <c r="P166" s="357"/>
      <c r="Q166" s="357"/>
      <c r="R166" s="357"/>
      <c r="S166" s="357"/>
      <c r="T166" s="357"/>
      <c r="U166" s="357"/>
      <c r="V166" s="357"/>
      <c r="W166" s="357"/>
      <c r="X166" s="357"/>
      <c r="Y166" s="357"/>
      <c r="Z166" s="357"/>
    </row>
    <row r="167" spans="1:26" ht="11.25" customHeight="1" x14ac:dyDescent="0.2">
      <c r="A167" s="357"/>
      <c r="B167" s="357"/>
      <c r="C167" s="357"/>
      <c r="D167" s="357"/>
      <c r="E167" s="357"/>
      <c r="F167" s="357"/>
      <c r="G167" s="357"/>
      <c r="H167" s="361"/>
      <c r="I167" s="357"/>
      <c r="J167" s="357"/>
      <c r="K167" s="361"/>
      <c r="L167" s="443"/>
      <c r="M167" s="357"/>
      <c r="N167" s="357"/>
      <c r="O167" s="357"/>
      <c r="P167" s="357"/>
      <c r="Q167" s="357"/>
      <c r="R167" s="357"/>
      <c r="S167" s="357"/>
      <c r="T167" s="357"/>
      <c r="U167" s="357"/>
      <c r="V167" s="357"/>
      <c r="W167" s="357"/>
      <c r="X167" s="357"/>
      <c r="Y167" s="357"/>
      <c r="Z167" s="357"/>
    </row>
    <row r="168" spans="1:26" ht="11.25" customHeight="1" x14ac:dyDescent="0.2">
      <c r="A168" s="357"/>
      <c r="B168" s="357"/>
      <c r="C168" s="357"/>
      <c r="D168" s="357"/>
      <c r="E168" s="357"/>
      <c r="F168" s="357"/>
      <c r="G168" s="357"/>
      <c r="H168" s="361"/>
      <c r="I168" s="357"/>
      <c r="J168" s="357"/>
      <c r="K168" s="361"/>
      <c r="L168" s="443"/>
      <c r="M168" s="357"/>
      <c r="N168" s="357"/>
      <c r="O168" s="357"/>
      <c r="P168" s="357"/>
      <c r="Q168" s="357"/>
      <c r="R168" s="357"/>
      <c r="S168" s="357"/>
      <c r="T168" s="357"/>
      <c r="U168" s="357"/>
      <c r="V168" s="357"/>
      <c r="W168" s="357"/>
      <c r="X168" s="357"/>
      <c r="Y168" s="357"/>
      <c r="Z168" s="357"/>
    </row>
    <row r="169" spans="1:26" ht="11.25" customHeight="1" x14ac:dyDescent="0.2">
      <c r="A169" s="357"/>
      <c r="B169" s="357"/>
      <c r="C169" s="357"/>
      <c r="D169" s="357"/>
      <c r="E169" s="357"/>
      <c r="F169" s="357"/>
      <c r="G169" s="357"/>
      <c r="H169" s="361"/>
      <c r="I169" s="357"/>
      <c r="J169" s="357"/>
      <c r="K169" s="361"/>
      <c r="L169" s="443"/>
      <c r="M169" s="357"/>
      <c r="N169" s="357"/>
      <c r="O169" s="357"/>
      <c r="P169" s="357"/>
      <c r="Q169" s="357"/>
      <c r="R169" s="357"/>
      <c r="S169" s="357"/>
      <c r="T169" s="357"/>
      <c r="U169" s="357"/>
      <c r="V169" s="357"/>
      <c r="W169" s="357"/>
      <c r="X169" s="357"/>
      <c r="Y169" s="357"/>
      <c r="Z169" s="357"/>
    </row>
    <row r="170" spans="1:26" ht="11.25" customHeight="1" x14ac:dyDescent="0.2">
      <c r="A170" s="357"/>
      <c r="B170" s="357"/>
      <c r="C170" s="357"/>
      <c r="D170" s="357"/>
      <c r="E170" s="357"/>
      <c r="F170" s="357"/>
      <c r="G170" s="357"/>
      <c r="H170" s="361"/>
      <c r="I170" s="357"/>
      <c r="J170" s="357"/>
      <c r="K170" s="361"/>
      <c r="L170" s="443"/>
      <c r="M170" s="357"/>
      <c r="N170" s="357"/>
      <c r="O170" s="357"/>
      <c r="P170" s="357"/>
      <c r="Q170" s="357"/>
      <c r="R170" s="357"/>
      <c r="S170" s="357"/>
      <c r="T170" s="357"/>
      <c r="U170" s="357"/>
      <c r="V170" s="357"/>
      <c r="W170" s="357"/>
      <c r="X170" s="357"/>
      <c r="Y170" s="357"/>
      <c r="Z170" s="357"/>
    </row>
    <row r="171" spans="1:26" ht="11.25" customHeight="1" x14ac:dyDescent="0.2">
      <c r="A171" s="357"/>
      <c r="B171" s="357"/>
      <c r="C171" s="357"/>
      <c r="D171" s="357"/>
      <c r="E171" s="357"/>
      <c r="F171" s="357"/>
      <c r="G171" s="357"/>
      <c r="H171" s="361"/>
      <c r="I171" s="357"/>
      <c r="J171" s="357"/>
      <c r="K171" s="361"/>
      <c r="L171" s="443"/>
      <c r="M171" s="357"/>
      <c r="N171" s="357"/>
      <c r="O171" s="357"/>
      <c r="P171" s="357"/>
      <c r="Q171" s="357"/>
      <c r="R171" s="357"/>
      <c r="S171" s="357"/>
      <c r="T171" s="357"/>
      <c r="U171" s="357"/>
      <c r="V171" s="357"/>
      <c r="W171" s="357"/>
      <c r="X171" s="357"/>
      <c r="Y171" s="357"/>
      <c r="Z171" s="357"/>
    </row>
    <row r="172" spans="1:26" ht="11.25" customHeight="1" x14ac:dyDescent="0.2">
      <c r="A172" s="357"/>
      <c r="B172" s="357"/>
      <c r="C172" s="357"/>
      <c r="D172" s="357"/>
      <c r="E172" s="357"/>
      <c r="F172" s="357"/>
      <c r="G172" s="357"/>
      <c r="H172" s="361"/>
      <c r="I172" s="357"/>
      <c r="J172" s="357"/>
      <c r="K172" s="361"/>
      <c r="L172" s="443"/>
      <c r="M172" s="357"/>
      <c r="N172" s="357"/>
      <c r="O172" s="357"/>
      <c r="P172" s="357"/>
      <c r="Q172" s="357"/>
      <c r="R172" s="357"/>
      <c r="S172" s="357"/>
      <c r="T172" s="357"/>
      <c r="U172" s="357"/>
      <c r="V172" s="357"/>
      <c r="W172" s="357"/>
      <c r="X172" s="357"/>
      <c r="Y172" s="357"/>
      <c r="Z172" s="357"/>
    </row>
    <row r="173" spans="1:26" ht="11.25" customHeight="1" x14ac:dyDescent="0.2">
      <c r="A173" s="357"/>
      <c r="B173" s="357"/>
      <c r="C173" s="357"/>
      <c r="D173" s="357"/>
      <c r="E173" s="357"/>
      <c r="F173" s="357"/>
      <c r="G173" s="357"/>
      <c r="H173" s="361"/>
      <c r="I173" s="357"/>
      <c r="J173" s="357"/>
      <c r="K173" s="361"/>
      <c r="L173" s="443"/>
      <c r="M173" s="357"/>
      <c r="N173" s="357"/>
      <c r="O173" s="357"/>
      <c r="P173" s="357"/>
      <c r="Q173" s="357"/>
      <c r="R173" s="357"/>
      <c r="S173" s="357"/>
      <c r="T173" s="357"/>
      <c r="U173" s="357"/>
      <c r="V173" s="357"/>
      <c r="W173" s="357"/>
      <c r="X173" s="357"/>
      <c r="Y173" s="357"/>
      <c r="Z173" s="357"/>
    </row>
    <row r="174" spans="1:26" ht="11.25" customHeight="1" x14ac:dyDescent="0.2">
      <c r="A174" s="357"/>
      <c r="B174" s="357"/>
      <c r="C174" s="357"/>
      <c r="D174" s="357"/>
      <c r="E174" s="357"/>
      <c r="F174" s="357"/>
      <c r="G174" s="357"/>
      <c r="H174" s="361"/>
      <c r="I174" s="357"/>
      <c r="J174" s="357"/>
      <c r="K174" s="361"/>
      <c r="L174" s="443"/>
      <c r="M174" s="357"/>
      <c r="N174" s="357"/>
      <c r="O174" s="357"/>
      <c r="P174" s="357"/>
      <c r="Q174" s="357"/>
      <c r="R174" s="357"/>
      <c r="S174" s="357"/>
      <c r="T174" s="357"/>
      <c r="U174" s="357"/>
      <c r="V174" s="357"/>
      <c r="W174" s="357"/>
      <c r="X174" s="357"/>
      <c r="Y174" s="357"/>
      <c r="Z174" s="357"/>
    </row>
    <row r="175" spans="1:26" ht="11.25" customHeight="1" x14ac:dyDescent="0.2">
      <c r="A175" s="357"/>
      <c r="B175" s="357"/>
      <c r="C175" s="357"/>
      <c r="D175" s="357"/>
      <c r="E175" s="357"/>
      <c r="F175" s="357"/>
      <c r="G175" s="357"/>
      <c r="H175" s="361"/>
      <c r="I175" s="357"/>
      <c r="J175" s="357"/>
      <c r="K175" s="361"/>
      <c r="L175" s="443"/>
      <c r="M175" s="357"/>
      <c r="N175" s="357"/>
      <c r="O175" s="357"/>
      <c r="P175" s="357"/>
      <c r="Q175" s="357"/>
      <c r="R175" s="357"/>
      <c r="S175" s="357"/>
      <c r="T175" s="357"/>
      <c r="U175" s="357"/>
      <c r="V175" s="357"/>
      <c r="W175" s="357"/>
      <c r="X175" s="357"/>
      <c r="Y175" s="357"/>
      <c r="Z175" s="357"/>
    </row>
    <row r="176" spans="1:26" ht="11.25" customHeight="1" x14ac:dyDescent="0.2">
      <c r="A176" s="357"/>
      <c r="B176" s="357"/>
      <c r="C176" s="357"/>
      <c r="D176" s="357"/>
      <c r="E176" s="357"/>
      <c r="F176" s="357"/>
      <c r="G176" s="357"/>
      <c r="H176" s="361"/>
      <c r="I176" s="357"/>
      <c r="J176" s="357"/>
      <c r="K176" s="361"/>
      <c r="L176" s="443"/>
      <c r="M176" s="357"/>
      <c r="N176" s="357"/>
      <c r="O176" s="357"/>
      <c r="P176" s="357"/>
      <c r="Q176" s="357"/>
      <c r="R176" s="357"/>
      <c r="S176" s="357"/>
      <c r="T176" s="357"/>
      <c r="U176" s="357"/>
      <c r="V176" s="357"/>
      <c r="W176" s="357"/>
      <c r="X176" s="357"/>
      <c r="Y176" s="357"/>
      <c r="Z176" s="357"/>
    </row>
    <row r="177" spans="1:26" ht="11.25" customHeight="1" x14ac:dyDescent="0.2">
      <c r="A177" s="357"/>
      <c r="B177" s="357"/>
      <c r="C177" s="357"/>
      <c r="D177" s="357"/>
      <c r="E177" s="357"/>
      <c r="F177" s="357"/>
      <c r="G177" s="357"/>
      <c r="H177" s="361"/>
      <c r="I177" s="357"/>
      <c r="J177" s="357"/>
      <c r="K177" s="361"/>
      <c r="L177" s="443"/>
      <c r="M177" s="357"/>
      <c r="N177" s="357"/>
      <c r="O177" s="357"/>
      <c r="P177" s="357"/>
      <c r="Q177" s="357"/>
      <c r="R177" s="357"/>
      <c r="S177" s="357"/>
      <c r="T177" s="357"/>
      <c r="U177" s="357"/>
      <c r="V177" s="357"/>
      <c r="W177" s="357"/>
      <c r="X177" s="357"/>
      <c r="Y177" s="357"/>
      <c r="Z177" s="357"/>
    </row>
    <row r="178" spans="1:26" ht="11.25" customHeight="1" x14ac:dyDescent="0.2">
      <c r="A178" s="357"/>
      <c r="B178" s="357"/>
      <c r="C178" s="357"/>
      <c r="D178" s="357"/>
      <c r="E178" s="357"/>
      <c r="F178" s="357"/>
      <c r="G178" s="357"/>
      <c r="H178" s="361"/>
      <c r="I178" s="357"/>
      <c r="J178" s="357"/>
      <c r="K178" s="361"/>
      <c r="L178" s="443"/>
      <c r="M178" s="357"/>
      <c r="N178" s="357"/>
      <c r="O178" s="357"/>
      <c r="P178" s="357"/>
      <c r="Q178" s="357"/>
      <c r="R178" s="357"/>
      <c r="S178" s="357"/>
      <c r="T178" s="357"/>
      <c r="U178" s="357"/>
      <c r="V178" s="357"/>
      <c r="W178" s="357"/>
      <c r="X178" s="357"/>
      <c r="Y178" s="357"/>
      <c r="Z178" s="357"/>
    </row>
    <row r="179" spans="1:26" ht="11.25" customHeight="1" x14ac:dyDescent="0.2">
      <c r="A179" s="357"/>
      <c r="B179" s="357"/>
      <c r="C179" s="357"/>
      <c r="D179" s="357"/>
      <c r="E179" s="357"/>
      <c r="F179" s="357"/>
      <c r="G179" s="357"/>
      <c r="H179" s="361"/>
      <c r="I179" s="357"/>
      <c r="J179" s="357"/>
      <c r="K179" s="361"/>
      <c r="L179" s="443"/>
      <c r="M179" s="357"/>
      <c r="N179" s="357"/>
      <c r="O179" s="357"/>
      <c r="P179" s="357"/>
      <c r="Q179" s="357"/>
      <c r="R179" s="357"/>
      <c r="S179" s="357"/>
      <c r="T179" s="357"/>
      <c r="U179" s="357"/>
      <c r="V179" s="357"/>
      <c r="W179" s="357"/>
      <c r="X179" s="357"/>
      <c r="Y179" s="357"/>
      <c r="Z179" s="357"/>
    </row>
    <row r="180" spans="1:26" ht="11.25" customHeight="1" x14ac:dyDescent="0.2">
      <c r="A180" s="357"/>
      <c r="B180" s="357"/>
      <c r="C180" s="357"/>
      <c r="D180" s="357"/>
      <c r="E180" s="357"/>
      <c r="F180" s="357"/>
      <c r="G180" s="357"/>
      <c r="H180" s="361"/>
      <c r="I180" s="357"/>
      <c r="J180" s="357"/>
      <c r="K180" s="361"/>
      <c r="L180" s="443"/>
      <c r="M180" s="357"/>
      <c r="N180" s="357"/>
      <c r="O180" s="357"/>
      <c r="P180" s="357"/>
      <c r="Q180" s="357"/>
      <c r="R180" s="357"/>
      <c r="S180" s="357"/>
      <c r="T180" s="357"/>
      <c r="U180" s="357"/>
      <c r="V180" s="357"/>
      <c r="W180" s="357"/>
      <c r="X180" s="357"/>
      <c r="Y180" s="357"/>
      <c r="Z180" s="357"/>
    </row>
    <row r="181" spans="1:26" ht="11.25" customHeight="1" x14ac:dyDescent="0.2">
      <c r="A181" s="357"/>
      <c r="B181" s="357"/>
      <c r="C181" s="357"/>
      <c r="D181" s="357"/>
      <c r="E181" s="357"/>
      <c r="F181" s="357"/>
      <c r="G181" s="357"/>
      <c r="H181" s="361"/>
      <c r="I181" s="357"/>
      <c r="J181" s="357"/>
      <c r="K181" s="361"/>
      <c r="L181" s="443"/>
      <c r="M181" s="357"/>
      <c r="N181" s="357"/>
      <c r="O181" s="357"/>
      <c r="P181" s="357"/>
      <c r="Q181" s="357"/>
      <c r="R181" s="357"/>
      <c r="S181" s="357"/>
      <c r="T181" s="357"/>
      <c r="U181" s="357"/>
      <c r="V181" s="357"/>
      <c r="W181" s="357"/>
      <c r="X181" s="357"/>
      <c r="Y181" s="357"/>
      <c r="Z181" s="357"/>
    </row>
    <row r="182" spans="1:26" ht="11.25" customHeight="1" x14ac:dyDescent="0.2">
      <c r="A182" s="357"/>
      <c r="B182" s="357"/>
      <c r="C182" s="357"/>
      <c r="D182" s="357"/>
      <c r="E182" s="357"/>
      <c r="F182" s="357"/>
      <c r="G182" s="357"/>
      <c r="H182" s="361"/>
      <c r="I182" s="357"/>
      <c r="J182" s="357"/>
      <c r="K182" s="361"/>
      <c r="L182" s="443"/>
      <c r="M182" s="357"/>
      <c r="N182" s="357"/>
      <c r="O182" s="357"/>
      <c r="P182" s="357"/>
      <c r="Q182" s="357"/>
      <c r="R182" s="357"/>
      <c r="S182" s="357"/>
      <c r="T182" s="357"/>
      <c r="U182" s="357"/>
      <c r="V182" s="357"/>
      <c r="W182" s="357"/>
      <c r="X182" s="357"/>
      <c r="Y182" s="357"/>
      <c r="Z182" s="357"/>
    </row>
    <row r="183" spans="1:26" ht="11.25" customHeight="1" x14ac:dyDescent="0.2">
      <c r="A183" s="357"/>
      <c r="B183" s="357"/>
      <c r="C183" s="357"/>
      <c r="D183" s="357"/>
      <c r="E183" s="357"/>
      <c r="F183" s="357"/>
      <c r="G183" s="357"/>
      <c r="H183" s="361"/>
      <c r="I183" s="357"/>
      <c r="J183" s="357"/>
      <c r="K183" s="361"/>
      <c r="L183" s="443"/>
      <c r="M183" s="357"/>
      <c r="N183" s="357"/>
      <c r="O183" s="357"/>
      <c r="P183" s="357"/>
      <c r="Q183" s="357"/>
      <c r="R183" s="357"/>
      <c r="S183" s="357"/>
      <c r="T183" s="357"/>
      <c r="U183" s="357"/>
      <c r="V183" s="357"/>
      <c r="W183" s="357"/>
      <c r="X183" s="357"/>
      <c r="Y183" s="357"/>
      <c r="Z183" s="357"/>
    </row>
    <row r="184" spans="1:26" ht="11.25" customHeight="1" x14ac:dyDescent="0.2">
      <c r="A184" s="357"/>
      <c r="B184" s="357"/>
      <c r="C184" s="357"/>
      <c r="D184" s="357"/>
      <c r="E184" s="357"/>
      <c r="F184" s="357"/>
      <c r="G184" s="357"/>
      <c r="H184" s="361"/>
      <c r="I184" s="357"/>
      <c r="J184" s="357"/>
      <c r="K184" s="361"/>
      <c r="L184" s="443"/>
      <c r="M184" s="357"/>
      <c r="N184" s="357"/>
      <c r="O184" s="357"/>
      <c r="P184" s="357"/>
      <c r="Q184" s="357"/>
      <c r="R184" s="357"/>
      <c r="S184" s="357"/>
      <c r="T184" s="357"/>
      <c r="U184" s="357"/>
      <c r="V184" s="357"/>
      <c r="W184" s="357"/>
      <c r="X184" s="357"/>
      <c r="Y184" s="357"/>
      <c r="Z184" s="357"/>
    </row>
    <row r="185" spans="1:26" ht="11.25" customHeight="1" x14ac:dyDescent="0.2">
      <c r="A185" s="357"/>
      <c r="B185" s="357"/>
      <c r="C185" s="357"/>
      <c r="D185" s="357"/>
      <c r="E185" s="357"/>
      <c r="F185" s="357"/>
      <c r="G185" s="357"/>
      <c r="H185" s="361"/>
      <c r="I185" s="357"/>
      <c r="J185" s="357"/>
      <c r="K185" s="361"/>
      <c r="L185" s="443"/>
      <c r="M185" s="357"/>
      <c r="N185" s="357"/>
      <c r="O185" s="357"/>
      <c r="P185" s="357"/>
      <c r="Q185" s="357"/>
      <c r="R185" s="357"/>
      <c r="S185" s="357"/>
      <c r="T185" s="357"/>
      <c r="U185" s="357"/>
      <c r="V185" s="357"/>
      <c r="W185" s="357"/>
      <c r="X185" s="357"/>
      <c r="Y185" s="357"/>
      <c r="Z185" s="357"/>
    </row>
    <row r="186" spans="1:26" ht="11.25" customHeight="1" x14ac:dyDescent="0.2">
      <c r="A186" s="357"/>
      <c r="B186" s="357"/>
      <c r="C186" s="357"/>
      <c r="D186" s="357"/>
      <c r="E186" s="357"/>
      <c r="F186" s="357"/>
      <c r="G186" s="357"/>
      <c r="H186" s="361"/>
      <c r="I186" s="357"/>
      <c r="J186" s="357"/>
      <c r="K186" s="361"/>
      <c r="L186" s="443"/>
      <c r="M186" s="357"/>
      <c r="N186" s="357"/>
      <c r="O186" s="357"/>
      <c r="P186" s="357"/>
      <c r="Q186" s="357"/>
      <c r="R186" s="357"/>
      <c r="S186" s="357"/>
      <c r="T186" s="357"/>
      <c r="U186" s="357"/>
      <c r="V186" s="357"/>
      <c r="W186" s="357"/>
      <c r="X186" s="357"/>
      <c r="Y186" s="357"/>
      <c r="Z186" s="357"/>
    </row>
    <row r="187" spans="1:26" ht="11.25" customHeight="1" x14ac:dyDescent="0.2">
      <c r="A187" s="357"/>
      <c r="B187" s="357"/>
      <c r="C187" s="357"/>
      <c r="D187" s="357"/>
      <c r="E187" s="357"/>
      <c r="F187" s="357"/>
      <c r="G187" s="357"/>
      <c r="H187" s="361"/>
      <c r="I187" s="357"/>
      <c r="J187" s="357"/>
      <c r="K187" s="361"/>
      <c r="L187" s="443"/>
      <c r="M187" s="357"/>
      <c r="N187" s="357"/>
      <c r="O187" s="357"/>
      <c r="P187" s="357"/>
      <c r="Q187" s="357"/>
      <c r="R187" s="357"/>
      <c r="S187" s="357"/>
      <c r="T187" s="357"/>
      <c r="U187" s="357"/>
      <c r="V187" s="357"/>
      <c r="W187" s="357"/>
      <c r="X187" s="357"/>
      <c r="Y187" s="357"/>
      <c r="Z187" s="357"/>
    </row>
    <row r="188" spans="1:26" ht="11.25" customHeight="1" x14ac:dyDescent="0.2">
      <c r="A188" s="357"/>
      <c r="B188" s="357"/>
      <c r="C188" s="357"/>
      <c r="D188" s="357"/>
      <c r="E188" s="357"/>
      <c r="F188" s="357"/>
      <c r="G188" s="357"/>
      <c r="H188" s="361"/>
      <c r="I188" s="357"/>
      <c r="J188" s="357"/>
      <c r="K188" s="361"/>
      <c r="L188" s="443"/>
      <c r="M188" s="357"/>
      <c r="N188" s="357"/>
      <c r="O188" s="357"/>
      <c r="P188" s="357"/>
      <c r="Q188" s="357"/>
      <c r="R188" s="357"/>
      <c r="S188" s="357"/>
      <c r="T188" s="357"/>
      <c r="U188" s="357"/>
      <c r="V188" s="357"/>
      <c r="W188" s="357"/>
      <c r="X188" s="357"/>
      <c r="Y188" s="357"/>
      <c r="Z188" s="357"/>
    </row>
    <row r="189" spans="1:26" ht="11.25" customHeight="1" x14ac:dyDescent="0.2">
      <c r="A189" s="357"/>
      <c r="B189" s="357"/>
      <c r="C189" s="357"/>
      <c r="D189" s="357"/>
      <c r="E189" s="357"/>
      <c r="F189" s="357"/>
      <c r="G189" s="357"/>
      <c r="H189" s="361"/>
      <c r="I189" s="357"/>
      <c r="J189" s="357"/>
      <c r="K189" s="361"/>
      <c r="L189" s="443"/>
      <c r="M189" s="357"/>
      <c r="N189" s="357"/>
      <c r="O189" s="357"/>
      <c r="P189" s="357"/>
      <c r="Q189" s="357"/>
      <c r="R189" s="357"/>
      <c r="S189" s="357"/>
      <c r="T189" s="357"/>
      <c r="U189" s="357"/>
      <c r="V189" s="357"/>
      <c r="W189" s="357"/>
      <c r="X189" s="357"/>
      <c r="Y189" s="357"/>
      <c r="Z189" s="357"/>
    </row>
    <row r="190" spans="1:26" ht="11.25" customHeight="1" x14ac:dyDescent="0.2">
      <c r="A190" s="357"/>
      <c r="B190" s="357"/>
      <c r="C190" s="357"/>
      <c r="D190" s="357"/>
      <c r="E190" s="357"/>
      <c r="F190" s="357"/>
      <c r="G190" s="357"/>
      <c r="H190" s="361"/>
      <c r="I190" s="357"/>
      <c r="J190" s="357"/>
      <c r="K190" s="361"/>
      <c r="L190" s="443"/>
      <c r="M190" s="357"/>
      <c r="N190" s="357"/>
      <c r="O190" s="357"/>
      <c r="P190" s="357"/>
      <c r="Q190" s="357"/>
      <c r="R190" s="357"/>
      <c r="S190" s="357"/>
      <c r="T190" s="357"/>
      <c r="U190" s="357"/>
      <c r="V190" s="357"/>
      <c r="W190" s="357"/>
      <c r="X190" s="357"/>
      <c r="Y190" s="357"/>
      <c r="Z190" s="357"/>
    </row>
    <row r="191" spans="1:26" ht="11.25" customHeight="1" x14ac:dyDescent="0.2">
      <c r="A191" s="357"/>
      <c r="B191" s="357"/>
      <c r="C191" s="357"/>
      <c r="D191" s="357"/>
      <c r="E191" s="357"/>
      <c r="F191" s="357"/>
      <c r="G191" s="357"/>
      <c r="H191" s="361"/>
      <c r="I191" s="357"/>
      <c r="J191" s="357"/>
      <c r="K191" s="361"/>
      <c r="L191" s="443"/>
      <c r="M191" s="357"/>
      <c r="N191" s="357"/>
      <c r="O191" s="357"/>
      <c r="P191" s="357"/>
      <c r="Q191" s="357"/>
      <c r="R191" s="357"/>
      <c r="S191" s="357"/>
      <c r="T191" s="357"/>
      <c r="U191" s="357"/>
      <c r="V191" s="357"/>
      <c r="W191" s="357"/>
      <c r="X191" s="357"/>
      <c r="Y191" s="357"/>
      <c r="Z191" s="357"/>
    </row>
    <row r="192" spans="1:26" ht="11.25" customHeight="1" x14ac:dyDescent="0.2">
      <c r="A192" s="357"/>
      <c r="B192" s="357"/>
      <c r="C192" s="357"/>
      <c r="D192" s="357"/>
      <c r="E192" s="357"/>
      <c r="F192" s="357"/>
      <c r="G192" s="357"/>
      <c r="H192" s="361"/>
      <c r="I192" s="357"/>
      <c r="J192" s="357"/>
      <c r="K192" s="361"/>
      <c r="L192" s="443"/>
      <c r="M192" s="357"/>
      <c r="N192" s="357"/>
      <c r="O192" s="357"/>
      <c r="P192" s="357"/>
      <c r="Q192" s="357"/>
      <c r="R192" s="357"/>
      <c r="S192" s="357"/>
      <c r="T192" s="357"/>
      <c r="U192" s="357"/>
      <c r="V192" s="357"/>
      <c r="W192" s="357"/>
      <c r="X192" s="357"/>
      <c r="Y192" s="357"/>
      <c r="Z192" s="357"/>
    </row>
    <row r="193" spans="1:26" ht="11.25" customHeight="1" x14ac:dyDescent="0.2">
      <c r="A193" s="357"/>
      <c r="B193" s="357"/>
      <c r="C193" s="357"/>
      <c r="D193" s="357"/>
      <c r="E193" s="357"/>
      <c r="F193" s="357"/>
      <c r="G193" s="357"/>
      <c r="H193" s="361"/>
      <c r="I193" s="357"/>
      <c r="J193" s="357"/>
      <c r="K193" s="361"/>
      <c r="L193" s="443"/>
      <c r="M193" s="357"/>
      <c r="N193" s="357"/>
      <c r="O193" s="357"/>
      <c r="P193" s="357"/>
      <c r="Q193" s="357"/>
      <c r="R193" s="357"/>
      <c r="S193" s="357"/>
      <c r="T193" s="357"/>
      <c r="U193" s="357"/>
      <c r="V193" s="357"/>
      <c r="W193" s="357"/>
      <c r="X193" s="357"/>
      <c r="Y193" s="357"/>
      <c r="Z193" s="357"/>
    </row>
    <row r="194" spans="1:26" ht="11.25" customHeight="1" x14ac:dyDescent="0.2">
      <c r="A194" s="357"/>
      <c r="B194" s="357"/>
      <c r="C194" s="357"/>
      <c r="D194" s="357"/>
      <c r="E194" s="357"/>
      <c r="F194" s="357"/>
      <c r="G194" s="357"/>
      <c r="H194" s="361"/>
      <c r="I194" s="357"/>
      <c r="J194" s="357"/>
      <c r="K194" s="361"/>
      <c r="L194" s="443"/>
      <c r="M194" s="357"/>
      <c r="N194" s="357"/>
      <c r="O194" s="357"/>
      <c r="P194" s="357"/>
      <c r="Q194" s="357"/>
      <c r="R194" s="357"/>
      <c r="S194" s="357"/>
      <c r="T194" s="357"/>
      <c r="U194" s="357"/>
      <c r="V194" s="357"/>
      <c r="W194" s="357"/>
      <c r="X194" s="357"/>
      <c r="Y194" s="357"/>
      <c r="Z194" s="357"/>
    </row>
    <row r="195" spans="1:26" ht="11.25" customHeight="1" x14ac:dyDescent="0.2">
      <c r="A195" s="357"/>
      <c r="B195" s="357"/>
      <c r="C195" s="357"/>
      <c r="D195" s="357"/>
      <c r="E195" s="357"/>
      <c r="F195" s="357"/>
      <c r="G195" s="357"/>
      <c r="H195" s="361"/>
      <c r="I195" s="357"/>
      <c r="J195" s="357"/>
      <c r="K195" s="361"/>
      <c r="L195" s="443"/>
      <c r="M195" s="357"/>
      <c r="N195" s="357"/>
      <c r="O195" s="357"/>
      <c r="P195" s="357"/>
      <c r="Q195" s="357"/>
      <c r="R195" s="357"/>
      <c r="S195" s="357"/>
      <c r="T195" s="357"/>
      <c r="U195" s="357"/>
      <c r="V195" s="357"/>
      <c r="W195" s="357"/>
      <c r="X195" s="357"/>
      <c r="Y195" s="357"/>
      <c r="Z195" s="357"/>
    </row>
    <row r="196" spans="1:26" ht="11.25" customHeight="1" x14ac:dyDescent="0.2">
      <c r="A196" s="357"/>
      <c r="B196" s="357"/>
      <c r="C196" s="357"/>
      <c r="D196" s="357"/>
      <c r="E196" s="357"/>
      <c r="F196" s="357"/>
      <c r="G196" s="357"/>
      <c r="H196" s="361"/>
      <c r="I196" s="357"/>
      <c r="J196" s="357"/>
      <c r="K196" s="361"/>
      <c r="L196" s="443"/>
      <c r="M196" s="357"/>
      <c r="N196" s="357"/>
      <c r="O196" s="357"/>
      <c r="P196" s="357"/>
      <c r="Q196" s="357"/>
      <c r="R196" s="357"/>
      <c r="S196" s="357"/>
      <c r="T196" s="357"/>
      <c r="U196" s="357"/>
      <c r="V196" s="357"/>
      <c r="W196" s="357"/>
      <c r="X196" s="357"/>
      <c r="Y196" s="357"/>
      <c r="Z196" s="357"/>
    </row>
    <row r="197" spans="1:26" ht="11.25" customHeight="1" x14ac:dyDescent="0.2">
      <c r="A197" s="357"/>
      <c r="B197" s="357"/>
      <c r="C197" s="357"/>
      <c r="D197" s="357"/>
      <c r="E197" s="357"/>
      <c r="F197" s="357"/>
      <c r="G197" s="357"/>
      <c r="H197" s="361"/>
      <c r="I197" s="357"/>
      <c r="J197" s="357"/>
      <c r="K197" s="361"/>
      <c r="L197" s="443"/>
      <c r="M197" s="357"/>
      <c r="N197" s="357"/>
      <c r="O197" s="357"/>
      <c r="P197" s="357"/>
      <c r="Q197" s="357"/>
      <c r="R197" s="357"/>
      <c r="S197" s="357"/>
      <c r="T197" s="357"/>
      <c r="U197" s="357"/>
      <c r="V197" s="357"/>
      <c r="W197" s="357"/>
      <c r="X197" s="357"/>
      <c r="Y197" s="357"/>
      <c r="Z197" s="357"/>
    </row>
    <row r="198" spans="1:26" ht="11.25" customHeight="1" x14ac:dyDescent="0.2">
      <c r="A198" s="357"/>
      <c r="B198" s="357"/>
      <c r="C198" s="357"/>
      <c r="D198" s="357"/>
      <c r="E198" s="357"/>
      <c r="F198" s="357"/>
      <c r="G198" s="357"/>
      <c r="H198" s="361"/>
      <c r="I198" s="357"/>
      <c r="J198" s="357"/>
      <c r="K198" s="361"/>
      <c r="L198" s="443"/>
      <c r="M198" s="357"/>
      <c r="N198" s="357"/>
      <c r="O198" s="357"/>
      <c r="P198" s="357"/>
      <c r="Q198" s="357"/>
      <c r="R198" s="357"/>
      <c r="S198" s="357"/>
      <c r="T198" s="357"/>
      <c r="U198" s="357"/>
      <c r="V198" s="357"/>
      <c r="W198" s="357"/>
      <c r="X198" s="357"/>
      <c r="Y198" s="357"/>
      <c r="Z198" s="357"/>
    </row>
    <row r="199" spans="1:26" ht="11.25" customHeight="1" x14ac:dyDescent="0.2">
      <c r="A199" s="357"/>
      <c r="B199" s="357"/>
      <c r="C199" s="357"/>
      <c r="D199" s="357"/>
      <c r="E199" s="357"/>
      <c r="F199" s="357"/>
      <c r="G199" s="357"/>
      <c r="H199" s="361"/>
      <c r="I199" s="357"/>
      <c r="J199" s="357"/>
      <c r="K199" s="361"/>
      <c r="L199" s="443"/>
      <c r="M199" s="357"/>
      <c r="N199" s="357"/>
      <c r="O199" s="357"/>
      <c r="P199" s="357"/>
      <c r="Q199" s="357"/>
      <c r="R199" s="357"/>
      <c r="S199" s="357"/>
      <c r="T199" s="357"/>
      <c r="U199" s="357"/>
      <c r="V199" s="357"/>
      <c r="W199" s="357"/>
      <c r="X199" s="357"/>
      <c r="Y199" s="357"/>
      <c r="Z199" s="357"/>
    </row>
    <row r="200" spans="1:26" ht="11.25" customHeight="1" x14ac:dyDescent="0.2">
      <c r="A200" s="357"/>
      <c r="B200" s="357"/>
      <c r="C200" s="357"/>
      <c r="D200" s="357"/>
      <c r="E200" s="357"/>
      <c r="F200" s="357"/>
      <c r="G200" s="357"/>
      <c r="H200" s="361"/>
      <c r="I200" s="357"/>
      <c r="J200" s="357"/>
      <c r="K200" s="361"/>
      <c r="L200" s="443"/>
      <c r="M200" s="357"/>
      <c r="N200" s="357"/>
      <c r="O200" s="357"/>
      <c r="P200" s="357"/>
      <c r="Q200" s="357"/>
      <c r="R200" s="357"/>
      <c r="S200" s="357"/>
      <c r="T200" s="357"/>
      <c r="U200" s="357"/>
      <c r="V200" s="357"/>
      <c r="W200" s="357"/>
      <c r="X200" s="357"/>
      <c r="Y200" s="357"/>
      <c r="Z200" s="357"/>
    </row>
    <row r="201" spans="1:26" ht="11.25" customHeight="1" x14ac:dyDescent="0.2">
      <c r="A201" s="357"/>
      <c r="B201" s="357"/>
      <c r="C201" s="357"/>
      <c r="D201" s="357"/>
      <c r="E201" s="357"/>
      <c r="F201" s="357"/>
      <c r="G201" s="357"/>
      <c r="H201" s="361"/>
      <c r="I201" s="357"/>
      <c r="J201" s="357"/>
      <c r="K201" s="361"/>
      <c r="L201" s="443"/>
      <c r="M201" s="357"/>
      <c r="N201" s="357"/>
      <c r="O201" s="357"/>
      <c r="P201" s="357"/>
      <c r="Q201" s="357"/>
      <c r="R201" s="357"/>
      <c r="S201" s="357"/>
      <c r="T201" s="357"/>
      <c r="U201" s="357"/>
      <c r="V201" s="357"/>
      <c r="W201" s="357"/>
      <c r="X201" s="357"/>
      <c r="Y201" s="357"/>
      <c r="Z201" s="357"/>
    </row>
    <row r="202" spans="1:26" ht="11.25" customHeight="1" x14ac:dyDescent="0.2">
      <c r="A202" s="357"/>
      <c r="B202" s="357"/>
      <c r="C202" s="357"/>
      <c r="D202" s="357"/>
      <c r="E202" s="357"/>
      <c r="F202" s="357"/>
      <c r="G202" s="357"/>
      <c r="H202" s="361"/>
      <c r="I202" s="357"/>
      <c r="J202" s="357"/>
      <c r="K202" s="361"/>
      <c r="L202" s="443"/>
      <c r="M202" s="357"/>
      <c r="N202" s="357"/>
      <c r="O202" s="357"/>
      <c r="P202" s="357"/>
      <c r="Q202" s="357"/>
      <c r="R202" s="357"/>
      <c r="S202" s="357"/>
      <c r="T202" s="357"/>
      <c r="U202" s="357"/>
      <c r="V202" s="357"/>
      <c r="W202" s="357"/>
      <c r="X202" s="357"/>
      <c r="Y202" s="357"/>
      <c r="Z202" s="357"/>
    </row>
    <row r="203" spans="1:26" ht="11.25" customHeight="1" x14ac:dyDescent="0.2">
      <c r="A203" s="357"/>
      <c r="B203" s="357"/>
      <c r="C203" s="357"/>
      <c r="D203" s="357"/>
      <c r="E203" s="357"/>
      <c r="F203" s="357"/>
      <c r="G203" s="357"/>
      <c r="H203" s="361"/>
      <c r="I203" s="357"/>
      <c r="J203" s="357"/>
      <c r="K203" s="361"/>
      <c r="L203" s="443"/>
      <c r="M203" s="357"/>
      <c r="N203" s="357"/>
      <c r="O203" s="357"/>
      <c r="P203" s="357"/>
      <c r="Q203" s="357"/>
      <c r="R203" s="357"/>
      <c r="S203" s="357"/>
      <c r="T203" s="357"/>
      <c r="U203" s="357"/>
      <c r="V203" s="357"/>
      <c r="W203" s="357"/>
      <c r="X203" s="357"/>
      <c r="Y203" s="357"/>
      <c r="Z203" s="357"/>
    </row>
    <row r="204" spans="1:26" ht="11.25" customHeight="1" x14ac:dyDescent="0.2">
      <c r="A204" s="357"/>
      <c r="B204" s="357"/>
      <c r="C204" s="357"/>
      <c r="D204" s="357"/>
      <c r="E204" s="357"/>
      <c r="F204" s="357"/>
      <c r="G204" s="357"/>
      <c r="H204" s="361"/>
      <c r="I204" s="357"/>
      <c r="J204" s="357"/>
      <c r="K204" s="361"/>
      <c r="L204" s="443"/>
      <c r="M204" s="357"/>
      <c r="N204" s="357"/>
      <c r="O204" s="357"/>
      <c r="P204" s="357"/>
      <c r="Q204" s="357"/>
      <c r="R204" s="357"/>
      <c r="S204" s="357"/>
      <c r="T204" s="357"/>
      <c r="U204" s="357"/>
      <c r="V204" s="357"/>
      <c r="W204" s="357"/>
      <c r="X204" s="357"/>
      <c r="Y204" s="357"/>
      <c r="Z204" s="357"/>
    </row>
    <row r="205" spans="1:26" ht="11.25" customHeight="1" x14ac:dyDescent="0.2">
      <c r="A205" s="357"/>
      <c r="B205" s="357"/>
      <c r="C205" s="357"/>
      <c r="D205" s="357"/>
      <c r="E205" s="357"/>
      <c r="F205" s="357"/>
      <c r="G205" s="357"/>
      <c r="H205" s="361"/>
      <c r="I205" s="357"/>
      <c r="J205" s="357"/>
      <c r="K205" s="361"/>
      <c r="L205" s="443"/>
      <c r="M205" s="357"/>
      <c r="N205" s="357"/>
      <c r="O205" s="357"/>
      <c r="P205" s="357"/>
      <c r="Q205" s="357"/>
      <c r="R205" s="357"/>
      <c r="S205" s="357"/>
      <c r="T205" s="357"/>
      <c r="U205" s="357"/>
      <c r="V205" s="357"/>
      <c r="W205" s="357"/>
      <c r="X205" s="357"/>
      <c r="Y205" s="357"/>
      <c r="Z205" s="357"/>
    </row>
    <row r="206" spans="1:26" ht="11.25" customHeight="1" x14ac:dyDescent="0.2">
      <c r="A206" s="357"/>
      <c r="B206" s="357"/>
      <c r="C206" s="357"/>
      <c r="D206" s="357"/>
      <c r="E206" s="357"/>
      <c r="F206" s="357"/>
      <c r="G206" s="357"/>
      <c r="H206" s="361"/>
      <c r="I206" s="357"/>
      <c r="J206" s="357"/>
      <c r="K206" s="361"/>
      <c r="L206" s="443"/>
      <c r="M206" s="357"/>
      <c r="N206" s="357"/>
      <c r="O206" s="357"/>
      <c r="P206" s="357"/>
      <c r="Q206" s="357"/>
      <c r="R206" s="357"/>
      <c r="S206" s="357"/>
      <c r="T206" s="357"/>
      <c r="U206" s="357"/>
      <c r="V206" s="357"/>
      <c r="W206" s="357"/>
      <c r="X206" s="357"/>
      <c r="Y206" s="357"/>
      <c r="Z206" s="357"/>
    </row>
    <row r="207" spans="1:26" ht="11.25" customHeight="1" x14ac:dyDescent="0.2">
      <c r="A207" s="357"/>
      <c r="B207" s="357"/>
      <c r="C207" s="357"/>
      <c r="D207" s="357"/>
      <c r="E207" s="357"/>
      <c r="F207" s="357"/>
      <c r="G207" s="357"/>
      <c r="H207" s="361"/>
      <c r="I207" s="357"/>
      <c r="J207" s="357"/>
      <c r="K207" s="361"/>
      <c r="L207" s="443"/>
      <c r="M207" s="357"/>
      <c r="N207" s="357"/>
      <c r="O207" s="357"/>
      <c r="P207" s="357"/>
      <c r="Q207" s="357"/>
      <c r="R207" s="357"/>
      <c r="S207" s="357"/>
      <c r="T207" s="357"/>
      <c r="U207" s="357"/>
      <c r="V207" s="357"/>
      <c r="W207" s="357"/>
      <c r="X207" s="357"/>
      <c r="Y207" s="357"/>
      <c r="Z207" s="357"/>
    </row>
    <row r="208" spans="1:26" ht="11.25" customHeight="1" x14ac:dyDescent="0.2">
      <c r="A208" s="357"/>
      <c r="B208" s="357"/>
      <c r="C208" s="357"/>
      <c r="D208" s="357"/>
      <c r="E208" s="357"/>
      <c r="F208" s="357"/>
      <c r="G208" s="357"/>
      <c r="H208" s="361"/>
      <c r="I208" s="357"/>
      <c r="J208" s="357"/>
      <c r="K208" s="361"/>
      <c r="L208" s="443"/>
      <c r="M208" s="357"/>
      <c r="N208" s="357"/>
      <c r="O208" s="357"/>
      <c r="P208" s="357"/>
      <c r="Q208" s="357"/>
      <c r="R208" s="357"/>
      <c r="S208" s="357"/>
      <c r="T208" s="357"/>
      <c r="U208" s="357"/>
      <c r="V208" s="357"/>
      <c r="W208" s="357"/>
      <c r="X208" s="357"/>
      <c r="Y208" s="357"/>
      <c r="Z208" s="357"/>
    </row>
    <row r="209" spans="1:26" ht="11.25" customHeight="1" x14ac:dyDescent="0.2">
      <c r="A209" s="357"/>
      <c r="B209" s="357"/>
      <c r="C209" s="357"/>
      <c r="D209" s="357"/>
      <c r="E209" s="357"/>
      <c r="F209" s="357"/>
      <c r="G209" s="357"/>
      <c r="H209" s="361"/>
      <c r="I209" s="357"/>
      <c r="J209" s="357"/>
      <c r="K209" s="361"/>
      <c r="L209" s="443"/>
      <c r="M209" s="357"/>
      <c r="N209" s="357"/>
      <c r="O209" s="357"/>
      <c r="P209" s="357"/>
      <c r="Q209" s="357"/>
      <c r="R209" s="357"/>
      <c r="S209" s="357"/>
      <c r="T209" s="357"/>
      <c r="U209" s="357"/>
      <c r="V209" s="357"/>
      <c r="W209" s="357"/>
      <c r="X209" s="357"/>
      <c r="Y209" s="357"/>
      <c r="Z209" s="357"/>
    </row>
    <row r="210" spans="1:26" ht="11.25" customHeight="1" x14ac:dyDescent="0.2">
      <c r="A210" s="357"/>
      <c r="B210" s="357"/>
      <c r="C210" s="357"/>
      <c r="D210" s="357"/>
      <c r="E210" s="357"/>
      <c r="F210" s="357"/>
      <c r="G210" s="357"/>
      <c r="H210" s="361"/>
      <c r="I210" s="357"/>
      <c r="J210" s="357"/>
      <c r="K210" s="361"/>
      <c r="L210" s="443"/>
      <c r="M210" s="357"/>
      <c r="N210" s="357"/>
      <c r="O210" s="357"/>
      <c r="P210" s="357"/>
      <c r="Q210" s="357"/>
      <c r="R210" s="357"/>
      <c r="S210" s="357"/>
      <c r="T210" s="357"/>
      <c r="U210" s="357"/>
      <c r="V210" s="357"/>
      <c r="W210" s="357"/>
      <c r="X210" s="357"/>
      <c r="Y210" s="357"/>
      <c r="Z210" s="357"/>
    </row>
    <row r="211" spans="1:26" ht="11.25" customHeight="1" x14ac:dyDescent="0.2">
      <c r="A211" s="357"/>
      <c r="B211" s="357"/>
      <c r="C211" s="357"/>
      <c r="D211" s="357"/>
      <c r="E211" s="357"/>
      <c r="F211" s="357"/>
      <c r="G211" s="357"/>
      <c r="H211" s="361"/>
      <c r="I211" s="357"/>
      <c r="J211" s="357"/>
      <c r="K211" s="361"/>
      <c r="L211" s="443"/>
      <c r="M211" s="357"/>
      <c r="N211" s="357"/>
      <c r="O211" s="357"/>
      <c r="P211" s="357"/>
      <c r="Q211" s="357"/>
      <c r="R211" s="357"/>
      <c r="S211" s="357"/>
      <c r="T211" s="357"/>
      <c r="U211" s="357"/>
      <c r="V211" s="357"/>
      <c r="W211" s="357"/>
      <c r="X211" s="357"/>
      <c r="Y211" s="357"/>
      <c r="Z211" s="357"/>
    </row>
    <row r="212" spans="1:26" ht="11.25" customHeight="1" x14ac:dyDescent="0.2">
      <c r="A212" s="357"/>
      <c r="B212" s="357"/>
      <c r="C212" s="357"/>
      <c r="D212" s="357"/>
      <c r="E212" s="357"/>
      <c r="F212" s="357"/>
      <c r="G212" s="357"/>
      <c r="H212" s="361"/>
      <c r="I212" s="357"/>
      <c r="J212" s="357"/>
      <c r="K212" s="361"/>
      <c r="L212" s="443"/>
      <c r="M212" s="357"/>
      <c r="N212" s="357"/>
      <c r="O212" s="357"/>
      <c r="P212" s="357"/>
      <c r="Q212" s="357"/>
      <c r="R212" s="357"/>
      <c r="S212" s="357"/>
      <c r="T212" s="357"/>
      <c r="U212" s="357"/>
      <c r="V212" s="357"/>
      <c r="W212" s="357"/>
      <c r="X212" s="357"/>
      <c r="Y212" s="357"/>
      <c r="Z212" s="357"/>
    </row>
    <row r="213" spans="1:26" ht="11.25" customHeight="1" x14ac:dyDescent="0.2">
      <c r="A213" s="357"/>
      <c r="B213" s="357"/>
      <c r="C213" s="357"/>
      <c r="D213" s="357"/>
      <c r="E213" s="357"/>
      <c r="F213" s="357"/>
      <c r="G213" s="357"/>
      <c r="H213" s="361"/>
      <c r="I213" s="357"/>
      <c r="J213" s="357"/>
      <c r="K213" s="361"/>
      <c r="L213" s="443"/>
      <c r="M213" s="357"/>
      <c r="N213" s="357"/>
      <c r="O213" s="357"/>
      <c r="P213" s="357"/>
      <c r="Q213" s="357"/>
      <c r="R213" s="357"/>
      <c r="S213" s="357"/>
      <c r="T213" s="357"/>
      <c r="U213" s="357"/>
      <c r="V213" s="357"/>
      <c r="W213" s="357"/>
      <c r="X213" s="357"/>
      <c r="Y213" s="357"/>
      <c r="Z213" s="357"/>
    </row>
    <row r="214" spans="1:26" ht="11.25" customHeight="1" x14ac:dyDescent="0.2">
      <c r="A214" s="357"/>
      <c r="B214" s="357"/>
      <c r="C214" s="357"/>
      <c r="D214" s="357"/>
      <c r="E214" s="357"/>
      <c r="F214" s="357"/>
      <c r="G214" s="357"/>
      <c r="H214" s="361"/>
      <c r="I214" s="357"/>
      <c r="J214" s="357"/>
      <c r="K214" s="361"/>
      <c r="L214" s="443"/>
      <c r="M214" s="357"/>
      <c r="N214" s="357"/>
      <c r="O214" s="357"/>
      <c r="P214" s="357"/>
      <c r="Q214" s="357"/>
      <c r="R214" s="357"/>
      <c r="S214" s="357"/>
      <c r="T214" s="357"/>
      <c r="U214" s="357"/>
      <c r="V214" s="357"/>
      <c r="W214" s="357"/>
      <c r="X214" s="357"/>
      <c r="Y214" s="357"/>
      <c r="Z214" s="357"/>
    </row>
    <row r="215" spans="1:26" ht="11.25" customHeight="1" x14ac:dyDescent="0.2">
      <c r="A215" s="357"/>
      <c r="B215" s="357"/>
      <c r="C215" s="357"/>
      <c r="D215" s="357"/>
      <c r="E215" s="357"/>
      <c r="F215" s="357"/>
      <c r="G215" s="357"/>
      <c r="H215" s="361"/>
      <c r="I215" s="357"/>
      <c r="J215" s="357"/>
      <c r="K215" s="361"/>
      <c r="L215" s="443"/>
      <c r="M215" s="357"/>
      <c r="N215" s="357"/>
      <c r="O215" s="357"/>
      <c r="P215" s="357"/>
      <c r="Q215" s="357"/>
      <c r="R215" s="357"/>
      <c r="S215" s="357"/>
      <c r="T215" s="357"/>
      <c r="U215" s="357"/>
      <c r="V215" s="357"/>
      <c r="W215" s="357"/>
      <c r="X215" s="357"/>
      <c r="Y215" s="357"/>
      <c r="Z215" s="357"/>
    </row>
    <row r="216" spans="1:26" ht="11.25" customHeight="1" x14ac:dyDescent="0.2">
      <c r="A216" s="357"/>
      <c r="B216" s="357"/>
      <c r="C216" s="357"/>
      <c r="D216" s="357"/>
      <c r="E216" s="357"/>
      <c r="F216" s="357"/>
      <c r="G216" s="357"/>
      <c r="H216" s="361"/>
      <c r="I216" s="357"/>
      <c r="J216" s="357"/>
      <c r="K216" s="361"/>
      <c r="L216" s="443"/>
      <c r="M216" s="357"/>
      <c r="N216" s="357"/>
      <c r="O216" s="357"/>
      <c r="P216" s="357"/>
      <c r="Q216" s="357"/>
      <c r="R216" s="357"/>
      <c r="S216" s="357"/>
      <c r="T216" s="357"/>
      <c r="U216" s="357"/>
      <c r="V216" s="357"/>
      <c r="W216" s="357"/>
      <c r="X216" s="357"/>
      <c r="Y216" s="357"/>
      <c r="Z216" s="357"/>
    </row>
    <row r="217" spans="1:26" ht="11.25" customHeight="1" x14ac:dyDescent="0.2">
      <c r="A217" s="357"/>
      <c r="B217" s="357"/>
      <c r="C217" s="357"/>
      <c r="D217" s="357"/>
      <c r="E217" s="357"/>
      <c r="F217" s="357"/>
      <c r="G217" s="357"/>
      <c r="H217" s="361"/>
      <c r="I217" s="357"/>
      <c r="J217" s="357"/>
      <c r="K217" s="361"/>
      <c r="L217" s="443"/>
      <c r="M217" s="357"/>
      <c r="N217" s="357"/>
      <c r="O217" s="357"/>
      <c r="P217" s="357"/>
      <c r="Q217" s="357"/>
      <c r="R217" s="357"/>
      <c r="S217" s="357"/>
      <c r="T217" s="357"/>
      <c r="U217" s="357"/>
      <c r="V217" s="357"/>
      <c r="W217" s="357"/>
      <c r="X217" s="357"/>
      <c r="Y217" s="357"/>
      <c r="Z217" s="357"/>
    </row>
    <row r="218" spans="1:26" ht="11.25" customHeight="1" x14ac:dyDescent="0.2">
      <c r="A218" s="357"/>
      <c r="B218" s="357"/>
      <c r="C218" s="357"/>
      <c r="D218" s="357"/>
      <c r="E218" s="357"/>
      <c r="F218" s="357"/>
      <c r="G218" s="357"/>
      <c r="H218" s="361"/>
      <c r="I218" s="357"/>
      <c r="J218" s="357"/>
      <c r="K218" s="361"/>
      <c r="L218" s="443"/>
      <c r="M218" s="357"/>
      <c r="N218" s="357"/>
      <c r="O218" s="357"/>
      <c r="P218" s="357"/>
      <c r="Q218" s="357"/>
      <c r="R218" s="357"/>
      <c r="S218" s="357"/>
      <c r="T218" s="357"/>
      <c r="U218" s="357"/>
      <c r="V218" s="357"/>
      <c r="W218" s="357"/>
      <c r="X218" s="357"/>
      <c r="Y218" s="357"/>
      <c r="Z218" s="357"/>
    </row>
    <row r="219" spans="1:26" ht="11.25" customHeight="1" x14ac:dyDescent="0.2">
      <c r="A219" s="357"/>
      <c r="B219" s="357"/>
      <c r="C219" s="357"/>
      <c r="D219" s="357"/>
      <c r="E219" s="357"/>
      <c r="F219" s="357"/>
      <c r="G219" s="357"/>
      <c r="H219" s="361"/>
      <c r="I219" s="357"/>
      <c r="J219" s="357"/>
      <c r="K219" s="361"/>
      <c r="L219" s="443"/>
      <c r="M219" s="357"/>
      <c r="N219" s="357"/>
      <c r="O219" s="357"/>
      <c r="P219" s="357"/>
      <c r="Q219" s="357"/>
      <c r="R219" s="357"/>
      <c r="S219" s="357"/>
      <c r="T219" s="357"/>
      <c r="U219" s="357"/>
      <c r="V219" s="357"/>
      <c r="W219" s="357"/>
      <c r="X219" s="357"/>
      <c r="Y219" s="357"/>
      <c r="Z219" s="357"/>
    </row>
    <row r="220" spans="1:26" ht="11.25" customHeight="1" x14ac:dyDescent="0.2">
      <c r="A220" s="357"/>
      <c r="B220" s="357"/>
      <c r="C220" s="357"/>
      <c r="D220" s="357"/>
      <c r="E220" s="357"/>
      <c r="F220" s="357"/>
      <c r="G220" s="357"/>
      <c r="H220" s="361"/>
      <c r="I220" s="357"/>
      <c r="J220" s="357"/>
      <c r="K220" s="361"/>
      <c r="L220" s="443"/>
      <c r="M220" s="357"/>
      <c r="N220" s="357"/>
      <c r="O220" s="357"/>
      <c r="P220" s="357"/>
      <c r="Q220" s="357"/>
      <c r="R220" s="357"/>
      <c r="S220" s="357"/>
      <c r="T220" s="357"/>
      <c r="U220" s="357"/>
      <c r="V220" s="357"/>
      <c r="W220" s="357"/>
      <c r="X220" s="357"/>
      <c r="Y220" s="357"/>
      <c r="Z220" s="357"/>
    </row>
    <row r="221" spans="1:26" ht="11.25" customHeight="1" x14ac:dyDescent="0.2">
      <c r="A221" s="357"/>
      <c r="B221" s="357"/>
      <c r="C221" s="357"/>
      <c r="D221" s="357"/>
      <c r="E221" s="357"/>
      <c r="F221" s="357"/>
      <c r="G221" s="357"/>
      <c r="H221" s="361"/>
      <c r="I221" s="357"/>
      <c r="J221" s="357"/>
      <c r="K221" s="361"/>
      <c r="L221" s="443"/>
      <c r="M221" s="357"/>
      <c r="N221" s="357"/>
      <c r="O221" s="357"/>
      <c r="P221" s="357"/>
      <c r="Q221" s="357"/>
      <c r="R221" s="357"/>
      <c r="S221" s="357"/>
      <c r="T221" s="357"/>
      <c r="U221" s="357"/>
      <c r="V221" s="357"/>
      <c r="W221" s="357"/>
      <c r="X221" s="357"/>
      <c r="Y221" s="357"/>
      <c r="Z221" s="357"/>
    </row>
    <row r="222" spans="1:26" ht="11.25" customHeight="1" x14ac:dyDescent="0.2">
      <c r="A222" s="357"/>
      <c r="B222" s="357"/>
      <c r="C222" s="357"/>
      <c r="D222" s="357"/>
      <c r="E222" s="357"/>
      <c r="F222" s="357"/>
      <c r="G222" s="357"/>
      <c r="H222" s="361"/>
      <c r="I222" s="357"/>
      <c r="J222" s="357"/>
      <c r="K222" s="361"/>
      <c r="L222" s="443"/>
      <c r="M222" s="357"/>
      <c r="N222" s="357"/>
      <c r="O222" s="357"/>
      <c r="P222" s="357"/>
      <c r="Q222" s="357"/>
      <c r="R222" s="357"/>
      <c r="S222" s="357"/>
      <c r="T222" s="357"/>
      <c r="U222" s="357"/>
      <c r="V222" s="357"/>
      <c r="W222" s="357"/>
      <c r="X222" s="357"/>
      <c r="Y222" s="357"/>
      <c r="Z222" s="357"/>
    </row>
    <row r="223" spans="1:26" ht="11.25" customHeight="1" x14ac:dyDescent="0.2">
      <c r="A223" s="357"/>
      <c r="B223" s="357"/>
      <c r="C223" s="357"/>
      <c r="D223" s="357"/>
      <c r="E223" s="357"/>
      <c r="F223" s="357"/>
      <c r="G223" s="357"/>
      <c r="H223" s="361"/>
      <c r="I223" s="357"/>
      <c r="J223" s="357"/>
      <c r="K223" s="361"/>
      <c r="L223" s="443"/>
      <c r="M223" s="357"/>
      <c r="N223" s="357"/>
      <c r="O223" s="357"/>
      <c r="P223" s="357"/>
      <c r="Q223" s="357"/>
      <c r="R223" s="357"/>
      <c r="S223" s="357"/>
      <c r="T223" s="357"/>
      <c r="U223" s="357"/>
      <c r="V223" s="357"/>
      <c r="W223" s="357"/>
      <c r="X223" s="357"/>
      <c r="Y223" s="357"/>
      <c r="Z223" s="357"/>
    </row>
    <row r="224" spans="1:26" ht="11.25" customHeight="1" x14ac:dyDescent="0.2">
      <c r="A224" s="357"/>
      <c r="B224" s="357"/>
      <c r="C224" s="357"/>
      <c r="D224" s="357"/>
      <c r="E224" s="357"/>
      <c r="F224" s="357"/>
      <c r="G224" s="357"/>
      <c r="H224" s="361"/>
      <c r="I224" s="357"/>
      <c r="J224" s="357"/>
      <c r="K224" s="361"/>
      <c r="L224" s="443"/>
      <c r="M224" s="357"/>
      <c r="N224" s="357"/>
      <c r="O224" s="357"/>
      <c r="P224" s="357"/>
      <c r="Q224" s="357"/>
      <c r="R224" s="357"/>
      <c r="S224" s="357"/>
      <c r="T224" s="357"/>
      <c r="U224" s="357"/>
      <c r="V224" s="357"/>
      <c r="W224" s="357"/>
      <c r="X224" s="357"/>
      <c r="Y224" s="357"/>
      <c r="Z224" s="357"/>
    </row>
    <row r="225" spans="1:26" ht="11.25" customHeight="1" x14ac:dyDescent="0.2">
      <c r="A225" s="357"/>
      <c r="B225" s="357"/>
      <c r="C225" s="357"/>
      <c r="D225" s="357"/>
      <c r="E225" s="357"/>
      <c r="F225" s="357"/>
      <c r="G225" s="357"/>
      <c r="H225" s="361"/>
      <c r="I225" s="357"/>
      <c r="J225" s="357"/>
      <c r="K225" s="361"/>
      <c r="L225" s="443"/>
      <c r="M225" s="357"/>
      <c r="N225" s="357"/>
      <c r="O225" s="357"/>
      <c r="P225" s="357"/>
      <c r="Q225" s="357"/>
      <c r="R225" s="357"/>
      <c r="S225" s="357"/>
      <c r="T225" s="357"/>
      <c r="U225" s="357"/>
      <c r="V225" s="357"/>
      <c r="W225" s="357"/>
      <c r="X225" s="357"/>
      <c r="Y225" s="357"/>
      <c r="Z225" s="357"/>
    </row>
    <row r="226" spans="1:26" ht="11.25" customHeight="1" x14ac:dyDescent="0.2">
      <c r="A226" s="357"/>
      <c r="B226" s="357"/>
      <c r="C226" s="357"/>
      <c r="D226" s="357"/>
      <c r="E226" s="357"/>
      <c r="F226" s="357"/>
      <c r="G226" s="357"/>
      <c r="H226" s="361"/>
      <c r="I226" s="357"/>
      <c r="J226" s="357"/>
      <c r="K226" s="361"/>
      <c r="L226" s="443"/>
      <c r="M226" s="357"/>
      <c r="N226" s="357"/>
      <c r="O226" s="357"/>
      <c r="P226" s="357"/>
      <c r="Q226" s="357"/>
      <c r="R226" s="357"/>
      <c r="S226" s="357"/>
      <c r="T226" s="357"/>
      <c r="U226" s="357"/>
      <c r="V226" s="357"/>
      <c r="W226" s="357"/>
      <c r="X226" s="357"/>
      <c r="Y226" s="357"/>
      <c r="Z226" s="357"/>
    </row>
    <row r="227" spans="1:26" ht="11.25" customHeight="1" x14ac:dyDescent="0.2">
      <c r="A227" s="357"/>
      <c r="B227" s="357"/>
      <c r="C227" s="357"/>
      <c r="D227" s="357"/>
      <c r="E227" s="357"/>
      <c r="F227" s="357"/>
      <c r="G227" s="357"/>
      <c r="H227" s="361"/>
      <c r="I227" s="357"/>
      <c r="J227" s="357"/>
      <c r="K227" s="361"/>
      <c r="L227" s="443"/>
      <c r="M227" s="357"/>
      <c r="N227" s="357"/>
      <c r="O227" s="357"/>
      <c r="P227" s="357"/>
      <c r="Q227" s="357"/>
      <c r="R227" s="357"/>
      <c r="S227" s="357"/>
      <c r="T227" s="357"/>
      <c r="U227" s="357"/>
      <c r="V227" s="357"/>
      <c r="W227" s="357"/>
      <c r="X227" s="357"/>
      <c r="Y227" s="357"/>
      <c r="Z227" s="357"/>
    </row>
    <row r="228" spans="1:26" ht="11.25" customHeight="1" x14ac:dyDescent="0.2">
      <c r="A228" s="357"/>
      <c r="B228" s="357"/>
      <c r="C228" s="357"/>
      <c r="D228" s="357"/>
      <c r="E228" s="357"/>
      <c r="F228" s="357"/>
      <c r="G228" s="357"/>
      <c r="H228" s="361"/>
      <c r="I228" s="357"/>
      <c r="J228" s="357"/>
      <c r="K228" s="361"/>
      <c r="L228" s="443"/>
      <c r="M228" s="357"/>
      <c r="N228" s="357"/>
      <c r="O228" s="357"/>
      <c r="P228" s="357"/>
      <c r="Q228" s="357"/>
      <c r="R228" s="357"/>
      <c r="S228" s="357"/>
      <c r="T228" s="357"/>
      <c r="U228" s="357"/>
      <c r="V228" s="357"/>
      <c r="W228" s="357"/>
      <c r="X228" s="357"/>
      <c r="Y228" s="357"/>
      <c r="Z228" s="357"/>
    </row>
    <row r="229" spans="1:26" ht="11.25" customHeight="1" x14ac:dyDescent="0.2">
      <c r="A229" s="357"/>
      <c r="B229" s="357"/>
      <c r="C229" s="357"/>
      <c r="D229" s="357"/>
      <c r="E229" s="357"/>
      <c r="F229" s="357"/>
      <c r="G229" s="357"/>
      <c r="H229" s="361"/>
      <c r="I229" s="357"/>
      <c r="J229" s="357"/>
      <c r="K229" s="361"/>
      <c r="L229" s="443"/>
      <c r="M229" s="357"/>
      <c r="N229" s="357"/>
      <c r="O229" s="357"/>
      <c r="P229" s="357"/>
      <c r="Q229" s="357"/>
      <c r="R229" s="357"/>
      <c r="S229" s="357"/>
      <c r="T229" s="357"/>
      <c r="U229" s="357"/>
      <c r="V229" s="357"/>
      <c r="W229" s="357"/>
      <c r="X229" s="357"/>
      <c r="Y229" s="357"/>
      <c r="Z229" s="357"/>
    </row>
    <row r="230" spans="1:26" ht="11.25" customHeight="1" x14ac:dyDescent="0.2">
      <c r="A230" s="357"/>
      <c r="B230" s="357"/>
      <c r="C230" s="357"/>
      <c r="D230" s="357"/>
      <c r="E230" s="357"/>
      <c r="F230" s="357"/>
      <c r="G230" s="357"/>
      <c r="H230" s="361"/>
      <c r="I230" s="357"/>
      <c r="J230" s="357"/>
      <c r="K230" s="361"/>
      <c r="L230" s="443"/>
      <c r="M230" s="357"/>
      <c r="N230" s="357"/>
      <c r="O230" s="357"/>
      <c r="P230" s="357"/>
      <c r="Q230" s="357"/>
      <c r="R230" s="357"/>
      <c r="S230" s="357"/>
      <c r="T230" s="357"/>
      <c r="U230" s="357"/>
      <c r="V230" s="357"/>
      <c r="W230" s="357"/>
      <c r="X230" s="357"/>
      <c r="Y230" s="357"/>
      <c r="Z230" s="357"/>
    </row>
    <row r="231" spans="1:26" ht="11.25" customHeight="1" x14ac:dyDescent="0.2">
      <c r="A231" s="357"/>
      <c r="B231" s="357"/>
      <c r="C231" s="357"/>
      <c r="D231" s="357"/>
      <c r="E231" s="357"/>
      <c r="F231" s="357"/>
      <c r="G231" s="357"/>
      <c r="H231" s="361"/>
      <c r="I231" s="357"/>
      <c r="J231" s="357"/>
      <c r="K231" s="361"/>
      <c r="L231" s="443"/>
      <c r="M231" s="357"/>
      <c r="N231" s="357"/>
      <c r="O231" s="357"/>
      <c r="P231" s="357"/>
      <c r="Q231" s="357"/>
      <c r="R231" s="357"/>
      <c r="S231" s="357"/>
      <c r="T231" s="357"/>
      <c r="U231" s="357"/>
      <c r="V231" s="357"/>
      <c r="W231" s="357"/>
      <c r="X231" s="357"/>
      <c r="Y231" s="357"/>
      <c r="Z231" s="357"/>
    </row>
    <row r="232" spans="1:26" ht="11.25" customHeight="1" x14ac:dyDescent="0.2">
      <c r="A232" s="357"/>
      <c r="B232" s="357"/>
      <c r="C232" s="357"/>
      <c r="D232" s="357"/>
      <c r="E232" s="357"/>
      <c r="F232" s="357"/>
      <c r="G232" s="357"/>
      <c r="H232" s="361"/>
      <c r="I232" s="357"/>
      <c r="J232" s="357"/>
      <c r="K232" s="361"/>
      <c r="L232" s="443"/>
      <c r="M232" s="357"/>
      <c r="N232" s="357"/>
      <c r="O232" s="357"/>
      <c r="P232" s="357"/>
      <c r="Q232" s="357"/>
      <c r="R232" s="357"/>
      <c r="S232" s="357"/>
      <c r="T232" s="357"/>
      <c r="U232" s="357"/>
      <c r="V232" s="357"/>
      <c r="W232" s="357"/>
      <c r="X232" s="357"/>
      <c r="Y232" s="357"/>
      <c r="Z232" s="357"/>
    </row>
    <row r="233" spans="1:26" ht="11.25" customHeight="1" x14ac:dyDescent="0.2">
      <c r="A233" s="357"/>
      <c r="B233" s="357"/>
      <c r="C233" s="357"/>
      <c r="D233" s="357"/>
      <c r="E233" s="357"/>
      <c r="F233" s="357"/>
      <c r="G233" s="357"/>
      <c r="H233" s="361"/>
      <c r="I233" s="357"/>
      <c r="J233" s="357"/>
      <c r="K233" s="361"/>
      <c r="L233" s="443"/>
      <c r="M233" s="357"/>
      <c r="N233" s="357"/>
      <c r="O233" s="357"/>
      <c r="P233" s="357"/>
      <c r="Q233" s="357"/>
      <c r="R233" s="357"/>
      <c r="S233" s="357"/>
      <c r="T233" s="357"/>
      <c r="U233" s="357"/>
      <c r="V233" s="357"/>
      <c r="W233" s="357"/>
      <c r="X233" s="357"/>
      <c r="Y233" s="357"/>
      <c r="Z233" s="357"/>
    </row>
    <row r="234" spans="1:26" ht="11.25" customHeight="1" x14ac:dyDescent="0.2">
      <c r="A234" s="357"/>
      <c r="B234" s="357"/>
      <c r="C234" s="357"/>
      <c r="D234" s="357"/>
      <c r="E234" s="357"/>
      <c r="F234" s="357"/>
      <c r="G234" s="357"/>
      <c r="H234" s="361"/>
      <c r="I234" s="357"/>
      <c r="J234" s="357"/>
      <c r="K234" s="361"/>
      <c r="L234" s="443"/>
      <c r="M234" s="357"/>
      <c r="N234" s="357"/>
      <c r="O234" s="357"/>
      <c r="P234" s="357"/>
      <c r="Q234" s="357"/>
      <c r="R234" s="357"/>
      <c r="S234" s="357"/>
      <c r="T234" s="357"/>
      <c r="U234" s="357"/>
      <c r="V234" s="357"/>
      <c r="W234" s="357"/>
      <c r="X234" s="357"/>
      <c r="Y234" s="357"/>
      <c r="Z234" s="357"/>
    </row>
    <row r="235" spans="1:26" ht="11.25" customHeight="1" x14ac:dyDescent="0.2">
      <c r="A235" s="357"/>
      <c r="B235" s="357"/>
      <c r="C235" s="357"/>
      <c r="D235" s="357"/>
      <c r="E235" s="357"/>
      <c r="F235" s="357"/>
      <c r="G235" s="357"/>
      <c r="H235" s="361"/>
      <c r="I235" s="357"/>
      <c r="J235" s="357"/>
      <c r="K235" s="361"/>
      <c r="L235" s="443"/>
      <c r="M235" s="357"/>
      <c r="N235" s="357"/>
      <c r="O235" s="357"/>
      <c r="P235" s="357"/>
      <c r="Q235" s="357"/>
      <c r="R235" s="357"/>
      <c r="S235" s="357"/>
      <c r="T235" s="357"/>
      <c r="U235" s="357"/>
      <c r="V235" s="357"/>
      <c r="W235" s="357"/>
      <c r="X235" s="357"/>
      <c r="Y235" s="357"/>
      <c r="Z235" s="357"/>
    </row>
    <row r="236" spans="1:26" ht="11.25" customHeight="1" x14ac:dyDescent="0.2">
      <c r="A236" s="357"/>
      <c r="B236" s="357"/>
      <c r="C236" s="357"/>
      <c r="D236" s="357"/>
      <c r="E236" s="357"/>
      <c r="F236" s="357"/>
      <c r="G236" s="357"/>
      <c r="H236" s="361"/>
      <c r="I236" s="357"/>
      <c r="J236" s="357"/>
      <c r="K236" s="361"/>
      <c r="L236" s="443"/>
      <c r="M236" s="357"/>
      <c r="N236" s="357"/>
      <c r="O236" s="357"/>
      <c r="P236" s="357"/>
      <c r="Q236" s="357"/>
      <c r="R236" s="357"/>
      <c r="S236" s="357"/>
      <c r="T236" s="357"/>
      <c r="U236" s="357"/>
      <c r="V236" s="357"/>
      <c r="W236" s="357"/>
      <c r="X236" s="357"/>
      <c r="Y236" s="357"/>
      <c r="Z236" s="357"/>
    </row>
    <row r="237" spans="1:26" ht="11.25" customHeight="1" x14ac:dyDescent="0.2">
      <c r="A237" s="357"/>
      <c r="B237" s="357"/>
      <c r="C237" s="357"/>
      <c r="D237" s="357"/>
      <c r="E237" s="357"/>
      <c r="F237" s="357"/>
      <c r="G237" s="357"/>
      <c r="H237" s="361"/>
      <c r="I237" s="357"/>
      <c r="J237" s="357"/>
      <c r="K237" s="361"/>
      <c r="L237" s="443"/>
      <c r="M237" s="357"/>
      <c r="N237" s="357"/>
      <c r="O237" s="357"/>
      <c r="P237" s="357"/>
      <c r="Q237" s="357"/>
      <c r="R237" s="357"/>
      <c r="S237" s="357"/>
      <c r="T237" s="357"/>
      <c r="U237" s="357"/>
      <c r="V237" s="357"/>
      <c r="W237" s="357"/>
      <c r="X237" s="357"/>
      <c r="Y237" s="357"/>
      <c r="Z237" s="357"/>
    </row>
    <row r="238" spans="1:26" ht="11.25" customHeight="1" x14ac:dyDescent="0.2">
      <c r="A238" s="357"/>
      <c r="B238" s="357"/>
      <c r="C238" s="357"/>
      <c r="D238" s="357"/>
      <c r="E238" s="357"/>
      <c r="F238" s="357"/>
      <c r="G238" s="357"/>
      <c r="H238" s="361"/>
      <c r="I238" s="357"/>
      <c r="J238" s="357"/>
      <c r="K238" s="361"/>
      <c r="L238" s="443"/>
      <c r="M238" s="357"/>
      <c r="N238" s="357"/>
      <c r="O238" s="357"/>
      <c r="P238" s="357"/>
      <c r="Q238" s="357"/>
      <c r="R238" s="357"/>
      <c r="S238" s="357"/>
      <c r="T238" s="357"/>
      <c r="U238" s="357"/>
      <c r="V238" s="357"/>
      <c r="W238" s="357"/>
      <c r="X238" s="357"/>
      <c r="Y238" s="357"/>
      <c r="Z238" s="357"/>
    </row>
    <row r="239" spans="1:26" ht="11.25" customHeight="1" x14ac:dyDescent="0.2">
      <c r="A239" s="357"/>
      <c r="B239" s="357"/>
      <c r="C239" s="357"/>
      <c r="D239" s="357"/>
      <c r="E239" s="357"/>
      <c r="F239" s="357"/>
      <c r="G239" s="357"/>
      <c r="H239" s="361"/>
      <c r="I239" s="357"/>
      <c r="J239" s="357"/>
      <c r="K239" s="361"/>
      <c r="L239" s="443"/>
      <c r="M239" s="357"/>
      <c r="N239" s="357"/>
      <c r="O239" s="357"/>
      <c r="P239" s="357"/>
      <c r="Q239" s="357"/>
      <c r="R239" s="357"/>
      <c r="S239" s="357"/>
      <c r="T239" s="357"/>
      <c r="U239" s="357"/>
      <c r="V239" s="357"/>
      <c r="W239" s="357"/>
      <c r="X239" s="357"/>
      <c r="Y239" s="357"/>
      <c r="Z239" s="357"/>
    </row>
    <row r="240" spans="1:26" ht="11.25" customHeight="1" x14ac:dyDescent="0.2">
      <c r="A240" s="357"/>
      <c r="B240" s="357"/>
      <c r="C240" s="357"/>
      <c r="D240" s="357"/>
      <c r="E240" s="357"/>
      <c r="F240" s="357"/>
      <c r="G240" s="357"/>
      <c r="H240" s="361"/>
      <c r="I240" s="357"/>
      <c r="J240" s="357"/>
      <c r="K240" s="361"/>
      <c r="L240" s="443"/>
      <c r="M240" s="357"/>
      <c r="N240" s="357"/>
      <c r="O240" s="357"/>
      <c r="P240" s="357"/>
      <c r="Q240" s="357"/>
      <c r="R240" s="357"/>
      <c r="S240" s="357"/>
      <c r="T240" s="357"/>
      <c r="U240" s="357"/>
      <c r="V240" s="357"/>
      <c r="W240" s="357"/>
      <c r="X240" s="357"/>
      <c r="Y240" s="357"/>
      <c r="Z240" s="357"/>
    </row>
    <row r="241" spans="1:26" ht="11.25" customHeight="1" x14ac:dyDescent="0.2">
      <c r="A241" s="357"/>
      <c r="B241" s="357"/>
      <c r="C241" s="357"/>
      <c r="D241" s="357"/>
      <c r="E241" s="357"/>
      <c r="F241" s="357"/>
      <c r="G241" s="357"/>
      <c r="H241" s="361"/>
      <c r="I241" s="357"/>
      <c r="J241" s="357"/>
      <c r="K241" s="361"/>
      <c r="L241" s="443"/>
      <c r="M241" s="357"/>
      <c r="N241" s="357"/>
      <c r="O241" s="357"/>
      <c r="P241" s="357"/>
      <c r="Q241" s="357"/>
      <c r="R241" s="357"/>
      <c r="S241" s="357"/>
      <c r="T241" s="357"/>
      <c r="U241" s="357"/>
      <c r="V241" s="357"/>
      <c r="W241" s="357"/>
      <c r="X241" s="357"/>
      <c r="Y241" s="357"/>
      <c r="Z241" s="357"/>
    </row>
    <row r="242" spans="1:26" ht="11.25" customHeight="1" x14ac:dyDescent="0.2">
      <c r="A242" s="357"/>
      <c r="B242" s="357"/>
      <c r="C242" s="357"/>
      <c r="D242" s="357"/>
      <c r="E242" s="357"/>
      <c r="F242" s="357"/>
      <c r="G242" s="357"/>
      <c r="H242" s="361"/>
      <c r="I242" s="357"/>
      <c r="J242" s="357"/>
      <c r="K242" s="361"/>
      <c r="L242" s="443"/>
      <c r="M242" s="357"/>
      <c r="N242" s="357"/>
      <c r="O242" s="357"/>
      <c r="P242" s="357"/>
      <c r="Q242" s="357"/>
      <c r="R242" s="357"/>
      <c r="S242" s="357"/>
      <c r="T242" s="357"/>
      <c r="U242" s="357"/>
      <c r="V242" s="357"/>
      <c r="W242" s="357"/>
      <c r="X242" s="357"/>
      <c r="Y242" s="357"/>
      <c r="Z242" s="357"/>
    </row>
    <row r="243" spans="1:26" ht="11.25" customHeight="1" x14ac:dyDescent="0.2">
      <c r="A243" s="357"/>
      <c r="B243" s="357"/>
      <c r="C243" s="357"/>
      <c r="D243" s="357"/>
      <c r="E243" s="357"/>
      <c r="F243" s="357"/>
      <c r="G243" s="357"/>
      <c r="H243" s="361"/>
      <c r="I243" s="357"/>
      <c r="J243" s="357"/>
      <c r="K243" s="361"/>
      <c r="L243" s="443"/>
      <c r="M243" s="357"/>
      <c r="N243" s="357"/>
      <c r="O243" s="357"/>
      <c r="P243" s="357"/>
      <c r="Q243" s="357"/>
      <c r="R243" s="357"/>
      <c r="S243" s="357"/>
      <c r="T243" s="357"/>
      <c r="U243" s="357"/>
      <c r="V243" s="357"/>
      <c r="W243" s="357"/>
      <c r="X243" s="357"/>
      <c r="Y243" s="357"/>
      <c r="Z243" s="357"/>
    </row>
    <row r="244" spans="1:26" ht="11.25" customHeight="1" x14ac:dyDescent="0.2">
      <c r="A244" s="357"/>
      <c r="B244" s="357"/>
      <c r="C244" s="357"/>
      <c r="D244" s="357"/>
      <c r="E244" s="357"/>
      <c r="F244" s="357"/>
      <c r="G244" s="357"/>
      <c r="H244" s="361"/>
      <c r="I244" s="357"/>
      <c r="J244" s="357"/>
      <c r="K244" s="361"/>
      <c r="L244" s="443"/>
      <c r="M244" s="357"/>
      <c r="N244" s="357"/>
      <c r="O244" s="357"/>
      <c r="P244" s="357"/>
      <c r="Q244" s="357"/>
      <c r="R244" s="357"/>
      <c r="S244" s="357"/>
      <c r="T244" s="357"/>
      <c r="U244" s="357"/>
      <c r="V244" s="357"/>
      <c r="W244" s="357"/>
      <c r="X244" s="357"/>
      <c r="Y244" s="357"/>
      <c r="Z244" s="357"/>
    </row>
    <row r="245" spans="1:26" ht="11.25" customHeight="1" x14ac:dyDescent="0.2">
      <c r="A245" s="357"/>
      <c r="B245" s="357"/>
      <c r="C245" s="357"/>
      <c r="D245" s="357"/>
      <c r="E245" s="357"/>
      <c r="F245" s="357"/>
      <c r="G245" s="357"/>
      <c r="H245" s="361"/>
      <c r="I245" s="357"/>
      <c r="J245" s="357"/>
      <c r="K245" s="361"/>
      <c r="L245" s="443"/>
      <c r="M245" s="357"/>
      <c r="N245" s="357"/>
      <c r="O245" s="357"/>
      <c r="P245" s="357"/>
      <c r="Q245" s="357"/>
      <c r="R245" s="357"/>
      <c r="S245" s="357"/>
      <c r="T245" s="357"/>
      <c r="U245" s="357"/>
      <c r="V245" s="357"/>
      <c r="W245" s="357"/>
      <c r="X245" s="357"/>
      <c r="Y245" s="357"/>
      <c r="Z245" s="357"/>
    </row>
    <row r="246" spans="1:26" ht="11.25" customHeight="1" x14ac:dyDescent="0.2">
      <c r="A246" s="357"/>
      <c r="B246" s="357"/>
      <c r="C246" s="357"/>
      <c r="D246" s="357"/>
      <c r="E246" s="357"/>
      <c r="F246" s="357"/>
      <c r="G246" s="357"/>
      <c r="H246" s="361"/>
      <c r="I246" s="357"/>
      <c r="J246" s="357"/>
      <c r="K246" s="361"/>
      <c r="L246" s="443"/>
      <c r="M246" s="357"/>
      <c r="N246" s="357"/>
      <c r="O246" s="357"/>
      <c r="P246" s="357"/>
      <c r="Q246" s="357"/>
      <c r="R246" s="357"/>
      <c r="S246" s="357"/>
      <c r="T246" s="357"/>
      <c r="U246" s="357"/>
      <c r="V246" s="357"/>
      <c r="W246" s="357"/>
      <c r="X246" s="357"/>
      <c r="Y246" s="357"/>
      <c r="Z246" s="357"/>
    </row>
    <row r="247" spans="1:26" ht="11.25" customHeight="1" x14ac:dyDescent="0.2">
      <c r="A247" s="357"/>
      <c r="B247" s="357"/>
      <c r="C247" s="357"/>
      <c r="D247" s="357"/>
      <c r="E247" s="357"/>
      <c r="F247" s="357"/>
      <c r="G247" s="357"/>
      <c r="H247" s="361"/>
      <c r="I247" s="357"/>
      <c r="J247" s="357"/>
      <c r="K247" s="361"/>
      <c r="L247" s="443"/>
      <c r="M247" s="357"/>
      <c r="N247" s="357"/>
      <c r="O247" s="357"/>
      <c r="P247" s="357"/>
      <c r="Q247" s="357"/>
      <c r="R247" s="357"/>
      <c r="S247" s="357"/>
      <c r="T247" s="357"/>
      <c r="U247" s="357"/>
      <c r="V247" s="357"/>
      <c r="W247" s="357"/>
      <c r="X247" s="357"/>
      <c r="Y247" s="357"/>
      <c r="Z247" s="357"/>
    </row>
    <row r="248" spans="1:26" ht="11.25" customHeight="1" x14ac:dyDescent="0.2">
      <c r="A248" s="357"/>
      <c r="B248" s="357"/>
      <c r="C248" s="357"/>
      <c r="D248" s="357"/>
      <c r="E248" s="357"/>
      <c r="F248" s="357"/>
      <c r="G248" s="357"/>
      <c r="H248" s="361"/>
      <c r="I248" s="357"/>
      <c r="J248" s="357"/>
      <c r="K248" s="361"/>
      <c r="L248" s="443"/>
      <c r="M248" s="357"/>
      <c r="N248" s="357"/>
      <c r="O248" s="357"/>
      <c r="P248" s="357"/>
      <c r="Q248" s="357"/>
      <c r="R248" s="357"/>
      <c r="S248" s="357"/>
      <c r="T248" s="357"/>
      <c r="U248" s="357"/>
      <c r="V248" s="357"/>
      <c r="W248" s="357"/>
      <c r="X248" s="357"/>
      <c r="Y248" s="357"/>
      <c r="Z248" s="357"/>
    </row>
    <row r="249" spans="1:26" ht="11.25" customHeight="1" x14ac:dyDescent="0.2">
      <c r="A249" s="357"/>
      <c r="B249" s="357"/>
      <c r="C249" s="357"/>
      <c r="D249" s="357"/>
      <c r="E249" s="357"/>
      <c r="F249" s="357"/>
      <c r="G249" s="357"/>
      <c r="H249" s="361"/>
      <c r="I249" s="357"/>
      <c r="J249" s="357"/>
      <c r="K249" s="361"/>
      <c r="L249" s="443"/>
      <c r="M249" s="357"/>
      <c r="N249" s="357"/>
      <c r="O249" s="357"/>
      <c r="P249" s="357"/>
      <c r="Q249" s="357"/>
      <c r="R249" s="357"/>
      <c r="S249" s="357"/>
      <c r="T249" s="357"/>
      <c r="U249" s="357"/>
      <c r="V249" s="357"/>
      <c r="W249" s="357"/>
      <c r="X249" s="357"/>
      <c r="Y249" s="357"/>
      <c r="Z249" s="357"/>
    </row>
    <row r="250" spans="1:26" ht="11.25" customHeight="1" x14ac:dyDescent="0.2">
      <c r="A250" s="357"/>
      <c r="B250" s="357"/>
      <c r="C250" s="357"/>
      <c r="D250" s="357"/>
      <c r="E250" s="357"/>
      <c r="F250" s="357"/>
      <c r="G250" s="357"/>
      <c r="H250" s="361"/>
      <c r="I250" s="357"/>
      <c r="J250" s="357"/>
      <c r="K250" s="361"/>
      <c r="L250" s="443"/>
      <c r="M250" s="357"/>
      <c r="N250" s="357"/>
      <c r="O250" s="357"/>
      <c r="P250" s="357"/>
      <c r="Q250" s="357"/>
      <c r="R250" s="357"/>
      <c r="S250" s="357"/>
      <c r="T250" s="357"/>
      <c r="U250" s="357"/>
      <c r="V250" s="357"/>
      <c r="W250" s="357"/>
      <c r="X250" s="357"/>
      <c r="Y250" s="357"/>
      <c r="Z250" s="357"/>
    </row>
    <row r="251" spans="1:26" ht="11.25" customHeight="1" x14ac:dyDescent="0.2">
      <c r="A251" s="357"/>
      <c r="B251" s="357"/>
      <c r="C251" s="357"/>
      <c r="D251" s="357"/>
      <c r="E251" s="357"/>
      <c r="F251" s="357"/>
      <c r="G251" s="357"/>
      <c r="H251" s="361"/>
      <c r="I251" s="357"/>
      <c r="J251" s="357"/>
      <c r="K251" s="361"/>
      <c r="L251" s="443"/>
      <c r="M251" s="357"/>
      <c r="N251" s="357"/>
      <c r="O251" s="357"/>
      <c r="P251" s="357"/>
      <c r="Q251" s="357"/>
      <c r="R251" s="357"/>
      <c r="S251" s="357"/>
      <c r="T251" s="357"/>
      <c r="U251" s="357"/>
      <c r="V251" s="357"/>
      <c r="W251" s="357"/>
      <c r="X251" s="357"/>
      <c r="Y251" s="357"/>
      <c r="Z251" s="357"/>
    </row>
    <row r="252" spans="1:26" ht="11.25" customHeight="1" x14ac:dyDescent="0.2">
      <c r="A252" s="357"/>
      <c r="B252" s="357"/>
      <c r="C252" s="357"/>
      <c r="D252" s="357"/>
      <c r="E252" s="357"/>
      <c r="F252" s="357"/>
      <c r="G252" s="357"/>
      <c r="H252" s="361"/>
      <c r="I252" s="357"/>
      <c r="J252" s="357"/>
      <c r="K252" s="361"/>
      <c r="L252" s="443"/>
      <c r="M252" s="357"/>
      <c r="N252" s="357"/>
      <c r="O252" s="357"/>
      <c r="P252" s="357"/>
      <c r="Q252" s="357"/>
      <c r="R252" s="357"/>
      <c r="S252" s="357"/>
      <c r="T252" s="357"/>
      <c r="U252" s="357"/>
      <c r="V252" s="357"/>
      <c r="W252" s="357"/>
      <c r="X252" s="357"/>
      <c r="Y252" s="357"/>
      <c r="Z252" s="357"/>
    </row>
    <row r="253" spans="1:26" ht="11.25" customHeight="1" x14ac:dyDescent="0.2">
      <c r="A253" s="357"/>
      <c r="B253" s="357"/>
      <c r="C253" s="357"/>
      <c r="D253" s="357"/>
      <c r="E253" s="357"/>
      <c r="F253" s="357"/>
      <c r="G253" s="357"/>
      <c r="H253" s="361"/>
      <c r="I253" s="357"/>
      <c r="J253" s="357"/>
      <c r="K253" s="361"/>
      <c r="L253" s="443"/>
      <c r="M253" s="357"/>
      <c r="N253" s="357"/>
      <c r="O253" s="357"/>
      <c r="P253" s="357"/>
      <c r="Q253" s="357"/>
      <c r="R253" s="357"/>
      <c r="S253" s="357"/>
      <c r="T253" s="357"/>
      <c r="U253" s="357"/>
      <c r="V253" s="357"/>
      <c r="W253" s="357"/>
      <c r="X253" s="357"/>
      <c r="Y253" s="357"/>
      <c r="Z253" s="357"/>
    </row>
    <row r="254" spans="1:26" ht="11.25" customHeight="1" x14ac:dyDescent="0.2">
      <c r="A254" s="357"/>
      <c r="B254" s="357"/>
      <c r="C254" s="357"/>
      <c r="D254" s="357"/>
      <c r="E254" s="357"/>
      <c r="F254" s="357"/>
      <c r="G254" s="357"/>
      <c r="H254" s="361"/>
      <c r="I254" s="357"/>
      <c r="J254" s="357"/>
      <c r="K254" s="361"/>
      <c r="L254" s="443"/>
      <c r="M254" s="357"/>
      <c r="N254" s="357"/>
      <c r="O254" s="357"/>
      <c r="P254" s="357"/>
      <c r="Q254" s="357"/>
      <c r="R254" s="357"/>
      <c r="S254" s="357"/>
      <c r="T254" s="357"/>
      <c r="U254" s="357"/>
      <c r="V254" s="357"/>
      <c r="W254" s="357"/>
      <c r="X254" s="357"/>
      <c r="Y254" s="357"/>
      <c r="Z254" s="357"/>
    </row>
    <row r="255" spans="1:26" ht="11.25" customHeight="1" x14ac:dyDescent="0.2">
      <c r="A255" s="357"/>
      <c r="B255" s="357"/>
      <c r="C255" s="357"/>
      <c r="D255" s="357"/>
      <c r="E255" s="357"/>
      <c r="F255" s="357"/>
      <c r="G255" s="357"/>
      <c r="H255" s="361"/>
      <c r="I255" s="357"/>
      <c r="J255" s="357"/>
      <c r="K255" s="361"/>
      <c r="L255" s="443"/>
      <c r="M255" s="357"/>
      <c r="N255" s="357"/>
      <c r="O255" s="357"/>
      <c r="P255" s="357"/>
      <c r="Q255" s="357"/>
      <c r="R255" s="357"/>
      <c r="S255" s="357"/>
      <c r="T255" s="357"/>
      <c r="U255" s="357"/>
      <c r="V255" s="357"/>
      <c r="W255" s="357"/>
      <c r="X255" s="357"/>
      <c r="Y255" s="357"/>
      <c r="Z255" s="357"/>
    </row>
    <row r="256" spans="1:26" ht="11.25" customHeight="1" x14ac:dyDescent="0.2">
      <c r="A256" s="357"/>
      <c r="B256" s="357"/>
      <c r="C256" s="357"/>
      <c r="D256" s="357"/>
      <c r="E256" s="357"/>
      <c r="F256" s="357"/>
      <c r="G256" s="357"/>
      <c r="H256" s="361"/>
      <c r="I256" s="357"/>
      <c r="J256" s="357"/>
      <c r="K256" s="361"/>
      <c r="L256" s="443"/>
      <c r="M256" s="357"/>
      <c r="N256" s="357"/>
      <c r="O256" s="357"/>
      <c r="P256" s="357"/>
      <c r="Q256" s="357"/>
      <c r="R256" s="357"/>
      <c r="S256" s="357"/>
      <c r="T256" s="357"/>
      <c r="U256" s="357"/>
      <c r="V256" s="357"/>
      <c r="W256" s="357"/>
      <c r="X256" s="357"/>
      <c r="Y256" s="357"/>
      <c r="Z256" s="357"/>
    </row>
    <row r="257" spans="1:26" ht="11.25" customHeight="1" x14ac:dyDescent="0.2">
      <c r="A257" s="357"/>
      <c r="B257" s="357"/>
      <c r="C257" s="357"/>
      <c r="D257" s="357"/>
      <c r="E257" s="357"/>
      <c r="F257" s="357"/>
      <c r="G257" s="357"/>
      <c r="H257" s="361"/>
      <c r="I257" s="357"/>
      <c r="J257" s="357"/>
      <c r="K257" s="361"/>
      <c r="L257" s="443"/>
      <c r="M257" s="357"/>
      <c r="N257" s="357"/>
      <c r="O257" s="357"/>
      <c r="P257" s="357"/>
      <c r="Q257" s="357"/>
      <c r="R257" s="357"/>
      <c r="S257" s="357"/>
      <c r="T257" s="357"/>
      <c r="U257" s="357"/>
      <c r="V257" s="357"/>
      <c r="W257" s="357"/>
      <c r="X257" s="357"/>
      <c r="Y257" s="357"/>
      <c r="Z257" s="357"/>
    </row>
    <row r="258" spans="1:26" ht="11.25" customHeight="1" x14ac:dyDescent="0.2">
      <c r="A258" s="357"/>
      <c r="B258" s="357"/>
      <c r="C258" s="357"/>
      <c r="D258" s="357"/>
      <c r="E258" s="357"/>
      <c r="F258" s="357"/>
      <c r="G258" s="357"/>
      <c r="H258" s="361"/>
      <c r="I258" s="357"/>
      <c r="J258" s="357"/>
      <c r="K258" s="361"/>
      <c r="L258" s="443"/>
      <c r="M258" s="357"/>
      <c r="N258" s="357"/>
      <c r="O258" s="357"/>
      <c r="P258" s="357"/>
      <c r="Q258" s="357"/>
      <c r="R258" s="357"/>
      <c r="S258" s="357"/>
      <c r="T258" s="357"/>
      <c r="U258" s="357"/>
      <c r="V258" s="357"/>
      <c r="W258" s="357"/>
      <c r="X258" s="357"/>
      <c r="Y258" s="357"/>
      <c r="Z258" s="357"/>
    </row>
    <row r="259" spans="1:26" ht="11.25" customHeight="1" x14ac:dyDescent="0.2">
      <c r="A259" s="357"/>
      <c r="B259" s="357"/>
      <c r="C259" s="357"/>
      <c r="D259" s="357"/>
      <c r="E259" s="357"/>
      <c r="F259" s="357"/>
      <c r="G259" s="357"/>
      <c r="H259" s="361"/>
      <c r="I259" s="357"/>
      <c r="J259" s="357"/>
      <c r="K259" s="361"/>
      <c r="L259" s="443"/>
      <c r="M259" s="357"/>
      <c r="N259" s="357"/>
      <c r="O259" s="357"/>
      <c r="P259" s="357"/>
      <c r="Q259" s="357"/>
      <c r="R259" s="357"/>
      <c r="S259" s="357"/>
      <c r="T259" s="357"/>
      <c r="U259" s="357"/>
      <c r="V259" s="357"/>
      <c r="W259" s="357"/>
      <c r="X259" s="357"/>
      <c r="Y259" s="357"/>
      <c r="Z259" s="357"/>
    </row>
    <row r="260" spans="1:26" ht="11.25" customHeight="1" x14ac:dyDescent="0.2">
      <c r="A260" s="357"/>
      <c r="B260" s="357"/>
      <c r="C260" s="357"/>
      <c r="D260" s="357"/>
      <c r="E260" s="357"/>
      <c r="F260" s="357"/>
      <c r="G260" s="357"/>
      <c r="H260" s="361"/>
      <c r="I260" s="357"/>
      <c r="J260" s="357"/>
      <c r="K260" s="361"/>
      <c r="L260" s="443"/>
      <c r="M260" s="357"/>
      <c r="N260" s="357"/>
      <c r="O260" s="357"/>
      <c r="P260" s="357"/>
      <c r="Q260" s="357"/>
      <c r="R260" s="357"/>
      <c r="S260" s="357"/>
      <c r="T260" s="357"/>
      <c r="U260" s="357"/>
      <c r="V260" s="357"/>
      <c r="W260" s="357"/>
      <c r="X260" s="357"/>
      <c r="Y260" s="357"/>
      <c r="Z260" s="357"/>
    </row>
    <row r="261" spans="1:26" ht="11.25" customHeight="1" x14ac:dyDescent="0.2">
      <c r="A261" s="357"/>
      <c r="B261" s="357"/>
      <c r="C261" s="357"/>
      <c r="D261" s="357"/>
      <c r="E261" s="357"/>
      <c r="F261" s="357"/>
      <c r="G261" s="357"/>
      <c r="H261" s="361"/>
      <c r="I261" s="357"/>
      <c r="J261" s="357"/>
      <c r="K261" s="361"/>
      <c r="L261" s="443"/>
      <c r="M261" s="357"/>
      <c r="N261" s="357"/>
      <c r="O261" s="357"/>
      <c r="P261" s="357"/>
      <c r="Q261" s="357"/>
      <c r="R261" s="357"/>
      <c r="S261" s="357"/>
      <c r="T261" s="357"/>
      <c r="U261" s="357"/>
      <c r="V261" s="357"/>
      <c r="W261" s="357"/>
      <c r="X261" s="357"/>
      <c r="Y261" s="357"/>
      <c r="Z261" s="357"/>
    </row>
    <row r="262" spans="1:26" ht="11.25" customHeight="1" x14ac:dyDescent="0.2">
      <c r="A262" s="357"/>
      <c r="B262" s="357"/>
      <c r="C262" s="357"/>
      <c r="D262" s="357"/>
      <c r="E262" s="357"/>
      <c r="F262" s="357"/>
      <c r="G262" s="357"/>
      <c r="H262" s="361"/>
      <c r="I262" s="357"/>
      <c r="J262" s="357"/>
      <c r="K262" s="361"/>
      <c r="L262" s="443"/>
      <c r="M262" s="357"/>
      <c r="N262" s="357"/>
      <c r="O262" s="357"/>
      <c r="P262" s="357"/>
      <c r="Q262" s="357"/>
      <c r="R262" s="357"/>
      <c r="S262" s="357"/>
      <c r="T262" s="357"/>
      <c r="U262" s="357"/>
      <c r="V262" s="357"/>
      <c r="W262" s="357"/>
      <c r="X262" s="357"/>
      <c r="Y262" s="357"/>
      <c r="Z262" s="357"/>
    </row>
    <row r="263" spans="1:26" ht="11.25" customHeight="1" x14ac:dyDescent="0.2">
      <c r="A263" s="357"/>
      <c r="B263" s="357"/>
      <c r="C263" s="357"/>
      <c r="D263" s="357"/>
      <c r="E263" s="357"/>
      <c r="F263" s="357"/>
      <c r="G263" s="357"/>
      <c r="H263" s="361"/>
      <c r="I263" s="357"/>
      <c r="J263" s="357"/>
      <c r="K263" s="361"/>
      <c r="L263" s="443"/>
      <c r="M263" s="357"/>
      <c r="N263" s="357"/>
      <c r="O263" s="357"/>
      <c r="P263" s="357"/>
      <c r="Q263" s="357"/>
      <c r="R263" s="357"/>
      <c r="S263" s="357"/>
      <c r="T263" s="357"/>
      <c r="U263" s="357"/>
      <c r="V263" s="357"/>
      <c r="W263" s="357"/>
      <c r="X263" s="357"/>
      <c r="Y263" s="357"/>
      <c r="Z263" s="357"/>
    </row>
    <row r="264" spans="1:26" ht="11.25" customHeight="1" x14ac:dyDescent="0.2">
      <c r="A264" s="357"/>
      <c r="B264" s="357"/>
      <c r="C264" s="357"/>
      <c r="D264" s="357"/>
      <c r="E264" s="357"/>
      <c r="F264" s="357"/>
      <c r="G264" s="357"/>
      <c r="H264" s="361"/>
      <c r="I264" s="357"/>
      <c r="J264" s="357"/>
      <c r="K264" s="361"/>
      <c r="L264" s="443"/>
      <c r="M264" s="357"/>
      <c r="N264" s="357"/>
      <c r="O264" s="357"/>
      <c r="P264" s="357"/>
      <c r="Q264" s="357"/>
      <c r="R264" s="357"/>
      <c r="S264" s="357"/>
      <c r="T264" s="357"/>
      <c r="U264" s="357"/>
      <c r="V264" s="357"/>
      <c r="W264" s="357"/>
      <c r="X264" s="357"/>
      <c r="Y264" s="357"/>
      <c r="Z264" s="357"/>
    </row>
    <row r="265" spans="1:26" ht="11.25" customHeight="1" x14ac:dyDescent="0.2">
      <c r="A265" s="357"/>
      <c r="B265" s="357"/>
      <c r="C265" s="357"/>
      <c r="D265" s="357"/>
      <c r="E265" s="357"/>
      <c r="F265" s="357"/>
      <c r="G265" s="357"/>
      <c r="H265" s="361"/>
      <c r="I265" s="357"/>
      <c r="J265" s="357"/>
      <c r="K265" s="361"/>
      <c r="L265" s="443"/>
      <c r="M265" s="357"/>
      <c r="N265" s="357"/>
      <c r="O265" s="357"/>
      <c r="P265" s="357"/>
      <c r="Q265" s="357"/>
      <c r="R265" s="357"/>
      <c r="S265" s="357"/>
      <c r="T265" s="357"/>
      <c r="U265" s="357"/>
      <c r="V265" s="357"/>
      <c r="W265" s="357"/>
      <c r="X265" s="357"/>
      <c r="Y265" s="357"/>
      <c r="Z265" s="357"/>
    </row>
    <row r="266" spans="1:26" ht="11.25" customHeight="1" x14ac:dyDescent="0.2">
      <c r="A266" s="357"/>
      <c r="B266" s="357"/>
      <c r="C266" s="357"/>
      <c r="D266" s="357"/>
      <c r="E266" s="357"/>
      <c r="F266" s="357"/>
      <c r="G266" s="357"/>
      <c r="H266" s="361"/>
      <c r="I266" s="357"/>
      <c r="J266" s="357"/>
      <c r="K266" s="361"/>
      <c r="L266" s="443"/>
      <c r="M266" s="357"/>
      <c r="N266" s="357"/>
      <c r="O266" s="357"/>
      <c r="P266" s="357"/>
      <c r="Q266" s="357"/>
      <c r="R266" s="357"/>
      <c r="S266" s="357"/>
      <c r="T266" s="357"/>
      <c r="U266" s="357"/>
      <c r="V266" s="357"/>
      <c r="W266" s="357"/>
      <c r="X266" s="357"/>
      <c r="Y266" s="357"/>
      <c r="Z266" s="357"/>
    </row>
    <row r="267" spans="1:26" ht="11.25" customHeight="1" x14ac:dyDescent="0.2">
      <c r="A267" s="357"/>
      <c r="B267" s="357"/>
      <c r="C267" s="357"/>
      <c r="D267" s="357"/>
      <c r="E267" s="357"/>
      <c r="F267" s="357"/>
      <c r="G267" s="357"/>
      <c r="H267" s="361"/>
      <c r="I267" s="357"/>
      <c r="J267" s="357"/>
      <c r="K267" s="361"/>
      <c r="L267" s="443"/>
      <c r="M267" s="357"/>
      <c r="N267" s="357"/>
      <c r="O267" s="357"/>
      <c r="P267" s="357"/>
      <c r="Q267" s="357"/>
      <c r="R267" s="357"/>
      <c r="S267" s="357"/>
      <c r="T267" s="357"/>
      <c r="U267" s="357"/>
      <c r="V267" s="357"/>
      <c r="W267" s="357"/>
      <c r="X267" s="357"/>
      <c r="Y267" s="357"/>
      <c r="Z267" s="357"/>
    </row>
    <row r="268" spans="1:26" ht="11.25" customHeight="1" x14ac:dyDescent="0.2">
      <c r="A268" s="357"/>
      <c r="B268" s="357"/>
      <c r="C268" s="357"/>
      <c r="D268" s="357"/>
      <c r="E268" s="357"/>
      <c r="F268" s="357"/>
      <c r="G268" s="357"/>
      <c r="H268" s="361"/>
      <c r="I268" s="357"/>
      <c r="J268" s="357"/>
      <c r="K268" s="361"/>
      <c r="L268" s="443"/>
      <c r="M268" s="357"/>
      <c r="N268" s="357"/>
      <c r="O268" s="357"/>
      <c r="P268" s="357"/>
      <c r="Q268" s="357"/>
      <c r="R268" s="357"/>
      <c r="S268" s="357"/>
      <c r="T268" s="357"/>
      <c r="U268" s="357"/>
      <c r="V268" s="357"/>
      <c r="W268" s="357"/>
      <c r="X268" s="357"/>
      <c r="Y268" s="357"/>
      <c r="Z268" s="357"/>
    </row>
    <row r="269" spans="1:26" ht="11.25" customHeight="1" x14ac:dyDescent="0.2">
      <c r="A269" s="357"/>
      <c r="B269" s="357"/>
      <c r="C269" s="357"/>
      <c r="D269" s="357"/>
      <c r="E269" s="357"/>
      <c r="F269" s="357"/>
      <c r="G269" s="357"/>
      <c r="H269" s="361"/>
      <c r="I269" s="357"/>
      <c r="J269" s="357"/>
      <c r="K269" s="361"/>
      <c r="L269" s="443"/>
      <c r="M269" s="357"/>
      <c r="N269" s="357"/>
      <c r="O269" s="357"/>
      <c r="P269" s="357"/>
      <c r="Q269" s="357"/>
      <c r="R269" s="357"/>
      <c r="S269" s="357"/>
      <c r="T269" s="357"/>
      <c r="U269" s="357"/>
      <c r="V269" s="357"/>
      <c r="W269" s="357"/>
      <c r="X269" s="357"/>
      <c r="Y269" s="357"/>
      <c r="Z269" s="357"/>
    </row>
    <row r="270" spans="1:26" ht="11.25" customHeight="1" x14ac:dyDescent="0.2">
      <c r="A270" s="357"/>
      <c r="B270" s="357"/>
      <c r="C270" s="357"/>
      <c r="D270" s="357"/>
      <c r="E270" s="357"/>
      <c r="F270" s="357"/>
      <c r="G270" s="357"/>
      <c r="H270" s="361"/>
      <c r="I270" s="357"/>
      <c r="J270" s="357"/>
      <c r="K270" s="361"/>
      <c r="L270" s="443"/>
      <c r="M270" s="357"/>
      <c r="N270" s="357"/>
      <c r="O270" s="357"/>
      <c r="P270" s="357"/>
      <c r="Q270" s="357"/>
      <c r="R270" s="357"/>
      <c r="S270" s="357"/>
      <c r="T270" s="357"/>
      <c r="U270" s="357"/>
      <c r="V270" s="357"/>
      <c r="W270" s="357"/>
      <c r="X270" s="357"/>
      <c r="Y270" s="357"/>
      <c r="Z270" s="357"/>
    </row>
    <row r="271" spans="1:26" ht="11.25" customHeight="1" x14ac:dyDescent="0.2">
      <c r="A271" s="357"/>
      <c r="B271" s="357"/>
      <c r="C271" s="357"/>
      <c r="D271" s="357"/>
      <c r="E271" s="357"/>
      <c r="F271" s="357"/>
      <c r="G271" s="357"/>
      <c r="H271" s="361"/>
      <c r="I271" s="357"/>
      <c r="J271" s="357"/>
      <c r="K271" s="361"/>
      <c r="L271" s="443"/>
      <c r="M271" s="357"/>
      <c r="N271" s="357"/>
      <c r="O271" s="357"/>
      <c r="P271" s="357"/>
      <c r="Q271" s="357"/>
      <c r="R271" s="357"/>
      <c r="S271" s="357"/>
      <c r="T271" s="357"/>
      <c r="U271" s="357"/>
      <c r="V271" s="357"/>
      <c r="W271" s="357"/>
      <c r="X271" s="357"/>
      <c r="Y271" s="357"/>
      <c r="Z271" s="357"/>
    </row>
    <row r="272" spans="1:26" ht="11.25" customHeight="1" x14ac:dyDescent="0.2">
      <c r="A272" s="357"/>
      <c r="B272" s="357"/>
      <c r="C272" s="357"/>
      <c r="D272" s="357"/>
      <c r="E272" s="357"/>
      <c r="F272" s="357"/>
      <c r="G272" s="357"/>
      <c r="H272" s="361"/>
      <c r="I272" s="357"/>
      <c r="J272" s="357"/>
      <c r="K272" s="361"/>
      <c r="L272" s="443"/>
      <c r="M272" s="357"/>
      <c r="N272" s="357"/>
      <c r="O272" s="357"/>
      <c r="P272" s="357"/>
      <c r="Q272" s="357"/>
      <c r="R272" s="357"/>
      <c r="S272" s="357"/>
      <c r="T272" s="357"/>
      <c r="U272" s="357"/>
      <c r="V272" s="357"/>
      <c r="W272" s="357"/>
      <c r="X272" s="357"/>
      <c r="Y272" s="357"/>
      <c r="Z272" s="357"/>
    </row>
    <row r="273" spans="1:26" ht="11.25" customHeight="1" x14ac:dyDescent="0.2">
      <c r="A273" s="357"/>
      <c r="B273" s="357"/>
      <c r="C273" s="357"/>
      <c r="D273" s="357"/>
      <c r="E273" s="357"/>
      <c r="F273" s="357"/>
      <c r="G273" s="357"/>
      <c r="H273" s="361"/>
      <c r="I273" s="357"/>
      <c r="J273" s="357"/>
      <c r="K273" s="361"/>
      <c r="L273" s="443"/>
      <c r="M273" s="357"/>
      <c r="N273" s="357"/>
      <c r="O273" s="357"/>
      <c r="P273" s="357"/>
      <c r="Q273" s="357"/>
      <c r="R273" s="357"/>
      <c r="S273" s="357"/>
      <c r="T273" s="357"/>
      <c r="U273" s="357"/>
      <c r="V273" s="357"/>
      <c r="W273" s="357"/>
      <c r="X273" s="357"/>
      <c r="Y273" s="357"/>
      <c r="Z273" s="357"/>
    </row>
    <row r="274" spans="1:26" ht="11.25" customHeight="1" x14ac:dyDescent="0.2">
      <c r="A274" s="357"/>
      <c r="B274" s="357"/>
      <c r="C274" s="357"/>
      <c r="D274" s="357"/>
      <c r="E274" s="357"/>
      <c r="F274" s="357"/>
      <c r="G274" s="357"/>
      <c r="H274" s="361"/>
      <c r="I274" s="357"/>
      <c r="J274" s="357"/>
      <c r="K274" s="361"/>
      <c r="L274" s="443"/>
      <c r="M274" s="357"/>
      <c r="N274" s="357"/>
      <c r="O274" s="357"/>
      <c r="P274" s="357"/>
      <c r="Q274" s="357"/>
      <c r="R274" s="357"/>
      <c r="S274" s="357"/>
      <c r="T274" s="357"/>
      <c r="U274" s="357"/>
      <c r="V274" s="357"/>
      <c r="W274" s="357"/>
      <c r="X274" s="357"/>
      <c r="Y274" s="357"/>
      <c r="Z274" s="357"/>
    </row>
    <row r="275" spans="1:26" ht="11.25" customHeight="1" x14ac:dyDescent="0.2">
      <c r="A275" s="357"/>
      <c r="B275" s="357"/>
      <c r="C275" s="357"/>
      <c r="D275" s="357"/>
      <c r="E275" s="357"/>
      <c r="F275" s="357"/>
      <c r="G275" s="357"/>
      <c r="H275" s="361"/>
      <c r="I275" s="357"/>
      <c r="J275" s="357"/>
      <c r="K275" s="361"/>
      <c r="L275" s="443"/>
      <c r="M275" s="357"/>
      <c r="N275" s="357"/>
      <c r="O275" s="357"/>
      <c r="P275" s="357"/>
      <c r="Q275" s="357"/>
      <c r="R275" s="357"/>
      <c r="S275" s="357"/>
      <c r="T275" s="357"/>
      <c r="U275" s="357"/>
      <c r="V275" s="357"/>
      <c r="W275" s="357"/>
      <c r="X275" s="357"/>
      <c r="Y275" s="357"/>
      <c r="Z275" s="357"/>
    </row>
    <row r="276" spans="1:26" ht="11.25" customHeight="1" x14ac:dyDescent="0.2">
      <c r="A276" s="357"/>
      <c r="B276" s="357"/>
      <c r="C276" s="357"/>
      <c r="D276" s="357"/>
      <c r="E276" s="357"/>
      <c r="F276" s="357"/>
      <c r="G276" s="357"/>
      <c r="H276" s="361"/>
      <c r="I276" s="357"/>
      <c r="J276" s="357"/>
      <c r="K276" s="361"/>
      <c r="L276" s="443"/>
      <c r="M276" s="357"/>
      <c r="N276" s="357"/>
      <c r="O276" s="357"/>
      <c r="P276" s="357"/>
      <c r="Q276" s="357"/>
      <c r="R276" s="357"/>
      <c r="S276" s="357"/>
      <c r="T276" s="357"/>
      <c r="U276" s="357"/>
      <c r="V276" s="357"/>
      <c r="W276" s="357"/>
      <c r="X276" s="357"/>
      <c r="Y276" s="357"/>
      <c r="Z276" s="357"/>
    </row>
    <row r="277" spans="1:26" ht="11.25" customHeight="1" x14ac:dyDescent="0.2">
      <c r="A277" s="357"/>
      <c r="B277" s="357"/>
      <c r="C277" s="357"/>
      <c r="D277" s="357"/>
      <c r="E277" s="357"/>
      <c r="F277" s="357"/>
      <c r="G277" s="357"/>
      <c r="H277" s="361"/>
      <c r="I277" s="357"/>
      <c r="J277" s="357"/>
      <c r="K277" s="361"/>
      <c r="L277" s="443"/>
      <c r="M277" s="357"/>
      <c r="N277" s="357"/>
      <c r="O277" s="357"/>
      <c r="P277" s="357"/>
      <c r="Q277" s="357"/>
      <c r="R277" s="357"/>
      <c r="S277" s="357"/>
      <c r="T277" s="357"/>
      <c r="U277" s="357"/>
      <c r="V277" s="357"/>
      <c r="W277" s="357"/>
      <c r="X277" s="357"/>
      <c r="Y277" s="357"/>
      <c r="Z277" s="357"/>
    </row>
    <row r="278" spans="1:26" ht="11.25" customHeight="1" x14ac:dyDescent="0.2">
      <c r="A278" s="357"/>
      <c r="B278" s="357"/>
      <c r="C278" s="357"/>
      <c r="D278" s="357"/>
      <c r="E278" s="357"/>
      <c r="F278" s="357"/>
      <c r="G278" s="357"/>
      <c r="H278" s="361"/>
      <c r="I278" s="357"/>
      <c r="J278" s="357"/>
      <c r="K278" s="361"/>
      <c r="L278" s="443"/>
      <c r="M278" s="357"/>
      <c r="N278" s="357"/>
      <c r="O278" s="357"/>
      <c r="P278" s="357"/>
      <c r="Q278" s="357"/>
      <c r="R278" s="357"/>
      <c r="S278" s="357"/>
      <c r="T278" s="357"/>
      <c r="U278" s="357"/>
      <c r="V278" s="357"/>
      <c r="W278" s="357"/>
      <c r="X278" s="357"/>
      <c r="Y278" s="357"/>
      <c r="Z278" s="357"/>
    </row>
    <row r="279" spans="1:26" ht="11.25" customHeight="1" x14ac:dyDescent="0.2">
      <c r="A279" s="357"/>
      <c r="B279" s="357"/>
      <c r="C279" s="357"/>
      <c r="D279" s="357"/>
      <c r="E279" s="357"/>
      <c r="F279" s="357"/>
      <c r="G279" s="357"/>
      <c r="H279" s="361"/>
      <c r="I279" s="357"/>
      <c r="J279" s="357"/>
      <c r="K279" s="361"/>
      <c r="L279" s="443"/>
      <c r="M279" s="357"/>
      <c r="N279" s="357"/>
      <c r="O279" s="357"/>
      <c r="P279" s="357"/>
      <c r="Q279" s="357"/>
      <c r="R279" s="357"/>
      <c r="S279" s="357"/>
      <c r="T279" s="357"/>
      <c r="U279" s="357"/>
      <c r="V279" s="357"/>
      <c r="W279" s="357"/>
      <c r="X279" s="357"/>
      <c r="Y279" s="357"/>
      <c r="Z279" s="357"/>
    </row>
    <row r="280" spans="1:26" ht="11.25" customHeight="1" x14ac:dyDescent="0.2">
      <c r="A280" s="357"/>
      <c r="B280" s="357"/>
      <c r="C280" s="357"/>
      <c r="D280" s="357"/>
      <c r="E280" s="357"/>
      <c r="F280" s="357"/>
      <c r="G280" s="357"/>
      <c r="H280" s="361"/>
      <c r="I280" s="357"/>
      <c r="J280" s="357"/>
      <c r="K280" s="361"/>
      <c r="L280" s="443"/>
      <c r="M280" s="357"/>
      <c r="N280" s="357"/>
      <c r="O280" s="357"/>
      <c r="P280" s="357"/>
      <c r="Q280" s="357"/>
      <c r="R280" s="357"/>
      <c r="S280" s="357"/>
      <c r="T280" s="357"/>
      <c r="U280" s="357"/>
      <c r="V280" s="357"/>
      <c r="W280" s="357"/>
      <c r="X280" s="357"/>
      <c r="Y280" s="357"/>
      <c r="Z280" s="357"/>
    </row>
    <row r="281" spans="1:26" ht="11.25" customHeight="1" x14ac:dyDescent="0.2">
      <c r="A281" s="357"/>
      <c r="B281" s="357"/>
      <c r="C281" s="357"/>
      <c r="D281" s="357"/>
      <c r="E281" s="357"/>
      <c r="F281" s="357"/>
      <c r="G281" s="357"/>
      <c r="H281" s="361"/>
      <c r="I281" s="357"/>
      <c r="J281" s="357"/>
      <c r="K281" s="361"/>
      <c r="L281" s="443"/>
      <c r="M281" s="357"/>
      <c r="N281" s="357"/>
      <c r="O281" s="357"/>
      <c r="P281" s="357"/>
      <c r="Q281" s="357"/>
      <c r="R281" s="357"/>
      <c r="S281" s="357"/>
      <c r="T281" s="357"/>
      <c r="U281" s="357"/>
      <c r="V281" s="357"/>
      <c r="W281" s="357"/>
      <c r="X281" s="357"/>
      <c r="Y281" s="357"/>
      <c r="Z281" s="357"/>
    </row>
    <row r="282" spans="1:26" ht="11.25" customHeight="1" x14ac:dyDescent="0.2">
      <c r="A282" s="357"/>
      <c r="B282" s="357"/>
      <c r="C282" s="357"/>
      <c r="D282" s="357"/>
      <c r="E282" s="357"/>
      <c r="F282" s="357"/>
      <c r="G282" s="357"/>
      <c r="H282" s="361"/>
      <c r="I282" s="357"/>
      <c r="J282" s="357"/>
      <c r="K282" s="361"/>
      <c r="L282" s="443"/>
      <c r="M282" s="357"/>
      <c r="N282" s="357"/>
      <c r="O282" s="357"/>
      <c r="P282" s="357"/>
      <c r="Q282" s="357"/>
      <c r="R282" s="357"/>
      <c r="S282" s="357"/>
      <c r="T282" s="357"/>
      <c r="U282" s="357"/>
      <c r="V282" s="357"/>
      <c r="W282" s="357"/>
      <c r="X282" s="357"/>
      <c r="Y282" s="357"/>
      <c r="Z282" s="357"/>
    </row>
    <row r="283" spans="1:26" ht="11.25" customHeight="1" x14ac:dyDescent="0.2">
      <c r="A283" s="357"/>
      <c r="B283" s="357"/>
      <c r="C283" s="357"/>
      <c r="D283" s="357"/>
      <c r="E283" s="357"/>
      <c r="F283" s="357"/>
      <c r="G283" s="357"/>
      <c r="H283" s="361"/>
      <c r="I283" s="357"/>
      <c r="J283" s="357"/>
      <c r="K283" s="361"/>
      <c r="L283" s="443"/>
      <c r="M283" s="357"/>
      <c r="N283" s="357"/>
      <c r="O283" s="357"/>
      <c r="P283" s="357"/>
      <c r="Q283" s="357"/>
      <c r="R283" s="357"/>
      <c r="S283" s="357"/>
      <c r="T283" s="357"/>
      <c r="U283" s="357"/>
      <c r="V283" s="357"/>
      <c r="W283" s="357"/>
      <c r="X283" s="357"/>
      <c r="Y283" s="357"/>
      <c r="Z283" s="357"/>
    </row>
    <row r="284" spans="1:26" ht="11.25" customHeight="1" x14ac:dyDescent="0.2">
      <c r="A284" s="357"/>
      <c r="B284" s="357"/>
      <c r="C284" s="357"/>
      <c r="D284" s="357"/>
      <c r="E284" s="357"/>
      <c r="F284" s="357"/>
      <c r="G284" s="357"/>
      <c r="H284" s="361"/>
      <c r="I284" s="357"/>
      <c r="J284" s="357"/>
      <c r="K284" s="361"/>
      <c r="L284" s="443"/>
      <c r="M284" s="357"/>
      <c r="N284" s="357"/>
      <c r="O284" s="357"/>
      <c r="P284" s="357"/>
      <c r="Q284" s="357"/>
      <c r="R284" s="357"/>
      <c r="S284" s="357"/>
      <c r="T284" s="357"/>
      <c r="U284" s="357"/>
      <c r="V284" s="357"/>
      <c r="W284" s="357"/>
      <c r="X284" s="357"/>
      <c r="Y284" s="357"/>
      <c r="Z284" s="357"/>
    </row>
    <row r="285" spans="1:26" ht="11.25" customHeight="1" x14ac:dyDescent="0.2">
      <c r="A285" s="357"/>
      <c r="B285" s="357"/>
      <c r="C285" s="357"/>
      <c r="D285" s="357"/>
      <c r="E285" s="357"/>
      <c r="F285" s="357"/>
      <c r="G285" s="357"/>
      <c r="H285" s="361"/>
      <c r="I285" s="357"/>
      <c r="J285" s="357"/>
      <c r="K285" s="361"/>
      <c r="L285" s="443"/>
      <c r="M285" s="357"/>
      <c r="N285" s="357"/>
      <c r="O285" s="357"/>
      <c r="P285" s="357"/>
      <c r="Q285" s="357"/>
      <c r="R285" s="357"/>
      <c r="S285" s="357"/>
      <c r="T285" s="357"/>
      <c r="U285" s="357"/>
      <c r="V285" s="357"/>
      <c r="W285" s="357"/>
      <c r="X285" s="357"/>
      <c r="Y285" s="357"/>
      <c r="Z285" s="357"/>
    </row>
    <row r="286" spans="1:26" ht="11.25" customHeight="1" x14ac:dyDescent="0.2">
      <c r="A286" s="357"/>
      <c r="B286" s="357"/>
      <c r="C286" s="357"/>
      <c r="D286" s="357"/>
      <c r="E286" s="357"/>
      <c r="F286" s="357"/>
      <c r="G286" s="357"/>
      <c r="H286" s="361"/>
      <c r="I286" s="357"/>
      <c r="J286" s="357"/>
      <c r="K286" s="361"/>
      <c r="L286" s="443"/>
      <c r="M286" s="357"/>
      <c r="N286" s="357"/>
      <c r="O286" s="357"/>
      <c r="P286" s="357"/>
      <c r="Q286" s="357"/>
      <c r="R286" s="357"/>
      <c r="S286" s="357"/>
      <c r="T286" s="357"/>
      <c r="U286" s="357"/>
      <c r="V286" s="357"/>
      <c r="W286" s="357"/>
      <c r="X286" s="357"/>
      <c r="Y286" s="357"/>
      <c r="Z286" s="357"/>
    </row>
    <row r="287" spans="1:26" ht="11.25" customHeight="1" x14ac:dyDescent="0.2">
      <c r="A287" s="357"/>
      <c r="B287" s="357"/>
      <c r="C287" s="357"/>
      <c r="D287" s="357"/>
      <c r="E287" s="357"/>
      <c r="F287" s="357"/>
      <c r="G287" s="357"/>
      <c r="H287" s="361"/>
      <c r="I287" s="357"/>
      <c r="J287" s="357"/>
      <c r="K287" s="361"/>
      <c r="L287" s="443"/>
      <c r="M287" s="357"/>
      <c r="N287" s="357"/>
      <c r="O287" s="357"/>
      <c r="P287" s="357"/>
      <c r="Q287" s="357"/>
      <c r="R287" s="357"/>
      <c r="S287" s="357"/>
      <c r="T287" s="357"/>
      <c r="U287" s="357"/>
      <c r="V287" s="357"/>
      <c r="W287" s="357"/>
      <c r="X287" s="357"/>
      <c r="Y287" s="357"/>
      <c r="Z287" s="357"/>
    </row>
    <row r="288" spans="1:26" ht="11.25" customHeight="1" x14ac:dyDescent="0.2">
      <c r="A288" s="357"/>
      <c r="B288" s="357"/>
      <c r="C288" s="357"/>
      <c r="D288" s="357"/>
      <c r="E288" s="357"/>
      <c r="F288" s="357"/>
      <c r="G288" s="357"/>
      <c r="H288" s="361"/>
      <c r="I288" s="357"/>
      <c r="J288" s="357"/>
      <c r="K288" s="361"/>
      <c r="L288" s="443"/>
      <c r="M288" s="357"/>
      <c r="N288" s="357"/>
      <c r="O288" s="357"/>
      <c r="P288" s="357"/>
      <c r="Q288" s="357"/>
      <c r="R288" s="357"/>
      <c r="S288" s="357"/>
      <c r="T288" s="357"/>
      <c r="U288" s="357"/>
      <c r="V288" s="357"/>
      <c r="W288" s="357"/>
      <c r="X288" s="357"/>
      <c r="Y288" s="357"/>
      <c r="Z288" s="357"/>
    </row>
    <row r="289" spans="1:26" ht="11.25" customHeight="1" x14ac:dyDescent="0.2">
      <c r="A289" s="357"/>
      <c r="B289" s="357"/>
      <c r="C289" s="357"/>
      <c r="D289" s="357"/>
      <c r="E289" s="357"/>
      <c r="F289" s="357"/>
      <c r="G289" s="357"/>
      <c r="H289" s="361"/>
      <c r="I289" s="357"/>
      <c r="J289" s="357"/>
      <c r="K289" s="361"/>
      <c r="L289" s="443"/>
      <c r="M289" s="357"/>
      <c r="N289" s="357"/>
      <c r="O289" s="357"/>
      <c r="P289" s="357"/>
      <c r="Q289" s="357"/>
      <c r="R289" s="357"/>
      <c r="S289" s="357"/>
      <c r="T289" s="357"/>
      <c r="U289" s="357"/>
      <c r="V289" s="357"/>
      <c r="W289" s="357"/>
      <c r="X289" s="357"/>
      <c r="Y289" s="357"/>
      <c r="Z289" s="357"/>
    </row>
    <row r="290" spans="1:26" ht="11.25" customHeight="1" x14ac:dyDescent="0.2">
      <c r="A290" s="357"/>
      <c r="B290" s="357"/>
      <c r="C290" s="357"/>
      <c r="D290" s="357"/>
      <c r="E290" s="357"/>
      <c r="F290" s="357"/>
      <c r="G290" s="357"/>
      <c r="H290" s="361"/>
      <c r="I290" s="357"/>
      <c r="J290" s="357"/>
      <c r="K290" s="361"/>
      <c r="L290" s="443"/>
      <c r="M290" s="357"/>
      <c r="N290" s="357"/>
      <c r="O290" s="357"/>
      <c r="P290" s="357"/>
      <c r="Q290" s="357"/>
      <c r="R290" s="357"/>
      <c r="S290" s="357"/>
      <c r="T290" s="357"/>
      <c r="U290" s="357"/>
      <c r="V290" s="357"/>
      <c r="W290" s="357"/>
      <c r="X290" s="357"/>
      <c r="Y290" s="357"/>
      <c r="Z290" s="357"/>
    </row>
    <row r="291" spans="1:26" ht="11.25" customHeight="1" x14ac:dyDescent="0.2">
      <c r="A291" s="357"/>
      <c r="B291" s="357"/>
      <c r="C291" s="357"/>
      <c r="D291" s="357"/>
      <c r="E291" s="357"/>
      <c r="F291" s="357"/>
      <c r="G291" s="357"/>
      <c r="H291" s="361"/>
      <c r="I291" s="357"/>
      <c r="J291" s="357"/>
      <c r="K291" s="361"/>
      <c r="L291" s="443"/>
      <c r="M291" s="357"/>
      <c r="N291" s="357"/>
      <c r="O291" s="357"/>
      <c r="P291" s="357"/>
      <c r="Q291" s="357"/>
      <c r="R291" s="357"/>
      <c r="S291" s="357"/>
      <c r="T291" s="357"/>
      <c r="U291" s="357"/>
      <c r="V291" s="357"/>
      <c r="W291" s="357"/>
      <c r="X291" s="357"/>
      <c r="Y291" s="357"/>
      <c r="Z291" s="357"/>
    </row>
    <row r="292" spans="1:26" ht="11.25" customHeight="1" x14ac:dyDescent="0.2">
      <c r="A292" s="357"/>
      <c r="B292" s="357"/>
      <c r="C292" s="357"/>
      <c r="D292" s="357"/>
      <c r="E292" s="357"/>
      <c r="F292" s="357"/>
      <c r="G292" s="357"/>
      <c r="H292" s="361"/>
      <c r="I292" s="357"/>
      <c r="J292" s="357"/>
      <c r="K292" s="361"/>
      <c r="L292" s="443"/>
      <c r="M292" s="357"/>
      <c r="N292" s="357"/>
      <c r="O292" s="357"/>
      <c r="P292" s="357"/>
      <c r="Q292" s="357"/>
      <c r="R292" s="357"/>
      <c r="S292" s="357"/>
      <c r="T292" s="357"/>
      <c r="U292" s="357"/>
      <c r="V292" s="357"/>
      <c r="W292" s="357"/>
      <c r="X292" s="357"/>
      <c r="Y292" s="357"/>
      <c r="Z292" s="357"/>
    </row>
    <row r="293" spans="1:26" ht="11.25" customHeight="1" x14ac:dyDescent="0.2">
      <c r="A293" s="357"/>
      <c r="B293" s="357"/>
      <c r="C293" s="357"/>
      <c r="D293" s="357"/>
      <c r="E293" s="357"/>
      <c r="F293" s="357"/>
      <c r="G293" s="357"/>
      <c r="H293" s="361"/>
      <c r="I293" s="357"/>
      <c r="J293" s="357"/>
      <c r="K293" s="361"/>
      <c r="L293" s="443"/>
      <c r="M293" s="357"/>
      <c r="N293" s="357"/>
      <c r="O293" s="357"/>
      <c r="P293" s="357"/>
      <c r="Q293" s="357"/>
      <c r="R293" s="357"/>
      <c r="S293" s="357"/>
      <c r="T293" s="357"/>
      <c r="U293" s="357"/>
      <c r="V293" s="357"/>
      <c r="W293" s="357"/>
      <c r="X293" s="357"/>
      <c r="Y293" s="357"/>
      <c r="Z293" s="357"/>
    </row>
    <row r="294" spans="1:26" ht="11.25" customHeight="1" x14ac:dyDescent="0.2">
      <c r="A294" s="357"/>
      <c r="B294" s="357"/>
      <c r="C294" s="357"/>
      <c r="D294" s="357"/>
      <c r="E294" s="357"/>
      <c r="F294" s="357"/>
      <c r="G294" s="357"/>
      <c r="H294" s="361"/>
      <c r="I294" s="357"/>
      <c r="J294" s="357"/>
      <c r="K294" s="361"/>
      <c r="L294" s="443"/>
      <c r="M294" s="357"/>
      <c r="N294" s="357"/>
      <c r="O294" s="357"/>
      <c r="P294" s="357"/>
      <c r="Q294" s="357"/>
      <c r="R294" s="357"/>
      <c r="S294" s="357"/>
      <c r="T294" s="357"/>
      <c r="U294" s="357"/>
      <c r="V294" s="357"/>
      <c r="W294" s="357"/>
      <c r="X294" s="357"/>
      <c r="Y294" s="357"/>
      <c r="Z294" s="357"/>
    </row>
    <row r="295" spans="1:26" ht="11.25" customHeight="1" x14ac:dyDescent="0.2">
      <c r="A295" s="357"/>
      <c r="B295" s="357"/>
      <c r="C295" s="357"/>
      <c r="D295" s="357"/>
      <c r="E295" s="357"/>
      <c r="F295" s="357"/>
      <c r="G295" s="357"/>
      <c r="H295" s="361"/>
      <c r="I295" s="357"/>
      <c r="J295" s="357"/>
      <c r="K295" s="361"/>
      <c r="L295" s="443"/>
      <c r="M295" s="357"/>
      <c r="N295" s="357"/>
      <c r="O295" s="357"/>
      <c r="P295" s="357"/>
      <c r="Q295" s="357"/>
      <c r="R295" s="357"/>
      <c r="S295" s="357"/>
      <c r="T295" s="357"/>
      <c r="U295" s="357"/>
      <c r="V295" s="357"/>
      <c r="W295" s="357"/>
      <c r="X295" s="357"/>
      <c r="Y295" s="357"/>
      <c r="Z295" s="357"/>
    </row>
    <row r="296" spans="1:26" ht="11.25" customHeight="1" x14ac:dyDescent="0.2">
      <c r="A296" s="357"/>
      <c r="B296" s="357"/>
      <c r="C296" s="357"/>
      <c r="D296" s="357"/>
      <c r="E296" s="357"/>
      <c r="F296" s="357"/>
      <c r="G296" s="357"/>
      <c r="H296" s="361"/>
      <c r="I296" s="357"/>
      <c r="J296" s="357"/>
      <c r="K296" s="361"/>
      <c r="L296" s="443"/>
      <c r="M296" s="357"/>
      <c r="N296" s="357"/>
      <c r="O296" s="357"/>
      <c r="P296" s="357"/>
      <c r="Q296" s="357"/>
      <c r="R296" s="357"/>
      <c r="S296" s="357"/>
      <c r="T296" s="357"/>
      <c r="U296" s="357"/>
      <c r="V296" s="357"/>
      <c r="W296" s="357"/>
      <c r="X296" s="357"/>
      <c r="Y296" s="357"/>
      <c r="Z296" s="357"/>
    </row>
    <row r="297" spans="1:26" ht="11.25" customHeight="1" x14ac:dyDescent="0.2">
      <c r="A297" s="357"/>
      <c r="B297" s="357"/>
      <c r="C297" s="357"/>
      <c r="D297" s="357"/>
      <c r="E297" s="357"/>
      <c r="F297" s="357"/>
      <c r="G297" s="357"/>
      <c r="H297" s="361"/>
      <c r="I297" s="357"/>
      <c r="J297" s="357"/>
      <c r="K297" s="361"/>
      <c r="L297" s="443"/>
      <c r="M297" s="357"/>
      <c r="N297" s="357"/>
      <c r="O297" s="357"/>
      <c r="P297" s="357"/>
      <c r="Q297" s="357"/>
      <c r="R297" s="357"/>
      <c r="S297" s="357"/>
      <c r="T297" s="357"/>
      <c r="U297" s="357"/>
      <c r="V297" s="357"/>
      <c r="W297" s="357"/>
      <c r="X297" s="357"/>
      <c r="Y297" s="357"/>
      <c r="Z297" s="357"/>
    </row>
    <row r="298" spans="1:26" ht="11.25" customHeight="1" x14ac:dyDescent="0.2">
      <c r="A298" s="357"/>
      <c r="B298" s="357"/>
      <c r="C298" s="357"/>
      <c r="D298" s="357"/>
      <c r="E298" s="357"/>
      <c r="F298" s="357"/>
      <c r="G298" s="357"/>
      <c r="H298" s="361"/>
      <c r="I298" s="357"/>
      <c r="J298" s="357"/>
      <c r="K298" s="361"/>
      <c r="L298" s="443"/>
      <c r="M298" s="357"/>
      <c r="N298" s="357"/>
      <c r="O298" s="357"/>
      <c r="P298" s="357"/>
      <c r="Q298" s="357"/>
      <c r="R298" s="357"/>
      <c r="S298" s="357"/>
      <c r="T298" s="357"/>
      <c r="U298" s="357"/>
      <c r="V298" s="357"/>
      <c r="W298" s="357"/>
      <c r="X298" s="357"/>
      <c r="Y298" s="357"/>
      <c r="Z298" s="357"/>
    </row>
    <row r="299" spans="1:26" ht="11.25" customHeight="1" x14ac:dyDescent="0.2">
      <c r="A299" s="357"/>
      <c r="B299" s="357"/>
      <c r="C299" s="357"/>
      <c r="D299" s="357"/>
      <c r="E299" s="357"/>
      <c r="F299" s="357"/>
      <c r="G299" s="357"/>
      <c r="H299" s="361"/>
      <c r="I299" s="357"/>
      <c r="J299" s="357"/>
      <c r="K299" s="361"/>
      <c r="L299" s="443"/>
      <c r="M299" s="357"/>
      <c r="N299" s="357"/>
      <c r="O299" s="357"/>
      <c r="P299" s="357"/>
      <c r="Q299" s="357"/>
      <c r="R299" s="357"/>
      <c r="S299" s="357"/>
      <c r="T299" s="357"/>
      <c r="U299" s="357"/>
      <c r="V299" s="357"/>
      <c r="W299" s="357"/>
      <c r="X299" s="357"/>
      <c r="Y299" s="357"/>
      <c r="Z299" s="357"/>
    </row>
    <row r="300" spans="1:26" ht="11.25" customHeight="1" x14ac:dyDescent="0.2">
      <c r="A300" s="357"/>
      <c r="B300" s="357"/>
      <c r="C300" s="357"/>
      <c r="D300" s="357"/>
      <c r="E300" s="357"/>
      <c r="F300" s="357"/>
      <c r="G300" s="357"/>
      <c r="H300" s="361"/>
      <c r="I300" s="357"/>
      <c r="J300" s="357"/>
      <c r="K300" s="361"/>
      <c r="L300" s="443"/>
      <c r="M300" s="357"/>
      <c r="N300" s="357"/>
      <c r="O300" s="357"/>
      <c r="P300" s="357"/>
      <c r="Q300" s="357"/>
      <c r="R300" s="357"/>
      <c r="S300" s="357"/>
      <c r="T300" s="357"/>
      <c r="U300" s="357"/>
      <c r="V300" s="357"/>
      <c r="W300" s="357"/>
      <c r="X300" s="357"/>
      <c r="Y300" s="357"/>
      <c r="Z300" s="357"/>
    </row>
    <row r="301" spans="1:26" ht="11.25" customHeight="1" x14ac:dyDescent="0.2">
      <c r="A301" s="357"/>
      <c r="B301" s="357"/>
      <c r="C301" s="357"/>
      <c r="D301" s="357"/>
      <c r="E301" s="357"/>
      <c r="F301" s="357"/>
      <c r="G301" s="357"/>
      <c r="H301" s="361"/>
      <c r="I301" s="357"/>
      <c r="J301" s="357"/>
      <c r="K301" s="361"/>
      <c r="L301" s="443"/>
      <c r="M301" s="357"/>
      <c r="N301" s="357"/>
      <c r="O301" s="357"/>
      <c r="P301" s="357"/>
      <c r="Q301" s="357"/>
      <c r="R301" s="357"/>
      <c r="S301" s="357"/>
      <c r="T301" s="357"/>
      <c r="U301" s="357"/>
      <c r="V301" s="357"/>
      <c r="W301" s="357"/>
      <c r="X301" s="357"/>
      <c r="Y301" s="357"/>
      <c r="Z301" s="357"/>
    </row>
    <row r="302" spans="1:26" ht="11.25" customHeight="1" x14ac:dyDescent="0.2">
      <c r="A302" s="357"/>
      <c r="B302" s="357"/>
      <c r="C302" s="357"/>
      <c r="D302" s="357"/>
      <c r="E302" s="357"/>
      <c r="F302" s="357"/>
      <c r="G302" s="357"/>
      <c r="H302" s="361"/>
      <c r="I302" s="357"/>
      <c r="J302" s="357"/>
      <c r="K302" s="361"/>
      <c r="L302" s="443"/>
      <c r="M302" s="357"/>
      <c r="N302" s="357"/>
      <c r="O302" s="357"/>
      <c r="P302" s="357"/>
      <c r="Q302" s="357"/>
      <c r="R302" s="357"/>
      <c r="S302" s="357"/>
      <c r="T302" s="357"/>
      <c r="U302" s="357"/>
      <c r="V302" s="357"/>
      <c r="W302" s="357"/>
      <c r="X302" s="357"/>
      <c r="Y302" s="357"/>
      <c r="Z302" s="357"/>
    </row>
    <row r="303" spans="1:26" ht="11.25" customHeight="1" x14ac:dyDescent="0.2">
      <c r="A303" s="357"/>
      <c r="B303" s="357"/>
      <c r="C303" s="357"/>
      <c r="D303" s="357"/>
      <c r="E303" s="357"/>
      <c r="F303" s="357"/>
      <c r="G303" s="357"/>
      <c r="H303" s="361"/>
      <c r="I303" s="357"/>
      <c r="J303" s="357"/>
      <c r="K303" s="361"/>
      <c r="L303" s="443"/>
      <c r="M303" s="357"/>
      <c r="N303" s="357"/>
      <c r="O303" s="357"/>
      <c r="P303" s="357"/>
      <c r="Q303" s="357"/>
      <c r="R303" s="357"/>
      <c r="S303" s="357"/>
      <c r="T303" s="357"/>
      <c r="U303" s="357"/>
      <c r="V303" s="357"/>
      <c r="W303" s="357"/>
      <c r="X303" s="357"/>
      <c r="Y303" s="357"/>
      <c r="Z303" s="357"/>
    </row>
    <row r="304" spans="1:26" ht="11.25" customHeight="1" x14ac:dyDescent="0.2">
      <c r="A304" s="357"/>
      <c r="B304" s="357"/>
      <c r="C304" s="357"/>
      <c r="D304" s="357"/>
      <c r="E304" s="357"/>
      <c r="F304" s="357"/>
      <c r="G304" s="357"/>
      <c r="H304" s="361"/>
      <c r="I304" s="357"/>
      <c r="J304" s="357"/>
      <c r="K304" s="361"/>
      <c r="L304" s="443"/>
      <c r="M304" s="357"/>
      <c r="N304" s="357"/>
      <c r="O304" s="357"/>
      <c r="P304" s="357"/>
      <c r="Q304" s="357"/>
      <c r="R304" s="357"/>
      <c r="S304" s="357"/>
      <c r="T304" s="357"/>
      <c r="U304" s="357"/>
      <c r="V304" s="357"/>
      <c r="W304" s="357"/>
      <c r="X304" s="357"/>
      <c r="Y304" s="357"/>
      <c r="Z304" s="357"/>
    </row>
    <row r="305" spans="1:26" ht="11.25" customHeight="1" x14ac:dyDescent="0.2">
      <c r="A305" s="357"/>
      <c r="B305" s="357"/>
      <c r="C305" s="357"/>
      <c r="D305" s="357"/>
      <c r="E305" s="357"/>
      <c r="F305" s="357"/>
      <c r="G305" s="357"/>
      <c r="H305" s="361"/>
      <c r="I305" s="357"/>
      <c r="J305" s="357"/>
      <c r="K305" s="361"/>
      <c r="L305" s="443"/>
      <c r="M305" s="357"/>
      <c r="N305" s="357"/>
      <c r="O305" s="357"/>
      <c r="P305" s="357"/>
      <c r="Q305" s="357"/>
      <c r="R305" s="357"/>
      <c r="S305" s="357"/>
      <c r="T305" s="357"/>
      <c r="U305" s="357"/>
      <c r="V305" s="357"/>
      <c r="W305" s="357"/>
      <c r="X305" s="357"/>
      <c r="Y305" s="357"/>
      <c r="Z305" s="357"/>
    </row>
    <row r="306" spans="1:26" ht="11.25" customHeight="1" x14ac:dyDescent="0.2">
      <c r="A306" s="357"/>
      <c r="B306" s="357"/>
      <c r="C306" s="357"/>
      <c r="D306" s="357"/>
      <c r="E306" s="357"/>
      <c r="F306" s="357"/>
      <c r="G306" s="357"/>
      <c r="H306" s="361"/>
      <c r="I306" s="357"/>
      <c r="J306" s="357"/>
      <c r="K306" s="361"/>
      <c r="L306" s="443"/>
      <c r="M306" s="357"/>
      <c r="N306" s="357"/>
      <c r="O306" s="357"/>
      <c r="P306" s="357"/>
      <c r="Q306" s="357"/>
      <c r="R306" s="357"/>
      <c r="S306" s="357"/>
      <c r="T306" s="357"/>
      <c r="U306" s="357"/>
      <c r="V306" s="357"/>
      <c r="W306" s="357"/>
      <c r="X306" s="357"/>
      <c r="Y306" s="357"/>
      <c r="Z306" s="357"/>
    </row>
    <row r="307" spans="1:26" ht="11.25" customHeight="1" x14ac:dyDescent="0.2">
      <c r="A307" s="357"/>
      <c r="B307" s="357"/>
      <c r="C307" s="357"/>
      <c r="D307" s="357"/>
      <c r="E307" s="357"/>
      <c r="F307" s="357"/>
      <c r="G307" s="357"/>
      <c r="H307" s="361"/>
      <c r="I307" s="357"/>
      <c r="J307" s="357"/>
      <c r="K307" s="361"/>
      <c r="L307" s="443"/>
      <c r="M307" s="357"/>
      <c r="N307" s="357"/>
      <c r="O307" s="357"/>
      <c r="P307" s="357"/>
      <c r="Q307" s="357"/>
      <c r="R307" s="357"/>
      <c r="S307" s="357"/>
      <c r="T307" s="357"/>
      <c r="U307" s="357"/>
      <c r="V307" s="357"/>
      <c r="W307" s="357"/>
      <c r="X307" s="357"/>
      <c r="Y307" s="357"/>
      <c r="Z307" s="357"/>
    </row>
    <row r="308" spans="1:26" ht="11.25" customHeight="1" x14ac:dyDescent="0.2">
      <c r="A308" s="357"/>
      <c r="B308" s="357"/>
      <c r="C308" s="357"/>
      <c r="D308" s="357"/>
      <c r="E308" s="357"/>
      <c r="F308" s="357"/>
      <c r="G308" s="357"/>
      <c r="H308" s="361"/>
      <c r="I308" s="357"/>
      <c r="J308" s="357"/>
      <c r="K308" s="361"/>
      <c r="L308" s="443"/>
      <c r="M308" s="357"/>
      <c r="N308" s="357"/>
      <c r="O308" s="357"/>
      <c r="P308" s="357"/>
      <c r="Q308" s="357"/>
      <c r="R308" s="357"/>
      <c r="S308" s="357"/>
      <c r="T308" s="357"/>
      <c r="U308" s="357"/>
      <c r="V308" s="357"/>
      <c r="W308" s="357"/>
      <c r="X308" s="357"/>
      <c r="Y308" s="357"/>
      <c r="Z308" s="357"/>
    </row>
    <row r="309" spans="1:26" ht="11.25" customHeight="1" x14ac:dyDescent="0.2">
      <c r="A309" s="357"/>
      <c r="B309" s="357"/>
      <c r="C309" s="357"/>
      <c r="D309" s="357"/>
      <c r="E309" s="357"/>
      <c r="F309" s="357"/>
      <c r="G309" s="357"/>
      <c r="H309" s="361"/>
      <c r="I309" s="357"/>
      <c r="J309" s="357"/>
      <c r="K309" s="361"/>
      <c r="L309" s="443"/>
      <c r="M309" s="357"/>
      <c r="N309" s="357"/>
      <c r="O309" s="357"/>
      <c r="P309" s="357"/>
      <c r="Q309" s="357"/>
      <c r="R309" s="357"/>
      <c r="S309" s="357"/>
      <c r="T309" s="357"/>
      <c r="U309" s="357"/>
      <c r="V309" s="357"/>
      <c r="W309" s="357"/>
      <c r="X309" s="357"/>
      <c r="Y309" s="357"/>
      <c r="Z309" s="357"/>
    </row>
    <row r="310" spans="1:26" ht="11.25" customHeight="1" x14ac:dyDescent="0.2">
      <c r="A310" s="357"/>
      <c r="B310" s="357"/>
      <c r="C310" s="357"/>
      <c r="D310" s="357"/>
      <c r="E310" s="357"/>
      <c r="F310" s="357"/>
      <c r="G310" s="357"/>
      <c r="H310" s="361"/>
      <c r="I310" s="357"/>
      <c r="J310" s="357"/>
      <c r="K310" s="361"/>
      <c r="L310" s="443"/>
      <c r="M310" s="357"/>
      <c r="N310" s="357"/>
      <c r="O310" s="357"/>
      <c r="P310" s="357"/>
      <c r="Q310" s="357"/>
      <c r="R310" s="357"/>
      <c r="S310" s="357"/>
      <c r="T310" s="357"/>
      <c r="U310" s="357"/>
      <c r="V310" s="357"/>
      <c r="W310" s="357"/>
      <c r="X310" s="357"/>
      <c r="Y310" s="357"/>
      <c r="Z310" s="357"/>
    </row>
    <row r="311" spans="1:26" ht="11.25" customHeight="1" x14ac:dyDescent="0.2">
      <c r="A311" s="357"/>
      <c r="B311" s="357"/>
      <c r="C311" s="357"/>
      <c r="D311" s="357"/>
      <c r="E311" s="357"/>
      <c r="F311" s="357"/>
      <c r="G311" s="357"/>
      <c r="H311" s="361"/>
      <c r="I311" s="357"/>
      <c r="J311" s="357"/>
      <c r="K311" s="361"/>
      <c r="L311" s="443"/>
      <c r="M311" s="357"/>
      <c r="N311" s="357"/>
      <c r="O311" s="357"/>
      <c r="P311" s="357"/>
      <c r="Q311" s="357"/>
      <c r="R311" s="357"/>
      <c r="S311" s="357"/>
      <c r="T311" s="357"/>
      <c r="U311" s="357"/>
      <c r="V311" s="357"/>
      <c r="W311" s="357"/>
      <c r="X311" s="357"/>
      <c r="Y311" s="357"/>
      <c r="Z311" s="357"/>
    </row>
    <row r="312" spans="1:26" ht="11.25" customHeight="1" x14ac:dyDescent="0.2">
      <c r="A312" s="357"/>
      <c r="B312" s="357"/>
      <c r="C312" s="357"/>
      <c r="D312" s="357"/>
      <c r="E312" s="357"/>
      <c r="F312" s="357"/>
      <c r="G312" s="357"/>
      <c r="H312" s="361"/>
      <c r="I312" s="357"/>
      <c r="J312" s="357"/>
      <c r="K312" s="361"/>
      <c r="L312" s="443"/>
      <c r="M312" s="357"/>
      <c r="N312" s="357"/>
      <c r="O312" s="357"/>
      <c r="P312" s="357"/>
      <c r="Q312" s="357"/>
      <c r="R312" s="357"/>
      <c r="S312" s="357"/>
      <c r="T312" s="357"/>
      <c r="U312" s="357"/>
      <c r="V312" s="357"/>
      <c r="W312" s="357"/>
      <c r="X312" s="357"/>
      <c r="Y312" s="357"/>
      <c r="Z312" s="357"/>
    </row>
    <row r="313" spans="1:26" ht="11.25" customHeight="1" x14ac:dyDescent="0.2">
      <c r="A313" s="357"/>
      <c r="B313" s="357"/>
      <c r="C313" s="357"/>
      <c r="D313" s="357"/>
      <c r="E313" s="357"/>
      <c r="F313" s="357"/>
      <c r="G313" s="357"/>
      <c r="H313" s="361"/>
      <c r="I313" s="357"/>
      <c r="J313" s="357"/>
      <c r="K313" s="361"/>
      <c r="L313" s="443"/>
      <c r="M313" s="357"/>
      <c r="N313" s="357"/>
      <c r="O313" s="357"/>
      <c r="P313" s="357"/>
      <c r="Q313" s="357"/>
      <c r="R313" s="357"/>
      <c r="S313" s="357"/>
      <c r="T313" s="357"/>
      <c r="U313" s="357"/>
      <c r="V313" s="357"/>
      <c r="W313" s="357"/>
      <c r="X313" s="357"/>
      <c r="Y313" s="357"/>
      <c r="Z313" s="357"/>
    </row>
    <row r="314" spans="1:26" ht="11.25" customHeight="1" x14ac:dyDescent="0.2">
      <c r="A314" s="357"/>
      <c r="B314" s="357"/>
      <c r="C314" s="357"/>
      <c r="D314" s="357"/>
      <c r="E314" s="357"/>
      <c r="F314" s="357"/>
      <c r="G314" s="357"/>
      <c r="H314" s="361"/>
      <c r="I314" s="357"/>
      <c r="J314" s="357"/>
      <c r="K314" s="361"/>
      <c r="L314" s="443"/>
      <c r="M314" s="357"/>
      <c r="N314" s="357"/>
      <c r="O314" s="357"/>
      <c r="P314" s="357"/>
      <c r="Q314" s="357"/>
      <c r="R314" s="357"/>
      <c r="S314" s="357"/>
      <c r="T314" s="357"/>
      <c r="U314" s="357"/>
      <c r="V314" s="357"/>
      <c r="W314" s="357"/>
      <c r="X314" s="357"/>
      <c r="Y314" s="357"/>
      <c r="Z314" s="357"/>
    </row>
    <row r="315" spans="1:26" ht="11.25" customHeight="1" x14ac:dyDescent="0.2">
      <c r="A315" s="357"/>
      <c r="B315" s="357"/>
      <c r="C315" s="357"/>
      <c r="D315" s="357"/>
      <c r="E315" s="357"/>
      <c r="F315" s="357"/>
      <c r="G315" s="357"/>
      <c r="H315" s="361"/>
      <c r="I315" s="357"/>
      <c r="J315" s="357"/>
      <c r="K315" s="361"/>
      <c r="L315" s="443"/>
      <c r="M315" s="357"/>
      <c r="N315" s="357"/>
      <c r="O315" s="357"/>
      <c r="P315" s="357"/>
      <c r="Q315" s="357"/>
      <c r="R315" s="357"/>
      <c r="S315" s="357"/>
      <c r="T315" s="357"/>
      <c r="U315" s="357"/>
      <c r="V315" s="357"/>
      <c r="W315" s="357"/>
      <c r="X315" s="357"/>
      <c r="Y315" s="357"/>
      <c r="Z315" s="357"/>
    </row>
    <row r="316" spans="1:26" ht="11.25" customHeight="1" x14ac:dyDescent="0.2">
      <c r="A316" s="357"/>
      <c r="B316" s="357"/>
      <c r="C316" s="357"/>
      <c r="D316" s="357"/>
      <c r="E316" s="357"/>
      <c r="F316" s="357"/>
      <c r="G316" s="357"/>
      <c r="H316" s="361"/>
      <c r="I316" s="357"/>
      <c r="J316" s="357"/>
      <c r="K316" s="361"/>
      <c r="L316" s="443"/>
      <c r="M316" s="357"/>
      <c r="N316" s="357"/>
      <c r="O316" s="357"/>
      <c r="P316" s="357"/>
      <c r="Q316" s="357"/>
      <c r="R316" s="357"/>
      <c r="S316" s="357"/>
      <c r="T316" s="357"/>
      <c r="U316" s="357"/>
      <c r="V316" s="357"/>
      <c r="W316" s="357"/>
      <c r="X316" s="357"/>
      <c r="Y316" s="357"/>
      <c r="Z316" s="357"/>
    </row>
    <row r="317" spans="1:26" ht="11.25" customHeight="1" x14ac:dyDescent="0.2">
      <c r="A317" s="357"/>
      <c r="B317" s="357"/>
      <c r="C317" s="357"/>
      <c r="D317" s="357"/>
      <c r="E317" s="357"/>
      <c r="F317" s="357"/>
      <c r="G317" s="357"/>
      <c r="H317" s="361"/>
      <c r="I317" s="357"/>
      <c r="J317" s="357"/>
      <c r="K317" s="361"/>
      <c r="L317" s="443"/>
      <c r="M317" s="357"/>
      <c r="N317" s="357"/>
      <c r="O317" s="357"/>
      <c r="P317" s="357"/>
      <c r="Q317" s="357"/>
      <c r="R317" s="357"/>
      <c r="S317" s="357"/>
      <c r="T317" s="357"/>
      <c r="U317" s="357"/>
      <c r="V317" s="357"/>
      <c r="W317" s="357"/>
      <c r="X317" s="357"/>
      <c r="Y317" s="357"/>
      <c r="Z317" s="357"/>
    </row>
    <row r="318" spans="1:26" ht="11.25" customHeight="1" x14ac:dyDescent="0.2">
      <c r="A318" s="357"/>
      <c r="B318" s="357"/>
      <c r="C318" s="357"/>
      <c r="D318" s="357"/>
      <c r="E318" s="357"/>
      <c r="F318" s="357"/>
      <c r="G318" s="357"/>
      <c r="H318" s="361"/>
      <c r="I318" s="357"/>
      <c r="J318" s="357"/>
      <c r="K318" s="361"/>
      <c r="L318" s="443"/>
      <c r="M318" s="357"/>
      <c r="N318" s="357"/>
      <c r="O318" s="357"/>
      <c r="P318" s="357"/>
      <c r="Q318" s="357"/>
      <c r="R318" s="357"/>
      <c r="S318" s="357"/>
      <c r="T318" s="357"/>
      <c r="U318" s="357"/>
      <c r="V318" s="357"/>
      <c r="W318" s="357"/>
      <c r="X318" s="357"/>
      <c r="Y318" s="357"/>
      <c r="Z318" s="357"/>
    </row>
    <row r="319" spans="1:26" ht="11.25" customHeight="1" x14ac:dyDescent="0.2">
      <c r="A319" s="357"/>
      <c r="B319" s="357"/>
      <c r="C319" s="357"/>
      <c r="D319" s="357"/>
      <c r="E319" s="357"/>
      <c r="F319" s="357"/>
      <c r="G319" s="357"/>
      <c r="H319" s="361"/>
      <c r="I319" s="357"/>
      <c r="J319" s="357"/>
      <c r="K319" s="361"/>
      <c r="L319" s="443"/>
      <c r="M319" s="357"/>
      <c r="N319" s="357"/>
      <c r="O319" s="357"/>
      <c r="P319" s="357"/>
      <c r="Q319" s="357"/>
      <c r="R319" s="357"/>
      <c r="S319" s="357"/>
      <c r="T319" s="357"/>
      <c r="U319" s="357"/>
      <c r="V319" s="357"/>
      <c r="W319" s="357"/>
      <c r="X319" s="357"/>
      <c r="Y319" s="357"/>
      <c r="Z319" s="357"/>
    </row>
    <row r="320" spans="1:26" ht="11.25" customHeight="1" x14ac:dyDescent="0.2">
      <c r="A320" s="357"/>
      <c r="B320" s="357"/>
      <c r="C320" s="357"/>
      <c r="D320" s="357"/>
      <c r="E320" s="357"/>
      <c r="F320" s="357"/>
      <c r="G320" s="357"/>
      <c r="H320" s="361"/>
      <c r="I320" s="357"/>
      <c r="J320" s="357"/>
      <c r="K320" s="361"/>
      <c r="L320" s="443"/>
      <c r="M320" s="357"/>
      <c r="N320" s="357"/>
      <c r="O320" s="357"/>
      <c r="P320" s="357"/>
      <c r="Q320" s="357"/>
      <c r="R320" s="357"/>
      <c r="S320" s="357"/>
      <c r="T320" s="357"/>
      <c r="U320" s="357"/>
      <c r="V320" s="357"/>
      <c r="W320" s="357"/>
      <c r="X320" s="357"/>
      <c r="Y320" s="357"/>
      <c r="Z320" s="357"/>
    </row>
    <row r="321" spans="1:26" ht="11.25" customHeight="1" x14ac:dyDescent="0.2">
      <c r="A321" s="357"/>
      <c r="B321" s="357"/>
      <c r="C321" s="357"/>
      <c r="D321" s="357"/>
      <c r="E321" s="357"/>
      <c r="F321" s="357"/>
      <c r="G321" s="357"/>
      <c r="H321" s="361"/>
      <c r="I321" s="357"/>
      <c r="J321" s="357"/>
      <c r="K321" s="361"/>
      <c r="L321" s="443"/>
      <c r="M321" s="357"/>
      <c r="N321" s="357"/>
      <c r="O321" s="357"/>
      <c r="P321" s="357"/>
      <c r="Q321" s="357"/>
      <c r="R321" s="357"/>
      <c r="S321" s="357"/>
      <c r="T321" s="357"/>
      <c r="U321" s="357"/>
      <c r="V321" s="357"/>
      <c r="W321" s="357"/>
      <c r="X321" s="357"/>
      <c r="Y321" s="357"/>
      <c r="Z321" s="357"/>
    </row>
    <row r="322" spans="1:26" ht="11.25" customHeight="1" x14ac:dyDescent="0.2">
      <c r="A322" s="357"/>
      <c r="B322" s="357"/>
      <c r="C322" s="357"/>
      <c r="D322" s="357"/>
      <c r="E322" s="357"/>
      <c r="F322" s="357"/>
      <c r="G322" s="357"/>
      <c r="H322" s="361"/>
      <c r="I322" s="357"/>
      <c r="J322" s="357"/>
      <c r="K322" s="361"/>
      <c r="L322" s="443"/>
      <c r="M322" s="357"/>
      <c r="N322" s="357"/>
      <c r="O322" s="357"/>
      <c r="P322" s="357"/>
      <c r="Q322" s="357"/>
      <c r="R322" s="357"/>
      <c r="S322" s="357"/>
      <c r="T322" s="357"/>
      <c r="U322" s="357"/>
      <c r="V322" s="357"/>
      <c r="W322" s="357"/>
      <c r="X322" s="357"/>
      <c r="Y322" s="357"/>
      <c r="Z322" s="357"/>
    </row>
    <row r="323" spans="1:26" ht="11.25" customHeight="1" x14ac:dyDescent="0.2">
      <c r="A323" s="357"/>
      <c r="B323" s="357"/>
      <c r="C323" s="357"/>
      <c r="D323" s="357"/>
      <c r="E323" s="357"/>
      <c r="F323" s="357"/>
      <c r="G323" s="357"/>
      <c r="H323" s="361"/>
      <c r="I323" s="357"/>
      <c r="J323" s="357"/>
      <c r="K323" s="361"/>
      <c r="L323" s="443"/>
      <c r="M323" s="357"/>
      <c r="N323" s="357"/>
      <c r="O323" s="357"/>
      <c r="P323" s="357"/>
      <c r="Q323" s="357"/>
      <c r="R323" s="357"/>
      <c r="S323" s="357"/>
      <c r="T323" s="357"/>
      <c r="U323" s="357"/>
      <c r="V323" s="357"/>
      <c r="W323" s="357"/>
      <c r="X323" s="357"/>
      <c r="Y323" s="357"/>
      <c r="Z323" s="357"/>
    </row>
    <row r="324" spans="1:26" ht="11.25" customHeight="1" x14ac:dyDescent="0.2">
      <c r="A324" s="357"/>
      <c r="B324" s="357"/>
      <c r="C324" s="357"/>
      <c r="D324" s="357"/>
      <c r="E324" s="357"/>
      <c r="F324" s="357"/>
      <c r="G324" s="357"/>
      <c r="H324" s="361"/>
      <c r="I324" s="357"/>
      <c r="J324" s="357"/>
      <c r="K324" s="361"/>
      <c r="L324" s="443"/>
      <c r="M324" s="357"/>
      <c r="N324" s="357"/>
      <c r="O324" s="357"/>
      <c r="P324" s="357"/>
      <c r="Q324" s="357"/>
      <c r="R324" s="357"/>
      <c r="S324" s="357"/>
      <c r="T324" s="357"/>
      <c r="U324" s="357"/>
      <c r="V324" s="357"/>
      <c r="W324" s="357"/>
      <c r="X324" s="357"/>
      <c r="Y324" s="357"/>
      <c r="Z324" s="357"/>
    </row>
    <row r="325" spans="1:26" ht="11.25" customHeight="1" x14ac:dyDescent="0.2">
      <c r="A325" s="357"/>
      <c r="B325" s="357"/>
      <c r="C325" s="357"/>
      <c r="D325" s="357"/>
      <c r="E325" s="357"/>
      <c r="F325" s="357"/>
      <c r="G325" s="357"/>
      <c r="H325" s="361"/>
      <c r="I325" s="357"/>
      <c r="J325" s="357"/>
      <c r="K325" s="361"/>
      <c r="L325" s="443"/>
      <c r="M325" s="357"/>
      <c r="N325" s="357"/>
      <c r="O325" s="357"/>
      <c r="P325" s="357"/>
      <c r="Q325" s="357"/>
      <c r="R325" s="357"/>
      <c r="S325" s="357"/>
      <c r="T325" s="357"/>
      <c r="U325" s="357"/>
      <c r="V325" s="357"/>
      <c r="W325" s="357"/>
      <c r="X325" s="357"/>
      <c r="Y325" s="357"/>
      <c r="Z325" s="357"/>
    </row>
    <row r="326" spans="1:26" ht="11.25" customHeight="1" x14ac:dyDescent="0.2">
      <c r="A326" s="357"/>
      <c r="B326" s="357"/>
      <c r="C326" s="357"/>
      <c r="D326" s="357"/>
      <c r="E326" s="357"/>
      <c r="F326" s="357"/>
      <c r="G326" s="357"/>
      <c r="H326" s="361"/>
      <c r="I326" s="357"/>
      <c r="J326" s="357"/>
      <c r="K326" s="361"/>
      <c r="L326" s="443"/>
      <c r="M326" s="357"/>
      <c r="N326" s="357"/>
      <c r="O326" s="357"/>
      <c r="P326" s="357"/>
      <c r="Q326" s="357"/>
      <c r="R326" s="357"/>
      <c r="S326" s="357"/>
      <c r="T326" s="357"/>
      <c r="U326" s="357"/>
      <c r="V326" s="357"/>
      <c r="W326" s="357"/>
      <c r="X326" s="357"/>
      <c r="Y326" s="357"/>
      <c r="Z326" s="357"/>
    </row>
    <row r="327" spans="1:26" ht="11.25" customHeight="1" x14ac:dyDescent="0.2">
      <c r="A327" s="357"/>
      <c r="B327" s="357"/>
      <c r="C327" s="357"/>
      <c r="D327" s="357"/>
      <c r="E327" s="357"/>
      <c r="F327" s="357"/>
      <c r="G327" s="357"/>
      <c r="H327" s="361"/>
      <c r="I327" s="357"/>
      <c r="J327" s="357"/>
      <c r="K327" s="361"/>
      <c r="L327" s="443"/>
      <c r="M327" s="357"/>
      <c r="N327" s="357"/>
      <c r="O327" s="357"/>
      <c r="P327" s="357"/>
      <c r="Q327" s="357"/>
      <c r="R327" s="357"/>
      <c r="S327" s="357"/>
      <c r="T327" s="357"/>
      <c r="U327" s="357"/>
      <c r="V327" s="357"/>
      <c r="W327" s="357"/>
      <c r="X327" s="357"/>
      <c r="Y327" s="357"/>
      <c r="Z327" s="357"/>
    </row>
    <row r="328" spans="1:26" ht="11.25" customHeight="1" x14ac:dyDescent="0.2">
      <c r="A328" s="357"/>
      <c r="B328" s="357"/>
      <c r="C328" s="357"/>
      <c r="D328" s="357"/>
      <c r="E328" s="357"/>
      <c r="F328" s="357"/>
      <c r="G328" s="357"/>
      <c r="H328" s="361"/>
      <c r="I328" s="357"/>
      <c r="J328" s="357"/>
      <c r="K328" s="361"/>
      <c r="L328" s="443"/>
      <c r="M328" s="357"/>
      <c r="N328" s="357"/>
      <c r="O328" s="357"/>
      <c r="P328" s="357"/>
      <c r="Q328" s="357"/>
      <c r="R328" s="357"/>
      <c r="S328" s="357"/>
      <c r="T328" s="357"/>
      <c r="U328" s="357"/>
      <c r="V328" s="357"/>
      <c r="W328" s="357"/>
      <c r="X328" s="357"/>
      <c r="Y328" s="357"/>
      <c r="Z328" s="357"/>
    </row>
    <row r="329" spans="1:26" ht="11.25" customHeight="1" x14ac:dyDescent="0.2">
      <c r="A329" s="357"/>
      <c r="B329" s="357"/>
      <c r="C329" s="357"/>
      <c r="D329" s="357"/>
      <c r="E329" s="357"/>
      <c r="F329" s="357"/>
      <c r="G329" s="357"/>
      <c r="H329" s="361"/>
      <c r="I329" s="357"/>
      <c r="J329" s="357"/>
      <c r="K329" s="361"/>
      <c r="L329" s="443"/>
      <c r="M329" s="357"/>
      <c r="N329" s="357"/>
      <c r="O329" s="357"/>
      <c r="P329" s="357"/>
      <c r="Q329" s="357"/>
      <c r="R329" s="357"/>
      <c r="S329" s="357"/>
      <c r="T329" s="357"/>
      <c r="U329" s="357"/>
      <c r="V329" s="357"/>
      <c r="W329" s="357"/>
      <c r="X329" s="357"/>
      <c r="Y329" s="357"/>
      <c r="Z329" s="357"/>
    </row>
    <row r="330" spans="1:26" ht="11.25" customHeight="1" x14ac:dyDescent="0.2">
      <c r="A330" s="357"/>
      <c r="B330" s="357"/>
      <c r="C330" s="357"/>
      <c r="D330" s="357"/>
      <c r="E330" s="357"/>
      <c r="F330" s="357"/>
      <c r="G330" s="357"/>
      <c r="H330" s="361"/>
      <c r="I330" s="357"/>
      <c r="J330" s="357"/>
      <c r="K330" s="361"/>
      <c r="L330" s="443"/>
      <c r="M330" s="357"/>
      <c r="N330" s="357"/>
      <c r="O330" s="357"/>
      <c r="P330" s="357"/>
      <c r="Q330" s="357"/>
      <c r="R330" s="357"/>
      <c r="S330" s="357"/>
      <c r="T330" s="357"/>
      <c r="U330" s="357"/>
      <c r="V330" s="357"/>
      <c r="W330" s="357"/>
      <c r="X330" s="357"/>
      <c r="Y330" s="357"/>
      <c r="Z330" s="357"/>
    </row>
    <row r="331" spans="1:26" ht="11.25" customHeight="1" x14ac:dyDescent="0.2">
      <c r="A331" s="357"/>
      <c r="B331" s="357"/>
      <c r="C331" s="357"/>
      <c r="D331" s="357"/>
      <c r="E331" s="357"/>
      <c r="F331" s="357"/>
      <c r="G331" s="357"/>
      <c r="H331" s="361"/>
      <c r="I331" s="357"/>
      <c r="J331" s="357"/>
      <c r="K331" s="361"/>
      <c r="L331" s="443"/>
      <c r="M331" s="357"/>
      <c r="N331" s="357"/>
      <c r="O331" s="357"/>
      <c r="P331" s="357"/>
      <c r="Q331" s="357"/>
      <c r="R331" s="357"/>
      <c r="S331" s="357"/>
      <c r="T331" s="357"/>
      <c r="U331" s="357"/>
      <c r="V331" s="357"/>
      <c r="W331" s="357"/>
      <c r="X331" s="357"/>
      <c r="Y331" s="357"/>
      <c r="Z331" s="357"/>
    </row>
    <row r="332" spans="1:26" ht="11.25" customHeight="1" x14ac:dyDescent="0.2">
      <c r="A332" s="357"/>
      <c r="B332" s="357"/>
      <c r="C332" s="357"/>
      <c r="D332" s="357"/>
      <c r="E332" s="357"/>
      <c r="F332" s="357"/>
      <c r="G332" s="357"/>
      <c r="H332" s="361"/>
      <c r="I332" s="357"/>
      <c r="J332" s="357"/>
      <c r="K332" s="361"/>
      <c r="L332" s="443"/>
      <c r="M332" s="357"/>
      <c r="N332" s="357"/>
      <c r="O332" s="357"/>
      <c r="P332" s="357"/>
      <c r="Q332" s="357"/>
      <c r="R332" s="357"/>
      <c r="S332" s="357"/>
      <c r="T332" s="357"/>
      <c r="U332" s="357"/>
      <c r="V332" s="357"/>
      <c r="W332" s="357"/>
      <c r="X332" s="357"/>
      <c r="Y332" s="357"/>
      <c r="Z332" s="357"/>
    </row>
    <row r="333" spans="1:26" ht="11.25" customHeight="1" x14ac:dyDescent="0.2">
      <c r="A333" s="357"/>
      <c r="B333" s="357"/>
      <c r="C333" s="357"/>
      <c r="D333" s="357"/>
      <c r="E333" s="357"/>
      <c r="F333" s="357"/>
      <c r="G333" s="357"/>
      <c r="H333" s="361"/>
      <c r="I333" s="357"/>
      <c r="J333" s="357"/>
      <c r="K333" s="361"/>
      <c r="L333" s="443"/>
      <c r="M333" s="357"/>
      <c r="N333" s="357"/>
      <c r="O333" s="357"/>
      <c r="P333" s="357"/>
      <c r="Q333" s="357"/>
      <c r="R333" s="357"/>
      <c r="S333" s="357"/>
      <c r="T333" s="357"/>
      <c r="U333" s="357"/>
      <c r="V333" s="357"/>
      <c r="W333" s="357"/>
      <c r="X333" s="357"/>
      <c r="Y333" s="357"/>
      <c r="Z333" s="357"/>
    </row>
    <row r="334" spans="1:26" ht="11.25" customHeight="1" x14ac:dyDescent="0.2">
      <c r="A334" s="357"/>
      <c r="B334" s="357"/>
      <c r="C334" s="357"/>
      <c r="D334" s="357"/>
      <c r="E334" s="357"/>
      <c r="F334" s="357"/>
      <c r="G334" s="357"/>
      <c r="H334" s="361"/>
      <c r="I334" s="357"/>
      <c r="J334" s="357"/>
      <c r="K334" s="361"/>
      <c r="L334" s="443"/>
      <c r="M334" s="357"/>
      <c r="N334" s="357"/>
      <c r="O334" s="357"/>
      <c r="P334" s="357"/>
      <c r="Q334" s="357"/>
      <c r="R334" s="357"/>
      <c r="S334" s="357"/>
      <c r="T334" s="357"/>
      <c r="U334" s="357"/>
      <c r="V334" s="357"/>
      <c r="W334" s="357"/>
      <c r="X334" s="357"/>
      <c r="Y334" s="357"/>
      <c r="Z334" s="357"/>
    </row>
    <row r="335" spans="1:26" ht="11.25" customHeight="1" x14ac:dyDescent="0.2">
      <c r="A335" s="357"/>
      <c r="B335" s="357"/>
      <c r="C335" s="357"/>
      <c r="D335" s="357"/>
      <c r="E335" s="357"/>
      <c r="F335" s="357"/>
      <c r="G335" s="357"/>
      <c r="H335" s="361"/>
      <c r="I335" s="357"/>
      <c r="J335" s="357"/>
      <c r="K335" s="361"/>
      <c r="L335" s="443"/>
      <c r="M335" s="357"/>
      <c r="N335" s="357"/>
      <c r="O335" s="357"/>
      <c r="P335" s="357"/>
      <c r="Q335" s="357"/>
      <c r="R335" s="357"/>
      <c r="S335" s="357"/>
      <c r="T335" s="357"/>
      <c r="U335" s="357"/>
      <c r="V335" s="357"/>
      <c r="W335" s="357"/>
      <c r="X335" s="357"/>
      <c r="Y335" s="357"/>
      <c r="Z335" s="357"/>
    </row>
    <row r="336" spans="1:26" ht="11.25" customHeight="1" x14ac:dyDescent="0.2">
      <c r="A336" s="357"/>
      <c r="B336" s="357"/>
      <c r="C336" s="357"/>
      <c r="D336" s="357"/>
      <c r="E336" s="357"/>
      <c r="F336" s="357"/>
      <c r="G336" s="357"/>
      <c r="H336" s="361"/>
      <c r="I336" s="357"/>
      <c r="J336" s="357"/>
      <c r="K336" s="361"/>
      <c r="L336" s="443"/>
      <c r="M336" s="357"/>
      <c r="N336" s="357"/>
      <c r="O336" s="357"/>
      <c r="P336" s="357"/>
      <c r="Q336" s="357"/>
      <c r="R336" s="357"/>
      <c r="S336" s="357"/>
      <c r="T336" s="357"/>
      <c r="U336" s="357"/>
      <c r="V336" s="357"/>
      <c r="W336" s="357"/>
      <c r="X336" s="357"/>
      <c r="Y336" s="357"/>
      <c r="Z336" s="357"/>
    </row>
    <row r="337" spans="1:26" ht="11.25" customHeight="1" x14ac:dyDescent="0.2">
      <c r="A337" s="357"/>
      <c r="B337" s="357"/>
      <c r="C337" s="357"/>
      <c r="D337" s="357"/>
      <c r="E337" s="357"/>
      <c r="F337" s="357"/>
      <c r="G337" s="357"/>
      <c r="H337" s="361"/>
      <c r="I337" s="357"/>
      <c r="J337" s="357"/>
      <c r="K337" s="361"/>
      <c r="L337" s="443"/>
      <c r="M337" s="357"/>
      <c r="N337" s="357"/>
      <c r="O337" s="357"/>
      <c r="P337" s="357"/>
      <c r="Q337" s="357"/>
      <c r="R337" s="357"/>
      <c r="S337" s="357"/>
      <c r="T337" s="357"/>
      <c r="U337" s="357"/>
      <c r="V337" s="357"/>
      <c r="W337" s="357"/>
      <c r="X337" s="357"/>
      <c r="Y337" s="357"/>
      <c r="Z337" s="357"/>
    </row>
    <row r="338" spans="1:26" ht="11.25" customHeight="1" x14ac:dyDescent="0.2">
      <c r="A338" s="357"/>
      <c r="B338" s="357"/>
      <c r="C338" s="357"/>
      <c r="D338" s="357"/>
      <c r="E338" s="357"/>
      <c r="F338" s="357"/>
      <c r="G338" s="357"/>
      <c r="H338" s="361"/>
      <c r="I338" s="357"/>
      <c r="J338" s="357"/>
      <c r="K338" s="361"/>
      <c r="L338" s="443"/>
      <c r="M338" s="357"/>
      <c r="N338" s="357"/>
      <c r="O338" s="357"/>
      <c r="P338" s="357"/>
      <c r="Q338" s="357"/>
      <c r="R338" s="357"/>
      <c r="S338" s="357"/>
      <c r="T338" s="357"/>
      <c r="U338" s="357"/>
      <c r="V338" s="357"/>
      <c r="W338" s="357"/>
      <c r="X338" s="357"/>
      <c r="Y338" s="357"/>
      <c r="Z338" s="357"/>
    </row>
    <row r="339" spans="1:26" ht="11.25" customHeight="1" x14ac:dyDescent="0.2">
      <c r="A339" s="357"/>
      <c r="B339" s="357"/>
      <c r="C339" s="357"/>
      <c r="D339" s="357"/>
      <c r="E339" s="357"/>
      <c r="F339" s="357"/>
      <c r="G339" s="357"/>
      <c r="H339" s="361"/>
      <c r="I339" s="357"/>
      <c r="J339" s="357"/>
      <c r="K339" s="361"/>
      <c r="L339" s="443"/>
      <c r="M339" s="357"/>
      <c r="N339" s="357"/>
      <c r="O339" s="357"/>
      <c r="P339" s="357"/>
      <c r="Q339" s="357"/>
      <c r="R339" s="357"/>
      <c r="S339" s="357"/>
      <c r="T339" s="357"/>
      <c r="U339" s="357"/>
      <c r="V339" s="357"/>
      <c r="W339" s="357"/>
      <c r="X339" s="357"/>
      <c r="Y339" s="357"/>
      <c r="Z339" s="357"/>
    </row>
    <row r="340" spans="1:26" ht="11.25" customHeight="1" x14ac:dyDescent="0.2">
      <c r="A340" s="357"/>
      <c r="B340" s="357"/>
      <c r="C340" s="357"/>
      <c r="D340" s="357"/>
      <c r="E340" s="357"/>
      <c r="F340" s="357"/>
      <c r="G340" s="357"/>
      <c r="H340" s="361"/>
      <c r="I340" s="357"/>
      <c r="J340" s="357"/>
      <c r="K340" s="361"/>
      <c r="L340" s="443"/>
      <c r="M340" s="357"/>
      <c r="N340" s="357"/>
      <c r="O340" s="357"/>
      <c r="P340" s="357"/>
      <c r="Q340" s="357"/>
      <c r="R340" s="357"/>
      <c r="S340" s="357"/>
      <c r="T340" s="357"/>
      <c r="U340" s="357"/>
      <c r="V340" s="357"/>
      <c r="W340" s="357"/>
      <c r="X340" s="357"/>
      <c r="Y340" s="357"/>
      <c r="Z340" s="357"/>
    </row>
    <row r="341" spans="1:26" ht="11.25" customHeight="1" x14ac:dyDescent="0.2">
      <c r="A341" s="357"/>
      <c r="B341" s="357"/>
      <c r="C341" s="357"/>
      <c r="D341" s="357"/>
      <c r="E341" s="357"/>
      <c r="F341" s="357"/>
      <c r="G341" s="357"/>
      <c r="H341" s="361"/>
      <c r="I341" s="357"/>
      <c r="J341" s="357"/>
      <c r="K341" s="361"/>
      <c r="L341" s="443"/>
      <c r="M341" s="357"/>
      <c r="N341" s="357"/>
      <c r="O341" s="357"/>
      <c r="P341" s="357"/>
      <c r="Q341" s="357"/>
      <c r="R341" s="357"/>
      <c r="S341" s="357"/>
      <c r="T341" s="357"/>
      <c r="U341" s="357"/>
      <c r="V341" s="357"/>
      <c r="W341" s="357"/>
      <c r="X341" s="357"/>
      <c r="Y341" s="357"/>
      <c r="Z341" s="357"/>
    </row>
    <row r="342" spans="1:26" ht="11.25" customHeight="1" x14ac:dyDescent="0.2">
      <c r="A342" s="357"/>
      <c r="B342" s="357"/>
      <c r="C342" s="357"/>
      <c r="D342" s="357"/>
      <c r="E342" s="357"/>
      <c r="F342" s="357"/>
      <c r="G342" s="357"/>
      <c r="H342" s="361"/>
      <c r="I342" s="357"/>
      <c r="J342" s="357"/>
      <c r="K342" s="361"/>
      <c r="L342" s="443"/>
      <c r="M342" s="357"/>
      <c r="N342" s="357"/>
      <c r="O342" s="357"/>
      <c r="P342" s="357"/>
      <c r="Q342" s="357"/>
      <c r="R342" s="357"/>
      <c r="S342" s="357"/>
      <c r="T342" s="357"/>
      <c r="U342" s="357"/>
      <c r="V342" s="357"/>
      <c r="W342" s="357"/>
      <c r="X342" s="357"/>
      <c r="Y342" s="357"/>
      <c r="Z342" s="357"/>
    </row>
    <row r="343" spans="1:26" ht="11.25" customHeight="1" x14ac:dyDescent="0.2">
      <c r="A343" s="357"/>
      <c r="B343" s="357"/>
      <c r="C343" s="357"/>
      <c r="D343" s="357"/>
      <c r="E343" s="357"/>
      <c r="F343" s="357"/>
      <c r="G343" s="357"/>
      <c r="H343" s="361"/>
      <c r="I343" s="357"/>
      <c r="J343" s="357"/>
      <c r="K343" s="361"/>
      <c r="L343" s="443"/>
      <c r="M343" s="357"/>
      <c r="N343" s="357"/>
      <c r="O343" s="357"/>
      <c r="P343" s="357"/>
      <c r="Q343" s="357"/>
      <c r="R343" s="357"/>
      <c r="S343" s="357"/>
      <c r="T343" s="357"/>
      <c r="U343" s="357"/>
      <c r="V343" s="357"/>
      <c r="W343" s="357"/>
      <c r="X343" s="357"/>
      <c r="Y343" s="357"/>
      <c r="Z343" s="357"/>
    </row>
    <row r="344" spans="1:26" ht="11.25" customHeight="1" x14ac:dyDescent="0.2">
      <c r="A344" s="357"/>
      <c r="B344" s="357"/>
      <c r="C344" s="357"/>
      <c r="D344" s="357"/>
      <c r="E344" s="357"/>
      <c r="F344" s="357"/>
      <c r="G344" s="357"/>
      <c r="H344" s="361"/>
      <c r="I344" s="357"/>
      <c r="J344" s="357"/>
      <c r="K344" s="361"/>
      <c r="L344" s="443"/>
      <c r="M344" s="357"/>
      <c r="N344" s="357"/>
      <c r="O344" s="357"/>
      <c r="P344" s="357"/>
      <c r="Q344" s="357"/>
      <c r="R344" s="357"/>
      <c r="S344" s="357"/>
      <c r="T344" s="357"/>
      <c r="U344" s="357"/>
      <c r="V344" s="357"/>
      <c r="W344" s="357"/>
      <c r="X344" s="357"/>
      <c r="Y344" s="357"/>
      <c r="Z344" s="357"/>
    </row>
    <row r="345" spans="1:26" ht="11.25" customHeight="1" x14ac:dyDescent="0.2">
      <c r="A345" s="357"/>
      <c r="B345" s="357"/>
      <c r="C345" s="357"/>
      <c r="D345" s="357"/>
      <c r="E345" s="357"/>
      <c r="F345" s="357"/>
      <c r="G345" s="357"/>
      <c r="H345" s="361"/>
      <c r="I345" s="357"/>
      <c r="J345" s="357"/>
      <c r="K345" s="361"/>
      <c r="L345" s="443"/>
      <c r="M345" s="357"/>
      <c r="N345" s="357"/>
      <c r="O345" s="357"/>
      <c r="P345" s="357"/>
      <c r="Q345" s="357"/>
      <c r="R345" s="357"/>
      <c r="S345" s="357"/>
      <c r="T345" s="357"/>
      <c r="U345" s="357"/>
      <c r="V345" s="357"/>
      <c r="W345" s="357"/>
      <c r="X345" s="357"/>
      <c r="Y345" s="357"/>
      <c r="Z345" s="357"/>
    </row>
    <row r="346" spans="1:26" ht="11.25" customHeight="1" x14ac:dyDescent="0.2">
      <c r="A346" s="357"/>
      <c r="B346" s="357"/>
      <c r="C346" s="357"/>
      <c r="D346" s="357"/>
      <c r="E346" s="357"/>
      <c r="F346" s="357"/>
      <c r="G346" s="357"/>
      <c r="H346" s="361"/>
      <c r="I346" s="357"/>
      <c r="J346" s="357"/>
      <c r="K346" s="361"/>
      <c r="L346" s="443"/>
      <c r="M346" s="357"/>
      <c r="N346" s="357"/>
      <c r="O346" s="357"/>
      <c r="P346" s="357"/>
      <c r="Q346" s="357"/>
      <c r="R346" s="357"/>
      <c r="S346" s="357"/>
      <c r="T346" s="357"/>
      <c r="U346" s="357"/>
      <c r="V346" s="357"/>
      <c r="W346" s="357"/>
      <c r="X346" s="357"/>
      <c r="Y346" s="357"/>
      <c r="Z346" s="357"/>
    </row>
    <row r="347" spans="1:26" ht="11.25" customHeight="1" x14ac:dyDescent="0.2">
      <c r="A347" s="357"/>
      <c r="B347" s="357"/>
      <c r="C347" s="357"/>
      <c r="D347" s="357"/>
      <c r="E347" s="357"/>
      <c r="F347" s="357"/>
      <c r="G347" s="357"/>
      <c r="H347" s="361"/>
      <c r="I347" s="357"/>
      <c r="J347" s="357"/>
      <c r="K347" s="361"/>
      <c r="L347" s="443"/>
      <c r="M347" s="357"/>
      <c r="N347" s="357"/>
      <c r="O347" s="357"/>
      <c r="P347" s="357"/>
      <c r="Q347" s="357"/>
      <c r="R347" s="357"/>
      <c r="S347" s="357"/>
      <c r="T347" s="357"/>
      <c r="U347" s="357"/>
      <c r="V347" s="357"/>
      <c r="W347" s="357"/>
      <c r="X347" s="357"/>
      <c r="Y347" s="357"/>
      <c r="Z347" s="357"/>
    </row>
    <row r="348" spans="1:26" ht="11.25" customHeight="1" x14ac:dyDescent="0.2">
      <c r="A348" s="357"/>
      <c r="B348" s="357"/>
      <c r="C348" s="357"/>
      <c r="D348" s="357"/>
      <c r="E348" s="357"/>
      <c r="F348" s="357"/>
      <c r="G348" s="357"/>
      <c r="H348" s="361"/>
      <c r="I348" s="357"/>
      <c r="J348" s="357"/>
      <c r="K348" s="361"/>
      <c r="L348" s="443"/>
      <c r="M348" s="357"/>
      <c r="N348" s="357"/>
      <c r="O348" s="357"/>
      <c r="P348" s="357"/>
      <c r="Q348" s="357"/>
      <c r="R348" s="357"/>
      <c r="S348" s="357"/>
      <c r="T348" s="357"/>
      <c r="U348" s="357"/>
      <c r="V348" s="357"/>
      <c r="W348" s="357"/>
      <c r="X348" s="357"/>
      <c r="Y348" s="357"/>
      <c r="Z348" s="357"/>
    </row>
    <row r="349" spans="1:26" ht="11.25" customHeight="1" x14ac:dyDescent="0.2">
      <c r="A349" s="357"/>
      <c r="B349" s="357"/>
      <c r="C349" s="357"/>
      <c r="D349" s="357"/>
      <c r="E349" s="357"/>
      <c r="F349" s="357"/>
      <c r="G349" s="357"/>
      <c r="H349" s="361"/>
      <c r="I349" s="357"/>
      <c r="J349" s="357"/>
      <c r="K349" s="361"/>
      <c r="L349" s="443"/>
      <c r="M349" s="357"/>
      <c r="N349" s="357"/>
      <c r="O349" s="357"/>
      <c r="P349" s="357"/>
      <c r="Q349" s="357"/>
      <c r="R349" s="357"/>
      <c r="S349" s="357"/>
      <c r="T349" s="357"/>
      <c r="U349" s="357"/>
      <c r="V349" s="357"/>
      <c r="W349" s="357"/>
      <c r="X349" s="357"/>
      <c r="Y349" s="357"/>
      <c r="Z349" s="357"/>
    </row>
    <row r="350" spans="1:26" ht="11.25" customHeight="1" x14ac:dyDescent="0.2">
      <c r="A350" s="357"/>
      <c r="B350" s="357"/>
      <c r="C350" s="357"/>
      <c r="D350" s="357"/>
      <c r="E350" s="357"/>
      <c r="F350" s="357"/>
      <c r="G350" s="357"/>
      <c r="H350" s="361"/>
      <c r="I350" s="357"/>
      <c r="J350" s="357"/>
      <c r="K350" s="361"/>
      <c r="L350" s="443"/>
      <c r="M350" s="357"/>
      <c r="N350" s="357"/>
      <c r="O350" s="357"/>
      <c r="P350" s="357"/>
      <c r="Q350" s="357"/>
      <c r="R350" s="357"/>
      <c r="S350" s="357"/>
      <c r="T350" s="357"/>
      <c r="U350" s="357"/>
      <c r="V350" s="357"/>
      <c r="W350" s="357"/>
      <c r="X350" s="357"/>
      <c r="Y350" s="357"/>
      <c r="Z350" s="357"/>
    </row>
    <row r="351" spans="1:26" ht="11.25" customHeight="1" x14ac:dyDescent="0.2">
      <c r="A351" s="357"/>
      <c r="B351" s="357"/>
      <c r="C351" s="357"/>
      <c r="D351" s="357"/>
      <c r="E351" s="357"/>
      <c r="F351" s="357"/>
      <c r="G351" s="357"/>
      <c r="H351" s="361"/>
      <c r="I351" s="357"/>
      <c r="J351" s="357"/>
      <c r="K351" s="361"/>
      <c r="L351" s="443"/>
      <c r="M351" s="357"/>
      <c r="N351" s="357"/>
      <c r="O351" s="357"/>
      <c r="P351" s="357"/>
      <c r="Q351" s="357"/>
      <c r="R351" s="357"/>
      <c r="S351" s="357"/>
      <c r="T351" s="357"/>
      <c r="U351" s="357"/>
      <c r="V351" s="357"/>
      <c r="W351" s="357"/>
      <c r="X351" s="357"/>
      <c r="Y351" s="357"/>
      <c r="Z351" s="357"/>
    </row>
    <row r="352" spans="1:26" ht="11.25" customHeight="1" x14ac:dyDescent="0.2">
      <c r="A352" s="357"/>
      <c r="B352" s="357"/>
      <c r="C352" s="357"/>
      <c r="D352" s="357"/>
      <c r="E352" s="357"/>
      <c r="F352" s="357"/>
      <c r="G352" s="357"/>
      <c r="H352" s="361"/>
      <c r="I352" s="357"/>
      <c r="J352" s="357"/>
      <c r="K352" s="361"/>
      <c r="L352" s="443"/>
      <c r="M352" s="357"/>
      <c r="N352" s="357"/>
      <c r="O352" s="357"/>
      <c r="P352" s="357"/>
      <c r="Q352" s="357"/>
      <c r="R352" s="357"/>
      <c r="S352" s="357"/>
      <c r="T352" s="357"/>
      <c r="U352" s="357"/>
      <c r="V352" s="357"/>
      <c r="W352" s="357"/>
      <c r="X352" s="357"/>
      <c r="Y352" s="357"/>
      <c r="Z352" s="357"/>
    </row>
    <row r="353" spans="1:26" ht="11.25" customHeight="1" x14ac:dyDescent="0.2">
      <c r="A353" s="357"/>
      <c r="B353" s="357"/>
      <c r="C353" s="357"/>
      <c r="D353" s="357"/>
      <c r="E353" s="357"/>
      <c r="F353" s="357"/>
      <c r="G353" s="357"/>
      <c r="H353" s="361"/>
      <c r="I353" s="357"/>
      <c r="J353" s="357"/>
      <c r="K353" s="361"/>
      <c r="L353" s="443"/>
      <c r="M353" s="357"/>
      <c r="N353" s="357"/>
      <c r="O353" s="357"/>
      <c r="P353" s="357"/>
      <c r="Q353" s="357"/>
      <c r="R353" s="357"/>
      <c r="S353" s="357"/>
      <c r="T353" s="357"/>
      <c r="U353" s="357"/>
      <c r="V353" s="357"/>
      <c r="W353" s="357"/>
      <c r="X353" s="357"/>
      <c r="Y353" s="357"/>
      <c r="Z353" s="357"/>
    </row>
    <row r="354" spans="1:26" ht="11.25" customHeight="1" x14ac:dyDescent="0.2">
      <c r="A354" s="357"/>
      <c r="B354" s="357"/>
      <c r="C354" s="357"/>
      <c r="D354" s="357"/>
      <c r="E354" s="357"/>
      <c r="F354" s="357"/>
      <c r="G354" s="357"/>
      <c r="H354" s="361"/>
      <c r="I354" s="357"/>
      <c r="J354" s="357"/>
      <c r="K354" s="361"/>
      <c r="L354" s="443"/>
      <c r="M354" s="357"/>
      <c r="N354" s="357"/>
      <c r="O354" s="357"/>
      <c r="P354" s="357"/>
      <c r="Q354" s="357"/>
      <c r="R354" s="357"/>
      <c r="S354" s="357"/>
      <c r="T354" s="357"/>
      <c r="U354" s="357"/>
      <c r="V354" s="357"/>
      <c r="W354" s="357"/>
      <c r="X354" s="357"/>
      <c r="Y354" s="357"/>
      <c r="Z354" s="357"/>
    </row>
    <row r="355" spans="1:26" ht="11.25" customHeight="1" x14ac:dyDescent="0.2">
      <c r="A355" s="357"/>
      <c r="B355" s="357"/>
      <c r="C355" s="357"/>
      <c r="D355" s="357"/>
      <c r="E355" s="357"/>
      <c r="F355" s="357"/>
      <c r="G355" s="357"/>
      <c r="H355" s="361"/>
      <c r="I355" s="357"/>
      <c r="J355" s="357"/>
      <c r="K355" s="361"/>
      <c r="L355" s="443"/>
      <c r="M355" s="357"/>
      <c r="N355" s="357"/>
      <c r="O355" s="357"/>
      <c r="P355" s="357"/>
      <c r="Q355" s="357"/>
      <c r="R355" s="357"/>
      <c r="S355" s="357"/>
      <c r="T355" s="357"/>
      <c r="U355" s="357"/>
      <c r="V355" s="357"/>
      <c r="W355" s="357"/>
      <c r="X355" s="357"/>
      <c r="Y355" s="357"/>
      <c r="Z355" s="357"/>
    </row>
    <row r="356" spans="1:26" ht="11.25" customHeight="1" x14ac:dyDescent="0.2">
      <c r="A356" s="357"/>
      <c r="B356" s="357"/>
      <c r="C356" s="357"/>
      <c r="D356" s="357"/>
      <c r="E356" s="357"/>
      <c r="F356" s="357"/>
      <c r="G356" s="357"/>
      <c r="H356" s="361"/>
      <c r="I356" s="357"/>
      <c r="J356" s="357"/>
      <c r="K356" s="361"/>
      <c r="L356" s="443"/>
      <c r="M356" s="357"/>
      <c r="N356" s="357"/>
      <c r="O356" s="357"/>
      <c r="P356" s="357"/>
      <c r="Q356" s="357"/>
      <c r="R356" s="357"/>
      <c r="S356" s="357"/>
      <c r="T356" s="357"/>
      <c r="U356" s="357"/>
      <c r="V356" s="357"/>
      <c r="W356" s="357"/>
      <c r="X356" s="357"/>
      <c r="Y356" s="357"/>
      <c r="Z356" s="357"/>
    </row>
    <row r="357" spans="1:26" ht="11.25" customHeight="1" x14ac:dyDescent="0.2">
      <c r="A357" s="357"/>
      <c r="B357" s="357"/>
      <c r="C357" s="357"/>
      <c r="D357" s="357"/>
      <c r="E357" s="357"/>
      <c r="F357" s="357"/>
      <c r="G357" s="357"/>
      <c r="H357" s="361"/>
      <c r="I357" s="357"/>
      <c r="J357" s="357"/>
      <c r="K357" s="361"/>
      <c r="L357" s="443"/>
      <c r="M357" s="357"/>
      <c r="N357" s="357"/>
      <c r="O357" s="357"/>
      <c r="P357" s="357"/>
      <c r="Q357" s="357"/>
      <c r="R357" s="357"/>
      <c r="S357" s="357"/>
      <c r="T357" s="357"/>
      <c r="U357" s="357"/>
      <c r="V357" s="357"/>
      <c r="W357" s="357"/>
      <c r="X357" s="357"/>
      <c r="Y357" s="357"/>
      <c r="Z357" s="357"/>
    </row>
    <row r="358" spans="1:26" ht="11.25" customHeight="1" x14ac:dyDescent="0.2">
      <c r="A358" s="357"/>
      <c r="B358" s="357"/>
      <c r="C358" s="357"/>
      <c r="D358" s="357"/>
      <c r="E358" s="357"/>
      <c r="F358" s="357"/>
      <c r="G358" s="357"/>
      <c r="H358" s="361"/>
      <c r="I358" s="357"/>
      <c r="J358" s="357"/>
      <c r="K358" s="361"/>
      <c r="L358" s="443"/>
      <c r="M358" s="357"/>
      <c r="N358" s="357"/>
      <c r="O358" s="357"/>
      <c r="P358" s="357"/>
      <c r="Q358" s="357"/>
      <c r="R358" s="357"/>
      <c r="S358" s="357"/>
      <c r="T358" s="357"/>
      <c r="U358" s="357"/>
      <c r="V358" s="357"/>
      <c r="W358" s="357"/>
      <c r="X358" s="357"/>
      <c r="Y358" s="357"/>
      <c r="Z358" s="357"/>
    </row>
    <row r="359" spans="1:26" ht="11.25" customHeight="1" x14ac:dyDescent="0.2">
      <c r="A359" s="357"/>
      <c r="B359" s="357"/>
      <c r="C359" s="357"/>
      <c r="D359" s="357"/>
      <c r="E359" s="357"/>
      <c r="F359" s="357"/>
      <c r="G359" s="357"/>
      <c r="H359" s="361"/>
      <c r="I359" s="357"/>
      <c r="J359" s="357"/>
      <c r="K359" s="361"/>
      <c r="L359" s="443"/>
      <c r="M359" s="357"/>
      <c r="N359" s="357"/>
      <c r="O359" s="357"/>
      <c r="P359" s="357"/>
      <c r="Q359" s="357"/>
      <c r="R359" s="357"/>
      <c r="S359" s="357"/>
      <c r="T359" s="357"/>
      <c r="U359" s="357"/>
      <c r="V359" s="357"/>
      <c r="W359" s="357"/>
      <c r="X359" s="357"/>
      <c r="Y359" s="357"/>
      <c r="Z359" s="357"/>
    </row>
    <row r="360" spans="1:26" ht="11.25" customHeight="1" x14ac:dyDescent="0.2">
      <c r="A360" s="357"/>
      <c r="B360" s="357"/>
      <c r="C360" s="357"/>
      <c r="D360" s="357"/>
      <c r="E360" s="357"/>
      <c r="F360" s="357"/>
      <c r="G360" s="357"/>
      <c r="H360" s="361"/>
      <c r="I360" s="357"/>
      <c r="J360" s="357"/>
      <c r="K360" s="361"/>
      <c r="L360" s="443"/>
      <c r="M360" s="357"/>
      <c r="N360" s="357"/>
      <c r="O360" s="357"/>
      <c r="P360" s="357"/>
      <c r="Q360" s="357"/>
      <c r="R360" s="357"/>
      <c r="S360" s="357"/>
      <c r="T360" s="357"/>
      <c r="U360" s="357"/>
      <c r="V360" s="357"/>
      <c r="W360" s="357"/>
      <c r="X360" s="357"/>
      <c r="Y360" s="357"/>
      <c r="Z360" s="357"/>
    </row>
    <row r="361" spans="1:26" ht="11.25" customHeight="1" x14ac:dyDescent="0.2">
      <c r="A361" s="357"/>
      <c r="B361" s="357"/>
      <c r="C361" s="357"/>
      <c r="D361" s="357"/>
      <c r="E361" s="357"/>
      <c r="F361" s="357"/>
      <c r="G361" s="357"/>
      <c r="H361" s="361"/>
      <c r="I361" s="357"/>
      <c r="J361" s="357"/>
      <c r="K361" s="361"/>
      <c r="L361" s="443"/>
      <c r="M361" s="357"/>
      <c r="N361" s="357"/>
      <c r="O361" s="357"/>
      <c r="P361" s="357"/>
      <c r="Q361" s="357"/>
      <c r="R361" s="357"/>
      <c r="S361" s="357"/>
      <c r="T361" s="357"/>
      <c r="U361" s="357"/>
      <c r="V361" s="357"/>
      <c r="W361" s="357"/>
      <c r="X361" s="357"/>
      <c r="Y361" s="357"/>
      <c r="Z361" s="357"/>
    </row>
    <row r="362" spans="1:26" ht="11.25" customHeight="1" x14ac:dyDescent="0.2">
      <c r="A362" s="357"/>
      <c r="B362" s="357"/>
      <c r="C362" s="357"/>
      <c r="D362" s="357"/>
      <c r="E362" s="357"/>
      <c r="F362" s="357"/>
      <c r="G362" s="357"/>
      <c r="H362" s="361"/>
      <c r="I362" s="357"/>
      <c r="J362" s="357"/>
      <c r="K362" s="361"/>
      <c r="L362" s="443"/>
      <c r="M362" s="357"/>
      <c r="N362" s="357"/>
      <c r="O362" s="357"/>
      <c r="P362" s="357"/>
      <c r="Q362" s="357"/>
      <c r="R362" s="357"/>
      <c r="S362" s="357"/>
      <c r="T362" s="357"/>
      <c r="U362" s="357"/>
      <c r="V362" s="357"/>
      <c r="W362" s="357"/>
      <c r="X362" s="357"/>
      <c r="Y362" s="357"/>
      <c r="Z362" s="357"/>
    </row>
    <row r="363" spans="1:26" ht="11.25" customHeight="1" x14ac:dyDescent="0.2">
      <c r="A363" s="357"/>
      <c r="B363" s="357"/>
      <c r="C363" s="357"/>
      <c r="D363" s="357"/>
      <c r="E363" s="357"/>
      <c r="F363" s="357"/>
      <c r="G363" s="357"/>
      <c r="H363" s="361"/>
      <c r="I363" s="357"/>
      <c r="J363" s="357"/>
      <c r="K363" s="361"/>
      <c r="L363" s="443"/>
      <c r="M363" s="357"/>
      <c r="N363" s="357"/>
      <c r="O363" s="357"/>
      <c r="P363" s="357"/>
      <c r="Q363" s="357"/>
      <c r="R363" s="357"/>
      <c r="S363" s="357"/>
      <c r="T363" s="357"/>
      <c r="U363" s="357"/>
      <c r="V363" s="357"/>
      <c r="W363" s="357"/>
      <c r="X363" s="357"/>
      <c r="Y363" s="357"/>
      <c r="Z363" s="357"/>
    </row>
    <row r="364" spans="1:26" ht="11.25" customHeight="1" x14ac:dyDescent="0.2">
      <c r="A364" s="357"/>
      <c r="B364" s="357"/>
      <c r="C364" s="357"/>
      <c r="D364" s="357"/>
      <c r="E364" s="357"/>
      <c r="F364" s="357"/>
      <c r="G364" s="357"/>
      <c r="H364" s="361"/>
      <c r="I364" s="357"/>
      <c r="J364" s="357"/>
      <c r="K364" s="361"/>
      <c r="L364" s="443"/>
      <c r="M364" s="357"/>
      <c r="N364" s="357"/>
      <c r="O364" s="357"/>
      <c r="P364" s="357"/>
      <c r="Q364" s="357"/>
      <c r="R364" s="357"/>
      <c r="S364" s="357"/>
      <c r="T364" s="357"/>
      <c r="U364" s="357"/>
      <c r="V364" s="357"/>
      <c r="W364" s="357"/>
      <c r="X364" s="357"/>
      <c r="Y364" s="357"/>
      <c r="Z364" s="357"/>
    </row>
    <row r="365" spans="1:26" ht="11.25" customHeight="1" x14ac:dyDescent="0.2">
      <c r="A365" s="357"/>
      <c r="B365" s="357"/>
      <c r="C365" s="357"/>
      <c r="D365" s="357"/>
      <c r="E365" s="357"/>
      <c r="F365" s="357"/>
      <c r="G365" s="357"/>
      <c r="H365" s="361"/>
      <c r="I365" s="357"/>
      <c r="J365" s="357"/>
      <c r="K365" s="361"/>
      <c r="L365" s="443"/>
      <c r="M365" s="357"/>
      <c r="N365" s="357"/>
      <c r="O365" s="357"/>
      <c r="P365" s="357"/>
      <c r="Q365" s="357"/>
      <c r="R365" s="357"/>
      <c r="S365" s="357"/>
      <c r="T365" s="357"/>
      <c r="U365" s="357"/>
      <c r="V365" s="357"/>
      <c r="W365" s="357"/>
      <c r="X365" s="357"/>
      <c r="Y365" s="357"/>
      <c r="Z365" s="357"/>
    </row>
    <row r="366" spans="1:26" ht="11.25" customHeight="1" x14ac:dyDescent="0.2">
      <c r="A366" s="357"/>
      <c r="B366" s="357"/>
      <c r="C366" s="357"/>
      <c r="D366" s="357"/>
      <c r="E366" s="357"/>
      <c r="F366" s="357"/>
      <c r="G366" s="357"/>
      <c r="H366" s="361"/>
      <c r="I366" s="357"/>
      <c r="J366" s="357"/>
      <c r="K366" s="361"/>
      <c r="L366" s="443"/>
      <c r="M366" s="357"/>
      <c r="N366" s="357"/>
      <c r="O366" s="357"/>
      <c r="P366" s="357"/>
      <c r="Q366" s="357"/>
      <c r="R366" s="357"/>
      <c r="S366" s="357"/>
      <c r="T366" s="357"/>
      <c r="U366" s="357"/>
      <c r="V366" s="357"/>
      <c r="W366" s="357"/>
      <c r="X366" s="357"/>
      <c r="Y366" s="357"/>
      <c r="Z366" s="357"/>
    </row>
    <row r="367" spans="1:26" ht="11.25" customHeight="1" x14ac:dyDescent="0.2">
      <c r="A367" s="357"/>
      <c r="B367" s="357"/>
      <c r="C367" s="357"/>
      <c r="D367" s="357"/>
      <c r="E367" s="357"/>
      <c r="F367" s="357"/>
      <c r="G367" s="357"/>
      <c r="H367" s="361"/>
      <c r="I367" s="357"/>
      <c r="J367" s="357"/>
      <c r="K367" s="361"/>
      <c r="L367" s="443"/>
      <c r="M367" s="357"/>
      <c r="N367" s="357"/>
      <c r="O367" s="357"/>
      <c r="P367" s="357"/>
      <c r="Q367" s="357"/>
      <c r="R367" s="357"/>
      <c r="S367" s="357"/>
      <c r="T367" s="357"/>
      <c r="U367" s="357"/>
      <c r="V367" s="357"/>
      <c r="W367" s="357"/>
      <c r="X367" s="357"/>
      <c r="Y367" s="357"/>
      <c r="Z367" s="357"/>
    </row>
    <row r="368" spans="1:26" ht="11.25" customHeight="1" x14ac:dyDescent="0.2">
      <c r="A368" s="357"/>
      <c r="B368" s="357"/>
      <c r="C368" s="357"/>
      <c r="D368" s="357"/>
      <c r="E368" s="357"/>
      <c r="F368" s="357"/>
      <c r="G368" s="357"/>
      <c r="H368" s="361"/>
      <c r="I368" s="357"/>
      <c r="J368" s="357"/>
      <c r="K368" s="361"/>
      <c r="L368" s="443"/>
      <c r="M368" s="357"/>
      <c r="N368" s="357"/>
      <c r="O368" s="357"/>
      <c r="P368" s="357"/>
      <c r="Q368" s="357"/>
      <c r="R368" s="357"/>
      <c r="S368" s="357"/>
      <c r="T368" s="357"/>
      <c r="U368" s="357"/>
      <c r="V368" s="357"/>
      <c r="W368" s="357"/>
      <c r="X368" s="357"/>
      <c r="Y368" s="357"/>
      <c r="Z368" s="357"/>
    </row>
    <row r="369" spans="1:26" ht="11.25" customHeight="1" x14ac:dyDescent="0.2">
      <c r="A369" s="357"/>
      <c r="B369" s="357"/>
      <c r="C369" s="357"/>
      <c r="D369" s="357"/>
      <c r="E369" s="357"/>
      <c r="F369" s="357"/>
      <c r="G369" s="357"/>
      <c r="H369" s="361"/>
      <c r="I369" s="357"/>
      <c r="J369" s="357"/>
      <c r="K369" s="361"/>
      <c r="L369" s="443"/>
      <c r="M369" s="357"/>
      <c r="N369" s="357"/>
      <c r="O369" s="357"/>
      <c r="P369" s="357"/>
      <c r="Q369" s="357"/>
      <c r="R369" s="357"/>
      <c r="S369" s="357"/>
      <c r="T369" s="357"/>
      <c r="U369" s="357"/>
      <c r="V369" s="357"/>
      <c r="W369" s="357"/>
      <c r="X369" s="357"/>
      <c r="Y369" s="357"/>
      <c r="Z369" s="357"/>
    </row>
    <row r="370" spans="1:26" ht="11.25" customHeight="1" x14ac:dyDescent="0.2">
      <c r="A370" s="357"/>
      <c r="B370" s="357"/>
      <c r="C370" s="357"/>
      <c r="D370" s="357"/>
      <c r="E370" s="357"/>
      <c r="F370" s="357"/>
      <c r="G370" s="357"/>
      <c r="H370" s="361"/>
      <c r="I370" s="357"/>
      <c r="J370" s="357"/>
      <c r="K370" s="361"/>
      <c r="L370" s="443"/>
      <c r="M370" s="357"/>
      <c r="N370" s="357"/>
      <c r="O370" s="357"/>
      <c r="P370" s="357"/>
      <c r="Q370" s="357"/>
      <c r="R370" s="357"/>
      <c r="S370" s="357"/>
      <c r="T370" s="357"/>
      <c r="U370" s="357"/>
      <c r="V370" s="357"/>
      <c r="W370" s="357"/>
      <c r="X370" s="357"/>
      <c r="Y370" s="357"/>
      <c r="Z370" s="357"/>
    </row>
    <row r="371" spans="1:26" ht="11.25" customHeight="1" x14ac:dyDescent="0.2">
      <c r="A371" s="357"/>
      <c r="B371" s="357"/>
      <c r="C371" s="357"/>
      <c r="D371" s="357"/>
      <c r="E371" s="357"/>
      <c r="F371" s="357"/>
      <c r="G371" s="357"/>
      <c r="H371" s="361"/>
      <c r="I371" s="357"/>
      <c r="J371" s="357"/>
      <c r="K371" s="361"/>
      <c r="L371" s="443"/>
      <c r="M371" s="357"/>
      <c r="N371" s="357"/>
      <c r="O371" s="357"/>
      <c r="P371" s="357"/>
      <c r="Q371" s="357"/>
      <c r="R371" s="357"/>
      <c r="S371" s="357"/>
      <c r="T371" s="357"/>
      <c r="U371" s="357"/>
      <c r="V371" s="357"/>
      <c r="W371" s="357"/>
      <c r="X371" s="357"/>
      <c r="Y371" s="357"/>
      <c r="Z371" s="357"/>
    </row>
    <row r="372" spans="1:26" ht="11.25" customHeight="1" x14ac:dyDescent="0.2">
      <c r="A372" s="357"/>
      <c r="B372" s="357"/>
      <c r="C372" s="357"/>
      <c r="D372" s="357"/>
      <c r="E372" s="357"/>
      <c r="F372" s="357"/>
      <c r="G372" s="357"/>
      <c r="H372" s="361"/>
      <c r="I372" s="357"/>
      <c r="J372" s="357"/>
      <c r="K372" s="361"/>
      <c r="L372" s="443"/>
      <c r="M372" s="357"/>
      <c r="N372" s="357"/>
      <c r="O372" s="357"/>
      <c r="P372" s="357"/>
      <c r="Q372" s="357"/>
      <c r="R372" s="357"/>
      <c r="S372" s="357"/>
      <c r="T372" s="357"/>
      <c r="U372" s="357"/>
      <c r="V372" s="357"/>
      <c r="W372" s="357"/>
      <c r="X372" s="357"/>
      <c r="Y372" s="357"/>
      <c r="Z372" s="357"/>
    </row>
    <row r="373" spans="1:26" ht="11.25" customHeight="1" x14ac:dyDescent="0.2">
      <c r="A373" s="357"/>
      <c r="B373" s="357"/>
      <c r="C373" s="357"/>
      <c r="D373" s="357"/>
      <c r="E373" s="357"/>
      <c r="F373" s="357"/>
      <c r="G373" s="357"/>
      <c r="H373" s="361"/>
      <c r="I373" s="357"/>
      <c r="J373" s="357"/>
      <c r="K373" s="361"/>
      <c r="L373" s="443"/>
      <c r="M373" s="357"/>
      <c r="N373" s="357"/>
      <c r="O373" s="357"/>
      <c r="P373" s="357"/>
      <c r="Q373" s="357"/>
      <c r="R373" s="357"/>
      <c r="S373" s="357"/>
      <c r="T373" s="357"/>
      <c r="U373" s="357"/>
      <c r="V373" s="357"/>
      <c r="W373" s="357"/>
      <c r="X373" s="357"/>
      <c r="Y373" s="357"/>
      <c r="Z373" s="357"/>
    </row>
    <row r="374" spans="1:26" ht="11.25" customHeight="1" x14ac:dyDescent="0.2">
      <c r="A374" s="357"/>
      <c r="B374" s="357"/>
      <c r="C374" s="357"/>
      <c r="D374" s="357"/>
      <c r="E374" s="357"/>
      <c r="F374" s="357"/>
      <c r="G374" s="357"/>
      <c r="H374" s="361"/>
      <c r="I374" s="357"/>
      <c r="J374" s="357"/>
      <c r="K374" s="361"/>
      <c r="L374" s="443"/>
      <c r="M374" s="357"/>
      <c r="N374" s="357"/>
      <c r="O374" s="357"/>
      <c r="P374" s="357"/>
      <c r="Q374" s="357"/>
      <c r="R374" s="357"/>
      <c r="S374" s="357"/>
      <c r="T374" s="357"/>
      <c r="U374" s="357"/>
      <c r="V374" s="357"/>
      <c r="W374" s="357"/>
      <c r="X374" s="357"/>
      <c r="Y374" s="357"/>
      <c r="Z374" s="357"/>
    </row>
    <row r="375" spans="1:26" ht="11.25" customHeight="1" x14ac:dyDescent="0.2">
      <c r="A375" s="357"/>
      <c r="B375" s="357"/>
      <c r="C375" s="357"/>
      <c r="D375" s="357"/>
      <c r="E375" s="357"/>
      <c r="F375" s="357"/>
      <c r="G375" s="357"/>
      <c r="H375" s="361"/>
      <c r="I375" s="357"/>
      <c r="J375" s="357"/>
      <c r="K375" s="361"/>
      <c r="L375" s="443"/>
      <c r="M375" s="357"/>
      <c r="N375" s="357"/>
      <c r="O375" s="357"/>
      <c r="P375" s="357"/>
      <c r="Q375" s="357"/>
      <c r="R375" s="357"/>
      <c r="S375" s="357"/>
      <c r="T375" s="357"/>
      <c r="U375" s="357"/>
      <c r="V375" s="357"/>
      <c r="W375" s="357"/>
      <c r="X375" s="357"/>
      <c r="Y375" s="357"/>
      <c r="Z375" s="357"/>
    </row>
    <row r="376" spans="1:26" ht="11.25" customHeight="1" x14ac:dyDescent="0.2">
      <c r="A376" s="357"/>
      <c r="B376" s="357"/>
      <c r="C376" s="357"/>
      <c r="D376" s="357"/>
      <c r="E376" s="357"/>
      <c r="F376" s="357"/>
      <c r="G376" s="357"/>
      <c r="H376" s="361"/>
      <c r="I376" s="357"/>
      <c r="J376" s="357"/>
      <c r="K376" s="361"/>
      <c r="L376" s="443"/>
      <c r="M376" s="357"/>
      <c r="N376" s="357"/>
      <c r="O376" s="357"/>
      <c r="P376" s="357"/>
      <c r="Q376" s="357"/>
      <c r="R376" s="357"/>
      <c r="S376" s="357"/>
      <c r="T376" s="357"/>
      <c r="U376" s="357"/>
      <c r="V376" s="357"/>
      <c r="W376" s="357"/>
      <c r="X376" s="357"/>
      <c r="Y376" s="357"/>
      <c r="Z376" s="357"/>
    </row>
    <row r="377" spans="1:26" ht="11.25" customHeight="1" x14ac:dyDescent="0.2">
      <c r="A377" s="357"/>
      <c r="B377" s="357"/>
      <c r="C377" s="357"/>
      <c r="D377" s="357"/>
      <c r="E377" s="357"/>
      <c r="F377" s="357"/>
      <c r="G377" s="357"/>
      <c r="H377" s="361"/>
      <c r="I377" s="357"/>
      <c r="J377" s="357"/>
      <c r="K377" s="361"/>
      <c r="L377" s="443"/>
      <c r="M377" s="357"/>
      <c r="N377" s="357"/>
      <c r="O377" s="357"/>
      <c r="P377" s="357"/>
      <c r="Q377" s="357"/>
      <c r="R377" s="357"/>
      <c r="S377" s="357"/>
      <c r="T377" s="357"/>
      <c r="U377" s="357"/>
      <c r="V377" s="357"/>
      <c r="W377" s="357"/>
      <c r="X377" s="357"/>
      <c r="Y377" s="357"/>
      <c r="Z377" s="357"/>
    </row>
    <row r="378" spans="1:26" ht="11.25" customHeight="1" x14ac:dyDescent="0.2">
      <c r="A378" s="357"/>
      <c r="B378" s="357"/>
      <c r="C378" s="357"/>
      <c r="D378" s="357"/>
      <c r="E378" s="357"/>
      <c r="F378" s="357"/>
      <c r="G378" s="357"/>
      <c r="H378" s="361"/>
      <c r="I378" s="357"/>
      <c r="J378" s="357"/>
      <c r="K378" s="361"/>
      <c r="L378" s="443"/>
      <c r="M378" s="357"/>
      <c r="N378" s="357"/>
      <c r="O378" s="357"/>
      <c r="P378" s="357"/>
      <c r="Q378" s="357"/>
      <c r="R378" s="357"/>
      <c r="S378" s="357"/>
      <c r="T378" s="357"/>
      <c r="U378" s="357"/>
      <c r="V378" s="357"/>
      <c r="W378" s="357"/>
      <c r="X378" s="357"/>
      <c r="Y378" s="357"/>
      <c r="Z378" s="357"/>
    </row>
    <row r="379" spans="1:26" ht="11.25" customHeight="1" x14ac:dyDescent="0.2">
      <c r="A379" s="357"/>
      <c r="B379" s="357"/>
      <c r="C379" s="357"/>
      <c r="D379" s="357"/>
      <c r="E379" s="357"/>
      <c r="F379" s="357"/>
      <c r="G379" s="357"/>
      <c r="H379" s="361"/>
      <c r="I379" s="357"/>
      <c r="J379" s="357"/>
      <c r="K379" s="361"/>
      <c r="L379" s="443"/>
      <c r="M379" s="357"/>
      <c r="N379" s="357"/>
      <c r="O379" s="357"/>
      <c r="P379" s="357"/>
      <c r="Q379" s="357"/>
      <c r="R379" s="357"/>
      <c r="S379" s="357"/>
      <c r="T379" s="357"/>
      <c r="U379" s="357"/>
      <c r="V379" s="357"/>
      <c r="W379" s="357"/>
      <c r="X379" s="357"/>
      <c r="Y379" s="357"/>
      <c r="Z379" s="357"/>
    </row>
    <row r="380" spans="1:26" ht="11.25" customHeight="1" x14ac:dyDescent="0.2">
      <c r="A380" s="357"/>
      <c r="B380" s="357"/>
      <c r="C380" s="357"/>
      <c r="D380" s="357"/>
      <c r="E380" s="357"/>
      <c r="F380" s="357"/>
      <c r="G380" s="357"/>
      <c r="H380" s="361"/>
      <c r="I380" s="357"/>
      <c r="J380" s="357"/>
      <c r="K380" s="361"/>
      <c r="L380" s="443"/>
      <c r="M380" s="357"/>
      <c r="N380" s="357"/>
      <c r="O380" s="357"/>
      <c r="P380" s="357"/>
      <c r="Q380" s="357"/>
      <c r="R380" s="357"/>
      <c r="S380" s="357"/>
      <c r="T380" s="357"/>
      <c r="U380" s="357"/>
      <c r="V380" s="357"/>
      <c r="W380" s="357"/>
      <c r="X380" s="357"/>
      <c r="Y380" s="357"/>
      <c r="Z380" s="357"/>
    </row>
    <row r="381" spans="1:26" ht="11.25" customHeight="1" x14ac:dyDescent="0.2">
      <c r="A381" s="357"/>
      <c r="B381" s="357"/>
      <c r="C381" s="357"/>
      <c r="D381" s="357"/>
      <c r="E381" s="357"/>
      <c r="F381" s="357"/>
      <c r="G381" s="357"/>
      <c r="H381" s="361"/>
      <c r="I381" s="357"/>
      <c r="J381" s="357"/>
      <c r="K381" s="361"/>
      <c r="L381" s="443"/>
      <c r="M381" s="357"/>
      <c r="N381" s="357"/>
      <c r="O381" s="357"/>
      <c r="P381" s="357"/>
      <c r="Q381" s="357"/>
      <c r="R381" s="357"/>
      <c r="S381" s="357"/>
      <c r="T381" s="357"/>
      <c r="U381" s="357"/>
      <c r="V381" s="357"/>
      <c r="W381" s="357"/>
      <c r="X381" s="357"/>
      <c r="Y381" s="357"/>
      <c r="Z381" s="357"/>
    </row>
    <row r="382" spans="1:26" ht="11.25" customHeight="1" x14ac:dyDescent="0.2">
      <c r="A382" s="357"/>
      <c r="B382" s="357"/>
      <c r="C382" s="357"/>
      <c r="D382" s="357"/>
      <c r="E382" s="357"/>
      <c r="F382" s="357"/>
      <c r="G382" s="357"/>
      <c r="H382" s="361"/>
      <c r="I382" s="357"/>
      <c r="J382" s="357"/>
      <c r="K382" s="361"/>
      <c r="L382" s="443"/>
      <c r="M382" s="357"/>
      <c r="N382" s="357"/>
      <c r="O382" s="357"/>
      <c r="P382" s="357"/>
      <c r="Q382" s="357"/>
      <c r="R382" s="357"/>
      <c r="S382" s="357"/>
      <c r="T382" s="357"/>
      <c r="U382" s="357"/>
      <c r="V382" s="357"/>
      <c r="W382" s="357"/>
      <c r="X382" s="357"/>
      <c r="Y382" s="357"/>
      <c r="Z382" s="357"/>
    </row>
    <row r="383" spans="1:26" ht="11.25" customHeight="1" x14ac:dyDescent="0.2">
      <c r="A383" s="357"/>
      <c r="B383" s="357"/>
      <c r="C383" s="357"/>
      <c r="D383" s="357"/>
      <c r="E383" s="357"/>
      <c r="F383" s="357"/>
      <c r="G383" s="357"/>
      <c r="H383" s="361"/>
      <c r="I383" s="357"/>
      <c r="J383" s="357"/>
      <c r="K383" s="361"/>
      <c r="L383" s="443"/>
      <c r="M383" s="357"/>
      <c r="N383" s="357"/>
      <c r="O383" s="357"/>
      <c r="P383" s="357"/>
      <c r="Q383" s="357"/>
      <c r="R383" s="357"/>
      <c r="S383" s="357"/>
      <c r="T383" s="357"/>
      <c r="U383" s="357"/>
      <c r="V383" s="357"/>
      <c r="W383" s="357"/>
      <c r="X383" s="357"/>
      <c r="Y383" s="357"/>
      <c r="Z383" s="357"/>
    </row>
    <row r="384" spans="1:26" ht="11.25" customHeight="1" x14ac:dyDescent="0.2">
      <c r="A384" s="357"/>
      <c r="B384" s="357"/>
      <c r="C384" s="357"/>
      <c r="D384" s="357"/>
      <c r="E384" s="357"/>
      <c r="F384" s="357"/>
      <c r="G384" s="357"/>
      <c r="H384" s="361"/>
      <c r="I384" s="357"/>
      <c r="J384" s="357"/>
      <c r="K384" s="361"/>
      <c r="L384" s="443"/>
      <c r="M384" s="357"/>
      <c r="N384" s="357"/>
      <c r="O384" s="357"/>
      <c r="P384" s="357"/>
      <c r="Q384" s="357"/>
      <c r="R384" s="357"/>
      <c r="S384" s="357"/>
      <c r="T384" s="357"/>
      <c r="U384" s="357"/>
      <c r="V384" s="357"/>
      <c r="W384" s="357"/>
      <c r="X384" s="357"/>
      <c r="Y384" s="357"/>
      <c r="Z384" s="357"/>
    </row>
    <row r="385" spans="1:26" ht="11.25" customHeight="1" x14ac:dyDescent="0.2">
      <c r="A385" s="357"/>
      <c r="B385" s="357"/>
      <c r="C385" s="357"/>
      <c r="D385" s="357"/>
      <c r="E385" s="357"/>
      <c r="F385" s="357"/>
      <c r="G385" s="357"/>
      <c r="H385" s="361"/>
      <c r="I385" s="357"/>
      <c r="J385" s="357"/>
      <c r="K385" s="361"/>
      <c r="L385" s="443"/>
      <c r="M385" s="357"/>
      <c r="N385" s="357"/>
      <c r="O385" s="357"/>
      <c r="P385" s="357"/>
      <c r="Q385" s="357"/>
      <c r="R385" s="357"/>
      <c r="S385" s="357"/>
      <c r="T385" s="357"/>
      <c r="U385" s="357"/>
      <c r="V385" s="357"/>
      <c r="W385" s="357"/>
      <c r="X385" s="357"/>
      <c r="Y385" s="357"/>
      <c r="Z385" s="357"/>
    </row>
    <row r="386" spans="1:26" ht="11.25" customHeight="1" x14ac:dyDescent="0.2">
      <c r="A386" s="357"/>
      <c r="B386" s="357"/>
      <c r="C386" s="357"/>
      <c r="D386" s="357"/>
      <c r="E386" s="357"/>
      <c r="F386" s="357"/>
      <c r="G386" s="357"/>
      <c r="H386" s="361"/>
      <c r="I386" s="357"/>
      <c r="J386" s="357"/>
      <c r="K386" s="361"/>
      <c r="L386" s="443"/>
      <c r="M386" s="357"/>
      <c r="N386" s="357"/>
      <c r="O386" s="357"/>
      <c r="P386" s="357"/>
      <c r="Q386" s="357"/>
      <c r="R386" s="357"/>
      <c r="S386" s="357"/>
      <c r="T386" s="357"/>
      <c r="U386" s="357"/>
      <c r="V386" s="357"/>
      <c r="W386" s="357"/>
      <c r="X386" s="357"/>
      <c r="Y386" s="357"/>
      <c r="Z386" s="357"/>
    </row>
    <row r="387" spans="1:26" ht="11.25" customHeight="1" x14ac:dyDescent="0.2">
      <c r="A387" s="357"/>
      <c r="B387" s="357"/>
      <c r="C387" s="357"/>
      <c r="D387" s="357"/>
      <c r="E387" s="357"/>
      <c r="F387" s="357"/>
      <c r="G387" s="357"/>
      <c r="H387" s="361"/>
      <c r="I387" s="357"/>
      <c r="J387" s="357"/>
      <c r="K387" s="361"/>
      <c r="L387" s="443"/>
      <c r="M387" s="357"/>
      <c r="N387" s="357"/>
      <c r="O387" s="357"/>
      <c r="P387" s="357"/>
      <c r="Q387" s="357"/>
      <c r="R387" s="357"/>
      <c r="S387" s="357"/>
      <c r="T387" s="357"/>
      <c r="U387" s="357"/>
      <c r="V387" s="357"/>
      <c r="W387" s="357"/>
      <c r="X387" s="357"/>
      <c r="Y387" s="357"/>
      <c r="Z387" s="357"/>
    </row>
    <row r="388" spans="1:26" ht="11.25" customHeight="1" x14ac:dyDescent="0.2">
      <c r="A388" s="357"/>
      <c r="B388" s="357"/>
      <c r="C388" s="357"/>
      <c r="D388" s="357"/>
      <c r="E388" s="357"/>
      <c r="F388" s="357"/>
      <c r="G388" s="357"/>
      <c r="H388" s="361"/>
      <c r="I388" s="357"/>
      <c r="J388" s="357"/>
      <c r="K388" s="361"/>
      <c r="L388" s="443"/>
      <c r="M388" s="357"/>
      <c r="N388" s="357"/>
      <c r="O388" s="357"/>
      <c r="P388" s="357"/>
      <c r="Q388" s="357"/>
      <c r="R388" s="357"/>
      <c r="S388" s="357"/>
      <c r="T388" s="357"/>
      <c r="U388" s="357"/>
      <c r="V388" s="357"/>
      <c r="W388" s="357"/>
      <c r="X388" s="357"/>
      <c r="Y388" s="357"/>
      <c r="Z388" s="357"/>
    </row>
    <row r="389" spans="1:26" ht="11.25" customHeight="1" x14ac:dyDescent="0.2">
      <c r="A389" s="357"/>
      <c r="B389" s="357"/>
      <c r="C389" s="357"/>
      <c r="D389" s="357"/>
      <c r="E389" s="357"/>
      <c r="F389" s="357"/>
      <c r="G389" s="357"/>
      <c r="H389" s="361"/>
      <c r="I389" s="357"/>
      <c r="J389" s="357"/>
      <c r="K389" s="361"/>
      <c r="L389" s="443"/>
      <c r="M389" s="357"/>
      <c r="N389" s="357"/>
      <c r="O389" s="357"/>
      <c r="P389" s="357"/>
      <c r="Q389" s="357"/>
      <c r="R389" s="357"/>
      <c r="S389" s="357"/>
      <c r="T389" s="357"/>
      <c r="U389" s="357"/>
      <c r="V389" s="357"/>
      <c r="W389" s="357"/>
      <c r="X389" s="357"/>
      <c r="Y389" s="357"/>
      <c r="Z389" s="357"/>
    </row>
    <row r="390" spans="1:26" ht="11.25" customHeight="1" x14ac:dyDescent="0.2">
      <c r="A390" s="357"/>
      <c r="B390" s="357"/>
      <c r="C390" s="357"/>
      <c r="D390" s="357"/>
      <c r="E390" s="357"/>
      <c r="F390" s="357"/>
      <c r="G390" s="357"/>
      <c r="H390" s="361"/>
      <c r="I390" s="357"/>
      <c r="J390" s="357"/>
      <c r="K390" s="361"/>
      <c r="L390" s="443"/>
      <c r="M390" s="357"/>
      <c r="N390" s="357"/>
      <c r="O390" s="357"/>
      <c r="P390" s="357"/>
      <c r="Q390" s="357"/>
      <c r="R390" s="357"/>
      <c r="S390" s="357"/>
      <c r="T390" s="357"/>
      <c r="U390" s="357"/>
      <c r="V390" s="357"/>
      <c r="W390" s="357"/>
      <c r="X390" s="357"/>
      <c r="Y390" s="357"/>
      <c r="Z390" s="357"/>
    </row>
    <row r="391" spans="1:26" ht="11.25" customHeight="1" x14ac:dyDescent="0.2">
      <c r="A391" s="357"/>
      <c r="B391" s="357"/>
      <c r="C391" s="357"/>
      <c r="D391" s="357"/>
      <c r="E391" s="357"/>
      <c r="F391" s="357"/>
      <c r="G391" s="357"/>
      <c r="H391" s="361"/>
      <c r="I391" s="357"/>
      <c r="J391" s="357"/>
      <c r="K391" s="361"/>
      <c r="L391" s="443"/>
      <c r="M391" s="357"/>
      <c r="N391" s="357"/>
      <c r="O391" s="357"/>
      <c r="P391" s="357"/>
      <c r="Q391" s="357"/>
      <c r="R391" s="357"/>
      <c r="S391" s="357"/>
      <c r="T391" s="357"/>
      <c r="U391" s="357"/>
      <c r="V391" s="357"/>
      <c r="W391" s="357"/>
      <c r="X391" s="357"/>
      <c r="Y391" s="357"/>
      <c r="Z391" s="357"/>
    </row>
    <row r="392" spans="1:26" ht="11.25" customHeight="1" x14ac:dyDescent="0.2">
      <c r="A392" s="357"/>
      <c r="B392" s="357"/>
      <c r="C392" s="357"/>
      <c r="D392" s="357"/>
      <c r="E392" s="357"/>
      <c r="F392" s="357"/>
      <c r="G392" s="357"/>
      <c r="H392" s="361"/>
      <c r="I392" s="357"/>
      <c r="J392" s="357"/>
      <c r="K392" s="361"/>
      <c r="L392" s="443"/>
      <c r="M392" s="357"/>
      <c r="N392" s="357"/>
      <c r="O392" s="357"/>
      <c r="P392" s="357"/>
      <c r="Q392" s="357"/>
      <c r="R392" s="357"/>
      <c r="S392" s="357"/>
      <c r="T392" s="357"/>
      <c r="U392" s="357"/>
      <c r="V392" s="357"/>
      <c r="W392" s="357"/>
      <c r="X392" s="357"/>
      <c r="Y392" s="357"/>
      <c r="Z392" s="357"/>
    </row>
    <row r="393" spans="1:26" ht="11.25" customHeight="1" x14ac:dyDescent="0.2">
      <c r="A393" s="357"/>
      <c r="B393" s="357"/>
      <c r="C393" s="357"/>
      <c r="D393" s="357"/>
      <c r="E393" s="357"/>
      <c r="F393" s="357"/>
      <c r="G393" s="357"/>
      <c r="H393" s="361"/>
      <c r="I393" s="357"/>
      <c r="J393" s="357"/>
      <c r="K393" s="361"/>
      <c r="L393" s="443"/>
      <c r="M393" s="357"/>
      <c r="N393" s="357"/>
      <c r="O393" s="357"/>
      <c r="P393" s="357"/>
      <c r="Q393" s="357"/>
      <c r="R393" s="357"/>
      <c r="S393" s="357"/>
      <c r="T393" s="357"/>
      <c r="U393" s="357"/>
      <c r="V393" s="357"/>
      <c r="W393" s="357"/>
      <c r="X393" s="357"/>
      <c r="Y393" s="357"/>
      <c r="Z393" s="357"/>
    </row>
    <row r="394" spans="1:26" ht="11.25" customHeight="1" x14ac:dyDescent="0.2">
      <c r="A394" s="357"/>
      <c r="B394" s="357"/>
      <c r="C394" s="357"/>
      <c r="D394" s="357"/>
      <c r="E394" s="357"/>
      <c r="F394" s="357"/>
      <c r="G394" s="357"/>
      <c r="H394" s="361"/>
      <c r="I394" s="357"/>
      <c r="J394" s="357"/>
      <c r="K394" s="361"/>
      <c r="L394" s="443"/>
      <c r="M394" s="357"/>
      <c r="N394" s="357"/>
      <c r="O394" s="357"/>
      <c r="P394" s="357"/>
      <c r="Q394" s="357"/>
      <c r="R394" s="357"/>
      <c r="S394" s="357"/>
      <c r="T394" s="357"/>
      <c r="U394" s="357"/>
      <c r="V394" s="357"/>
      <c r="W394" s="357"/>
      <c r="X394" s="357"/>
      <c r="Y394" s="357"/>
      <c r="Z394" s="357"/>
    </row>
    <row r="395" spans="1:26" ht="11.25" customHeight="1" x14ac:dyDescent="0.2">
      <c r="A395" s="357"/>
      <c r="B395" s="357"/>
      <c r="C395" s="357"/>
      <c r="D395" s="357"/>
      <c r="E395" s="357"/>
      <c r="F395" s="357"/>
      <c r="G395" s="357"/>
      <c r="H395" s="361"/>
      <c r="I395" s="357"/>
      <c r="J395" s="357"/>
      <c r="K395" s="361"/>
      <c r="L395" s="443"/>
      <c r="M395" s="357"/>
      <c r="N395" s="357"/>
      <c r="O395" s="357"/>
      <c r="P395" s="357"/>
      <c r="Q395" s="357"/>
      <c r="R395" s="357"/>
      <c r="S395" s="357"/>
      <c r="T395" s="357"/>
      <c r="U395" s="357"/>
      <c r="V395" s="357"/>
      <c r="W395" s="357"/>
      <c r="X395" s="357"/>
      <c r="Y395" s="357"/>
      <c r="Z395" s="357"/>
    </row>
    <row r="396" spans="1:26" ht="11.25" customHeight="1" x14ac:dyDescent="0.2">
      <c r="A396" s="357"/>
      <c r="B396" s="357"/>
      <c r="C396" s="357"/>
      <c r="D396" s="357"/>
      <c r="E396" s="357"/>
      <c r="F396" s="357"/>
      <c r="G396" s="357"/>
      <c r="H396" s="361"/>
      <c r="I396" s="357"/>
      <c r="J396" s="357"/>
      <c r="K396" s="361"/>
      <c r="L396" s="443"/>
      <c r="M396" s="357"/>
      <c r="N396" s="357"/>
      <c r="O396" s="357"/>
      <c r="P396" s="357"/>
      <c r="Q396" s="357"/>
      <c r="R396" s="357"/>
      <c r="S396" s="357"/>
      <c r="T396" s="357"/>
      <c r="U396" s="357"/>
      <c r="V396" s="357"/>
      <c r="W396" s="357"/>
      <c r="X396" s="357"/>
      <c r="Y396" s="357"/>
      <c r="Z396" s="357"/>
    </row>
    <row r="397" spans="1:26" ht="11.25" customHeight="1" x14ac:dyDescent="0.2">
      <c r="A397" s="357"/>
      <c r="B397" s="357"/>
      <c r="C397" s="357"/>
      <c r="D397" s="357"/>
      <c r="E397" s="357"/>
      <c r="F397" s="357"/>
      <c r="G397" s="357"/>
      <c r="H397" s="361"/>
      <c r="I397" s="357"/>
      <c r="J397" s="357"/>
      <c r="K397" s="361"/>
      <c r="L397" s="443"/>
      <c r="M397" s="357"/>
      <c r="N397" s="357"/>
      <c r="O397" s="357"/>
      <c r="P397" s="357"/>
      <c r="Q397" s="357"/>
      <c r="R397" s="357"/>
      <c r="S397" s="357"/>
      <c r="T397" s="357"/>
      <c r="U397" s="357"/>
      <c r="V397" s="357"/>
      <c r="W397" s="357"/>
      <c r="X397" s="357"/>
      <c r="Y397" s="357"/>
      <c r="Z397" s="357"/>
    </row>
    <row r="398" spans="1:26" ht="11.25" customHeight="1" x14ac:dyDescent="0.2">
      <c r="A398" s="357"/>
      <c r="B398" s="357"/>
      <c r="C398" s="357"/>
      <c r="D398" s="357"/>
      <c r="E398" s="357"/>
      <c r="F398" s="357"/>
      <c r="G398" s="357"/>
      <c r="H398" s="361"/>
      <c r="I398" s="357"/>
      <c r="J398" s="357"/>
      <c r="K398" s="361"/>
      <c r="L398" s="443"/>
      <c r="M398" s="357"/>
      <c r="N398" s="357"/>
      <c r="O398" s="357"/>
      <c r="P398" s="357"/>
      <c r="Q398" s="357"/>
      <c r="R398" s="357"/>
      <c r="S398" s="357"/>
      <c r="T398" s="357"/>
      <c r="U398" s="357"/>
      <c r="V398" s="357"/>
      <c r="W398" s="357"/>
      <c r="X398" s="357"/>
      <c r="Y398" s="357"/>
      <c r="Z398" s="357"/>
    </row>
    <row r="399" spans="1:26" ht="11.25" customHeight="1" x14ac:dyDescent="0.2">
      <c r="A399" s="357"/>
      <c r="B399" s="357"/>
      <c r="C399" s="357"/>
      <c r="D399" s="357"/>
      <c r="E399" s="357"/>
      <c r="F399" s="357"/>
      <c r="G399" s="357"/>
      <c r="H399" s="361"/>
      <c r="I399" s="357"/>
      <c r="J399" s="357"/>
      <c r="K399" s="361"/>
      <c r="L399" s="443"/>
      <c r="M399" s="357"/>
      <c r="N399" s="357"/>
      <c r="O399" s="357"/>
      <c r="P399" s="357"/>
      <c r="Q399" s="357"/>
      <c r="R399" s="357"/>
      <c r="S399" s="357"/>
      <c r="T399" s="357"/>
      <c r="U399" s="357"/>
      <c r="V399" s="357"/>
      <c r="W399" s="357"/>
      <c r="X399" s="357"/>
      <c r="Y399" s="357"/>
      <c r="Z399" s="357"/>
    </row>
    <row r="400" spans="1:26" ht="11.25" customHeight="1" x14ac:dyDescent="0.2">
      <c r="A400" s="357"/>
      <c r="B400" s="357"/>
      <c r="C400" s="357"/>
      <c r="D400" s="357"/>
      <c r="E400" s="357"/>
      <c r="F400" s="357"/>
      <c r="G400" s="357"/>
      <c r="H400" s="361"/>
      <c r="I400" s="357"/>
      <c r="J400" s="357"/>
      <c r="K400" s="361"/>
      <c r="L400" s="443"/>
      <c r="M400" s="357"/>
      <c r="N400" s="357"/>
      <c r="O400" s="357"/>
      <c r="P400" s="357"/>
      <c r="Q400" s="357"/>
      <c r="R400" s="357"/>
      <c r="S400" s="357"/>
      <c r="T400" s="357"/>
      <c r="U400" s="357"/>
      <c r="V400" s="357"/>
      <c r="W400" s="357"/>
      <c r="X400" s="357"/>
      <c r="Y400" s="357"/>
      <c r="Z400" s="357"/>
    </row>
    <row r="401" spans="1:26" ht="11.25" customHeight="1" x14ac:dyDescent="0.2">
      <c r="A401" s="357"/>
      <c r="B401" s="357"/>
      <c r="C401" s="357"/>
      <c r="D401" s="357"/>
      <c r="E401" s="357"/>
      <c r="F401" s="357"/>
      <c r="G401" s="357"/>
      <c r="H401" s="361"/>
      <c r="I401" s="357"/>
      <c r="J401" s="357"/>
      <c r="K401" s="361"/>
      <c r="L401" s="443"/>
      <c r="M401" s="357"/>
      <c r="N401" s="357"/>
      <c r="O401" s="357"/>
      <c r="P401" s="357"/>
      <c r="Q401" s="357"/>
      <c r="R401" s="357"/>
      <c r="S401" s="357"/>
      <c r="T401" s="357"/>
      <c r="U401" s="357"/>
      <c r="V401" s="357"/>
      <c r="W401" s="357"/>
      <c r="X401" s="357"/>
      <c r="Y401" s="357"/>
      <c r="Z401" s="357"/>
    </row>
    <row r="402" spans="1:26" ht="11.25" customHeight="1" x14ac:dyDescent="0.2">
      <c r="A402" s="357"/>
      <c r="B402" s="357"/>
      <c r="C402" s="357"/>
      <c r="D402" s="357"/>
      <c r="E402" s="357"/>
      <c r="F402" s="357"/>
      <c r="G402" s="357"/>
      <c r="H402" s="361"/>
      <c r="I402" s="357"/>
      <c r="J402" s="357"/>
      <c r="K402" s="361"/>
      <c r="L402" s="443"/>
      <c r="M402" s="357"/>
      <c r="N402" s="357"/>
      <c r="O402" s="357"/>
      <c r="P402" s="357"/>
      <c r="Q402" s="357"/>
      <c r="R402" s="357"/>
      <c r="S402" s="357"/>
      <c r="T402" s="357"/>
      <c r="U402" s="357"/>
      <c r="V402" s="357"/>
      <c r="W402" s="357"/>
      <c r="X402" s="357"/>
      <c r="Y402" s="357"/>
      <c r="Z402" s="357"/>
    </row>
    <row r="403" spans="1:26" ht="11.25" customHeight="1" x14ac:dyDescent="0.2">
      <c r="A403" s="357"/>
      <c r="B403" s="357"/>
      <c r="C403" s="357"/>
      <c r="D403" s="357"/>
      <c r="E403" s="357"/>
      <c r="F403" s="357"/>
      <c r="G403" s="357"/>
      <c r="H403" s="361"/>
      <c r="I403" s="357"/>
      <c r="J403" s="357"/>
      <c r="K403" s="361"/>
      <c r="L403" s="443"/>
      <c r="M403" s="357"/>
      <c r="N403" s="357"/>
      <c r="O403" s="357"/>
      <c r="P403" s="357"/>
      <c r="Q403" s="357"/>
      <c r="R403" s="357"/>
      <c r="S403" s="357"/>
      <c r="T403" s="357"/>
      <c r="U403" s="357"/>
      <c r="V403" s="357"/>
      <c r="W403" s="357"/>
      <c r="X403" s="357"/>
      <c r="Y403" s="357"/>
      <c r="Z403" s="357"/>
    </row>
    <row r="404" spans="1:26" ht="11.25" customHeight="1" x14ac:dyDescent="0.2">
      <c r="A404" s="357"/>
      <c r="B404" s="357"/>
      <c r="C404" s="357"/>
      <c r="D404" s="357"/>
      <c r="E404" s="357"/>
      <c r="F404" s="357"/>
      <c r="G404" s="357"/>
      <c r="H404" s="361"/>
      <c r="I404" s="357"/>
      <c r="J404" s="357"/>
      <c r="K404" s="361"/>
      <c r="L404" s="443"/>
      <c r="M404" s="357"/>
      <c r="N404" s="357"/>
      <c r="O404" s="357"/>
      <c r="P404" s="357"/>
      <c r="Q404" s="357"/>
      <c r="R404" s="357"/>
      <c r="S404" s="357"/>
      <c r="T404" s="357"/>
      <c r="U404" s="357"/>
      <c r="V404" s="357"/>
      <c r="W404" s="357"/>
      <c r="X404" s="357"/>
      <c r="Y404" s="357"/>
      <c r="Z404" s="357"/>
    </row>
    <row r="405" spans="1:26" ht="11.25" customHeight="1" x14ac:dyDescent="0.2">
      <c r="A405" s="357"/>
      <c r="B405" s="357"/>
      <c r="C405" s="357"/>
      <c r="D405" s="357"/>
      <c r="E405" s="357"/>
      <c r="F405" s="357"/>
      <c r="G405" s="357"/>
      <c r="H405" s="361"/>
      <c r="I405" s="357"/>
      <c r="J405" s="357"/>
      <c r="K405" s="361"/>
      <c r="L405" s="443"/>
      <c r="M405" s="357"/>
      <c r="N405" s="357"/>
      <c r="O405" s="357"/>
      <c r="P405" s="357"/>
      <c r="Q405" s="357"/>
      <c r="R405" s="357"/>
      <c r="S405" s="357"/>
      <c r="T405" s="357"/>
      <c r="U405" s="357"/>
      <c r="V405" s="357"/>
      <c r="W405" s="357"/>
      <c r="X405" s="357"/>
      <c r="Y405" s="357"/>
      <c r="Z405" s="357"/>
    </row>
    <row r="406" spans="1:26" ht="11.25" customHeight="1" x14ac:dyDescent="0.2">
      <c r="A406" s="357"/>
      <c r="B406" s="357"/>
      <c r="C406" s="357"/>
      <c r="D406" s="357"/>
      <c r="E406" s="357"/>
      <c r="F406" s="357"/>
      <c r="G406" s="357"/>
      <c r="H406" s="361"/>
      <c r="I406" s="357"/>
      <c r="J406" s="357"/>
      <c r="K406" s="361"/>
      <c r="L406" s="443"/>
      <c r="M406" s="357"/>
      <c r="N406" s="357"/>
      <c r="O406" s="357"/>
      <c r="P406" s="357"/>
      <c r="Q406" s="357"/>
      <c r="R406" s="357"/>
      <c r="S406" s="357"/>
      <c r="T406" s="357"/>
      <c r="U406" s="357"/>
      <c r="V406" s="357"/>
      <c r="W406" s="357"/>
      <c r="X406" s="357"/>
      <c r="Y406" s="357"/>
      <c r="Z406" s="357"/>
    </row>
    <row r="407" spans="1:26" ht="11.25" customHeight="1" x14ac:dyDescent="0.2">
      <c r="A407" s="357"/>
      <c r="B407" s="357"/>
      <c r="C407" s="357"/>
      <c r="D407" s="357"/>
      <c r="E407" s="357"/>
      <c r="F407" s="357"/>
      <c r="G407" s="357"/>
      <c r="H407" s="361"/>
      <c r="I407" s="357"/>
      <c r="J407" s="357"/>
      <c r="K407" s="361"/>
      <c r="L407" s="443"/>
      <c r="M407" s="357"/>
      <c r="N407" s="357"/>
      <c r="O407" s="357"/>
      <c r="P407" s="357"/>
      <c r="Q407" s="357"/>
      <c r="R407" s="357"/>
      <c r="S407" s="357"/>
      <c r="T407" s="357"/>
      <c r="U407" s="357"/>
      <c r="V407" s="357"/>
      <c r="W407" s="357"/>
      <c r="X407" s="357"/>
      <c r="Y407" s="357"/>
      <c r="Z407" s="357"/>
    </row>
    <row r="408" spans="1:26" ht="11.25" customHeight="1" x14ac:dyDescent="0.2">
      <c r="A408" s="357"/>
      <c r="B408" s="357"/>
      <c r="C408" s="357"/>
      <c r="D408" s="357"/>
      <c r="E408" s="357"/>
      <c r="F408" s="357"/>
      <c r="G408" s="357"/>
      <c r="H408" s="361"/>
      <c r="I408" s="357"/>
      <c r="J408" s="357"/>
      <c r="K408" s="361"/>
      <c r="L408" s="443"/>
      <c r="M408" s="357"/>
      <c r="N408" s="357"/>
      <c r="O408" s="357"/>
      <c r="P408" s="357"/>
      <c r="Q408" s="357"/>
      <c r="R408" s="357"/>
      <c r="S408" s="357"/>
      <c r="T408" s="357"/>
      <c r="U408" s="357"/>
      <c r="V408" s="357"/>
      <c r="W408" s="357"/>
      <c r="X408" s="357"/>
      <c r="Y408" s="357"/>
      <c r="Z408" s="357"/>
    </row>
    <row r="409" spans="1:26" ht="11.25" customHeight="1" x14ac:dyDescent="0.2">
      <c r="A409" s="357"/>
      <c r="B409" s="357"/>
      <c r="C409" s="357"/>
      <c r="D409" s="357"/>
      <c r="E409" s="357"/>
      <c r="F409" s="357"/>
      <c r="G409" s="357"/>
      <c r="H409" s="361"/>
      <c r="I409" s="357"/>
      <c r="J409" s="357"/>
      <c r="K409" s="361"/>
      <c r="L409" s="443"/>
      <c r="M409" s="357"/>
      <c r="N409" s="357"/>
      <c r="O409" s="357"/>
      <c r="P409" s="357"/>
      <c r="Q409" s="357"/>
      <c r="R409" s="357"/>
      <c r="S409" s="357"/>
      <c r="T409" s="357"/>
      <c r="U409" s="357"/>
      <c r="V409" s="357"/>
      <c r="W409" s="357"/>
      <c r="X409" s="357"/>
      <c r="Y409" s="357"/>
      <c r="Z409" s="357"/>
    </row>
    <row r="410" spans="1:26" ht="11.25" customHeight="1" x14ac:dyDescent="0.2">
      <c r="A410" s="357"/>
      <c r="B410" s="357"/>
      <c r="C410" s="357"/>
      <c r="D410" s="357"/>
      <c r="E410" s="357"/>
      <c r="F410" s="357"/>
      <c r="G410" s="357"/>
      <c r="H410" s="361"/>
      <c r="I410" s="357"/>
      <c r="J410" s="357"/>
      <c r="K410" s="361"/>
      <c r="L410" s="443"/>
      <c r="M410" s="357"/>
      <c r="N410" s="357"/>
      <c r="O410" s="357"/>
      <c r="P410" s="357"/>
      <c r="Q410" s="357"/>
      <c r="R410" s="357"/>
      <c r="S410" s="357"/>
      <c r="T410" s="357"/>
      <c r="U410" s="357"/>
      <c r="V410" s="357"/>
      <c r="W410" s="357"/>
      <c r="X410" s="357"/>
      <c r="Y410" s="357"/>
      <c r="Z410" s="357"/>
    </row>
    <row r="411" spans="1:26" ht="11.25" customHeight="1" x14ac:dyDescent="0.2">
      <c r="A411" s="357"/>
      <c r="B411" s="357"/>
      <c r="C411" s="357"/>
      <c r="D411" s="357"/>
      <c r="E411" s="357"/>
      <c r="F411" s="357"/>
      <c r="G411" s="357"/>
      <c r="H411" s="361"/>
      <c r="I411" s="357"/>
      <c r="J411" s="357"/>
      <c r="K411" s="361"/>
      <c r="L411" s="443"/>
      <c r="M411" s="357"/>
      <c r="N411" s="357"/>
      <c r="O411" s="357"/>
      <c r="P411" s="357"/>
      <c r="Q411" s="357"/>
      <c r="R411" s="357"/>
      <c r="S411" s="357"/>
      <c r="T411" s="357"/>
      <c r="U411" s="357"/>
      <c r="V411" s="357"/>
      <c r="W411" s="357"/>
      <c r="X411" s="357"/>
      <c r="Y411" s="357"/>
      <c r="Z411" s="357"/>
    </row>
    <row r="412" spans="1:26" ht="11.25" customHeight="1" x14ac:dyDescent="0.2">
      <c r="A412" s="357"/>
      <c r="B412" s="357"/>
      <c r="C412" s="357"/>
      <c r="D412" s="357"/>
      <c r="E412" s="357"/>
      <c r="F412" s="357"/>
      <c r="G412" s="357"/>
      <c r="H412" s="361"/>
      <c r="I412" s="357"/>
      <c r="J412" s="357"/>
      <c r="K412" s="361"/>
      <c r="L412" s="443"/>
      <c r="M412" s="357"/>
      <c r="N412" s="357"/>
      <c r="O412" s="357"/>
      <c r="P412" s="357"/>
      <c r="Q412" s="357"/>
      <c r="R412" s="357"/>
      <c r="S412" s="357"/>
      <c r="T412" s="357"/>
      <c r="U412" s="357"/>
      <c r="V412" s="357"/>
      <c r="W412" s="357"/>
      <c r="X412" s="357"/>
      <c r="Y412" s="357"/>
      <c r="Z412" s="357"/>
    </row>
    <row r="413" spans="1:26" ht="11.25" customHeight="1" x14ac:dyDescent="0.2">
      <c r="A413" s="357"/>
      <c r="B413" s="357"/>
      <c r="C413" s="357"/>
      <c r="D413" s="357"/>
      <c r="E413" s="357"/>
      <c r="F413" s="357"/>
      <c r="G413" s="357"/>
      <c r="H413" s="361"/>
      <c r="I413" s="357"/>
      <c r="J413" s="357"/>
      <c r="K413" s="361"/>
      <c r="L413" s="443"/>
      <c r="M413" s="357"/>
      <c r="N413" s="357"/>
      <c r="O413" s="357"/>
      <c r="P413" s="357"/>
      <c r="Q413" s="357"/>
      <c r="R413" s="357"/>
      <c r="S413" s="357"/>
      <c r="T413" s="357"/>
      <c r="U413" s="357"/>
      <c r="V413" s="357"/>
      <c r="W413" s="357"/>
      <c r="X413" s="357"/>
      <c r="Y413" s="357"/>
      <c r="Z413" s="357"/>
    </row>
    <row r="414" spans="1:26" ht="11.25" customHeight="1" x14ac:dyDescent="0.2">
      <c r="A414" s="357"/>
      <c r="B414" s="357"/>
      <c r="C414" s="357"/>
      <c r="D414" s="357"/>
      <c r="E414" s="357"/>
      <c r="F414" s="357"/>
      <c r="G414" s="357"/>
      <c r="H414" s="361"/>
      <c r="I414" s="357"/>
      <c r="J414" s="357"/>
      <c r="K414" s="361"/>
      <c r="L414" s="443"/>
      <c r="M414" s="357"/>
      <c r="N414" s="357"/>
      <c r="O414" s="357"/>
      <c r="P414" s="357"/>
      <c r="Q414" s="357"/>
      <c r="R414" s="357"/>
      <c r="S414" s="357"/>
      <c r="T414" s="357"/>
      <c r="U414" s="357"/>
      <c r="V414" s="357"/>
      <c r="W414" s="357"/>
      <c r="X414" s="357"/>
      <c r="Y414" s="357"/>
      <c r="Z414" s="357"/>
    </row>
    <row r="415" spans="1:26" ht="11.25" customHeight="1" x14ac:dyDescent="0.2">
      <c r="A415" s="357"/>
      <c r="B415" s="357"/>
      <c r="C415" s="357"/>
      <c r="D415" s="357"/>
      <c r="E415" s="357"/>
      <c r="F415" s="357"/>
      <c r="G415" s="357"/>
      <c r="H415" s="361"/>
      <c r="I415" s="357"/>
      <c r="J415" s="357"/>
      <c r="K415" s="361"/>
      <c r="L415" s="443"/>
      <c r="M415" s="357"/>
      <c r="N415" s="357"/>
      <c r="O415" s="357"/>
      <c r="P415" s="357"/>
      <c r="Q415" s="357"/>
      <c r="R415" s="357"/>
      <c r="S415" s="357"/>
      <c r="T415" s="357"/>
      <c r="U415" s="357"/>
      <c r="V415" s="357"/>
      <c r="W415" s="357"/>
      <c r="X415" s="357"/>
      <c r="Y415" s="357"/>
      <c r="Z415" s="357"/>
    </row>
    <row r="416" spans="1:26" ht="11.25" customHeight="1" x14ac:dyDescent="0.2">
      <c r="A416" s="357"/>
      <c r="B416" s="357"/>
      <c r="C416" s="357"/>
      <c r="D416" s="357"/>
      <c r="E416" s="357"/>
      <c r="F416" s="357"/>
      <c r="G416" s="357"/>
      <c r="H416" s="361"/>
      <c r="I416" s="357"/>
      <c r="J416" s="357"/>
      <c r="K416" s="361"/>
      <c r="L416" s="443"/>
      <c r="M416" s="357"/>
      <c r="N416" s="357"/>
      <c r="O416" s="357"/>
      <c r="P416" s="357"/>
      <c r="Q416" s="357"/>
      <c r="R416" s="357"/>
      <c r="S416" s="357"/>
      <c r="T416" s="357"/>
      <c r="U416" s="357"/>
      <c r="V416" s="357"/>
      <c r="W416" s="357"/>
      <c r="X416" s="357"/>
      <c r="Y416" s="357"/>
      <c r="Z416" s="357"/>
    </row>
    <row r="417" spans="1:26" ht="11.25" customHeight="1" x14ac:dyDescent="0.2">
      <c r="A417" s="357"/>
      <c r="B417" s="357"/>
      <c r="C417" s="357"/>
      <c r="D417" s="357"/>
      <c r="E417" s="357"/>
      <c r="F417" s="357"/>
      <c r="G417" s="357"/>
      <c r="H417" s="361"/>
      <c r="I417" s="357"/>
      <c r="J417" s="357"/>
      <c r="K417" s="361"/>
      <c r="L417" s="443"/>
      <c r="M417" s="357"/>
      <c r="N417" s="357"/>
      <c r="O417" s="357"/>
      <c r="P417" s="357"/>
      <c r="Q417" s="357"/>
      <c r="R417" s="357"/>
      <c r="S417" s="357"/>
      <c r="T417" s="357"/>
      <c r="U417" s="357"/>
      <c r="V417" s="357"/>
      <c r="W417" s="357"/>
      <c r="X417" s="357"/>
      <c r="Y417" s="357"/>
      <c r="Z417" s="357"/>
    </row>
    <row r="418" spans="1:26" ht="11.25" customHeight="1" x14ac:dyDescent="0.2">
      <c r="A418" s="357"/>
      <c r="B418" s="357"/>
      <c r="C418" s="357"/>
      <c r="D418" s="357"/>
      <c r="E418" s="357"/>
      <c r="F418" s="357"/>
      <c r="G418" s="357"/>
      <c r="H418" s="361"/>
      <c r="I418" s="357"/>
      <c r="J418" s="357"/>
      <c r="K418" s="361"/>
      <c r="L418" s="443"/>
      <c r="M418" s="357"/>
      <c r="N418" s="357"/>
      <c r="O418" s="357"/>
      <c r="P418" s="357"/>
      <c r="Q418" s="357"/>
      <c r="R418" s="357"/>
      <c r="S418" s="357"/>
      <c r="T418" s="357"/>
      <c r="U418" s="357"/>
      <c r="V418" s="357"/>
      <c r="W418" s="357"/>
      <c r="X418" s="357"/>
      <c r="Y418" s="357"/>
      <c r="Z418" s="357"/>
    </row>
    <row r="419" spans="1:26" ht="11.25" customHeight="1" x14ac:dyDescent="0.2">
      <c r="A419" s="357"/>
      <c r="B419" s="357"/>
      <c r="C419" s="357"/>
      <c r="D419" s="357"/>
      <c r="E419" s="357"/>
      <c r="F419" s="357"/>
      <c r="G419" s="357"/>
      <c r="H419" s="361"/>
      <c r="I419" s="357"/>
      <c r="J419" s="357"/>
      <c r="K419" s="361"/>
      <c r="L419" s="443"/>
      <c r="M419" s="357"/>
      <c r="N419" s="357"/>
      <c r="O419" s="357"/>
      <c r="P419" s="357"/>
      <c r="Q419" s="357"/>
      <c r="R419" s="357"/>
      <c r="S419" s="357"/>
      <c r="T419" s="357"/>
      <c r="U419" s="357"/>
      <c r="V419" s="357"/>
      <c r="W419" s="357"/>
      <c r="X419" s="357"/>
      <c r="Y419" s="357"/>
      <c r="Z419" s="357"/>
    </row>
    <row r="420" spans="1:26" ht="11.25" customHeight="1" x14ac:dyDescent="0.2">
      <c r="A420" s="357"/>
      <c r="B420" s="357"/>
      <c r="C420" s="357"/>
      <c r="D420" s="357"/>
      <c r="E420" s="357"/>
      <c r="F420" s="357"/>
      <c r="G420" s="357"/>
      <c r="H420" s="361"/>
      <c r="I420" s="357"/>
      <c r="J420" s="357"/>
      <c r="K420" s="361"/>
      <c r="L420" s="443"/>
      <c r="M420" s="357"/>
      <c r="N420" s="357"/>
      <c r="O420" s="357"/>
      <c r="P420" s="357"/>
      <c r="Q420" s="357"/>
      <c r="R420" s="357"/>
      <c r="S420" s="357"/>
      <c r="T420" s="357"/>
      <c r="U420" s="357"/>
      <c r="V420" s="357"/>
      <c r="W420" s="357"/>
      <c r="X420" s="357"/>
      <c r="Y420" s="357"/>
      <c r="Z420" s="357"/>
    </row>
    <row r="421" spans="1:26" ht="11.25" customHeight="1" x14ac:dyDescent="0.2">
      <c r="A421" s="357"/>
      <c r="B421" s="357"/>
      <c r="C421" s="357"/>
      <c r="D421" s="357"/>
      <c r="E421" s="357"/>
      <c r="F421" s="357"/>
      <c r="G421" s="357"/>
      <c r="H421" s="361"/>
      <c r="I421" s="357"/>
      <c r="J421" s="357"/>
      <c r="K421" s="361"/>
      <c r="L421" s="443"/>
      <c r="M421" s="357"/>
      <c r="N421" s="357"/>
      <c r="O421" s="357"/>
      <c r="P421" s="357"/>
      <c r="Q421" s="357"/>
      <c r="R421" s="357"/>
      <c r="S421" s="357"/>
      <c r="T421" s="357"/>
      <c r="U421" s="357"/>
      <c r="V421" s="357"/>
      <c r="W421" s="357"/>
      <c r="X421" s="357"/>
      <c r="Y421" s="357"/>
      <c r="Z421" s="357"/>
    </row>
    <row r="422" spans="1:26" ht="11.25" customHeight="1" x14ac:dyDescent="0.2">
      <c r="A422" s="357"/>
      <c r="B422" s="357"/>
      <c r="C422" s="357"/>
      <c r="D422" s="357"/>
      <c r="E422" s="357"/>
      <c r="F422" s="357"/>
      <c r="G422" s="357"/>
      <c r="H422" s="361"/>
      <c r="I422" s="357"/>
      <c r="J422" s="357"/>
      <c r="K422" s="361"/>
      <c r="L422" s="443"/>
      <c r="M422" s="357"/>
      <c r="N422" s="357"/>
      <c r="O422" s="357"/>
      <c r="P422" s="357"/>
      <c r="Q422" s="357"/>
      <c r="R422" s="357"/>
      <c r="S422" s="357"/>
      <c r="T422" s="357"/>
      <c r="U422" s="357"/>
      <c r="V422" s="357"/>
      <c r="W422" s="357"/>
      <c r="X422" s="357"/>
      <c r="Y422" s="357"/>
      <c r="Z422" s="357"/>
    </row>
    <row r="423" spans="1:26" ht="11.25" customHeight="1" x14ac:dyDescent="0.2">
      <c r="A423" s="357"/>
      <c r="B423" s="357"/>
      <c r="C423" s="357"/>
      <c r="D423" s="357"/>
      <c r="E423" s="357"/>
      <c r="F423" s="357"/>
      <c r="G423" s="357"/>
      <c r="H423" s="361"/>
      <c r="I423" s="357"/>
      <c r="J423" s="357"/>
      <c r="K423" s="361"/>
      <c r="L423" s="443"/>
      <c r="M423" s="357"/>
      <c r="N423" s="357"/>
      <c r="O423" s="357"/>
      <c r="P423" s="357"/>
      <c r="Q423" s="357"/>
      <c r="R423" s="357"/>
      <c r="S423" s="357"/>
      <c r="T423" s="357"/>
      <c r="U423" s="357"/>
      <c r="V423" s="357"/>
      <c r="W423" s="357"/>
      <c r="X423" s="357"/>
      <c r="Y423" s="357"/>
      <c r="Z423" s="357"/>
    </row>
    <row r="424" spans="1:26" ht="11.25" customHeight="1" x14ac:dyDescent="0.2">
      <c r="A424" s="357"/>
      <c r="B424" s="357"/>
      <c r="C424" s="357"/>
      <c r="D424" s="357"/>
      <c r="E424" s="357"/>
      <c r="F424" s="357"/>
      <c r="G424" s="357"/>
      <c r="H424" s="361"/>
      <c r="I424" s="357"/>
      <c r="J424" s="357"/>
      <c r="K424" s="361"/>
      <c r="L424" s="443"/>
      <c r="M424" s="357"/>
      <c r="N424" s="357"/>
      <c r="O424" s="357"/>
      <c r="P424" s="357"/>
      <c r="Q424" s="357"/>
      <c r="R424" s="357"/>
      <c r="S424" s="357"/>
      <c r="T424" s="357"/>
      <c r="U424" s="357"/>
      <c r="V424" s="357"/>
      <c r="W424" s="357"/>
      <c r="X424" s="357"/>
      <c r="Y424" s="357"/>
      <c r="Z424" s="357"/>
    </row>
    <row r="425" spans="1:26" ht="11.25" customHeight="1" x14ac:dyDescent="0.2">
      <c r="A425" s="357"/>
      <c r="B425" s="357"/>
      <c r="C425" s="357"/>
      <c r="D425" s="357"/>
      <c r="E425" s="357"/>
      <c r="F425" s="357"/>
      <c r="G425" s="357"/>
      <c r="H425" s="361"/>
      <c r="I425" s="357"/>
      <c r="J425" s="357"/>
      <c r="K425" s="361"/>
      <c r="L425" s="443"/>
      <c r="M425" s="357"/>
      <c r="N425" s="357"/>
      <c r="O425" s="357"/>
      <c r="P425" s="357"/>
      <c r="Q425" s="357"/>
      <c r="R425" s="357"/>
      <c r="S425" s="357"/>
      <c r="T425" s="357"/>
      <c r="U425" s="357"/>
      <c r="V425" s="357"/>
      <c r="W425" s="357"/>
      <c r="X425" s="357"/>
      <c r="Y425" s="357"/>
      <c r="Z425" s="357"/>
    </row>
    <row r="426" spans="1:26" ht="11.25" customHeight="1" x14ac:dyDescent="0.2">
      <c r="A426" s="357"/>
      <c r="B426" s="357"/>
      <c r="C426" s="357"/>
      <c r="D426" s="357"/>
      <c r="E426" s="357"/>
      <c r="F426" s="357"/>
      <c r="G426" s="357"/>
      <c r="H426" s="361"/>
      <c r="I426" s="357"/>
      <c r="J426" s="357"/>
      <c r="K426" s="361"/>
      <c r="L426" s="443"/>
      <c r="M426" s="357"/>
      <c r="N426" s="357"/>
      <c r="O426" s="357"/>
      <c r="P426" s="357"/>
      <c r="Q426" s="357"/>
      <c r="R426" s="357"/>
      <c r="S426" s="357"/>
      <c r="T426" s="357"/>
      <c r="U426" s="357"/>
      <c r="V426" s="357"/>
      <c r="W426" s="357"/>
      <c r="X426" s="357"/>
      <c r="Y426" s="357"/>
      <c r="Z426" s="357"/>
    </row>
    <row r="427" spans="1:26" ht="11.25" customHeight="1" x14ac:dyDescent="0.2">
      <c r="A427" s="357"/>
      <c r="B427" s="357"/>
      <c r="C427" s="357"/>
      <c r="D427" s="357"/>
      <c r="E427" s="357"/>
      <c r="F427" s="357"/>
      <c r="G427" s="357"/>
      <c r="H427" s="361"/>
      <c r="I427" s="357"/>
      <c r="J427" s="357"/>
      <c r="K427" s="361"/>
      <c r="L427" s="443"/>
      <c r="M427" s="357"/>
      <c r="N427" s="357"/>
      <c r="O427" s="357"/>
      <c r="P427" s="357"/>
      <c r="Q427" s="357"/>
      <c r="R427" s="357"/>
      <c r="S427" s="357"/>
      <c r="T427" s="357"/>
      <c r="U427" s="357"/>
      <c r="V427" s="357"/>
      <c r="W427" s="357"/>
      <c r="X427" s="357"/>
      <c r="Y427" s="357"/>
      <c r="Z427" s="357"/>
    </row>
    <row r="428" spans="1:26" ht="11.25" customHeight="1" x14ac:dyDescent="0.2">
      <c r="A428" s="357"/>
      <c r="B428" s="357"/>
      <c r="C428" s="357"/>
      <c r="D428" s="357"/>
      <c r="E428" s="357"/>
      <c r="F428" s="357"/>
      <c r="G428" s="357"/>
      <c r="H428" s="361"/>
      <c r="I428" s="357"/>
      <c r="J428" s="357"/>
      <c r="K428" s="361"/>
      <c r="L428" s="443"/>
      <c r="M428" s="357"/>
      <c r="N428" s="357"/>
      <c r="O428" s="357"/>
      <c r="P428" s="357"/>
      <c r="Q428" s="357"/>
      <c r="R428" s="357"/>
      <c r="S428" s="357"/>
      <c r="T428" s="357"/>
      <c r="U428" s="357"/>
      <c r="V428" s="357"/>
      <c r="W428" s="357"/>
      <c r="X428" s="357"/>
      <c r="Y428" s="357"/>
      <c r="Z428" s="357"/>
    </row>
    <row r="429" spans="1:26" ht="11.25" customHeight="1" x14ac:dyDescent="0.2">
      <c r="A429" s="357"/>
      <c r="B429" s="357"/>
      <c r="C429" s="357"/>
      <c r="D429" s="357"/>
      <c r="E429" s="357"/>
      <c r="F429" s="357"/>
      <c r="G429" s="357"/>
      <c r="H429" s="361"/>
      <c r="I429" s="357"/>
      <c r="J429" s="357"/>
      <c r="K429" s="361"/>
      <c r="L429" s="443"/>
      <c r="M429" s="357"/>
      <c r="N429" s="357"/>
      <c r="O429" s="357"/>
      <c r="P429" s="357"/>
      <c r="Q429" s="357"/>
      <c r="R429" s="357"/>
      <c r="S429" s="357"/>
      <c r="T429" s="357"/>
      <c r="U429" s="357"/>
      <c r="V429" s="357"/>
      <c r="W429" s="357"/>
      <c r="X429" s="357"/>
      <c r="Y429" s="357"/>
      <c r="Z429" s="357"/>
    </row>
    <row r="430" spans="1:26" ht="11.25" customHeight="1" x14ac:dyDescent="0.2">
      <c r="A430" s="357"/>
      <c r="B430" s="357"/>
      <c r="C430" s="357"/>
      <c r="D430" s="357"/>
      <c r="E430" s="357"/>
      <c r="F430" s="357"/>
      <c r="G430" s="357"/>
      <c r="H430" s="361"/>
      <c r="I430" s="357"/>
      <c r="J430" s="357"/>
      <c r="K430" s="361"/>
      <c r="L430" s="443"/>
      <c r="M430" s="357"/>
      <c r="N430" s="357"/>
      <c r="O430" s="357"/>
      <c r="P430" s="357"/>
      <c r="Q430" s="357"/>
      <c r="R430" s="357"/>
      <c r="S430" s="357"/>
      <c r="T430" s="357"/>
      <c r="U430" s="357"/>
      <c r="V430" s="357"/>
      <c r="W430" s="357"/>
      <c r="X430" s="357"/>
      <c r="Y430" s="357"/>
      <c r="Z430" s="357"/>
    </row>
    <row r="431" spans="1:26" ht="11.25" customHeight="1" x14ac:dyDescent="0.2">
      <c r="A431" s="357"/>
      <c r="B431" s="357"/>
      <c r="C431" s="357"/>
      <c r="D431" s="357"/>
      <c r="E431" s="357"/>
      <c r="F431" s="357"/>
      <c r="G431" s="357"/>
      <c r="H431" s="361"/>
      <c r="I431" s="357"/>
      <c r="J431" s="357"/>
      <c r="K431" s="361"/>
      <c r="L431" s="443"/>
      <c r="M431" s="357"/>
      <c r="N431" s="357"/>
      <c r="O431" s="357"/>
      <c r="P431" s="357"/>
      <c r="Q431" s="357"/>
      <c r="R431" s="357"/>
      <c r="S431" s="357"/>
      <c r="T431" s="357"/>
      <c r="U431" s="357"/>
      <c r="V431" s="357"/>
      <c r="W431" s="357"/>
      <c r="X431" s="357"/>
      <c r="Y431" s="357"/>
      <c r="Z431" s="357"/>
    </row>
    <row r="432" spans="1:26" ht="11.25" customHeight="1" x14ac:dyDescent="0.2">
      <c r="A432" s="357"/>
      <c r="B432" s="357"/>
      <c r="C432" s="357"/>
      <c r="D432" s="357"/>
      <c r="E432" s="357"/>
      <c r="F432" s="357"/>
      <c r="G432" s="357"/>
      <c r="H432" s="361"/>
      <c r="I432" s="357"/>
      <c r="J432" s="357"/>
      <c r="K432" s="361"/>
      <c r="L432" s="443"/>
      <c r="M432" s="357"/>
      <c r="N432" s="357"/>
      <c r="O432" s="357"/>
      <c r="P432" s="357"/>
      <c r="Q432" s="357"/>
      <c r="R432" s="357"/>
      <c r="S432" s="357"/>
      <c r="T432" s="357"/>
      <c r="U432" s="357"/>
      <c r="V432" s="357"/>
      <c r="W432" s="357"/>
      <c r="X432" s="357"/>
      <c r="Y432" s="357"/>
      <c r="Z432" s="357"/>
    </row>
    <row r="433" spans="1:26" ht="11.25" customHeight="1" x14ac:dyDescent="0.2">
      <c r="A433" s="357"/>
      <c r="B433" s="357"/>
      <c r="C433" s="357"/>
      <c r="D433" s="357"/>
      <c r="E433" s="357"/>
      <c r="F433" s="357"/>
      <c r="G433" s="357"/>
      <c r="H433" s="361"/>
      <c r="I433" s="357"/>
      <c r="J433" s="357"/>
      <c r="K433" s="361"/>
      <c r="L433" s="443"/>
      <c r="M433" s="357"/>
      <c r="N433" s="357"/>
      <c r="O433" s="357"/>
      <c r="P433" s="357"/>
      <c r="Q433" s="357"/>
      <c r="R433" s="357"/>
      <c r="S433" s="357"/>
      <c r="T433" s="357"/>
      <c r="U433" s="357"/>
      <c r="V433" s="357"/>
      <c r="W433" s="357"/>
      <c r="X433" s="357"/>
      <c r="Y433" s="357"/>
      <c r="Z433" s="357"/>
    </row>
    <row r="434" spans="1:26" ht="11.25" customHeight="1" x14ac:dyDescent="0.2">
      <c r="A434" s="357"/>
      <c r="B434" s="357"/>
      <c r="C434" s="357"/>
      <c r="D434" s="357"/>
      <c r="E434" s="357"/>
      <c r="F434" s="357"/>
      <c r="G434" s="357"/>
      <c r="H434" s="361"/>
      <c r="I434" s="357"/>
      <c r="J434" s="357"/>
      <c r="K434" s="361"/>
      <c r="L434" s="443"/>
      <c r="M434" s="357"/>
      <c r="N434" s="357"/>
      <c r="O434" s="357"/>
      <c r="P434" s="357"/>
      <c r="Q434" s="357"/>
      <c r="R434" s="357"/>
      <c r="S434" s="357"/>
      <c r="T434" s="357"/>
      <c r="U434" s="357"/>
      <c r="V434" s="357"/>
      <c r="W434" s="357"/>
      <c r="X434" s="357"/>
      <c r="Y434" s="357"/>
      <c r="Z434" s="357"/>
    </row>
    <row r="435" spans="1:26" ht="11.25" customHeight="1" x14ac:dyDescent="0.2">
      <c r="A435" s="357"/>
      <c r="B435" s="357"/>
      <c r="C435" s="357"/>
      <c r="D435" s="357"/>
      <c r="E435" s="357"/>
      <c r="F435" s="357"/>
      <c r="G435" s="357"/>
      <c r="H435" s="361"/>
      <c r="I435" s="357"/>
      <c r="J435" s="357"/>
      <c r="K435" s="361"/>
      <c r="L435" s="443"/>
      <c r="M435" s="357"/>
      <c r="N435" s="357"/>
      <c r="O435" s="357"/>
      <c r="P435" s="357"/>
      <c r="Q435" s="357"/>
      <c r="R435" s="357"/>
      <c r="S435" s="357"/>
      <c r="T435" s="357"/>
      <c r="U435" s="357"/>
      <c r="V435" s="357"/>
      <c r="W435" s="357"/>
      <c r="X435" s="357"/>
      <c r="Y435" s="357"/>
      <c r="Z435" s="357"/>
    </row>
    <row r="436" spans="1:26" ht="11.25" customHeight="1" x14ac:dyDescent="0.2">
      <c r="A436" s="357"/>
      <c r="B436" s="357"/>
      <c r="C436" s="357"/>
      <c r="D436" s="357"/>
      <c r="E436" s="357"/>
      <c r="F436" s="357"/>
      <c r="G436" s="357"/>
      <c r="H436" s="361"/>
      <c r="I436" s="357"/>
      <c r="J436" s="357"/>
      <c r="K436" s="361"/>
      <c r="L436" s="443"/>
      <c r="M436" s="357"/>
      <c r="N436" s="357"/>
      <c r="O436" s="357"/>
      <c r="P436" s="357"/>
      <c r="Q436" s="357"/>
      <c r="R436" s="357"/>
      <c r="S436" s="357"/>
      <c r="T436" s="357"/>
      <c r="U436" s="357"/>
      <c r="V436" s="357"/>
      <c r="W436" s="357"/>
      <c r="X436" s="357"/>
      <c r="Y436" s="357"/>
      <c r="Z436" s="357"/>
    </row>
    <row r="437" spans="1:26" ht="11.25" customHeight="1" x14ac:dyDescent="0.2">
      <c r="A437" s="357"/>
      <c r="B437" s="357"/>
      <c r="C437" s="357"/>
      <c r="D437" s="357"/>
      <c r="E437" s="357"/>
      <c r="F437" s="357"/>
      <c r="G437" s="357"/>
      <c r="H437" s="361"/>
      <c r="I437" s="357"/>
      <c r="J437" s="357"/>
      <c r="K437" s="361"/>
      <c r="L437" s="443"/>
      <c r="M437" s="357"/>
      <c r="N437" s="357"/>
      <c r="O437" s="357"/>
      <c r="P437" s="357"/>
      <c r="Q437" s="357"/>
      <c r="R437" s="357"/>
      <c r="S437" s="357"/>
      <c r="T437" s="357"/>
      <c r="U437" s="357"/>
      <c r="V437" s="357"/>
      <c r="W437" s="357"/>
      <c r="X437" s="357"/>
      <c r="Y437" s="357"/>
      <c r="Z437" s="357"/>
    </row>
    <row r="438" spans="1:26" ht="11.25" customHeight="1" x14ac:dyDescent="0.2">
      <c r="A438" s="357"/>
      <c r="B438" s="357"/>
      <c r="C438" s="357"/>
      <c r="D438" s="357"/>
      <c r="E438" s="357"/>
      <c r="F438" s="357"/>
      <c r="G438" s="357"/>
      <c r="H438" s="361"/>
      <c r="I438" s="357"/>
      <c r="J438" s="357"/>
      <c r="K438" s="361"/>
      <c r="L438" s="443"/>
      <c r="M438" s="357"/>
      <c r="N438" s="357"/>
      <c r="O438" s="357"/>
      <c r="P438" s="357"/>
      <c r="Q438" s="357"/>
      <c r="R438" s="357"/>
      <c r="S438" s="357"/>
      <c r="T438" s="357"/>
      <c r="U438" s="357"/>
      <c r="V438" s="357"/>
      <c r="W438" s="357"/>
      <c r="X438" s="357"/>
      <c r="Y438" s="357"/>
      <c r="Z438" s="357"/>
    </row>
    <row r="439" spans="1:26" ht="11.25" customHeight="1" x14ac:dyDescent="0.2">
      <c r="A439" s="357"/>
      <c r="B439" s="357"/>
      <c r="C439" s="357"/>
      <c r="D439" s="357"/>
      <c r="E439" s="357"/>
      <c r="F439" s="357"/>
      <c r="G439" s="357"/>
      <c r="H439" s="361"/>
      <c r="I439" s="357"/>
      <c r="J439" s="357"/>
      <c r="K439" s="361"/>
      <c r="L439" s="443"/>
      <c r="M439" s="357"/>
      <c r="N439" s="357"/>
      <c r="O439" s="357"/>
      <c r="P439" s="357"/>
      <c r="Q439" s="357"/>
      <c r="R439" s="357"/>
      <c r="S439" s="357"/>
      <c r="T439" s="357"/>
      <c r="U439" s="357"/>
      <c r="V439" s="357"/>
      <c r="W439" s="357"/>
      <c r="X439" s="357"/>
      <c r="Y439" s="357"/>
      <c r="Z439" s="357"/>
    </row>
    <row r="440" spans="1:26" ht="11.25" customHeight="1" x14ac:dyDescent="0.2">
      <c r="A440" s="357"/>
      <c r="B440" s="357"/>
      <c r="C440" s="357"/>
      <c r="D440" s="357"/>
      <c r="E440" s="357"/>
      <c r="F440" s="357"/>
      <c r="G440" s="357"/>
      <c r="H440" s="361"/>
      <c r="I440" s="357"/>
      <c r="J440" s="357"/>
      <c r="K440" s="361"/>
      <c r="L440" s="443"/>
      <c r="M440" s="357"/>
      <c r="N440" s="357"/>
      <c r="O440" s="357"/>
      <c r="P440" s="357"/>
      <c r="Q440" s="357"/>
      <c r="R440" s="357"/>
      <c r="S440" s="357"/>
      <c r="T440" s="357"/>
      <c r="U440" s="357"/>
      <c r="V440" s="357"/>
      <c r="W440" s="357"/>
      <c r="X440" s="357"/>
      <c r="Y440" s="357"/>
      <c r="Z440" s="357"/>
    </row>
    <row r="441" spans="1:26" ht="11.25" customHeight="1" x14ac:dyDescent="0.2">
      <c r="A441" s="357"/>
      <c r="B441" s="357"/>
      <c r="C441" s="357"/>
      <c r="D441" s="357"/>
      <c r="E441" s="357"/>
      <c r="F441" s="357"/>
      <c r="G441" s="357"/>
      <c r="H441" s="361"/>
      <c r="I441" s="357"/>
      <c r="J441" s="357"/>
      <c r="K441" s="361"/>
      <c r="L441" s="443"/>
      <c r="M441" s="357"/>
      <c r="N441" s="357"/>
      <c r="O441" s="357"/>
      <c r="P441" s="357"/>
      <c r="Q441" s="357"/>
      <c r="R441" s="357"/>
      <c r="S441" s="357"/>
      <c r="T441" s="357"/>
      <c r="U441" s="357"/>
      <c r="V441" s="357"/>
      <c r="W441" s="357"/>
      <c r="X441" s="357"/>
      <c r="Y441" s="357"/>
      <c r="Z441" s="357"/>
    </row>
    <row r="442" spans="1:26" ht="11.25" customHeight="1" x14ac:dyDescent="0.2">
      <c r="A442" s="357"/>
      <c r="B442" s="357"/>
      <c r="C442" s="357"/>
      <c r="D442" s="357"/>
      <c r="E442" s="357"/>
      <c r="F442" s="357"/>
      <c r="G442" s="357"/>
      <c r="H442" s="361"/>
      <c r="I442" s="357"/>
      <c r="J442" s="357"/>
      <c r="K442" s="361"/>
      <c r="L442" s="443"/>
      <c r="M442" s="357"/>
      <c r="N442" s="357"/>
      <c r="O442" s="357"/>
      <c r="P442" s="357"/>
      <c r="Q442" s="357"/>
      <c r="R442" s="357"/>
      <c r="S442" s="357"/>
      <c r="T442" s="357"/>
      <c r="U442" s="357"/>
      <c r="V442" s="357"/>
      <c r="W442" s="357"/>
      <c r="X442" s="357"/>
      <c r="Y442" s="357"/>
      <c r="Z442" s="357"/>
    </row>
    <row r="443" spans="1:26" ht="11.25" customHeight="1" x14ac:dyDescent="0.2">
      <c r="A443" s="357"/>
      <c r="B443" s="357"/>
      <c r="C443" s="357"/>
      <c r="D443" s="357"/>
      <c r="E443" s="357"/>
      <c r="F443" s="357"/>
      <c r="G443" s="357"/>
      <c r="H443" s="361"/>
      <c r="I443" s="357"/>
      <c r="J443" s="357"/>
      <c r="K443" s="361"/>
      <c r="L443" s="443"/>
      <c r="M443" s="357"/>
      <c r="N443" s="357"/>
      <c r="O443" s="357"/>
      <c r="P443" s="357"/>
      <c r="Q443" s="357"/>
      <c r="R443" s="357"/>
      <c r="S443" s="357"/>
      <c r="T443" s="357"/>
      <c r="U443" s="357"/>
      <c r="V443" s="357"/>
      <c r="W443" s="357"/>
      <c r="X443" s="357"/>
      <c r="Y443" s="357"/>
      <c r="Z443" s="357"/>
    </row>
    <row r="444" spans="1:26" ht="11.25" customHeight="1" x14ac:dyDescent="0.2">
      <c r="A444" s="357"/>
      <c r="B444" s="357"/>
      <c r="C444" s="357"/>
      <c r="D444" s="357"/>
      <c r="E444" s="357"/>
      <c r="F444" s="357"/>
      <c r="G444" s="357"/>
      <c r="H444" s="361"/>
      <c r="I444" s="357"/>
      <c r="J444" s="357"/>
      <c r="K444" s="361"/>
      <c r="L444" s="443"/>
      <c r="M444" s="357"/>
      <c r="N444" s="357"/>
      <c r="O444" s="357"/>
      <c r="P444" s="357"/>
      <c r="Q444" s="357"/>
      <c r="R444" s="357"/>
      <c r="S444" s="357"/>
      <c r="T444" s="357"/>
      <c r="U444" s="357"/>
      <c r="V444" s="357"/>
      <c r="W444" s="357"/>
      <c r="X444" s="357"/>
      <c r="Y444" s="357"/>
      <c r="Z444" s="357"/>
    </row>
    <row r="445" spans="1:26" ht="11.25" customHeight="1" x14ac:dyDescent="0.2">
      <c r="A445" s="357"/>
      <c r="B445" s="357"/>
      <c r="C445" s="357"/>
      <c r="D445" s="357"/>
      <c r="E445" s="357"/>
      <c r="F445" s="357"/>
      <c r="G445" s="357"/>
      <c r="H445" s="361"/>
      <c r="I445" s="357"/>
      <c r="J445" s="357"/>
      <c r="K445" s="361"/>
      <c r="L445" s="443"/>
      <c r="M445" s="357"/>
      <c r="N445" s="357"/>
      <c r="O445" s="357"/>
      <c r="P445" s="357"/>
      <c r="Q445" s="357"/>
      <c r="R445" s="357"/>
      <c r="S445" s="357"/>
      <c r="T445" s="357"/>
      <c r="U445" s="357"/>
      <c r="V445" s="357"/>
      <c r="W445" s="357"/>
      <c r="X445" s="357"/>
      <c r="Y445" s="357"/>
      <c r="Z445" s="357"/>
    </row>
    <row r="446" spans="1:26" ht="11.25" customHeight="1" x14ac:dyDescent="0.2">
      <c r="A446" s="357"/>
      <c r="B446" s="357"/>
      <c r="C446" s="357"/>
      <c r="D446" s="357"/>
      <c r="E446" s="357"/>
      <c r="F446" s="357"/>
      <c r="G446" s="357"/>
      <c r="H446" s="361"/>
      <c r="I446" s="357"/>
      <c r="J446" s="357"/>
      <c r="K446" s="361"/>
      <c r="L446" s="443"/>
      <c r="M446" s="357"/>
      <c r="N446" s="357"/>
      <c r="O446" s="357"/>
      <c r="P446" s="357"/>
      <c r="Q446" s="357"/>
      <c r="R446" s="357"/>
      <c r="S446" s="357"/>
      <c r="T446" s="357"/>
      <c r="U446" s="357"/>
      <c r="V446" s="357"/>
      <c r="W446" s="357"/>
      <c r="X446" s="357"/>
      <c r="Y446" s="357"/>
      <c r="Z446" s="357"/>
    </row>
    <row r="447" spans="1:26" ht="11.25" customHeight="1" x14ac:dyDescent="0.2">
      <c r="A447" s="357"/>
      <c r="B447" s="357"/>
      <c r="C447" s="357"/>
      <c r="D447" s="357"/>
      <c r="E447" s="357"/>
      <c r="F447" s="357"/>
      <c r="G447" s="357"/>
      <c r="H447" s="361"/>
      <c r="I447" s="357"/>
      <c r="J447" s="357"/>
      <c r="K447" s="361"/>
      <c r="L447" s="443"/>
      <c r="M447" s="357"/>
      <c r="N447" s="357"/>
      <c r="O447" s="357"/>
      <c r="P447" s="357"/>
      <c r="Q447" s="357"/>
      <c r="R447" s="357"/>
      <c r="S447" s="357"/>
      <c r="T447" s="357"/>
      <c r="U447" s="357"/>
      <c r="V447" s="357"/>
      <c r="W447" s="357"/>
      <c r="X447" s="357"/>
      <c r="Y447" s="357"/>
      <c r="Z447" s="357"/>
    </row>
    <row r="448" spans="1:26" ht="11.25" customHeight="1" x14ac:dyDescent="0.2">
      <c r="A448" s="357"/>
      <c r="B448" s="357"/>
      <c r="C448" s="357"/>
      <c r="D448" s="357"/>
      <c r="E448" s="357"/>
      <c r="F448" s="357"/>
      <c r="G448" s="357"/>
      <c r="H448" s="361"/>
      <c r="I448" s="357"/>
      <c r="J448" s="357"/>
      <c r="K448" s="361"/>
      <c r="L448" s="443"/>
      <c r="M448" s="357"/>
      <c r="N448" s="357"/>
      <c r="O448" s="357"/>
      <c r="P448" s="357"/>
      <c r="Q448" s="357"/>
      <c r="R448" s="357"/>
      <c r="S448" s="357"/>
      <c r="T448" s="357"/>
      <c r="U448" s="357"/>
      <c r="V448" s="357"/>
      <c r="W448" s="357"/>
      <c r="X448" s="357"/>
      <c r="Y448" s="357"/>
      <c r="Z448" s="357"/>
    </row>
    <row r="449" spans="1:26" ht="11.25" customHeight="1" x14ac:dyDescent="0.2">
      <c r="A449" s="357"/>
      <c r="B449" s="357"/>
      <c r="C449" s="357"/>
      <c r="D449" s="357"/>
      <c r="E449" s="357"/>
      <c r="F449" s="357"/>
      <c r="G449" s="357"/>
      <c r="H449" s="361"/>
      <c r="I449" s="357"/>
      <c r="J449" s="357"/>
      <c r="K449" s="361"/>
      <c r="L449" s="443"/>
      <c r="M449" s="357"/>
      <c r="N449" s="357"/>
      <c r="O449" s="357"/>
      <c r="P449" s="357"/>
      <c r="Q449" s="357"/>
      <c r="R449" s="357"/>
      <c r="S449" s="357"/>
      <c r="T449" s="357"/>
      <c r="U449" s="357"/>
      <c r="V449" s="357"/>
      <c r="W449" s="357"/>
      <c r="X449" s="357"/>
      <c r="Y449" s="357"/>
      <c r="Z449" s="357"/>
    </row>
    <row r="450" spans="1:26" ht="11.25" customHeight="1" x14ac:dyDescent="0.2">
      <c r="A450" s="357"/>
      <c r="B450" s="357"/>
      <c r="C450" s="357"/>
      <c r="D450" s="357"/>
      <c r="E450" s="357"/>
      <c r="F450" s="357"/>
      <c r="G450" s="357"/>
      <c r="H450" s="361"/>
      <c r="I450" s="357"/>
      <c r="J450" s="357"/>
      <c r="K450" s="361"/>
      <c r="L450" s="443"/>
      <c r="M450" s="357"/>
      <c r="N450" s="357"/>
      <c r="O450" s="357"/>
      <c r="P450" s="357"/>
      <c r="Q450" s="357"/>
      <c r="R450" s="357"/>
      <c r="S450" s="357"/>
      <c r="T450" s="357"/>
      <c r="U450" s="357"/>
      <c r="V450" s="357"/>
      <c r="W450" s="357"/>
      <c r="X450" s="357"/>
      <c r="Y450" s="357"/>
      <c r="Z450" s="357"/>
    </row>
    <row r="451" spans="1:26" ht="11.25" customHeight="1" x14ac:dyDescent="0.2">
      <c r="A451" s="357"/>
      <c r="B451" s="357"/>
      <c r="C451" s="357"/>
      <c r="D451" s="357"/>
      <c r="E451" s="357"/>
      <c r="F451" s="357"/>
      <c r="G451" s="357"/>
      <c r="H451" s="361"/>
      <c r="I451" s="357"/>
      <c r="J451" s="357"/>
      <c r="K451" s="361"/>
      <c r="L451" s="443"/>
      <c r="M451" s="357"/>
      <c r="N451" s="357"/>
      <c r="O451" s="357"/>
      <c r="P451" s="357"/>
      <c r="Q451" s="357"/>
      <c r="R451" s="357"/>
      <c r="S451" s="357"/>
      <c r="T451" s="357"/>
      <c r="U451" s="357"/>
      <c r="V451" s="357"/>
      <c r="W451" s="357"/>
      <c r="X451" s="357"/>
      <c r="Y451" s="357"/>
      <c r="Z451" s="357"/>
    </row>
    <row r="452" spans="1:26" ht="11.25" customHeight="1" x14ac:dyDescent="0.2">
      <c r="A452" s="357"/>
      <c r="B452" s="357"/>
      <c r="C452" s="357"/>
      <c r="D452" s="357"/>
      <c r="E452" s="357"/>
      <c r="F452" s="357"/>
      <c r="G452" s="357"/>
      <c r="H452" s="361"/>
      <c r="I452" s="357"/>
      <c r="J452" s="357"/>
      <c r="K452" s="361"/>
      <c r="L452" s="443"/>
      <c r="M452" s="357"/>
      <c r="N452" s="357"/>
      <c r="O452" s="357"/>
      <c r="P452" s="357"/>
      <c r="Q452" s="357"/>
      <c r="R452" s="357"/>
      <c r="S452" s="357"/>
      <c r="T452" s="357"/>
      <c r="U452" s="357"/>
      <c r="V452" s="357"/>
      <c r="W452" s="357"/>
      <c r="X452" s="357"/>
      <c r="Y452" s="357"/>
      <c r="Z452" s="357"/>
    </row>
    <row r="453" spans="1:26" ht="11.25" customHeight="1" x14ac:dyDescent="0.2">
      <c r="A453" s="357"/>
      <c r="B453" s="357"/>
      <c r="C453" s="357"/>
      <c r="D453" s="357"/>
      <c r="E453" s="357"/>
      <c r="F453" s="357"/>
      <c r="G453" s="357"/>
      <c r="H453" s="361"/>
      <c r="I453" s="357"/>
      <c r="J453" s="357"/>
      <c r="K453" s="361"/>
      <c r="L453" s="443"/>
      <c r="M453" s="357"/>
      <c r="N453" s="357"/>
      <c r="O453" s="357"/>
      <c r="P453" s="357"/>
      <c r="Q453" s="357"/>
      <c r="R453" s="357"/>
      <c r="S453" s="357"/>
      <c r="T453" s="357"/>
      <c r="U453" s="357"/>
      <c r="V453" s="357"/>
      <c r="W453" s="357"/>
      <c r="X453" s="357"/>
      <c r="Y453" s="357"/>
      <c r="Z453" s="357"/>
    </row>
    <row r="454" spans="1:26" ht="11.25" customHeight="1" x14ac:dyDescent="0.2">
      <c r="A454" s="357"/>
      <c r="B454" s="357"/>
      <c r="C454" s="357"/>
      <c r="D454" s="357"/>
      <c r="E454" s="357"/>
      <c r="F454" s="357"/>
      <c r="G454" s="357"/>
      <c r="H454" s="361"/>
      <c r="I454" s="357"/>
      <c r="J454" s="357"/>
      <c r="K454" s="361"/>
      <c r="L454" s="443"/>
      <c r="M454" s="357"/>
      <c r="N454" s="357"/>
      <c r="O454" s="357"/>
      <c r="P454" s="357"/>
      <c r="Q454" s="357"/>
      <c r="R454" s="357"/>
      <c r="S454" s="357"/>
      <c r="T454" s="357"/>
      <c r="U454" s="357"/>
      <c r="V454" s="357"/>
      <c r="W454" s="357"/>
      <c r="X454" s="357"/>
      <c r="Y454" s="357"/>
      <c r="Z454" s="357"/>
    </row>
    <row r="455" spans="1:26" ht="11.25" customHeight="1" x14ac:dyDescent="0.2">
      <c r="A455" s="357"/>
      <c r="B455" s="357"/>
      <c r="C455" s="357"/>
      <c r="D455" s="357"/>
      <c r="E455" s="357"/>
      <c r="F455" s="357"/>
      <c r="G455" s="357"/>
      <c r="H455" s="361"/>
      <c r="I455" s="357"/>
      <c r="J455" s="357"/>
      <c r="K455" s="361"/>
      <c r="L455" s="443"/>
      <c r="M455" s="357"/>
      <c r="N455" s="357"/>
      <c r="O455" s="357"/>
      <c r="P455" s="357"/>
      <c r="Q455" s="357"/>
      <c r="R455" s="357"/>
      <c r="S455" s="357"/>
      <c r="T455" s="357"/>
      <c r="U455" s="357"/>
      <c r="V455" s="357"/>
      <c r="W455" s="357"/>
      <c r="X455" s="357"/>
      <c r="Y455" s="357"/>
      <c r="Z455" s="357"/>
    </row>
    <row r="456" spans="1:26" ht="11.25" customHeight="1" x14ac:dyDescent="0.2">
      <c r="A456" s="357"/>
      <c r="B456" s="357"/>
      <c r="C456" s="357"/>
      <c r="D456" s="357"/>
      <c r="E456" s="357"/>
      <c r="F456" s="357"/>
      <c r="G456" s="357"/>
      <c r="H456" s="361"/>
      <c r="I456" s="357"/>
      <c r="J456" s="357"/>
      <c r="K456" s="361"/>
      <c r="L456" s="443"/>
      <c r="M456" s="357"/>
      <c r="N456" s="357"/>
      <c r="O456" s="357"/>
      <c r="P456" s="357"/>
      <c r="Q456" s="357"/>
      <c r="R456" s="357"/>
      <c r="S456" s="357"/>
      <c r="T456" s="357"/>
      <c r="U456" s="357"/>
      <c r="V456" s="357"/>
      <c r="W456" s="357"/>
      <c r="X456" s="357"/>
      <c r="Y456" s="357"/>
      <c r="Z456" s="357"/>
    </row>
    <row r="457" spans="1:26" ht="11.25" customHeight="1" x14ac:dyDescent="0.2">
      <c r="A457" s="357"/>
      <c r="B457" s="357"/>
      <c r="C457" s="357"/>
      <c r="D457" s="357"/>
      <c r="E457" s="357"/>
      <c r="F457" s="357"/>
      <c r="G457" s="357"/>
      <c r="H457" s="361"/>
      <c r="I457" s="357"/>
      <c r="J457" s="357"/>
      <c r="K457" s="361"/>
      <c r="L457" s="443"/>
      <c r="M457" s="357"/>
      <c r="N457" s="357"/>
      <c r="O457" s="357"/>
      <c r="P457" s="357"/>
      <c r="Q457" s="357"/>
      <c r="R457" s="357"/>
      <c r="S457" s="357"/>
      <c r="T457" s="357"/>
      <c r="U457" s="357"/>
      <c r="V457" s="357"/>
      <c r="W457" s="357"/>
      <c r="X457" s="357"/>
      <c r="Y457" s="357"/>
      <c r="Z457" s="357"/>
    </row>
    <row r="458" spans="1:26" ht="11.25" customHeight="1" x14ac:dyDescent="0.2">
      <c r="A458" s="357"/>
      <c r="B458" s="357"/>
      <c r="C458" s="357"/>
      <c r="D458" s="357"/>
      <c r="E458" s="357"/>
      <c r="F458" s="357"/>
      <c r="G458" s="357"/>
      <c r="H458" s="361"/>
      <c r="I458" s="357"/>
      <c r="J458" s="357"/>
      <c r="K458" s="361"/>
      <c r="L458" s="443"/>
      <c r="M458" s="357"/>
      <c r="N458" s="357"/>
      <c r="O458" s="357"/>
      <c r="P458" s="357"/>
      <c r="Q458" s="357"/>
      <c r="R458" s="357"/>
      <c r="S458" s="357"/>
      <c r="T458" s="357"/>
      <c r="U458" s="357"/>
      <c r="V458" s="357"/>
      <c r="W458" s="357"/>
      <c r="X458" s="357"/>
      <c r="Y458" s="357"/>
      <c r="Z458" s="357"/>
    </row>
    <row r="459" spans="1:26" ht="11.25" customHeight="1" x14ac:dyDescent="0.2">
      <c r="A459" s="357"/>
      <c r="B459" s="357"/>
      <c r="C459" s="357"/>
      <c r="D459" s="357"/>
      <c r="E459" s="357"/>
      <c r="F459" s="357"/>
      <c r="G459" s="357"/>
      <c r="H459" s="361"/>
      <c r="I459" s="357"/>
      <c r="J459" s="357"/>
      <c r="K459" s="361"/>
      <c r="L459" s="443"/>
      <c r="M459" s="357"/>
      <c r="N459" s="357"/>
      <c r="O459" s="357"/>
      <c r="P459" s="357"/>
      <c r="Q459" s="357"/>
      <c r="R459" s="357"/>
      <c r="S459" s="357"/>
      <c r="T459" s="357"/>
      <c r="U459" s="357"/>
      <c r="V459" s="357"/>
      <c r="W459" s="357"/>
      <c r="X459" s="357"/>
      <c r="Y459" s="357"/>
      <c r="Z459" s="357"/>
    </row>
    <row r="460" spans="1:26" ht="11.25" customHeight="1" x14ac:dyDescent="0.2">
      <c r="A460" s="357"/>
      <c r="B460" s="357"/>
      <c r="C460" s="357"/>
      <c r="D460" s="357"/>
      <c r="E460" s="357"/>
      <c r="F460" s="357"/>
      <c r="G460" s="357"/>
      <c r="H460" s="361"/>
      <c r="I460" s="357"/>
      <c r="J460" s="357"/>
      <c r="K460" s="361"/>
      <c r="L460" s="443"/>
      <c r="M460" s="357"/>
      <c r="N460" s="357"/>
      <c r="O460" s="357"/>
      <c r="P460" s="357"/>
      <c r="Q460" s="357"/>
      <c r="R460" s="357"/>
      <c r="S460" s="357"/>
      <c r="T460" s="357"/>
      <c r="U460" s="357"/>
      <c r="V460" s="357"/>
      <c r="W460" s="357"/>
      <c r="X460" s="357"/>
      <c r="Y460" s="357"/>
      <c r="Z460" s="357"/>
    </row>
    <row r="461" spans="1:26" ht="11.25" customHeight="1" x14ac:dyDescent="0.2">
      <c r="A461" s="357"/>
      <c r="B461" s="357"/>
      <c r="C461" s="357"/>
      <c r="D461" s="357"/>
      <c r="E461" s="357"/>
      <c r="F461" s="357"/>
      <c r="G461" s="357"/>
      <c r="H461" s="361"/>
      <c r="I461" s="357"/>
      <c r="J461" s="357"/>
      <c r="K461" s="361"/>
      <c r="L461" s="443"/>
      <c r="M461" s="357"/>
      <c r="N461" s="357"/>
      <c r="O461" s="357"/>
      <c r="P461" s="357"/>
      <c r="Q461" s="357"/>
      <c r="R461" s="357"/>
      <c r="S461" s="357"/>
      <c r="T461" s="357"/>
      <c r="U461" s="357"/>
      <c r="V461" s="357"/>
      <c r="W461" s="357"/>
      <c r="X461" s="357"/>
      <c r="Y461" s="357"/>
      <c r="Z461" s="357"/>
    </row>
    <row r="462" spans="1:26" ht="11.25" customHeight="1" x14ac:dyDescent="0.2">
      <c r="A462" s="357"/>
      <c r="B462" s="357"/>
      <c r="C462" s="357"/>
      <c r="D462" s="357"/>
      <c r="E462" s="357"/>
      <c r="F462" s="357"/>
      <c r="G462" s="357"/>
      <c r="H462" s="361"/>
      <c r="I462" s="357"/>
      <c r="J462" s="357"/>
      <c r="K462" s="361"/>
      <c r="L462" s="443"/>
      <c r="M462" s="357"/>
      <c r="N462" s="357"/>
      <c r="O462" s="357"/>
      <c r="P462" s="357"/>
      <c r="Q462" s="357"/>
      <c r="R462" s="357"/>
      <c r="S462" s="357"/>
      <c r="T462" s="357"/>
      <c r="U462" s="357"/>
      <c r="V462" s="357"/>
      <c r="W462" s="357"/>
      <c r="X462" s="357"/>
      <c r="Y462" s="357"/>
      <c r="Z462" s="357"/>
    </row>
    <row r="463" spans="1:26" ht="11.25" customHeight="1" x14ac:dyDescent="0.2">
      <c r="A463" s="357"/>
      <c r="B463" s="357"/>
      <c r="C463" s="357"/>
      <c r="D463" s="357"/>
      <c r="E463" s="357"/>
      <c r="F463" s="357"/>
      <c r="G463" s="357"/>
      <c r="H463" s="361"/>
      <c r="I463" s="357"/>
      <c r="J463" s="357"/>
      <c r="K463" s="361"/>
      <c r="L463" s="443"/>
      <c r="M463" s="357"/>
      <c r="N463" s="357"/>
      <c r="O463" s="357"/>
      <c r="P463" s="357"/>
      <c r="Q463" s="357"/>
      <c r="R463" s="357"/>
      <c r="S463" s="357"/>
      <c r="T463" s="357"/>
      <c r="U463" s="357"/>
      <c r="V463" s="357"/>
      <c r="W463" s="357"/>
      <c r="X463" s="357"/>
      <c r="Y463" s="357"/>
      <c r="Z463" s="357"/>
    </row>
    <row r="464" spans="1:26" ht="11.25" customHeight="1" x14ac:dyDescent="0.2">
      <c r="A464" s="357"/>
      <c r="B464" s="357"/>
      <c r="C464" s="357"/>
      <c r="D464" s="357"/>
      <c r="E464" s="357"/>
      <c r="F464" s="357"/>
      <c r="G464" s="357"/>
      <c r="H464" s="361"/>
      <c r="I464" s="357"/>
      <c r="J464" s="357"/>
      <c r="K464" s="361"/>
      <c r="L464" s="443"/>
      <c r="M464" s="357"/>
      <c r="N464" s="357"/>
      <c r="O464" s="357"/>
      <c r="P464" s="357"/>
      <c r="Q464" s="357"/>
      <c r="R464" s="357"/>
      <c r="S464" s="357"/>
      <c r="T464" s="357"/>
      <c r="U464" s="357"/>
      <c r="V464" s="357"/>
      <c r="W464" s="357"/>
      <c r="X464" s="357"/>
      <c r="Y464" s="357"/>
      <c r="Z464" s="357"/>
    </row>
    <row r="465" spans="1:26" ht="11.25" customHeight="1" x14ac:dyDescent="0.2">
      <c r="A465" s="357"/>
      <c r="B465" s="357"/>
      <c r="C465" s="357"/>
      <c r="D465" s="357"/>
      <c r="E465" s="357"/>
      <c r="F465" s="357"/>
      <c r="G465" s="357"/>
      <c r="H465" s="361"/>
      <c r="I465" s="357"/>
      <c r="J465" s="357"/>
      <c r="K465" s="361"/>
      <c r="L465" s="443"/>
      <c r="M465" s="357"/>
      <c r="N465" s="357"/>
      <c r="O465" s="357"/>
      <c r="P465" s="357"/>
      <c r="Q465" s="357"/>
      <c r="R465" s="357"/>
      <c r="S465" s="357"/>
      <c r="T465" s="357"/>
      <c r="U465" s="357"/>
      <c r="V465" s="357"/>
      <c r="W465" s="357"/>
      <c r="X465" s="357"/>
      <c r="Y465" s="357"/>
      <c r="Z465" s="357"/>
    </row>
    <row r="466" spans="1:26" ht="11.25" customHeight="1" x14ac:dyDescent="0.2">
      <c r="A466" s="357"/>
      <c r="B466" s="357"/>
      <c r="C466" s="357"/>
      <c r="D466" s="357"/>
      <c r="E466" s="357"/>
      <c r="F466" s="357"/>
      <c r="G466" s="357"/>
      <c r="H466" s="361"/>
      <c r="I466" s="357"/>
      <c r="J466" s="357"/>
      <c r="K466" s="361"/>
      <c r="L466" s="443"/>
      <c r="M466" s="357"/>
      <c r="N466" s="357"/>
      <c r="O466" s="357"/>
      <c r="P466" s="357"/>
      <c r="Q466" s="357"/>
      <c r="R466" s="357"/>
      <c r="S466" s="357"/>
      <c r="T466" s="357"/>
      <c r="U466" s="357"/>
      <c r="V466" s="357"/>
      <c r="W466" s="357"/>
      <c r="X466" s="357"/>
      <c r="Y466" s="357"/>
      <c r="Z466" s="357"/>
    </row>
    <row r="467" spans="1:26" ht="11.25" customHeight="1" x14ac:dyDescent="0.2">
      <c r="A467" s="357"/>
      <c r="B467" s="357"/>
      <c r="C467" s="357"/>
      <c r="D467" s="357"/>
      <c r="E467" s="357"/>
      <c r="F467" s="357"/>
      <c r="G467" s="357"/>
      <c r="H467" s="361"/>
      <c r="I467" s="357"/>
      <c r="J467" s="357"/>
      <c r="K467" s="361"/>
      <c r="L467" s="443"/>
      <c r="M467" s="357"/>
      <c r="N467" s="357"/>
      <c r="O467" s="357"/>
      <c r="P467" s="357"/>
      <c r="Q467" s="357"/>
      <c r="R467" s="357"/>
      <c r="S467" s="357"/>
      <c r="T467" s="357"/>
      <c r="U467" s="357"/>
      <c r="V467" s="357"/>
      <c r="W467" s="357"/>
      <c r="X467" s="357"/>
      <c r="Y467" s="357"/>
      <c r="Z467" s="357"/>
    </row>
    <row r="468" spans="1:26" ht="11.25" customHeight="1" x14ac:dyDescent="0.2">
      <c r="A468" s="357"/>
      <c r="B468" s="357"/>
      <c r="C468" s="357"/>
      <c r="D468" s="357"/>
      <c r="E468" s="357"/>
      <c r="F468" s="357"/>
      <c r="G468" s="357"/>
      <c r="H468" s="361"/>
      <c r="I468" s="357"/>
      <c r="J468" s="357"/>
      <c r="K468" s="361"/>
      <c r="L468" s="443"/>
      <c r="M468" s="357"/>
      <c r="N468" s="357"/>
      <c r="O468" s="357"/>
      <c r="P468" s="357"/>
      <c r="Q468" s="357"/>
      <c r="R468" s="357"/>
      <c r="S468" s="357"/>
      <c r="T468" s="357"/>
      <c r="U468" s="357"/>
      <c r="V468" s="357"/>
      <c r="W468" s="357"/>
      <c r="X468" s="357"/>
      <c r="Y468" s="357"/>
      <c r="Z468" s="357"/>
    </row>
    <row r="469" spans="1:26" ht="11.25" customHeight="1" x14ac:dyDescent="0.2">
      <c r="A469" s="357"/>
      <c r="B469" s="357"/>
      <c r="C469" s="357"/>
      <c r="D469" s="357"/>
      <c r="E469" s="357"/>
      <c r="F469" s="357"/>
      <c r="G469" s="357"/>
      <c r="H469" s="361"/>
      <c r="I469" s="357"/>
      <c r="J469" s="357"/>
      <c r="K469" s="361"/>
      <c r="L469" s="443"/>
      <c r="M469" s="357"/>
      <c r="N469" s="357"/>
      <c r="O469" s="357"/>
      <c r="P469" s="357"/>
      <c r="Q469" s="357"/>
      <c r="R469" s="357"/>
      <c r="S469" s="357"/>
      <c r="T469" s="357"/>
      <c r="U469" s="357"/>
      <c r="V469" s="357"/>
      <c r="W469" s="357"/>
      <c r="X469" s="357"/>
      <c r="Y469" s="357"/>
      <c r="Z469" s="357"/>
    </row>
    <row r="470" spans="1:26" ht="11.25" customHeight="1" x14ac:dyDescent="0.2">
      <c r="A470" s="357"/>
      <c r="B470" s="357"/>
      <c r="C470" s="357"/>
      <c r="D470" s="357"/>
      <c r="E470" s="357"/>
      <c r="F470" s="357"/>
      <c r="G470" s="357"/>
      <c r="H470" s="361"/>
      <c r="I470" s="357"/>
      <c r="J470" s="357"/>
      <c r="K470" s="361"/>
      <c r="L470" s="443"/>
      <c r="M470" s="357"/>
      <c r="N470" s="357"/>
      <c r="O470" s="357"/>
      <c r="P470" s="357"/>
      <c r="Q470" s="357"/>
      <c r="R470" s="357"/>
      <c r="S470" s="357"/>
      <c r="T470" s="357"/>
      <c r="U470" s="357"/>
      <c r="V470" s="357"/>
      <c r="W470" s="357"/>
      <c r="X470" s="357"/>
      <c r="Y470" s="357"/>
      <c r="Z470" s="357"/>
    </row>
    <row r="471" spans="1:26" ht="11.25" customHeight="1" x14ac:dyDescent="0.2">
      <c r="A471" s="357"/>
      <c r="B471" s="357"/>
      <c r="C471" s="357"/>
      <c r="D471" s="357"/>
      <c r="E471" s="357"/>
      <c r="F471" s="357"/>
      <c r="G471" s="357"/>
      <c r="H471" s="361"/>
      <c r="I471" s="357"/>
      <c r="J471" s="357"/>
      <c r="K471" s="361"/>
      <c r="L471" s="443"/>
      <c r="M471" s="357"/>
      <c r="N471" s="357"/>
      <c r="O471" s="357"/>
      <c r="P471" s="357"/>
      <c r="Q471" s="357"/>
      <c r="R471" s="357"/>
      <c r="S471" s="357"/>
      <c r="T471" s="357"/>
      <c r="U471" s="357"/>
      <c r="V471" s="357"/>
      <c r="W471" s="357"/>
      <c r="X471" s="357"/>
      <c r="Y471" s="357"/>
      <c r="Z471" s="357"/>
    </row>
    <row r="472" spans="1:26" ht="11.25" customHeight="1" x14ac:dyDescent="0.2">
      <c r="A472" s="357"/>
      <c r="B472" s="357"/>
      <c r="C472" s="357"/>
      <c r="D472" s="357"/>
      <c r="E472" s="357"/>
      <c r="F472" s="357"/>
      <c r="G472" s="357"/>
      <c r="H472" s="361"/>
      <c r="I472" s="357"/>
      <c r="J472" s="357"/>
      <c r="K472" s="361"/>
      <c r="L472" s="443"/>
      <c r="M472" s="357"/>
      <c r="N472" s="357"/>
      <c r="O472" s="357"/>
      <c r="P472" s="357"/>
      <c r="Q472" s="357"/>
      <c r="R472" s="357"/>
      <c r="S472" s="357"/>
      <c r="T472" s="357"/>
      <c r="U472" s="357"/>
      <c r="V472" s="357"/>
      <c r="W472" s="357"/>
      <c r="X472" s="357"/>
      <c r="Y472" s="357"/>
      <c r="Z472" s="357"/>
    </row>
    <row r="473" spans="1:26" ht="11.25" customHeight="1" x14ac:dyDescent="0.2">
      <c r="A473" s="357"/>
      <c r="B473" s="357"/>
      <c r="C473" s="357"/>
      <c r="D473" s="357"/>
      <c r="E473" s="357"/>
      <c r="F473" s="357"/>
      <c r="G473" s="357"/>
      <c r="H473" s="361"/>
      <c r="I473" s="357"/>
      <c r="J473" s="357"/>
      <c r="K473" s="361"/>
      <c r="L473" s="443"/>
      <c r="M473" s="357"/>
      <c r="N473" s="357"/>
      <c r="O473" s="357"/>
      <c r="P473" s="357"/>
      <c r="Q473" s="357"/>
      <c r="R473" s="357"/>
      <c r="S473" s="357"/>
      <c r="T473" s="357"/>
      <c r="U473" s="357"/>
      <c r="V473" s="357"/>
      <c r="W473" s="357"/>
      <c r="X473" s="357"/>
      <c r="Y473" s="357"/>
      <c r="Z473" s="357"/>
    </row>
    <row r="474" spans="1:26" ht="11.25" customHeight="1" x14ac:dyDescent="0.2">
      <c r="A474" s="357"/>
      <c r="B474" s="357"/>
      <c r="C474" s="357"/>
      <c r="D474" s="357"/>
      <c r="E474" s="357"/>
      <c r="F474" s="357"/>
      <c r="G474" s="357"/>
      <c r="H474" s="361"/>
      <c r="I474" s="357"/>
      <c r="J474" s="357"/>
      <c r="K474" s="361"/>
      <c r="L474" s="443"/>
      <c r="M474" s="357"/>
      <c r="N474" s="357"/>
      <c r="O474" s="357"/>
      <c r="P474" s="357"/>
      <c r="Q474" s="357"/>
      <c r="R474" s="357"/>
      <c r="S474" s="357"/>
      <c r="T474" s="357"/>
      <c r="U474" s="357"/>
      <c r="V474" s="357"/>
      <c r="W474" s="357"/>
      <c r="X474" s="357"/>
      <c r="Y474" s="357"/>
      <c r="Z474" s="357"/>
    </row>
    <row r="475" spans="1:26" ht="11.25" customHeight="1" x14ac:dyDescent="0.2">
      <c r="A475" s="357"/>
      <c r="B475" s="357"/>
      <c r="C475" s="357"/>
      <c r="D475" s="357"/>
      <c r="E475" s="357"/>
      <c r="F475" s="357"/>
      <c r="G475" s="357"/>
      <c r="H475" s="361"/>
      <c r="I475" s="357"/>
      <c r="J475" s="357"/>
      <c r="K475" s="361"/>
      <c r="L475" s="443"/>
      <c r="M475" s="357"/>
      <c r="N475" s="357"/>
      <c r="O475" s="357"/>
      <c r="P475" s="357"/>
      <c r="Q475" s="357"/>
      <c r="R475" s="357"/>
      <c r="S475" s="357"/>
      <c r="T475" s="357"/>
      <c r="U475" s="357"/>
      <c r="V475" s="357"/>
      <c r="W475" s="357"/>
      <c r="X475" s="357"/>
      <c r="Y475" s="357"/>
      <c r="Z475" s="357"/>
    </row>
    <row r="476" spans="1:26" ht="11.25" customHeight="1" x14ac:dyDescent="0.2">
      <c r="A476" s="357"/>
      <c r="B476" s="357"/>
      <c r="C476" s="357"/>
      <c r="D476" s="357"/>
      <c r="E476" s="357"/>
      <c r="F476" s="357"/>
      <c r="G476" s="357"/>
      <c r="H476" s="361"/>
      <c r="I476" s="357"/>
      <c r="J476" s="357"/>
      <c r="K476" s="361"/>
      <c r="L476" s="443"/>
      <c r="M476" s="357"/>
      <c r="N476" s="357"/>
      <c r="O476" s="357"/>
      <c r="P476" s="357"/>
      <c r="Q476" s="357"/>
      <c r="R476" s="357"/>
      <c r="S476" s="357"/>
      <c r="T476" s="357"/>
      <c r="U476" s="357"/>
      <c r="V476" s="357"/>
      <c r="W476" s="357"/>
      <c r="X476" s="357"/>
      <c r="Y476" s="357"/>
      <c r="Z476" s="357"/>
    </row>
    <row r="477" spans="1:26" ht="11.25" customHeight="1" x14ac:dyDescent="0.2">
      <c r="A477" s="357"/>
      <c r="B477" s="357"/>
      <c r="C477" s="357"/>
      <c r="D477" s="357"/>
      <c r="E477" s="357"/>
      <c r="F477" s="357"/>
      <c r="G477" s="357"/>
      <c r="H477" s="361"/>
      <c r="I477" s="357"/>
      <c r="J477" s="357"/>
      <c r="K477" s="361"/>
      <c r="L477" s="443"/>
      <c r="M477" s="357"/>
      <c r="N477" s="357"/>
      <c r="O477" s="357"/>
      <c r="P477" s="357"/>
      <c r="Q477" s="357"/>
      <c r="R477" s="357"/>
      <c r="S477" s="357"/>
      <c r="T477" s="357"/>
      <c r="U477" s="357"/>
      <c r="V477" s="357"/>
      <c r="W477" s="357"/>
      <c r="X477" s="357"/>
      <c r="Y477" s="357"/>
      <c r="Z477" s="357"/>
    </row>
    <row r="478" spans="1:26" ht="11.25" customHeight="1" x14ac:dyDescent="0.2">
      <c r="A478" s="357"/>
      <c r="B478" s="357"/>
      <c r="C478" s="357"/>
      <c r="D478" s="357"/>
      <c r="E478" s="357"/>
      <c r="F478" s="357"/>
      <c r="G478" s="357"/>
      <c r="H478" s="361"/>
      <c r="I478" s="357"/>
      <c r="J478" s="357"/>
      <c r="K478" s="361"/>
      <c r="L478" s="443"/>
      <c r="M478" s="357"/>
      <c r="N478" s="357"/>
      <c r="O478" s="357"/>
      <c r="P478" s="357"/>
      <c r="Q478" s="357"/>
      <c r="R478" s="357"/>
      <c r="S478" s="357"/>
      <c r="T478" s="357"/>
      <c r="U478" s="357"/>
      <c r="V478" s="357"/>
      <c r="W478" s="357"/>
      <c r="X478" s="357"/>
      <c r="Y478" s="357"/>
      <c r="Z478" s="357"/>
    </row>
    <row r="479" spans="1:26" ht="11.25" customHeight="1" x14ac:dyDescent="0.2">
      <c r="A479" s="357"/>
      <c r="B479" s="357"/>
      <c r="C479" s="357"/>
      <c r="D479" s="357"/>
      <c r="E479" s="357"/>
      <c r="F479" s="357"/>
      <c r="G479" s="357"/>
      <c r="H479" s="361"/>
      <c r="I479" s="357"/>
      <c r="J479" s="357"/>
      <c r="K479" s="361"/>
      <c r="L479" s="443"/>
      <c r="M479" s="357"/>
      <c r="N479" s="357"/>
      <c r="O479" s="357"/>
      <c r="P479" s="357"/>
      <c r="Q479" s="357"/>
      <c r="R479" s="357"/>
      <c r="S479" s="357"/>
      <c r="T479" s="357"/>
      <c r="U479" s="357"/>
      <c r="V479" s="357"/>
      <c r="W479" s="357"/>
      <c r="X479" s="357"/>
      <c r="Y479" s="357"/>
      <c r="Z479" s="357"/>
    </row>
    <row r="480" spans="1:26" ht="11.25" customHeight="1" x14ac:dyDescent="0.2">
      <c r="A480" s="357"/>
      <c r="B480" s="357"/>
      <c r="C480" s="357"/>
      <c r="D480" s="357"/>
      <c r="E480" s="357"/>
      <c r="F480" s="357"/>
      <c r="G480" s="357"/>
      <c r="H480" s="361"/>
      <c r="I480" s="357"/>
      <c r="J480" s="357"/>
      <c r="K480" s="361"/>
      <c r="L480" s="443"/>
      <c r="M480" s="357"/>
      <c r="N480" s="357"/>
      <c r="O480" s="357"/>
      <c r="P480" s="357"/>
      <c r="Q480" s="357"/>
      <c r="R480" s="357"/>
      <c r="S480" s="357"/>
      <c r="T480" s="357"/>
      <c r="U480" s="357"/>
      <c r="V480" s="357"/>
      <c r="W480" s="357"/>
      <c r="X480" s="357"/>
      <c r="Y480" s="357"/>
      <c r="Z480" s="357"/>
    </row>
    <row r="481" spans="1:26" ht="11.25" customHeight="1" x14ac:dyDescent="0.2">
      <c r="A481" s="357"/>
      <c r="B481" s="357"/>
      <c r="C481" s="357"/>
      <c r="D481" s="357"/>
      <c r="E481" s="357"/>
      <c r="F481" s="357"/>
      <c r="G481" s="357"/>
      <c r="H481" s="361"/>
      <c r="I481" s="357"/>
      <c r="J481" s="357"/>
      <c r="K481" s="361"/>
      <c r="L481" s="443"/>
      <c r="M481" s="357"/>
      <c r="N481" s="357"/>
      <c r="O481" s="357"/>
      <c r="P481" s="357"/>
      <c r="Q481" s="357"/>
      <c r="R481" s="357"/>
      <c r="S481" s="357"/>
      <c r="T481" s="357"/>
      <c r="U481" s="357"/>
      <c r="V481" s="357"/>
      <c r="W481" s="357"/>
      <c r="X481" s="357"/>
      <c r="Y481" s="357"/>
      <c r="Z481" s="357"/>
    </row>
    <row r="482" spans="1:26" ht="11.25" customHeight="1" x14ac:dyDescent="0.2">
      <c r="A482" s="357"/>
      <c r="B482" s="357"/>
      <c r="C482" s="357"/>
      <c r="D482" s="357"/>
      <c r="E482" s="357"/>
      <c r="F482" s="357"/>
      <c r="G482" s="357"/>
      <c r="H482" s="361"/>
      <c r="I482" s="357"/>
      <c r="J482" s="357"/>
      <c r="K482" s="361"/>
      <c r="L482" s="443"/>
      <c r="M482" s="357"/>
      <c r="N482" s="357"/>
      <c r="O482" s="357"/>
      <c r="P482" s="357"/>
      <c r="Q482" s="357"/>
      <c r="R482" s="357"/>
      <c r="S482" s="357"/>
      <c r="T482" s="357"/>
      <c r="U482" s="357"/>
      <c r="V482" s="357"/>
      <c r="W482" s="357"/>
      <c r="X482" s="357"/>
      <c r="Y482" s="357"/>
      <c r="Z482" s="357"/>
    </row>
    <row r="483" spans="1:26" ht="11.25" customHeight="1" x14ac:dyDescent="0.2">
      <c r="A483" s="357"/>
      <c r="B483" s="357"/>
      <c r="C483" s="357"/>
      <c r="D483" s="357"/>
      <c r="E483" s="357"/>
      <c r="F483" s="357"/>
      <c r="G483" s="357"/>
      <c r="H483" s="361"/>
      <c r="I483" s="357"/>
      <c r="J483" s="357"/>
      <c r="K483" s="361"/>
      <c r="L483" s="443"/>
      <c r="M483" s="357"/>
      <c r="N483" s="357"/>
      <c r="O483" s="357"/>
      <c r="P483" s="357"/>
      <c r="Q483" s="357"/>
      <c r="R483" s="357"/>
      <c r="S483" s="357"/>
      <c r="T483" s="357"/>
      <c r="U483" s="357"/>
      <c r="V483" s="357"/>
      <c r="W483" s="357"/>
      <c r="X483" s="357"/>
      <c r="Y483" s="357"/>
      <c r="Z483" s="357"/>
    </row>
    <row r="484" spans="1:26" ht="11.25" customHeight="1" x14ac:dyDescent="0.2">
      <c r="A484" s="357"/>
      <c r="B484" s="357"/>
      <c r="C484" s="357"/>
      <c r="D484" s="357"/>
      <c r="E484" s="357"/>
      <c r="F484" s="357"/>
      <c r="G484" s="357"/>
      <c r="H484" s="361"/>
      <c r="I484" s="357"/>
      <c r="J484" s="357"/>
      <c r="K484" s="361"/>
      <c r="L484" s="443"/>
      <c r="M484" s="357"/>
      <c r="N484" s="357"/>
      <c r="O484" s="357"/>
      <c r="P484" s="357"/>
      <c r="Q484" s="357"/>
      <c r="R484" s="357"/>
      <c r="S484" s="357"/>
      <c r="T484" s="357"/>
      <c r="U484" s="357"/>
      <c r="V484" s="357"/>
      <c r="W484" s="357"/>
      <c r="X484" s="357"/>
      <c r="Y484" s="357"/>
      <c r="Z484" s="357"/>
    </row>
    <row r="485" spans="1:26" ht="11.25" customHeight="1" x14ac:dyDescent="0.2">
      <c r="A485" s="357"/>
      <c r="B485" s="357"/>
      <c r="C485" s="357"/>
      <c r="D485" s="357"/>
      <c r="E485" s="357"/>
      <c r="F485" s="357"/>
      <c r="G485" s="357"/>
      <c r="H485" s="361"/>
      <c r="I485" s="357"/>
      <c r="J485" s="357"/>
      <c r="K485" s="361"/>
      <c r="L485" s="443"/>
      <c r="M485" s="357"/>
      <c r="N485" s="357"/>
      <c r="O485" s="357"/>
      <c r="P485" s="357"/>
      <c r="Q485" s="357"/>
      <c r="R485" s="357"/>
      <c r="S485" s="357"/>
      <c r="T485" s="357"/>
      <c r="U485" s="357"/>
      <c r="V485" s="357"/>
      <c r="W485" s="357"/>
      <c r="X485" s="357"/>
      <c r="Y485" s="357"/>
      <c r="Z485" s="357"/>
    </row>
    <row r="486" spans="1:26" ht="11.25" customHeight="1" x14ac:dyDescent="0.2">
      <c r="A486" s="357"/>
      <c r="B486" s="357"/>
      <c r="C486" s="357"/>
      <c r="D486" s="357"/>
      <c r="E486" s="357"/>
      <c r="F486" s="357"/>
      <c r="G486" s="357"/>
      <c r="H486" s="361"/>
      <c r="I486" s="357"/>
      <c r="J486" s="357"/>
      <c r="K486" s="361"/>
      <c r="L486" s="443"/>
      <c r="M486" s="357"/>
      <c r="N486" s="357"/>
      <c r="O486" s="357"/>
      <c r="P486" s="357"/>
      <c r="Q486" s="357"/>
      <c r="R486" s="357"/>
      <c r="S486" s="357"/>
      <c r="T486" s="357"/>
      <c r="U486" s="357"/>
      <c r="V486" s="357"/>
      <c r="W486" s="357"/>
      <c r="X486" s="357"/>
      <c r="Y486" s="357"/>
      <c r="Z486" s="357"/>
    </row>
    <row r="487" spans="1:26" ht="11.25" customHeight="1" x14ac:dyDescent="0.2">
      <c r="A487" s="357"/>
      <c r="B487" s="357"/>
      <c r="C487" s="357"/>
      <c r="D487" s="357"/>
      <c r="E487" s="357"/>
      <c r="F487" s="357"/>
      <c r="G487" s="357"/>
      <c r="H487" s="361"/>
      <c r="I487" s="357"/>
      <c r="J487" s="357"/>
      <c r="K487" s="361"/>
      <c r="L487" s="443"/>
      <c r="M487" s="357"/>
      <c r="N487" s="357"/>
      <c r="O487" s="357"/>
      <c r="P487" s="357"/>
      <c r="Q487" s="357"/>
      <c r="R487" s="357"/>
      <c r="S487" s="357"/>
      <c r="T487" s="357"/>
      <c r="U487" s="357"/>
      <c r="V487" s="357"/>
      <c r="W487" s="357"/>
      <c r="X487" s="357"/>
      <c r="Y487" s="357"/>
      <c r="Z487" s="357"/>
    </row>
    <row r="488" spans="1:26" ht="11.25" customHeight="1" x14ac:dyDescent="0.2">
      <c r="A488" s="357"/>
      <c r="B488" s="357"/>
      <c r="C488" s="357"/>
      <c r="D488" s="357"/>
      <c r="E488" s="357"/>
      <c r="F488" s="357"/>
      <c r="G488" s="357"/>
      <c r="H488" s="361"/>
      <c r="I488" s="357"/>
      <c r="J488" s="357"/>
      <c r="K488" s="361"/>
      <c r="L488" s="443"/>
      <c r="M488" s="357"/>
      <c r="N488" s="357"/>
      <c r="O488" s="357"/>
      <c r="P488" s="357"/>
      <c r="Q488" s="357"/>
      <c r="R488" s="357"/>
      <c r="S488" s="357"/>
      <c r="T488" s="357"/>
      <c r="U488" s="357"/>
      <c r="V488" s="357"/>
      <c r="W488" s="357"/>
      <c r="X488" s="357"/>
      <c r="Y488" s="357"/>
      <c r="Z488" s="357"/>
    </row>
    <row r="489" spans="1:26" ht="11.25" customHeight="1" x14ac:dyDescent="0.2">
      <c r="A489" s="357"/>
      <c r="B489" s="357"/>
      <c r="C489" s="357"/>
      <c r="D489" s="357"/>
      <c r="E489" s="357"/>
      <c r="F489" s="357"/>
      <c r="G489" s="357"/>
      <c r="H489" s="361"/>
      <c r="I489" s="357"/>
      <c r="J489" s="357"/>
      <c r="K489" s="361"/>
      <c r="L489" s="443"/>
      <c r="M489" s="357"/>
      <c r="N489" s="357"/>
      <c r="O489" s="357"/>
      <c r="P489" s="357"/>
      <c r="Q489" s="357"/>
      <c r="R489" s="357"/>
      <c r="S489" s="357"/>
      <c r="T489" s="357"/>
      <c r="U489" s="357"/>
      <c r="V489" s="357"/>
      <c r="W489" s="357"/>
      <c r="X489" s="357"/>
      <c r="Y489" s="357"/>
      <c r="Z489" s="357"/>
    </row>
    <row r="490" spans="1:26" ht="11.25" customHeight="1" x14ac:dyDescent="0.2">
      <c r="A490" s="357"/>
      <c r="B490" s="357"/>
      <c r="C490" s="357"/>
      <c r="D490" s="357"/>
      <c r="E490" s="357"/>
      <c r="F490" s="357"/>
      <c r="G490" s="357"/>
      <c r="H490" s="361"/>
      <c r="I490" s="357"/>
      <c r="J490" s="357"/>
      <c r="K490" s="361"/>
      <c r="L490" s="443"/>
      <c r="M490" s="357"/>
      <c r="N490" s="357"/>
      <c r="O490" s="357"/>
      <c r="P490" s="357"/>
      <c r="Q490" s="357"/>
      <c r="R490" s="357"/>
      <c r="S490" s="357"/>
      <c r="T490" s="357"/>
      <c r="U490" s="357"/>
      <c r="V490" s="357"/>
      <c r="W490" s="357"/>
      <c r="X490" s="357"/>
      <c r="Y490" s="357"/>
      <c r="Z490" s="357"/>
    </row>
    <row r="491" spans="1:26" ht="11.25" customHeight="1" x14ac:dyDescent="0.2">
      <c r="A491" s="357"/>
      <c r="B491" s="357"/>
      <c r="C491" s="357"/>
      <c r="D491" s="357"/>
      <c r="E491" s="357"/>
      <c r="F491" s="357"/>
      <c r="G491" s="357"/>
      <c r="H491" s="361"/>
      <c r="I491" s="357"/>
      <c r="J491" s="357"/>
      <c r="K491" s="361"/>
      <c r="L491" s="443"/>
      <c r="M491" s="357"/>
      <c r="N491" s="357"/>
      <c r="O491" s="357"/>
      <c r="P491" s="357"/>
      <c r="Q491" s="357"/>
      <c r="R491" s="357"/>
      <c r="S491" s="357"/>
      <c r="T491" s="357"/>
      <c r="U491" s="357"/>
      <c r="V491" s="357"/>
      <c r="W491" s="357"/>
      <c r="X491" s="357"/>
      <c r="Y491" s="357"/>
      <c r="Z491" s="357"/>
    </row>
    <row r="492" spans="1:26" ht="11.25" customHeight="1" x14ac:dyDescent="0.2">
      <c r="A492" s="357"/>
      <c r="B492" s="357"/>
      <c r="C492" s="357"/>
      <c r="D492" s="357"/>
      <c r="E492" s="357"/>
      <c r="F492" s="357"/>
      <c r="G492" s="357"/>
      <c r="H492" s="361"/>
      <c r="I492" s="357"/>
      <c r="J492" s="357"/>
      <c r="K492" s="361"/>
      <c r="L492" s="443"/>
      <c r="M492" s="357"/>
      <c r="N492" s="357"/>
      <c r="O492" s="357"/>
      <c r="P492" s="357"/>
      <c r="Q492" s="357"/>
      <c r="R492" s="357"/>
      <c r="S492" s="357"/>
      <c r="T492" s="357"/>
      <c r="U492" s="357"/>
      <c r="V492" s="357"/>
      <c r="W492" s="357"/>
      <c r="X492" s="357"/>
      <c r="Y492" s="357"/>
      <c r="Z492" s="357"/>
    </row>
    <row r="493" spans="1:26" ht="11.25" customHeight="1" x14ac:dyDescent="0.2">
      <c r="A493" s="357"/>
      <c r="B493" s="357"/>
      <c r="C493" s="357"/>
      <c r="D493" s="357"/>
      <c r="E493" s="357"/>
      <c r="F493" s="357"/>
      <c r="G493" s="357"/>
      <c r="H493" s="361"/>
      <c r="I493" s="357"/>
      <c r="J493" s="357"/>
      <c r="K493" s="361"/>
      <c r="L493" s="443"/>
      <c r="M493" s="357"/>
      <c r="N493" s="357"/>
      <c r="O493" s="357"/>
      <c r="P493" s="357"/>
      <c r="Q493" s="357"/>
      <c r="R493" s="357"/>
      <c r="S493" s="357"/>
      <c r="T493" s="357"/>
      <c r="U493" s="357"/>
      <c r="V493" s="357"/>
      <c r="W493" s="357"/>
      <c r="X493" s="357"/>
      <c r="Y493" s="357"/>
      <c r="Z493" s="357"/>
    </row>
    <row r="494" spans="1:26" ht="11.25" customHeight="1" x14ac:dyDescent="0.2">
      <c r="A494" s="357"/>
      <c r="B494" s="357"/>
      <c r="C494" s="357"/>
      <c r="D494" s="357"/>
      <c r="E494" s="357"/>
      <c r="F494" s="357"/>
      <c r="G494" s="357"/>
      <c r="H494" s="361"/>
      <c r="I494" s="357"/>
      <c r="J494" s="357"/>
      <c r="K494" s="361"/>
      <c r="L494" s="443"/>
      <c r="M494" s="357"/>
      <c r="N494" s="357"/>
      <c r="O494" s="357"/>
      <c r="P494" s="357"/>
      <c r="Q494" s="357"/>
      <c r="R494" s="357"/>
      <c r="S494" s="357"/>
      <c r="T494" s="357"/>
      <c r="U494" s="357"/>
      <c r="V494" s="357"/>
      <c r="W494" s="357"/>
      <c r="X494" s="357"/>
      <c r="Y494" s="357"/>
      <c r="Z494" s="357"/>
    </row>
    <row r="495" spans="1:26" ht="11.25" customHeight="1" x14ac:dyDescent="0.2">
      <c r="A495" s="357"/>
      <c r="B495" s="357"/>
      <c r="C495" s="357"/>
      <c r="D495" s="357"/>
      <c r="E495" s="357"/>
      <c r="F495" s="357"/>
      <c r="G495" s="357"/>
      <c r="H495" s="361"/>
      <c r="I495" s="357"/>
      <c r="J495" s="357"/>
      <c r="K495" s="361"/>
      <c r="L495" s="443"/>
      <c r="M495" s="357"/>
      <c r="N495" s="357"/>
      <c r="O495" s="357"/>
      <c r="P495" s="357"/>
      <c r="Q495" s="357"/>
      <c r="R495" s="357"/>
      <c r="S495" s="357"/>
      <c r="T495" s="357"/>
      <c r="U495" s="357"/>
      <c r="V495" s="357"/>
      <c r="W495" s="357"/>
      <c r="X495" s="357"/>
      <c r="Y495" s="357"/>
      <c r="Z495" s="357"/>
    </row>
    <row r="496" spans="1:26" ht="11.25" customHeight="1" x14ac:dyDescent="0.2">
      <c r="A496" s="357"/>
      <c r="B496" s="357"/>
      <c r="C496" s="357"/>
      <c r="D496" s="357"/>
      <c r="E496" s="357"/>
      <c r="F496" s="357"/>
      <c r="G496" s="357"/>
      <c r="H496" s="361"/>
      <c r="I496" s="357"/>
      <c r="J496" s="357"/>
      <c r="K496" s="361"/>
      <c r="L496" s="443"/>
      <c r="M496" s="357"/>
      <c r="N496" s="357"/>
      <c r="O496" s="357"/>
      <c r="P496" s="357"/>
      <c r="Q496" s="357"/>
      <c r="R496" s="357"/>
      <c r="S496" s="357"/>
      <c r="T496" s="357"/>
      <c r="U496" s="357"/>
      <c r="V496" s="357"/>
      <c r="W496" s="357"/>
      <c r="X496" s="357"/>
      <c r="Y496" s="357"/>
      <c r="Z496" s="357"/>
    </row>
    <row r="497" spans="1:26" ht="11.25" customHeight="1" x14ac:dyDescent="0.2">
      <c r="A497" s="357"/>
      <c r="B497" s="357"/>
      <c r="C497" s="357"/>
      <c r="D497" s="357"/>
      <c r="E497" s="357"/>
      <c r="F497" s="357"/>
      <c r="G497" s="357"/>
      <c r="H497" s="361"/>
      <c r="I497" s="357"/>
      <c r="J497" s="357"/>
      <c r="K497" s="361"/>
      <c r="L497" s="443"/>
      <c r="M497" s="357"/>
      <c r="N497" s="357"/>
      <c r="O497" s="357"/>
      <c r="P497" s="357"/>
      <c r="Q497" s="357"/>
      <c r="R497" s="357"/>
      <c r="S497" s="357"/>
      <c r="T497" s="357"/>
      <c r="U497" s="357"/>
      <c r="V497" s="357"/>
      <c r="W497" s="357"/>
      <c r="X497" s="357"/>
      <c r="Y497" s="357"/>
      <c r="Z497" s="357"/>
    </row>
    <row r="498" spans="1:26" ht="11.25" customHeight="1" x14ac:dyDescent="0.2">
      <c r="A498" s="357"/>
      <c r="B498" s="357"/>
      <c r="C498" s="357"/>
      <c r="D498" s="357"/>
      <c r="E498" s="357"/>
      <c r="F498" s="357"/>
      <c r="G498" s="357"/>
      <c r="H498" s="361"/>
      <c r="I498" s="357"/>
      <c r="J498" s="357"/>
      <c r="K498" s="361"/>
      <c r="L498" s="443"/>
      <c r="M498" s="357"/>
      <c r="N498" s="357"/>
      <c r="O498" s="357"/>
      <c r="P498" s="357"/>
      <c r="Q498" s="357"/>
      <c r="R498" s="357"/>
      <c r="S498" s="357"/>
      <c r="T498" s="357"/>
      <c r="U498" s="357"/>
      <c r="V498" s="357"/>
      <c r="W498" s="357"/>
      <c r="X498" s="357"/>
      <c r="Y498" s="357"/>
      <c r="Z498" s="357"/>
    </row>
    <row r="499" spans="1:26" ht="11.25" customHeight="1" x14ac:dyDescent="0.2">
      <c r="A499" s="357"/>
      <c r="B499" s="357"/>
      <c r="C499" s="357"/>
      <c r="D499" s="357"/>
      <c r="E499" s="357"/>
      <c r="F499" s="357"/>
      <c r="G499" s="357"/>
      <c r="H499" s="361"/>
      <c r="I499" s="357"/>
      <c r="J499" s="357"/>
      <c r="K499" s="361"/>
      <c r="L499" s="443"/>
      <c r="M499" s="357"/>
      <c r="N499" s="357"/>
      <c r="O499" s="357"/>
      <c r="P499" s="357"/>
      <c r="Q499" s="357"/>
      <c r="R499" s="357"/>
      <c r="S499" s="357"/>
      <c r="T499" s="357"/>
      <c r="U499" s="357"/>
      <c r="V499" s="357"/>
      <c r="W499" s="357"/>
      <c r="X499" s="357"/>
      <c r="Y499" s="357"/>
      <c r="Z499" s="357"/>
    </row>
    <row r="500" spans="1:26" ht="11.25" customHeight="1" x14ac:dyDescent="0.2">
      <c r="A500" s="357"/>
      <c r="B500" s="357"/>
      <c r="C500" s="357"/>
      <c r="D500" s="357"/>
      <c r="E500" s="357"/>
      <c r="F500" s="357"/>
      <c r="G500" s="357"/>
      <c r="H500" s="361"/>
      <c r="I500" s="357"/>
      <c r="J500" s="357"/>
      <c r="K500" s="361"/>
      <c r="L500" s="443"/>
      <c r="M500" s="357"/>
      <c r="N500" s="357"/>
      <c r="O500" s="357"/>
      <c r="P500" s="357"/>
      <c r="Q500" s="357"/>
      <c r="R500" s="357"/>
      <c r="S500" s="357"/>
      <c r="T500" s="357"/>
      <c r="U500" s="357"/>
      <c r="V500" s="357"/>
      <c r="W500" s="357"/>
      <c r="X500" s="357"/>
      <c r="Y500" s="357"/>
      <c r="Z500" s="357"/>
    </row>
    <row r="501" spans="1:26" ht="11.25" customHeight="1" x14ac:dyDescent="0.2">
      <c r="A501" s="357"/>
      <c r="B501" s="357"/>
      <c r="C501" s="357"/>
      <c r="D501" s="357"/>
      <c r="E501" s="357"/>
      <c r="F501" s="357"/>
      <c r="G501" s="357"/>
      <c r="H501" s="361"/>
      <c r="I501" s="357"/>
      <c r="J501" s="357"/>
      <c r="K501" s="361"/>
      <c r="L501" s="443"/>
      <c r="M501" s="357"/>
      <c r="N501" s="357"/>
      <c r="O501" s="357"/>
      <c r="P501" s="357"/>
      <c r="Q501" s="357"/>
      <c r="R501" s="357"/>
      <c r="S501" s="357"/>
      <c r="T501" s="357"/>
      <c r="U501" s="357"/>
      <c r="V501" s="357"/>
      <c r="W501" s="357"/>
      <c r="X501" s="357"/>
      <c r="Y501" s="357"/>
      <c r="Z501" s="357"/>
    </row>
    <row r="502" spans="1:26" ht="11.25" customHeight="1" x14ac:dyDescent="0.2">
      <c r="A502" s="357"/>
      <c r="B502" s="357"/>
      <c r="C502" s="357"/>
      <c r="D502" s="357"/>
      <c r="E502" s="357"/>
      <c r="F502" s="357"/>
      <c r="G502" s="357"/>
      <c r="H502" s="361"/>
      <c r="I502" s="357"/>
      <c r="J502" s="357"/>
      <c r="K502" s="361"/>
      <c r="L502" s="443"/>
      <c r="M502" s="357"/>
      <c r="N502" s="357"/>
      <c r="O502" s="357"/>
      <c r="P502" s="357"/>
      <c r="Q502" s="357"/>
      <c r="R502" s="357"/>
      <c r="S502" s="357"/>
      <c r="T502" s="357"/>
      <c r="U502" s="357"/>
      <c r="V502" s="357"/>
      <c r="W502" s="357"/>
      <c r="X502" s="357"/>
      <c r="Y502" s="357"/>
      <c r="Z502" s="357"/>
    </row>
    <row r="503" spans="1:26" ht="11.25" customHeight="1" x14ac:dyDescent="0.2">
      <c r="A503" s="357"/>
      <c r="B503" s="357"/>
      <c r="C503" s="357"/>
      <c r="D503" s="357"/>
      <c r="E503" s="357"/>
      <c r="F503" s="357"/>
      <c r="G503" s="357"/>
      <c r="H503" s="361"/>
      <c r="I503" s="357"/>
      <c r="J503" s="357"/>
      <c r="K503" s="361"/>
      <c r="L503" s="443"/>
      <c r="M503" s="357"/>
      <c r="N503" s="357"/>
      <c r="O503" s="357"/>
      <c r="P503" s="357"/>
      <c r="Q503" s="357"/>
      <c r="R503" s="357"/>
      <c r="S503" s="357"/>
      <c r="T503" s="357"/>
      <c r="U503" s="357"/>
      <c r="V503" s="357"/>
      <c r="W503" s="357"/>
      <c r="X503" s="357"/>
      <c r="Y503" s="357"/>
      <c r="Z503" s="357"/>
    </row>
    <row r="504" spans="1:26" ht="11.25" customHeight="1" x14ac:dyDescent="0.2">
      <c r="A504" s="357"/>
      <c r="B504" s="357"/>
      <c r="C504" s="357"/>
      <c r="D504" s="357"/>
      <c r="E504" s="357"/>
      <c r="F504" s="357"/>
      <c r="G504" s="357"/>
      <c r="H504" s="361"/>
      <c r="I504" s="357"/>
      <c r="J504" s="357"/>
      <c r="K504" s="361"/>
      <c r="L504" s="443"/>
      <c r="M504" s="357"/>
      <c r="N504" s="357"/>
      <c r="O504" s="357"/>
      <c r="P504" s="357"/>
      <c r="Q504" s="357"/>
      <c r="R504" s="357"/>
      <c r="S504" s="357"/>
      <c r="T504" s="357"/>
      <c r="U504" s="357"/>
      <c r="V504" s="357"/>
      <c r="W504" s="357"/>
      <c r="X504" s="357"/>
      <c r="Y504" s="357"/>
      <c r="Z504" s="357"/>
    </row>
    <row r="505" spans="1:26" ht="11.25" customHeight="1" x14ac:dyDescent="0.2">
      <c r="A505" s="357"/>
      <c r="B505" s="357"/>
      <c r="C505" s="357"/>
      <c r="D505" s="357"/>
      <c r="E505" s="357"/>
      <c r="F505" s="357"/>
      <c r="G505" s="357"/>
      <c r="H505" s="361"/>
      <c r="I505" s="357"/>
      <c r="J505" s="357"/>
      <c r="K505" s="361"/>
      <c r="L505" s="443"/>
      <c r="M505" s="357"/>
      <c r="N505" s="357"/>
      <c r="O505" s="357"/>
      <c r="P505" s="357"/>
      <c r="Q505" s="357"/>
      <c r="R505" s="357"/>
      <c r="S505" s="357"/>
      <c r="T505" s="357"/>
      <c r="U505" s="357"/>
      <c r="V505" s="357"/>
      <c r="W505" s="357"/>
      <c r="X505" s="357"/>
      <c r="Y505" s="357"/>
      <c r="Z505" s="357"/>
    </row>
    <row r="506" spans="1:26" ht="11.25" customHeight="1" x14ac:dyDescent="0.2">
      <c r="A506" s="357"/>
      <c r="B506" s="357"/>
      <c r="C506" s="357"/>
      <c r="D506" s="357"/>
      <c r="E506" s="357"/>
      <c r="F506" s="357"/>
      <c r="G506" s="357"/>
      <c r="H506" s="361"/>
      <c r="I506" s="357"/>
      <c r="J506" s="357"/>
      <c r="K506" s="361"/>
      <c r="L506" s="443"/>
      <c r="M506" s="357"/>
      <c r="N506" s="357"/>
      <c r="O506" s="357"/>
      <c r="P506" s="357"/>
      <c r="Q506" s="357"/>
      <c r="R506" s="357"/>
      <c r="S506" s="357"/>
      <c r="T506" s="357"/>
      <c r="U506" s="357"/>
      <c r="V506" s="357"/>
      <c r="W506" s="357"/>
      <c r="X506" s="357"/>
      <c r="Y506" s="357"/>
      <c r="Z506" s="357"/>
    </row>
    <row r="507" spans="1:26" ht="11.25" customHeight="1" x14ac:dyDescent="0.2">
      <c r="A507" s="357"/>
      <c r="B507" s="357"/>
      <c r="C507" s="357"/>
      <c r="D507" s="357"/>
      <c r="E507" s="357"/>
      <c r="F507" s="357"/>
      <c r="G507" s="357"/>
      <c r="H507" s="361"/>
      <c r="I507" s="357"/>
      <c r="J507" s="357"/>
      <c r="K507" s="361"/>
      <c r="L507" s="443"/>
      <c r="M507" s="357"/>
      <c r="N507" s="357"/>
      <c r="O507" s="357"/>
      <c r="P507" s="357"/>
      <c r="Q507" s="357"/>
      <c r="R507" s="357"/>
      <c r="S507" s="357"/>
      <c r="T507" s="357"/>
      <c r="U507" s="357"/>
      <c r="V507" s="357"/>
      <c r="W507" s="357"/>
      <c r="X507" s="357"/>
      <c r="Y507" s="357"/>
      <c r="Z507" s="357"/>
    </row>
    <row r="508" spans="1:26" ht="11.25" customHeight="1" x14ac:dyDescent="0.2">
      <c r="A508" s="357"/>
      <c r="B508" s="357"/>
      <c r="C508" s="357"/>
      <c r="D508" s="357"/>
      <c r="E508" s="357"/>
      <c r="F508" s="357"/>
      <c r="G508" s="357"/>
      <c r="H508" s="361"/>
      <c r="I508" s="357"/>
      <c r="J508" s="357"/>
      <c r="K508" s="361"/>
      <c r="L508" s="443"/>
      <c r="M508" s="357"/>
      <c r="N508" s="357"/>
      <c r="O508" s="357"/>
      <c r="P508" s="357"/>
      <c r="Q508" s="357"/>
      <c r="R508" s="357"/>
      <c r="S508" s="357"/>
      <c r="T508" s="357"/>
      <c r="U508" s="357"/>
      <c r="V508" s="357"/>
      <c r="W508" s="357"/>
      <c r="X508" s="357"/>
      <c r="Y508" s="357"/>
      <c r="Z508" s="357"/>
    </row>
    <row r="509" spans="1:26" ht="11.25" customHeight="1" x14ac:dyDescent="0.2">
      <c r="A509" s="357"/>
      <c r="B509" s="357"/>
      <c r="C509" s="357"/>
      <c r="D509" s="357"/>
      <c r="E509" s="357"/>
      <c r="F509" s="357"/>
      <c r="G509" s="357"/>
      <c r="H509" s="361"/>
      <c r="I509" s="357"/>
      <c r="J509" s="357"/>
      <c r="K509" s="361"/>
      <c r="L509" s="443"/>
      <c r="M509" s="357"/>
      <c r="N509" s="357"/>
      <c r="O509" s="357"/>
      <c r="P509" s="357"/>
      <c r="Q509" s="357"/>
      <c r="R509" s="357"/>
      <c r="S509" s="357"/>
      <c r="T509" s="357"/>
      <c r="U509" s="357"/>
      <c r="V509" s="357"/>
      <c r="W509" s="357"/>
      <c r="X509" s="357"/>
      <c r="Y509" s="357"/>
      <c r="Z509" s="357"/>
    </row>
    <row r="510" spans="1:26" ht="11.25" customHeight="1" x14ac:dyDescent="0.2">
      <c r="A510" s="357"/>
      <c r="B510" s="357"/>
      <c r="C510" s="357"/>
      <c r="D510" s="357"/>
      <c r="E510" s="357"/>
      <c r="F510" s="357"/>
      <c r="G510" s="357"/>
      <c r="H510" s="361"/>
      <c r="I510" s="357"/>
      <c r="J510" s="357"/>
      <c r="K510" s="361"/>
      <c r="L510" s="443"/>
      <c r="M510" s="357"/>
      <c r="N510" s="357"/>
      <c r="O510" s="357"/>
      <c r="P510" s="357"/>
      <c r="Q510" s="357"/>
      <c r="R510" s="357"/>
      <c r="S510" s="357"/>
      <c r="T510" s="357"/>
      <c r="U510" s="357"/>
      <c r="V510" s="357"/>
      <c r="W510" s="357"/>
      <c r="X510" s="357"/>
      <c r="Y510" s="357"/>
      <c r="Z510" s="357"/>
    </row>
    <row r="511" spans="1:26" ht="11.25" customHeight="1" x14ac:dyDescent="0.2">
      <c r="A511" s="357"/>
      <c r="B511" s="357"/>
      <c r="C511" s="357"/>
      <c r="D511" s="357"/>
      <c r="E511" s="357"/>
      <c r="F511" s="357"/>
      <c r="G511" s="357"/>
      <c r="H511" s="361"/>
      <c r="I511" s="357"/>
      <c r="J511" s="357"/>
      <c r="K511" s="361"/>
      <c r="L511" s="443"/>
      <c r="M511" s="357"/>
      <c r="N511" s="357"/>
      <c r="O511" s="357"/>
      <c r="P511" s="357"/>
      <c r="Q511" s="357"/>
      <c r="R511" s="357"/>
      <c r="S511" s="357"/>
      <c r="T511" s="357"/>
      <c r="U511" s="357"/>
      <c r="V511" s="357"/>
      <c r="W511" s="357"/>
      <c r="X511" s="357"/>
      <c r="Y511" s="357"/>
      <c r="Z511" s="357"/>
    </row>
    <row r="512" spans="1:26" ht="11.25" customHeight="1" x14ac:dyDescent="0.2">
      <c r="A512" s="357"/>
      <c r="B512" s="357"/>
      <c r="C512" s="357"/>
      <c r="D512" s="357"/>
      <c r="E512" s="357"/>
      <c r="F512" s="357"/>
      <c r="G512" s="357"/>
      <c r="H512" s="361"/>
      <c r="I512" s="357"/>
      <c r="J512" s="357"/>
      <c r="K512" s="361"/>
      <c r="L512" s="443"/>
      <c r="M512" s="357"/>
      <c r="N512" s="357"/>
      <c r="O512" s="357"/>
      <c r="P512" s="357"/>
      <c r="Q512" s="357"/>
      <c r="R512" s="357"/>
      <c r="S512" s="357"/>
      <c r="T512" s="357"/>
      <c r="U512" s="357"/>
      <c r="V512" s="357"/>
      <c r="W512" s="357"/>
      <c r="X512" s="357"/>
      <c r="Y512" s="357"/>
      <c r="Z512" s="357"/>
    </row>
    <row r="513" spans="1:26" ht="11.25" customHeight="1" x14ac:dyDescent="0.2">
      <c r="A513" s="357"/>
      <c r="B513" s="357"/>
      <c r="C513" s="357"/>
      <c r="D513" s="357"/>
      <c r="E513" s="357"/>
      <c r="F513" s="357"/>
      <c r="G513" s="357"/>
      <c r="H513" s="361"/>
      <c r="I513" s="357"/>
      <c r="J513" s="357"/>
      <c r="K513" s="361"/>
      <c r="L513" s="443"/>
      <c r="M513" s="357"/>
      <c r="N513" s="357"/>
      <c r="O513" s="357"/>
      <c r="P513" s="357"/>
      <c r="Q513" s="357"/>
      <c r="R513" s="357"/>
      <c r="S513" s="357"/>
      <c r="T513" s="357"/>
      <c r="U513" s="357"/>
      <c r="V513" s="357"/>
      <c r="W513" s="357"/>
      <c r="X513" s="357"/>
      <c r="Y513" s="357"/>
      <c r="Z513" s="357"/>
    </row>
    <row r="514" spans="1:26" ht="11.25" customHeight="1" x14ac:dyDescent="0.2">
      <c r="A514" s="357"/>
      <c r="B514" s="357"/>
      <c r="C514" s="357"/>
      <c r="D514" s="357"/>
      <c r="E514" s="357"/>
      <c r="F514" s="357"/>
      <c r="G514" s="357"/>
      <c r="H514" s="361"/>
      <c r="I514" s="357"/>
      <c r="J514" s="357"/>
      <c r="K514" s="361"/>
      <c r="L514" s="443"/>
      <c r="M514" s="357"/>
      <c r="N514" s="357"/>
      <c r="O514" s="357"/>
      <c r="P514" s="357"/>
      <c r="Q514" s="357"/>
      <c r="R514" s="357"/>
      <c r="S514" s="357"/>
      <c r="T514" s="357"/>
      <c r="U514" s="357"/>
      <c r="V514" s="357"/>
      <c r="W514" s="357"/>
      <c r="X514" s="357"/>
      <c r="Y514" s="357"/>
      <c r="Z514" s="357"/>
    </row>
    <row r="515" spans="1:26" ht="11.25" customHeight="1" x14ac:dyDescent="0.2">
      <c r="A515" s="357"/>
      <c r="B515" s="357"/>
      <c r="C515" s="357"/>
      <c r="D515" s="357"/>
      <c r="E515" s="357"/>
      <c r="F515" s="357"/>
      <c r="G515" s="357"/>
      <c r="H515" s="361"/>
      <c r="I515" s="357"/>
      <c r="J515" s="357"/>
      <c r="K515" s="361"/>
      <c r="L515" s="443"/>
      <c r="M515" s="357"/>
      <c r="N515" s="357"/>
      <c r="O515" s="357"/>
      <c r="P515" s="357"/>
      <c r="Q515" s="357"/>
      <c r="R515" s="357"/>
      <c r="S515" s="357"/>
      <c r="T515" s="357"/>
      <c r="U515" s="357"/>
      <c r="V515" s="357"/>
      <c r="W515" s="357"/>
      <c r="X515" s="357"/>
      <c r="Y515" s="357"/>
      <c r="Z515" s="357"/>
    </row>
    <row r="516" spans="1:26" ht="11.25" customHeight="1" x14ac:dyDescent="0.2">
      <c r="A516" s="357"/>
      <c r="B516" s="357"/>
      <c r="C516" s="357"/>
      <c r="D516" s="357"/>
      <c r="E516" s="357"/>
      <c r="F516" s="357"/>
      <c r="G516" s="357"/>
      <c r="H516" s="361"/>
      <c r="I516" s="357"/>
      <c r="J516" s="357"/>
      <c r="K516" s="361"/>
      <c r="L516" s="443"/>
      <c r="M516" s="357"/>
      <c r="N516" s="357"/>
      <c r="O516" s="357"/>
      <c r="P516" s="357"/>
      <c r="Q516" s="357"/>
      <c r="R516" s="357"/>
      <c r="S516" s="357"/>
      <c r="T516" s="357"/>
      <c r="U516" s="357"/>
      <c r="V516" s="357"/>
      <c r="W516" s="357"/>
      <c r="X516" s="357"/>
      <c r="Y516" s="357"/>
      <c r="Z516" s="357"/>
    </row>
    <row r="517" spans="1:26" ht="11.25" customHeight="1" x14ac:dyDescent="0.2">
      <c r="A517" s="357"/>
      <c r="B517" s="357"/>
      <c r="C517" s="357"/>
      <c r="D517" s="357"/>
      <c r="E517" s="357"/>
      <c r="F517" s="357"/>
      <c r="G517" s="357"/>
      <c r="H517" s="361"/>
      <c r="I517" s="357"/>
      <c r="J517" s="357"/>
      <c r="K517" s="361"/>
      <c r="L517" s="443"/>
      <c r="M517" s="357"/>
      <c r="N517" s="357"/>
      <c r="O517" s="357"/>
      <c r="P517" s="357"/>
      <c r="Q517" s="357"/>
      <c r="R517" s="357"/>
      <c r="S517" s="357"/>
      <c r="T517" s="357"/>
      <c r="U517" s="357"/>
      <c r="V517" s="357"/>
      <c r="W517" s="357"/>
      <c r="X517" s="357"/>
      <c r="Y517" s="357"/>
      <c r="Z517" s="357"/>
    </row>
    <row r="518" spans="1:26" ht="11.25" customHeight="1" x14ac:dyDescent="0.2">
      <c r="A518" s="357"/>
      <c r="B518" s="357"/>
      <c r="C518" s="357"/>
      <c r="D518" s="357"/>
      <c r="E518" s="357"/>
      <c r="F518" s="357"/>
      <c r="G518" s="357"/>
      <c r="H518" s="361"/>
      <c r="I518" s="357"/>
      <c r="J518" s="357"/>
      <c r="K518" s="361"/>
      <c r="L518" s="443"/>
      <c r="M518" s="357"/>
      <c r="N518" s="357"/>
      <c r="O518" s="357"/>
      <c r="P518" s="357"/>
      <c r="Q518" s="357"/>
      <c r="R518" s="357"/>
      <c r="S518" s="357"/>
      <c r="T518" s="357"/>
      <c r="U518" s="357"/>
      <c r="V518" s="357"/>
      <c r="W518" s="357"/>
      <c r="X518" s="357"/>
      <c r="Y518" s="357"/>
      <c r="Z518" s="357"/>
    </row>
    <row r="519" spans="1:26" ht="11.25" customHeight="1" x14ac:dyDescent="0.2">
      <c r="A519" s="357"/>
      <c r="B519" s="357"/>
      <c r="C519" s="357"/>
      <c r="D519" s="357"/>
      <c r="E519" s="357"/>
      <c r="F519" s="357"/>
      <c r="G519" s="357"/>
      <c r="H519" s="361"/>
      <c r="I519" s="357"/>
      <c r="J519" s="357"/>
      <c r="K519" s="361"/>
      <c r="L519" s="443"/>
      <c r="M519" s="357"/>
      <c r="N519" s="357"/>
      <c r="O519" s="357"/>
      <c r="P519" s="357"/>
      <c r="Q519" s="357"/>
      <c r="R519" s="357"/>
      <c r="S519" s="357"/>
      <c r="T519" s="357"/>
      <c r="U519" s="357"/>
      <c r="V519" s="357"/>
      <c r="W519" s="357"/>
      <c r="X519" s="357"/>
      <c r="Y519" s="357"/>
      <c r="Z519" s="357"/>
    </row>
    <row r="520" spans="1:26" ht="11.25" customHeight="1" x14ac:dyDescent="0.2">
      <c r="A520" s="357"/>
      <c r="B520" s="357"/>
      <c r="C520" s="357"/>
      <c r="D520" s="357"/>
      <c r="E520" s="357"/>
      <c r="F520" s="357"/>
      <c r="G520" s="357"/>
      <c r="H520" s="361"/>
      <c r="I520" s="357"/>
      <c r="J520" s="357"/>
      <c r="K520" s="361"/>
      <c r="L520" s="443"/>
      <c r="M520" s="357"/>
      <c r="N520" s="357"/>
      <c r="O520" s="357"/>
      <c r="P520" s="357"/>
      <c r="Q520" s="357"/>
      <c r="R520" s="357"/>
      <c r="S520" s="357"/>
      <c r="T520" s="357"/>
      <c r="U520" s="357"/>
      <c r="V520" s="357"/>
      <c r="W520" s="357"/>
      <c r="X520" s="357"/>
      <c r="Y520" s="357"/>
      <c r="Z520" s="357"/>
    </row>
    <row r="521" spans="1:26" ht="11.25" customHeight="1" x14ac:dyDescent="0.2">
      <c r="A521" s="357"/>
      <c r="B521" s="357"/>
      <c r="C521" s="357"/>
      <c r="D521" s="357"/>
      <c r="E521" s="357"/>
      <c r="F521" s="357"/>
      <c r="G521" s="357"/>
      <c r="H521" s="361"/>
      <c r="I521" s="357"/>
      <c r="J521" s="357"/>
      <c r="K521" s="361"/>
      <c r="L521" s="443"/>
      <c r="M521" s="357"/>
      <c r="N521" s="357"/>
      <c r="O521" s="357"/>
      <c r="P521" s="357"/>
      <c r="Q521" s="357"/>
      <c r="R521" s="357"/>
      <c r="S521" s="357"/>
      <c r="T521" s="357"/>
      <c r="U521" s="357"/>
      <c r="V521" s="357"/>
      <c r="W521" s="357"/>
      <c r="X521" s="357"/>
      <c r="Y521" s="357"/>
      <c r="Z521" s="357"/>
    </row>
    <row r="522" spans="1:26" ht="11.25" customHeight="1" x14ac:dyDescent="0.2">
      <c r="A522" s="357"/>
      <c r="B522" s="357"/>
      <c r="C522" s="357"/>
      <c r="D522" s="357"/>
      <c r="E522" s="357"/>
      <c r="F522" s="357"/>
      <c r="G522" s="357"/>
      <c r="H522" s="361"/>
      <c r="I522" s="357"/>
      <c r="J522" s="357"/>
      <c r="K522" s="361"/>
      <c r="L522" s="443"/>
      <c r="M522" s="357"/>
      <c r="N522" s="357"/>
      <c r="O522" s="357"/>
      <c r="P522" s="357"/>
      <c r="Q522" s="357"/>
      <c r="R522" s="357"/>
      <c r="S522" s="357"/>
      <c r="T522" s="357"/>
      <c r="U522" s="357"/>
      <c r="V522" s="357"/>
      <c r="W522" s="357"/>
      <c r="X522" s="357"/>
      <c r="Y522" s="357"/>
      <c r="Z522" s="357"/>
    </row>
    <row r="523" spans="1:26" ht="11.25" customHeight="1" x14ac:dyDescent="0.2">
      <c r="A523" s="357"/>
      <c r="B523" s="357"/>
      <c r="C523" s="357"/>
      <c r="D523" s="357"/>
      <c r="E523" s="357"/>
      <c r="F523" s="357"/>
      <c r="G523" s="357"/>
      <c r="H523" s="361"/>
      <c r="I523" s="357"/>
      <c r="J523" s="357"/>
      <c r="K523" s="361"/>
      <c r="L523" s="443"/>
      <c r="M523" s="357"/>
      <c r="N523" s="357"/>
      <c r="O523" s="357"/>
      <c r="P523" s="357"/>
      <c r="Q523" s="357"/>
      <c r="R523" s="357"/>
      <c r="S523" s="357"/>
      <c r="T523" s="357"/>
      <c r="U523" s="357"/>
      <c r="V523" s="357"/>
      <c r="W523" s="357"/>
      <c r="X523" s="357"/>
      <c r="Y523" s="357"/>
      <c r="Z523" s="357"/>
    </row>
    <row r="524" spans="1:26" ht="11.25" customHeight="1" x14ac:dyDescent="0.2">
      <c r="A524" s="357"/>
      <c r="B524" s="357"/>
      <c r="C524" s="357"/>
      <c r="D524" s="357"/>
      <c r="E524" s="357"/>
      <c r="F524" s="357"/>
      <c r="G524" s="357"/>
      <c r="H524" s="361"/>
      <c r="I524" s="357"/>
      <c r="J524" s="357"/>
      <c r="K524" s="361"/>
      <c r="L524" s="443"/>
      <c r="M524" s="357"/>
      <c r="N524" s="357"/>
      <c r="O524" s="357"/>
      <c r="P524" s="357"/>
      <c r="Q524" s="357"/>
      <c r="R524" s="357"/>
      <c r="S524" s="357"/>
      <c r="T524" s="357"/>
      <c r="U524" s="357"/>
      <c r="V524" s="357"/>
      <c r="W524" s="357"/>
      <c r="X524" s="357"/>
      <c r="Y524" s="357"/>
      <c r="Z524" s="357"/>
    </row>
    <row r="525" spans="1:26" ht="11.25" customHeight="1" x14ac:dyDescent="0.2">
      <c r="A525" s="357"/>
      <c r="B525" s="357"/>
      <c r="C525" s="357"/>
      <c r="D525" s="357"/>
      <c r="E525" s="357"/>
      <c r="F525" s="357"/>
      <c r="G525" s="357"/>
      <c r="H525" s="361"/>
      <c r="I525" s="357"/>
      <c r="J525" s="357"/>
      <c r="K525" s="361"/>
      <c r="L525" s="443"/>
      <c r="M525" s="357"/>
      <c r="N525" s="357"/>
      <c r="O525" s="357"/>
      <c r="P525" s="357"/>
      <c r="Q525" s="357"/>
      <c r="R525" s="357"/>
      <c r="S525" s="357"/>
      <c r="T525" s="357"/>
      <c r="U525" s="357"/>
      <c r="V525" s="357"/>
      <c r="W525" s="357"/>
      <c r="X525" s="357"/>
      <c r="Y525" s="357"/>
      <c r="Z525" s="357"/>
    </row>
    <row r="526" spans="1:26" ht="11.25" customHeight="1" x14ac:dyDescent="0.2">
      <c r="A526" s="357"/>
      <c r="B526" s="357"/>
      <c r="C526" s="357"/>
      <c r="D526" s="357"/>
      <c r="E526" s="357"/>
      <c r="F526" s="357"/>
      <c r="G526" s="357"/>
      <c r="H526" s="361"/>
      <c r="I526" s="357"/>
      <c r="J526" s="357"/>
      <c r="K526" s="361"/>
      <c r="L526" s="443"/>
      <c r="M526" s="357"/>
      <c r="N526" s="357"/>
      <c r="O526" s="357"/>
      <c r="P526" s="357"/>
      <c r="Q526" s="357"/>
      <c r="R526" s="357"/>
      <c r="S526" s="357"/>
      <c r="T526" s="357"/>
      <c r="U526" s="357"/>
      <c r="V526" s="357"/>
      <c r="W526" s="357"/>
      <c r="X526" s="357"/>
      <c r="Y526" s="357"/>
      <c r="Z526" s="357"/>
    </row>
    <row r="527" spans="1:26" ht="11.25" customHeight="1" x14ac:dyDescent="0.2">
      <c r="A527" s="357"/>
      <c r="B527" s="357"/>
      <c r="C527" s="357"/>
      <c r="D527" s="357"/>
      <c r="E527" s="357"/>
      <c r="F527" s="357"/>
      <c r="G527" s="357"/>
      <c r="H527" s="361"/>
      <c r="I527" s="357"/>
      <c r="J527" s="357"/>
      <c r="K527" s="361"/>
      <c r="L527" s="443"/>
      <c r="M527" s="357"/>
      <c r="N527" s="357"/>
      <c r="O527" s="357"/>
      <c r="P527" s="357"/>
      <c r="Q527" s="357"/>
      <c r="R527" s="357"/>
      <c r="S527" s="357"/>
      <c r="T527" s="357"/>
      <c r="U527" s="357"/>
      <c r="V527" s="357"/>
      <c r="W527" s="357"/>
      <c r="X527" s="357"/>
      <c r="Y527" s="357"/>
      <c r="Z527" s="357"/>
    </row>
    <row r="528" spans="1:26" ht="11.25" customHeight="1" x14ac:dyDescent="0.2">
      <c r="A528" s="357"/>
      <c r="B528" s="357"/>
      <c r="C528" s="357"/>
      <c r="D528" s="357"/>
      <c r="E528" s="357"/>
      <c r="F528" s="357"/>
      <c r="G528" s="357"/>
      <c r="H528" s="361"/>
      <c r="I528" s="357"/>
      <c r="J528" s="357"/>
      <c r="K528" s="361"/>
      <c r="L528" s="443"/>
      <c r="M528" s="357"/>
      <c r="N528" s="357"/>
      <c r="O528" s="357"/>
      <c r="P528" s="357"/>
      <c r="Q528" s="357"/>
      <c r="R528" s="357"/>
      <c r="S528" s="357"/>
      <c r="T528" s="357"/>
      <c r="U528" s="357"/>
      <c r="V528" s="357"/>
      <c r="W528" s="357"/>
      <c r="X528" s="357"/>
      <c r="Y528" s="357"/>
      <c r="Z528" s="357"/>
    </row>
    <row r="529" spans="1:26" ht="11.25" customHeight="1" x14ac:dyDescent="0.2">
      <c r="A529" s="357"/>
      <c r="B529" s="357"/>
      <c r="C529" s="357"/>
      <c r="D529" s="357"/>
      <c r="E529" s="357"/>
      <c r="F529" s="357"/>
      <c r="G529" s="357"/>
      <c r="H529" s="361"/>
      <c r="I529" s="357"/>
      <c r="J529" s="357"/>
      <c r="K529" s="361"/>
      <c r="L529" s="443"/>
      <c r="M529" s="357"/>
      <c r="N529" s="357"/>
      <c r="O529" s="357"/>
      <c r="P529" s="357"/>
      <c r="Q529" s="357"/>
      <c r="R529" s="357"/>
      <c r="S529" s="357"/>
      <c r="T529" s="357"/>
      <c r="U529" s="357"/>
      <c r="V529" s="357"/>
      <c r="W529" s="357"/>
      <c r="X529" s="357"/>
      <c r="Y529" s="357"/>
      <c r="Z529" s="357"/>
    </row>
    <row r="530" spans="1:26" ht="11.25" customHeight="1" x14ac:dyDescent="0.2">
      <c r="A530" s="357"/>
      <c r="B530" s="357"/>
      <c r="C530" s="357"/>
      <c r="D530" s="357"/>
      <c r="E530" s="357"/>
      <c r="F530" s="357"/>
      <c r="G530" s="357"/>
      <c r="H530" s="361"/>
      <c r="I530" s="357"/>
      <c r="J530" s="357"/>
      <c r="K530" s="361"/>
      <c r="L530" s="443"/>
      <c r="M530" s="357"/>
      <c r="N530" s="357"/>
      <c r="O530" s="357"/>
      <c r="P530" s="357"/>
      <c r="Q530" s="357"/>
      <c r="R530" s="357"/>
      <c r="S530" s="357"/>
      <c r="T530" s="357"/>
      <c r="U530" s="357"/>
      <c r="V530" s="357"/>
      <c r="W530" s="357"/>
      <c r="X530" s="357"/>
      <c r="Y530" s="357"/>
      <c r="Z530" s="357"/>
    </row>
    <row r="531" spans="1:26" ht="11.25" customHeight="1" x14ac:dyDescent="0.2">
      <c r="A531" s="357"/>
      <c r="B531" s="357"/>
      <c r="C531" s="357"/>
      <c r="D531" s="357"/>
      <c r="E531" s="357"/>
      <c r="F531" s="357"/>
      <c r="G531" s="357"/>
      <c r="H531" s="361"/>
      <c r="I531" s="357"/>
      <c r="J531" s="357"/>
      <c r="K531" s="361"/>
      <c r="L531" s="443"/>
      <c r="M531" s="357"/>
      <c r="N531" s="357"/>
      <c r="O531" s="357"/>
      <c r="P531" s="357"/>
      <c r="Q531" s="357"/>
      <c r="R531" s="357"/>
      <c r="S531" s="357"/>
      <c r="T531" s="357"/>
      <c r="U531" s="357"/>
      <c r="V531" s="357"/>
      <c r="W531" s="357"/>
      <c r="X531" s="357"/>
      <c r="Y531" s="357"/>
      <c r="Z531" s="357"/>
    </row>
    <row r="532" spans="1:26" ht="11.25" customHeight="1" x14ac:dyDescent="0.2">
      <c r="A532" s="357"/>
      <c r="B532" s="357"/>
      <c r="C532" s="357"/>
      <c r="D532" s="357"/>
      <c r="E532" s="357"/>
      <c r="F532" s="357"/>
      <c r="G532" s="357"/>
      <c r="H532" s="361"/>
      <c r="I532" s="357"/>
      <c r="J532" s="357"/>
      <c r="K532" s="361"/>
      <c r="L532" s="443"/>
      <c r="M532" s="357"/>
      <c r="N532" s="357"/>
      <c r="O532" s="357"/>
      <c r="P532" s="357"/>
      <c r="Q532" s="357"/>
      <c r="R532" s="357"/>
      <c r="S532" s="357"/>
      <c r="T532" s="357"/>
      <c r="U532" s="357"/>
      <c r="V532" s="357"/>
      <c r="W532" s="357"/>
      <c r="X532" s="357"/>
      <c r="Y532" s="357"/>
      <c r="Z532" s="357"/>
    </row>
    <row r="533" spans="1:26" ht="11.25" customHeight="1" x14ac:dyDescent="0.2">
      <c r="A533" s="357"/>
      <c r="B533" s="357"/>
      <c r="C533" s="357"/>
      <c r="D533" s="357"/>
      <c r="E533" s="357"/>
      <c r="F533" s="357"/>
      <c r="G533" s="357"/>
      <c r="H533" s="361"/>
      <c r="I533" s="357"/>
      <c r="J533" s="357"/>
      <c r="K533" s="361"/>
      <c r="L533" s="443"/>
      <c r="M533" s="357"/>
      <c r="N533" s="357"/>
      <c r="O533" s="357"/>
      <c r="P533" s="357"/>
      <c r="Q533" s="357"/>
      <c r="R533" s="357"/>
      <c r="S533" s="357"/>
      <c r="T533" s="357"/>
      <c r="U533" s="357"/>
      <c r="V533" s="357"/>
      <c r="W533" s="357"/>
      <c r="X533" s="357"/>
      <c r="Y533" s="357"/>
      <c r="Z533" s="357"/>
    </row>
    <row r="534" spans="1:26" ht="11.25" customHeight="1" x14ac:dyDescent="0.2">
      <c r="A534" s="357"/>
      <c r="B534" s="357"/>
      <c r="C534" s="357"/>
      <c r="D534" s="357"/>
      <c r="E534" s="357"/>
      <c r="F534" s="357"/>
      <c r="G534" s="357"/>
      <c r="H534" s="361"/>
      <c r="I534" s="357"/>
      <c r="J534" s="357"/>
      <c r="K534" s="361"/>
      <c r="L534" s="443"/>
      <c r="M534" s="357"/>
      <c r="N534" s="357"/>
      <c r="O534" s="357"/>
      <c r="P534" s="357"/>
      <c r="Q534" s="357"/>
      <c r="R534" s="357"/>
      <c r="S534" s="357"/>
      <c r="T534" s="357"/>
      <c r="U534" s="357"/>
      <c r="V534" s="357"/>
      <c r="W534" s="357"/>
      <c r="X534" s="357"/>
      <c r="Y534" s="357"/>
      <c r="Z534" s="357"/>
    </row>
    <row r="535" spans="1:26" ht="11.25" customHeight="1" x14ac:dyDescent="0.2">
      <c r="A535" s="357"/>
      <c r="B535" s="357"/>
      <c r="C535" s="357"/>
      <c r="D535" s="357"/>
      <c r="E535" s="357"/>
      <c r="F535" s="357"/>
      <c r="G535" s="357"/>
      <c r="H535" s="361"/>
      <c r="I535" s="357"/>
      <c r="J535" s="357"/>
      <c r="K535" s="361"/>
      <c r="L535" s="443"/>
      <c r="M535" s="357"/>
      <c r="N535" s="357"/>
      <c r="O535" s="357"/>
      <c r="P535" s="357"/>
      <c r="Q535" s="357"/>
      <c r="R535" s="357"/>
      <c r="S535" s="357"/>
      <c r="T535" s="357"/>
      <c r="U535" s="357"/>
      <c r="V535" s="357"/>
      <c r="W535" s="357"/>
      <c r="X535" s="357"/>
      <c r="Y535" s="357"/>
      <c r="Z535" s="357"/>
    </row>
    <row r="536" spans="1:26" ht="11.25" customHeight="1" x14ac:dyDescent="0.2">
      <c r="A536" s="357"/>
      <c r="B536" s="357"/>
      <c r="C536" s="357"/>
      <c r="D536" s="357"/>
      <c r="E536" s="357"/>
      <c r="F536" s="357"/>
      <c r="G536" s="357"/>
      <c r="H536" s="361"/>
      <c r="I536" s="357"/>
      <c r="J536" s="357"/>
      <c r="K536" s="361"/>
      <c r="L536" s="443"/>
      <c r="M536" s="357"/>
      <c r="N536" s="357"/>
      <c r="O536" s="357"/>
      <c r="P536" s="357"/>
      <c r="Q536" s="357"/>
      <c r="R536" s="357"/>
      <c r="S536" s="357"/>
      <c r="T536" s="357"/>
      <c r="U536" s="357"/>
      <c r="V536" s="357"/>
      <c r="W536" s="357"/>
      <c r="X536" s="357"/>
      <c r="Y536" s="357"/>
      <c r="Z536" s="357"/>
    </row>
    <row r="537" spans="1:26" ht="11.25" customHeight="1" x14ac:dyDescent="0.2">
      <c r="A537" s="357"/>
      <c r="B537" s="357"/>
      <c r="C537" s="357"/>
      <c r="D537" s="357"/>
      <c r="E537" s="357"/>
      <c r="F537" s="357"/>
      <c r="G537" s="357"/>
      <c r="H537" s="361"/>
      <c r="I537" s="357"/>
      <c r="J537" s="357"/>
      <c r="K537" s="361"/>
      <c r="L537" s="443"/>
      <c r="M537" s="357"/>
      <c r="N537" s="357"/>
      <c r="O537" s="357"/>
      <c r="P537" s="357"/>
      <c r="Q537" s="357"/>
      <c r="R537" s="357"/>
      <c r="S537" s="357"/>
      <c r="T537" s="357"/>
      <c r="U537" s="357"/>
      <c r="V537" s="357"/>
      <c r="W537" s="357"/>
      <c r="X537" s="357"/>
      <c r="Y537" s="357"/>
      <c r="Z537" s="357"/>
    </row>
    <row r="538" spans="1:26" ht="11.25" customHeight="1" x14ac:dyDescent="0.2">
      <c r="A538" s="357"/>
      <c r="B538" s="357"/>
      <c r="C538" s="357"/>
      <c r="D538" s="357"/>
      <c r="E538" s="357"/>
      <c r="F538" s="357"/>
      <c r="G538" s="357"/>
      <c r="H538" s="361"/>
      <c r="I538" s="357"/>
      <c r="J538" s="357"/>
      <c r="K538" s="361"/>
      <c r="L538" s="443"/>
      <c r="M538" s="357"/>
      <c r="N538" s="357"/>
      <c r="O538" s="357"/>
      <c r="P538" s="357"/>
      <c r="Q538" s="357"/>
      <c r="R538" s="357"/>
      <c r="S538" s="357"/>
      <c r="T538" s="357"/>
      <c r="U538" s="357"/>
      <c r="V538" s="357"/>
      <c r="W538" s="357"/>
      <c r="X538" s="357"/>
      <c r="Y538" s="357"/>
      <c r="Z538" s="357"/>
    </row>
    <row r="539" spans="1:26" ht="11.25" customHeight="1" x14ac:dyDescent="0.2">
      <c r="A539" s="357"/>
      <c r="B539" s="357"/>
      <c r="C539" s="357"/>
      <c r="D539" s="357"/>
      <c r="E539" s="357"/>
      <c r="F539" s="357"/>
      <c r="G539" s="357"/>
      <c r="H539" s="361"/>
      <c r="I539" s="357"/>
      <c r="J539" s="357"/>
      <c r="K539" s="361"/>
      <c r="L539" s="443"/>
      <c r="M539" s="357"/>
      <c r="N539" s="357"/>
      <c r="O539" s="357"/>
      <c r="P539" s="357"/>
      <c r="Q539" s="357"/>
      <c r="R539" s="357"/>
      <c r="S539" s="357"/>
      <c r="T539" s="357"/>
      <c r="U539" s="357"/>
      <c r="V539" s="357"/>
      <c r="W539" s="357"/>
      <c r="X539" s="357"/>
      <c r="Y539" s="357"/>
      <c r="Z539" s="357"/>
    </row>
    <row r="540" spans="1:26" ht="11.25" customHeight="1" x14ac:dyDescent="0.2">
      <c r="A540" s="357"/>
      <c r="B540" s="357"/>
      <c r="C540" s="357"/>
      <c r="D540" s="357"/>
      <c r="E540" s="357"/>
      <c r="F540" s="357"/>
      <c r="G540" s="357"/>
      <c r="H540" s="361"/>
      <c r="I540" s="357"/>
      <c r="J540" s="357"/>
      <c r="K540" s="361"/>
      <c r="L540" s="443"/>
      <c r="M540" s="357"/>
      <c r="N540" s="357"/>
      <c r="O540" s="357"/>
      <c r="P540" s="357"/>
      <c r="Q540" s="357"/>
      <c r="R540" s="357"/>
      <c r="S540" s="357"/>
      <c r="T540" s="357"/>
      <c r="U540" s="357"/>
      <c r="V540" s="357"/>
      <c r="W540" s="357"/>
      <c r="X540" s="357"/>
      <c r="Y540" s="357"/>
      <c r="Z540" s="357"/>
    </row>
    <row r="541" spans="1:26" ht="11.25" customHeight="1" x14ac:dyDescent="0.2">
      <c r="A541" s="357"/>
      <c r="B541" s="357"/>
      <c r="C541" s="357"/>
      <c r="D541" s="357"/>
      <c r="E541" s="357"/>
      <c r="F541" s="357"/>
      <c r="G541" s="357"/>
      <c r="H541" s="361"/>
      <c r="I541" s="357"/>
      <c r="J541" s="357"/>
      <c r="K541" s="361"/>
      <c r="L541" s="443"/>
      <c r="M541" s="357"/>
      <c r="N541" s="357"/>
      <c r="O541" s="357"/>
      <c r="P541" s="357"/>
      <c r="Q541" s="357"/>
      <c r="R541" s="357"/>
      <c r="S541" s="357"/>
      <c r="T541" s="357"/>
      <c r="U541" s="357"/>
      <c r="V541" s="357"/>
      <c r="W541" s="357"/>
      <c r="X541" s="357"/>
      <c r="Y541" s="357"/>
      <c r="Z541" s="357"/>
    </row>
    <row r="542" spans="1:26" ht="11.25" customHeight="1" x14ac:dyDescent="0.2">
      <c r="A542" s="357"/>
      <c r="B542" s="357"/>
      <c r="C542" s="357"/>
      <c r="D542" s="357"/>
      <c r="E542" s="357"/>
      <c r="F542" s="357"/>
      <c r="G542" s="357"/>
      <c r="H542" s="361"/>
      <c r="I542" s="357"/>
      <c r="J542" s="357"/>
      <c r="K542" s="361"/>
      <c r="L542" s="443"/>
      <c r="M542" s="357"/>
      <c r="N542" s="357"/>
      <c r="O542" s="357"/>
      <c r="P542" s="357"/>
      <c r="Q542" s="357"/>
      <c r="R542" s="357"/>
      <c r="S542" s="357"/>
      <c r="T542" s="357"/>
      <c r="U542" s="357"/>
      <c r="V542" s="357"/>
      <c r="W542" s="357"/>
      <c r="X542" s="357"/>
      <c r="Y542" s="357"/>
      <c r="Z542" s="357"/>
    </row>
    <row r="543" spans="1:26" ht="11.25" customHeight="1" x14ac:dyDescent="0.2">
      <c r="A543" s="357"/>
      <c r="B543" s="357"/>
      <c r="C543" s="357"/>
      <c r="D543" s="357"/>
      <c r="E543" s="357"/>
      <c r="F543" s="357"/>
      <c r="G543" s="357"/>
      <c r="H543" s="361"/>
      <c r="I543" s="357"/>
      <c r="J543" s="357"/>
      <c r="K543" s="361"/>
      <c r="L543" s="443"/>
      <c r="M543" s="357"/>
      <c r="N543" s="357"/>
      <c r="O543" s="357"/>
      <c r="P543" s="357"/>
      <c r="Q543" s="357"/>
      <c r="R543" s="357"/>
      <c r="S543" s="357"/>
      <c r="T543" s="357"/>
      <c r="U543" s="357"/>
      <c r="V543" s="357"/>
      <c r="W543" s="357"/>
      <c r="X543" s="357"/>
      <c r="Y543" s="357"/>
      <c r="Z543" s="357"/>
    </row>
    <row r="544" spans="1:26" ht="11.25" customHeight="1" x14ac:dyDescent="0.2">
      <c r="A544" s="357"/>
      <c r="B544" s="357"/>
      <c r="C544" s="357"/>
      <c r="D544" s="357"/>
      <c r="E544" s="357"/>
      <c r="F544" s="357"/>
      <c r="G544" s="357"/>
      <c r="H544" s="361"/>
      <c r="I544" s="357"/>
      <c r="J544" s="357"/>
      <c r="K544" s="361"/>
      <c r="L544" s="443"/>
      <c r="M544" s="357"/>
      <c r="N544" s="357"/>
      <c r="O544" s="357"/>
      <c r="P544" s="357"/>
      <c r="Q544" s="357"/>
      <c r="R544" s="357"/>
      <c r="S544" s="357"/>
      <c r="T544" s="357"/>
      <c r="U544" s="357"/>
      <c r="V544" s="357"/>
      <c r="W544" s="357"/>
      <c r="X544" s="357"/>
      <c r="Y544" s="357"/>
      <c r="Z544" s="357"/>
    </row>
    <row r="545" spans="1:26" ht="11.25" customHeight="1" x14ac:dyDescent="0.2">
      <c r="A545" s="357"/>
      <c r="B545" s="357"/>
      <c r="C545" s="357"/>
      <c r="D545" s="357"/>
      <c r="E545" s="357"/>
      <c r="F545" s="357"/>
      <c r="G545" s="357"/>
      <c r="H545" s="361"/>
      <c r="I545" s="357"/>
      <c r="J545" s="357"/>
      <c r="K545" s="361"/>
      <c r="L545" s="443"/>
      <c r="M545" s="357"/>
      <c r="N545" s="357"/>
      <c r="O545" s="357"/>
      <c r="P545" s="357"/>
      <c r="Q545" s="357"/>
      <c r="R545" s="357"/>
      <c r="S545" s="357"/>
      <c r="T545" s="357"/>
      <c r="U545" s="357"/>
      <c r="V545" s="357"/>
      <c r="W545" s="357"/>
      <c r="X545" s="357"/>
      <c r="Y545" s="357"/>
      <c r="Z545" s="357"/>
    </row>
    <row r="546" spans="1:26" ht="11.25" customHeight="1" x14ac:dyDescent="0.2">
      <c r="A546" s="357"/>
      <c r="B546" s="357"/>
      <c r="C546" s="357"/>
      <c r="D546" s="357"/>
      <c r="E546" s="357"/>
      <c r="F546" s="357"/>
      <c r="G546" s="357"/>
      <c r="H546" s="361"/>
      <c r="I546" s="357"/>
      <c r="J546" s="357"/>
      <c r="K546" s="361"/>
      <c r="L546" s="443"/>
      <c r="M546" s="357"/>
      <c r="N546" s="357"/>
      <c r="O546" s="357"/>
      <c r="P546" s="357"/>
      <c r="Q546" s="357"/>
      <c r="R546" s="357"/>
      <c r="S546" s="357"/>
      <c r="T546" s="357"/>
      <c r="U546" s="357"/>
      <c r="V546" s="357"/>
      <c r="W546" s="357"/>
      <c r="X546" s="357"/>
      <c r="Y546" s="357"/>
      <c r="Z546" s="357"/>
    </row>
    <row r="547" spans="1:26" ht="11.25" customHeight="1" x14ac:dyDescent="0.2">
      <c r="A547" s="357"/>
      <c r="B547" s="357"/>
      <c r="C547" s="357"/>
      <c r="D547" s="357"/>
      <c r="E547" s="357"/>
      <c r="F547" s="357"/>
      <c r="G547" s="357"/>
      <c r="H547" s="361"/>
      <c r="I547" s="357"/>
      <c r="J547" s="357"/>
      <c r="K547" s="361"/>
      <c r="L547" s="443"/>
      <c r="M547" s="357"/>
      <c r="N547" s="357"/>
      <c r="O547" s="357"/>
      <c r="P547" s="357"/>
      <c r="Q547" s="357"/>
      <c r="R547" s="357"/>
      <c r="S547" s="357"/>
      <c r="T547" s="357"/>
      <c r="U547" s="357"/>
      <c r="V547" s="357"/>
      <c r="W547" s="357"/>
      <c r="X547" s="357"/>
      <c r="Y547" s="357"/>
      <c r="Z547" s="357"/>
    </row>
    <row r="548" spans="1:26" ht="11.25" customHeight="1" x14ac:dyDescent="0.2">
      <c r="A548" s="357"/>
      <c r="B548" s="357"/>
      <c r="C548" s="357"/>
      <c r="D548" s="357"/>
      <c r="E548" s="357"/>
      <c r="F548" s="357"/>
      <c r="G548" s="357"/>
      <c r="H548" s="361"/>
      <c r="I548" s="357"/>
      <c r="J548" s="357"/>
      <c r="K548" s="361"/>
      <c r="L548" s="443"/>
      <c r="M548" s="357"/>
      <c r="N548" s="357"/>
      <c r="O548" s="357"/>
      <c r="P548" s="357"/>
      <c r="Q548" s="357"/>
      <c r="R548" s="357"/>
      <c r="S548" s="357"/>
      <c r="T548" s="357"/>
      <c r="U548" s="357"/>
      <c r="V548" s="357"/>
      <c r="W548" s="357"/>
      <c r="X548" s="357"/>
      <c r="Y548" s="357"/>
      <c r="Z548" s="357"/>
    </row>
    <row r="549" spans="1:26" ht="11.25" customHeight="1" x14ac:dyDescent="0.2">
      <c r="A549" s="357"/>
      <c r="B549" s="357"/>
      <c r="C549" s="357"/>
      <c r="D549" s="357"/>
      <c r="E549" s="357"/>
      <c r="F549" s="357"/>
      <c r="G549" s="357"/>
      <c r="H549" s="361"/>
      <c r="I549" s="357"/>
      <c r="J549" s="357"/>
      <c r="K549" s="361"/>
      <c r="L549" s="443"/>
      <c r="M549" s="357"/>
      <c r="N549" s="357"/>
      <c r="O549" s="357"/>
      <c r="P549" s="357"/>
      <c r="Q549" s="357"/>
      <c r="R549" s="357"/>
      <c r="S549" s="357"/>
      <c r="T549" s="357"/>
      <c r="U549" s="357"/>
      <c r="V549" s="357"/>
      <c r="W549" s="357"/>
      <c r="X549" s="357"/>
      <c r="Y549" s="357"/>
      <c r="Z549" s="357"/>
    </row>
    <row r="550" spans="1:26" ht="11.25" customHeight="1" x14ac:dyDescent="0.2">
      <c r="A550" s="357"/>
      <c r="B550" s="357"/>
      <c r="C550" s="357"/>
      <c r="D550" s="357"/>
      <c r="E550" s="357"/>
      <c r="F550" s="357"/>
      <c r="G550" s="357"/>
      <c r="H550" s="361"/>
      <c r="I550" s="357"/>
      <c r="J550" s="357"/>
      <c r="K550" s="361"/>
      <c r="L550" s="443"/>
      <c r="M550" s="357"/>
      <c r="N550" s="357"/>
      <c r="O550" s="357"/>
      <c r="P550" s="357"/>
      <c r="Q550" s="357"/>
      <c r="R550" s="357"/>
      <c r="S550" s="357"/>
      <c r="T550" s="357"/>
      <c r="U550" s="357"/>
      <c r="V550" s="357"/>
      <c r="W550" s="357"/>
      <c r="X550" s="357"/>
      <c r="Y550" s="357"/>
      <c r="Z550" s="357"/>
    </row>
    <row r="551" spans="1:26" ht="11.25" customHeight="1" x14ac:dyDescent="0.2">
      <c r="A551" s="357"/>
      <c r="B551" s="357"/>
      <c r="C551" s="357"/>
      <c r="D551" s="357"/>
      <c r="E551" s="357"/>
      <c r="F551" s="357"/>
      <c r="G551" s="357"/>
      <c r="H551" s="361"/>
      <c r="I551" s="357"/>
      <c r="J551" s="357"/>
      <c r="K551" s="361"/>
      <c r="L551" s="443"/>
      <c r="M551" s="357"/>
      <c r="N551" s="357"/>
      <c r="O551" s="357"/>
      <c r="P551" s="357"/>
      <c r="Q551" s="357"/>
      <c r="R551" s="357"/>
      <c r="S551" s="357"/>
      <c r="T551" s="357"/>
      <c r="U551" s="357"/>
      <c r="V551" s="357"/>
      <c r="W551" s="357"/>
      <c r="X551" s="357"/>
      <c r="Y551" s="357"/>
      <c r="Z551" s="357"/>
    </row>
    <row r="552" spans="1:26" ht="11.25" customHeight="1" x14ac:dyDescent="0.2">
      <c r="A552" s="357"/>
      <c r="B552" s="357"/>
      <c r="C552" s="357"/>
      <c r="D552" s="357"/>
      <c r="E552" s="357"/>
      <c r="F552" s="357"/>
      <c r="G552" s="357"/>
      <c r="H552" s="361"/>
      <c r="I552" s="357"/>
      <c r="J552" s="357"/>
      <c r="K552" s="361"/>
      <c r="L552" s="443"/>
      <c r="M552" s="357"/>
      <c r="N552" s="357"/>
      <c r="O552" s="357"/>
      <c r="P552" s="357"/>
      <c r="Q552" s="357"/>
      <c r="R552" s="357"/>
      <c r="S552" s="357"/>
      <c r="T552" s="357"/>
      <c r="U552" s="357"/>
      <c r="V552" s="357"/>
      <c r="W552" s="357"/>
      <c r="X552" s="357"/>
      <c r="Y552" s="357"/>
      <c r="Z552" s="357"/>
    </row>
    <row r="553" spans="1:26" ht="11.25" customHeight="1" x14ac:dyDescent="0.2">
      <c r="A553" s="357"/>
      <c r="B553" s="357"/>
      <c r="C553" s="357"/>
      <c r="D553" s="357"/>
      <c r="E553" s="357"/>
      <c r="F553" s="357"/>
      <c r="G553" s="357"/>
      <c r="H553" s="361"/>
      <c r="I553" s="357"/>
      <c r="J553" s="357"/>
      <c r="K553" s="361"/>
      <c r="L553" s="443"/>
      <c r="M553" s="357"/>
      <c r="N553" s="357"/>
      <c r="O553" s="357"/>
      <c r="P553" s="357"/>
      <c r="Q553" s="357"/>
      <c r="R553" s="357"/>
      <c r="S553" s="357"/>
      <c r="T553" s="357"/>
      <c r="U553" s="357"/>
      <c r="V553" s="357"/>
      <c r="W553" s="357"/>
      <c r="X553" s="357"/>
      <c r="Y553" s="357"/>
      <c r="Z553" s="357"/>
    </row>
    <row r="554" spans="1:26" ht="11.25" customHeight="1" x14ac:dyDescent="0.2">
      <c r="A554" s="357"/>
      <c r="B554" s="357"/>
      <c r="C554" s="357"/>
      <c r="D554" s="357"/>
      <c r="E554" s="357"/>
      <c r="F554" s="357"/>
      <c r="G554" s="357"/>
      <c r="H554" s="361"/>
      <c r="I554" s="357"/>
      <c r="J554" s="357"/>
      <c r="K554" s="361"/>
      <c r="L554" s="443"/>
      <c r="M554" s="357"/>
      <c r="N554" s="357"/>
      <c r="O554" s="357"/>
      <c r="P554" s="357"/>
      <c r="Q554" s="357"/>
      <c r="R554" s="357"/>
      <c r="S554" s="357"/>
      <c r="T554" s="357"/>
      <c r="U554" s="357"/>
      <c r="V554" s="357"/>
      <c r="W554" s="357"/>
      <c r="X554" s="357"/>
      <c r="Y554" s="357"/>
      <c r="Z554" s="357"/>
    </row>
    <row r="555" spans="1:26" ht="11.25" customHeight="1" x14ac:dyDescent="0.2">
      <c r="A555" s="357"/>
      <c r="B555" s="357"/>
      <c r="C555" s="357"/>
      <c r="D555" s="357"/>
      <c r="E555" s="357"/>
      <c r="F555" s="357"/>
      <c r="G555" s="357"/>
      <c r="H555" s="361"/>
      <c r="I555" s="357"/>
      <c r="J555" s="357"/>
      <c r="K555" s="361"/>
      <c r="L555" s="443"/>
      <c r="M555" s="357"/>
      <c r="N555" s="357"/>
      <c r="O555" s="357"/>
      <c r="P555" s="357"/>
      <c r="Q555" s="357"/>
      <c r="R555" s="357"/>
      <c r="S555" s="357"/>
      <c r="T555" s="357"/>
      <c r="U555" s="357"/>
      <c r="V555" s="357"/>
      <c r="W555" s="357"/>
      <c r="X555" s="357"/>
      <c r="Y555" s="357"/>
      <c r="Z555" s="357"/>
    </row>
    <row r="556" spans="1:26" ht="11.25" customHeight="1" x14ac:dyDescent="0.2">
      <c r="A556" s="357"/>
      <c r="B556" s="357"/>
      <c r="C556" s="357"/>
      <c r="D556" s="357"/>
      <c r="E556" s="357"/>
      <c r="F556" s="357"/>
      <c r="G556" s="357"/>
      <c r="H556" s="361"/>
      <c r="I556" s="357"/>
      <c r="J556" s="357"/>
      <c r="K556" s="361"/>
      <c r="L556" s="443"/>
      <c r="M556" s="357"/>
      <c r="N556" s="357"/>
      <c r="O556" s="357"/>
      <c r="P556" s="357"/>
      <c r="Q556" s="357"/>
      <c r="R556" s="357"/>
      <c r="S556" s="357"/>
      <c r="T556" s="357"/>
      <c r="U556" s="357"/>
      <c r="V556" s="357"/>
      <c r="W556" s="357"/>
      <c r="X556" s="357"/>
      <c r="Y556" s="357"/>
      <c r="Z556" s="357"/>
    </row>
    <row r="557" spans="1:26" ht="11.25" customHeight="1" x14ac:dyDescent="0.2">
      <c r="A557" s="357"/>
      <c r="B557" s="357"/>
      <c r="C557" s="357"/>
      <c r="D557" s="357"/>
      <c r="E557" s="357"/>
      <c r="F557" s="357"/>
      <c r="G557" s="357"/>
      <c r="H557" s="361"/>
      <c r="I557" s="357"/>
      <c r="J557" s="357"/>
      <c r="K557" s="361"/>
      <c r="L557" s="443"/>
      <c r="M557" s="357"/>
      <c r="N557" s="357"/>
      <c r="O557" s="357"/>
      <c r="P557" s="357"/>
      <c r="Q557" s="357"/>
      <c r="R557" s="357"/>
      <c r="S557" s="357"/>
      <c r="T557" s="357"/>
      <c r="U557" s="357"/>
      <c r="V557" s="357"/>
      <c r="W557" s="357"/>
      <c r="X557" s="357"/>
      <c r="Y557" s="357"/>
      <c r="Z557" s="357"/>
    </row>
    <row r="558" spans="1:26" ht="11.25" customHeight="1" x14ac:dyDescent="0.2">
      <c r="A558" s="357"/>
      <c r="B558" s="357"/>
      <c r="C558" s="357"/>
      <c r="D558" s="357"/>
      <c r="E558" s="357"/>
      <c r="F558" s="357"/>
      <c r="G558" s="357"/>
      <c r="H558" s="361"/>
      <c r="I558" s="357"/>
      <c r="J558" s="357"/>
      <c r="K558" s="361"/>
      <c r="L558" s="443"/>
      <c r="M558" s="357"/>
      <c r="N558" s="357"/>
      <c r="O558" s="357"/>
      <c r="P558" s="357"/>
      <c r="Q558" s="357"/>
      <c r="R558" s="357"/>
      <c r="S558" s="357"/>
      <c r="T558" s="357"/>
      <c r="U558" s="357"/>
      <c r="V558" s="357"/>
      <c r="W558" s="357"/>
      <c r="X558" s="357"/>
      <c r="Y558" s="357"/>
      <c r="Z558" s="357"/>
    </row>
    <row r="559" spans="1:26" ht="11.25" customHeight="1" x14ac:dyDescent="0.2">
      <c r="A559" s="357"/>
      <c r="B559" s="357"/>
      <c r="C559" s="357"/>
      <c r="D559" s="357"/>
      <c r="E559" s="357"/>
      <c r="F559" s="357"/>
      <c r="G559" s="357"/>
      <c r="H559" s="361"/>
      <c r="I559" s="357"/>
      <c r="J559" s="357"/>
      <c r="K559" s="361"/>
      <c r="L559" s="443"/>
      <c r="M559" s="357"/>
      <c r="N559" s="357"/>
      <c r="O559" s="357"/>
      <c r="P559" s="357"/>
      <c r="Q559" s="357"/>
      <c r="R559" s="357"/>
      <c r="S559" s="357"/>
      <c r="T559" s="357"/>
      <c r="U559" s="357"/>
      <c r="V559" s="357"/>
      <c r="W559" s="357"/>
      <c r="X559" s="357"/>
      <c r="Y559" s="357"/>
      <c r="Z559" s="357"/>
    </row>
    <row r="560" spans="1:26" ht="11.25" customHeight="1" x14ac:dyDescent="0.2">
      <c r="A560" s="357"/>
      <c r="B560" s="357"/>
      <c r="C560" s="357"/>
      <c r="D560" s="357"/>
      <c r="E560" s="357"/>
      <c r="F560" s="357"/>
      <c r="G560" s="357"/>
      <c r="H560" s="361"/>
      <c r="I560" s="357"/>
      <c r="J560" s="357"/>
      <c r="K560" s="361"/>
      <c r="L560" s="443"/>
      <c r="M560" s="357"/>
      <c r="N560" s="357"/>
      <c r="O560" s="357"/>
      <c r="P560" s="357"/>
      <c r="Q560" s="357"/>
      <c r="R560" s="357"/>
      <c r="S560" s="357"/>
      <c r="T560" s="357"/>
      <c r="U560" s="357"/>
      <c r="V560" s="357"/>
      <c r="W560" s="357"/>
      <c r="X560" s="357"/>
      <c r="Y560" s="357"/>
      <c r="Z560" s="357"/>
    </row>
    <row r="561" spans="1:26" ht="11.25" customHeight="1" x14ac:dyDescent="0.2">
      <c r="A561" s="357"/>
      <c r="B561" s="357"/>
      <c r="C561" s="357"/>
      <c r="D561" s="357"/>
      <c r="E561" s="357"/>
      <c r="F561" s="357"/>
      <c r="G561" s="357"/>
      <c r="H561" s="361"/>
      <c r="I561" s="357"/>
      <c r="J561" s="357"/>
      <c r="K561" s="361"/>
      <c r="L561" s="443"/>
      <c r="M561" s="357"/>
      <c r="N561" s="357"/>
      <c r="O561" s="357"/>
      <c r="P561" s="357"/>
      <c r="Q561" s="357"/>
      <c r="R561" s="357"/>
      <c r="S561" s="357"/>
      <c r="T561" s="357"/>
      <c r="U561" s="357"/>
      <c r="V561" s="357"/>
      <c r="W561" s="357"/>
      <c r="X561" s="357"/>
      <c r="Y561" s="357"/>
      <c r="Z561" s="357"/>
    </row>
    <row r="562" spans="1:26" ht="11.25" customHeight="1" x14ac:dyDescent="0.2">
      <c r="A562" s="357"/>
      <c r="B562" s="357"/>
      <c r="C562" s="357"/>
      <c r="D562" s="357"/>
      <c r="E562" s="357"/>
      <c r="F562" s="357"/>
      <c r="G562" s="357"/>
      <c r="H562" s="361"/>
      <c r="I562" s="357"/>
      <c r="J562" s="357"/>
      <c r="K562" s="361"/>
      <c r="L562" s="443"/>
      <c r="M562" s="357"/>
      <c r="N562" s="357"/>
      <c r="O562" s="357"/>
      <c r="P562" s="357"/>
      <c r="Q562" s="357"/>
      <c r="R562" s="357"/>
      <c r="S562" s="357"/>
      <c r="T562" s="357"/>
      <c r="U562" s="357"/>
      <c r="V562" s="357"/>
      <c r="W562" s="357"/>
      <c r="X562" s="357"/>
      <c r="Y562" s="357"/>
      <c r="Z562" s="357"/>
    </row>
    <row r="563" spans="1:26" ht="11.25" customHeight="1" x14ac:dyDescent="0.2">
      <c r="A563" s="357"/>
      <c r="B563" s="357"/>
      <c r="C563" s="357"/>
      <c r="D563" s="357"/>
      <c r="E563" s="357"/>
      <c r="F563" s="357"/>
      <c r="G563" s="357"/>
      <c r="H563" s="361"/>
      <c r="I563" s="357"/>
      <c r="J563" s="357"/>
      <c r="K563" s="361"/>
      <c r="L563" s="443"/>
      <c r="M563" s="357"/>
      <c r="N563" s="357"/>
      <c r="O563" s="357"/>
      <c r="P563" s="357"/>
      <c r="Q563" s="357"/>
      <c r="R563" s="357"/>
      <c r="S563" s="357"/>
      <c r="T563" s="357"/>
      <c r="U563" s="357"/>
      <c r="V563" s="357"/>
      <c r="W563" s="357"/>
      <c r="X563" s="357"/>
      <c r="Y563" s="357"/>
      <c r="Z563" s="357"/>
    </row>
    <row r="564" spans="1:26" ht="11.25" customHeight="1" x14ac:dyDescent="0.2">
      <c r="A564" s="357"/>
      <c r="B564" s="357"/>
      <c r="C564" s="357"/>
      <c r="D564" s="357"/>
      <c r="E564" s="357"/>
      <c r="F564" s="357"/>
      <c r="G564" s="357"/>
      <c r="H564" s="361"/>
      <c r="I564" s="357"/>
      <c r="J564" s="357"/>
      <c r="K564" s="361"/>
      <c r="L564" s="443"/>
      <c r="M564" s="357"/>
      <c r="N564" s="357"/>
      <c r="O564" s="357"/>
      <c r="P564" s="357"/>
      <c r="Q564" s="357"/>
      <c r="R564" s="357"/>
      <c r="S564" s="357"/>
      <c r="T564" s="357"/>
      <c r="U564" s="357"/>
      <c r="V564" s="357"/>
      <c r="W564" s="357"/>
      <c r="X564" s="357"/>
      <c r="Y564" s="357"/>
      <c r="Z564" s="357"/>
    </row>
    <row r="565" spans="1:26" ht="11.25" customHeight="1" x14ac:dyDescent="0.2">
      <c r="A565" s="357"/>
      <c r="B565" s="357"/>
      <c r="C565" s="357"/>
      <c r="D565" s="357"/>
      <c r="E565" s="357"/>
      <c r="F565" s="357"/>
      <c r="G565" s="357"/>
      <c r="H565" s="361"/>
      <c r="I565" s="357"/>
      <c r="J565" s="357"/>
      <c r="K565" s="361"/>
      <c r="L565" s="443"/>
      <c r="M565" s="357"/>
      <c r="N565" s="357"/>
      <c r="O565" s="357"/>
      <c r="P565" s="357"/>
      <c r="Q565" s="357"/>
      <c r="R565" s="357"/>
      <c r="S565" s="357"/>
      <c r="T565" s="357"/>
      <c r="U565" s="357"/>
      <c r="V565" s="357"/>
      <c r="W565" s="357"/>
      <c r="X565" s="357"/>
      <c r="Y565" s="357"/>
      <c r="Z565" s="357"/>
    </row>
    <row r="566" spans="1:26" ht="11.25" customHeight="1" x14ac:dyDescent="0.2">
      <c r="A566" s="357"/>
      <c r="B566" s="357"/>
      <c r="C566" s="357"/>
      <c r="D566" s="357"/>
      <c r="E566" s="357"/>
      <c r="F566" s="357"/>
      <c r="G566" s="357"/>
      <c r="H566" s="361"/>
      <c r="I566" s="357"/>
      <c r="J566" s="357"/>
      <c r="K566" s="361"/>
      <c r="L566" s="443"/>
      <c r="M566" s="357"/>
      <c r="N566" s="357"/>
      <c r="O566" s="357"/>
      <c r="P566" s="357"/>
      <c r="Q566" s="357"/>
      <c r="R566" s="357"/>
      <c r="S566" s="357"/>
      <c r="T566" s="357"/>
      <c r="U566" s="357"/>
      <c r="V566" s="357"/>
      <c r="W566" s="357"/>
      <c r="X566" s="357"/>
      <c r="Y566" s="357"/>
      <c r="Z566" s="357"/>
    </row>
    <row r="567" spans="1:26" ht="11.25" customHeight="1" x14ac:dyDescent="0.2">
      <c r="A567" s="357"/>
      <c r="B567" s="357"/>
      <c r="C567" s="357"/>
      <c r="D567" s="357"/>
      <c r="E567" s="357"/>
      <c r="F567" s="357"/>
      <c r="G567" s="357"/>
      <c r="H567" s="361"/>
      <c r="I567" s="357"/>
      <c r="J567" s="357"/>
      <c r="K567" s="361"/>
      <c r="L567" s="443"/>
      <c r="M567" s="357"/>
      <c r="N567" s="357"/>
      <c r="O567" s="357"/>
      <c r="P567" s="357"/>
      <c r="Q567" s="357"/>
      <c r="R567" s="357"/>
      <c r="S567" s="357"/>
      <c r="T567" s="357"/>
      <c r="U567" s="357"/>
      <c r="V567" s="357"/>
      <c r="W567" s="357"/>
      <c r="X567" s="357"/>
      <c r="Y567" s="357"/>
      <c r="Z567" s="357"/>
    </row>
    <row r="568" spans="1:26" ht="11.25" customHeight="1" x14ac:dyDescent="0.2">
      <c r="A568" s="357"/>
      <c r="B568" s="357"/>
      <c r="C568" s="357"/>
      <c r="D568" s="357"/>
      <c r="E568" s="357"/>
      <c r="F568" s="357"/>
      <c r="G568" s="357"/>
      <c r="H568" s="361"/>
      <c r="I568" s="357"/>
      <c r="J568" s="357"/>
      <c r="K568" s="361"/>
      <c r="L568" s="443"/>
      <c r="M568" s="357"/>
      <c r="N568" s="357"/>
      <c r="O568" s="357"/>
      <c r="P568" s="357"/>
      <c r="Q568" s="357"/>
      <c r="R568" s="357"/>
      <c r="S568" s="357"/>
      <c r="T568" s="357"/>
      <c r="U568" s="357"/>
      <c r="V568" s="357"/>
      <c r="W568" s="357"/>
      <c r="X568" s="357"/>
      <c r="Y568" s="357"/>
      <c r="Z568" s="357"/>
    </row>
    <row r="569" spans="1:26" ht="11.25" customHeight="1" x14ac:dyDescent="0.2">
      <c r="A569" s="357"/>
      <c r="B569" s="357"/>
      <c r="C569" s="357"/>
      <c r="D569" s="357"/>
      <c r="E569" s="357"/>
      <c r="F569" s="357"/>
      <c r="G569" s="357"/>
      <c r="H569" s="361"/>
      <c r="I569" s="357"/>
      <c r="J569" s="357"/>
      <c r="K569" s="361"/>
      <c r="L569" s="443"/>
      <c r="M569" s="357"/>
      <c r="N569" s="357"/>
      <c r="O569" s="357"/>
      <c r="P569" s="357"/>
      <c r="Q569" s="357"/>
      <c r="R569" s="357"/>
      <c r="S569" s="357"/>
      <c r="T569" s="357"/>
      <c r="U569" s="357"/>
      <c r="V569" s="357"/>
      <c r="W569" s="357"/>
      <c r="X569" s="357"/>
      <c r="Y569" s="357"/>
      <c r="Z569" s="357"/>
    </row>
    <row r="570" spans="1:26" ht="11.25" customHeight="1" x14ac:dyDescent="0.2">
      <c r="A570" s="357"/>
      <c r="B570" s="357"/>
      <c r="C570" s="357"/>
      <c r="D570" s="357"/>
      <c r="E570" s="357"/>
      <c r="F570" s="357"/>
      <c r="G570" s="357"/>
      <c r="H570" s="361"/>
      <c r="I570" s="357"/>
      <c r="J570" s="357"/>
      <c r="K570" s="361"/>
      <c r="L570" s="443"/>
      <c r="M570" s="357"/>
      <c r="N570" s="357"/>
      <c r="O570" s="357"/>
      <c r="P570" s="357"/>
      <c r="Q570" s="357"/>
      <c r="R570" s="357"/>
      <c r="S570" s="357"/>
      <c r="T570" s="357"/>
      <c r="U570" s="357"/>
      <c r="V570" s="357"/>
      <c r="W570" s="357"/>
      <c r="X570" s="357"/>
      <c r="Y570" s="357"/>
      <c r="Z570" s="357"/>
    </row>
    <row r="571" spans="1:26" ht="11.25" customHeight="1" x14ac:dyDescent="0.2">
      <c r="A571" s="357"/>
      <c r="B571" s="357"/>
      <c r="C571" s="357"/>
      <c r="D571" s="357"/>
      <c r="E571" s="357"/>
      <c r="F571" s="357"/>
      <c r="G571" s="357"/>
      <c r="H571" s="361"/>
      <c r="I571" s="357"/>
      <c r="J571" s="357"/>
      <c r="K571" s="361"/>
      <c r="L571" s="443"/>
      <c r="M571" s="357"/>
      <c r="N571" s="357"/>
      <c r="O571" s="357"/>
      <c r="P571" s="357"/>
      <c r="Q571" s="357"/>
      <c r="R571" s="357"/>
      <c r="S571" s="357"/>
      <c r="T571" s="357"/>
      <c r="U571" s="357"/>
      <c r="V571" s="357"/>
      <c r="W571" s="357"/>
      <c r="X571" s="357"/>
      <c r="Y571" s="357"/>
      <c r="Z571" s="357"/>
    </row>
    <row r="572" spans="1:26" ht="11.25" customHeight="1" x14ac:dyDescent="0.2">
      <c r="A572" s="357"/>
      <c r="B572" s="357"/>
      <c r="C572" s="357"/>
      <c r="D572" s="357"/>
      <c r="E572" s="357"/>
      <c r="F572" s="357"/>
      <c r="G572" s="357"/>
      <c r="H572" s="361"/>
      <c r="I572" s="357"/>
      <c r="J572" s="357"/>
      <c r="K572" s="361"/>
      <c r="L572" s="443"/>
      <c r="M572" s="357"/>
      <c r="N572" s="357"/>
      <c r="O572" s="357"/>
      <c r="P572" s="357"/>
      <c r="Q572" s="357"/>
      <c r="R572" s="357"/>
      <c r="S572" s="357"/>
      <c r="T572" s="357"/>
      <c r="U572" s="357"/>
      <c r="V572" s="357"/>
      <c r="W572" s="357"/>
      <c r="X572" s="357"/>
      <c r="Y572" s="357"/>
      <c r="Z572" s="357"/>
    </row>
    <row r="573" spans="1:26" ht="11.25" customHeight="1" x14ac:dyDescent="0.2">
      <c r="A573" s="357"/>
      <c r="B573" s="357"/>
      <c r="C573" s="357"/>
      <c r="D573" s="357"/>
      <c r="E573" s="357"/>
      <c r="F573" s="357"/>
      <c r="G573" s="357"/>
      <c r="H573" s="361"/>
      <c r="I573" s="357"/>
      <c r="J573" s="357"/>
      <c r="K573" s="361"/>
      <c r="L573" s="443"/>
      <c r="M573" s="357"/>
      <c r="N573" s="357"/>
      <c r="O573" s="357"/>
      <c r="P573" s="357"/>
      <c r="Q573" s="357"/>
      <c r="R573" s="357"/>
      <c r="S573" s="357"/>
      <c r="T573" s="357"/>
      <c r="U573" s="357"/>
      <c r="V573" s="357"/>
      <c r="W573" s="357"/>
      <c r="X573" s="357"/>
      <c r="Y573" s="357"/>
      <c r="Z573" s="357"/>
    </row>
    <row r="574" spans="1:26" ht="11.25" customHeight="1" x14ac:dyDescent="0.2">
      <c r="A574" s="357"/>
      <c r="B574" s="357"/>
      <c r="C574" s="357"/>
      <c r="D574" s="357"/>
      <c r="E574" s="357"/>
      <c r="F574" s="357"/>
      <c r="G574" s="357"/>
      <c r="H574" s="361"/>
      <c r="I574" s="357"/>
      <c r="J574" s="357"/>
      <c r="K574" s="361"/>
      <c r="L574" s="443"/>
      <c r="M574" s="357"/>
      <c r="N574" s="357"/>
      <c r="O574" s="357"/>
      <c r="P574" s="357"/>
      <c r="Q574" s="357"/>
      <c r="R574" s="357"/>
      <c r="S574" s="357"/>
      <c r="T574" s="357"/>
      <c r="U574" s="357"/>
      <c r="V574" s="357"/>
      <c r="W574" s="357"/>
      <c r="X574" s="357"/>
      <c r="Y574" s="357"/>
      <c r="Z574" s="357"/>
    </row>
    <row r="575" spans="1:26" ht="11.25" customHeight="1" x14ac:dyDescent="0.2">
      <c r="A575" s="357"/>
      <c r="B575" s="357"/>
      <c r="C575" s="357"/>
      <c r="D575" s="357"/>
      <c r="E575" s="357"/>
      <c r="F575" s="357"/>
      <c r="G575" s="357"/>
      <c r="H575" s="361"/>
      <c r="I575" s="357"/>
      <c r="J575" s="357"/>
      <c r="K575" s="361"/>
      <c r="L575" s="443"/>
      <c r="M575" s="357"/>
      <c r="N575" s="357"/>
      <c r="O575" s="357"/>
      <c r="P575" s="357"/>
      <c r="Q575" s="357"/>
      <c r="R575" s="357"/>
      <c r="S575" s="357"/>
      <c r="T575" s="357"/>
      <c r="U575" s="357"/>
      <c r="V575" s="357"/>
      <c r="W575" s="357"/>
      <c r="X575" s="357"/>
      <c r="Y575" s="357"/>
      <c r="Z575" s="357"/>
    </row>
    <row r="576" spans="1:26" ht="11.25" customHeight="1" x14ac:dyDescent="0.2">
      <c r="A576" s="357"/>
      <c r="B576" s="357"/>
      <c r="C576" s="357"/>
      <c r="D576" s="357"/>
      <c r="E576" s="357"/>
      <c r="F576" s="357"/>
      <c r="G576" s="357"/>
      <c r="H576" s="361"/>
      <c r="I576" s="357"/>
      <c r="J576" s="357"/>
      <c r="K576" s="361"/>
      <c r="L576" s="443"/>
      <c r="M576" s="357"/>
      <c r="N576" s="357"/>
      <c r="O576" s="357"/>
      <c r="P576" s="357"/>
      <c r="Q576" s="357"/>
      <c r="R576" s="357"/>
      <c r="S576" s="357"/>
      <c r="T576" s="357"/>
      <c r="U576" s="357"/>
      <c r="V576" s="357"/>
      <c r="W576" s="357"/>
      <c r="X576" s="357"/>
      <c r="Y576" s="357"/>
      <c r="Z576" s="357"/>
    </row>
    <row r="577" spans="1:26" ht="11.25" customHeight="1" x14ac:dyDescent="0.2">
      <c r="A577" s="357"/>
      <c r="B577" s="357"/>
      <c r="C577" s="357"/>
      <c r="D577" s="357"/>
      <c r="E577" s="357"/>
      <c r="F577" s="357"/>
      <c r="G577" s="357"/>
      <c r="H577" s="361"/>
      <c r="I577" s="357"/>
      <c r="J577" s="357"/>
      <c r="K577" s="361"/>
      <c r="L577" s="443"/>
      <c r="M577" s="357"/>
      <c r="N577" s="357"/>
      <c r="O577" s="357"/>
      <c r="P577" s="357"/>
      <c r="Q577" s="357"/>
      <c r="R577" s="357"/>
      <c r="S577" s="357"/>
      <c r="T577" s="357"/>
      <c r="U577" s="357"/>
      <c r="V577" s="357"/>
      <c r="W577" s="357"/>
      <c r="X577" s="357"/>
      <c r="Y577" s="357"/>
      <c r="Z577" s="357"/>
    </row>
    <row r="578" spans="1:26" ht="11.25" customHeight="1" x14ac:dyDescent="0.2">
      <c r="A578" s="357"/>
      <c r="B578" s="357"/>
      <c r="C578" s="357"/>
      <c r="D578" s="357"/>
      <c r="E578" s="357"/>
      <c r="F578" s="357"/>
      <c r="G578" s="357"/>
      <c r="H578" s="361"/>
      <c r="I578" s="357"/>
      <c r="J578" s="357"/>
      <c r="K578" s="361"/>
      <c r="L578" s="443"/>
      <c r="M578" s="357"/>
      <c r="N578" s="357"/>
      <c r="O578" s="357"/>
      <c r="P578" s="357"/>
      <c r="Q578" s="357"/>
      <c r="R578" s="357"/>
      <c r="S578" s="357"/>
      <c r="T578" s="357"/>
      <c r="U578" s="357"/>
      <c r="V578" s="357"/>
      <c r="W578" s="357"/>
      <c r="X578" s="357"/>
      <c r="Y578" s="357"/>
      <c r="Z578" s="357"/>
    </row>
    <row r="579" spans="1:26" ht="11.25" customHeight="1" x14ac:dyDescent="0.2">
      <c r="A579" s="357"/>
      <c r="B579" s="357"/>
      <c r="C579" s="357"/>
      <c r="D579" s="357"/>
      <c r="E579" s="357"/>
      <c r="F579" s="357"/>
      <c r="G579" s="357"/>
      <c r="H579" s="361"/>
      <c r="I579" s="357"/>
      <c r="J579" s="357"/>
      <c r="K579" s="361"/>
      <c r="L579" s="443"/>
      <c r="M579" s="357"/>
      <c r="N579" s="357"/>
      <c r="O579" s="357"/>
      <c r="P579" s="357"/>
      <c r="Q579" s="357"/>
      <c r="R579" s="357"/>
      <c r="S579" s="357"/>
      <c r="T579" s="357"/>
      <c r="U579" s="357"/>
      <c r="V579" s="357"/>
      <c r="W579" s="357"/>
      <c r="X579" s="357"/>
      <c r="Y579" s="357"/>
      <c r="Z579" s="357"/>
    </row>
    <row r="580" spans="1:26" ht="11.25" customHeight="1" x14ac:dyDescent="0.2">
      <c r="A580" s="357"/>
      <c r="B580" s="357"/>
      <c r="C580" s="357"/>
      <c r="D580" s="357"/>
      <c r="E580" s="357"/>
      <c r="F580" s="357"/>
      <c r="G580" s="357"/>
      <c r="H580" s="361"/>
      <c r="I580" s="357"/>
      <c r="J580" s="357"/>
      <c r="K580" s="361"/>
      <c r="L580" s="443"/>
      <c r="M580" s="357"/>
      <c r="N580" s="357"/>
      <c r="O580" s="357"/>
      <c r="P580" s="357"/>
      <c r="Q580" s="357"/>
      <c r="R580" s="357"/>
      <c r="S580" s="357"/>
      <c r="T580" s="357"/>
      <c r="U580" s="357"/>
      <c r="V580" s="357"/>
      <c r="W580" s="357"/>
      <c r="X580" s="357"/>
      <c r="Y580" s="357"/>
      <c r="Z580" s="357"/>
    </row>
    <row r="581" spans="1:26" ht="11.25" customHeight="1" x14ac:dyDescent="0.2">
      <c r="A581" s="357"/>
      <c r="B581" s="357"/>
      <c r="C581" s="357"/>
      <c r="D581" s="357"/>
      <c r="E581" s="357"/>
      <c r="F581" s="357"/>
      <c r="G581" s="357"/>
      <c r="H581" s="361"/>
      <c r="I581" s="357"/>
      <c r="J581" s="357"/>
      <c r="K581" s="361"/>
      <c r="L581" s="443"/>
      <c r="M581" s="357"/>
      <c r="N581" s="357"/>
      <c r="O581" s="357"/>
      <c r="P581" s="357"/>
      <c r="Q581" s="357"/>
      <c r="R581" s="357"/>
      <c r="S581" s="357"/>
      <c r="T581" s="357"/>
      <c r="U581" s="357"/>
      <c r="V581" s="357"/>
      <c r="W581" s="357"/>
      <c r="X581" s="357"/>
      <c r="Y581" s="357"/>
      <c r="Z581" s="357"/>
    </row>
    <row r="582" spans="1:26" ht="11.25" customHeight="1" x14ac:dyDescent="0.2">
      <c r="A582" s="357"/>
      <c r="B582" s="357"/>
      <c r="C582" s="357"/>
      <c r="D582" s="357"/>
      <c r="E582" s="357"/>
      <c r="F582" s="357"/>
      <c r="G582" s="357"/>
      <c r="H582" s="361"/>
      <c r="I582" s="357"/>
      <c r="J582" s="357"/>
      <c r="K582" s="361"/>
      <c r="L582" s="443"/>
      <c r="M582" s="357"/>
      <c r="N582" s="357"/>
      <c r="O582" s="357"/>
      <c r="P582" s="357"/>
      <c r="Q582" s="357"/>
      <c r="R582" s="357"/>
      <c r="S582" s="357"/>
      <c r="T582" s="357"/>
      <c r="U582" s="357"/>
      <c r="V582" s="357"/>
      <c r="W582" s="357"/>
      <c r="X582" s="357"/>
      <c r="Y582" s="357"/>
      <c r="Z582" s="357"/>
    </row>
    <row r="583" spans="1:26" ht="11.25" customHeight="1" x14ac:dyDescent="0.2">
      <c r="A583" s="357"/>
      <c r="B583" s="357"/>
      <c r="C583" s="357"/>
      <c r="D583" s="357"/>
      <c r="E583" s="357"/>
      <c r="F583" s="357"/>
      <c r="G583" s="357"/>
      <c r="H583" s="361"/>
      <c r="I583" s="357"/>
      <c r="J583" s="357"/>
      <c r="K583" s="361"/>
      <c r="L583" s="443"/>
      <c r="M583" s="357"/>
      <c r="N583" s="357"/>
      <c r="O583" s="357"/>
      <c r="P583" s="357"/>
      <c r="Q583" s="357"/>
      <c r="R583" s="357"/>
      <c r="S583" s="357"/>
      <c r="T583" s="357"/>
      <c r="U583" s="357"/>
      <c r="V583" s="357"/>
      <c r="W583" s="357"/>
      <c r="X583" s="357"/>
      <c r="Y583" s="357"/>
      <c r="Z583" s="357"/>
    </row>
    <row r="584" spans="1:26" ht="11.25" customHeight="1" x14ac:dyDescent="0.2">
      <c r="A584" s="357"/>
      <c r="B584" s="357"/>
      <c r="C584" s="357"/>
      <c r="D584" s="357"/>
      <c r="E584" s="357"/>
      <c r="F584" s="357"/>
      <c r="G584" s="357"/>
      <c r="H584" s="361"/>
      <c r="I584" s="357"/>
      <c r="J584" s="357"/>
      <c r="K584" s="361"/>
      <c r="L584" s="443"/>
      <c r="M584" s="357"/>
      <c r="N584" s="357"/>
      <c r="O584" s="357"/>
      <c r="P584" s="357"/>
      <c r="Q584" s="357"/>
      <c r="R584" s="357"/>
      <c r="S584" s="357"/>
      <c r="T584" s="357"/>
      <c r="U584" s="357"/>
      <c r="V584" s="357"/>
      <c r="W584" s="357"/>
      <c r="X584" s="357"/>
      <c r="Y584" s="357"/>
      <c r="Z584" s="357"/>
    </row>
    <row r="585" spans="1:26" ht="11.25" customHeight="1" x14ac:dyDescent="0.2">
      <c r="A585" s="357"/>
      <c r="B585" s="357"/>
      <c r="C585" s="357"/>
      <c r="D585" s="357"/>
      <c r="E585" s="357"/>
      <c r="F585" s="357"/>
      <c r="G585" s="357"/>
      <c r="H585" s="361"/>
      <c r="I585" s="357"/>
      <c r="J585" s="357"/>
      <c r="K585" s="361"/>
      <c r="L585" s="443"/>
      <c r="M585" s="357"/>
      <c r="N585" s="357"/>
      <c r="O585" s="357"/>
      <c r="P585" s="357"/>
      <c r="Q585" s="357"/>
      <c r="R585" s="357"/>
      <c r="S585" s="357"/>
      <c r="T585" s="357"/>
      <c r="U585" s="357"/>
      <c r="V585" s="357"/>
      <c r="W585" s="357"/>
      <c r="X585" s="357"/>
      <c r="Y585" s="357"/>
      <c r="Z585" s="357"/>
    </row>
    <row r="586" spans="1:26" ht="11.25" customHeight="1" x14ac:dyDescent="0.2">
      <c r="A586" s="357"/>
      <c r="B586" s="357"/>
      <c r="C586" s="357"/>
      <c r="D586" s="357"/>
      <c r="E586" s="357"/>
      <c r="F586" s="357"/>
      <c r="G586" s="357"/>
      <c r="H586" s="361"/>
      <c r="I586" s="357"/>
      <c r="J586" s="357"/>
      <c r="K586" s="361"/>
      <c r="L586" s="443"/>
      <c r="M586" s="357"/>
      <c r="N586" s="357"/>
      <c r="O586" s="357"/>
      <c r="P586" s="357"/>
      <c r="Q586" s="357"/>
      <c r="R586" s="357"/>
      <c r="S586" s="357"/>
      <c r="T586" s="357"/>
      <c r="U586" s="357"/>
      <c r="V586" s="357"/>
      <c r="W586" s="357"/>
      <c r="X586" s="357"/>
      <c r="Y586" s="357"/>
      <c r="Z586" s="357"/>
    </row>
    <row r="587" spans="1:26" ht="11.25" customHeight="1" x14ac:dyDescent="0.2">
      <c r="A587" s="357"/>
      <c r="B587" s="357"/>
      <c r="C587" s="357"/>
      <c r="D587" s="357"/>
      <c r="E587" s="357"/>
      <c r="F587" s="357"/>
      <c r="G587" s="357"/>
      <c r="H587" s="361"/>
      <c r="I587" s="357"/>
      <c r="J587" s="357"/>
      <c r="K587" s="361"/>
      <c r="L587" s="443"/>
      <c r="M587" s="357"/>
      <c r="N587" s="357"/>
      <c r="O587" s="357"/>
      <c r="P587" s="357"/>
      <c r="Q587" s="357"/>
      <c r="R587" s="357"/>
      <c r="S587" s="357"/>
      <c r="T587" s="357"/>
      <c r="U587" s="357"/>
      <c r="V587" s="357"/>
      <c r="W587" s="357"/>
      <c r="X587" s="357"/>
      <c r="Y587" s="357"/>
      <c r="Z587" s="357"/>
    </row>
    <row r="588" spans="1:26" ht="11.25" customHeight="1" x14ac:dyDescent="0.2">
      <c r="A588" s="357"/>
      <c r="B588" s="357"/>
      <c r="C588" s="357"/>
      <c r="D588" s="357"/>
      <c r="E588" s="357"/>
      <c r="F588" s="357"/>
      <c r="G588" s="357"/>
      <c r="H588" s="361"/>
      <c r="I588" s="357"/>
      <c r="J588" s="357"/>
      <c r="K588" s="361"/>
      <c r="L588" s="443"/>
      <c r="M588" s="357"/>
      <c r="N588" s="357"/>
      <c r="O588" s="357"/>
      <c r="P588" s="357"/>
      <c r="Q588" s="357"/>
      <c r="R588" s="357"/>
      <c r="S588" s="357"/>
      <c r="T588" s="357"/>
      <c r="U588" s="357"/>
      <c r="V588" s="357"/>
      <c r="W588" s="357"/>
      <c r="X588" s="357"/>
      <c r="Y588" s="357"/>
      <c r="Z588" s="357"/>
    </row>
    <row r="589" spans="1:26" ht="11.25" customHeight="1" x14ac:dyDescent="0.2">
      <c r="A589" s="357"/>
      <c r="B589" s="357"/>
      <c r="C589" s="357"/>
      <c r="D589" s="357"/>
      <c r="E589" s="357"/>
      <c r="F589" s="357"/>
      <c r="G589" s="357"/>
      <c r="H589" s="361"/>
      <c r="I589" s="357"/>
      <c r="J589" s="357"/>
      <c r="K589" s="361"/>
      <c r="L589" s="443"/>
      <c r="M589" s="357"/>
      <c r="N589" s="357"/>
      <c r="O589" s="357"/>
      <c r="P589" s="357"/>
      <c r="Q589" s="357"/>
      <c r="R589" s="357"/>
      <c r="S589" s="357"/>
      <c r="T589" s="357"/>
      <c r="U589" s="357"/>
      <c r="V589" s="357"/>
      <c r="W589" s="357"/>
      <c r="X589" s="357"/>
      <c r="Y589" s="357"/>
      <c r="Z589" s="357"/>
    </row>
    <row r="590" spans="1:26" ht="11.25" customHeight="1" x14ac:dyDescent="0.2">
      <c r="A590" s="357"/>
      <c r="B590" s="357"/>
      <c r="C590" s="357"/>
      <c r="D590" s="357"/>
      <c r="E590" s="357"/>
      <c r="F590" s="357"/>
      <c r="G590" s="357"/>
      <c r="H590" s="361"/>
      <c r="I590" s="357"/>
      <c r="J590" s="357"/>
      <c r="K590" s="361"/>
      <c r="L590" s="443"/>
      <c r="M590" s="357"/>
      <c r="N590" s="357"/>
      <c r="O590" s="357"/>
      <c r="P590" s="357"/>
      <c r="Q590" s="357"/>
      <c r="R590" s="357"/>
      <c r="S590" s="357"/>
      <c r="T590" s="357"/>
      <c r="U590" s="357"/>
      <c r="V590" s="357"/>
      <c r="W590" s="357"/>
      <c r="X590" s="357"/>
      <c r="Y590" s="357"/>
      <c r="Z590" s="357"/>
    </row>
    <row r="591" spans="1:26" ht="11.25" customHeight="1" x14ac:dyDescent="0.2">
      <c r="A591" s="357"/>
      <c r="B591" s="357"/>
      <c r="C591" s="357"/>
      <c r="D591" s="357"/>
      <c r="E591" s="357"/>
      <c r="F591" s="357"/>
      <c r="G591" s="357"/>
      <c r="H591" s="361"/>
      <c r="I591" s="357"/>
      <c r="J591" s="357"/>
      <c r="K591" s="361"/>
      <c r="L591" s="443"/>
      <c r="M591" s="357"/>
      <c r="N591" s="357"/>
      <c r="O591" s="357"/>
      <c r="P591" s="357"/>
      <c r="Q591" s="357"/>
      <c r="R591" s="357"/>
      <c r="S591" s="357"/>
      <c r="T591" s="357"/>
      <c r="U591" s="357"/>
      <c r="V591" s="357"/>
      <c r="W591" s="357"/>
      <c r="X591" s="357"/>
      <c r="Y591" s="357"/>
      <c r="Z591" s="357"/>
    </row>
    <row r="592" spans="1:26" ht="11.25" customHeight="1" x14ac:dyDescent="0.2">
      <c r="A592" s="357"/>
      <c r="B592" s="357"/>
      <c r="C592" s="357"/>
      <c r="D592" s="357"/>
      <c r="E592" s="357"/>
      <c r="F592" s="357"/>
      <c r="G592" s="357"/>
      <c r="H592" s="361"/>
      <c r="I592" s="357"/>
      <c r="J592" s="357"/>
      <c r="K592" s="361"/>
      <c r="L592" s="443"/>
      <c r="M592" s="357"/>
      <c r="N592" s="357"/>
      <c r="O592" s="357"/>
      <c r="P592" s="357"/>
      <c r="Q592" s="357"/>
      <c r="R592" s="357"/>
      <c r="S592" s="357"/>
      <c r="T592" s="357"/>
      <c r="U592" s="357"/>
      <c r="V592" s="357"/>
      <c r="W592" s="357"/>
      <c r="X592" s="357"/>
      <c r="Y592" s="357"/>
      <c r="Z592" s="357"/>
    </row>
    <row r="593" spans="1:26" ht="11.25" customHeight="1" x14ac:dyDescent="0.2">
      <c r="A593" s="357"/>
      <c r="B593" s="357"/>
      <c r="C593" s="357"/>
      <c r="D593" s="357"/>
      <c r="E593" s="357"/>
      <c r="F593" s="357"/>
      <c r="G593" s="357"/>
      <c r="H593" s="361"/>
      <c r="I593" s="357"/>
      <c r="J593" s="357"/>
      <c r="K593" s="361"/>
      <c r="L593" s="443"/>
      <c r="M593" s="357"/>
      <c r="N593" s="357"/>
      <c r="O593" s="357"/>
      <c r="P593" s="357"/>
      <c r="Q593" s="357"/>
      <c r="R593" s="357"/>
      <c r="S593" s="357"/>
      <c r="T593" s="357"/>
      <c r="U593" s="357"/>
      <c r="V593" s="357"/>
      <c r="W593" s="357"/>
      <c r="X593" s="357"/>
      <c r="Y593" s="357"/>
      <c r="Z593" s="357"/>
    </row>
    <row r="594" spans="1:26" ht="11.25" customHeight="1" x14ac:dyDescent="0.2">
      <c r="A594" s="357"/>
      <c r="B594" s="357"/>
      <c r="C594" s="357"/>
      <c r="D594" s="357"/>
      <c r="E594" s="357"/>
      <c r="F594" s="357"/>
      <c r="G594" s="357"/>
      <c r="H594" s="361"/>
      <c r="I594" s="357"/>
      <c r="J594" s="357"/>
      <c r="K594" s="361"/>
      <c r="L594" s="443"/>
      <c r="M594" s="357"/>
      <c r="N594" s="357"/>
      <c r="O594" s="357"/>
      <c r="P594" s="357"/>
      <c r="Q594" s="357"/>
      <c r="R594" s="357"/>
      <c r="S594" s="357"/>
      <c r="T594" s="357"/>
      <c r="U594" s="357"/>
      <c r="V594" s="357"/>
      <c r="W594" s="357"/>
      <c r="X594" s="357"/>
      <c r="Y594" s="357"/>
      <c r="Z594" s="357"/>
    </row>
    <row r="595" spans="1:26" ht="11.25" customHeight="1" x14ac:dyDescent="0.2">
      <c r="A595" s="357"/>
      <c r="B595" s="357"/>
      <c r="C595" s="357"/>
      <c r="D595" s="357"/>
      <c r="E595" s="357"/>
      <c r="F595" s="357"/>
      <c r="G595" s="357"/>
      <c r="H595" s="361"/>
      <c r="I595" s="357"/>
      <c r="J595" s="357"/>
      <c r="K595" s="361"/>
      <c r="L595" s="443"/>
      <c r="M595" s="357"/>
      <c r="N595" s="357"/>
      <c r="O595" s="357"/>
      <c r="P595" s="357"/>
      <c r="Q595" s="357"/>
      <c r="R595" s="357"/>
      <c r="S595" s="357"/>
      <c r="T595" s="357"/>
      <c r="U595" s="357"/>
      <c r="V595" s="357"/>
      <c r="W595" s="357"/>
      <c r="X595" s="357"/>
      <c r="Y595" s="357"/>
      <c r="Z595" s="357"/>
    </row>
    <row r="596" spans="1:26" ht="11.25" customHeight="1" x14ac:dyDescent="0.2">
      <c r="A596" s="357"/>
      <c r="B596" s="357"/>
      <c r="C596" s="357"/>
      <c r="D596" s="357"/>
      <c r="E596" s="357"/>
      <c r="F596" s="357"/>
      <c r="G596" s="357"/>
      <c r="H596" s="361"/>
      <c r="I596" s="357"/>
      <c r="J596" s="357"/>
      <c r="K596" s="361"/>
      <c r="L596" s="443"/>
      <c r="M596" s="357"/>
      <c r="N596" s="357"/>
      <c r="O596" s="357"/>
      <c r="P596" s="357"/>
      <c r="Q596" s="357"/>
      <c r="R596" s="357"/>
      <c r="S596" s="357"/>
      <c r="T596" s="357"/>
      <c r="U596" s="357"/>
      <c r="V596" s="357"/>
      <c r="W596" s="357"/>
      <c r="X596" s="357"/>
      <c r="Y596" s="357"/>
      <c r="Z596" s="357"/>
    </row>
    <row r="597" spans="1:26" ht="11.25" customHeight="1" x14ac:dyDescent="0.2">
      <c r="A597" s="357"/>
      <c r="B597" s="357"/>
      <c r="C597" s="357"/>
      <c r="D597" s="357"/>
      <c r="E597" s="357"/>
      <c r="F597" s="357"/>
      <c r="G597" s="357"/>
      <c r="H597" s="361"/>
      <c r="I597" s="357"/>
      <c r="J597" s="357"/>
      <c r="K597" s="361"/>
      <c r="L597" s="443"/>
      <c r="M597" s="357"/>
      <c r="N597" s="357"/>
      <c r="O597" s="357"/>
      <c r="P597" s="357"/>
      <c r="Q597" s="357"/>
      <c r="R597" s="357"/>
      <c r="S597" s="357"/>
      <c r="T597" s="357"/>
      <c r="U597" s="357"/>
      <c r="V597" s="357"/>
      <c r="W597" s="357"/>
      <c r="X597" s="357"/>
      <c r="Y597" s="357"/>
      <c r="Z597" s="357"/>
    </row>
    <row r="598" spans="1:26" ht="11.25" customHeight="1" x14ac:dyDescent="0.2">
      <c r="A598" s="357"/>
      <c r="B598" s="357"/>
      <c r="C598" s="357"/>
      <c r="D598" s="357"/>
      <c r="E598" s="357"/>
      <c r="F598" s="357"/>
      <c r="G598" s="357"/>
      <c r="H598" s="361"/>
      <c r="I598" s="357"/>
      <c r="J598" s="357"/>
      <c r="K598" s="361"/>
      <c r="L598" s="443"/>
      <c r="M598" s="357"/>
      <c r="N598" s="357"/>
      <c r="O598" s="357"/>
      <c r="P598" s="357"/>
      <c r="Q598" s="357"/>
      <c r="R598" s="357"/>
      <c r="S598" s="357"/>
      <c r="T598" s="357"/>
      <c r="U598" s="357"/>
      <c r="V598" s="357"/>
      <c r="W598" s="357"/>
      <c r="X598" s="357"/>
      <c r="Y598" s="357"/>
      <c r="Z598" s="357"/>
    </row>
    <row r="599" spans="1:26" ht="11.25" customHeight="1" x14ac:dyDescent="0.2">
      <c r="A599" s="357"/>
      <c r="B599" s="357"/>
      <c r="C599" s="357"/>
      <c r="D599" s="357"/>
      <c r="E599" s="357"/>
      <c r="F599" s="357"/>
      <c r="G599" s="357"/>
      <c r="H599" s="361"/>
      <c r="I599" s="357"/>
      <c r="J599" s="357"/>
      <c r="K599" s="361"/>
      <c r="L599" s="443"/>
      <c r="M599" s="357"/>
      <c r="N599" s="357"/>
      <c r="O599" s="357"/>
      <c r="P599" s="357"/>
      <c r="Q599" s="357"/>
      <c r="R599" s="357"/>
      <c r="S599" s="357"/>
      <c r="T599" s="357"/>
      <c r="U599" s="357"/>
      <c r="V599" s="357"/>
      <c r="W599" s="357"/>
      <c r="X599" s="357"/>
      <c r="Y599" s="357"/>
      <c r="Z599" s="357"/>
    </row>
    <row r="600" spans="1:26" ht="11.25" customHeight="1" x14ac:dyDescent="0.2">
      <c r="A600" s="357"/>
      <c r="B600" s="357"/>
      <c r="C600" s="357"/>
      <c r="D600" s="357"/>
      <c r="E600" s="357"/>
      <c r="F600" s="357"/>
      <c r="G600" s="357"/>
      <c r="H600" s="361"/>
      <c r="I600" s="357"/>
      <c r="J600" s="357"/>
      <c r="K600" s="361"/>
      <c r="L600" s="443"/>
      <c r="M600" s="357"/>
      <c r="N600" s="357"/>
      <c r="O600" s="357"/>
      <c r="P600" s="357"/>
      <c r="Q600" s="357"/>
      <c r="R600" s="357"/>
      <c r="S600" s="357"/>
      <c r="T600" s="357"/>
      <c r="U600" s="357"/>
      <c r="V600" s="357"/>
      <c r="W600" s="357"/>
      <c r="X600" s="357"/>
      <c r="Y600" s="357"/>
      <c r="Z600" s="357"/>
    </row>
    <row r="601" spans="1:26" ht="11.25" customHeight="1" x14ac:dyDescent="0.2">
      <c r="A601" s="357"/>
      <c r="B601" s="357"/>
      <c r="C601" s="357"/>
      <c r="D601" s="357"/>
      <c r="E601" s="357"/>
      <c r="F601" s="357"/>
      <c r="G601" s="357"/>
      <c r="H601" s="361"/>
      <c r="I601" s="357"/>
      <c r="J601" s="357"/>
      <c r="K601" s="361"/>
      <c r="L601" s="443"/>
      <c r="M601" s="357"/>
      <c r="N601" s="357"/>
      <c r="O601" s="357"/>
      <c r="P601" s="357"/>
      <c r="Q601" s="357"/>
      <c r="R601" s="357"/>
      <c r="S601" s="357"/>
      <c r="T601" s="357"/>
      <c r="U601" s="357"/>
      <c r="V601" s="357"/>
      <c r="W601" s="357"/>
      <c r="X601" s="357"/>
      <c r="Y601" s="357"/>
      <c r="Z601" s="357"/>
    </row>
    <row r="602" spans="1:26" ht="11.25" customHeight="1" x14ac:dyDescent="0.2">
      <c r="A602" s="357"/>
      <c r="B602" s="357"/>
      <c r="C602" s="357"/>
      <c r="D602" s="357"/>
      <c r="E602" s="357"/>
      <c r="F602" s="357"/>
      <c r="G602" s="357"/>
      <c r="H602" s="361"/>
      <c r="I602" s="357"/>
      <c r="J602" s="357"/>
      <c r="K602" s="361"/>
      <c r="L602" s="443"/>
      <c r="M602" s="357"/>
      <c r="N602" s="357"/>
      <c r="O602" s="357"/>
      <c r="P602" s="357"/>
      <c r="Q602" s="357"/>
      <c r="R602" s="357"/>
      <c r="S602" s="357"/>
      <c r="T602" s="357"/>
      <c r="U602" s="357"/>
      <c r="V602" s="357"/>
      <c r="W602" s="357"/>
      <c r="X602" s="357"/>
      <c r="Y602" s="357"/>
      <c r="Z602" s="357"/>
    </row>
    <row r="603" spans="1:26" ht="11.25" customHeight="1" x14ac:dyDescent="0.2">
      <c r="A603" s="357"/>
      <c r="B603" s="357"/>
      <c r="C603" s="357"/>
      <c r="D603" s="357"/>
      <c r="E603" s="357"/>
      <c r="F603" s="357"/>
      <c r="G603" s="357"/>
      <c r="H603" s="361"/>
      <c r="I603" s="357"/>
      <c r="J603" s="357"/>
      <c r="K603" s="361"/>
      <c r="L603" s="443"/>
      <c r="M603" s="357"/>
      <c r="N603" s="357"/>
      <c r="O603" s="357"/>
      <c r="P603" s="357"/>
      <c r="Q603" s="357"/>
      <c r="R603" s="357"/>
      <c r="S603" s="357"/>
      <c r="T603" s="357"/>
      <c r="U603" s="357"/>
      <c r="V603" s="357"/>
      <c r="W603" s="357"/>
      <c r="X603" s="357"/>
      <c r="Y603" s="357"/>
      <c r="Z603" s="357"/>
    </row>
    <row r="604" spans="1:26" ht="11.25" customHeight="1" x14ac:dyDescent="0.2">
      <c r="A604" s="357"/>
      <c r="B604" s="357"/>
      <c r="C604" s="357"/>
      <c r="D604" s="357"/>
      <c r="E604" s="357"/>
      <c r="F604" s="357"/>
      <c r="G604" s="357"/>
      <c r="H604" s="361"/>
      <c r="I604" s="357"/>
      <c r="J604" s="357"/>
      <c r="K604" s="361"/>
      <c r="L604" s="443"/>
      <c r="M604" s="357"/>
      <c r="N604" s="357"/>
      <c r="O604" s="357"/>
      <c r="P604" s="357"/>
      <c r="Q604" s="357"/>
      <c r="R604" s="357"/>
      <c r="S604" s="357"/>
      <c r="T604" s="357"/>
      <c r="U604" s="357"/>
      <c r="V604" s="357"/>
      <c r="W604" s="357"/>
      <c r="X604" s="357"/>
      <c r="Y604" s="357"/>
      <c r="Z604" s="357"/>
    </row>
    <row r="605" spans="1:26" ht="11.25" customHeight="1" x14ac:dyDescent="0.2">
      <c r="A605" s="357"/>
      <c r="B605" s="357"/>
      <c r="C605" s="357"/>
      <c r="D605" s="357"/>
      <c r="E605" s="357"/>
      <c r="F605" s="357"/>
      <c r="G605" s="357"/>
      <c r="H605" s="361"/>
      <c r="I605" s="357"/>
      <c r="J605" s="357"/>
      <c r="K605" s="361"/>
      <c r="L605" s="443"/>
      <c r="M605" s="357"/>
      <c r="N605" s="357"/>
      <c r="O605" s="357"/>
      <c r="P605" s="357"/>
      <c r="Q605" s="357"/>
      <c r="R605" s="357"/>
      <c r="S605" s="357"/>
      <c r="T605" s="357"/>
      <c r="U605" s="357"/>
      <c r="V605" s="357"/>
      <c r="W605" s="357"/>
      <c r="X605" s="357"/>
      <c r="Y605" s="357"/>
      <c r="Z605" s="357"/>
    </row>
    <row r="606" spans="1:26" ht="11.25" customHeight="1" x14ac:dyDescent="0.2">
      <c r="A606" s="357"/>
      <c r="B606" s="357"/>
      <c r="C606" s="357"/>
      <c r="D606" s="357"/>
      <c r="E606" s="357"/>
      <c r="F606" s="357"/>
      <c r="G606" s="357"/>
      <c r="H606" s="361"/>
      <c r="I606" s="357"/>
      <c r="J606" s="357"/>
      <c r="K606" s="361"/>
      <c r="L606" s="443"/>
      <c r="M606" s="357"/>
      <c r="N606" s="357"/>
      <c r="O606" s="357"/>
      <c r="P606" s="357"/>
      <c r="Q606" s="357"/>
      <c r="R606" s="357"/>
      <c r="S606" s="357"/>
      <c r="T606" s="357"/>
      <c r="U606" s="357"/>
      <c r="V606" s="357"/>
      <c r="W606" s="357"/>
      <c r="X606" s="357"/>
      <c r="Y606" s="357"/>
      <c r="Z606" s="357"/>
    </row>
    <row r="607" spans="1:26" ht="11.25" customHeight="1" x14ac:dyDescent="0.2">
      <c r="A607" s="357"/>
      <c r="B607" s="357"/>
      <c r="C607" s="357"/>
      <c r="D607" s="357"/>
      <c r="E607" s="357"/>
      <c r="F607" s="357"/>
      <c r="G607" s="357"/>
      <c r="H607" s="361"/>
      <c r="I607" s="357"/>
      <c r="J607" s="357"/>
      <c r="K607" s="361"/>
      <c r="L607" s="443"/>
      <c r="M607" s="357"/>
      <c r="N607" s="357"/>
      <c r="O607" s="357"/>
      <c r="P607" s="357"/>
      <c r="Q607" s="357"/>
      <c r="R607" s="357"/>
      <c r="S607" s="357"/>
      <c r="T607" s="357"/>
      <c r="U607" s="357"/>
      <c r="V607" s="357"/>
      <c r="W607" s="357"/>
      <c r="X607" s="357"/>
      <c r="Y607" s="357"/>
      <c r="Z607" s="357"/>
    </row>
    <row r="608" spans="1:26" ht="11.25" customHeight="1" x14ac:dyDescent="0.2">
      <c r="A608" s="357"/>
      <c r="B608" s="357"/>
      <c r="C608" s="357"/>
      <c r="D608" s="357"/>
      <c r="E608" s="357"/>
      <c r="F608" s="357"/>
      <c r="G608" s="357"/>
      <c r="H608" s="361"/>
      <c r="I608" s="357"/>
      <c r="J608" s="357"/>
      <c r="K608" s="361"/>
      <c r="L608" s="443"/>
      <c r="M608" s="357"/>
      <c r="N608" s="357"/>
      <c r="O608" s="357"/>
      <c r="P608" s="357"/>
      <c r="Q608" s="357"/>
      <c r="R608" s="357"/>
      <c r="S608" s="357"/>
      <c r="T608" s="357"/>
      <c r="U608" s="357"/>
      <c r="V608" s="357"/>
      <c r="W608" s="357"/>
      <c r="X608" s="357"/>
      <c r="Y608" s="357"/>
      <c r="Z608" s="357"/>
    </row>
    <row r="609" spans="1:26" ht="11.25" customHeight="1" x14ac:dyDescent="0.2">
      <c r="A609" s="357"/>
      <c r="B609" s="357"/>
      <c r="C609" s="357"/>
      <c r="D609" s="357"/>
      <c r="E609" s="357"/>
      <c r="F609" s="357"/>
      <c r="G609" s="357"/>
      <c r="H609" s="361"/>
      <c r="I609" s="357"/>
      <c r="J609" s="357"/>
      <c r="K609" s="361"/>
      <c r="L609" s="443"/>
      <c r="M609" s="357"/>
      <c r="N609" s="357"/>
      <c r="O609" s="357"/>
      <c r="P609" s="357"/>
      <c r="Q609" s="357"/>
      <c r="R609" s="357"/>
      <c r="S609" s="357"/>
      <c r="T609" s="357"/>
      <c r="U609" s="357"/>
      <c r="V609" s="357"/>
      <c r="W609" s="357"/>
      <c r="X609" s="357"/>
      <c r="Y609" s="357"/>
      <c r="Z609" s="357"/>
    </row>
    <row r="610" spans="1:26" ht="11.25" customHeight="1" x14ac:dyDescent="0.2">
      <c r="A610" s="357"/>
      <c r="B610" s="357"/>
      <c r="C610" s="357"/>
      <c r="D610" s="357"/>
      <c r="E610" s="357"/>
      <c r="F610" s="357"/>
      <c r="G610" s="357"/>
      <c r="H610" s="361"/>
      <c r="I610" s="357"/>
      <c r="J610" s="357"/>
      <c r="K610" s="361"/>
      <c r="L610" s="443"/>
      <c r="M610" s="357"/>
      <c r="N610" s="357"/>
      <c r="O610" s="357"/>
      <c r="P610" s="357"/>
      <c r="Q610" s="357"/>
      <c r="R610" s="357"/>
      <c r="S610" s="357"/>
      <c r="T610" s="357"/>
      <c r="U610" s="357"/>
      <c r="V610" s="357"/>
      <c r="W610" s="357"/>
      <c r="X610" s="357"/>
      <c r="Y610" s="357"/>
      <c r="Z610" s="357"/>
    </row>
    <row r="611" spans="1:26" ht="11.25" customHeight="1" x14ac:dyDescent="0.2">
      <c r="A611" s="357"/>
      <c r="B611" s="357"/>
      <c r="C611" s="357"/>
      <c r="D611" s="357"/>
      <c r="E611" s="357"/>
      <c r="F611" s="357"/>
      <c r="G611" s="357"/>
      <c r="H611" s="361"/>
      <c r="I611" s="357"/>
      <c r="J611" s="357"/>
      <c r="K611" s="361"/>
      <c r="L611" s="443"/>
      <c r="M611" s="357"/>
      <c r="N611" s="357"/>
      <c r="O611" s="357"/>
      <c r="P611" s="357"/>
      <c r="Q611" s="357"/>
      <c r="R611" s="357"/>
      <c r="S611" s="357"/>
      <c r="T611" s="357"/>
      <c r="U611" s="357"/>
      <c r="V611" s="357"/>
      <c r="W611" s="357"/>
      <c r="X611" s="357"/>
      <c r="Y611" s="357"/>
      <c r="Z611" s="357"/>
    </row>
    <row r="612" spans="1:26" ht="11.25" customHeight="1" x14ac:dyDescent="0.2">
      <c r="A612" s="357"/>
      <c r="B612" s="357"/>
      <c r="C612" s="357"/>
      <c r="D612" s="357"/>
      <c r="E612" s="357"/>
      <c r="F612" s="357"/>
      <c r="G612" s="357"/>
      <c r="H612" s="361"/>
      <c r="I612" s="357"/>
      <c r="J612" s="357"/>
      <c r="K612" s="361"/>
      <c r="L612" s="443"/>
      <c r="M612" s="357"/>
      <c r="N612" s="357"/>
      <c r="O612" s="357"/>
      <c r="P612" s="357"/>
      <c r="Q612" s="357"/>
      <c r="R612" s="357"/>
      <c r="S612" s="357"/>
      <c r="T612" s="357"/>
      <c r="U612" s="357"/>
      <c r="V612" s="357"/>
      <c r="W612" s="357"/>
      <c r="X612" s="357"/>
      <c r="Y612" s="357"/>
      <c r="Z612" s="357"/>
    </row>
    <row r="613" spans="1:26" ht="11.25" customHeight="1" x14ac:dyDescent="0.2">
      <c r="A613" s="357"/>
      <c r="B613" s="357"/>
      <c r="C613" s="357"/>
      <c r="D613" s="357"/>
      <c r="E613" s="357"/>
      <c r="F613" s="357"/>
      <c r="G613" s="357"/>
      <c r="H613" s="361"/>
      <c r="I613" s="357"/>
      <c r="J613" s="357"/>
      <c r="K613" s="361"/>
      <c r="L613" s="443"/>
      <c r="M613" s="357"/>
      <c r="N613" s="357"/>
      <c r="O613" s="357"/>
      <c r="P613" s="357"/>
      <c r="Q613" s="357"/>
      <c r="R613" s="357"/>
      <c r="S613" s="357"/>
      <c r="T613" s="357"/>
      <c r="U613" s="357"/>
      <c r="V613" s="357"/>
      <c r="W613" s="357"/>
      <c r="X613" s="357"/>
      <c r="Y613" s="357"/>
      <c r="Z613" s="357"/>
    </row>
    <row r="614" spans="1:26" ht="11.25" customHeight="1" x14ac:dyDescent="0.2">
      <c r="A614" s="357"/>
      <c r="B614" s="357"/>
      <c r="C614" s="357"/>
      <c r="D614" s="357"/>
      <c r="E614" s="357"/>
      <c r="F614" s="357"/>
      <c r="G614" s="357"/>
      <c r="H614" s="361"/>
      <c r="I614" s="357"/>
      <c r="J614" s="357"/>
      <c r="K614" s="361"/>
      <c r="L614" s="443"/>
      <c r="M614" s="357"/>
      <c r="N614" s="357"/>
      <c r="O614" s="357"/>
      <c r="P614" s="357"/>
      <c r="Q614" s="357"/>
      <c r="R614" s="357"/>
      <c r="S614" s="357"/>
      <c r="T614" s="357"/>
      <c r="U614" s="357"/>
      <c r="V614" s="357"/>
      <c r="W614" s="357"/>
      <c r="X614" s="357"/>
      <c r="Y614" s="357"/>
      <c r="Z614" s="357"/>
    </row>
    <row r="615" spans="1:26" ht="11.25" customHeight="1" x14ac:dyDescent="0.2">
      <c r="A615" s="357"/>
      <c r="B615" s="357"/>
      <c r="C615" s="357"/>
      <c r="D615" s="357"/>
      <c r="E615" s="357"/>
      <c r="F615" s="357"/>
      <c r="G615" s="357"/>
      <c r="H615" s="361"/>
      <c r="I615" s="357"/>
      <c r="J615" s="357"/>
      <c r="K615" s="361"/>
      <c r="L615" s="443"/>
      <c r="M615" s="357"/>
      <c r="N615" s="357"/>
      <c r="O615" s="357"/>
      <c r="P615" s="357"/>
      <c r="Q615" s="357"/>
      <c r="R615" s="357"/>
      <c r="S615" s="357"/>
      <c r="T615" s="357"/>
      <c r="U615" s="357"/>
      <c r="V615" s="357"/>
      <c r="W615" s="357"/>
      <c r="X615" s="357"/>
      <c r="Y615" s="357"/>
      <c r="Z615" s="357"/>
    </row>
    <row r="616" spans="1:26" ht="11.25" customHeight="1" x14ac:dyDescent="0.2">
      <c r="A616" s="357"/>
      <c r="B616" s="357"/>
      <c r="C616" s="357"/>
      <c r="D616" s="357"/>
      <c r="E616" s="357"/>
      <c r="F616" s="357"/>
      <c r="G616" s="357"/>
      <c r="H616" s="361"/>
      <c r="I616" s="357"/>
      <c r="J616" s="357"/>
      <c r="K616" s="361"/>
      <c r="L616" s="443"/>
      <c r="M616" s="357"/>
      <c r="N616" s="357"/>
      <c r="O616" s="357"/>
      <c r="P616" s="357"/>
      <c r="Q616" s="357"/>
      <c r="R616" s="357"/>
      <c r="S616" s="357"/>
      <c r="T616" s="357"/>
      <c r="U616" s="357"/>
      <c r="V616" s="357"/>
      <c r="W616" s="357"/>
      <c r="X616" s="357"/>
      <c r="Y616" s="357"/>
      <c r="Z616" s="357"/>
    </row>
    <row r="617" spans="1:26" ht="11.25" customHeight="1" x14ac:dyDescent="0.2">
      <c r="A617" s="357"/>
      <c r="B617" s="357"/>
      <c r="C617" s="357"/>
      <c r="D617" s="357"/>
      <c r="E617" s="357"/>
      <c r="F617" s="357"/>
      <c r="G617" s="357"/>
      <c r="H617" s="361"/>
      <c r="I617" s="357"/>
      <c r="J617" s="357"/>
      <c r="K617" s="361"/>
      <c r="L617" s="443"/>
      <c r="M617" s="357"/>
      <c r="N617" s="357"/>
      <c r="O617" s="357"/>
      <c r="P617" s="357"/>
      <c r="Q617" s="357"/>
      <c r="R617" s="357"/>
      <c r="S617" s="357"/>
      <c r="T617" s="357"/>
      <c r="U617" s="357"/>
      <c r="V617" s="357"/>
      <c r="W617" s="357"/>
      <c r="X617" s="357"/>
      <c r="Y617" s="357"/>
      <c r="Z617" s="357"/>
    </row>
    <row r="618" spans="1:26" ht="11.25" customHeight="1" x14ac:dyDescent="0.2">
      <c r="A618" s="357"/>
      <c r="B618" s="357"/>
      <c r="C618" s="357"/>
      <c r="D618" s="357"/>
      <c r="E618" s="357"/>
      <c r="F618" s="357"/>
      <c r="G618" s="357"/>
      <c r="H618" s="361"/>
      <c r="I618" s="357"/>
      <c r="J618" s="357"/>
      <c r="K618" s="361"/>
      <c r="L618" s="443"/>
      <c r="M618" s="357"/>
      <c r="N618" s="357"/>
      <c r="O618" s="357"/>
      <c r="P618" s="357"/>
      <c r="Q618" s="357"/>
      <c r="R618" s="357"/>
      <c r="S618" s="357"/>
      <c r="T618" s="357"/>
      <c r="U618" s="357"/>
      <c r="V618" s="357"/>
      <c r="W618" s="357"/>
      <c r="X618" s="357"/>
      <c r="Y618" s="357"/>
      <c r="Z618" s="357"/>
    </row>
    <row r="619" spans="1:26" ht="11.25" customHeight="1" x14ac:dyDescent="0.2">
      <c r="A619" s="357"/>
      <c r="B619" s="357"/>
      <c r="C619" s="357"/>
      <c r="D619" s="357"/>
      <c r="E619" s="357"/>
      <c r="F619" s="357"/>
      <c r="G619" s="357"/>
      <c r="H619" s="361"/>
      <c r="I619" s="357"/>
      <c r="J619" s="357"/>
      <c r="K619" s="361"/>
      <c r="L619" s="443"/>
      <c r="M619" s="357"/>
      <c r="N619" s="357"/>
      <c r="O619" s="357"/>
      <c r="P619" s="357"/>
      <c r="Q619" s="357"/>
      <c r="R619" s="357"/>
      <c r="S619" s="357"/>
      <c r="T619" s="357"/>
      <c r="U619" s="357"/>
      <c r="V619" s="357"/>
      <c r="W619" s="357"/>
      <c r="X619" s="357"/>
      <c r="Y619" s="357"/>
      <c r="Z619" s="357"/>
    </row>
    <row r="620" spans="1:26" ht="11.25" customHeight="1" x14ac:dyDescent="0.2">
      <c r="A620" s="357"/>
      <c r="B620" s="357"/>
      <c r="C620" s="357"/>
      <c r="D620" s="357"/>
      <c r="E620" s="357"/>
      <c r="F620" s="357"/>
      <c r="G620" s="357"/>
      <c r="H620" s="361"/>
      <c r="I620" s="357"/>
      <c r="J620" s="357"/>
      <c r="K620" s="361"/>
      <c r="L620" s="443"/>
      <c r="M620" s="357"/>
      <c r="N620" s="357"/>
      <c r="O620" s="357"/>
      <c r="P620" s="357"/>
      <c r="Q620" s="357"/>
      <c r="R620" s="357"/>
      <c r="S620" s="357"/>
      <c r="T620" s="357"/>
      <c r="U620" s="357"/>
      <c r="V620" s="357"/>
      <c r="W620" s="357"/>
      <c r="X620" s="357"/>
      <c r="Y620" s="357"/>
      <c r="Z620" s="357"/>
    </row>
    <row r="621" spans="1:26" ht="11.25" customHeight="1" x14ac:dyDescent="0.2">
      <c r="A621" s="357"/>
      <c r="B621" s="357"/>
      <c r="C621" s="357"/>
      <c r="D621" s="357"/>
      <c r="E621" s="357"/>
      <c r="F621" s="357"/>
      <c r="G621" s="357"/>
      <c r="H621" s="361"/>
      <c r="I621" s="357"/>
      <c r="J621" s="357"/>
      <c r="K621" s="361"/>
      <c r="L621" s="443"/>
      <c r="M621" s="357"/>
      <c r="N621" s="357"/>
      <c r="O621" s="357"/>
      <c r="P621" s="357"/>
      <c r="Q621" s="357"/>
      <c r="R621" s="357"/>
      <c r="S621" s="357"/>
      <c r="T621" s="357"/>
      <c r="U621" s="357"/>
      <c r="V621" s="357"/>
      <c r="W621" s="357"/>
      <c r="X621" s="357"/>
      <c r="Y621" s="357"/>
      <c r="Z621" s="357"/>
    </row>
    <row r="622" spans="1:26" ht="11.25" customHeight="1" x14ac:dyDescent="0.2">
      <c r="A622" s="357"/>
      <c r="B622" s="357"/>
      <c r="C622" s="357"/>
      <c r="D622" s="357"/>
      <c r="E622" s="357"/>
      <c r="F622" s="357"/>
      <c r="G622" s="357"/>
      <c r="H622" s="361"/>
      <c r="I622" s="357"/>
      <c r="J622" s="357"/>
      <c r="K622" s="361"/>
      <c r="L622" s="443"/>
      <c r="M622" s="357"/>
      <c r="N622" s="357"/>
      <c r="O622" s="357"/>
      <c r="P622" s="357"/>
      <c r="Q622" s="357"/>
      <c r="R622" s="357"/>
      <c r="S622" s="357"/>
      <c r="T622" s="357"/>
      <c r="U622" s="357"/>
      <c r="V622" s="357"/>
      <c r="W622" s="357"/>
      <c r="X622" s="357"/>
      <c r="Y622" s="357"/>
      <c r="Z622" s="357"/>
    </row>
    <row r="623" spans="1:26" ht="11.25" customHeight="1" x14ac:dyDescent="0.2">
      <c r="A623" s="357"/>
      <c r="B623" s="357"/>
      <c r="C623" s="357"/>
      <c r="D623" s="357"/>
      <c r="E623" s="357"/>
      <c r="F623" s="357"/>
      <c r="G623" s="357"/>
      <c r="H623" s="361"/>
      <c r="I623" s="357"/>
      <c r="J623" s="357"/>
      <c r="K623" s="361"/>
      <c r="L623" s="443"/>
      <c r="M623" s="357"/>
      <c r="N623" s="357"/>
      <c r="O623" s="357"/>
      <c r="P623" s="357"/>
      <c r="Q623" s="357"/>
      <c r="R623" s="357"/>
      <c r="S623" s="357"/>
      <c r="T623" s="357"/>
      <c r="U623" s="357"/>
      <c r="V623" s="357"/>
      <c r="W623" s="357"/>
      <c r="X623" s="357"/>
      <c r="Y623" s="357"/>
      <c r="Z623" s="357"/>
    </row>
    <row r="624" spans="1:26" ht="11.25" customHeight="1" x14ac:dyDescent="0.2">
      <c r="A624" s="357"/>
      <c r="B624" s="357"/>
      <c r="C624" s="357"/>
      <c r="D624" s="357"/>
      <c r="E624" s="357"/>
      <c r="F624" s="357"/>
      <c r="G624" s="357"/>
      <c r="H624" s="361"/>
      <c r="I624" s="357"/>
      <c r="J624" s="357"/>
      <c r="K624" s="361"/>
      <c r="L624" s="443"/>
      <c r="M624" s="357"/>
      <c r="N624" s="357"/>
      <c r="O624" s="357"/>
      <c r="P624" s="357"/>
      <c r="Q624" s="357"/>
      <c r="R624" s="357"/>
      <c r="S624" s="357"/>
      <c r="T624" s="357"/>
      <c r="U624" s="357"/>
      <c r="V624" s="357"/>
      <c r="W624" s="357"/>
      <c r="X624" s="357"/>
      <c r="Y624" s="357"/>
      <c r="Z624" s="357"/>
    </row>
    <row r="625" spans="1:26" ht="11.25" customHeight="1" x14ac:dyDescent="0.2">
      <c r="A625" s="357"/>
      <c r="B625" s="357"/>
      <c r="C625" s="357"/>
      <c r="D625" s="357"/>
      <c r="E625" s="357"/>
      <c r="F625" s="357"/>
      <c r="G625" s="357"/>
      <c r="H625" s="361"/>
      <c r="I625" s="357"/>
      <c r="J625" s="357"/>
      <c r="K625" s="361"/>
      <c r="L625" s="443"/>
      <c r="M625" s="357"/>
      <c r="N625" s="357"/>
      <c r="O625" s="357"/>
      <c r="P625" s="357"/>
      <c r="Q625" s="357"/>
      <c r="R625" s="357"/>
      <c r="S625" s="357"/>
      <c r="T625" s="357"/>
      <c r="U625" s="357"/>
      <c r="V625" s="357"/>
      <c r="W625" s="357"/>
      <c r="X625" s="357"/>
      <c r="Y625" s="357"/>
      <c r="Z625" s="357"/>
    </row>
    <row r="626" spans="1:26" ht="11.25" customHeight="1" x14ac:dyDescent="0.2">
      <c r="A626" s="357"/>
      <c r="B626" s="357"/>
      <c r="C626" s="357"/>
      <c r="D626" s="357"/>
      <c r="E626" s="357"/>
      <c r="F626" s="357"/>
      <c r="G626" s="357"/>
      <c r="H626" s="361"/>
      <c r="I626" s="357"/>
      <c r="J626" s="357"/>
      <c r="K626" s="361"/>
      <c r="L626" s="443"/>
      <c r="M626" s="357"/>
      <c r="N626" s="357"/>
      <c r="O626" s="357"/>
      <c r="P626" s="357"/>
      <c r="Q626" s="357"/>
      <c r="R626" s="357"/>
      <c r="S626" s="357"/>
      <c r="T626" s="357"/>
      <c r="U626" s="357"/>
      <c r="V626" s="357"/>
      <c r="W626" s="357"/>
      <c r="X626" s="357"/>
      <c r="Y626" s="357"/>
      <c r="Z626" s="357"/>
    </row>
    <row r="627" spans="1:26" ht="11.25" customHeight="1" x14ac:dyDescent="0.2">
      <c r="A627" s="357"/>
      <c r="B627" s="357"/>
      <c r="C627" s="357"/>
      <c r="D627" s="357"/>
      <c r="E627" s="357"/>
      <c r="F627" s="357"/>
      <c r="G627" s="357"/>
      <c r="H627" s="361"/>
      <c r="I627" s="357"/>
      <c r="J627" s="357"/>
      <c r="K627" s="361"/>
      <c r="L627" s="443"/>
      <c r="M627" s="357"/>
      <c r="N627" s="357"/>
      <c r="O627" s="357"/>
      <c r="P627" s="357"/>
      <c r="Q627" s="357"/>
      <c r="R627" s="357"/>
      <c r="S627" s="357"/>
      <c r="T627" s="357"/>
      <c r="U627" s="357"/>
      <c r="V627" s="357"/>
      <c r="W627" s="357"/>
      <c r="X627" s="357"/>
      <c r="Y627" s="357"/>
      <c r="Z627" s="357"/>
    </row>
    <row r="628" spans="1:26" ht="11.25" customHeight="1" x14ac:dyDescent="0.2">
      <c r="A628" s="357"/>
      <c r="B628" s="357"/>
      <c r="C628" s="357"/>
      <c r="D628" s="357"/>
      <c r="E628" s="357"/>
      <c r="F628" s="357"/>
      <c r="G628" s="357"/>
      <c r="H628" s="361"/>
      <c r="I628" s="357"/>
      <c r="J628" s="357"/>
      <c r="K628" s="361"/>
      <c r="L628" s="443"/>
      <c r="M628" s="357"/>
      <c r="N628" s="357"/>
      <c r="O628" s="357"/>
      <c r="P628" s="357"/>
      <c r="Q628" s="357"/>
      <c r="R628" s="357"/>
      <c r="S628" s="357"/>
      <c r="T628" s="357"/>
      <c r="U628" s="357"/>
      <c r="V628" s="357"/>
      <c r="W628" s="357"/>
      <c r="X628" s="357"/>
      <c r="Y628" s="357"/>
      <c r="Z628" s="357"/>
    </row>
    <row r="629" spans="1:26" ht="11.25" customHeight="1" x14ac:dyDescent="0.2">
      <c r="A629" s="357"/>
      <c r="B629" s="357"/>
      <c r="C629" s="357"/>
      <c r="D629" s="357"/>
      <c r="E629" s="357"/>
      <c r="F629" s="357"/>
      <c r="G629" s="357"/>
      <c r="H629" s="361"/>
      <c r="I629" s="357"/>
      <c r="J629" s="357"/>
      <c r="K629" s="361"/>
      <c r="L629" s="443"/>
      <c r="M629" s="357"/>
      <c r="N629" s="357"/>
      <c r="O629" s="357"/>
      <c r="P629" s="357"/>
      <c r="Q629" s="357"/>
      <c r="R629" s="357"/>
      <c r="S629" s="357"/>
      <c r="T629" s="357"/>
      <c r="U629" s="357"/>
      <c r="V629" s="357"/>
      <c r="W629" s="357"/>
      <c r="X629" s="357"/>
      <c r="Y629" s="357"/>
      <c r="Z629" s="357"/>
    </row>
    <row r="630" spans="1:26" ht="11.25" customHeight="1" x14ac:dyDescent="0.2">
      <c r="A630" s="357"/>
      <c r="B630" s="357"/>
      <c r="C630" s="357"/>
      <c r="D630" s="357"/>
      <c r="E630" s="357"/>
      <c r="F630" s="357"/>
      <c r="G630" s="357"/>
      <c r="H630" s="361"/>
      <c r="I630" s="357"/>
      <c r="J630" s="357"/>
      <c r="K630" s="361"/>
      <c r="L630" s="443"/>
      <c r="M630" s="357"/>
      <c r="N630" s="357"/>
      <c r="O630" s="357"/>
      <c r="P630" s="357"/>
      <c r="Q630" s="357"/>
      <c r="R630" s="357"/>
      <c r="S630" s="357"/>
      <c r="T630" s="357"/>
      <c r="U630" s="357"/>
      <c r="V630" s="357"/>
      <c r="W630" s="357"/>
      <c r="X630" s="357"/>
      <c r="Y630" s="357"/>
      <c r="Z630" s="357"/>
    </row>
    <row r="631" spans="1:26" ht="11.25" customHeight="1" x14ac:dyDescent="0.2">
      <c r="A631" s="357"/>
      <c r="B631" s="357"/>
      <c r="C631" s="357"/>
      <c r="D631" s="357"/>
      <c r="E631" s="357"/>
      <c r="F631" s="357"/>
      <c r="G631" s="357"/>
      <c r="H631" s="361"/>
      <c r="I631" s="357"/>
      <c r="J631" s="357"/>
      <c r="K631" s="361"/>
      <c r="L631" s="443"/>
      <c r="M631" s="357"/>
      <c r="N631" s="357"/>
      <c r="O631" s="357"/>
      <c r="P631" s="357"/>
      <c r="Q631" s="357"/>
      <c r="R631" s="357"/>
      <c r="S631" s="357"/>
      <c r="T631" s="357"/>
      <c r="U631" s="357"/>
      <c r="V631" s="357"/>
      <c r="W631" s="357"/>
      <c r="X631" s="357"/>
      <c r="Y631" s="357"/>
      <c r="Z631" s="357"/>
    </row>
    <row r="632" spans="1:26" ht="11.25" customHeight="1" x14ac:dyDescent="0.2">
      <c r="A632" s="357"/>
      <c r="B632" s="357"/>
      <c r="C632" s="357"/>
      <c r="D632" s="357"/>
      <c r="E632" s="357"/>
      <c r="F632" s="357"/>
      <c r="G632" s="357"/>
      <c r="H632" s="361"/>
      <c r="I632" s="357"/>
      <c r="J632" s="357"/>
      <c r="K632" s="361"/>
      <c r="L632" s="443"/>
      <c r="M632" s="357"/>
      <c r="N632" s="357"/>
      <c r="O632" s="357"/>
      <c r="P632" s="357"/>
      <c r="Q632" s="357"/>
      <c r="R632" s="357"/>
      <c r="S632" s="357"/>
      <c r="T632" s="357"/>
      <c r="U632" s="357"/>
      <c r="V632" s="357"/>
      <c r="W632" s="357"/>
      <c r="X632" s="357"/>
      <c r="Y632" s="357"/>
      <c r="Z632" s="357"/>
    </row>
    <row r="633" spans="1:26" ht="11.25" customHeight="1" x14ac:dyDescent="0.2">
      <c r="A633" s="357"/>
      <c r="B633" s="357"/>
      <c r="C633" s="357"/>
      <c r="D633" s="357"/>
      <c r="E633" s="357"/>
      <c r="F633" s="357"/>
      <c r="G633" s="357"/>
      <c r="H633" s="361"/>
      <c r="I633" s="357"/>
      <c r="J633" s="357"/>
      <c r="K633" s="361"/>
      <c r="L633" s="443"/>
      <c r="M633" s="357"/>
      <c r="N633" s="357"/>
      <c r="O633" s="357"/>
      <c r="P633" s="357"/>
      <c r="Q633" s="357"/>
      <c r="R633" s="357"/>
      <c r="S633" s="357"/>
      <c r="T633" s="357"/>
      <c r="U633" s="357"/>
      <c r="V633" s="357"/>
      <c r="W633" s="357"/>
      <c r="X633" s="357"/>
      <c r="Y633" s="357"/>
      <c r="Z633" s="357"/>
    </row>
    <row r="634" spans="1:26" ht="11.25" customHeight="1" x14ac:dyDescent="0.2">
      <c r="A634" s="357"/>
      <c r="B634" s="357"/>
      <c r="C634" s="357"/>
      <c r="D634" s="357"/>
      <c r="E634" s="357"/>
      <c r="F634" s="357"/>
      <c r="G634" s="357"/>
      <c r="H634" s="361"/>
      <c r="I634" s="357"/>
      <c r="J634" s="357"/>
      <c r="K634" s="361"/>
      <c r="L634" s="443"/>
      <c r="M634" s="357"/>
      <c r="N634" s="357"/>
      <c r="O634" s="357"/>
      <c r="P634" s="357"/>
      <c r="Q634" s="357"/>
      <c r="R634" s="357"/>
      <c r="S634" s="357"/>
      <c r="T634" s="357"/>
      <c r="U634" s="357"/>
      <c r="V634" s="357"/>
      <c r="W634" s="357"/>
      <c r="X634" s="357"/>
      <c r="Y634" s="357"/>
      <c r="Z634" s="357"/>
    </row>
    <row r="635" spans="1:26" ht="11.25" customHeight="1" x14ac:dyDescent="0.2">
      <c r="A635" s="357"/>
      <c r="B635" s="357"/>
      <c r="C635" s="357"/>
      <c r="D635" s="357"/>
      <c r="E635" s="357"/>
      <c r="F635" s="357"/>
      <c r="G635" s="357"/>
      <c r="H635" s="361"/>
      <c r="I635" s="357"/>
      <c r="J635" s="357"/>
      <c r="K635" s="361"/>
      <c r="L635" s="443"/>
      <c r="M635" s="357"/>
      <c r="N635" s="357"/>
      <c r="O635" s="357"/>
      <c r="P635" s="357"/>
      <c r="Q635" s="357"/>
      <c r="R635" s="357"/>
      <c r="S635" s="357"/>
      <c r="T635" s="357"/>
      <c r="U635" s="357"/>
      <c r="V635" s="357"/>
      <c r="W635" s="357"/>
      <c r="X635" s="357"/>
      <c r="Y635" s="357"/>
      <c r="Z635" s="357"/>
    </row>
    <row r="636" spans="1:26" ht="11.25" customHeight="1" x14ac:dyDescent="0.2">
      <c r="A636" s="357"/>
      <c r="B636" s="357"/>
      <c r="C636" s="357"/>
      <c r="D636" s="357"/>
      <c r="E636" s="357"/>
      <c r="F636" s="357"/>
      <c r="G636" s="357"/>
      <c r="H636" s="361"/>
      <c r="I636" s="357"/>
      <c r="J636" s="357"/>
      <c r="K636" s="361"/>
      <c r="L636" s="443"/>
      <c r="M636" s="357"/>
      <c r="N636" s="357"/>
      <c r="O636" s="357"/>
      <c r="P636" s="357"/>
      <c r="Q636" s="357"/>
      <c r="R636" s="357"/>
      <c r="S636" s="357"/>
      <c r="T636" s="357"/>
      <c r="U636" s="357"/>
      <c r="V636" s="357"/>
      <c r="W636" s="357"/>
      <c r="X636" s="357"/>
      <c r="Y636" s="357"/>
      <c r="Z636" s="357"/>
    </row>
    <row r="637" spans="1:26" ht="11.25" customHeight="1" x14ac:dyDescent="0.2">
      <c r="A637" s="357"/>
      <c r="B637" s="357"/>
      <c r="C637" s="357"/>
      <c r="D637" s="357"/>
      <c r="E637" s="357"/>
      <c r="F637" s="357"/>
      <c r="G637" s="357"/>
      <c r="H637" s="361"/>
      <c r="I637" s="357"/>
      <c r="J637" s="357"/>
      <c r="K637" s="361"/>
      <c r="L637" s="443"/>
      <c r="M637" s="357"/>
      <c r="N637" s="357"/>
      <c r="O637" s="357"/>
      <c r="P637" s="357"/>
      <c r="Q637" s="357"/>
      <c r="R637" s="357"/>
      <c r="S637" s="357"/>
      <c r="T637" s="357"/>
      <c r="U637" s="357"/>
      <c r="V637" s="357"/>
      <c r="W637" s="357"/>
      <c r="X637" s="357"/>
      <c r="Y637" s="357"/>
      <c r="Z637" s="357"/>
    </row>
    <row r="638" spans="1:26" ht="11.25" customHeight="1" x14ac:dyDescent="0.2">
      <c r="A638" s="357"/>
      <c r="B638" s="357"/>
      <c r="C638" s="357"/>
      <c r="D638" s="357"/>
      <c r="E638" s="357"/>
      <c r="F638" s="357"/>
      <c r="G638" s="357"/>
      <c r="H638" s="361"/>
      <c r="I638" s="357"/>
      <c r="J638" s="357"/>
      <c r="K638" s="361"/>
      <c r="L638" s="443"/>
      <c r="M638" s="357"/>
      <c r="N638" s="357"/>
      <c r="O638" s="357"/>
      <c r="P638" s="357"/>
      <c r="Q638" s="357"/>
      <c r="R638" s="357"/>
      <c r="S638" s="357"/>
      <c r="T638" s="357"/>
      <c r="U638" s="357"/>
      <c r="V638" s="357"/>
      <c r="W638" s="357"/>
      <c r="X638" s="357"/>
      <c r="Y638" s="357"/>
      <c r="Z638" s="357"/>
    </row>
    <row r="639" spans="1:26" ht="11.25" customHeight="1" x14ac:dyDescent="0.2">
      <c r="A639" s="357"/>
      <c r="B639" s="357"/>
      <c r="C639" s="357"/>
      <c r="D639" s="357"/>
      <c r="E639" s="357"/>
      <c r="F639" s="357"/>
      <c r="G639" s="357"/>
      <c r="H639" s="361"/>
      <c r="I639" s="357"/>
      <c r="J639" s="357"/>
      <c r="K639" s="361"/>
      <c r="L639" s="443"/>
      <c r="M639" s="357"/>
      <c r="N639" s="357"/>
      <c r="O639" s="357"/>
      <c r="P639" s="357"/>
      <c r="Q639" s="357"/>
      <c r="R639" s="357"/>
      <c r="S639" s="357"/>
      <c r="T639" s="357"/>
      <c r="U639" s="357"/>
      <c r="V639" s="357"/>
      <c r="W639" s="357"/>
      <c r="X639" s="357"/>
      <c r="Y639" s="357"/>
      <c r="Z639" s="357"/>
    </row>
    <row r="640" spans="1:26" ht="11.25" customHeight="1" x14ac:dyDescent="0.2">
      <c r="A640" s="357"/>
      <c r="B640" s="357"/>
      <c r="C640" s="357"/>
      <c r="D640" s="357"/>
      <c r="E640" s="357"/>
      <c r="F640" s="357"/>
      <c r="G640" s="357"/>
      <c r="H640" s="361"/>
      <c r="I640" s="357"/>
      <c r="J640" s="357"/>
      <c r="K640" s="361"/>
      <c r="L640" s="443"/>
      <c r="M640" s="357"/>
      <c r="N640" s="357"/>
      <c r="O640" s="357"/>
      <c r="P640" s="357"/>
      <c r="Q640" s="357"/>
      <c r="R640" s="357"/>
      <c r="S640" s="357"/>
      <c r="T640" s="357"/>
      <c r="U640" s="357"/>
      <c r="V640" s="357"/>
      <c r="W640" s="357"/>
      <c r="X640" s="357"/>
      <c r="Y640" s="357"/>
      <c r="Z640" s="357"/>
    </row>
    <row r="641" spans="1:26" ht="11.25" customHeight="1" x14ac:dyDescent="0.2">
      <c r="A641" s="357"/>
      <c r="B641" s="357"/>
      <c r="C641" s="357"/>
      <c r="D641" s="357"/>
      <c r="E641" s="357"/>
      <c r="F641" s="357"/>
      <c r="G641" s="357"/>
      <c r="H641" s="361"/>
      <c r="I641" s="357"/>
      <c r="J641" s="357"/>
      <c r="K641" s="361"/>
      <c r="L641" s="443"/>
      <c r="M641" s="357"/>
      <c r="N641" s="357"/>
      <c r="O641" s="357"/>
      <c r="P641" s="357"/>
      <c r="Q641" s="357"/>
      <c r="R641" s="357"/>
      <c r="S641" s="357"/>
      <c r="T641" s="357"/>
      <c r="U641" s="357"/>
      <c r="V641" s="357"/>
      <c r="W641" s="357"/>
      <c r="X641" s="357"/>
      <c r="Y641" s="357"/>
      <c r="Z641" s="357"/>
    </row>
    <row r="642" spans="1:26" ht="11.25" customHeight="1" x14ac:dyDescent="0.2">
      <c r="A642" s="357"/>
      <c r="B642" s="357"/>
      <c r="C642" s="357"/>
      <c r="D642" s="357"/>
      <c r="E642" s="357"/>
      <c r="F642" s="357"/>
      <c r="G642" s="357"/>
      <c r="H642" s="361"/>
      <c r="I642" s="357"/>
      <c r="J642" s="357"/>
      <c r="K642" s="361"/>
      <c r="L642" s="443"/>
      <c r="M642" s="357"/>
      <c r="N642" s="357"/>
      <c r="O642" s="357"/>
      <c r="P642" s="357"/>
      <c r="Q642" s="357"/>
      <c r="R642" s="357"/>
      <c r="S642" s="357"/>
      <c r="T642" s="357"/>
      <c r="U642" s="357"/>
      <c r="V642" s="357"/>
      <c r="W642" s="357"/>
      <c r="X642" s="357"/>
      <c r="Y642" s="357"/>
      <c r="Z642" s="357"/>
    </row>
    <row r="643" spans="1:26" ht="11.25" customHeight="1" x14ac:dyDescent="0.2">
      <c r="A643" s="357"/>
      <c r="B643" s="357"/>
      <c r="C643" s="357"/>
      <c r="D643" s="357"/>
      <c r="E643" s="357"/>
      <c r="F643" s="357"/>
      <c r="G643" s="357"/>
      <c r="H643" s="361"/>
      <c r="I643" s="357"/>
      <c r="J643" s="357"/>
      <c r="K643" s="361"/>
      <c r="L643" s="443"/>
      <c r="M643" s="357"/>
      <c r="N643" s="357"/>
      <c r="O643" s="357"/>
      <c r="P643" s="357"/>
      <c r="Q643" s="357"/>
      <c r="R643" s="357"/>
      <c r="S643" s="357"/>
      <c r="T643" s="357"/>
      <c r="U643" s="357"/>
      <c r="V643" s="357"/>
      <c r="W643" s="357"/>
      <c r="X643" s="357"/>
      <c r="Y643" s="357"/>
      <c r="Z643" s="357"/>
    </row>
    <row r="644" spans="1:26" ht="11.25" customHeight="1" x14ac:dyDescent="0.2">
      <c r="A644" s="357"/>
      <c r="B644" s="357"/>
      <c r="C644" s="357"/>
      <c r="D644" s="357"/>
      <c r="E644" s="357"/>
      <c r="F644" s="357"/>
      <c r="G644" s="357"/>
      <c r="H644" s="361"/>
      <c r="I644" s="357"/>
      <c r="J644" s="357"/>
      <c r="K644" s="361"/>
      <c r="L644" s="443"/>
      <c r="M644" s="357"/>
      <c r="N644" s="357"/>
      <c r="O644" s="357"/>
      <c r="P644" s="357"/>
      <c r="Q644" s="357"/>
      <c r="R644" s="357"/>
      <c r="S644" s="357"/>
      <c r="T644" s="357"/>
      <c r="U644" s="357"/>
      <c r="V644" s="357"/>
      <c r="W644" s="357"/>
      <c r="X644" s="357"/>
      <c r="Y644" s="357"/>
      <c r="Z644" s="357"/>
    </row>
    <row r="645" spans="1:26" ht="11.25" customHeight="1" x14ac:dyDescent="0.2">
      <c r="A645" s="357"/>
      <c r="B645" s="357"/>
      <c r="C645" s="357"/>
      <c r="D645" s="357"/>
      <c r="E645" s="357"/>
      <c r="F645" s="357"/>
      <c r="G645" s="357"/>
      <c r="H645" s="361"/>
      <c r="I645" s="357"/>
      <c r="J645" s="357"/>
      <c r="K645" s="361"/>
      <c r="L645" s="443"/>
      <c r="M645" s="357"/>
      <c r="N645" s="357"/>
      <c r="O645" s="357"/>
      <c r="P645" s="357"/>
      <c r="Q645" s="357"/>
      <c r="R645" s="357"/>
      <c r="S645" s="357"/>
      <c r="T645" s="357"/>
      <c r="U645" s="357"/>
      <c r="V645" s="357"/>
      <c r="W645" s="357"/>
      <c r="X645" s="357"/>
      <c r="Y645" s="357"/>
      <c r="Z645" s="357"/>
    </row>
    <row r="646" spans="1:26" ht="11.25" customHeight="1" x14ac:dyDescent="0.2">
      <c r="A646" s="357"/>
      <c r="B646" s="357"/>
      <c r="C646" s="357"/>
      <c r="D646" s="357"/>
      <c r="E646" s="357"/>
      <c r="F646" s="357"/>
      <c r="G646" s="357"/>
      <c r="H646" s="361"/>
      <c r="I646" s="357"/>
      <c r="J646" s="357"/>
      <c r="K646" s="361"/>
      <c r="L646" s="443"/>
      <c r="M646" s="357"/>
      <c r="N646" s="357"/>
      <c r="O646" s="357"/>
      <c r="P646" s="357"/>
      <c r="Q646" s="357"/>
      <c r="R646" s="357"/>
      <c r="S646" s="357"/>
      <c r="T646" s="357"/>
      <c r="U646" s="357"/>
      <c r="V646" s="357"/>
      <c r="W646" s="357"/>
      <c r="X646" s="357"/>
      <c r="Y646" s="357"/>
      <c r="Z646" s="357"/>
    </row>
    <row r="647" spans="1:26" ht="11.25" customHeight="1" x14ac:dyDescent="0.2">
      <c r="A647" s="357"/>
      <c r="B647" s="357"/>
      <c r="C647" s="357"/>
      <c r="D647" s="357"/>
      <c r="E647" s="357"/>
      <c r="F647" s="357"/>
      <c r="G647" s="357"/>
      <c r="H647" s="361"/>
      <c r="I647" s="357"/>
      <c r="J647" s="357"/>
      <c r="K647" s="361"/>
      <c r="L647" s="443"/>
      <c r="M647" s="357"/>
      <c r="N647" s="357"/>
      <c r="O647" s="357"/>
      <c r="P647" s="357"/>
      <c r="Q647" s="357"/>
      <c r="R647" s="357"/>
      <c r="S647" s="357"/>
      <c r="T647" s="357"/>
      <c r="U647" s="357"/>
      <c r="V647" s="357"/>
      <c r="W647" s="357"/>
      <c r="X647" s="357"/>
      <c r="Y647" s="357"/>
      <c r="Z647" s="357"/>
    </row>
    <row r="648" spans="1:26" ht="11.25" customHeight="1" x14ac:dyDescent="0.2">
      <c r="A648" s="357"/>
      <c r="B648" s="357"/>
      <c r="C648" s="357"/>
      <c r="D648" s="357"/>
      <c r="E648" s="357"/>
      <c r="F648" s="357"/>
      <c r="G648" s="357"/>
      <c r="H648" s="361"/>
      <c r="I648" s="357"/>
      <c r="J648" s="357"/>
      <c r="K648" s="361"/>
      <c r="L648" s="443"/>
      <c r="M648" s="357"/>
      <c r="N648" s="357"/>
      <c r="O648" s="357"/>
      <c r="P648" s="357"/>
      <c r="Q648" s="357"/>
      <c r="R648" s="357"/>
      <c r="S648" s="357"/>
      <c r="T648" s="357"/>
      <c r="U648" s="357"/>
      <c r="V648" s="357"/>
      <c r="W648" s="357"/>
      <c r="X648" s="357"/>
      <c r="Y648" s="357"/>
      <c r="Z648" s="357"/>
    </row>
    <row r="649" spans="1:26" ht="11.25" customHeight="1" x14ac:dyDescent="0.2">
      <c r="A649" s="357"/>
      <c r="B649" s="357"/>
      <c r="C649" s="357"/>
      <c r="D649" s="357"/>
      <c r="E649" s="357"/>
      <c r="F649" s="357"/>
      <c r="G649" s="357"/>
      <c r="H649" s="361"/>
      <c r="I649" s="357"/>
      <c r="J649" s="357"/>
      <c r="K649" s="361"/>
      <c r="L649" s="443"/>
      <c r="M649" s="357"/>
      <c r="N649" s="357"/>
      <c r="O649" s="357"/>
      <c r="P649" s="357"/>
      <c r="Q649" s="357"/>
      <c r="R649" s="357"/>
      <c r="S649" s="357"/>
      <c r="T649" s="357"/>
      <c r="U649" s="357"/>
      <c r="V649" s="357"/>
      <c r="W649" s="357"/>
      <c r="X649" s="357"/>
      <c r="Y649" s="357"/>
      <c r="Z649" s="357"/>
    </row>
    <row r="650" spans="1:26" ht="11.25" customHeight="1" x14ac:dyDescent="0.2">
      <c r="A650" s="357"/>
      <c r="B650" s="357"/>
      <c r="C650" s="357"/>
      <c r="D650" s="357"/>
      <c r="E650" s="357"/>
      <c r="F650" s="357"/>
      <c r="G650" s="357"/>
      <c r="H650" s="361"/>
      <c r="I650" s="357"/>
      <c r="J650" s="357"/>
      <c r="K650" s="361"/>
      <c r="L650" s="443"/>
      <c r="M650" s="357"/>
      <c r="N650" s="357"/>
      <c r="O650" s="357"/>
      <c r="P650" s="357"/>
      <c r="Q650" s="357"/>
      <c r="R650" s="357"/>
      <c r="S650" s="357"/>
      <c r="T650" s="357"/>
      <c r="U650" s="357"/>
      <c r="V650" s="357"/>
      <c r="W650" s="357"/>
      <c r="X650" s="357"/>
      <c r="Y650" s="357"/>
      <c r="Z650" s="357"/>
    </row>
    <row r="651" spans="1:26" ht="11.25" customHeight="1" x14ac:dyDescent="0.2">
      <c r="A651" s="357"/>
      <c r="B651" s="357"/>
      <c r="C651" s="357"/>
      <c r="D651" s="357"/>
      <c r="E651" s="357"/>
      <c r="F651" s="357"/>
      <c r="G651" s="357"/>
      <c r="H651" s="361"/>
      <c r="I651" s="357"/>
      <c r="J651" s="357"/>
      <c r="K651" s="361"/>
      <c r="L651" s="443"/>
      <c r="M651" s="357"/>
      <c r="N651" s="357"/>
      <c r="O651" s="357"/>
      <c r="P651" s="357"/>
      <c r="Q651" s="357"/>
      <c r="R651" s="357"/>
      <c r="S651" s="357"/>
      <c r="T651" s="357"/>
      <c r="U651" s="357"/>
      <c r="V651" s="357"/>
      <c r="W651" s="357"/>
      <c r="X651" s="357"/>
      <c r="Y651" s="357"/>
      <c r="Z651" s="357"/>
    </row>
    <row r="652" spans="1:26" ht="11.25" customHeight="1" x14ac:dyDescent="0.2">
      <c r="A652" s="357"/>
      <c r="B652" s="357"/>
      <c r="C652" s="357"/>
      <c r="D652" s="357"/>
      <c r="E652" s="357"/>
      <c r="F652" s="357"/>
      <c r="G652" s="357"/>
      <c r="H652" s="361"/>
      <c r="I652" s="357"/>
      <c r="J652" s="357"/>
      <c r="K652" s="361"/>
      <c r="L652" s="443"/>
      <c r="M652" s="357"/>
      <c r="N652" s="357"/>
      <c r="O652" s="357"/>
      <c r="P652" s="357"/>
      <c r="Q652" s="357"/>
      <c r="R652" s="357"/>
      <c r="S652" s="357"/>
      <c r="T652" s="357"/>
      <c r="U652" s="357"/>
      <c r="V652" s="357"/>
      <c r="W652" s="357"/>
      <c r="X652" s="357"/>
      <c r="Y652" s="357"/>
      <c r="Z652" s="357"/>
    </row>
    <row r="653" spans="1:26" ht="11.25" customHeight="1" x14ac:dyDescent="0.2">
      <c r="A653" s="357"/>
      <c r="B653" s="357"/>
      <c r="C653" s="357"/>
      <c r="D653" s="357"/>
      <c r="E653" s="357"/>
      <c r="F653" s="357"/>
      <c r="G653" s="357"/>
      <c r="H653" s="361"/>
      <c r="I653" s="357"/>
      <c r="J653" s="357"/>
      <c r="K653" s="361"/>
      <c r="L653" s="443"/>
      <c r="M653" s="357"/>
      <c r="N653" s="357"/>
      <c r="O653" s="357"/>
      <c r="P653" s="357"/>
      <c r="Q653" s="357"/>
      <c r="R653" s="357"/>
      <c r="S653" s="357"/>
      <c r="T653" s="357"/>
      <c r="U653" s="357"/>
      <c r="V653" s="357"/>
      <c r="W653" s="357"/>
      <c r="X653" s="357"/>
      <c r="Y653" s="357"/>
      <c r="Z653" s="357"/>
    </row>
    <row r="654" spans="1:26" ht="11.25" customHeight="1" x14ac:dyDescent="0.2">
      <c r="A654" s="357"/>
      <c r="B654" s="357"/>
      <c r="C654" s="357"/>
      <c r="D654" s="357"/>
      <c r="E654" s="357"/>
      <c r="F654" s="357"/>
      <c r="G654" s="357"/>
      <c r="H654" s="361"/>
      <c r="I654" s="357"/>
      <c r="J654" s="357"/>
      <c r="K654" s="361"/>
      <c r="L654" s="443"/>
      <c r="M654" s="357"/>
      <c r="N654" s="357"/>
      <c r="O654" s="357"/>
      <c r="P654" s="357"/>
      <c r="Q654" s="357"/>
      <c r="R654" s="357"/>
      <c r="S654" s="357"/>
      <c r="T654" s="357"/>
      <c r="U654" s="357"/>
      <c r="V654" s="357"/>
      <c r="W654" s="357"/>
      <c r="X654" s="357"/>
      <c r="Y654" s="357"/>
      <c r="Z654" s="357"/>
    </row>
    <row r="655" spans="1:26" ht="11.25" customHeight="1" x14ac:dyDescent="0.2">
      <c r="A655" s="357"/>
      <c r="B655" s="357"/>
      <c r="C655" s="357"/>
      <c r="D655" s="357"/>
      <c r="E655" s="357"/>
      <c r="F655" s="357"/>
      <c r="G655" s="357"/>
      <c r="H655" s="361"/>
      <c r="I655" s="357"/>
      <c r="J655" s="357"/>
      <c r="K655" s="361"/>
      <c r="L655" s="443"/>
      <c r="M655" s="357"/>
      <c r="N655" s="357"/>
      <c r="O655" s="357"/>
      <c r="P655" s="357"/>
      <c r="Q655" s="357"/>
      <c r="R655" s="357"/>
      <c r="S655" s="357"/>
      <c r="T655" s="357"/>
      <c r="U655" s="357"/>
      <c r="V655" s="357"/>
      <c r="W655" s="357"/>
      <c r="X655" s="357"/>
      <c r="Y655" s="357"/>
      <c r="Z655" s="357"/>
    </row>
    <row r="656" spans="1:26" ht="11.25" customHeight="1" x14ac:dyDescent="0.2">
      <c r="A656" s="357"/>
      <c r="B656" s="357"/>
      <c r="C656" s="357"/>
      <c r="D656" s="357"/>
      <c r="E656" s="357"/>
      <c r="F656" s="357"/>
      <c r="G656" s="357"/>
      <c r="H656" s="361"/>
      <c r="I656" s="357"/>
      <c r="J656" s="357"/>
      <c r="K656" s="361"/>
      <c r="L656" s="443"/>
      <c r="M656" s="357"/>
      <c r="N656" s="357"/>
      <c r="O656" s="357"/>
      <c r="P656" s="357"/>
      <c r="Q656" s="357"/>
      <c r="R656" s="357"/>
      <c r="S656" s="357"/>
      <c r="T656" s="357"/>
      <c r="U656" s="357"/>
      <c r="V656" s="357"/>
      <c r="W656" s="357"/>
      <c r="X656" s="357"/>
      <c r="Y656" s="357"/>
      <c r="Z656" s="357"/>
    </row>
    <row r="657" spans="1:26" ht="11.25" customHeight="1" x14ac:dyDescent="0.2">
      <c r="A657" s="357"/>
      <c r="B657" s="357"/>
      <c r="C657" s="357"/>
      <c r="D657" s="357"/>
      <c r="E657" s="357"/>
      <c r="F657" s="357"/>
      <c r="G657" s="357"/>
      <c r="H657" s="361"/>
      <c r="I657" s="357"/>
      <c r="J657" s="357"/>
      <c r="K657" s="361"/>
      <c r="L657" s="443"/>
      <c r="M657" s="357"/>
      <c r="N657" s="357"/>
      <c r="O657" s="357"/>
      <c r="P657" s="357"/>
      <c r="Q657" s="357"/>
      <c r="R657" s="357"/>
      <c r="S657" s="357"/>
      <c r="T657" s="357"/>
      <c r="U657" s="357"/>
      <c r="V657" s="357"/>
      <c r="W657" s="357"/>
      <c r="X657" s="357"/>
      <c r="Y657" s="357"/>
      <c r="Z657" s="357"/>
    </row>
    <row r="658" spans="1:26" ht="11.25" customHeight="1" x14ac:dyDescent="0.2">
      <c r="A658" s="357"/>
      <c r="B658" s="357"/>
      <c r="C658" s="357"/>
      <c r="D658" s="357"/>
      <c r="E658" s="357"/>
      <c r="F658" s="357"/>
      <c r="G658" s="357"/>
      <c r="H658" s="361"/>
      <c r="I658" s="357"/>
      <c r="J658" s="357"/>
      <c r="K658" s="361"/>
      <c r="L658" s="443"/>
      <c r="M658" s="357"/>
      <c r="N658" s="357"/>
      <c r="O658" s="357"/>
      <c r="P658" s="357"/>
      <c r="Q658" s="357"/>
      <c r="R658" s="357"/>
      <c r="S658" s="357"/>
      <c r="T658" s="357"/>
      <c r="U658" s="357"/>
      <c r="V658" s="357"/>
      <c r="W658" s="357"/>
      <c r="X658" s="357"/>
      <c r="Y658" s="357"/>
      <c r="Z658" s="357"/>
    </row>
    <row r="659" spans="1:26" ht="11.25" customHeight="1" x14ac:dyDescent="0.2">
      <c r="A659" s="357"/>
      <c r="B659" s="357"/>
      <c r="C659" s="357"/>
      <c r="D659" s="357"/>
      <c r="E659" s="357"/>
      <c r="F659" s="357"/>
      <c r="G659" s="357"/>
      <c r="H659" s="361"/>
      <c r="I659" s="357"/>
      <c r="J659" s="357"/>
      <c r="K659" s="361"/>
      <c r="L659" s="443"/>
      <c r="M659" s="357"/>
      <c r="N659" s="357"/>
      <c r="O659" s="357"/>
      <c r="P659" s="357"/>
      <c r="Q659" s="357"/>
      <c r="R659" s="357"/>
      <c r="S659" s="357"/>
      <c r="T659" s="357"/>
      <c r="U659" s="357"/>
      <c r="V659" s="357"/>
      <c r="W659" s="357"/>
      <c r="X659" s="357"/>
      <c r="Y659" s="357"/>
      <c r="Z659" s="357"/>
    </row>
    <row r="660" spans="1:26" ht="11.25" customHeight="1" x14ac:dyDescent="0.2">
      <c r="A660" s="357"/>
      <c r="B660" s="357"/>
      <c r="C660" s="357"/>
      <c r="D660" s="357"/>
      <c r="E660" s="357"/>
      <c r="F660" s="357"/>
      <c r="G660" s="357"/>
      <c r="H660" s="361"/>
      <c r="I660" s="357"/>
      <c r="J660" s="357"/>
      <c r="K660" s="361"/>
      <c r="L660" s="443"/>
      <c r="M660" s="357"/>
      <c r="N660" s="357"/>
      <c r="O660" s="357"/>
      <c r="P660" s="357"/>
      <c r="Q660" s="357"/>
      <c r="R660" s="357"/>
      <c r="S660" s="357"/>
      <c r="T660" s="357"/>
      <c r="U660" s="357"/>
      <c r="V660" s="357"/>
      <c r="W660" s="357"/>
      <c r="X660" s="357"/>
      <c r="Y660" s="357"/>
      <c r="Z660" s="357"/>
    </row>
    <row r="661" spans="1:26" ht="11.25" customHeight="1" x14ac:dyDescent="0.2">
      <c r="A661" s="357"/>
      <c r="B661" s="357"/>
      <c r="C661" s="357"/>
      <c r="D661" s="357"/>
      <c r="E661" s="357"/>
      <c r="F661" s="357"/>
      <c r="G661" s="357"/>
      <c r="H661" s="361"/>
      <c r="I661" s="357"/>
      <c r="J661" s="357"/>
      <c r="K661" s="361"/>
      <c r="L661" s="443"/>
      <c r="M661" s="357"/>
      <c r="N661" s="357"/>
      <c r="O661" s="357"/>
      <c r="P661" s="357"/>
      <c r="Q661" s="357"/>
      <c r="R661" s="357"/>
      <c r="S661" s="357"/>
      <c r="T661" s="357"/>
      <c r="U661" s="357"/>
      <c r="V661" s="357"/>
      <c r="W661" s="357"/>
      <c r="X661" s="357"/>
      <c r="Y661" s="357"/>
      <c r="Z661" s="357"/>
    </row>
    <row r="662" spans="1:26" ht="11.25" customHeight="1" x14ac:dyDescent="0.2">
      <c r="A662" s="357"/>
      <c r="B662" s="357"/>
      <c r="C662" s="357"/>
      <c r="D662" s="357"/>
      <c r="E662" s="357"/>
      <c r="F662" s="357"/>
      <c r="G662" s="357"/>
      <c r="H662" s="361"/>
      <c r="I662" s="357"/>
      <c r="J662" s="357"/>
      <c r="K662" s="361"/>
      <c r="L662" s="443"/>
      <c r="M662" s="357"/>
      <c r="N662" s="357"/>
      <c r="O662" s="357"/>
      <c r="P662" s="357"/>
      <c r="Q662" s="357"/>
      <c r="R662" s="357"/>
      <c r="S662" s="357"/>
      <c r="T662" s="357"/>
      <c r="U662" s="357"/>
      <c r="V662" s="357"/>
      <c r="W662" s="357"/>
      <c r="X662" s="357"/>
      <c r="Y662" s="357"/>
      <c r="Z662" s="357"/>
    </row>
    <row r="663" spans="1:26" ht="11.25" customHeight="1" x14ac:dyDescent="0.2">
      <c r="A663" s="357"/>
      <c r="B663" s="357"/>
      <c r="C663" s="357"/>
      <c r="D663" s="357"/>
      <c r="E663" s="357"/>
      <c r="F663" s="357"/>
      <c r="G663" s="357"/>
      <c r="H663" s="361"/>
      <c r="I663" s="357"/>
      <c r="J663" s="357"/>
      <c r="K663" s="361"/>
      <c r="L663" s="443"/>
      <c r="M663" s="357"/>
      <c r="N663" s="357"/>
      <c r="O663" s="357"/>
      <c r="P663" s="357"/>
      <c r="Q663" s="357"/>
      <c r="R663" s="357"/>
      <c r="S663" s="357"/>
      <c r="T663" s="357"/>
      <c r="U663" s="357"/>
      <c r="V663" s="357"/>
      <c r="W663" s="357"/>
      <c r="X663" s="357"/>
      <c r="Y663" s="357"/>
      <c r="Z663" s="357"/>
    </row>
    <row r="664" spans="1:26" ht="11.25" customHeight="1" x14ac:dyDescent="0.2">
      <c r="A664" s="357"/>
      <c r="B664" s="357"/>
      <c r="C664" s="357"/>
      <c r="D664" s="357"/>
      <c r="E664" s="357"/>
      <c r="F664" s="357"/>
      <c r="G664" s="357"/>
      <c r="H664" s="361"/>
      <c r="I664" s="357"/>
      <c r="J664" s="357"/>
      <c r="K664" s="361"/>
      <c r="L664" s="443"/>
      <c r="M664" s="357"/>
      <c r="N664" s="357"/>
      <c r="O664" s="357"/>
      <c r="P664" s="357"/>
      <c r="Q664" s="357"/>
      <c r="R664" s="357"/>
      <c r="S664" s="357"/>
      <c r="T664" s="357"/>
      <c r="U664" s="357"/>
      <c r="V664" s="357"/>
      <c r="W664" s="357"/>
      <c r="X664" s="357"/>
      <c r="Y664" s="357"/>
      <c r="Z664" s="357"/>
    </row>
    <row r="665" spans="1:26" ht="11.25" customHeight="1" x14ac:dyDescent="0.2">
      <c r="A665" s="357"/>
      <c r="B665" s="357"/>
      <c r="C665" s="357"/>
      <c r="D665" s="357"/>
      <c r="E665" s="357"/>
      <c r="F665" s="357"/>
      <c r="G665" s="357"/>
      <c r="H665" s="361"/>
      <c r="I665" s="357"/>
      <c r="J665" s="357"/>
      <c r="K665" s="361"/>
      <c r="L665" s="443"/>
      <c r="M665" s="357"/>
      <c r="N665" s="357"/>
      <c r="O665" s="357"/>
      <c r="P665" s="357"/>
      <c r="Q665" s="357"/>
      <c r="R665" s="357"/>
      <c r="S665" s="357"/>
      <c r="T665" s="357"/>
      <c r="U665" s="357"/>
      <c r="V665" s="357"/>
      <c r="W665" s="357"/>
      <c r="X665" s="357"/>
      <c r="Y665" s="357"/>
      <c r="Z665" s="357"/>
    </row>
    <row r="666" spans="1:26" ht="11.25" customHeight="1" x14ac:dyDescent="0.2">
      <c r="A666" s="357"/>
      <c r="B666" s="357"/>
      <c r="C666" s="357"/>
      <c r="D666" s="357"/>
      <c r="E666" s="357"/>
      <c r="F666" s="357"/>
      <c r="G666" s="357"/>
      <c r="H666" s="361"/>
      <c r="I666" s="357"/>
      <c r="J666" s="357"/>
      <c r="K666" s="361"/>
      <c r="L666" s="443"/>
      <c r="M666" s="357"/>
      <c r="N666" s="357"/>
      <c r="O666" s="357"/>
      <c r="P666" s="357"/>
      <c r="Q666" s="357"/>
      <c r="R666" s="357"/>
      <c r="S666" s="357"/>
      <c r="T666" s="357"/>
      <c r="U666" s="357"/>
      <c r="V666" s="357"/>
      <c r="W666" s="357"/>
      <c r="X666" s="357"/>
      <c r="Y666" s="357"/>
      <c r="Z666" s="357"/>
    </row>
    <row r="667" spans="1:26" ht="11.25" customHeight="1" x14ac:dyDescent="0.2">
      <c r="A667" s="357"/>
      <c r="B667" s="357"/>
      <c r="C667" s="357"/>
      <c r="D667" s="357"/>
      <c r="E667" s="357"/>
      <c r="F667" s="357"/>
      <c r="G667" s="357"/>
      <c r="H667" s="361"/>
      <c r="I667" s="357"/>
      <c r="J667" s="357"/>
      <c r="K667" s="361"/>
      <c r="L667" s="443"/>
      <c r="M667" s="357"/>
      <c r="N667" s="357"/>
      <c r="O667" s="357"/>
      <c r="P667" s="357"/>
      <c r="Q667" s="357"/>
      <c r="R667" s="357"/>
      <c r="S667" s="357"/>
      <c r="T667" s="357"/>
      <c r="U667" s="357"/>
      <c r="V667" s="357"/>
      <c r="W667" s="357"/>
      <c r="X667" s="357"/>
      <c r="Y667" s="357"/>
      <c r="Z667" s="357"/>
    </row>
    <row r="668" spans="1:26" ht="11.25" customHeight="1" x14ac:dyDescent="0.2">
      <c r="A668" s="357"/>
      <c r="B668" s="357"/>
      <c r="C668" s="357"/>
      <c r="D668" s="357"/>
      <c r="E668" s="357"/>
      <c r="F668" s="357"/>
      <c r="G668" s="357"/>
      <c r="H668" s="361"/>
      <c r="I668" s="357"/>
      <c r="J668" s="357"/>
      <c r="K668" s="361"/>
      <c r="L668" s="443"/>
      <c r="M668" s="357"/>
      <c r="N668" s="357"/>
      <c r="O668" s="357"/>
      <c r="P668" s="357"/>
      <c r="Q668" s="357"/>
      <c r="R668" s="357"/>
      <c r="S668" s="357"/>
      <c r="T668" s="357"/>
      <c r="U668" s="357"/>
      <c r="V668" s="357"/>
      <c r="W668" s="357"/>
      <c r="X668" s="357"/>
      <c r="Y668" s="357"/>
      <c r="Z668" s="357"/>
    </row>
    <row r="669" spans="1:26" ht="11.25" customHeight="1" x14ac:dyDescent="0.2">
      <c r="A669" s="357"/>
      <c r="B669" s="357"/>
      <c r="C669" s="357"/>
      <c r="D669" s="357"/>
      <c r="E669" s="357"/>
      <c r="F669" s="357"/>
      <c r="G669" s="357"/>
      <c r="H669" s="361"/>
      <c r="I669" s="357"/>
      <c r="J669" s="357"/>
      <c r="K669" s="361"/>
      <c r="L669" s="443"/>
      <c r="M669" s="357"/>
      <c r="N669" s="357"/>
      <c r="O669" s="357"/>
      <c r="P669" s="357"/>
      <c r="Q669" s="357"/>
      <c r="R669" s="357"/>
      <c r="S669" s="357"/>
      <c r="T669" s="357"/>
      <c r="U669" s="357"/>
      <c r="V669" s="357"/>
      <c r="W669" s="357"/>
      <c r="X669" s="357"/>
      <c r="Y669" s="357"/>
      <c r="Z669" s="357"/>
    </row>
    <row r="670" spans="1:26" ht="11.25" customHeight="1" x14ac:dyDescent="0.2">
      <c r="A670" s="357"/>
      <c r="B670" s="357"/>
      <c r="C670" s="357"/>
      <c r="D670" s="357"/>
      <c r="E670" s="357"/>
      <c r="F670" s="357"/>
      <c r="G670" s="357"/>
      <c r="H670" s="361"/>
      <c r="I670" s="357"/>
      <c r="J670" s="357"/>
      <c r="K670" s="361"/>
      <c r="L670" s="443"/>
      <c r="M670" s="357"/>
      <c r="N670" s="357"/>
      <c r="O670" s="357"/>
      <c r="P670" s="357"/>
      <c r="Q670" s="357"/>
      <c r="R670" s="357"/>
      <c r="S670" s="357"/>
      <c r="T670" s="357"/>
      <c r="U670" s="357"/>
      <c r="V670" s="357"/>
      <c r="W670" s="357"/>
      <c r="X670" s="357"/>
      <c r="Y670" s="357"/>
      <c r="Z670" s="357"/>
    </row>
    <row r="671" spans="1:26" ht="11.25" customHeight="1" x14ac:dyDescent="0.2">
      <c r="A671" s="357"/>
      <c r="B671" s="357"/>
      <c r="C671" s="357"/>
      <c r="D671" s="357"/>
      <c r="E671" s="357"/>
      <c r="F671" s="357"/>
      <c r="G671" s="357"/>
      <c r="H671" s="361"/>
      <c r="I671" s="357"/>
      <c r="J671" s="357"/>
      <c r="K671" s="361"/>
      <c r="L671" s="443"/>
      <c r="M671" s="357"/>
      <c r="N671" s="357"/>
      <c r="O671" s="357"/>
      <c r="P671" s="357"/>
      <c r="Q671" s="357"/>
      <c r="R671" s="357"/>
      <c r="S671" s="357"/>
      <c r="T671" s="357"/>
      <c r="U671" s="357"/>
      <c r="V671" s="357"/>
      <c r="W671" s="357"/>
      <c r="X671" s="357"/>
      <c r="Y671" s="357"/>
      <c r="Z671" s="357"/>
    </row>
    <row r="672" spans="1:26" ht="11.25" customHeight="1" x14ac:dyDescent="0.2">
      <c r="A672" s="357"/>
      <c r="B672" s="357"/>
      <c r="C672" s="357"/>
      <c r="D672" s="357"/>
      <c r="E672" s="357"/>
      <c r="F672" s="357"/>
      <c r="G672" s="357"/>
      <c r="H672" s="361"/>
      <c r="I672" s="357"/>
      <c r="J672" s="357"/>
      <c r="K672" s="361"/>
      <c r="L672" s="443"/>
      <c r="M672" s="357"/>
      <c r="N672" s="357"/>
      <c r="O672" s="357"/>
      <c r="P672" s="357"/>
      <c r="Q672" s="357"/>
      <c r="R672" s="357"/>
      <c r="S672" s="357"/>
      <c r="T672" s="357"/>
      <c r="U672" s="357"/>
      <c r="V672" s="357"/>
      <c r="W672" s="357"/>
      <c r="X672" s="357"/>
      <c r="Y672" s="357"/>
      <c r="Z672" s="357"/>
    </row>
    <row r="673" spans="1:26" ht="11.25" customHeight="1" x14ac:dyDescent="0.2">
      <c r="A673" s="357"/>
      <c r="B673" s="357"/>
      <c r="C673" s="357"/>
      <c r="D673" s="357"/>
      <c r="E673" s="357"/>
      <c r="F673" s="357"/>
      <c r="G673" s="357"/>
      <c r="H673" s="361"/>
      <c r="I673" s="357"/>
      <c r="J673" s="357"/>
      <c r="K673" s="361"/>
      <c r="L673" s="443"/>
      <c r="M673" s="357"/>
      <c r="N673" s="357"/>
      <c r="O673" s="357"/>
      <c r="P673" s="357"/>
      <c r="Q673" s="357"/>
      <c r="R673" s="357"/>
      <c r="S673" s="357"/>
      <c r="T673" s="357"/>
      <c r="U673" s="357"/>
      <c r="V673" s="357"/>
      <c r="W673" s="357"/>
      <c r="X673" s="357"/>
      <c r="Y673" s="357"/>
      <c r="Z673" s="357"/>
    </row>
    <row r="674" spans="1:26" ht="11.25" customHeight="1" x14ac:dyDescent="0.2">
      <c r="A674" s="357"/>
      <c r="B674" s="357"/>
      <c r="C674" s="357"/>
      <c r="D674" s="357"/>
      <c r="E674" s="357"/>
      <c r="F674" s="357"/>
      <c r="G674" s="357"/>
      <c r="H674" s="361"/>
      <c r="I674" s="357"/>
      <c r="J674" s="357"/>
      <c r="K674" s="361"/>
      <c r="L674" s="443"/>
      <c r="M674" s="357"/>
      <c r="N674" s="357"/>
      <c r="O674" s="357"/>
      <c r="P674" s="357"/>
      <c r="Q674" s="357"/>
      <c r="R674" s="357"/>
      <c r="S674" s="357"/>
      <c r="T674" s="357"/>
      <c r="U674" s="357"/>
      <c r="V674" s="357"/>
      <c r="W674" s="357"/>
      <c r="X674" s="357"/>
      <c r="Y674" s="357"/>
      <c r="Z674" s="357"/>
    </row>
    <row r="675" spans="1:26" ht="11.25" customHeight="1" x14ac:dyDescent="0.2">
      <c r="A675" s="357"/>
      <c r="B675" s="357"/>
      <c r="C675" s="357"/>
      <c r="D675" s="357"/>
      <c r="E675" s="357"/>
      <c r="F675" s="357"/>
      <c r="G675" s="357"/>
      <c r="H675" s="361"/>
      <c r="I675" s="357"/>
      <c r="J675" s="357"/>
      <c r="K675" s="361"/>
      <c r="L675" s="443"/>
      <c r="M675" s="357"/>
      <c r="N675" s="357"/>
      <c r="O675" s="357"/>
      <c r="P675" s="357"/>
      <c r="Q675" s="357"/>
      <c r="R675" s="357"/>
      <c r="S675" s="357"/>
      <c r="T675" s="357"/>
      <c r="U675" s="357"/>
      <c r="V675" s="357"/>
      <c r="W675" s="357"/>
      <c r="X675" s="357"/>
      <c r="Y675" s="357"/>
      <c r="Z675" s="357"/>
    </row>
    <row r="676" spans="1:26" ht="11.25" customHeight="1" x14ac:dyDescent="0.2">
      <c r="A676" s="357"/>
      <c r="B676" s="357"/>
      <c r="C676" s="357"/>
      <c r="D676" s="357"/>
      <c r="E676" s="357"/>
      <c r="F676" s="357"/>
      <c r="G676" s="357"/>
      <c r="H676" s="361"/>
      <c r="I676" s="357"/>
      <c r="J676" s="357"/>
      <c r="K676" s="361"/>
      <c r="L676" s="443"/>
      <c r="M676" s="357"/>
      <c r="N676" s="357"/>
      <c r="O676" s="357"/>
      <c r="P676" s="357"/>
      <c r="Q676" s="357"/>
      <c r="R676" s="357"/>
      <c r="S676" s="357"/>
      <c r="T676" s="357"/>
      <c r="U676" s="357"/>
      <c r="V676" s="357"/>
      <c r="W676" s="357"/>
      <c r="X676" s="357"/>
      <c r="Y676" s="357"/>
      <c r="Z676" s="357"/>
    </row>
    <row r="677" spans="1:26" ht="11.25" customHeight="1" x14ac:dyDescent="0.2">
      <c r="A677" s="357"/>
      <c r="B677" s="357"/>
      <c r="C677" s="357"/>
      <c r="D677" s="357"/>
      <c r="E677" s="357"/>
      <c r="F677" s="357"/>
      <c r="G677" s="357"/>
      <c r="H677" s="361"/>
      <c r="I677" s="357"/>
      <c r="J677" s="357"/>
      <c r="K677" s="361"/>
      <c r="L677" s="443"/>
      <c r="M677" s="357"/>
      <c r="N677" s="357"/>
      <c r="O677" s="357"/>
      <c r="P677" s="357"/>
      <c r="Q677" s="357"/>
      <c r="R677" s="357"/>
      <c r="S677" s="357"/>
      <c r="T677" s="357"/>
      <c r="U677" s="357"/>
      <c r="V677" s="357"/>
      <c r="W677" s="357"/>
      <c r="X677" s="357"/>
      <c r="Y677" s="357"/>
      <c r="Z677" s="357"/>
    </row>
    <row r="678" spans="1:26" ht="11.25" customHeight="1" x14ac:dyDescent="0.2">
      <c r="A678" s="357"/>
      <c r="B678" s="357"/>
      <c r="C678" s="357"/>
      <c r="D678" s="357"/>
      <c r="E678" s="357"/>
      <c r="F678" s="357"/>
      <c r="G678" s="357"/>
      <c r="H678" s="361"/>
      <c r="I678" s="357"/>
      <c r="J678" s="357"/>
      <c r="K678" s="361"/>
      <c r="L678" s="443"/>
      <c r="M678" s="357"/>
      <c r="N678" s="357"/>
      <c r="O678" s="357"/>
      <c r="P678" s="357"/>
      <c r="Q678" s="357"/>
      <c r="R678" s="357"/>
      <c r="S678" s="357"/>
      <c r="T678" s="357"/>
      <c r="U678" s="357"/>
      <c r="V678" s="357"/>
      <c r="W678" s="357"/>
      <c r="X678" s="357"/>
      <c r="Y678" s="357"/>
      <c r="Z678" s="357"/>
    </row>
    <row r="679" spans="1:26" ht="11.25" customHeight="1" x14ac:dyDescent="0.2">
      <c r="A679" s="357"/>
      <c r="B679" s="357"/>
      <c r="C679" s="357"/>
      <c r="D679" s="357"/>
      <c r="E679" s="357"/>
      <c r="F679" s="357"/>
      <c r="G679" s="357"/>
      <c r="H679" s="361"/>
      <c r="I679" s="357"/>
      <c r="J679" s="357"/>
      <c r="K679" s="361"/>
      <c r="L679" s="443"/>
      <c r="M679" s="357"/>
      <c r="N679" s="357"/>
      <c r="O679" s="357"/>
      <c r="P679" s="357"/>
      <c r="Q679" s="357"/>
      <c r="R679" s="357"/>
      <c r="S679" s="357"/>
      <c r="T679" s="357"/>
      <c r="U679" s="357"/>
      <c r="V679" s="357"/>
      <c r="W679" s="357"/>
      <c r="X679" s="357"/>
      <c r="Y679" s="357"/>
      <c r="Z679" s="357"/>
    </row>
    <row r="680" spans="1:26" ht="11.25" customHeight="1" x14ac:dyDescent="0.2">
      <c r="A680" s="357"/>
      <c r="B680" s="357"/>
      <c r="C680" s="357"/>
      <c r="D680" s="357"/>
      <c r="E680" s="357"/>
      <c r="F680" s="357"/>
      <c r="G680" s="357"/>
      <c r="H680" s="361"/>
      <c r="I680" s="357"/>
      <c r="J680" s="357"/>
      <c r="K680" s="361"/>
      <c r="L680" s="443"/>
      <c r="M680" s="357"/>
      <c r="N680" s="357"/>
      <c r="O680" s="357"/>
      <c r="P680" s="357"/>
      <c r="Q680" s="357"/>
      <c r="R680" s="357"/>
      <c r="S680" s="357"/>
      <c r="T680" s="357"/>
      <c r="U680" s="357"/>
      <c r="V680" s="357"/>
      <c r="W680" s="357"/>
      <c r="X680" s="357"/>
      <c r="Y680" s="357"/>
      <c r="Z680" s="357"/>
    </row>
    <row r="681" spans="1:26" ht="11.25" customHeight="1" x14ac:dyDescent="0.2">
      <c r="A681" s="357"/>
      <c r="B681" s="357"/>
      <c r="C681" s="357"/>
      <c r="D681" s="357"/>
      <c r="E681" s="357"/>
      <c r="F681" s="357"/>
      <c r="G681" s="357"/>
      <c r="H681" s="361"/>
      <c r="I681" s="357"/>
      <c r="J681" s="357"/>
      <c r="K681" s="361"/>
      <c r="L681" s="443"/>
      <c r="M681" s="357"/>
      <c r="N681" s="357"/>
      <c r="O681" s="357"/>
      <c r="P681" s="357"/>
      <c r="Q681" s="357"/>
      <c r="R681" s="357"/>
      <c r="S681" s="357"/>
      <c r="T681" s="357"/>
      <c r="U681" s="357"/>
      <c r="V681" s="357"/>
      <c r="W681" s="357"/>
      <c r="X681" s="357"/>
      <c r="Y681" s="357"/>
      <c r="Z681" s="357"/>
    </row>
    <row r="682" spans="1:26" ht="11.25" customHeight="1" x14ac:dyDescent="0.2">
      <c r="A682" s="357"/>
      <c r="B682" s="357"/>
      <c r="C682" s="357"/>
      <c r="D682" s="357"/>
      <c r="E682" s="357"/>
      <c r="F682" s="357"/>
      <c r="G682" s="357"/>
      <c r="H682" s="361"/>
      <c r="I682" s="357"/>
      <c r="J682" s="357"/>
      <c r="K682" s="361"/>
      <c r="L682" s="443"/>
      <c r="M682" s="357"/>
      <c r="N682" s="357"/>
      <c r="O682" s="357"/>
      <c r="P682" s="357"/>
      <c r="Q682" s="357"/>
      <c r="R682" s="357"/>
      <c r="S682" s="357"/>
      <c r="T682" s="357"/>
      <c r="U682" s="357"/>
      <c r="V682" s="357"/>
      <c r="W682" s="357"/>
      <c r="X682" s="357"/>
      <c r="Y682" s="357"/>
      <c r="Z682" s="357"/>
    </row>
    <row r="683" spans="1:26" ht="11.25" customHeight="1" x14ac:dyDescent="0.2">
      <c r="A683" s="357"/>
      <c r="B683" s="357"/>
      <c r="C683" s="357"/>
      <c r="D683" s="357"/>
      <c r="E683" s="357"/>
      <c r="F683" s="357"/>
      <c r="G683" s="357"/>
      <c r="H683" s="361"/>
      <c r="I683" s="357"/>
      <c r="J683" s="357"/>
      <c r="K683" s="361"/>
      <c r="L683" s="443"/>
      <c r="M683" s="357"/>
      <c r="N683" s="357"/>
      <c r="O683" s="357"/>
      <c r="P683" s="357"/>
      <c r="Q683" s="357"/>
      <c r="R683" s="357"/>
      <c r="S683" s="357"/>
      <c r="T683" s="357"/>
      <c r="U683" s="357"/>
      <c r="V683" s="357"/>
      <c r="W683" s="357"/>
      <c r="X683" s="357"/>
      <c r="Y683" s="357"/>
      <c r="Z683" s="357"/>
    </row>
    <row r="684" spans="1:26" ht="11.25" customHeight="1" x14ac:dyDescent="0.2">
      <c r="A684" s="357"/>
      <c r="B684" s="357"/>
      <c r="C684" s="357"/>
      <c r="D684" s="357"/>
      <c r="E684" s="357"/>
      <c r="F684" s="357"/>
      <c r="G684" s="357"/>
      <c r="H684" s="361"/>
      <c r="I684" s="357"/>
      <c r="J684" s="357"/>
      <c r="K684" s="361"/>
      <c r="L684" s="443"/>
      <c r="M684" s="357"/>
      <c r="N684" s="357"/>
      <c r="O684" s="357"/>
      <c r="P684" s="357"/>
      <c r="Q684" s="357"/>
      <c r="R684" s="357"/>
      <c r="S684" s="357"/>
      <c r="T684" s="357"/>
      <c r="U684" s="357"/>
      <c r="V684" s="357"/>
      <c r="W684" s="357"/>
      <c r="X684" s="357"/>
      <c r="Y684" s="357"/>
      <c r="Z684" s="357"/>
    </row>
    <row r="685" spans="1:26" ht="11.25" customHeight="1" x14ac:dyDescent="0.2">
      <c r="A685" s="357"/>
      <c r="B685" s="357"/>
      <c r="C685" s="357"/>
      <c r="D685" s="357"/>
      <c r="E685" s="357"/>
      <c r="F685" s="357"/>
      <c r="G685" s="357"/>
      <c r="H685" s="361"/>
      <c r="I685" s="357"/>
      <c r="J685" s="357"/>
      <c r="K685" s="361"/>
      <c r="L685" s="443"/>
      <c r="M685" s="357"/>
      <c r="N685" s="357"/>
      <c r="O685" s="357"/>
      <c r="P685" s="357"/>
      <c r="Q685" s="357"/>
      <c r="R685" s="357"/>
      <c r="S685" s="357"/>
      <c r="T685" s="357"/>
      <c r="U685" s="357"/>
      <c r="V685" s="357"/>
      <c r="W685" s="357"/>
      <c r="X685" s="357"/>
      <c r="Y685" s="357"/>
      <c r="Z685" s="357"/>
    </row>
    <row r="686" spans="1:26" ht="11.25" customHeight="1" x14ac:dyDescent="0.2">
      <c r="A686" s="357"/>
      <c r="B686" s="357"/>
      <c r="C686" s="357"/>
      <c r="D686" s="357"/>
      <c r="E686" s="357"/>
      <c r="F686" s="357"/>
      <c r="G686" s="357"/>
      <c r="H686" s="361"/>
      <c r="I686" s="357"/>
      <c r="J686" s="357"/>
      <c r="K686" s="361"/>
      <c r="L686" s="443"/>
      <c r="M686" s="357"/>
      <c r="N686" s="357"/>
      <c r="O686" s="357"/>
      <c r="P686" s="357"/>
      <c r="Q686" s="357"/>
      <c r="R686" s="357"/>
      <c r="S686" s="357"/>
      <c r="T686" s="357"/>
      <c r="U686" s="357"/>
      <c r="V686" s="357"/>
      <c r="W686" s="357"/>
      <c r="X686" s="357"/>
      <c r="Y686" s="357"/>
      <c r="Z686" s="357"/>
    </row>
    <row r="687" spans="1:26" ht="11.25" customHeight="1" x14ac:dyDescent="0.2">
      <c r="A687" s="357"/>
      <c r="B687" s="357"/>
      <c r="C687" s="357"/>
      <c r="D687" s="357"/>
      <c r="E687" s="357"/>
      <c r="F687" s="357"/>
      <c r="G687" s="357"/>
      <c r="H687" s="361"/>
      <c r="I687" s="357"/>
      <c r="J687" s="357"/>
      <c r="K687" s="361"/>
      <c r="L687" s="443"/>
      <c r="M687" s="357"/>
      <c r="N687" s="357"/>
      <c r="O687" s="357"/>
      <c r="P687" s="357"/>
      <c r="Q687" s="357"/>
      <c r="R687" s="357"/>
      <c r="S687" s="357"/>
      <c r="T687" s="357"/>
      <c r="U687" s="357"/>
      <c r="V687" s="357"/>
      <c r="W687" s="357"/>
      <c r="X687" s="357"/>
      <c r="Y687" s="357"/>
      <c r="Z687" s="357"/>
    </row>
    <row r="688" spans="1:26" ht="11.25" customHeight="1" x14ac:dyDescent="0.2">
      <c r="A688" s="357"/>
      <c r="B688" s="357"/>
      <c r="C688" s="357"/>
      <c r="D688" s="357"/>
      <c r="E688" s="357"/>
      <c r="F688" s="357"/>
      <c r="G688" s="357"/>
      <c r="H688" s="361"/>
      <c r="I688" s="357"/>
      <c r="J688" s="357"/>
      <c r="K688" s="361"/>
      <c r="L688" s="443"/>
      <c r="M688" s="357"/>
      <c r="N688" s="357"/>
      <c r="O688" s="357"/>
      <c r="P688" s="357"/>
      <c r="Q688" s="357"/>
      <c r="R688" s="357"/>
      <c r="S688" s="357"/>
      <c r="T688" s="357"/>
      <c r="U688" s="357"/>
      <c r="V688" s="357"/>
      <c r="W688" s="357"/>
      <c r="X688" s="357"/>
      <c r="Y688" s="357"/>
      <c r="Z688" s="357"/>
    </row>
    <row r="689" spans="1:26" ht="11.25" customHeight="1" x14ac:dyDescent="0.2">
      <c r="A689" s="357"/>
      <c r="B689" s="357"/>
      <c r="C689" s="357"/>
      <c r="D689" s="357"/>
      <c r="E689" s="357"/>
      <c r="F689" s="357"/>
      <c r="G689" s="357"/>
      <c r="H689" s="361"/>
      <c r="I689" s="357"/>
      <c r="J689" s="357"/>
      <c r="K689" s="361"/>
      <c r="L689" s="443"/>
      <c r="M689" s="357"/>
      <c r="N689" s="357"/>
      <c r="O689" s="357"/>
      <c r="P689" s="357"/>
      <c r="Q689" s="357"/>
      <c r="R689" s="357"/>
      <c r="S689" s="357"/>
      <c r="T689" s="357"/>
      <c r="U689" s="357"/>
      <c r="V689" s="357"/>
      <c r="W689" s="357"/>
      <c r="X689" s="357"/>
      <c r="Y689" s="357"/>
      <c r="Z689" s="357"/>
    </row>
    <row r="690" spans="1:26" ht="11.25" customHeight="1" x14ac:dyDescent="0.2">
      <c r="A690" s="357"/>
      <c r="B690" s="357"/>
      <c r="C690" s="357"/>
      <c r="D690" s="357"/>
      <c r="E690" s="357"/>
      <c r="F690" s="357"/>
      <c r="G690" s="357"/>
      <c r="H690" s="361"/>
      <c r="I690" s="357"/>
      <c r="J690" s="357"/>
      <c r="K690" s="361"/>
      <c r="L690" s="443"/>
      <c r="M690" s="357"/>
      <c r="N690" s="357"/>
      <c r="O690" s="357"/>
      <c r="P690" s="357"/>
      <c r="Q690" s="357"/>
      <c r="R690" s="357"/>
      <c r="S690" s="357"/>
      <c r="T690" s="357"/>
      <c r="U690" s="357"/>
      <c r="V690" s="357"/>
      <c r="W690" s="357"/>
      <c r="X690" s="357"/>
      <c r="Y690" s="357"/>
      <c r="Z690" s="357"/>
    </row>
    <row r="691" spans="1:26" ht="11.25" customHeight="1" x14ac:dyDescent="0.2">
      <c r="A691" s="357"/>
      <c r="B691" s="357"/>
      <c r="C691" s="357"/>
      <c r="D691" s="357"/>
      <c r="E691" s="357"/>
      <c r="F691" s="357"/>
      <c r="G691" s="357"/>
      <c r="H691" s="361"/>
      <c r="I691" s="357"/>
      <c r="J691" s="357"/>
      <c r="K691" s="361"/>
      <c r="L691" s="443"/>
      <c r="M691" s="357"/>
      <c r="N691" s="357"/>
      <c r="O691" s="357"/>
      <c r="P691" s="357"/>
      <c r="Q691" s="357"/>
      <c r="R691" s="357"/>
      <c r="S691" s="357"/>
      <c r="T691" s="357"/>
      <c r="U691" s="357"/>
      <c r="V691" s="357"/>
      <c r="W691" s="357"/>
      <c r="X691" s="357"/>
      <c r="Y691" s="357"/>
      <c r="Z691" s="357"/>
    </row>
    <row r="692" spans="1:26" ht="11.25" customHeight="1" x14ac:dyDescent="0.2">
      <c r="A692" s="357"/>
      <c r="B692" s="357"/>
      <c r="C692" s="357"/>
      <c r="D692" s="357"/>
      <c r="E692" s="357"/>
      <c r="F692" s="357"/>
      <c r="G692" s="357"/>
      <c r="H692" s="361"/>
      <c r="I692" s="357"/>
      <c r="J692" s="357"/>
      <c r="K692" s="361"/>
      <c r="L692" s="443"/>
      <c r="M692" s="357"/>
      <c r="N692" s="357"/>
      <c r="O692" s="357"/>
      <c r="P692" s="357"/>
      <c r="Q692" s="357"/>
      <c r="R692" s="357"/>
      <c r="S692" s="357"/>
      <c r="T692" s="357"/>
      <c r="U692" s="357"/>
      <c r="V692" s="357"/>
      <c r="W692" s="357"/>
      <c r="X692" s="357"/>
      <c r="Y692" s="357"/>
      <c r="Z692" s="357"/>
    </row>
    <row r="693" spans="1:26" ht="11.25" customHeight="1" x14ac:dyDescent="0.2">
      <c r="A693" s="357"/>
      <c r="B693" s="357"/>
      <c r="C693" s="357"/>
      <c r="D693" s="357"/>
      <c r="E693" s="357"/>
      <c r="F693" s="357"/>
      <c r="G693" s="357"/>
      <c r="H693" s="361"/>
      <c r="I693" s="357"/>
      <c r="J693" s="357"/>
      <c r="K693" s="361"/>
      <c r="L693" s="443"/>
      <c r="M693" s="357"/>
      <c r="N693" s="357"/>
      <c r="O693" s="357"/>
      <c r="P693" s="357"/>
      <c r="Q693" s="357"/>
      <c r="R693" s="357"/>
      <c r="S693" s="357"/>
      <c r="T693" s="357"/>
      <c r="U693" s="357"/>
      <c r="V693" s="357"/>
      <c r="W693" s="357"/>
      <c r="X693" s="357"/>
      <c r="Y693" s="357"/>
      <c r="Z693" s="357"/>
    </row>
    <row r="694" spans="1:26" ht="11.25" customHeight="1" x14ac:dyDescent="0.2">
      <c r="A694" s="357"/>
      <c r="B694" s="357"/>
      <c r="C694" s="357"/>
      <c r="D694" s="357"/>
      <c r="E694" s="357"/>
      <c r="F694" s="357"/>
      <c r="G694" s="357"/>
      <c r="H694" s="361"/>
      <c r="I694" s="357"/>
      <c r="J694" s="357"/>
      <c r="K694" s="361"/>
      <c r="L694" s="443"/>
      <c r="M694" s="357"/>
      <c r="N694" s="357"/>
      <c r="O694" s="357"/>
      <c r="P694" s="357"/>
      <c r="Q694" s="357"/>
      <c r="R694" s="357"/>
      <c r="S694" s="357"/>
      <c r="T694" s="357"/>
      <c r="U694" s="357"/>
      <c r="V694" s="357"/>
      <c r="W694" s="357"/>
      <c r="X694" s="357"/>
      <c r="Y694" s="357"/>
      <c r="Z694" s="357"/>
    </row>
    <row r="695" spans="1:26" ht="11.25" customHeight="1" x14ac:dyDescent="0.2">
      <c r="A695" s="357"/>
      <c r="B695" s="357"/>
      <c r="C695" s="357"/>
      <c r="D695" s="357"/>
      <c r="E695" s="357"/>
      <c r="F695" s="357"/>
      <c r="G695" s="357"/>
      <c r="H695" s="361"/>
      <c r="I695" s="357"/>
      <c r="J695" s="357"/>
      <c r="K695" s="361"/>
      <c r="L695" s="443"/>
      <c r="M695" s="357"/>
      <c r="N695" s="357"/>
      <c r="O695" s="357"/>
      <c r="P695" s="357"/>
      <c r="Q695" s="357"/>
      <c r="R695" s="357"/>
      <c r="S695" s="357"/>
      <c r="T695" s="357"/>
      <c r="U695" s="357"/>
      <c r="V695" s="357"/>
      <c r="W695" s="357"/>
      <c r="X695" s="357"/>
      <c r="Y695" s="357"/>
      <c r="Z695" s="357"/>
    </row>
    <row r="696" spans="1:26" ht="11.25" customHeight="1" x14ac:dyDescent="0.2">
      <c r="A696" s="357"/>
      <c r="B696" s="357"/>
      <c r="C696" s="357"/>
      <c r="D696" s="357"/>
      <c r="E696" s="357"/>
      <c r="F696" s="357"/>
      <c r="G696" s="357"/>
      <c r="H696" s="361"/>
      <c r="I696" s="357"/>
      <c r="J696" s="357"/>
      <c r="K696" s="361"/>
      <c r="L696" s="443"/>
      <c r="M696" s="357"/>
      <c r="N696" s="357"/>
      <c r="O696" s="357"/>
      <c r="P696" s="357"/>
      <c r="Q696" s="357"/>
      <c r="R696" s="357"/>
      <c r="S696" s="357"/>
      <c r="T696" s="357"/>
      <c r="U696" s="357"/>
      <c r="V696" s="357"/>
      <c r="W696" s="357"/>
      <c r="X696" s="357"/>
      <c r="Y696" s="357"/>
      <c r="Z696" s="357"/>
    </row>
    <row r="697" spans="1:26" ht="11.25" customHeight="1" x14ac:dyDescent="0.2">
      <c r="A697" s="357"/>
      <c r="B697" s="357"/>
      <c r="C697" s="357"/>
      <c r="D697" s="357"/>
      <c r="E697" s="357"/>
      <c r="F697" s="357"/>
      <c r="G697" s="357"/>
      <c r="H697" s="361"/>
      <c r="I697" s="357"/>
      <c r="J697" s="357"/>
      <c r="K697" s="361"/>
      <c r="L697" s="443"/>
      <c r="M697" s="357"/>
      <c r="N697" s="357"/>
      <c r="O697" s="357"/>
      <c r="P697" s="357"/>
      <c r="Q697" s="357"/>
      <c r="R697" s="357"/>
      <c r="S697" s="357"/>
      <c r="T697" s="357"/>
      <c r="U697" s="357"/>
      <c r="V697" s="357"/>
      <c r="W697" s="357"/>
      <c r="X697" s="357"/>
      <c r="Y697" s="357"/>
      <c r="Z697" s="357"/>
    </row>
    <row r="698" spans="1:26" ht="11.25" customHeight="1" x14ac:dyDescent="0.2">
      <c r="A698" s="357"/>
      <c r="B698" s="357"/>
      <c r="C698" s="357"/>
      <c r="D698" s="357"/>
      <c r="E698" s="357"/>
      <c r="F698" s="357"/>
      <c r="G698" s="357"/>
      <c r="H698" s="361"/>
      <c r="I698" s="357"/>
      <c r="J698" s="357"/>
      <c r="K698" s="361"/>
      <c r="L698" s="443"/>
      <c r="M698" s="357"/>
      <c r="N698" s="357"/>
      <c r="O698" s="357"/>
      <c r="P698" s="357"/>
      <c r="Q698" s="357"/>
      <c r="R698" s="357"/>
      <c r="S698" s="357"/>
      <c r="T698" s="357"/>
      <c r="U698" s="357"/>
      <c r="V698" s="357"/>
      <c r="W698" s="357"/>
      <c r="X698" s="357"/>
      <c r="Y698" s="357"/>
      <c r="Z698" s="357"/>
    </row>
    <row r="699" spans="1:26" ht="11.25" customHeight="1" x14ac:dyDescent="0.2">
      <c r="A699" s="357"/>
      <c r="B699" s="357"/>
      <c r="C699" s="357"/>
      <c r="D699" s="357"/>
      <c r="E699" s="357"/>
      <c r="F699" s="357"/>
      <c r="G699" s="357"/>
      <c r="H699" s="361"/>
      <c r="I699" s="357"/>
      <c r="J699" s="357"/>
      <c r="K699" s="361"/>
      <c r="L699" s="443"/>
      <c r="M699" s="357"/>
      <c r="N699" s="357"/>
      <c r="O699" s="357"/>
      <c r="P699" s="357"/>
      <c r="Q699" s="357"/>
      <c r="R699" s="357"/>
      <c r="S699" s="357"/>
      <c r="T699" s="357"/>
      <c r="U699" s="357"/>
      <c r="V699" s="357"/>
      <c r="W699" s="357"/>
      <c r="X699" s="357"/>
      <c r="Y699" s="357"/>
      <c r="Z699" s="357"/>
    </row>
    <row r="700" spans="1:26" ht="11.25" customHeight="1" x14ac:dyDescent="0.2">
      <c r="A700" s="357"/>
      <c r="B700" s="357"/>
      <c r="C700" s="357"/>
      <c r="D700" s="357"/>
      <c r="E700" s="357"/>
      <c r="F700" s="357"/>
      <c r="G700" s="357"/>
      <c r="H700" s="361"/>
      <c r="I700" s="357"/>
      <c r="J700" s="357"/>
      <c r="K700" s="361"/>
      <c r="L700" s="443"/>
      <c r="M700" s="357"/>
      <c r="N700" s="357"/>
      <c r="O700" s="357"/>
      <c r="P700" s="357"/>
      <c r="Q700" s="357"/>
      <c r="R700" s="357"/>
      <c r="S700" s="357"/>
      <c r="T700" s="357"/>
      <c r="U700" s="357"/>
      <c r="V700" s="357"/>
      <c r="W700" s="357"/>
      <c r="X700" s="357"/>
      <c r="Y700" s="357"/>
      <c r="Z700" s="357"/>
    </row>
    <row r="701" spans="1:26" ht="11.25" customHeight="1" x14ac:dyDescent="0.2">
      <c r="A701" s="357"/>
      <c r="B701" s="357"/>
      <c r="C701" s="357"/>
      <c r="D701" s="357"/>
      <c r="E701" s="357"/>
      <c r="F701" s="357"/>
      <c r="G701" s="357"/>
      <c r="H701" s="361"/>
      <c r="I701" s="357"/>
      <c r="J701" s="357"/>
      <c r="K701" s="361"/>
      <c r="L701" s="443"/>
      <c r="M701" s="357"/>
      <c r="N701" s="357"/>
      <c r="O701" s="357"/>
      <c r="P701" s="357"/>
      <c r="Q701" s="357"/>
      <c r="R701" s="357"/>
      <c r="S701" s="357"/>
      <c r="T701" s="357"/>
      <c r="U701" s="357"/>
      <c r="V701" s="357"/>
      <c r="W701" s="357"/>
      <c r="X701" s="357"/>
      <c r="Y701" s="357"/>
      <c r="Z701" s="357"/>
    </row>
    <row r="702" spans="1:26" ht="11.25" customHeight="1" x14ac:dyDescent="0.2">
      <c r="A702" s="357"/>
      <c r="B702" s="357"/>
      <c r="C702" s="357"/>
      <c r="D702" s="357"/>
      <c r="E702" s="357"/>
      <c r="F702" s="357"/>
      <c r="G702" s="357"/>
      <c r="H702" s="361"/>
      <c r="I702" s="357"/>
      <c r="J702" s="357"/>
      <c r="K702" s="361"/>
      <c r="L702" s="443"/>
      <c r="M702" s="357"/>
      <c r="N702" s="357"/>
      <c r="O702" s="357"/>
      <c r="P702" s="357"/>
      <c r="Q702" s="357"/>
      <c r="R702" s="357"/>
      <c r="S702" s="357"/>
      <c r="T702" s="357"/>
      <c r="U702" s="357"/>
      <c r="V702" s="357"/>
      <c r="W702" s="357"/>
      <c r="X702" s="357"/>
      <c r="Y702" s="357"/>
      <c r="Z702" s="357"/>
    </row>
    <row r="703" spans="1:26" ht="11.25" customHeight="1" x14ac:dyDescent="0.2">
      <c r="A703" s="357"/>
      <c r="B703" s="357"/>
      <c r="C703" s="357"/>
      <c r="D703" s="357"/>
      <c r="E703" s="357"/>
      <c r="F703" s="357"/>
      <c r="G703" s="357"/>
      <c r="H703" s="361"/>
      <c r="I703" s="357"/>
      <c r="J703" s="357"/>
      <c r="K703" s="361"/>
      <c r="L703" s="443"/>
      <c r="M703" s="357"/>
      <c r="N703" s="357"/>
      <c r="O703" s="357"/>
      <c r="P703" s="357"/>
      <c r="Q703" s="357"/>
      <c r="R703" s="357"/>
      <c r="S703" s="357"/>
      <c r="T703" s="357"/>
      <c r="U703" s="357"/>
      <c r="V703" s="357"/>
      <c r="W703" s="357"/>
      <c r="X703" s="357"/>
      <c r="Y703" s="357"/>
      <c r="Z703" s="357"/>
    </row>
    <row r="704" spans="1:26" ht="11.25" customHeight="1" x14ac:dyDescent="0.2">
      <c r="A704" s="357"/>
      <c r="B704" s="357"/>
      <c r="C704" s="357"/>
      <c r="D704" s="357"/>
      <c r="E704" s="357"/>
      <c r="F704" s="357"/>
      <c r="G704" s="357"/>
      <c r="H704" s="361"/>
      <c r="I704" s="357"/>
      <c r="J704" s="357"/>
      <c r="K704" s="361"/>
      <c r="L704" s="443"/>
      <c r="M704" s="357"/>
      <c r="N704" s="357"/>
      <c r="O704" s="357"/>
      <c r="P704" s="357"/>
      <c r="Q704" s="357"/>
      <c r="R704" s="357"/>
      <c r="S704" s="357"/>
      <c r="T704" s="357"/>
      <c r="U704" s="357"/>
      <c r="V704" s="357"/>
      <c r="W704" s="357"/>
      <c r="X704" s="357"/>
      <c r="Y704" s="357"/>
      <c r="Z704" s="357"/>
    </row>
    <row r="705" spans="1:26" ht="11.25" customHeight="1" x14ac:dyDescent="0.2">
      <c r="A705" s="357"/>
      <c r="B705" s="357"/>
      <c r="C705" s="357"/>
      <c r="D705" s="357"/>
      <c r="E705" s="357"/>
      <c r="F705" s="357"/>
      <c r="G705" s="357"/>
      <c r="H705" s="361"/>
      <c r="I705" s="357"/>
      <c r="J705" s="357"/>
      <c r="K705" s="361"/>
      <c r="L705" s="443"/>
      <c r="M705" s="357"/>
      <c r="N705" s="357"/>
      <c r="O705" s="357"/>
      <c r="P705" s="357"/>
      <c r="Q705" s="357"/>
      <c r="R705" s="357"/>
      <c r="S705" s="357"/>
      <c r="T705" s="357"/>
      <c r="U705" s="357"/>
      <c r="V705" s="357"/>
      <c r="W705" s="357"/>
      <c r="X705" s="357"/>
      <c r="Y705" s="357"/>
      <c r="Z705" s="357"/>
    </row>
    <row r="706" spans="1:26" ht="11.25" customHeight="1" x14ac:dyDescent="0.2">
      <c r="A706" s="357"/>
      <c r="B706" s="357"/>
      <c r="C706" s="357"/>
      <c r="D706" s="357"/>
      <c r="E706" s="357"/>
      <c r="F706" s="357"/>
      <c r="G706" s="357"/>
      <c r="H706" s="361"/>
      <c r="I706" s="357"/>
      <c r="J706" s="357"/>
      <c r="K706" s="361"/>
      <c r="L706" s="443"/>
      <c r="M706" s="357"/>
      <c r="N706" s="357"/>
      <c r="O706" s="357"/>
      <c r="P706" s="357"/>
      <c r="Q706" s="357"/>
      <c r="R706" s="357"/>
      <c r="S706" s="357"/>
      <c r="T706" s="357"/>
      <c r="U706" s="357"/>
      <c r="V706" s="357"/>
      <c r="W706" s="357"/>
      <c r="X706" s="357"/>
      <c r="Y706" s="357"/>
      <c r="Z706" s="357"/>
    </row>
    <row r="707" spans="1:26" ht="11.25" customHeight="1" x14ac:dyDescent="0.2">
      <c r="A707" s="357"/>
      <c r="B707" s="357"/>
      <c r="C707" s="357"/>
      <c r="D707" s="357"/>
      <c r="E707" s="357"/>
      <c r="F707" s="357"/>
      <c r="G707" s="357"/>
      <c r="H707" s="361"/>
      <c r="I707" s="357"/>
      <c r="J707" s="357"/>
      <c r="K707" s="361"/>
      <c r="L707" s="443"/>
      <c r="M707" s="357"/>
      <c r="N707" s="357"/>
      <c r="O707" s="357"/>
      <c r="P707" s="357"/>
      <c r="Q707" s="357"/>
      <c r="R707" s="357"/>
      <c r="S707" s="357"/>
      <c r="T707" s="357"/>
      <c r="U707" s="357"/>
      <c r="V707" s="357"/>
      <c r="W707" s="357"/>
      <c r="X707" s="357"/>
      <c r="Y707" s="357"/>
      <c r="Z707" s="357"/>
    </row>
    <row r="708" spans="1:26" ht="11.25" customHeight="1" x14ac:dyDescent="0.2">
      <c r="A708" s="357"/>
      <c r="B708" s="357"/>
      <c r="C708" s="357"/>
      <c r="D708" s="357"/>
      <c r="E708" s="357"/>
      <c r="F708" s="357"/>
      <c r="G708" s="357"/>
      <c r="H708" s="361"/>
      <c r="I708" s="357"/>
      <c r="J708" s="357"/>
      <c r="K708" s="361"/>
      <c r="L708" s="443"/>
      <c r="M708" s="357"/>
      <c r="N708" s="357"/>
      <c r="O708" s="357"/>
      <c r="P708" s="357"/>
      <c r="Q708" s="357"/>
      <c r="R708" s="357"/>
      <c r="S708" s="357"/>
      <c r="T708" s="357"/>
      <c r="U708" s="357"/>
      <c r="V708" s="357"/>
      <c r="W708" s="357"/>
      <c r="X708" s="357"/>
      <c r="Y708" s="357"/>
      <c r="Z708" s="357"/>
    </row>
    <row r="709" spans="1:26" ht="11.25" customHeight="1" x14ac:dyDescent="0.2">
      <c r="A709" s="357"/>
      <c r="B709" s="357"/>
      <c r="C709" s="357"/>
      <c r="D709" s="357"/>
      <c r="E709" s="357"/>
      <c r="F709" s="357"/>
      <c r="G709" s="357"/>
      <c r="H709" s="361"/>
      <c r="I709" s="357"/>
      <c r="J709" s="357"/>
      <c r="K709" s="361"/>
      <c r="L709" s="443"/>
      <c r="M709" s="357"/>
      <c r="N709" s="357"/>
      <c r="O709" s="357"/>
      <c r="P709" s="357"/>
      <c r="Q709" s="357"/>
      <c r="R709" s="357"/>
      <c r="S709" s="357"/>
      <c r="T709" s="357"/>
      <c r="U709" s="357"/>
      <c r="V709" s="357"/>
      <c r="W709" s="357"/>
      <c r="X709" s="357"/>
      <c r="Y709" s="357"/>
      <c r="Z709" s="357"/>
    </row>
    <row r="710" spans="1:26" ht="11.25" customHeight="1" x14ac:dyDescent="0.2">
      <c r="A710" s="357"/>
      <c r="B710" s="357"/>
      <c r="C710" s="357"/>
      <c r="D710" s="357"/>
      <c r="E710" s="357"/>
      <c r="F710" s="357"/>
      <c r="G710" s="357"/>
      <c r="H710" s="361"/>
      <c r="I710" s="357"/>
      <c r="J710" s="357"/>
      <c r="K710" s="361"/>
      <c r="L710" s="443"/>
      <c r="M710" s="357"/>
      <c r="N710" s="357"/>
      <c r="O710" s="357"/>
      <c r="P710" s="357"/>
      <c r="Q710" s="357"/>
      <c r="R710" s="357"/>
      <c r="S710" s="357"/>
      <c r="T710" s="357"/>
      <c r="U710" s="357"/>
      <c r="V710" s="357"/>
      <c r="W710" s="357"/>
      <c r="X710" s="357"/>
      <c r="Y710" s="357"/>
      <c r="Z710" s="357"/>
    </row>
    <row r="711" spans="1:26" ht="11.25" customHeight="1" x14ac:dyDescent="0.2">
      <c r="A711" s="357"/>
      <c r="B711" s="357"/>
      <c r="C711" s="357"/>
      <c r="D711" s="357"/>
      <c r="E711" s="357"/>
      <c r="F711" s="357"/>
      <c r="G711" s="357"/>
      <c r="H711" s="361"/>
      <c r="I711" s="357"/>
      <c r="J711" s="357"/>
      <c r="K711" s="361"/>
      <c r="L711" s="443"/>
      <c r="M711" s="357"/>
      <c r="N711" s="357"/>
      <c r="O711" s="357"/>
      <c r="P711" s="357"/>
      <c r="Q711" s="357"/>
      <c r="R711" s="357"/>
      <c r="S711" s="357"/>
      <c r="T711" s="357"/>
      <c r="U711" s="357"/>
      <c r="V711" s="357"/>
      <c r="W711" s="357"/>
      <c r="X711" s="357"/>
      <c r="Y711" s="357"/>
      <c r="Z711" s="357"/>
    </row>
    <row r="712" spans="1:26" ht="11.25" customHeight="1" x14ac:dyDescent="0.2">
      <c r="A712" s="357"/>
      <c r="B712" s="357"/>
      <c r="C712" s="357"/>
      <c r="D712" s="357"/>
      <c r="E712" s="357"/>
      <c r="F712" s="357"/>
      <c r="G712" s="357"/>
      <c r="H712" s="361"/>
      <c r="I712" s="357"/>
      <c r="J712" s="357"/>
      <c r="K712" s="361"/>
      <c r="L712" s="443"/>
      <c r="M712" s="357"/>
      <c r="N712" s="357"/>
      <c r="O712" s="357"/>
      <c r="P712" s="357"/>
      <c r="Q712" s="357"/>
      <c r="R712" s="357"/>
      <c r="S712" s="357"/>
      <c r="T712" s="357"/>
      <c r="U712" s="357"/>
      <c r="V712" s="357"/>
      <c r="W712" s="357"/>
      <c r="X712" s="357"/>
      <c r="Y712" s="357"/>
      <c r="Z712" s="357"/>
    </row>
    <row r="713" spans="1:26" ht="11.25" customHeight="1" x14ac:dyDescent="0.2">
      <c r="A713" s="357"/>
      <c r="B713" s="357"/>
      <c r="C713" s="357"/>
      <c r="D713" s="357"/>
      <c r="E713" s="357"/>
      <c r="F713" s="357"/>
      <c r="G713" s="357"/>
      <c r="H713" s="361"/>
      <c r="I713" s="357"/>
      <c r="J713" s="357"/>
      <c r="K713" s="361"/>
      <c r="L713" s="443"/>
      <c r="M713" s="357"/>
      <c r="N713" s="357"/>
      <c r="O713" s="357"/>
      <c r="P713" s="357"/>
      <c r="Q713" s="357"/>
      <c r="R713" s="357"/>
      <c r="S713" s="357"/>
      <c r="T713" s="357"/>
      <c r="U713" s="357"/>
      <c r="V713" s="357"/>
      <c r="W713" s="357"/>
      <c r="X713" s="357"/>
      <c r="Y713" s="357"/>
      <c r="Z713" s="357"/>
    </row>
    <row r="714" spans="1:26" ht="11.25" customHeight="1" x14ac:dyDescent="0.2">
      <c r="A714" s="357"/>
      <c r="B714" s="357"/>
      <c r="C714" s="357"/>
      <c r="D714" s="357"/>
      <c r="E714" s="357"/>
      <c r="F714" s="357"/>
      <c r="G714" s="357"/>
      <c r="H714" s="361"/>
      <c r="I714" s="357"/>
      <c r="J714" s="357"/>
      <c r="K714" s="361"/>
      <c r="L714" s="443"/>
      <c r="M714" s="357"/>
      <c r="N714" s="357"/>
      <c r="O714" s="357"/>
      <c r="P714" s="357"/>
      <c r="Q714" s="357"/>
      <c r="R714" s="357"/>
      <c r="S714" s="357"/>
      <c r="T714" s="357"/>
      <c r="U714" s="357"/>
      <c r="V714" s="357"/>
      <c r="W714" s="357"/>
      <c r="X714" s="357"/>
      <c r="Y714" s="357"/>
      <c r="Z714" s="357"/>
    </row>
    <row r="715" spans="1:26" ht="11.25" customHeight="1" x14ac:dyDescent="0.2">
      <c r="A715" s="357"/>
      <c r="B715" s="357"/>
      <c r="C715" s="357"/>
      <c r="D715" s="357"/>
      <c r="E715" s="357"/>
      <c r="F715" s="357"/>
      <c r="G715" s="357"/>
      <c r="H715" s="361"/>
      <c r="I715" s="357"/>
      <c r="J715" s="357"/>
      <c r="K715" s="361"/>
      <c r="L715" s="443"/>
      <c r="M715" s="357"/>
      <c r="N715" s="357"/>
      <c r="O715" s="357"/>
      <c r="P715" s="357"/>
      <c r="Q715" s="357"/>
      <c r="R715" s="357"/>
      <c r="S715" s="357"/>
      <c r="T715" s="357"/>
      <c r="U715" s="357"/>
      <c r="V715" s="357"/>
      <c r="W715" s="357"/>
      <c r="X715" s="357"/>
      <c r="Y715" s="357"/>
      <c r="Z715" s="357"/>
    </row>
    <row r="716" spans="1:26" ht="11.25" customHeight="1" x14ac:dyDescent="0.2">
      <c r="A716" s="357"/>
      <c r="B716" s="357"/>
      <c r="C716" s="357"/>
      <c r="D716" s="357"/>
      <c r="E716" s="357"/>
      <c r="F716" s="357"/>
      <c r="G716" s="357"/>
      <c r="H716" s="361"/>
      <c r="I716" s="357"/>
      <c r="J716" s="357"/>
      <c r="K716" s="361"/>
      <c r="L716" s="443"/>
      <c r="M716" s="357"/>
      <c r="N716" s="357"/>
      <c r="O716" s="357"/>
      <c r="P716" s="357"/>
      <c r="Q716" s="357"/>
      <c r="R716" s="357"/>
      <c r="S716" s="357"/>
      <c r="T716" s="357"/>
      <c r="U716" s="357"/>
      <c r="V716" s="357"/>
      <c r="W716" s="357"/>
      <c r="X716" s="357"/>
      <c r="Y716" s="357"/>
      <c r="Z716" s="357"/>
    </row>
    <row r="717" spans="1:26" ht="11.25" customHeight="1" x14ac:dyDescent="0.2">
      <c r="A717" s="357"/>
      <c r="B717" s="357"/>
      <c r="C717" s="357"/>
      <c r="D717" s="357"/>
      <c r="E717" s="357"/>
      <c r="F717" s="357"/>
      <c r="G717" s="357"/>
      <c r="H717" s="361"/>
      <c r="I717" s="357"/>
      <c r="J717" s="357"/>
      <c r="K717" s="361"/>
      <c r="L717" s="443"/>
      <c r="M717" s="357"/>
      <c r="N717" s="357"/>
      <c r="O717" s="357"/>
      <c r="P717" s="357"/>
      <c r="Q717" s="357"/>
      <c r="R717" s="357"/>
      <c r="S717" s="357"/>
      <c r="T717" s="357"/>
      <c r="U717" s="357"/>
      <c r="V717" s="357"/>
      <c r="W717" s="357"/>
      <c r="X717" s="357"/>
      <c r="Y717" s="357"/>
      <c r="Z717" s="357"/>
    </row>
    <row r="718" spans="1:26" ht="11.25" customHeight="1" x14ac:dyDescent="0.2">
      <c r="A718" s="357"/>
      <c r="B718" s="357"/>
      <c r="C718" s="357"/>
      <c r="D718" s="357"/>
      <c r="E718" s="357"/>
      <c r="F718" s="357"/>
      <c r="G718" s="357"/>
      <c r="H718" s="361"/>
      <c r="I718" s="357"/>
      <c r="J718" s="357"/>
      <c r="K718" s="361"/>
      <c r="L718" s="443"/>
      <c r="M718" s="357"/>
      <c r="N718" s="357"/>
      <c r="O718" s="357"/>
      <c r="P718" s="357"/>
      <c r="Q718" s="357"/>
      <c r="R718" s="357"/>
      <c r="S718" s="357"/>
      <c r="T718" s="357"/>
      <c r="U718" s="357"/>
      <c r="V718" s="357"/>
      <c r="W718" s="357"/>
      <c r="X718" s="357"/>
      <c r="Y718" s="357"/>
      <c r="Z718" s="357"/>
    </row>
    <row r="719" spans="1:26" ht="11.25" customHeight="1" x14ac:dyDescent="0.2">
      <c r="A719" s="357"/>
      <c r="B719" s="357"/>
      <c r="C719" s="357"/>
      <c r="D719" s="357"/>
      <c r="E719" s="357"/>
      <c r="F719" s="357"/>
      <c r="G719" s="357"/>
      <c r="H719" s="361"/>
      <c r="I719" s="357"/>
      <c r="J719" s="357"/>
      <c r="K719" s="361"/>
      <c r="L719" s="443"/>
      <c r="M719" s="357"/>
      <c r="N719" s="357"/>
      <c r="O719" s="357"/>
      <c r="P719" s="357"/>
      <c r="Q719" s="357"/>
      <c r="R719" s="357"/>
      <c r="S719" s="357"/>
      <c r="T719" s="357"/>
      <c r="U719" s="357"/>
      <c r="V719" s="357"/>
      <c r="W719" s="357"/>
      <c r="X719" s="357"/>
      <c r="Y719" s="357"/>
      <c r="Z719" s="357"/>
    </row>
    <row r="720" spans="1:26" ht="11.25" customHeight="1" x14ac:dyDescent="0.2">
      <c r="A720" s="357"/>
      <c r="B720" s="357"/>
      <c r="C720" s="357"/>
      <c r="D720" s="357"/>
      <c r="E720" s="357"/>
      <c r="F720" s="357"/>
      <c r="G720" s="357"/>
      <c r="H720" s="361"/>
      <c r="I720" s="357"/>
      <c r="J720" s="357"/>
      <c r="K720" s="361"/>
      <c r="L720" s="443"/>
      <c r="M720" s="357"/>
      <c r="N720" s="357"/>
      <c r="O720" s="357"/>
      <c r="P720" s="357"/>
      <c r="Q720" s="357"/>
      <c r="R720" s="357"/>
      <c r="S720" s="357"/>
      <c r="T720" s="357"/>
      <c r="U720" s="357"/>
      <c r="V720" s="357"/>
      <c r="W720" s="357"/>
      <c r="X720" s="357"/>
      <c r="Y720" s="357"/>
      <c r="Z720" s="357"/>
    </row>
    <row r="721" spans="1:26" ht="11.25" customHeight="1" x14ac:dyDescent="0.2">
      <c r="A721" s="357"/>
      <c r="B721" s="357"/>
      <c r="C721" s="357"/>
      <c r="D721" s="357"/>
      <c r="E721" s="357"/>
      <c r="F721" s="357"/>
      <c r="G721" s="357"/>
      <c r="H721" s="361"/>
      <c r="I721" s="357"/>
      <c r="J721" s="357"/>
      <c r="K721" s="361"/>
      <c r="L721" s="443"/>
      <c r="M721" s="357"/>
      <c r="N721" s="357"/>
      <c r="O721" s="357"/>
      <c r="P721" s="357"/>
      <c r="Q721" s="357"/>
      <c r="R721" s="357"/>
      <c r="S721" s="357"/>
      <c r="T721" s="357"/>
      <c r="U721" s="357"/>
      <c r="V721" s="357"/>
      <c r="W721" s="357"/>
      <c r="X721" s="357"/>
      <c r="Y721" s="357"/>
      <c r="Z721" s="357"/>
    </row>
    <row r="722" spans="1:26" ht="11.25" customHeight="1" x14ac:dyDescent="0.2">
      <c r="A722" s="357"/>
      <c r="B722" s="357"/>
      <c r="C722" s="357"/>
      <c r="D722" s="357"/>
      <c r="E722" s="357"/>
      <c r="F722" s="357"/>
      <c r="G722" s="357"/>
      <c r="H722" s="361"/>
      <c r="I722" s="357"/>
      <c r="J722" s="357"/>
      <c r="K722" s="361"/>
      <c r="L722" s="443"/>
      <c r="M722" s="357"/>
      <c r="N722" s="357"/>
      <c r="O722" s="357"/>
      <c r="P722" s="357"/>
      <c r="Q722" s="357"/>
      <c r="R722" s="357"/>
      <c r="S722" s="357"/>
      <c r="T722" s="357"/>
      <c r="U722" s="357"/>
      <c r="V722" s="357"/>
      <c r="W722" s="357"/>
      <c r="X722" s="357"/>
      <c r="Y722" s="357"/>
      <c r="Z722" s="357"/>
    </row>
    <row r="723" spans="1:26" ht="11.25" customHeight="1" x14ac:dyDescent="0.2">
      <c r="A723" s="357"/>
      <c r="B723" s="357"/>
      <c r="C723" s="357"/>
      <c r="D723" s="357"/>
      <c r="E723" s="357"/>
      <c r="F723" s="357"/>
      <c r="G723" s="357"/>
      <c r="H723" s="361"/>
      <c r="I723" s="357"/>
      <c r="J723" s="357"/>
      <c r="K723" s="361"/>
      <c r="L723" s="443"/>
      <c r="M723" s="357"/>
      <c r="N723" s="357"/>
      <c r="O723" s="357"/>
      <c r="P723" s="357"/>
      <c r="Q723" s="357"/>
      <c r="R723" s="357"/>
      <c r="S723" s="357"/>
      <c r="T723" s="357"/>
      <c r="U723" s="357"/>
      <c r="V723" s="357"/>
      <c r="W723" s="357"/>
      <c r="X723" s="357"/>
      <c r="Y723" s="357"/>
      <c r="Z723" s="357"/>
    </row>
    <row r="724" spans="1:26" ht="11.25" customHeight="1" x14ac:dyDescent="0.2">
      <c r="A724" s="357"/>
      <c r="B724" s="357"/>
      <c r="C724" s="357"/>
      <c r="D724" s="357"/>
      <c r="E724" s="357"/>
      <c r="F724" s="357"/>
      <c r="G724" s="357"/>
      <c r="H724" s="361"/>
      <c r="I724" s="357"/>
      <c r="J724" s="357"/>
      <c r="K724" s="361"/>
      <c r="L724" s="443"/>
      <c r="M724" s="357"/>
      <c r="N724" s="357"/>
      <c r="O724" s="357"/>
      <c r="P724" s="357"/>
      <c r="Q724" s="357"/>
      <c r="R724" s="357"/>
      <c r="S724" s="357"/>
      <c r="T724" s="357"/>
      <c r="U724" s="357"/>
      <c r="V724" s="357"/>
      <c r="W724" s="357"/>
      <c r="X724" s="357"/>
      <c r="Y724" s="357"/>
      <c r="Z724" s="357"/>
    </row>
    <row r="725" spans="1:26" ht="11.25" customHeight="1" x14ac:dyDescent="0.2">
      <c r="A725" s="357"/>
      <c r="B725" s="357"/>
      <c r="C725" s="357"/>
      <c r="D725" s="357"/>
      <c r="E725" s="357"/>
      <c r="F725" s="357"/>
      <c r="G725" s="357"/>
      <c r="H725" s="361"/>
      <c r="I725" s="357"/>
      <c r="J725" s="357"/>
      <c r="K725" s="361"/>
      <c r="L725" s="443"/>
      <c r="M725" s="357"/>
      <c r="N725" s="357"/>
      <c r="O725" s="357"/>
      <c r="P725" s="357"/>
      <c r="Q725" s="357"/>
      <c r="R725" s="357"/>
      <c r="S725" s="357"/>
      <c r="T725" s="357"/>
      <c r="U725" s="357"/>
      <c r="V725" s="357"/>
      <c r="W725" s="357"/>
      <c r="X725" s="357"/>
      <c r="Y725" s="357"/>
      <c r="Z725" s="357"/>
    </row>
    <row r="726" spans="1:26" ht="11.25" customHeight="1" x14ac:dyDescent="0.2">
      <c r="A726" s="357"/>
      <c r="B726" s="357"/>
      <c r="C726" s="357"/>
      <c r="D726" s="357"/>
      <c r="E726" s="357"/>
      <c r="F726" s="357"/>
      <c r="G726" s="357"/>
      <c r="H726" s="361"/>
      <c r="I726" s="357"/>
      <c r="J726" s="357"/>
      <c r="K726" s="361"/>
      <c r="L726" s="443"/>
      <c r="M726" s="357"/>
      <c r="N726" s="357"/>
      <c r="O726" s="357"/>
      <c r="P726" s="357"/>
      <c r="Q726" s="357"/>
      <c r="R726" s="357"/>
      <c r="S726" s="357"/>
      <c r="T726" s="357"/>
      <c r="U726" s="357"/>
      <c r="V726" s="357"/>
      <c r="W726" s="357"/>
      <c r="X726" s="357"/>
      <c r="Y726" s="357"/>
      <c r="Z726" s="357"/>
    </row>
    <row r="727" spans="1:26" ht="11.25" customHeight="1" x14ac:dyDescent="0.2">
      <c r="A727" s="357"/>
      <c r="B727" s="357"/>
      <c r="C727" s="357"/>
      <c r="D727" s="357"/>
      <c r="E727" s="357"/>
      <c r="F727" s="357"/>
      <c r="G727" s="357"/>
      <c r="H727" s="361"/>
      <c r="I727" s="357"/>
      <c r="J727" s="357"/>
      <c r="K727" s="361"/>
      <c r="L727" s="443"/>
      <c r="M727" s="357"/>
      <c r="N727" s="357"/>
      <c r="O727" s="357"/>
      <c r="P727" s="357"/>
      <c r="Q727" s="357"/>
      <c r="R727" s="357"/>
      <c r="S727" s="357"/>
      <c r="T727" s="357"/>
      <c r="U727" s="357"/>
      <c r="V727" s="357"/>
      <c r="W727" s="357"/>
      <c r="X727" s="357"/>
      <c r="Y727" s="357"/>
      <c r="Z727" s="357"/>
    </row>
    <row r="728" spans="1:26" ht="11.25" customHeight="1" x14ac:dyDescent="0.2">
      <c r="A728" s="357"/>
      <c r="B728" s="357"/>
      <c r="C728" s="357"/>
      <c r="D728" s="357"/>
      <c r="E728" s="357"/>
      <c r="F728" s="357"/>
      <c r="G728" s="357"/>
      <c r="H728" s="361"/>
      <c r="I728" s="357"/>
      <c r="J728" s="357"/>
      <c r="K728" s="361"/>
      <c r="L728" s="443"/>
      <c r="M728" s="357"/>
      <c r="N728" s="357"/>
      <c r="O728" s="357"/>
      <c r="P728" s="357"/>
      <c r="Q728" s="357"/>
      <c r="R728" s="357"/>
      <c r="S728" s="357"/>
      <c r="T728" s="357"/>
      <c r="U728" s="357"/>
      <c r="V728" s="357"/>
      <c r="W728" s="357"/>
      <c r="X728" s="357"/>
      <c r="Y728" s="357"/>
      <c r="Z728" s="357"/>
    </row>
    <row r="729" spans="1:26" ht="11.25" customHeight="1" x14ac:dyDescent="0.2">
      <c r="A729" s="357"/>
      <c r="B729" s="357"/>
      <c r="C729" s="357"/>
      <c r="D729" s="357"/>
      <c r="E729" s="357"/>
      <c r="F729" s="357"/>
      <c r="G729" s="357"/>
      <c r="H729" s="361"/>
      <c r="I729" s="357"/>
      <c r="J729" s="357"/>
      <c r="K729" s="361"/>
      <c r="L729" s="443"/>
      <c r="M729" s="357"/>
      <c r="N729" s="357"/>
      <c r="O729" s="357"/>
      <c r="P729" s="357"/>
      <c r="Q729" s="357"/>
      <c r="R729" s="357"/>
      <c r="S729" s="357"/>
      <c r="T729" s="357"/>
      <c r="U729" s="357"/>
      <c r="V729" s="357"/>
      <c r="W729" s="357"/>
      <c r="X729" s="357"/>
      <c r="Y729" s="357"/>
      <c r="Z729" s="357"/>
    </row>
    <row r="730" spans="1:26" ht="11.25" customHeight="1" x14ac:dyDescent="0.2">
      <c r="A730" s="357"/>
      <c r="B730" s="357"/>
      <c r="C730" s="357"/>
      <c r="D730" s="357"/>
      <c r="E730" s="357"/>
      <c r="F730" s="357"/>
      <c r="G730" s="357"/>
      <c r="H730" s="361"/>
      <c r="I730" s="357"/>
      <c r="J730" s="357"/>
      <c r="K730" s="361"/>
      <c r="L730" s="443"/>
      <c r="M730" s="357"/>
      <c r="N730" s="357"/>
      <c r="O730" s="357"/>
      <c r="P730" s="357"/>
      <c r="Q730" s="357"/>
      <c r="R730" s="357"/>
      <c r="S730" s="357"/>
      <c r="T730" s="357"/>
      <c r="U730" s="357"/>
      <c r="V730" s="357"/>
      <c r="W730" s="357"/>
      <c r="X730" s="357"/>
      <c r="Y730" s="357"/>
      <c r="Z730" s="357"/>
    </row>
    <row r="731" spans="1:26" ht="11.25" customHeight="1" x14ac:dyDescent="0.2">
      <c r="A731" s="357"/>
      <c r="B731" s="357"/>
      <c r="C731" s="357"/>
      <c r="D731" s="357"/>
      <c r="E731" s="357"/>
      <c r="F731" s="357"/>
      <c r="G731" s="357"/>
      <c r="H731" s="361"/>
      <c r="I731" s="357"/>
      <c r="J731" s="357"/>
      <c r="K731" s="361"/>
      <c r="L731" s="443"/>
      <c r="M731" s="357"/>
      <c r="N731" s="357"/>
      <c r="O731" s="357"/>
      <c r="P731" s="357"/>
      <c r="Q731" s="357"/>
      <c r="R731" s="357"/>
      <c r="S731" s="357"/>
      <c r="T731" s="357"/>
      <c r="U731" s="357"/>
      <c r="V731" s="357"/>
      <c r="W731" s="357"/>
      <c r="X731" s="357"/>
      <c r="Y731" s="357"/>
      <c r="Z731" s="357"/>
    </row>
    <row r="732" spans="1:26" ht="11.25" customHeight="1" x14ac:dyDescent="0.2">
      <c r="A732" s="357"/>
      <c r="B732" s="357"/>
      <c r="C732" s="357"/>
      <c r="D732" s="357"/>
      <c r="E732" s="357"/>
      <c r="F732" s="357"/>
      <c r="G732" s="357"/>
      <c r="H732" s="361"/>
      <c r="I732" s="357"/>
      <c r="J732" s="357"/>
      <c r="K732" s="361"/>
      <c r="L732" s="443"/>
      <c r="M732" s="357"/>
      <c r="N732" s="357"/>
      <c r="O732" s="357"/>
      <c r="P732" s="357"/>
      <c r="Q732" s="357"/>
      <c r="R732" s="357"/>
      <c r="S732" s="357"/>
      <c r="T732" s="357"/>
      <c r="U732" s="357"/>
      <c r="V732" s="357"/>
      <c r="W732" s="357"/>
      <c r="X732" s="357"/>
      <c r="Y732" s="357"/>
      <c r="Z732" s="357"/>
    </row>
    <row r="733" spans="1:26" ht="11.25" customHeight="1" x14ac:dyDescent="0.2">
      <c r="A733" s="357"/>
      <c r="B733" s="357"/>
      <c r="C733" s="357"/>
      <c r="D733" s="357"/>
      <c r="E733" s="357"/>
      <c r="F733" s="357"/>
      <c r="G733" s="357"/>
      <c r="H733" s="361"/>
      <c r="I733" s="357"/>
      <c r="J733" s="357"/>
      <c r="K733" s="361"/>
      <c r="L733" s="443"/>
      <c r="M733" s="357"/>
      <c r="N733" s="357"/>
      <c r="O733" s="357"/>
      <c r="P733" s="357"/>
      <c r="Q733" s="357"/>
      <c r="R733" s="357"/>
      <c r="S733" s="357"/>
      <c r="T733" s="357"/>
      <c r="U733" s="357"/>
      <c r="V733" s="357"/>
      <c r="W733" s="357"/>
      <c r="X733" s="357"/>
      <c r="Y733" s="357"/>
      <c r="Z733" s="357"/>
    </row>
    <row r="734" spans="1:26" ht="11.25" customHeight="1" x14ac:dyDescent="0.2">
      <c r="A734" s="357"/>
      <c r="B734" s="357"/>
      <c r="C734" s="357"/>
      <c r="D734" s="357"/>
      <c r="E734" s="357"/>
      <c r="F734" s="357"/>
      <c r="G734" s="357"/>
      <c r="H734" s="361"/>
      <c r="I734" s="357"/>
      <c r="J734" s="357"/>
      <c r="K734" s="361"/>
      <c r="L734" s="443"/>
      <c r="M734" s="357"/>
      <c r="N734" s="357"/>
      <c r="O734" s="357"/>
      <c r="P734" s="357"/>
      <c r="Q734" s="357"/>
      <c r="R734" s="357"/>
      <c r="S734" s="357"/>
      <c r="T734" s="357"/>
      <c r="U734" s="357"/>
      <c r="V734" s="357"/>
      <c r="W734" s="357"/>
      <c r="X734" s="357"/>
      <c r="Y734" s="357"/>
      <c r="Z734" s="357"/>
    </row>
    <row r="735" spans="1:26" ht="11.25" customHeight="1" x14ac:dyDescent="0.2">
      <c r="A735" s="357"/>
      <c r="B735" s="357"/>
      <c r="C735" s="357"/>
      <c r="D735" s="357"/>
      <c r="E735" s="357"/>
      <c r="F735" s="357"/>
      <c r="G735" s="357"/>
      <c r="H735" s="361"/>
      <c r="I735" s="357"/>
      <c r="J735" s="357"/>
      <c r="K735" s="361"/>
      <c r="L735" s="443"/>
      <c r="M735" s="357"/>
      <c r="N735" s="357"/>
      <c r="O735" s="357"/>
      <c r="P735" s="357"/>
      <c r="Q735" s="357"/>
      <c r="R735" s="357"/>
      <c r="S735" s="357"/>
      <c r="T735" s="357"/>
      <c r="U735" s="357"/>
      <c r="V735" s="357"/>
      <c r="W735" s="357"/>
      <c r="X735" s="357"/>
      <c r="Y735" s="357"/>
      <c r="Z735" s="357"/>
    </row>
    <row r="736" spans="1:26" ht="11.25" customHeight="1" x14ac:dyDescent="0.2">
      <c r="A736" s="357"/>
      <c r="B736" s="357"/>
      <c r="C736" s="357"/>
      <c r="D736" s="357"/>
      <c r="E736" s="357"/>
      <c r="F736" s="357"/>
      <c r="G736" s="357"/>
      <c r="H736" s="361"/>
      <c r="I736" s="357"/>
      <c r="J736" s="357"/>
      <c r="K736" s="361"/>
      <c r="L736" s="443"/>
      <c r="M736" s="357"/>
      <c r="N736" s="357"/>
      <c r="O736" s="357"/>
      <c r="P736" s="357"/>
      <c r="Q736" s="357"/>
      <c r="R736" s="357"/>
      <c r="S736" s="357"/>
      <c r="T736" s="357"/>
      <c r="U736" s="357"/>
      <c r="V736" s="357"/>
      <c r="W736" s="357"/>
      <c r="X736" s="357"/>
      <c r="Y736" s="357"/>
      <c r="Z736" s="357"/>
    </row>
    <row r="737" spans="1:26" ht="11.25" customHeight="1" x14ac:dyDescent="0.2">
      <c r="A737" s="357"/>
      <c r="B737" s="357"/>
      <c r="C737" s="357"/>
      <c r="D737" s="357"/>
      <c r="E737" s="357"/>
      <c r="F737" s="357"/>
      <c r="G737" s="357"/>
      <c r="H737" s="361"/>
      <c r="I737" s="357"/>
      <c r="J737" s="357"/>
      <c r="K737" s="361"/>
      <c r="L737" s="443"/>
      <c r="M737" s="357"/>
      <c r="N737" s="357"/>
      <c r="O737" s="357"/>
      <c r="P737" s="357"/>
      <c r="Q737" s="357"/>
      <c r="R737" s="357"/>
      <c r="S737" s="357"/>
      <c r="T737" s="357"/>
      <c r="U737" s="357"/>
      <c r="V737" s="357"/>
      <c r="W737" s="357"/>
      <c r="X737" s="357"/>
      <c r="Y737" s="357"/>
      <c r="Z737" s="357"/>
    </row>
    <row r="738" spans="1:26" ht="11.25" customHeight="1" x14ac:dyDescent="0.2">
      <c r="A738" s="357"/>
      <c r="B738" s="357"/>
      <c r="C738" s="357"/>
      <c r="D738" s="357"/>
      <c r="E738" s="357"/>
      <c r="F738" s="357"/>
      <c r="G738" s="357"/>
      <c r="H738" s="361"/>
      <c r="I738" s="357"/>
      <c r="J738" s="357"/>
      <c r="K738" s="361"/>
      <c r="L738" s="443"/>
      <c r="M738" s="357"/>
      <c r="N738" s="357"/>
      <c r="O738" s="357"/>
      <c r="P738" s="357"/>
      <c r="Q738" s="357"/>
      <c r="R738" s="357"/>
      <c r="S738" s="357"/>
      <c r="T738" s="357"/>
      <c r="U738" s="357"/>
      <c r="V738" s="357"/>
      <c r="W738" s="357"/>
      <c r="X738" s="357"/>
      <c r="Y738" s="357"/>
      <c r="Z738" s="357"/>
    </row>
    <row r="739" spans="1:26" ht="11.25" customHeight="1" x14ac:dyDescent="0.2">
      <c r="A739" s="357"/>
      <c r="B739" s="357"/>
      <c r="C739" s="357"/>
      <c r="D739" s="357"/>
      <c r="E739" s="357"/>
      <c r="F739" s="357"/>
      <c r="G739" s="357"/>
      <c r="H739" s="361"/>
      <c r="I739" s="357"/>
      <c r="J739" s="357"/>
      <c r="K739" s="361"/>
      <c r="L739" s="443"/>
      <c r="M739" s="357"/>
      <c r="N739" s="357"/>
      <c r="O739" s="357"/>
      <c r="P739" s="357"/>
      <c r="Q739" s="357"/>
      <c r="R739" s="357"/>
      <c r="S739" s="357"/>
      <c r="T739" s="357"/>
      <c r="U739" s="357"/>
      <c r="V739" s="357"/>
      <c r="W739" s="357"/>
      <c r="X739" s="357"/>
      <c r="Y739" s="357"/>
      <c r="Z739" s="357"/>
    </row>
    <row r="740" spans="1:26" ht="11.25" customHeight="1" x14ac:dyDescent="0.2">
      <c r="A740" s="357"/>
      <c r="B740" s="357"/>
      <c r="C740" s="357"/>
      <c r="D740" s="357"/>
      <c r="E740" s="357"/>
      <c r="F740" s="357"/>
      <c r="G740" s="357"/>
      <c r="H740" s="361"/>
      <c r="I740" s="357"/>
      <c r="J740" s="357"/>
      <c r="K740" s="361"/>
      <c r="L740" s="443"/>
      <c r="M740" s="357"/>
      <c r="N740" s="357"/>
      <c r="O740" s="357"/>
      <c r="P740" s="357"/>
      <c r="Q740" s="357"/>
      <c r="R740" s="357"/>
      <c r="S740" s="357"/>
      <c r="T740" s="357"/>
      <c r="U740" s="357"/>
      <c r="V740" s="357"/>
      <c r="W740" s="357"/>
      <c r="X740" s="357"/>
      <c r="Y740" s="357"/>
      <c r="Z740" s="357"/>
    </row>
    <row r="741" spans="1:26" ht="11.25" customHeight="1" x14ac:dyDescent="0.2">
      <c r="A741" s="357"/>
      <c r="B741" s="357"/>
      <c r="C741" s="357"/>
      <c r="D741" s="357"/>
      <c r="E741" s="357"/>
      <c r="F741" s="357"/>
      <c r="G741" s="357"/>
      <c r="H741" s="361"/>
      <c r="I741" s="357"/>
      <c r="J741" s="357"/>
      <c r="K741" s="361"/>
      <c r="L741" s="443"/>
      <c r="M741" s="357"/>
      <c r="N741" s="357"/>
      <c r="O741" s="357"/>
      <c r="P741" s="357"/>
      <c r="Q741" s="357"/>
      <c r="R741" s="357"/>
      <c r="S741" s="357"/>
      <c r="T741" s="357"/>
      <c r="U741" s="357"/>
      <c r="V741" s="357"/>
      <c r="W741" s="357"/>
      <c r="X741" s="357"/>
      <c r="Y741" s="357"/>
      <c r="Z741" s="357"/>
    </row>
    <row r="742" spans="1:26" ht="11.25" customHeight="1" x14ac:dyDescent="0.2">
      <c r="A742" s="357"/>
      <c r="B742" s="357"/>
      <c r="C742" s="357"/>
      <c r="D742" s="357"/>
      <c r="E742" s="357"/>
      <c r="F742" s="357"/>
      <c r="G742" s="357"/>
      <c r="H742" s="361"/>
      <c r="I742" s="357"/>
      <c r="J742" s="357"/>
      <c r="K742" s="361"/>
      <c r="L742" s="443"/>
      <c r="M742" s="357"/>
      <c r="N742" s="357"/>
      <c r="O742" s="357"/>
      <c r="P742" s="357"/>
      <c r="Q742" s="357"/>
      <c r="R742" s="357"/>
      <c r="S742" s="357"/>
      <c r="T742" s="357"/>
      <c r="U742" s="357"/>
      <c r="V742" s="357"/>
      <c r="W742" s="357"/>
      <c r="X742" s="357"/>
      <c r="Y742" s="357"/>
      <c r="Z742" s="357"/>
    </row>
    <row r="743" spans="1:26" ht="11.25" customHeight="1" x14ac:dyDescent="0.2">
      <c r="A743" s="357"/>
      <c r="B743" s="357"/>
      <c r="C743" s="357"/>
      <c r="D743" s="357"/>
      <c r="E743" s="357"/>
      <c r="F743" s="357"/>
      <c r="G743" s="357"/>
      <c r="H743" s="361"/>
      <c r="I743" s="357"/>
      <c r="J743" s="357"/>
      <c r="K743" s="361"/>
      <c r="L743" s="443"/>
      <c r="M743" s="357"/>
      <c r="N743" s="357"/>
      <c r="O743" s="357"/>
      <c r="P743" s="357"/>
      <c r="Q743" s="357"/>
      <c r="R743" s="357"/>
      <c r="S743" s="357"/>
      <c r="T743" s="357"/>
      <c r="U743" s="357"/>
      <c r="V743" s="357"/>
      <c r="W743" s="357"/>
      <c r="X743" s="357"/>
      <c r="Y743" s="357"/>
      <c r="Z743" s="357"/>
    </row>
    <row r="744" spans="1:26" ht="11.25" customHeight="1" x14ac:dyDescent="0.2">
      <c r="A744" s="357"/>
      <c r="B744" s="357"/>
      <c r="C744" s="357"/>
      <c r="D744" s="357"/>
      <c r="E744" s="357"/>
      <c r="F744" s="357"/>
      <c r="G744" s="357"/>
      <c r="H744" s="361"/>
      <c r="I744" s="357"/>
      <c r="J744" s="357"/>
      <c r="K744" s="361"/>
      <c r="L744" s="443"/>
      <c r="M744" s="357"/>
      <c r="N744" s="357"/>
      <c r="O744" s="357"/>
      <c r="P744" s="357"/>
      <c r="Q744" s="357"/>
      <c r="R744" s="357"/>
      <c r="S744" s="357"/>
      <c r="T744" s="357"/>
      <c r="U744" s="357"/>
      <c r="V744" s="357"/>
      <c r="W744" s="357"/>
      <c r="X744" s="357"/>
      <c r="Y744" s="357"/>
      <c r="Z744" s="357"/>
    </row>
    <row r="745" spans="1:26" ht="11.25" customHeight="1" x14ac:dyDescent="0.2">
      <c r="A745" s="357"/>
      <c r="B745" s="357"/>
      <c r="C745" s="357"/>
      <c r="D745" s="357"/>
      <c r="E745" s="357"/>
      <c r="F745" s="357"/>
      <c r="G745" s="357"/>
      <c r="H745" s="361"/>
      <c r="I745" s="357"/>
      <c r="J745" s="357"/>
      <c r="K745" s="361"/>
      <c r="L745" s="443"/>
      <c r="M745" s="357"/>
      <c r="N745" s="357"/>
      <c r="O745" s="357"/>
      <c r="P745" s="357"/>
      <c r="Q745" s="357"/>
      <c r="R745" s="357"/>
      <c r="S745" s="357"/>
      <c r="T745" s="357"/>
      <c r="U745" s="357"/>
      <c r="V745" s="357"/>
      <c r="W745" s="357"/>
      <c r="X745" s="357"/>
      <c r="Y745" s="357"/>
      <c r="Z745" s="357"/>
    </row>
    <row r="746" spans="1:26" ht="11.25" customHeight="1" x14ac:dyDescent="0.2">
      <c r="A746" s="357"/>
      <c r="B746" s="357"/>
      <c r="C746" s="357"/>
      <c r="D746" s="357"/>
      <c r="E746" s="357"/>
      <c r="F746" s="357"/>
      <c r="G746" s="357"/>
      <c r="H746" s="361"/>
      <c r="I746" s="357"/>
      <c r="J746" s="357"/>
      <c r="K746" s="361"/>
      <c r="L746" s="443"/>
      <c r="M746" s="357"/>
      <c r="N746" s="357"/>
      <c r="O746" s="357"/>
      <c r="P746" s="357"/>
      <c r="Q746" s="357"/>
      <c r="R746" s="357"/>
      <c r="S746" s="357"/>
      <c r="T746" s="357"/>
      <c r="U746" s="357"/>
      <c r="V746" s="357"/>
      <c r="W746" s="357"/>
      <c r="X746" s="357"/>
      <c r="Y746" s="357"/>
      <c r="Z746" s="357"/>
    </row>
    <row r="747" spans="1:26" ht="11.25" customHeight="1" x14ac:dyDescent="0.2">
      <c r="A747" s="357"/>
      <c r="B747" s="357"/>
      <c r="C747" s="357"/>
      <c r="D747" s="357"/>
      <c r="E747" s="357"/>
      <c r="F747" s="357"/>
      <c r="G747" s="357"/>
      <c r="H747" s="361"/>
      <c r="I747" s="357"/>
      <c r="J747" s="357"/>
      <c r="K747" s="361"/>
      <c r="L747" s="443"/>
      <c r="M747" s="357"/>
      <c r="N747" s="357"/>
      <c r="O747" s="357"/>
      <c r="P747" s="357"/>
      <c r="Q747" s="357"/>
      <c r="R747" s="357"/>
      <c r="S747" s="357"/>
      <c r="T747" s="357"/>
      <c r="U747" s="357"/>
      <c r="V747" s="357"/>
      <c r="W747" s="357"/>
      <c r="X747" s="357"/>
      <c r="Y747" s="357"/>
      <c r="Z747" s="357"/>
    </row>
    <row r="748" spans="1:26" ht="11.25" customHeight="1" x14ac:dyDescent="0.2">
      <c r="A748" s="357"/>
      <c r="B748" s="357"/>
      <c r="C748" s="357"/>
      <c r="D748" s="357"/>
      <c r="E748" s="357"/>
      <c r="F748" s="357"/>
      <c r="G748" s="357"/>
      <c r="H748" s="361"/>
      <c r="I748" s="357"/>
      <c r="J748" s="357"/>
      <c r="K748" s="361"/>
      <c r="L748" s="443"/>
      <c r="M748" s="357"/>
      <c r="N748" s="357"/>
      <c r="O748" s="357"/>
      <c r="P748" s="357"/>
      <c r="Q748" s="357"/>
      <c r="R748" s="357"/>
      <c r="S748" s="357"/>
      <c r="T748" s="357"/>
      <c r="U748" s="357"/>
      <c r="V748" s="357"/>
      <c r="W748" s="357"/>
      <c r="X748" s="357"/>
      <c r="Y748" s="357"/>
      <c r="Z748" s="357"/>
    </row>
    <row r="749" spans="1:26" ht="11.25" customHeight="1" x14ac:dyDescent="0.2">
      <c r="A749" s="357"/>
      <c r="B749" s="357"/>
      <c r="C749" s="357"/>
      <c r="D749" s="357"/>
      <c r="E749" s="357"/>
      <c r="F749" s="357"/>
      <c r="G749" s="357"/>
      <c r="H749" s="361"/>
      <c r="I749" s="357"/>
      <c r="J749" s="357"/>
      <c r="K749" s="361"/>
      <c r="L749" s="443"/>
      <c r="M749" s="357"/>
      <c r="N749" s="357"/>
      <c r="O749" s="357"/>
      <c r="P749" s="357"/>
      <c r="Q749" s="357"/>
      <c r="R749" s="357"/>
      <c r="S749" s="357"/>
      <c r="T749" s="357"/>
      <c r="U749" s="357"/>
      <c r="V749" s="357"/>
      <c r="W749" s="357"/>
      <c r="X749" s="357"/>
      <c r="Y749" s="357"/>
      <c r="Z749" s="357"/>
    </row>
    <row r="750" spans="1:26" ht="11.25" customHeight="1" x14ac:dyDescent="0.2">
      <c r="A750" s="357"/>
      <c r="B750" s="357"/>
      <c r="C750" s="357"/>
      <c r="D750" s="357"/>
      <c r="E750" s="357"/>
      <c r="F750" s="357"/>
      <c r="G750" s="357"/>
      <c r="H750" s="361"/>
      <c r="I750" s="357"/>
      <c r="J750" s="357"/>
      <c r="K750" s="361"/>
      <c r="L750" s="443"/>
      <c r="M750" s="357"/>
      <c r="N750" s="357"/>
      <c r="O750" s="357"/>
      <c r="P750" s="357"/>
      <c r="Q750" s="357"/>
      <c r="R750" s="357"/>
      <c r="S750" s="357"/>
      <c r="T750" s="357"/>
      <c r="U750" s="357"/>
      <c r="V750" s="357"/>
      <c r="W750" s="357"/>
      <c r="X750" s="357"/>
      <c r="Y750" s="357"/>
      <c r="Z750" s="357"/>
    </row>
    <row r="751" spans="1:26" ht="11.25" customHeight="1" x14ac:dyDescent="0.2">
      <c r="A751" s="357"/>
      <c r="B751" s="357"/>
      <c r="C751" s="357"/>
      <c r="D751" s="357"/>
      <c r="E751" s="357"/>
      <c r="F751" s="357"/>
      <c r="G751" s="357"/>
      <c r="H751" s="361"/>
      <c r="I751" s="357"/>
      <c r="J751" s="357"/>
      <c r="K751" s="361"/>
      <c r="L751" s="443"/>
      <c r="M751" s="357"/>
      <c r="N751" s="357"/>
      <c r="O751" s="357"/>
      <c r="P751" s="357"/>
      <c r="Q751" s="357"/>
      <c r="R751" s="357"/>
      <c r="S751" s="357"/>
      <c r="T751" s="357"/>
      <c r="U751" s="357"/>
      <c r="V751" s="357"/>
      <c r="W751" s="357"/>
      <c r="X751" s="357"/>
      <c r="Y751" s="357"/>
      <c r="Z751" s="357"/>
    </row>
    <row r="752" spans="1:26" ht="11.25" customHeight="1" x14ac:dyDescent="0.2">
      <c r="A752" s="357"/>
      <c r="B752" s="357"/>
      <c r="C752" s="357"/>
      <c r="D752" s="357"/>
      <c r="E752" s="357"/>
      <c r="F752" s="357"/>
      <c r="G752" s="357"/>
      <c r="H752" s="361"/>
      <c r="I752" s="357"/>
      <c r="J752" s="357"/>
      <c r="K752" s="361"/>
      <c r="L752" s="443"/>
      <c r="M752" s="357"/>
      <c r="N752" s="357"/>
      <c r="O752" s="357"/>
      <c r="P752" s="357"/>
      <c r="Q752" s="357"/>
      <c r="R752" s="357"/>
      <c r="S752" s="357"/>
      <c r="T752" s="357"/>
      <c r="U752" s="357"/>
      <c r="V752" s="357"/>
      <c r="W752" s="357"/>
      <c r="X752" s="357"/>
      <c r="Y752" s="357"/>
      <c r="Z752" s="357"/>
    </row>
    <row r="753" spans="1:26" ht="11.25" customHeight="1" x14ac:dyDescent="0.2">
      <c r="A753" s="357"/>
      <c r="B753" s="357"/>
      <c r="C753" s="357"/>
      <c r="D753" s="357"/>
      <c r="E753" s="357"/>
      <c r="F753" s="357"/>
      <c r="G753" s="357"/>
      <c r="H753" s="361"/>
      <c r="I753" s="357"/>
      <c r="J753" s="357"/>
      <c r="K753" s="361"/>
      <c r="L753" s="443"/>
      <c r="M753" s="357"/>
      <c r="N753" s="357"/>
      <c r="O753" s="357"/>
      <c r="P753" s="357"/>
      <c r="Q753" s="357"/>
      <c r="R753" s="357"/>
      <c r="S753" s="357"/>
      <c r="T753" s="357"/>
      <c r="U753" s="357"/>
      <c r="V753" s="357"/>
      <c r="W753" s="357"/>
      <c r="X753" s="357"/>
      <c r="Y753" s="357"/>
      <c r="Z753" s="357"/>
    </row>
    <row r="754" spans="1:26" ht="11.25" customHeight="1" x14ac:dyDescent="0.2">
      <c r="A754" s="357"/>
      <c r="B754" s="357"/>
      <c r="C754" s="357"/>
      <c r="D754" s="357"/>
      <c r="E754" s="357"/>
      <c r="F754" s="357"/>
      <c r="G754" s="357"/>
      <c r="H754" s="361"/>
      <c r="I754" s="357"/>
      <c r="J754" s="357"/>
      <c r="K754" s="361"/>
      <c r="L754" s="443"/>
      <c r="M754" s="357"/>
      <c r="N754" s="357"/>
      <c r="O754" s="357"/>
      <c r="P754" s="357"/>
      <c r="Q754" s="357"/>
      <c r="R754" s="357"/>
      <c r="S754" s="357"/>
      <c r="T754" s="357"/>
      <c r="U754" s="357"/>
      <c r="V754" s="357"/>
      <c r="W754" s="357"/>
      <c r="X754" s="357"/>
      <c r="Y754" s="357"/>
      <c r="Z754" s="357"/>
    </row>
    <row r="755" spans="1:26" ht="11.25" customHeight="1" x14ac:dyDescent="0.2">
      <c r="A755" s="357"/>
      <c r="B755" s="357"/>
      <c r="C755" s="357"/>
      <c r="D755" s="357"/>
      <c r="E755" s="357"/>
      <c r="F755" s="357"/>
      <c r="G755" s="357"/>
      <c r="H755" s="361"/>
      <c r="I755" s="357"/>
      <c r="J755" s="357"/>
      <c r="K755" s="361"/>
      <c r="L755" s="443"/>
      <c r="M755" s="357"/>
      <c r="N755" s="357"/>
      <c r="O755" s="357"/>
      <c r="P755" s="357"/>
      <c r="Q755" s="357"/>
      <c r="R755" s="357"/>
      <c r="S755" s="357"/>
      <c r="T755" s="357"/>
      <c r="U755" s="357"/>
      <c r="V755" s="357"/>
      <c r="W755" s="357"/>
      <c r="X755" s="357"/>
      <c r="Y755" s="357"/>
      <c r="Z755" s="357"/>
    </row>
    <row r="756" spans="1:26" ht="11.25" customHeight="1" x14ac:dyDescent="0.2">
      <c r="A756" s="357"/>
      <c r="B756" s="357"/>
      <c r="C756" s="357"/>
      <c r="D756" s="357"/>
      <c r="E756" s="357"/>
      <c r="F756" s="357"/>
      <c r="G756" s="357"/>
      <c r="H756" s="361"/>
      <c r="I756" s="357"/>
      <c r="J756" s="357"/>
      <c r="K756" s="361"/>
      <c r="L756" s="443"/>
      <c r="M756" s="357"/>
      <c r="N756" s="357"/>
      <c r="O756" s="357"/>
      <c r="P756" s="357"/>
      <c r="Q756" s="357"/>
      <c r="R756" s="357"/>
      <c r="S756" s="357"/>
      <c r="T756" s="357"/>
      <c r="U756" s="357"/>
      <c r="V756" s="357"/>
      <c r="W756" s="357"/>
      <c r="X756" s="357"/>
      <c r="Y756" s="357"/>
      <c r="Z756" s="357"/>
    </row>
    <row r="757" spans="1:26" ht="11.25" customHeight="1" x14ac:dyDescent="0.2">
      <c r="A757" s="357"/>
      <c r="B757" s="357"/>
      <c r="C757" s="357"/>
      <c r="D757" s="357"/>
      <c r="E757" s="357"/>
      <c r="F757" s="357"/>
      <c r="G757" s="357"/>
      <c r="H757" s="361"/>
      <c r="I757" s="357"/>
      <c r="J757" s="357"/>
      <c r="K757" s="361"/>
      <c r="L757" s="443"/>
      <c r="M757" s="357"/>
      <c r="N757" s="357"/>
      <c r="O757" s="357"/>
      <c r="P757" s="357"/>
      <c r="Q757" s="357"/>
      <c r="R757" s="357"/>
      <c r="S757" s="357"/>
      <c r="T757" s="357"/>
      <c r="U757" s="357"/>
      <c r="V757" s="357"/>
      <c r="W757" s="357"/>
      <c r="X757" s="357"/>
      <c r="Y757" s="357"/>
      <c r="Z757" s="357"/>
    </row>
    <row r="758" spans="1:26" ht="11.25" customHeight="1" x14ac:dyDescent="0.2">
      <c r="A758" s="357"/>
      <c r="B758" s="357"/>
      <c r="C758" s="357"/>
      <c r="D758" s="357"/>
      <c r="E758" s="357"/>
      <c r="F758" s="357"/>
      <c r="G758" s="357"/>
      <c r="H758" s="361"/>
      <c r="I758" s="357"/>
      <c r="J758" s="357"/>
      <c r="K758" s="361"/>
      <c r="L758" s="443"/>
      <c r="M758" s="357"/>
      <c r="N758" s="357"/>
      <c r="O758" s="357"/>
      <c r="P758" s="357"/>
      <c r="Q758" s="357"/>
      <c r="R758" s="357"/>
      <c r="S758" s="357"/>
      <c r="T758" s="357"/>
      <c r="U758" s="357"/>
      <c r="V758" s="357"/>
      <c r="W758" s="357"/>
      <c r="X758" s="357"/>
      <c r="Y758" s="357"/>
      <c r="Z758" s="357"/>
    </row>
    <row r="759" spans="1:26" ht="11.25" customHeight="1" x14ac:dyDescent="0.2">
      <c r="A759" s="357"/>
      <c r="B759" s="357"/>
      <c r="C759" s="357"/>
      <c r="D759" s="357"/>
      <c r="E759" s="357"/>
      <c r="F759" s="357"/>
      <c r="G759" s="357"/>
      <c r="H759" s="361"/>
      <c r="I759" s="357"/>
      <c r="J759" s="357"/>
      <c r="K759" s="361"/>
      <c r="L759" s="443"/>
      <c r="M759" s="357"/>
      <c r="N759" s="357"/>
      <c r="O759" s="357"/>
      <c r="P759" s="357"/>
      <c r="Q759" s="357"/>
      <c r="R759" s="357"/>
      <c r="S759" s="357"/>
      <c r="T759" s="357"/>
      <c r="U759" s="357"/>
      <c r="V759" s="357"/>
      <c r="W759" s="357"/>
      <c r="X759" s="357"/>
      <c r="Y759" s="357"/>
      <c r="Z759" s="357"/>
    </row>
    <row r="760" spans="1:26" ht="11.25" customHeight="1" x14ac:dyDescent="0.2">
      <c r="A760" s="357"/>
      <c r="B760" s="357"/>
      <c r="C760" s="357"/>
      <c r="D760" s="357"/>
      <c r="E760" s="357"/>
      <c r="F760" s="357"/>
      <c r="G760" s="357"/>
      <c r="H760" s="361"/>
      <c r="I760" s="357"/>
      <c r="J760" s="357"/>
      <c r="K760" s="361"/>
      <c r="L760" s="443"/>
      <c r="M760" s="357"/>
      <c r="N760" s="357"/>
      <c r="O760" s="357"/>
      <c r="P760" s="357"/>
      <c r="Q760" s="357"/>
      <c r="R760" s="357"/>
      <c r="S760" s="357"/>
      <c r="T760" s="357"/>
      <c r="U760" s="357"/>
      <c r="V760" s="357"/>
      <c r="W760" s="357"/>
      <c r="X760" s="357"/>
      <c r="Y760" s="357"/>
      <c r="Z760" s="357"/>
    </row>
    <row r="761" spans="1:26" ht="11.25" customHeight="1" x14ac:dyDescent="0.2">
      <c r="A761" s="357"/>
      <c r="B761" s="357"/>
      <c r="C761" s="357"/>
      <c r="D761" s="357"/>
      <c r="E761" s="357"/>
      <c r="F761" s="357"/>
      <c r="G761" s="357"/>
      <c r="H761" s="361"/>
      <c r="I761" s="357"/>
      <c r="J761" s="357"/>
      <c r="K761" s="361"/>
      <c r="L761" s="443"/>
      <c r="M761" s="357"/>
      <c r="N761" s="357"/>
      <c r="O761" s="357"/>
      <c r="P761" s="357"/>
      <c r="Q761" s="357"/>
      <c r="R761" s="357"/>
      <c r="S761" s="357"/>
      <c r="T761" s="357"/>
      <c r="U761" s="357"/>
      <c r="V761" s="357"/>
      <c r="W761" s="357"/>
      <c r="X761" s="357"/>
      <c r="Y761" s="357"/>
      <c r="Z761" s="357"/>
    </row>
    <row r="762" spans="1:26" ht="11.25" customHeight="1" x14ac:dyDescent="0.2">
      <c r="A762" s="357"/>
      <c r="B762" s="357"/>
      <c r="C762" s="357"/>
      <c r="D762" s="357"/>
      <c r="E762" s="357"/>
      <c r="F762" s="357"/>
      <c r="G762" s="357"/>
      <c r="H762" s="361"/>
      <c r="I762" s="357"/>
      <c r="J762" s="357"/>
      <c r="K762" s="361"/>
      <c r="L762" s="443"/>
      <c r="M762" s="357"/>
      <c r="N762" s="357"/>
      <c r="O762" s="357"/>
      <c r="P762" s="357"/>
      <c r="Q762" s="357"/>
      <c r="R762" s="357"/>
      <c r="S762" s="357"/>
      <c r="T762" s="357"/>
      <c r="U762" s="357"/>
      <c r="V762" s="357"/>
      <c r="W762" s="357"/>
      <c r="X762" s="357"/>
      <c r="Y762" s="357"/>
      <c r="Z762" s="357"/>
    </row>
    <row r="763" spans="1:26" ht="11.25" customHeight="1" x14ac:dyDescent="0.2">
      <c r="A763" s="357"/>
      <c r="B763" s="357"/>
      <c r="C763" s="357"/>
      <c r="D763" s="357"/>
      <c r="E763" s="357"/>
      <c r="F763" s="357"/>
      <c r="G763" s="357"/>
      <c r="H763" s="361"/>
      <c r="I763" s="357"/>
      <c r="J763" s="357"/>
      <c r="K763" s="361"/>
      <c r="L763" s="443"/>
      <c r="M763" s="357"/>
      <c r="N763" s="357"/>
      <c r="O763" s="357"/>
      <c r="P763" s="357"/>
      <c r="Q763" s="357"/>
      <c r="R763" s="357"/>
      <c r="S763" s="357"/>
      <c r="T763" s="357"/>
      <c r="U763" s="357"/>
      <c r="V763" s="357"/>
      <c r="W763" s="357"/>
      <c r="X763" s="357"/>
      <c r="Y763" s="357"/>
      <c r="Z763" s="357"/>
    </row>
    <row r="764" spans="1:26" ht="11.25" customHeight="1" x14ac:dyDescent="0.2">
      <c r="A764" s="357"/>
      <c r="B764" s="357"/>
      <c r="C764" s="357"/>
      <c r="D764" s="357"/>
      <c r="E764" s="357"/>
      <c r="F764" s="357"/>
      <c r="G764" s="357"/>
      <c r="H764" s="361"/>
      <c r="I764" s="357"/>
      <c r="J764" s="357"/>
      <c r="K764" s="361"/>
      <c r="L764" s="443"/>
      <c r="M764" s="357"/>
      <c r="N764" s="357"/>
      <c r="O764" s="357"/>
      <c r="P764" s="357"/>
      <c r="Q764" s="357"/>
      <c r="R764" s="357"/>
      <c r="S764" s="357"/>
      <c r="T764" s="357"/>
      <c r="U764" s="357"/>
      <c r="V764" s="357"/>
      <c r="W764" s="357"/>
      <c r="X764" s="357"/>
      <c r="Y764" s="357"/>
      <c r="Z764" s="357"/>
    </row>
    <row r="765" spans="1:26" ht="11.25" customHeight="1" x14ac:dyDescent="0.2">
      <c r="A765" s="357"/>
      <c r="B765" s="357"/>
      <c r="C765" s="357"/>
      <c r="D765" s="357"/>
      <c r="E765" s="357"/>
      <c r="F765" s="357"/>
      <c r="G765" s="357"/>
      <c r="H765" s="361"/>
      <c r="I765" s="357"/>
      <c r="J765" s="357"/>
      <c r="K765" s="361"/>
      <c r="L765" s="443"/>
      <c r="M765" s="357"/>
      <c r="N765" s="357"/>
      <c r="O765" s="357"/>
      <c r="P765" s="357"/>
      <c r="Q765" s="357"/>
      <c r="R765" s="357"/>
      <c r="S765" s="357"/>
      <c r="T765" s="357"/>
      <c r="U765" s="357"/>
      <c r="V765" s="357"/>
      <c r="W765" s="357"/>
      <c r="X765" s="357"/>
      <c r="Y765" s="357"/>
      <c r="Z765" s="357"/>
    </row>
    <row r="766" spans="1:26" ht="11.25" customHeight="1" x14ac:dyDescent="0.2">
      <c r="A766" s="357"/>
      <c r="B766" s="357"/>
      <c r="C766" s="357"/>
      <c r="D766" s="357"/>
      <c r="E766" s="357"/>
      <c r="F766" s="357"/>
      <c r="G766" s="357"/>
      <c r="H766" s="361"/>
      <c r="I766" s="357"/>
      <c r="J766" s="357"/>
      <c r="K766" s="361"/>
      <c r="L766" s="443"/>
      <c r="M766" s="357"/>
      <c r="N766" s="357"/>
      <c r="O766" s="357"/>
      <c r="P766" s="357"/>
      <c r="Q766" s="357"/>
      <c r="R766" s="357"/>
      <c r="S766" s="357"/>
      <c r="T766" s="357"/>
      <c r="U766" s="357"/>
      <c r="V766" s="357"/>
      <c r="W766" s="357"/>
      <c r="X766" s="357"/>
      <c r="Y766" s="357"/>
      <c r="Z766" s="357"/>
    </row>
    <row r="767" spans="1:26" ht="11.25" customHeight="1" x14ac:dyDescent="0.2">
      <c r="A767" s="357"/>
      <c r="B767" s="357"/>
      <c r="C767" s="357"/>
      <c r="D767" s="357"/>
      <c r="E767" s="357"/>
      <c r="F767" s="357"/>
      <c r="G767" s="357"/>
      <c r="H767" s="361"/>
      <c r="I767" s="357"/>
      <c r="J767" s="357"/>
      <c r="K767" s="361"/>
      <c r="L767" s="443"/>
      <c r="M767" s="357"/>
      <c r="N767" s="357"/>
      <c r="O767" s="357"/>
      <c r="P767" s="357"/>
      <c r="Q767" s="357"/>
      <c r="R767" s="357"/>
      <c r="S767" s="357"/>
      <c r="T767" s="357"/>
      <c r="U767" s="357"/>
      <c r="V767" s="357"/>
      <c r="W767" s="357"/>
      <c r="X767" s="357"/>
      <c r="Y767" s="357"/>
      <c r="Z767" s="357"/>
    </row>
    <row r="768" spans="1:26" ht="11.25" customHeight="1" x14ac:dyDescent="0.2">
      <c r="A768" s="357"/>
      <c r="B768" s="357"/>
      <c r="C768" s="357"/>
      <c r="D768" s="357"/>
      <c r="E768" s="357"/>
      <c r="F768" s="357"/>
      <c r="G768" s="357"/>
      <c r="H768" s="361"/>
      <c r="I768" s="357"/>
      <c r="J768" s="357"/>
      <c r="K768" s="361"/>
      <c r="L768" s="443"/>
      <c r="M768" s="357"/>
      <c r="N768" s="357"/>
      <c r="O768" s="357"/>
      <c r="P768" s="357"/>
      <c r="Q768" s="357"/>
      <c r="R768" s="357"/>
      <c r="S768" s="357"/>
      <c r="T768" s="357"/>
      <c r="U768" s="357"/>
      <c r="V768" s="357"/>
      <c r="W768" s="357"/>
      <c r="X768" s="357"/>
      <c r="Y768" s="357"/>
      <c r="Z768" s="357"/>
    </row>
    <row r="769" spans="1:26" ht="11.25" customHeight="1" x14ac:dyDescent="0.2">
      <c r="A769" s="357"/>
      <c r="B769" s="357"/>
      <c r="C769" s="357"/>
      <c r="D769" s="357"/>
      <c r="E769" s="357"/>
      <c r="F769" s="357"/>
      <c r="G769" s="357"/>
      <c r="H769" s="361"/>
      <c r="I769" s="357"/>
      <c r="J769" s="357"/>
      <c r="K769" s="361"/>
      <c r="L769" s="443"/>
      <c r="M769" s="357"/>
      <c r="N769" s="357"/>
      <c r="O769" s="357"/>
      <c r="P769" s="357"/>
      <c r="Q769" s="357"/>
      <c r="R769" s="357"/>
      <c r="S769" s="357"/>
      <c r="T769" s="357"/>
      <c r="U769" s="357"/>
      <c r="V769" s="357"/>
      <c r="W769" s="357"/>
      <c r="X769" s="357"/>
      <c r="Y769" s="357"/>
      <c r="Z769" s="357"/>
    </row>
    <row r="770" spans="1:26" ht="11.25" customHeight="1" x14ac:dyDescent="0.2">
      <c r="A770" s="357"/>
      <c r="B770" s="357"/>
      <c r="C770" s="357"/>
      <c r="D770" s="357"/>
      <c r="E770" s="357"/>
      <c r="F770" s="357"/>
      <c r="G770" s="357"/>
      <c r="H770" s="361"/>
      <c r="I770" s="357"/>
      <c r="J770" s="357"/>
      <c r="K770" s="361"/>
      <c r="L770" s="443"/>
      <c r="M770" s="357"/>
      <c r="N770" s="357"/>
      <c r="O770" s="357"/>
      <c r="P770" s="357"/>
      <c r="Q770" s="357"/>
      <c r="R770" s="357"/>
      <c r="S770" s="357"/>
      <c r="T770" s="357"/>
      <c r="U770" s="357"/>
      <c r="V770" s="357"/>
      <c r="W770" s="357"/>
      <c r="X770" s="357"/>
      <c r="Y770" s="357"/>
      <c r="Z770" s="357"/>
    </row>
    <row r="771" spans="1:26" ht="11.25" customHeight="1" x14ac:dyDescent="0.2">
      <c r="A771" s="357"/>
      <c r="B771" s="357"/>
      <c r="C771" s="357"/>
      <c r="D771" s="357"/>
      <c r="E771" s="357"/>
      <c r="F771" s="357"/>
      <c r="G771" s="357"/>
      <c r="H771" s="361"/>
      <c r="I771" s="357"/>
      <c r="J771" s="357"/>
      <c r="K771" s="361"/>
      <c r="L771" s="443"/>
      <c r="M771" s="357"/>
      <c r="N771" s="357"/>
      <c r="O771" s="357"/>
      <c r="P771" s="357"/>
      <c r="Q771" s="357"/>
      <c r="R771" s="357"/>
      <c r="S771" s="357"/>
      <c r="T771" s="357"/>
      <c r="U771" s="357"/>
      <c r="V771" s="357"/>
      <c r="W771" s="357"/>
      <c r="X771" s="357"/>
      <c r="Y771" s="357"/>
      <c r="Z771" s="357"/>
    </row>
    <row r="772" spans="1:26" ht="11.25" customHeight="1" x14ac:dyDescent="0.2">
      <c r="A772" s="357"/>
      <c r="B772" s="357"/>
      <c r="C772" s="357"/>
      <c r="D772" s="357"/>
      <c r="E772" s="357"/>
      <c r="F772" s="357"/>
      <c r="G772" s="357"/>
      <c r="H772" s="361"/>
      <c r="I772" s="357"/>
      <c r="J772" s="357"/>
      <c r="K772" s="361"/>
      <c r="L772" s="443"/>
      <c r="M772" s="357"/>
      <c r="N772" s="357"/>
      <c r="O772" s="357"/>
      <c r="P772" s="357"/>
      <c r="Q772" s="357"/>
      <c r="R772" s="357"/>
      <c r="S772" s="357"/>
      <c r="T772" s="357"/>
      <c r="U772" s="357"/>
      <c r="V772" s="357"/>
      <c r="W772" s="357"/>
      <c r="X772" s="357"/>
      <c r="Y772" s="357"/>
      <c r="Z772" s="357"/>
    </row>
    <row r="773" spans="1:26" ht="11.25" customHeight="1" x14ac:dyDescent="0.2">
      <c r="A773" s="357"/>
      <c r="B773" s="357"/>
      <c r="C773" s="357"/>
      <c r="D773" s="357"/>
      <c r="E773" s="357"/>
      <c r="F773" s="357"/>
      <c r="G773" s="357"/>
      <c r="H773" s="361"/>
      <c r="I773" s="357"/>
      <c r="J773" s="357"/>
      <c r="K773" s="361"/>
      <c r="L773" s="443"/>
      <c r="M773" s="357"/>
      <c r="N773" s="357"/>
      <c r="O773" s="357"/>
      <c r="P773" s="357"/>
      <c r="Q773" s="357"/>
      <c r="R773" s="357"/>
      <c r="S773" s="357"/>
      <c r="T773" s="357"/>
      <c r="U773" s="357"/>
      <c r="V773" s="357"/>
      <c r="W773" s="357"/>
      <c r="X773" s="357"/>
      <c r="Y773" s="357"/>
      <c r="Z773" s="357"/>
    </row>
    <row r="774" spans="1:26" ht="11.25" customHeight="1" x14ac:dyDescent="0.2">
      <c r="A774" s="357"/>
      <c r="B774" s="357"/>
      <c r="C774" s="357"/>
      <c r="D774" s="357"/>
      <c r="E774" s="357"/>
      <c r="F774" s="357"/>
      <c r="G774" s="357"/>
      <c r="H774" s="361"/>
      <c r="I774" s="357"/>
      <c r="J774" s="357"/>
      <c r="K774" s="361"/>
      <c r="L774" s="443"/>
      <c r="M774" s="357"/>
      <c r="N774" s="357"/>
      <c r="O774" s="357"/>
      <c r="P774" s="357"/>
      <c r="Q774" s="357"/>
      <c r="R774" s="357"/>
      <c r="S774" s="357"/>
      <c r="T774" s="357"/>
      <c r="U774" s="357"/>
      <c r="V774" s="357"/>
      <c r="W774" s="357"/>
      <c r="X774" s="357"/>
      <c r="Y774" s="357"/>
      <c r="Z774" s="357"/>
    </row>
    <row r="775" spans="1:26" ht="11.25" customHeight="1" x14ac:dyDescent="0.2">
      <c r="A775" s="357"/>
      <c r="B775" s="357"/>
      <c r="C775" s="357"/>
      <c r="D775" s="357"/>
      <c r="E775" s="357"/>
      <c r="F775" s="357"/>
      <c r="G775" s="357"/>
      <c r="H775" s="361"/>
      <c r="I775" s="357"/>
      <c r="J775" s="357"/>
      <c r="K775" s="361"/>
      <c r="L775" s="443"/>
      <c r="M775" s="357"/>
      <c r="N775" s="357"/>
      <c r="O775" s="357"/>
      <c r="P775" s="357"/>
      <c r="Q775" s="357"/>
      <c r="R775" s="357"/>
      <c r="S775" s="357"/>
      <c r="T775" s="357"/>
      <c r="U775" s="357"/>
      <c r="V775" s="357"/>
      <c r="W775" s="357"/>
      <c r="X775" s="357"/>
      <c r="Y775" s="357"/>
      <c r="Z775" s="357"/>
    </row>
    <row r="776" spans="1:26" ht="11.25" customHeight="1" x14ac:dyDescent="0.2">
      <c r="A776" s="357"/>
      <c r="B776" s="357"/>
      <c r="C776" s="357"/>
      <c r="D776" s="357"/>
      <c r="E776" s="357"/>
      <c r="F776" s="357"/>
      <c r="G776" s="357"/>
      <c r="H776" s="361"/>
      <c r="I776" s="357"/>
      <c r="J776" s="357"/>
      <c r="K776" s="361"/>
      <c r="L776" s="443"/>
      <c r="M776" s="357"/>
      <c r="N776" s="357"/>
      <c r="O776" s="357"/>
      <c r="P776" s="357"/>
      <c r="Q776" s="357"/>
      <c r="R776" s="357"/>
      <c r="S776" s="357"/>
      <c r="T776" s="357"/>
      <c r="U776" s="357"/>
      <c r="V776" s="357"/>
      <c r="W776" s="357"/>
      <c r="X776" s="357"/>
      <c r="Y776" s="357"/>
      <c r="Z776" s="357"/>
    </row>
    <row r="777" spans="1:26" ht="11.25" customHeight="1" x14ac:dyDescent="0.2">
      <c r="A777" s="357"/>
      <c r="B777" s="357"/>
      <c r="C777" s="357"/>
      <c r="D777" s="357"/>
      <c r="E777" s="357"/>
      <c r="F777" s="357"/>
      <c r="G777" s="357"/>
      <c r="H777" s="361"/>
      <c r="I777" s="357"/>
      <c r="J777" s="357"/>
      <c r="K777" s="361"/>
      <c r="L777" s="443"/>
      <c r="M777" s="357"/>
      <c r="N777" s="357"/>
      <c r="O777" s="357"/>
      <c r="P777" s="357"/>
      <c r="Q777" s="357"/>
      <c r="R777" s="357"/>
      <c r="S777" s="357"/>
      <c r="T777" s="357"/>
      <c r="U777" s="357"/>
      <c r="V777" s="357"/>
      <c r="W777" s="357"/>
      <c r="X777" s="357"/>
      <c r="Y777" s="357"/>
      <c r="Z777" s="357"/>
    </row>
    <row r="778" spans="1:26" ht="11.25" customHeight="1" x14ac:dyDescent="0.2">
      <c r="A778" s="357"/>
      <c r="B778" s="357"/>
      <c r="C778" s="357"/>
      <c r="D778" s="357"/>
      <c r="E778" s="357"/>
      <c r="F778" s="357"/>
      <c r="G778" s="357"/>
      <c r="H778" s="361"/>
      <c r="I778" s="357"/>
      <c r="J778" s="357"/>
      <c r="K778" s="361"/>
      <c r="L778" s="443"/>
      <c r="M778" s="357"/>
      <c r="N778" s="357"/>
      <c r="O778" s="357"/>
      <c r="P778" s="357"/>
      <c r="Q778" s="357"/>
      <c r="R778" s="357"/>
      <c r="S778" s="357"/>
      <c r="T778" s="357"/>
      <c r="U778" s="357"/>
      <c r="V778" s="357"/>
      <c r="W778" s="357"/>
      <c r="X778" s="357"/>
      <c r="Y778" s="357"/>
      <c r="Z778" s="357"/>
    </row>
    <row r="779" spans="1:26" ht="11.25" customHeight="1" x14ac:dyDescent="0.2">
      <c r="A779" s="357"/>
      <c r="B779" s="357"/>
      <c r="C779" s="357"/>
      <c r="D779" s="357"/>
      <c r="E779" s="357"/>
      <c r="F779" s="357"/>
      <c r="G779" s="357"/>
      <c r="H779" s="361"/>
      <c r="I779" s="357"/>
      <c r="J779" s="357"/>
      <c r="K779" s="361"/>
      <c r="L779" s="443"/>
      <c r="M779" s="357"/>
      <c r="N779" s="357"/>
      <c r="O779" s="357"/>
      <c r="P779" s="357"/>
      <c r="Q779" s="357"/>
      <c r="R779" s="357"/>
      <c r="S779" s="357"/>
      <c r="T779" s="357"/>
      <c r="U779" s="357"/>
      <c r="V779" s="357"/>
      <c r="W779" s="357"/>
      <c r="X779" s="357"/>
      <c r="Y779" s="357"/>
      <c r="Z779" s="357"/>
    </row>
    <row r="780" spans="1:26" ht="11.25" customHeight="1" x14ac:dyDescent="0.2">
      <c r="A780" s="357"/>
      <c r="B780" s="357"/>
      <c r="C780" s="357"/>
      <c r="D780" s="357"/>
      <c r="E780" s="357"/>
      <c r="F780" s="357"/>
      <c r="G780" s="357"/>
      <c r="H780" s="361"/>
      <c r="I780" s="357"/>
      <c r="J780" s="357"/>
      <c r="K780" s="361"/>
      <c r="L780" s="443"/>
      <c r="M780" s="357"/>
      <c r="N780" s="357"/>
      <c r="O780" s="357"/>
      <c r="P780" s="357"/>
      <c r="Q780" s="357"/>
      <c r="R780" s="357"/>
      <c r="S780" s="357"/>
      <c r="T780" s="357"/>
      <c r="U780" s="357"/>
      <c r="V780" s="357"/>
      <c r="W780" s="357"/>
      <c r="X780" s="357"/>
      <c r="Y780" s="357"/>
      <c r="Z780" s="357"/>
    </row>
    <row r="781" spans="1:26" ht="11.25" customHeight="1" x14ac:dyDescent="0.2">
      <c r="A781" s="357"/>
      <c r="B781" s="357"/>
      <c r="C781" s="357"/>
      <c r="D781" s="357"/>
      <c r="E781" s="357"/>
      <c r="F781" s="357"/>
      <c r="G781" s="357"/>
      <c r="H781" s="361"/>
      <c r="I781" s="357"/>
      <c r="J781" s="357"/>
      <c r="K781" s="361"/>
      <c r="L781" s="443"/>
      <c r="M781" s="357"/>
      <c r="N781" s="357"/>
      <c r="O781" s="357"/>
      <c r="P781" s="357"/>
      <c r="Q781" s="357"/>
      <c r="R781" s="357"/>
      <c r="S781" s="357"/>
      <c r="T781" s="357"/>
      <c r="U781" s="357"/>
      <c r="V781" s="357"/>
      <c r="W781" s="357"/>
      <c r="X781" s="357"/>
      <c r="Y781" s="357"/>
      <c r="Z781" s="357"/>
    </row>
    <row r="782" spans="1:26" ht="11.25" customHeight="1" x14ac:dyDescent="0.2">
      <c r="A782" s="357"/>
      <c r="B782" s="357"/>
      <c r="C782" s="357"/>
      <c r="D782" s="357"/>
      <c r="E782" s="357"/>
      <c r="F782" s="357"/>
      <c r="G782" s="357"/>
      <c r="H782" s="361"/>
      <c r="I782" s="357"/>
      <c r="J782" s="357"/>
      <c r="K782" s="361"/>
      <c r="L782" s="443"/>
      <c r="M782" s="357"/>
      <c r="N782" s="357"/>
      <c r="O782" s="357"/>
      <c r="P782" s="357"/>
      <c r="Q782" s="357"/>
      <c r="R782" s="357"/>
      <c r="S782" s="357"/>
      <c r="T782" s="357"/>
      <c r="U782" s="357"/>
      <c r="V782" s="357"/>
      <c r="W782" s="357"/>
      <c r="X782" s="357"/>
      <c r="Y782" s="357"/>
      <c r="Z782" s="357"/>
    </row>
    <row r="783" spans="1:26" ht="11.25" customHeight="1" x14ac:dyDescent="0.2">
      <c r="A783" s="357"/>
      <c r="B783" s="357"/>
      <c r="C783" s="357"/>
      <c r="D783" s="357"/>
      <c r="E783" s="357"/>
      <c r="F783" s="357"/>
      <c r="G783" s="357"/>
      <c r="H783" s="361"/>
      <c r="I783" s="357"/>
      <c r="J783" s="357"/>
      <c r="K783" s="361"/>
      <c r="L783" s="443"/>
      <c r="M783" s="357"/>
      <c r="N783" s="357"/>
      <c r="O783" s="357"/>
      <c r="P783" s="357"/>
      <c r="Q783" s="357"/>
      <c r="R783" s="357"/>
      <c r="S783" s="357"/>
      <c r="T783" s="357"/>
      <c r="U783" s="357"/>
      <c r="V783" s="357"/>
      <c r="W783" s="357"/>
      <c r="X783" s="357"/>
      <c r="Y783" s="357"/>
      <c r="Z783" s="357"/>
    </row>
    <row r="784" spans="1:26" ht="11.25" customHeight="1" x14ac:dyDescent="0.2">
      <c r="A784" s="357"/>
      <c r="B784" s="357"/>
      <c r="C784" s="357"/>
      <c r="D784" s="357"/>
      <c r="E784" s="357"/>
      <c r="F784" s="357"/>
      <c r="G784" s="357"/>
      <c r="H784" s="361"/>
      <c r="I784" s="357"/>
      <c r="J784" s="357"/>
      <c r="K784" s="361"/>
      <c r="L784" s="443"/>
      <c r="M784" s="357"/>
      <c r="N784" s="357"/>
      <c r="O784" s="357"/>
      <c r="P784" s="357"/>
      <c r="Q784" s="357"/>
      <c r="R784" s="357"/>
      <c r="S784" s="357"/>
      <c r="T784" s="357"/>
      <c r="U784" s="357"/>
      <c r="V784" s="357"/>
      <c r="W784" s="357"/>
      <c r="X784" s="357"/>
      <c r="Y784" s="357"/>
      <c r="Z784" s="357"/>
    </row>
    <row r="785" spans="1:26" ht="11.25" customHeight="1" x14ac:dyDescent="0.2">
      <c r="A785" s="357"/>
      <c r="B785" s="357"/>
      <c r="C785" s="357"/>
      <c r="D785" s="357"/>
      <c r="E785" s="357"/>
      <c r="F785" s="357"/>
      <c r="G785" s="357"/>
      <c r="H785" s="361"/>
      <c r="I785" s="357"/>
      <c r="J785" s="357"/>
      <c r="K785" s="361"/>
      <c r="L785" s="443"/>
      <c r="M785" s="357"/>
      <c r="N785" s="357"/>
      <c r="O785" s="357"/>
      <c r="P785" s="357"/>
      <c r="Q785" s="357"/>
      <c r="R785" s="357"/>
      <c r="S785" s="357"/>
      <c r="T785" s="357"/>
      <c r="U785" s="357"/>
      <c r="V785" s="357"/>
      <c r="W785" s="357"/>
      <c r="X785" s="357"/>
      <c r="Y785" s="357"/>
      <c r="Z785" s="357"/>
    </row>
    <row r="786" spans="1:26" ht="11.25" customHeight="1" x14ac:dyDescent="0.2">
      <c r="A786" s="357"/>
      <c r="B786" s="357"/>
      <c r="C786" s="357"/>
      <c r="D786" s="357"/>
      <c r="E786" s="357"/>
      <c r="F786" s="357"/>
      <c r="G786" s="357"/>
      <c r="H786" s="361"/>
      <c r="I786" s="357"/>
      <c r="J786" s="357"/>
      <c r="K786" s="361"/>
      <c r="L786" s="443"/>
      <c r="M786" s="357"/>
      <c r="N786" s="357"/>
      <c r="O786" s="357"/>
      <c r="P786" s="357"/>
      <c r="Q786" s="357"/>
      <c r="R786" s="357"/>
      <c r="S786" s="357"/>
      <c r="T786" s="357"/>
      <c r="U786" s="357"/>
      <c r="V786" s="357"/>
      <c r="W786" s="357"/>
      <c r="X786" s="357"/>
      <c r="Y786" s="357"/>
      <c r="Z786" s="357"/>
    </row>
    <row r="787" spans="1:26" ht="11.25" customHeight="1" x14ac:dyDescent="0.2">
      <c r="A787" s="357"/>
      <c r="B787" s="357"/>
      <c r="C787" s="357"/>
      <c r="D787" s="357"/>
      <c r="E787" s="357"/>
      <c r="F787" s="357"/>
      <c r="G787" s="357"/>
      <c r="H787" s="361"/>
      <c r="I787" s="357"/>
      <c r="J787" s="357"/>
      <c r="K787" s="361"/>
      <c r="L787" s="443"/>
      <c r="M787" s="357"/>
      <c r="N787" s="357"/>
      <c r="O787" s="357"/>
      <c r="P787" s="357"/>
      <c r="Q787" s="357"/>
      <c r="R787" s="357"/>
      <c r="S787" s="357"/>
      <c r="T787" s="357"/>
      <c r="U787" s="357"/>
      <c r="V787" s="357"/>
      <c r="W787" s="357"/>
      <c r="X787" s="357"/>
      <c r="Y787" s="357"/>
      <c r="Z787" s="357"/>
    </row>
    <row r="788" spans="1:26" ht="11.25" customHeight="1" x14ac:dyDescent="0.2">
      <c r="A788" s="357"/>
      <c r="B788" s="357"/>
      <c r="C788" s="357"/>
      <c r="D788" s="357"/>
      <c r="E788" s="357"/>
      <c r="F788" s="357"/>
      <c r="G788" s="357"/>
      <c r="H788" s="361"/>
      <c r="I788" s="357"/>
      <c r="J788" s="357"/>
      <c r="K788" s="361"/>
      <c r="L788" s="443"/>
      <c r="M788" s="357"/>
      <c r="N788" s="357"/>
      <c r="O788" s="357"/>
      <c r="P788" s="357"/>
      <c r="Q788" s="357"/>
      <c r="R788" s="357"/>
      <c r="S788" s="357"/>
      <c r="T788" s="357"/>
      <c r="U788" s="357"/>
      <c r="V788" s="357"/>
      <c r="W788" s="357"/>
      <c r="X788" s="357"/>
      <c r="Y788" s="357"/>
      <c r="Z788" s="357"/>
    </row>
    <row r="789" spans="1:26" ht="11.25" customHeight="1" x14ac:dyDescent="0.2">
      <c r="A789" s="357"/>
      <c r="B789" s="357"/>
      <c r="C789" s="357"/>
      <c r="D789" s="357"/>
      <c r="E789" s="357"/>
      <c r="F789" s="357"/>
      <c r="G789" s="357"/>
      <c r="H789" s="361"/>
      <c r="I789" s="357"/>
      <c r="J789" s="357"/>
      <c r="K789" s="361"/>
      <c r="L789" s="443"/>
      <c r="M789" s="357"/>
      <c r="N789" s="357"/>
      <c r="O789" s="357"/>
      <c r="P789" s="357"/>
      <c r="Q789" s="357"/>
      <c r="R789" s="357"/>
      <c r="S789" s="357"/>
      <c r="T789" s="357"/>
      <c r="U789" s="357"/>
      <c r="V789" s="357"/>
      <c r="W789" s="357"/>
      <c r="X789" s="357"/>
      <c r="Y789" s="357"/>
      <c r="Z789" s="357"/>
    </row>
    <row r="790" spans="1:26" ht="11.25" customHeight="1" x14ac:dyDescent="0.2">
      <c r="A790" s="357"/>
      <c r="B790" s="357"/>
      <c r="C790" s="357"/>
      <c r="D790" s="357"/>
      <c r="E790" s="357"/>
      <c r="F790" s="357"/>
      <c r="G790" s="357"/>
      <c r="H790" s="361"/>
      <c r="I790" s="357"/>
      <c r="J790" s="357"/>
      <c r="K790" s="361"/>
      <c r="L790" s="443"/>
      <c r="M790" s="357"/>
      <c r="N790" s="357"/>
      <c r="O790" s="357"/>
      <c r="P790" s="357"/>
      <c r="Q790" s="357"/>
      <c r="R790" s="357"/>
      <c r="S790" s="357"/>
      <c r="T790" s="357"/>
      <c r="U790" s="357"/>
      <c r="V790" s="357"/>
      <c r="W790" s="357"/>
      <c r="X790" s="357"/>
      <c r="Y790" s="357"/>
      <c r="Z790" s="357"/>
    </row>
    <row r="791" spans="1:26" ht="11.25" customHeight="1" x14ac:dyDescent="0.2">
      <c r="A791" s="357"/>
      <c r="B791" s="357"/>
      <c r="C791" s="357"/>
      <c r="D791" s="357"/>
      <c r="E791" s="357"/>
      <c r="F791" s="357"/>
      <c r="G791" s="357"/>
      <c r="H791" s="361"/>
      <c r="I791" s="357"/>
      <c r="J791" s="357"/>
      <c r="K791" s="361"/>
      <c r="L791" s="443"/>
      <c r="M791" s="357"/>
      <c r="N791" s="357"/>
      <c r="O791" s="357"/>
      <c r="P791" s="357"/>
      <c r="Q791" s="357"/>
      <c r="R791" s="357"/>
      <c r="S791" s="357"/>
      <c r="T791" s="357"/>
      <c r="U791" s="357"/>
      <c r="V791" s="357"/>
      <c r="W791" s="357"/>
      <c r="X791" s="357"/>
      <c r="Y791" s="357"/>
      <c r="Z791" s="357"/>
    </row>
    <row r="792" spans="1:26" ht="11.25" customHeight="1" x14ac:dyDescent="0.2">
      <c r="A792" s="357"/>
      <c r="B792" s="357"/>
      <c r="C792" s="357"/>
      <c r="D792" s="357"/>
      <c r="E792" s="357"/>
      <c r="F792" s="357"/>
      <c r="G792" s="357"/>
      <c r="H792" s="361"/>
      <c r="I792" s="357"/>
      <c r="J792" s="357"/>
      <c r="K792" s="361"/>
      <c r="L792" s="443"/>
      <c r="M792" s="357"/>
      <c r="N792" s="357"/>
      <c r="O792" s="357"/>
      <c r="P792" s="357"/>
      <c r="Q792" s="357"/>
      <c r="R792" s="357"/>
      <c r="S792" s="357"/>
      <c r="T792" s="357"/>
      <c r="U792" s="357"/>
      <c r="V792" s="357"/>
      <c r="W792" s="357"/>
      <c r="X792" s="357"/>
      <c r="Y792" s="357"/>
      <c r="Z792" s="357"/>
    </row>
    <row r="793" spans="1:26" ht="11.25" customHeight="1" x14ac:dyDescent="0.2">
      <c r="A793" s="357"/>
      <c r="B793" s="357"/>
      <c r="C793" s="357"/>
      <c r="D793" s="357"/>
      <c r="E793" s="357"/>
      <c r="F793" s="357"/>
      <c r="G793" s="357"/>
      <c r="H793" s="361"/>
      <c r="I793" s="357"/>
      <c r="J793" s="357"/>
      <c r="K793" s="361"/>
      <c r="L793" s="443"/>
      <c r="M793" s="357"/>
      <c r="N793" s="357"/>
      <c r="O793" s="357"/>
      <c r="P793" s="357"/>
      <c r="Q793" s="357"/>
      <c r="R793" s="357"/>
      <c r="S793" s="357"/>
      <c r="T793" s="357"/>
      <c r="U793" s="357"/>
      <c r="V793" s="357"/>
      <c r="W793" s="357"/>
      <c r="X793" s="357"/>
      <c r="Y793" s="357"/>
      <c r="Z793" s="357"/>
    </row>
    <row r="794" spans="1:26" ht="11.25" customHeight="1" x14ac:dyDescent="0.2">
      <c r="A794" s="357"/>
      <c r="B794" s="357"/>
      <c r="C794" s="357"/>
      <c r="D794" s="357"/>
      <c r="E794" s="357"/>
      <c r="F794" s="357"/>
      <c r="G794" s="357"/>
      <c r="H794" s="361"/>
      <c r="I794" s="357"/>
      <c r="J794" s="357"/>
      <c r="K794" s="361"/>
      <c r="L794" s="443"/>
      <c r="M794" s="357"/>
      <c r="N794" s="357"/>
      <c r="O794" s="357"/>
      <c r="P794" s="357"/>
      <c r="Q794" s="357"/>
      <c r="R794" s="357"/>
      <c r="S794" s="357"/>
      <c r="T794" s="357"/>
      <c r="U794" s="357"/>
      <c r="V794" s="357"/>
      <c r="W794" s="357"/>
      <c r="X794" s="357"/>
      <c r="Y794" s="357"/>
      <c r="Z794" s="357"/>
    </row>
    <row r="795" spans="1:26" ht="11.25" customHeight="1" x14ac:dyDescent="0.2">
      <c r="A795" s="357"/>
      <c r="B795" s="357"/>
      <c r="C795" s="357"/>
      <c r="D795" s="357"/>
      <c r="E795" s="357"/>
      <c r="F795" s="357"/>
      <c r="G795" s="357"/>
      <c r="H795" s="361"/>
      <c r="I795" s="357"/>
      <c r="J795" s="357"/>
      <c r="K795" s="361"/>
      <c r="L795" s="443"/>
      <c r="M795" s="357"/>
      <c r="N795" s="357"/>
      <c r="O795" s="357"/>
      <c r="P795" s="357"/>
      <c r="Q795" s="357"/>
      <c r="R795" s="357"/>
      <c r="S795" s="357"/>
      <c r="T795" s="357"/>
      <c r="U795" s="357"/>
      <c r="V795" s="357"/>
      <c r="W795" s="357"/>
      <c r="X795" s="357"/>
      <c r="Y795" s="357"/>
      <c r="Z795" s="357"/>
    </row>
    <row r="796" spans="1:26" ht="11.25" customHeight="1" x14ac:dyDescent="0.2">
      <c r="A796" s="357"/>
      <c r="B796" s="357"/>
      <c r="C796" s="357"/>
      <c r="D796" s="357"/>
      <c r="E796" s="357"/>
      <c r="F796" s="357"/>
      <c r="G796" s="357"/>
      <c r="H796" s="361"/>
      <c r="I796" s="357"/>
      <c r="J796" s="357"/>
      <c r="K796" s="361"/>
      <c r="L796" s="443"/>
      <c r="M796" s="357"/>
      <c r="N796" s="357"/>
      <c r="O796" s="357"/>
      <c r="P796" s="357"/>
      <c r="Q796" s="357"/>
      <c r="R796" s="357"/>
      <c r="S796" s="357"/>
      <c r="T796" s="357"/>
      <c r="U796" s="357"/>
      <c r="V796" s="357"/>
      <c r="W796" s="357"/>
      <c r="X796" s="357"/>
      <c r="Y796" s="357"/>
      <c r="Z796" s="357"/>
    </row>
    <row r="797" spans="1:26" ht="11.25" customHeight="1" x14ac:dyDescent="0.2">
      <c r="A797" s="357"/>
      <c r="B797" s="357"/>
      <c r="C797" s="357"/>
      <c r="D797" s="357"/>
      <c r="E797" s="357"/>
      <c r="F797" s="357"/>
      <c r="G797" s="357"/>
      <c r="H797" s="361"/>
      <c r="I797" s="357"/>
      <c r="J797" s="357"/>
      <c r="K797" s="361"/>
      <c r="L797" s="443"/>
      <c r="M797" s="357"/>
      <c r="N797" s="357"/>
      <c r="O797" s="357"/>
      <c r="P797" s="357"/>
      <c r="Q797" s="357"/>
      <c r="R797" s="357"/>
      <c r="S797" s="357"/>
      <c r="T797" s="357"/>
      <c r="U797" s="357"/>
      <c r="V797" s="357"/>
      <c r="W797" s="357"/>
      <c r="X797" s="357"/>
      <c r="Y797" s="357"/>
      <c r="Z797" s="357"/>
    </row>
    <row r="798" spans="1:26" ht="11.25" customHeight="1" x14ac:dyDescent="0.2">
      <c r="A798" s="357"/>
      <c r="B798" s="357"/>
      <c r="C798" s="357"/>
      <c r="D798" s="357"/>
      <c r="E798" s="357"/>
      <c r="F798" s="357"/>
      <c r="G798" s="357"/>
      <c r="H798" s="361"/>
      <c r="I798" s="357"/>
      <c r="J798" s="357"/>
      <c r="K798" s="361"/>
      <c r="L798" s="443"/>
      <c r="M798" s="357"/>
      <c r="N798" s="357"/>
      <c r="O798" s="357"/>
      <c r="P798" s="357"/>
      <c r="Q798" s="357"/>
      <c r="R798" s="357"/>
      <c r="S798" s="357"/>
      <c r="T798" s="357"/>
      <c r="U798" s="357"/>
      <c r="V798" s="357"/>
      <c r="W798" s="357"/>
      <c r="X798" s="357"/>
      <c r="Y798" s="357"/>
      <c r="Z798" s="357"/>
    </row>
    <row r="799" spans="1:26" ht="11.25" customHeight="1" x14ac:dyDescent="0.2">
      <c r="A799" s="357"/>
      <c r="B799" s="357"/>
      <c r="C799" s="357"/>
      <c r="D799" s="357"/>
      <c r="E799" s="357"/>
      <c r="F799" s="357"/>
      <c r="G799" s="357"/>
      <c r="H799" s="361"/>
      <c r="I799" s="357"/>
      <c r="J799" s="357"/>
      <c r="K799" s="361"/>
      <c r="L799" s="443"/>
      <c r="M799" s="357"/>
      <c r="N799" s="357"/>
      <c r="O799" s="357"/>
      <c r="P799" s="357"/>
      <c r="Q799" s="357"/>
      <c r="R799" s="357"/>
      <c r="S799" s="357"/>
      <c r="T799" s="357"/>
      <c r="U799" s="357"/>
      <c r="V799" s="357"/>
      <c r="W799" s="357"/>
      <c r="X799" s="357"/>
      <c r="Y799" s="357"/>
      <c r="Z799" s="357"/>
    </row>
    <row r="800" spans="1:26" ht="11.25" customHeight="1" x14ac:dyDescent="0.2">
      <c r="A800" s="357"/>
      <c r="B800" s="357"/>
      <c r="C800" s="357"/>
      <c r="D800" s="357"/>
      <c r="E800" s="357"/>
      <c r="F800" s="357"/>
      <c r="G800" s="357"/>
      <c r="H800" s="361"/>
      <c r="I800" s="357"/>
      <c r="J800" s="357"/>
      <c r="K800" s="361"/>
      <c r="L800" s="443"/>
      <c r="M800" s="357"/>
      <c r="N800" s="357"/>
      <c r="O800" s="357"/>
      <c r="P800" s="357"/>
      <c r="Q800" s="357"/>
      <c r="R800" s="357"/>
      <c r="S800" s="357"/>
      <c r="T800" s="357"/>
      <c r="U800" s="357"/>
      <c r="V800" s="357"/>
      <c r="W800" s="357"/>
      <c r="X800" s="357"/>
      <c r="Y800" s="357"/>
      <c r="Z800" s="357"/>
    </row>
    <row r="801" spans="1:26" ht="11.25" customHeight="1" x14ac:dyDescent="0.2">
      <c r="A801" s="357"/>
      <c r="B801" s="357"/>
      <c r="C801" s="357"/>
      <c r="D801" s="357"/>
      <c r="E801" s="357"/>
      <c r="F801" s="357"/>
      <c r="G801" s="357"/>
      <c r="H801" s="361"/>
      <c r="I801" s="357"/>
      <c r="J801" s="357"/>
      <c r="K801" s="361"/>
      <c r="L801" s="443"/>
      <c r="M801" s="357"/>
      <c r="N801" s="357"/>
      <c r="O801" s="357"/>
      <c r="P801" s="357"/>
      <c r="Q801" s="357"/>
      <c r="R801" s="357"/>
      <c r="S801" s="357"/>
      <c r="T801" s="357"/>
      <c r="U801" s="357"/>
      <c r="V801" s="357"/>
      <c r="W801" s="357"/>
      <c r="X801" s="357"/>
      <c r="Y801" s="357"/>
      <c r="Z801" s="357"/>
    </row>
    <row r="802" spans="1:26" ht="11.25" customHeight="1" x14ac:dyDescent="0.2">
      <c r="A802" s="357"/>
      <c r="B802" s="357"/>
      <c r="C802" s="357"/>
      <c r="D802" s="357"/>
      <c r="E802" s="357"/>
      <c r="F802" s="357"/>
      <c r="G802" s="357"/>
      <c r="H802" s="361"/>
      <c r="I802" s="357"/>
      <c r="J802" s="357"/>
      <c r="K802" s="361"/>
      <c r="L802" s="443"/>
      <c r="M802" s="357"/>
      <c r="N802" s="357"/>
      <c r="O802" s="357"/>
      <c r="P802" s="357"/>
      <c r="Q802" s="357"/>
      <c r="R802" s="357"/>
      <c r="S802" s="357"/>
      <c r="T802" s="357"/>
      <c r="U802" s="357"/>
      <c r="V802" s="357"/>
      <c r="W802" s="357"/>
      <c r="X802" s="357"/>
      <c r="Y802" s="357"/>
      <c r="Z802" s="357"/>
    </row>
    <row r="803" spans="1:26" ht="11.25" customHeight="1" x14ac:dyDescent="0.2">
      <c r="A803" s="357"/>
      <c r="B803" s="357"/>
      <c r="C803" s="357"/>
      <c r="D803" s="357"/>
      <c r="E803" s="357"/>
      <c r="F803" s="357"/>
      <c r="G803" s="357"/>
      <c r="H803" s="361"/>
      <c r="I803" s="357"/>
      <c r="J803" s="357"/>
      <c r="K803" s="361"/>
      <c r="L803" s="443"/>
      <c r="M803" s="357"/>
      <c r="N803" s="357"/>
      <c r="O803" s="357"/>
      <c r="P803" s="357"/>
      <c r="Q803" s="357"/>
      <c r="R803" s="357"/>
      <c r="S803" s="357"/>
      <c r="T803" s="357"/>
      <c r="U803" s="357"/>
      <c r="V803" s="357"/>
      <c r="W803" s="357"/>
      <c r="X803" s="357"/>
      <c r="Y803" s="357"/>
      <c r="Z803" s="357"/>
    </row>
    <row r="804" spans="1:26" ht="11.25" customHeight="1" x14ac:dyDescent="0.2">
      <c r="A804" s="357"/>
      <c r="B804" s="357"/>
      <c r="C804" s="357"/>
      <c r="D804" s="357"/>
      <c r="E804" s="357"/>
      <c r="F804" s="357"/>
      <c r="G804" s="357"/>
      <c r="H804" s="361"/>
      <c r="I804" s="357"/>
      <c r="J804" s="357"/>
      <c r="K804" s="361"/>
      <c r="L804" s="443"/>
      <c r="M804" s="357"/>
      <c r="N804" s="357"/>
      <c r="O804" s="357"/>
      <c r="P804" s="357"/>
      <c r="Q804" s="357"/>
      <c r="R804" s="357"/>
      <c r="S804" s="357"/>
      <c r="T804" s="357"/>
      <c r="U804" s="357"/>
      <c r="V804" s="357"/>
      <c r="W804" s="357"/>
      <c r="X804" s="357"/>
      <c r="Y804" s="357"/>
      <c r="Z804" s="357"/>
    </row>
    <row r="805" spans="1:26" ht="11.25" customHeight="1" x14ac:dyDescent="0.2">
      <c r="A805" s="357"/>
      <c r="B805" s="357"/>
      <c r="C805" s="357"/>
      <c r="D805" s="357"/>
      <c r="E805" s="357"/>
      <c r="F805" s="357"/>
      <c r="G805" s="357"/>
      <c r="H805" s="361"/>
      <c r="I805" s="357"/>
      <c r="J805" s="357"/>
      <c r="K805" s="361"/>
      <c r="L805" s="443"/>
      <c r="M805" s="357"/>
      <c r="N805" s="357"/>
      <c r="O805" s="357"/>
      <c r="P805" s="357"/>
      <c r="Q805" s="357"/>
      <c r="R805" s="357"/>
      <c r="S805" s="357"/>
      <c r="T805" s="357"/>
      <c r="U805" s="357"/>
      <c r="V805" s="357"/>
      <c r="W805" s="357"/>
      <c r="X805" s="357"/>
      <c r="Y805" s="357"/>
      <c r="Z805" s="357"/>
    </row>
    <row r="806" spans="1:26" ht="11.25" customHeight="1" x14ac:dyDescent="0.2">
      <c r="A806" s="357"/>
      <c r="B806" s="357"/>
      <c r="C806" s="357"/>
      <c r="D806" s="357"/>
      <c r="E806" s="357"/>
      <c r="F806" s="357"/>
      <c r="G806" s="357"/>
      <c r="H806" s="361"/>
      <c r="I806" s="357"/>
      <c r="J806" s="357"/>
      <c r="K806" s="361"/>
      <c r="L806" s="443"/>
      <c r="M806" s="357"/>
      <c r="N806" s="357"/>
      <c r="O806" s="357"/>
      <c r="P806" s="357"/>
      <c r="Q806" s="357"/>
      <c r="R806" s="357"/>
      <c r="S806" s="357"/>
      <c r="T806" s="357"/>
      <c r="U806" s="357"/>
      <c r="V806" s="357"/>
      <c r="W806" s="357"/>
      <c r="X806" s="357"/>
      <c r="Y806" s="357"/>
      <c r="Z806" s="357"/>
    </row>
    <row r="807" spans="1:26" ht="11.25" customHeight="1" x14ac:dyDescent="0.2">
      <c r="A807" s="357"/>
      <c r="B807" s="357"/>
      <c r="C807" s="357"/>
      <c r="D807" s="357"/>
      <c r="E807" s="357"/>
      <c r="F807" s="357"/>
      <c r="G807" s="357"/>
      <c r="H807" s="361"/>
      <c r="I807" s="357"/>
      <c r="J807" s="357"/>
      <c r="K807" s="361"/>
      <c r="L807" s="443"/>
      <c r="M807" s="357"/>
      <c r="N807" s="357"/>
      <c r="O807" s="357"/>
      <c r="P807" s="357"/>
      <c r="Q807" s="357"/>
      <c r="R807" s="357"/>
      <c r="S807" s="357"/>
      <c r="T807" s="357"/>
      <c r="U807" s="357"/>
      <c r="V807" s="357"/>
      <c r="W807" s="357"/>
      <c r="X807" s="357"/>
      <c r="Y807" s="357"/>
      <c r="Z807" s="357"/>
    </row>
    <row r="808" spans="1:26" ht="11.25" customHeight="1" x14ac:dyDescent="0.2">
      <c r="A808" s="357"/>
      <c r="B808" s="357"/>
      <c r="C808" s="357"/>
      <c r="D808" s="357"/>
      <c r="E808" s="357"/>
      <c r="F808" s="357"/>
      <c r="G808" s="357"/>
      <c r="H808" s="361"/>
      <c r="I808" s="357"/>
      <c r="J808" s="357"/>
      <c r="K808" s="361"/>
      <c r="L808" s="443"/>
      <c r="M808" s="357"/>
      <c r="N808" s="357"/>
      <c r="O808" s="357"/>
      <c r="P808" s="357"/>
      <c r="Q808" s="357"/>
      <c r="R808" s="357"/>
      <c r="S808" s="357"/>
      <c r="T808" s="357"/>
      <c r="U808" s="357"/>
      <c r="V808" s="357"/>
      <c r="W808" s="357"/>
      <c r="X808" s="357"/>
      <c r="Y808" s="357"/>
      <c r="Z808" s="357"/>
    </row>
    <row r="809" spans="1:26" ht="11.25" customHeight="1" x14ac:dyDescent="0.2">
      <c r="A809" s="357"/>
      <c r="B809" s="357"/>
      <c r="C809" s="357"/>
      <c r="D809" s="357"/>
      <c r="E809" s="357"/>
      <c r="F809" s="357"/>
      <c r="G809" s="357"/>
      <c r="H809" s="361"/>
      <c r="I809" s="357"/>
      <c r="J809" s="357"/>
      <c r="K809" s="361"/>
      <c r="L809" s="443"/>
      <c r="M809" s="357"/>
      <c r="N809" s="357"/>
      <c r="O809" s="357"/>
      <c r="P809" s="357"/>
      <c r="Q809" s="357"/>
      <c r="R809" s="357"/>
      <c r="S809" s="357"/>
      <c r="T809" s="357"/>
      <c r="U809" s="357"/>
      <c r="V809" s="357"/>
      <c r="W809" s="357"/>
      <c r="X809" s="357"/>
      <c r="Y809" s="357"/>
      <c r="Z809" s="357"/>
    </row>
    <row r="810" spans="1:26" ht="11.25" customHeight="1" x14ac:dyDescent="0.2">
      <c r="A810" s="357"/>
      <c r="B810" s="357"/>
      <c r="C810" s="357"/>
      <c r="D810" s="357"/>
      <c r="E810" s="357"/>
      <c r="F810" s="357"/>
      <c r="G810" s="357"/>
      <c r="H810" s="361"/>
      <c r="I810" s="357"/>
      <c r="J810" s="357"/>
      <c r="K810" s="361"/>
      <c r="L810" s="443"/>
      <c r="M810" s="357"/>
      <c r="N810" s="357"/>
      <c r="O810" s="357"/>
      <c r="P810" s="357"/>
      <c r="Q810" s="357"/>
      <c r="R810" s="357"/>
      <c r="S810" s="357"/>
      <c r="T810" s="357"/>
      <c r="U810" s="357"/>
      <c r="V810" s="357"/>
      <c r="W810" s="357"/>
      <c r="X810" s="357"/>
      <c r="Y810" s="357"/>
      <c r="Z810" s="357"/>
    </row>
    <row r="811" spans="1:26" ht="11.25" customHeight="1" x14ac:dyDescent="0.2">
      <c r="A811" s="357"/>
      <c r="B811" s="357"/>
      <c r="C811" s="357"/>
      <c r="D811" s="357"/>
      <c r="E811" s="357"/>
      <c r="F811" s="357"/>
      <c r="G811" s="357"/>
      <c r="H811" s="361"/>
      <c r="I811" s="357"/>
      <c r="J811" s="357"/>
      <c r="K811" s="361"/>
      <c r="L811" s="443"/>
      <c r="M811" s="357"/>
      <c r="N811" s="357"/>
      <c r="O811" s="357"/>
      <c r="P811" s="357"/>
      <c r="Q811" s="357"/>
      <c r="R811" s="357"/>
      <c r="S811" s="357"/>
      <c r="T811" s="357"/>
      <c r="U811" s="357"/>
      <c r="V811" s="357"/>
      <c r="W811" s="357"/>
      <c r="X811" s="357"/>
      <c r="Y811" s="357"/>
      <c r="Z811" s="357"/>
    </row>
    <row r="812" spans="1:26" ht="11.25" customHeight="1" x14ac:dyDescent="0.2">
      <c r="A812" s="357"/>
      <c r="B812" s="357"/>
      <c r="C812" s="357"/>
      <c r="D812" s="357"/>
      <c r="E812" s="357"/>
      <c r="F812" s="357"/>
      <c r="G812" s="357"/>
      <c r="H812" s="361"/>
      <c r="I812" s="357"/>
      <c r="J812" s="357"/>
      <c r="K812" s="361"/>
      <c r="L812" s="443"/>
      <c r="M812" s="357"/>
      <c r="N812" s="357"/>
      <c r="O812" s="357"/>
      <c r="P812" s="357"/>
      <c r="Q812" s="357"/>
      <c r="R812" s="357"/>
      <c r="S812" s="357"/>
      <c r="T812" s="357"/>
      <c r="U812" s="357"/>
      <c r="V812" s="357"/>
      <c r="W812" s="357"/>
      <c r="X812" s="357"/>
      <c r="Y812" s="357"/>
      <c r="Z812" s="357"/>
    </row>
    <row r="813" spans="1:26" ht="11.25" customHeight="1" x14ac:dyDescent="0.2">
      <c r="A813" s="357"/>
      <c r="B813" s="357"/>
      <c r="C813" s="357"/>
      <c r="D813" s="357"/>
      <c r="E813" s="357"/>
      <c r="F813" s="357"/>
      <c r="G813" s="357"/>
      <c r="H813" s="361"/>
      <c r="I813" s="357"/>
      <c r="J813" s="357"/>
      <c r="K813" s="361"/>
      <c r="L813" s="443"/>
      <c r="M813" s="357"/>
      <c r="N813" s="357"/>
      <c r="O813" s="357"/>
      <c r="P813" s="357"/>
      <c r="Q813" s="357"/>
      <c r="R813" s="357"/>
      <c r="S813" s="357"/>
      <c r="T813" s="357"/>
      <c r="U813" s="357"/>
      <c r="V813" s="357"/>
      <c r="W813" s="357"/>
      <c r="X813" s="357"/>
      <c r="Y813" s="357"/>
      <c r="Z813" s="357"/>
    </row>
    <row r="814" spans="1:26" ht="11.25" customHeight="1" x14ac:dyDescent="0.2">
      <c r="A814" s="357"/>
      <c r="B814" s="357"/>
      <c r="C814" s="357"/>
      <c r="D814" s="357"/>
      <c r="E814" s="357"/>
      <c r="F814" s="357"/>
      <c r="G814" s="357"/>
      <c r="H814" s="361"/>
      <c r="I814" s="357"/>
      <c r="J814" s="357"/>
      <c r="K814" s="361"/>
      <c r="L814" s="443"/>
      <c r="M814" s="357"/>
      <c r="N814" s="357"/>
      <c r="O814" s="357"/>
      <c r="P814" s="357"/>
      <c r="Q814" s="357"/>
      <c r="R814" s="357"/>
      <c r="S814" s="357"/>
      <c r="T814" s="357"/>
      <c r="U814" s="357"/>
      <c r="V814" s="357"/>
      <c r="W814" s="357"/>
      <c r="X814" s="357"/>
      <c r="Y814" s="357"/>
      <c r="Z814" s="357"/>
    </row>
    <row r="815" spans="1:26" ht="11.25" customHeight="1" x14ac:dyDescent="0.2">
      <c r="A815" s="357"/>
      <c r="B815" s="357"/>
      <c r="C815" s="357"/>
      <c r="D815" s="357"/>
      <c r="E815" s="357"/>
      <c r="F815" s="357"/>
      <c r="G815" s="357"/>
      <c r="H815" s="361"/>
      <c r="I815" s="357"/>
      <c r="J815" s="357"/>
      <c r="K815" s="361"/>
      <c r="L815" s="443"/>
      <c r="M815" s="357"/>
      <c r="N815" s="357"/>
      <c r="O815" s="357"/>
      <c r="P815" s="357"/>
      <c r="Q815" s="357"/>
      <c r="R815" s="357"/>
      <c r="S815" s="357"/>
      <c r="T815" s="357"/>
      <c r="U815" s="357"/>
      <c r="V815" s="357"/>
      <c r="W815" s="357"/>
      <c r="X815" s="357"/>
      <c r="Y815" s="357"/>
      <c r="Z815" s="357"/>
    </row>
    <row r="816" spans="1:26" ht="11.25" customHeight="1" x14ac:dyDescent="0.2">
      <c r="A816" s="357"/>
      <c r="B816" s="357"/>
      <c r="C816" s="357"/>
      <c r="D816" s="357"/>
      <c r="E816" s="357"/>
      <c r="F816" s="357"/>
      <c r="G816" s="357"/>
      <c r="H816" s="361"/>
      <c r="I816" s="357"/>
      <c r="J816" s="357"/>
      <c r="K816" s="361"/>
      <c r="L816" s="443"/>
      <c r="M816" s="357"/>
      <c r="N816" s="357"/>
      <c r="O816" s="357"/>
      <c r="P816" s="357"/>
      <c r="Q816" s="357"/>
      <c r="R816" s="357"/>
      <c r="S816" s="357"/>
      <c r="T816" s="357"/>
      <c r="U816" s="357"/>
      <c r="V816" s="357"/>
      <c r="W816" s="357"/>
      <c r="X816" s="357"/>
      <c r="Y816" s="357"/>
      <c r="Z816" s="357"/>
    </row>
    <row r="817" spans="1:26" ht="11.25" customHeight="1" x14ac:dyDescent="0.2">
      <c r="A817" s="357"/>
      <c r="B817" s="357"/>
      <c r="C817" s="357"/>
      <c r="D817" s="357"/>
      <c r="E817" s="357"/>
      <c r="F817" s="357"/>
      <c r="G817" s="357"/>
      <c r="H817" s="361"/>
      <c r="I817" s="357"/>
      <c r="J817" s="357"/>
      <c r="K817" s="361"/>
      <c r="L817" s="443"/>
      <c r="M817" s="357"/>
      <c r="N817" s="357"/>
      <c r="O817" s="357"/>
      <c r="P817" s="357"/>
      <c r="Q817" s="357"/>
      <c r="R817" s="357"/>
      <c r="S817" s="357"/>
      <c r="T817" s="357"/>
      <c r="U817" s="357"/>
      <c r="V817" s="357"/>
      <c r="W817" s="357"/>
      <c r="X817" s="357"/>
      <c r="Y817" s="357"/>
      <c r="Z817" s="357"/>
    </row>
    <row r="818" spans="1:26" ht="11.25" customHeight="1" x14ac:dyDescent="0.2">
      <c r="A818" s="357"/>
      <c r="B818" s="357"/>
      <c r="C818" s="357"/>
      <c r="D818" s="357"/>
      <c r="E818" s="357"/>
      <c r="F818" s="357"/>
      <c r="G818" s="357"/>
      <c r="H818" s="361"/>
      <c r="I818" s="357"/>
      <c r="J818" s="357"/>
      <c r="K818" s="361"/>
      <c r="L818" s="443"/>
      <c r="M818" s="357"/>
      <c r="N818" s="357"/>
      <c r="O818" s="357"/>
      <c r="P818" s="357"/>
      <c r="Q818" s="357"/>
      <c r="R818" s="357"/>
      <c r="S818" s="357"/>
      <c r="T818" s="357"/>
      <c r="U818" s="357"/>
      <c r="V818" s="357"/>
      <c r="W818" s="357"/>
      <c r="X818" s="357"/>
      <c r="Y818" s="357"/>
      <c r="Z818" s="357"/>
    </row>
    <row r="819" spans="1:26" ht="11.25" customHeight="1" x14ac:dyDescent="0.2">
      <c r="A819" s="357"/>
      <c r="B819" s="357"/>
      <c r="C819" s="357"/>
      <c r="D819" s="357"/>
      <c r="E819" s="357"/>
      <c r="F819" s="357"/>
      <c r="G819" s="357"/>
      <c r="H819" s="361"/>
      <c r="I819" s="357"/>
      <c r="J819" s="357"/>
      <c r="K819" s="361"/>
      <c r="L819" s="443"/>
      <c r="M819" s="357"/>
      <c r="N819" s="357"/>
      <c r="O819" s="357"/>
      <c r="P819" s="357"/>
      <c r="Q819" s="357"/>
      <c r="R819" s="357"/>
      <c r="S819" s="357"/>
      <c r="T819" s="357"/>
      <c r="U819" s="357"/>
      <c r="V819" s="357"/>
      <c r="W819" s="357"/>
      <c r="X819" s="357"/>
      <c r="Y819" s="357"/>
      <c r="Z819" s="357"/>
    </row>
    <row r="820" spans="1:26" ht="11.25" customHeight="1" x14ac:dyDescent="0.2">
      <c r="A820" s="357"/>
      <c r="B820" s="357"/>
      <c r="C820" s="357"/>
      <c r="D820" s="357"/>
      <c r="E820" s="357"/>
      <c r="F820" s="357"/>
      <c r="G820" s="357"/>
      <c r="H820" s="361"/>
      <c r="I820" s="357"/>
      <c r="J820" s="357"/>
      <c r="K820" s="361"/>
      <c r="L820" s="443"/>
      <c r="M820" s="357"/>
      <c r="N820" s="357"/>
      <c r="O820" s="357"/>
      <c r="P820" s="357"/>
      <c r="Q820" s="357"/>
      <c r="R820" s="357"/>
      <c r="S820" s="357"/>
      <c r="T820" s="357"/>
      <c r="U820" s="357"/>
      <c r="V820" s="357"/>
      <c r="W820" s="357"/>
      <c r="X820" s="357"/>
      <c r="Y820" s="357"/>
      <c r="Z820" s="357"/>
    </row>
    <row r="821" spans="1:26" ht="11.25" customHeight="1" x14ac:dyDescent="0.2">
      <c r="A821" s="357"/>
      <c r="B821" s="357"/>
      <c r="C821" s="357"/>
      <c r="D821" s="357"/>
      <c r="E821" s="357"/>
      <c r="F821" s="357"/>
      <c r="G821" s="357"/>
      <c r="H821" s="361"/>
      <c r="I821" s="357"/>
      <c r="J821" s="357"/>
      <c r="K821" s="361"/>
      <c r="L821" s="443"/>
      <c r="M821" s="357"/>
      <c r="N821" s="357"/>
      <c r="O821" s="357"/>
      <c r="P821" s="357"/>
      <c r="Q821" s="357"/>
      <c r="R821" s="357"/>
      <c r="S821" s="357"/>
      <c r="T821" s="357"/>
      <c r="U821" s="357"/>
      <c r="V821" s="357"/>
      <c r="W821" s="357"/>
      <c r="X821" s="357"/>
      <c r="Y821" s="357"/>
      <c r="Z821" s="357"/>
    </row>
    <row r="822" spans="1:26" ht="11.25" customHeight="1" x14ac:dyDescent="0.2">
      <c r="A822" s="357"/>
      <c r="B822" s="357"/>
      <c r="C822" s="357"/>
      <c r="D822" s="357"/>
      <c r="E822" s="357"/>
      <c r="F822" s="357"/>
      <c r="G822" s="357"/>
      <c r="H822" s="361"/>
      <c r="I822" s="357"/>
      <c r="J822" s="357"/>
      <c r="K822" s="361"/>
      <c r="L822" s="443"/>
      <c r="M822" s="357"/>
      <c r="N822" s="357"/>
      <c r="O822" s="357"/>
      <c r="P822" s="357"/>
      <c r="Q822" s="357"/>
      <c r="R822" s="357"/>
      <c r="S822" s="357"/>
      <c r="T822" s="357"/>
      <c r="U822" s="357"/>
      <c r="V822" s="357"/>
      <c r="W822" s="357"/>
      <c r="X822" s="357"/>
      <c r="Y822" s="357"/>
      <c r="Z822" s="357"/>
    </row>
    <row r="823" spans="1:26" ht="11.25" customHeight="1" x14ac:dyDescent="0.2">
      <c r="A823" s="357"/>
      <c r="B823" s="357"/>
      <c r="C823" s="357"/>
      <c r="D823" s="357"/>
      <c r="E823" s="357"/>
      <c r="F823" s="357"/>
      <c r="G823" s="357"/>
      <c r="H823" s="361"/>
      <c r="I823" s="357"/>
      <c r="J823" s="357"/>
      <c r="K823" s="361"/>
      <c r="L823" s="443"/>
      <c r="M823" s="357"/>
      <c r="N823" s="357"/>
      <c r="O823" s="357"/>
      <c r="P823" s="357"/>
      <c r="Q823" s="357"/>
      <c r="R823" s="357"/>
      <c r="S823" s="357"/>
      <c r="T823" s="357"/>
      <c r="U823" s="357"/>
      <c r="V823" s="357"/>
      <c r="W823" s="357"/>
      <c r="X823" s="357"/>
      <c r="Y823" s="357"/>
      <c r="Z823" s="357"/>
    </row>
    <row r="824" spans="1:26" ht="11.25" customHeight="1" x14ac:dyDescent="0.2">
      <c r="A824" s="357"/>
      <c r="B824" s="357"/>
      <c r="C824" s="357"/>
      <c r="D824" s="357"/>
      <c r="E824" s="357"/>
      <c r="F824" s="357"/>
      <c r="G824" s="357"/>
      <c r="H824" s="361"/>
      <c r="I824" s="357"/>
      <c r="J824" s="357"/>
      <c r="K824" s="361"/>
      <c r="L824" s="443"/>
      <c r="M824" s="357"/>
      <c r="N824" s="357"/>
      <c r="O824" s="357"/>
      <c r="P824" s="357"/>
      <c r="Q824" s="357"/>
      <c r="R824" s="357"/>
      <c r="S824" s="357"/>
      <c r="T824" s="357"/>
      <c r="U824" s="357"/>
      <c r="V824" s="357"/>
      <c r="W824" s="357"/>
      <c r="X824" s="357"/>
      <c r="Y824" s="357"/>
      <c r="Z824" s="357"/>
    </row>
    <row r="825" spans="1:26" ht="11.25" customHeight="1" x14ac:dyDescent="0.2">
      <c r="A825" s="357"/>
      <c r="B825" s="357"/>
      <c r="C825" s="357"/>
      <c r="D825" s="357"/>
      <c r="E825" s="357"/>
      <c r="F825" s="357"/>
      <c r="G825" s="357"/>
      <c r="H825" s="361"/>
      <c r="I825" s="357"/>
      <c r="J825" s="357"/>
      <c r="K825" s="361"/>
      <c r="L825" s="443"/>
      <c r="M825" s="357"/>
      <c r="N825" s="357"/>
      <c r="O825" s="357"/>
      <c r="P825" s="357"/>
      <c r="Q825" s="357"/>
      <c r="R825" s="357"/>
      <c r="S825" s="357"/>
      <c r="T825" s="357"/>
      <c r="U825" s="357"/>
      <c r="V825" s="357"/>
      <c r="W825" s="357"/>
      <c r="X825" s="357"/>
      <c r="Y825" s="357"/>
      <c r="Z825" s="357"/>
    </row>
    <row r="826" spans="1:26" ht="11.25" customHeight="1" x14ac:dyDescent="0.2">
      <c r="A826" s="357"/>
      <c r="B826" s="357"/>
      <c r="C826" s="357"/>
      <c r="D826" s="357"/>
      <c r="E826" s="357"/>
      <c r="F826" s="357"/>
      <c r="G826" s="357"/>
      <c r="H826" s="361"/>
      <c r="I826" s="357"/>
      <c r="J826" s="357"/>
      <c r="K826" s="361"/>
      <c r="L826" s="443"/>
      <c r="M826" s="357"/>
      <c r="N826" s="357"/>
      <c r="O826" s="357"/>
      <c r="P826" s="357"/>
      <c r="Q826" s="357"/>
      <c r="R826" s="357"/>
      <c r="S826" s="357"/>
      <c r="T826" s="357"/>
      <c r="U826" s="357"/>
      <c r="V826" s="357"/>
      <c r="W826" s="357"/>
      <c r="X826" s="357"/>
      <c r="Y826" s="357"/>
      <c r="Z826" s="357"/>
    </row>
    <row r="827" spans="1:26" ht="11.25" customHeight="1" x14ac:dyDescent="0.2">
      <c r="A827" s="357"/>
      <c r="B827" s="357"/>
      <c r="C827" s="357"/>
      <c r="D827" s="357"/>
      <c r="E827" s="357"/>
      <c r="F827" s="357"/>
      <c r="G827" s="357"/>
      <c r="H827" s="361"/>
      <c r="I827" s="357"/>
      <c r="J827" s="357"/>
      <c r="K827" s="361"/>
      <c r="L827" s="443"/>
      <c r="M827" s="357"/>
      <c r="N827" s="357"/>
      <c r="O827" s="357"/>
      <c r="P827" s="357"/>
      <c r="Q827" s="357"/>
      <c r="R827" s="357"/>
      <c r="S827" s="357"/>
      <c r="T827" s="357"/>
      <c r="U827" s="357"/>
      <c r="V827" s="357"/>
      <c r="W827" s="357"/>
      <c r="X827" s="357"/>
      <c r="Y827" s="357"/>
      <c r="Z827" s="357"/>
    </row>
    <row r="828" spans="1:26" ht="11.25" customHeight="1" x14ac:dyDescent="0.2">
      <c r="A828" s="357"/>
      <c r="B828" s="357"/>
      <c r="C828" s="357"/>
      <c r="D828" s="357"/>
      <c r="E828" s="357"/>
      <c r="F828" s="357"/>
      <c r="G828" s="357"/>
      <c r="H828" s="361"/>
      <c r="I828" s="357"/>
      <c r="J828" s="357"/>
      <c r="K828" s="361"/>
      <c r="L828" s="443"/>
      <c r="M828" s="357"/>
      <c r="N828" s="357"/>
      <c r="O828" s="357"/>
      <c r="P828" s="357"/>
      <c r="Q828" s="357"/>
      <c r="R828" s="357"/>
      <c r="S828" s="357"/>
      <c r="T828" s="357"/>
      <c r="U828" s="357"/>
      <c r="V828" s="357"/>
      <c r="W828" s="357"/>
      <c r="X828" s="357"/>
      <c r="Y828" s="357"/>
      <c r="Z828" s="357"/>
    </row>
    <row r="829" spans="1:26" ht="11.25" customHeight="1" x14ac:dyDescent="0.2">
      <c r="A829" s="357"/>
      <c r="B829" s="357"/>
      <c r="C829" s="357"/>
      <c r="D829" s="357"/>
      <c r="E829" s="357"/>
      <c r="F829" s="357"/>
      <c r="G829" s="357"/>
      <c r="H829" s="361"/>
      <c r="I829" s="357"/>
      <c r="J829" s="357"/>
      <c r="K829" s="361"/>
      <c r="L829" s="443"/>
      <c r="M829" s="357"/>
      <c r="N829" s="357"/>
      <c r="O829" s="357"/>
      <c r="P829" s="357"/>
      <c r="Q829" s="357"/>
      <c r="R829" s="357"/>
      <c r="S829" s="357"/>
      <c r="T829" s="357"/>
      <c r="U829" s="357"/>
      <c r="V829" s="357"/>
      <c r="W829" s="357"/>
      <c r="X829" s="357"/>
      <c r="Y829" s="357"/>
      <c r="Z829" s="357"/>
    </row>
    <row r="830" spans="1:26" ht="11.25" customHeight="1" x14ac:dyDescent="0.2">
      <c r="A830" s="357"/>
      <c r="B830" s="357"/>
      <c r="C830" s="357"/>
      <c r="D830" s="357"/>
      <c r="E830" s="357"/>
      <c r="F830" s="357"/>
      <c r="G830" s="357"/>
      <c r="H830" s="361"/>
      <c r="I830" s="357"/>
      <c r="J830" s="357"/>
      <c r="K830" s="361"/>
      <c r="L830" s="443"/>
      <c r="M830" s="357"/>
      <c r="N830" s="357"/>
      <c r="O830" s="357"/>
      <c r="P830" s="357"/>
      <c r="Q830" s="357"/>
      <c r="R830" s="357"/>
      <c r="S830" s="357"/>
      <c r="T830" s="357"/>
      <c r="U830" s="357"/>
      <c r="V830" s="357"/>
      <c r="W830" s="357"/>
      <c r="X830" s="357"/>
      <c r="Y830" s="357"/>
      <c r="Z830" s="357"/>
    </row>
    <row r="831" spans="1:26" ht="11.25" customHeight="1" x14ac:dyDescent="0.2">
      <c r="A831" s="357"/>
      <c r="B831" s="357"/>
      <c r="C831" s="357"/>
      <c r="D831" s="357"/>
      <c r="E831" s="357"/>
      <c r="F831" s="357"/>
      <c r="G831" s="357"/>
      <c r="H831" s="361"/>
      <c r="I831" s="357"/>
      <c r="J831" s="357"/>
      <c r="K831" s="361"/>
      <c r="L831" s="443"/>
      <c r="M831" s="357"/>
      <c r="N831" s="357"/>
      <c r="O831" s="357"/>
      <c r="P831" s="357"/>
      <c r="Q831" s="357"/>
      <c r="R831" s="357"/>
      <c r="S831" s="357"/>
      <c r="T831" s="357"/>
      <c r="U831" s="357"/>
      <c r="V831" s="357"/>
      <c r="W831" s="357"/>
      <c r="X831" s="357"/>
      <c r="Y831" s="357"/>
      <c r="Z831" s="357"/>
    </row>
    <row r="832" spans="1:26" ht="11.25" customHeight="1" x14ac:dyDescent="0.2">
      <c r="A832" s="357"/>
      <c r="B832" s="357"/>
      <c r="C832" s="357"/>
      <c r="D832" s="357"/>
      <c r="E832" s="357"/>
      <c r="F832" s="357"/>
      <c r="G832" s="357"/>
      <c r="H832" s="361"/>
      <c r="I832" s="357"/>
      <c r="J832" s="357"/>
      <c r="K832" s="361"/>
      <c r="L832" s="443"/>
      <c r="M832" s="357"/>
      <c r="N832" s="357"/>
      <c r="O832" s="357"/>
      <c r="P832" s="357"/>
      <c r="Q832" s="357"/>
      <c r="R832" s="357"/>
      <c r="S832" s="357"/>
      <c r="T832" s="357"/>
      <c r="U832" s="357"/>
      <c r="V832" s="357"/>
      <c r="W832" s="357"/>
      <c r="X832" s="357"/>
      <c r="Y832" s="357"/>
      <c r="Z832" s="357"/>
    </row>
    <row r="833" spans="1:26" ht="11.25" customHeight="1" x14ac:dyDescent="0.2">
      <c r="A833" s="357"/>
      <c r="B833" s="357"/>
      <c r="C833" s="357"/>
      <c r="D833" s="357"/>
      <c r="E833" s="357"/>
      <c r="F833" s="357"/>
      <c r="G833" s="357"/>
      <c r="H833" s="361"/>
      <c r="I833" s="357"/>
      <c r="J833" s="357"/>
      <c r="K833" s="361"/>
      <c r="L833" s="443"/>
      <c r="M833" s="357"/>
      <c r="N833" s="357"/>
      <c r="O833" s="357"/>
      <c r="P833" s="357"/>
      <c r="Q833" s="357"/>
      <c r="R833" s="357"/>
      <c r="S833" s="357"/>
      <c r="T833" s="357"/>
      <c r="U833" s="357"/>
      <c r="V833" s="357"/>
      <c r="W833" s="357"/>
      <c r="X833" s="357"/>
      <c r="Y833" s="357"/>
      <c r="Z833" s="357"/>
    </row>
    <row r="834" spans="1:26" ht="11.25" customHeight="1" x14ac:dyDescent="0.2">
      <c r="A834" s="357"/>
      <c r="B834" s="357"/>
      <c r="C834" s="357"/>
      <c r="D834" s="357"/>
      <c r="E834" s="357"/>
      <c r="F834" s="357"/>
      <c r="G834" s="357"/>
      <c r="H834" s="361"/>
      <c r="I834" s="357"/>
      <c r="J834" s="357"/>
      <c r="K834" s="361"/>
      <c r="L834" s="443"/>
      <c r="M834" s="357"/>
      <c r="N834" s="357"/>
      <c r="O834" s="357"/>
      <c r="P834" s="357"/>
      <c r="Q834" s="357"/>
      <c r="R834" s="357"/>
      <c r="S834" s="357"/>
      <c r="T834" s="357"/>
      <c r="U834" s="357"/>
      <c r="V834" s="357"/>
      <c r="W834" s="357"/>
      <c r="X834" s="357"/>
      <c r="Y834" s="357"/>
      <c r="Z834" s="357"/>
    </row>
    <row r="835" spans="1:26" ht="11.25" customHeight="1" x14ac:dyDescent="0.2">
      <c r="A835" s="357"/>
      <c r="B835" s="357"/>
      <c r="C835" s="357"/>
      <c r="D835" s="357"/>
      <c r="E835" s="357"/>
      <c r="F835" s="357"/>
      <c r="G835" s="357"/>
      <c r="H835" s="361"/>
      <c r="I835" s="357"/>
      <c r="J835" s="357"/>
      <c r="K835" s="361"/>
      <c r="L835" s="443"/>
      <c r="M835" s="357"/>
      <c r="N835" s="357"/>
      <c r="O835" s="357"/>
      <c r="P835" s="357"/>
      <c r="Q835" s="357"/>
      <c r="R835" s="357"/>
      <c r="S835" s="357"/>
      <c r="T835" s="357"/>
      <c r="U835" s="357"/>
      <c r="V835" s="357"/>
      <c r="W835" s="357"/>
      <c r="X835" s="357"/>
      <c r="Y835" s="357"/>
      <c r="Z835" s="357"/>
    </row>
    <row r="836" spans="1:26" ht="11.25" customHeight="1" x14ac:dyDescent="0.2">
      <c r="A836" s="357"/>
      <c r="B836" s="357"/>
      <c r="C836" s="357"/>
      <c r="D836" s="357"/>
      <c r="E836" s="357"/>
      <c r="F836" s="357"/>
      <c r="G836" s="357"/>
      <c r="H836" s="361"/>
      <c r="I836" s="357"/>
      <c r="J836" s="357"/>
      <c r="K836" s="361"/>
      <c r="L836" s="443"/>
      <c r="M836" s="357"/>
      <c r="N836" s="357"/>
      <c r="O836" s="357"/>
      <c r="P836" s="357"/>
      <c r="Q836" s="357"/>
      <c r="R836" s="357"/>
      <c r="S836" s="357"/>
      <c r="T836" s="357"/>
      <c r="U836" s="357"/>
      <c r="V836" s="357"/>
      <c r="W836" s="357"/>
      <c r="X836" s="357"/>
      <c r="Y836" s="357"/>
      <c r="Z836" s="357"/>
    </row>
    <row r="837" spans="1:26" ht="11.25" customHeight="1" x14ac:dyDescent="0.2">
      <c r="A837" s="357"/>
      <c r="B837" s="357"/>
      <c r="C837" s="357"/>
      <c r="D837" s="357"/>
      <c r="E837" s="357"/>
      <c r="F837" s="357"/>
      <c r="G837" s="357"/>
      <c r="H837" s="361"/>
      <c r="I837" s="357"/>
      <c r="J837" s="357"/>
      <c r="K837" s="361"/>
      <c r="L837" s="443"/>
      <c r="M837" s="357"/>
      <c r="N837" s="357"/>
      <c r="O837" s="357"/>
      <c r="P837" s="357"/>
      <c r="Q837" s="357"/>
      <c r="R837" s="357"/>
      <c r="S837" s="357"/>
      <c r="T837" s="357"/>
      <c r="U837" s="357"/>
      <c r="V837" s="357"/>
      <c r="W837" s="357"/>
      <c r="X837" s="357"/>
      <c r="Y837" s="357"/>
      <c r="Z837" s="357"/>
    </row>
    <row r="838" spans="1:26" ht="11.25" customHeight="1" x14ac:dyDescent="0.2">
      <c r="A838" s="357"/>
      <c r="B838" s="357"/>
      <c r="C838" s="357"/>
      <c r="D838" s="357"/>
      <c r="E838" s="357"/>
      <c r="F838" s="357"/>
      <c r="G838" s="357"/>
      <c r="H838" s="361"/>
      <c r="I838" s="357"/>
      <c r="J838" s="357"/>
      <c r="K838" s="361"/>
      <c r="L838" s="443"/>
      <c r="M838" s="357"/>
      <c r="N838" s="357"/>
      <c r="O838" s="357"/>
      <c r="P838" s="357"/>
      <c r="Q838" s="357"/>
      <c r="R838" s="357"/>
      <c r="S838" s="357"/>
      <c r="T838" s="357"/>
      <c r="U838" s="357"/>
      <c r="V838" s="357"/>
      <c r="W838" s="357"/>
      <c r="X838" s="357"/>
      <c r="Y838" s="357"/>
      <c r="Z838" s="357"/>
    </row>
    <row r="839" spans="1:26" ht="11.25" customHeight="1" x14ac:dyDescent="0.2">
      <c r="A839" s="357"/>
      <c r="B839" s="357"/>
      <c r="C839" s="357"/>
      <c r="D839" s="357"/>
      <c r="E839" s="357"/>
      <c r="F839" s="357"/>
      <c r="G839" s="357"/>
      <c r="H839" s="361"/>
      <c r="I839" s="357"/>
      <c r="J839" s="357"/>
      <c r="K839" s="361"/>
      <c r="L839" s="443"/>
      <c r="M839" s="357"/>
      <c r="N839" s="357"/>
      <c r="O839" s="357"/>
      <c r="P839" s="357"/>
      <c r="Q839" s="357"/>
      <c r="R839" s="357"/>
      <c r="S839" s="357"/>
      <c r="T839" s="357"/>
      <c r="U839" s="357"/>
      <c r="V839" s="357"/>
      <c r="W839" s="357"/>
      <c r="X839" s="357"/>
      <c r="Y839" s="357"/>
      <c r="Z839" s="357"/>
    </row>
    <row r="840" spans="1:26" ht="11.25" customHeight="1" x14ac:dyDescent="0.2">
      <c r="A840" s="357"/>
      <c r="B840" s="357"/>
      <c r="C840" s="357"/>
      <c r="D840" s="357"/>
      <c r="E840" s="357"/>
      <c r="F840" s="357"/>
      <c r="G840" s="357"/>
      <c r="H840" s="361"/>
      <c r="I840" s="357"/>
      <c r="J840" s="357"/>
      <c r="K840" s="361"/>
      <c r="L840" s="443"/>
      <c r="M840" s="357"/>
      <c r="N840" s="357"/>
      <c r="O840" s="357"/>
      <c r="P840" s="357"/>
      <c r="Q840" s="357"/>
      <c r="R840" s="357"/>
      <c r="S840" s="357"/>
      <c r="T840" s="357"/>
      <c r="U840" s="357"/>
      <c r="V840" s="357"/>
      <c r="W840" s="357"/>
      <c r="X840" s="357"/>
      <c r="Y840" s="357"/>
      <c r="Z840" s="357"/>
    </row>
    <row r="841" spans="1:26" ht="11.25" customHeight="1" x14ac:dyDescent="0.2">
      <c r="A841" s="357"/>
      <c r="B841" s="357"/>
      <c r="C841" s="357"/>
      <c r="D841" s="357"/>
      <c r="E841" s="357"/>
      <c r="F841" s="357"/>
      <c r="G841" s="357"/>
      <c r="H841" s="361"/>
      <c r="I841" s="357"/>
      <c r="J841" s="357"/>
      <c r="K841" s="361"/>
      <c r="L841" s="443"/>
      <c r="M841" s="357"/>
      <c r="N841" s="357"/>
      <c r="O841" s="357"/>
      <c r="P841" s="357"/>
      <c r="Q841" s="357"/>
      <c r="R841" s="357"/>
      <c r="S841" s="357"/>
      <c r="T841" s="357"/>
      <c r="U841" s="357"/>
      <c r="V841" s="357"/>
      <c r="W841" s="357"/>
      <c r="X841" s="357"/>
      <c r="Y841" s="357"/>
      <c r="Z841" s="357"/>
    </row>
    <row r="842" spans="1:26" ht="11.25" customHeight="1" x14ac:dyDescent="0.2">
      <c r="A842" s="357"/>
      <c r="B842" s="357"/>
      <c r="C842" s="357"/>
      <c r="D842" s="357"/>
      <c r="E842" s="357"/>
      <c r="F842" s="357"/>
      <c r="G842" s="357"/>
      <c r="H842" s="361"/>
      <c r="I842" s="357"/>
      <c r="J842" s="357"/>
      <c r="K842" s="361"/>
      <c r="L842" s="443"/>
      <c r="M842" s="357"/>
      <c r="N842" s="357"/>
      <c r="O842" s="357"/>
      <c r="P842" s="357"/>
      <c r="Q842" s="357"/>
      <c r="R842" s="357"/>
      <c r="S842" s="357"/>
      <c r="T842" s="357"/>
      <c r="U842" s="357"/>
      <c r="V842" s="357"/>
      <c r="W842" s="357"/>
      <c r="X842" s="357"/>
      <c r="Y842" s="357"/>
      <c r="Z842" s="357"/>
    </row>
    <row r="843" spans="1:26" ht="11.25" customHeight="1" x14ac:dyDescent="0.2">
      <c r="A843" s="357"/>
      <c r="B843" s="357"/>
      <c r="C843" s="357"/>
      <c r="D843" s="357"/>
      <c r="E843" s="357"/>
      <c r="F843" s="357"/>
      <c r="G843" s="357"/>
      <c r="H843" s="361"/>
      <c r="I843" s="357"/>
      <c r="J843" s="357"/>
      <c r="K843" s="361"/>
      <c r="L843" s="443"/>
      <c r="M843" s="357"/>
      <c r="N843" s="357"/>
      <c r="O843" s="357"/>
      <c r="P843" s="357"/>
      <c r="Q843" s="357"/>
      <c r="R843" s="357"/>
      <c r="S843" s="357"/>
      <c r="T843" s="357"/>
      <c r="U843" s="357"/>
      <c r="V843" s="357"/>
      <c r="W843" s="357"/>
      <c r="X843" s="357"/>
      <c r="Y843" s="357"/>
      <c r="Z843" s="357"/>
    </row>
    <row r="844" spans="1:26" ht="11.25" customHeight="1" x14ac:dyDescent="0.2">
      <c r="A844" s="357"/>
      <c r="B844" s="357"/>
      <c r="C844" s="357"/>
      <c r="D844" s="357"/>
      <c r="E844" s="357"/>
      <c r="F844" s="357"/>
      <c r="G844" s="357"/>
      <c r="H844" s="361"/>
      <c r="I844" s="357"/>
      <c r="J844" s="357"/>
      <c r="K844" s="361"/>
      <c r="L844" s="443"/>
      <c r="M844" s="357"/>
      <c r="N844" s="357"/>
      <c r="O844" s="357"/>
      <c r="P844" s="357"/>
      <c r="Q844" s="357"/>
      <c r="R844" s="357"/>
      <c r="S844" s="357"/>
      <c r="T844" s="357"/>
      <c r="U844" s="357"/>
      <c r="V844" s="357"/>
      <c r="W844" s="357"/>
      <c r="X844" s="357"/>
      <c r="Y844" s="357"/>
      <c r="Z844" s="357"/>
    </row>
    <row r="845" spans="1:26" ht="11.25" customHeight="1" x14ac:dyDescent="0.2">
      <c r="A845" s="357"/>
      <c r="B845" s="357"/>
      <c r="C845" s="357"/>
      <c r="D845" s="357"/>
      <c r="E845" s="357"/>
      <c r="F845" s="357"/>
      <c r="G845" s="357"/>
      <c r="H845" s="361"/>
      <c r="I845" s="357"/>
      <c r="J845" s="357"/>
      <c r="K845" s="361"/>
      <c r="L845" s="443"/>
      <c r="M845" s="357"/>
      <c r="N845" s="357"/>
      <c r="O845" s="357"/>
      <c r="P845" s="357"/>
      <c r="Q845" s="357"/>
      <c r="R845" s="357"/>
      <c r="S845" s="357"/>
      <c r="T845" s="357"/>
      <c r="U845" s="357"/>
      <c r="V845" s="357"/>
      <c r="W845" s="357"/>
      <c r="X845" s="357"/>
      <c r="Y845" s="357"/>
      <c r="Z845" s="357"/>
    </row>
    <row r="846" spans="1:26" ht="11.25" customHeight="1" x14ac:dyDescent="0.2">
      <c r="A846" s="357"/>
      <c r="B846" s="357"/>
      <c r="C846" s="357"/>
      <c r="D846" s="357"/>
      <c r="E846" s="357"/>
      <c r="F846" s="357"/>
      <c r="G846" s="357"/>
      <c r="H846" s="361"/>
      <c r="I846" s="357"/>
      <c r="J846" s="357"/>
      <c r="K846" s="361"/>
      <c r="L846" s="443"/>
      <c r="M846" s="357"/>
      <c r="N846" s="357"/>
      <c r="O846" s="357"/>
      <c r="P846" s="357"/>
      <c r="Q846" s="357"/>
      <c r="R846" s="357"/>
      <c r="S846" s="357"/>
      <c r="T846" s="357"/>
      <c r="U846" s="357"/>
      <c r="V846" s="357"/>
      <c r="W846" s="357"/>
      <c r="X846" s="357"/>
      <c r="Y846" s="357"/>
      <c r="Z846" s="357"/>
    </row>
    <row r="847" spans="1:26" ht="11.25" customHeight="1" x14ac:dyDescent="0.2">
      <c r="A847" s="357"/>
      <c r="B847" s="357"/>
      <c r="C847" s="357"/>
      <c r="D847" s="357"/>
      <c r="E847" s="357"/>
      <c r="F847" s="357"/>
      <c r="G847" s="357"/>
      <c r="H847" s="361"/>
      <c r="I847" s="357"/>
      <c r="J847" s="357"/>
      <c r="K847" s="361"/>
      <c r="L847" s="443"/>
      <c r="M847" s="357"/>
      <c r="N847" s="357"/>
      <c r="O847" s="357"/>
      <c r="P847" s="357"/>
      <c r="Q847" s="357"/>
      <c r="R847" s="357"/>
      <c r="S847" s="357"/>
      <c r="T847" s="357"/>
      <c r="U847" s="357"/>
      <c r="V847" s="357"/>
      <c r="W847" s="357"/>
      <c r="X847" s="357"/>
      <c r="Y847" s="357"/>
      <c r="Z847" s="357"/>
    </row>
    <row r="848" spans="1:26" ht="11.25" customHeight="1" x14ac:dyDescent="0.2">
      <c r="A848" s="357"/>
      <c r="B848" s="357"/>
      <c r="C848" s="357"/>
      <c r="D848" s="357"/>
      <c r="E848" s="357"/>
      <c r="F848" s="357"/>
      <c r="G848" s="357"/>
      <c r="H848" s="361"/>
      <c r="I848" s="357"/>
      <c r="J848" s="357"/>
      <c r="K848" s="361"/>
      <c r="L848" s="443"/>
      <c r="M848" s="357"/>
      <c r="N848" s="357"/>
      <c r="O848" s="357"/>
      <c r="P848" s="357"/>
      <c r="Q848" s="357"/>
      <c r="R848" s="357"/>
      <c r="S848" s="357"/>
      <c r="T848" s="357"/>
      <c r="U848" s="357"/>
      <c r="V848" s="357"/>
      <c r="W848" s="357"/>
      <c r="X848" s="357"/>
      <c r="Y848" s="357"/>
      <c r="Z848" s="357"/>
    </row>
    <row r="849" spans="1:26" ht="11.25" customHeight="1" x14ac:dyDescent="0.2">
      <c r="A849" s="357"/>
      <c r="B849" s="357"/>
      <c r="C849" s="357"/>
      <c r="D849" s="357"/>
      <c r="E849" s="357"/>
      <c r="F849" s="357"/>
      <c r="G849" s="357"/>
      <c r="H849" s="361"/>
      <c r="I849" s="357"/>
      <c r="J849" s="357"/>
      <c r="K849" s="361"/>
      <c r="L849" s="443"/>
      <c r="M849" s="357"/>
      <c r="N849" s="357"/>
      <c r="O849" s="357"/>
      <c r="P849" s="357"/>
      <c r="Q849" s="357"/>
      <c r="R849" s="357"/>
      <c r="S849" s="357"/>
      <c r="T849" s="357"/>
      <c r="U849" s="357"/>
      <c r="V849" s="357"/>
      <c r="W849" s="357"/>
      <c r="X849" s="357"/>
      <c r="Y849" s="357"/>
      <c r="Z849" s="357"/>
    </row>
    <row r="850" spans="1:26" ht="11.25" customHeight="1" x14ac:dyDescent="0.2">
      <c r="A850" s="357"/>
      <c r="B850" s="357"/>
      <c r="C850" s="357"/>
      <c r="D850" s="357"/>
      <c r="E850" s="357"/>
      <c r="F850" s="357"/>
      <c r="G850" s="357"/>
      <c r="H850" s="361"/>
      <c r="I850" s="357"/>
      <c r="J850" s="357"/>
      <c r="K850" s="361"/>
      <c r="L850" s="443"/>
      <c r="M850" s="357"/>
      <c r="N850" s="357"/>
      <c r="O850" s="357"/>
      <c r="P850" s="357"/>
      <c r="Q850" s="357"/>
      <c r="R850" s="357"/>
      <c r="S850" s="357"/>
      <c r="T850" s="357"/>
      <c r="U850" s="357"/>
      <c r="V850" s="357"/>
      <c r="W850" s="357"/>
      <c r="X850" s="357"/>
      <c r="Y850" s="357"/>
      <c r="Z850" s="357"/>
    </row>
    <row r="851" spans="1:26" ht="11.25" customHeight="1" x14ac:dyDescent="0.2">
      <c r="A851" s="357"/>
      <c r="B851" s="357"/>
      <c r="C851" s="357"/>
      <c r="D851" s="357"/>
      <c r="E851" s="357"/>
      <c r="F851" s="357"/>
      <c r="G851" s="357"/>
      <c r="H851" s="361"/>
      <c r="I851" s="357"/>
      <c r="J851" s="357"/>
      <c r="K851" s="361"/>
      <c r="L851" s="443"/>
      <c r="M851" s="357"/>
      <c r="N851" s="357"/>
      <c r="O851" s="357"/>
      <c r="P851" s="357"/>
      <c r="Q851" s="357"/>
      <c r="R851" s="357"/>
      <c r="S851" s="357"/>
      <c r="T851" s="357"/>
      <c r="U851" s="357"/>
      <c r="V851" s="357"/>
      <c r="W851" s="357"/>
      <c r="X851" s="357"/>
      <c r="Y851" s="357"/>
      <c r="Z851" s="357"/>
    </row>
    <row r="852" spans="1:26" ht="11.25" customHeight="1" x14ac:dyDescent="0.2">
      <c r="A852" s="357"/>
      <c r="B852" s="357"/>
      <c r="C852" s="357"/>
      <c r="D852" s="357"/>
      <c r="E852" s="357"/>
      <c r="F852" s="357"/>
      <c r="G852" s="357"/>
      <c r="H852" s="361"/>
      <c r="I852" s="357"/>
      <c r="J852" s="357"/>
      <c r="K852" s="361"/>
      <c r="L852" s="443"/>
      <c r="M852" s="357"/>
      <c r="N852" s="357"/>
      <c r="O852" s="357"/>
      <c r="P852" s="357"/>
      <c r="Q852" s="357"/>
      <c r="R852" s="357"/>
      <c r="S852" s="357"/>
      <c r="T852" s="357"/>
      <c r="U852" s="357"/>
      <c r="V852" s="357"/>
      <c r="W852" s="357"/>
      <c r="X852" s="357"/>
      <c r="Y852" s="357"/>
      <c r="Z852" s="357"/>
    </row>
    <row r="853" spans="1:26" ht="11.25" customHeight="1" x14ac:dyDescent="0.2">
      <c r="A853" s="357"/>
      <c r="B853" s="357"/>
      <c r="C853" s="357"/>
      <c r="D853" s="357"/>
      <c r="E853" s="357"/>
      <c r="F853" s="357"/>
      <c r="G853" s="357"/>
      <c r="H853" s="361"/>
      <c r="I853" s="357"/>
      <c r="J853" s="357"/>
      <c r="K853" s="361"/>
      <c r="L853" s="443"/>
      <c r="M853" s="357"/>
      <c r="N853" s="357"/>
      <c r="O853" s="357"/>
      <c r="P853" s="357"/>
      <c r="Q853" s="357"/>
      <c r="R853" s="357"/>
      <c r="S853" s="357"/>
      <c r="T853" s="357"/>
      <c r="U853" s="357"/>
      <c r="V853" s="357"/>
      <c r="W853" s="357"/>
      <c r="X853" s="357"/>
      <c r="Y853" s="357"/>
      <c r="Z853" s="357"/>
    </row>
    <row r="854" spans="1:26" ht="11.25" customHeight="1" x14ac:dyDescent="0.2">
      <c r="A854" s="357"/>
      <c r="B854" s="357"/>
      <c r="C854" s="357"/>
      <c r="D854" s="357"/>
      <c r="E854" s="357"/>
      <c r="F854" s="357"/>
      <c r="G854" s="357"/>
      <c r="H854" s="361"/>
      <c r="I854" s="357"/>
      <c r="J854" s="357"/>
      <c r="K854" s="361"/>
      <c r="L854" s="443"/>
      <c r="M854" s="357"/>
      <c r="N854" s="357"/>
      <c r="O854" s="357"/>
      <c r="P854" s="357"/>
      <c r="Q854" s="357"/>
      <c r="R854" s="357"/>
      <c r="S854" s="357"/>
      <c r="T854" s="357"/>
      <c r="U854" s="357"/>
      <c r="V854" s="357"/>
      <c r="W854" s="357"/>
      <c r="X854" s="357"/>
      <c r="Y854" s="357"/>
      <c r="Z854" s="357"/>
    </row>
    <row r="855" spans="1:26" ht="11.25" customHeight="1" x14ac:dyDescent="0.2">
      <c r="A855" s="357"/>
      <c r="B855" s="357"/>
      <c r="C855" s="357"/>
      <c r="D855" s="357"/>
      <c r="E855" s="357"/>
      <c r="F855" s="357"/>
      <c r="G855" s="357"/>
      <c r="H855" s="361"/>
      <c r="I855" s="357"/>
      <c r="J855" s="357"/>
      <c r="K855" s="361"/>
      <c r="L855" s="443"/>
      <c r="M855" s="357"/>
      <c r="N855" s="357"/>
      <c r="O855" s="357"/>
      <c r="P855" s="357"/>
      <c r="Q855" s="357"/>
      <c r="R855" s="357"/>
      <c r="S855" s="357"/>
      <c r="T855" s="357"/>
      <c r="U855" s="357"/>
      <c r="V855" s="357"/>
      <c r="W855" s="357"/>
      <c r="X855" s="357"/>
      <c r="Y855" s="357"/>
      <c r="Z855" s="357"/>
    </row>
    <row r="856" spans="1:26" ht="11.25" customHeight="1" x14ac:dyDescent="0.2">
      <c r="A856" s="357"/>
      <c r="B856" s="357"/>
      <c r="C856" s="357"/>
      <c r="D856" s="357"/>
      <c r="E856" s="357"/>
      <c r="F856" s="357"/>
      <c r="G856" s="357"/>
      <c r="H856" s="361"/>
      <c r="I856" s="357"/>
      <c r="J856" s="357"/>
      <c r="K856" s="361"/>
      <c r="L856" s="443"/>
      <c r="M856" s="357"/>
      <c r="N856" s="357"/>
      <c r="O856" s="357"/>
      <c r="P856" s="357"/>
      <c r="Q856" s="357"/>
      <c r="R856" s="357"/>
      <c r="S856" s="357"/>
      <c r="T856" s="357"/>
      <c r="U856" s="357"/>
      <c r="V856" s="357"/>
      <c r="W856" s="357"/>
      <c r="X856" s="357"/>
      <c r="Y856" s="357"/>
      <c r="Z856" s="357"/>
    </row>
    <row r="857" spans="1:26" ht="11.25" customHeight="1" x14ac:dyDescent="0.2">
      <c r="A857" s="357"/>
      <c r="B857" s="357"/>
      <c r="C857" s="357"/>
      <c r="D857" s="357"/>
      <c r="E857" s="357"/>
      <c r="F857" s="357"/>
      <c r="G857" s="357"/>
      <c r="H857" s="361"/>
      <c r="I857" s="357"/>
      <c r="J857" s="357"/>
      <c r="K857" s="361"/>
      <c r="L857" s="443"/>
      <c r="M857" s="357"/>
      <c r="N857" s="357"/>
      <c r="O857" s="357"/>
      <c r="P857" s="357"/>
      <c r="Q857" s="357"/>
      <c r="R857" s="357"/>
      <c r="S857" s="357"/>
      <c r="T857" s="357"/>
      <c r="U857" s="357"/>
      <c r="V857" s="357"/>
      <c r="W857" s="357"/>
      <c r="X857" s="357"/>
      <c r="Y857" s="357"/>
      <c r="Z857" s="357"/>
    </row>
    <row r="858" spans="1:26" ht="11.25" customHeight="1" x14ac:dyDescent="0.2">
      <c r="A858" s="357"/>
      <c r="B858" s="357"/>
      <c r="C858" s="357"/>
      <c r="D858" s="357"/>
      <c r="E858" s="357"/>
      <c r="F858" s="357"/>
      <c r="G858" s="357"/>
      <c r="H858" s="361"/>
      <c r="I858" s="357"/>
      <c r="J858" s="357"/>
      <c r="K858" s="361"/>
      <c r="L858" s="443"/>
      <c r="M858" s="357"/>
      <c r="N858" s="357"/>
      <c r="O858" s="357"/>
      <c r="P858" s="357"/>
      <c r="Q858" s="357"/>
      <c r="R858" s="357"/>
      <c r="S858" s="357"/>
      <c r="T858" s="357"/>
      <c r="U858" s="357"/>
      <c r="V858" s="357"/>
      <c r="W858" s="357"/>
      <c r="X858" s="357"/>
      <c r="Y858" s="357"/>
      <c r="Z858" s="357"/>
    </row>
    <row r="859" spans="1:26" ht="11.25" customHeight="1" x14ac:dyDescent="0.2">
      <c r="A859" s="357"/>
      <c r="B859" s="357"/>
      <c r="C859" s="357"/>
      <c r="D859" s="357"/>
      <c r="E859" s="357"/>
      <c r="F859" s="357"/>
      <c r="G859" s="357"/>
      <c r="H859" s="361"/>
      <c r="I859" s="357"/>
      <c r="J859" s="357"/>
      <c r="K859" s="361"/>
      <c r="L859" s="443"/>
      <c r="M859" s="357"/>
      <c r="N859" s="357"/>
      <c r="O859" s="357"/>
      <c r="P859" s="357"/>
      <c r="Q859" s="357"/>
      <c r="R859" s="357"/>
      <c r="S859" s="357"/>
      <c r="T859" s="357"/>
      <c r="U859" s="357"/>
      <c r="V859" s="357"/>
      <c r="W859" s="357"/>
      <c r="X859" s="357"/>
      <c r="Y859" s="357"/>
      <c r="Z859" s="357"/>
    </row>
    <row r="860" spans="1:26" ht="11.25" customHeight="1" x14ac:dyDescent="0.2">
      <c r="A860" s="357"/>
      <c r="B860" s="357"/>
      <c r="C860" s="357"/>
      <c r="D860" s="357"/>
      <c r="E860" s="357"/>
      <c r="F860" s="357"/>
      <c r="G860" s="357"/>
      <c r="H860" s="361"/>
      <c r="I860" s="357"/>
      <c r="J860" s="357"/>
      <c r="K860" s="361"/>
      <c r="L860" s="443"/>
      <c r="M860" s="357"/>
      <c r="N860" s="357"/>
      <c r="O860" s="357"/>
      <c r="P860" s="357"/>
      <c r="Q860" s="357"/>
      <c r="R860" s="357"/>
      <c r="S860" s="357"/>
      <c r="T860" s="357"/>
      <c r="U860" s="357"/>
      <c r="V860" s="357"/>
      <c r="W860" s="357"/>
      <c r="X860" s="357"/>
      <c r="Y860" s="357"/>
      <c r="Z860" s="357"/>
    </row>
    <row r="861" spans="1:26" ht="11.25" customHeight="1" x14ac:dyDescent="0.2">
      <c r="A861" s="357"/>
      <c r="B861" s="357"/>
      <c r="C861" s="357"/>
      <c r="D861" s="357"/>
      <c r="E861" s="357"/>
      <c r="F861" s="357"/>
      <c r="G861" s="357"/>
      <c r="H861" s="361"/>
      <c r="I861" s="357"/>
      <c r="J861" s="357"/>
      <c r="K861" s="361"/>
      <c r="L861" s="443"/>
      <c r="M861" s="357"/>
      <c r="N861" s="357"/>
      <c r="O861" s="357"/>
      <c r="P861" s="357"/>
      <c r="Q861" s="357"/>
      <c r="R861" s="357"/>
      <c r="S861" s="357"/>
      <c r="T861" s="357"/>
      <c r="U861" s="357"/>
      <c r="V861" s="357"/>
      <c r="W861" s="357"/>
      <c r="X861" s="357"/>
      <c r="Y861" s="357"/>
      <c r="Z861" s="357"/>
    </row>
    <row r="862" spans="1:26" ht="11.25" customHeight="1" x14ac:dyDescent="0.2">
      <c r="A862" s="357"/>
      <c r="B862" s="357"/>
      <c r="C862" s="357"/>
      <c r="D862" s="357"/>
      <c r="E862" s="357"/>
      <c r="F862" s="357"/>
      <c r="G862" s="357"/>
      <c r="H862" s="361"/>
      <c r="I862" s="357"/>
      <c r="J862" s="357"/>
      <c r="K862" s="361"/>
      <c r="L862" s="443"/>
      <c r="M862" s="357"/>
      <c r="N862" s="357"/>
      <c r="O862" s="357"/>
      <c r="P862" s="357"/>
      <c r="Q862" s="357"/>
      <c r="R862" s="357"/>
      <c r="S862" s="357"/>
      <c r="T862" s="357"/>
      <c r="U862" s="357"/>
      <c r="V862" s="357"/>
      <c r="W862" s="357"/>
      <c r="X862" s="357"/>
      <c r="Y862" s="357"/>
      <c r="Z862" s="357"/>
    </row>
    <row r="863" spans="1:26" ht="11.25" customHeight="1" x14ac:dyDescent="0.2">
      <c r="A863" s="357"/>
      <c r="B863" s="357"/>
      <c r="C863" s="357"/>
      <c r="D863" s="357"/>
      <c r="E863" s="357"/>
      <c r="F863" s="357"/>
      <c r="G863" s="357"/>
      <c r="H863" s="361"/>
      <c r="I863" s="357"/>
      <c r="J863" s="357"/>
      <c r="K863" s="361"/>
      <c r="L863" s="443"/>
      <c r="M863" s="357"/>
      <c r="N863" s="357"/>
      <c r="O863" s="357"/>
      <c r="P863" s="357"/>
      <c r="Q863" s="357"/>
      <c r="R863" s="357"/>
      <c r="S863" s="357"/>
      <c r="T863" s="357"/>
      <c r="U863" s="357"/>
      <c r="V863" s="357"/>
      <c r="W863" s="357"/>
      <c r="X863" s="357"/>
      <c r="Y863" s="357"/>
      <c r="Z863" s="357"/>
    </row>
    <row r="864" spans="1:26" ht="11.25" customHeight="1" x14ac:dyDescent="0.2">
      <c r="A864" s="357"/>
      <c r="B864" s="357"/>
      <c r="C864" s="357"/>
      <c r="D864" s="357"/>
      <c r="E864" s="357"/>
      <c r="F864" s="357"/>
      <c r="G864" s="357"/>
      <c r="H864" s="361"/>
      <c r="I864" s="357"/>
      <c r="J864" s="357"/>
      <c r="K864" s="361"/>
      <c r="L864" s="443"/>
      <c r="M864" s="357"/>
      <c r="N864" s="357"/>
      <c r="O864" s="357"/>
      <c r="P864" s="357"/>
      <c r="Q864" s="357"/>
      <c r="R864" s="357"/>
      <c r="S864" s="357"/>
      <c r="T864" s="357"/>
      <c r="U864" s="357"/>
      <c r="V864" s="357"/>
      <c r="W864" s="357"/>
      <c r="X864" s="357"/>
      <c r="Y864" s="357"/>
      <c r="Z864" s="357"/>
    </row>
    <row r="865" spans="1:26" ht="11.25" customHeight="1" x14ac:dyDescent="0.2">
      <c r="A865" s="357"/>
      <c r="B865" s="357"/>
      <c r="C865" s="357"/>
      <c r="D865" s="357"/>
      <c r="E865" s="357"/>
      <c r="F865" s="357"/>
      <c r="G865" s="357"/>
      <c r="H865" s="361"/>
      <c r="I865" s="357"/>
      <c r="J865" s="357"/>
      <c r="K865" s="361"/>
      <c r="L865" s="443"/>
      <c r="M865" s="357"/>
      <c r="N865" s="357"/>
      <c r="O865" s="357"/>
      <c r="P865" s="357"/>
      <c r="Q865" s="357"/>
      <c r="R865" s="357"/>
      <c r="S865" s="357"/>
      <c r="T865" s="357"/>
      <c r="U865" s="357"/>
      <c r="V865" s="357"/>
      <c r="W865" s="357"/>
      <c r="X865" s="357"/>
      <c r="Y865" s="357"/>
      <c r="Z865" s="357"/>
    </row>
    <row r="866" spans="1:26" ht="11.25" customHeight="1" x14ac:dyDescent="0.2">
      <c r="A866" s="357"/>
      <c r="B866" s="357"/>
      <c r="C866" s="357"/>
      <c r="D866" s="357"/>
      <c r="E866" s="357"/>
      <c r="F866" s="357"/>
      <c r="G866" s="357"/>
      <c r="H866" s="361"/>
      <c r="I866" s="357"/>
      <c r="J866" s="357"/>
      <c r="K866" s="361"/>
      <c r="L866" s="443"/>
      <c r="M866" s="357"/>
      <c r="N866" s="357"/>
      <c r="O866" s="357"/>
      <c r="P866" s="357"/>
      <c r="Q866" s="357"/>
      <c r="R866" s="357"/>
      <c r="S866" s="357"/>
      <c r="T866" s="357"/>
      <c r="U866" s="357"/>
      <c r="V866" s="357"/>
      <c r="W866" s="357"/>
      <c r="X866" s="357"/>
      <c r="Y866" s="357"/>
      <c r="Z866" s="357"/>
    </row>
    <row r="867" spans="1:26" ht="11.25" customHeight="1" x14ac:dyDescent="0.2">
      <c r="A867" s="357"/>
      <c r="B867" s="357"/>
      <c r="C867" s="357"/>
      <c r="D867" s="357"/>
      <c r="E867" s="357"/>
      <c r="F867" s="357"/>
      <c r="G867" s="357"/>
      <c r="H867" s="361"/>
      <c r="I867" s="357"/>
      <c r="J867" s="357"/>
      <c r="K867" s="361"/>
      <c r="L867" s="443"/>
      <c r="M867" s="357"/>
      <c r="N867" s="357"/>
      <c r="O867" s="357"/>
      <c r="P867" s="357"/>
      <c r="Q867" s="357"/>
      <c r="R867" s="357"/>
      <c r="S867" s="357"/>
      <c r="T867" s="357"/>
      <c r="U867" s="357"/>
      <c r="V867" s="357"/>
      <c r="W867" s="357"/>
      <c r="X867" s="357"/>
      <c r="Y867" s="357"/>
      <c r="Z867" s="357"/>
    </row>
    <row r="868" spans="1:26" ht="11.25" customHeight="1" x14ac:dyDescent="0.2">
      <c r="A868" s="357"/>
      <c r="B868" s="357"/>
      <c r="C868" s="357"/>
      <c r="D868" s="357"/>
      <c r="E868" s="357"/>
      <c r="F868" s="357"/>
      <c r="G868" s="357"/>
      <c r="H868" s="361"/>
      <c r="I868" s="357"/>
      <c r="J868" s="357"/>
      <c r="K868" s="361"/>
      <c r="L868" s="443"/>
      <c r="M868" s="357"/>
      <c r="N868" s="357"/>
      <c r="O868" s="357"/>
      <c r="P868" s="357"/>
      <c r="Q868" s="357"/>
      <c r="R868" s="357"/>
      <c r="S868" s="357"/>
      <c r="T868" s="357"/>
      <c r="U868" s="357"/>
      <c r="V868" s="357"/>
      <c r="W868" s="357"/>
      <c r="X868" s="357"/>
      <c r="Y868" s="357"/>
      <c r="Z868" s="357"/>
    </row>
    <row r="869" spans="1:26" ht="11.25" customHeight="1" x14ac:dyDescent="0.2">
      <c r="A869" s="357"/>
      <c r="B869" s="357"/>
      <c r="C869" s="357"/>
      <c r="D869" s="357"/>
      <c r="E869" s="357"/>
      <c r="F869" s="357"/>
      <c r="G869" s="357"/>
      <c r="H869" s="361"/>
      <c r="I869" s="357"/>
      <c r="J869" s="357"/>
      <c r="K869" s="361"/>
      <c r="L869" s="443"/>
      <c r="M869" s="357"/>
      <c r="N869" s="357"/>
      <c r="O869" s="357"/>
      <c r="P869" s="357"/>
      <c r="Q869" s="357"/>
      <c r="R869" s="357"/>
      <c r="S869" s="357"/>
      <c r="T869" s="357"/>
      <c r="U869" s="357"/>
      <c r="V869" s="357"/>
      <c r="W869" s="357"/>
      <c r="X869" s="357"/>
      <c r="Y869" s="357"/>
      <c r="Z869" s="357"/>
    </row>
    <row r="870" spans="1:26" ht="11.25" customHeight="1" x14ac:dyDescent="0.2">
      <c r="A870" s="357"/>
      <c r="B870" s="357"/>
      <c r="C870" s="357"/>
      <c r="D870" s="357"/>
      <c r="E870" s="357"/>
      <c r="F870" s="357"/>
      <c r="G870" s="357"/>
      <c r="H870" s="361"/>
      <c r="I870" s="357"/>
      <c r="J870" s="357"/>
      <c r="K870" s="361"/>
      <c r="L870" s="443"/>
      <c r="M870" s="357"/>
      <c r="N870" s="357"/>
      <c r="O870" s="357"/>
      <c r="P870" s="357"/>
      <c r="Q870" s="357"/>
      <c r="R870" s="357"/>
      <c r="S870" s="357"/>
      <c r="T870" s="357"/>
      <c r="U870" s="357"/>
      <c r="V870" s="357"/>
      <c r="W870" s="357"/>
      <c r="X870" s="357"/>
      <c r="Y870" s="357"/>
      <c r="Z870" s="357"/>
    </row>
    <row r="871" spans="1:26" ht="11.25" customHeight="1" x14ac:dyDescent="0.2">
      <c r="A871" s="357"/>
      <c r="B871" s="357"/>
      <c r="C871" s="357"/>
      <c r="D871" s="357"/>
      <c r="E871" s="357"/>
      <c r="F871" s="357"/>
      <c r="G871" s="357"/>
      <c r="H871" s="361"/>
      <c r="I871" s="357"/>
      <c r="J871" s="357"/>
      <c r="K871" s="361"/>
      <c r="L871" s="443"/>
      <c r="M871" s="357"/>
      <c r="N871" s="357"/>
      <c r="O871" s="357"/>
      <c r="P871" s="357"/>
      <c r="Q871" s="357"/>
      <c r="R871" s="357"/>
      <c r="S871" s="357"/>
      <c r="T871" s="357"/>
      <c r="U871" s="357"/>
      <c r="V871" s="357"/>
      <c r="W871" s="357"/>
      <c r="X871" s="357"/>
      <c r="Y871" s="357"/>
      <c r="Z871" s="357"/>
    </row>
    <row r="872" spans="1:26" ht="11.25" customHeight="1" x14ac:dyDescent="0.2">
      <c r="A872" s="357"/>
      <c r="B872" s="357"/>
      <c r="C872" s="357"/>
      <c r="D872" s="357"/>
      <c r="E872" s="357"/>
      <c r="F872" s="357"/>
      <c r="G872" s="357"/>
      <c r="H872" s="361"/>
      <c r="I872" s="357"/>
      <c r="J872" s="357"/>
      <c r="K872" s="361"/>
      <c r="L872" s="443"/>
      <c r="M872" s="357"/>
      <c r="N872" s="357"/>
      <c r="O872" s="357"/>
      <c r="P872" s="357"/>
      <c r="Q872" s="357"/>
      <c r="R872" s="357"/>
      <c r="S872" s="357"/>
      <c r="T872" s="357"/>
      <c r="U872" s="357"/>
      <c r="V872" s="357"/>
      <c r="W872" s="357"/>
      <c r="X872" s="357"/>
      <c r="Y872" s="357"/>
      <c r="Z872" s="357"/>
    </row>
    <row r="873" spans="1:26" ht="11.25" customHeight="1" x14ac:dyDescent="0.2">
      <c r="A873" s="357"/>
      <c r="B873" s="357"/>
      <c r="C873" s="357"/>
      <c r="D873" s="357"/>
      <c r="E873" s="357"/>
      <c r="F873" s="357"/>
      <c r="G873" s="357"/>
      <c r="H873" s="361"/>
      <c r="I873" s="357"/>
      <c r="J873" s="357"/>
      <c r="K873" s="361"/>
      <c r="L873" s="443"/>
      <c r="M873" s="357"/>
      <c r="N873" s="357"/>
      <c r="O873" s="357"/>
      <c r="P873" s="357"/>
      <c r="Q873" s="357"/>
      <c r="R873" s="357"/>
      <c r="S873" s="357"/>
      <c r="T873" s="357"/>
      <c r="U873" s="357"/>
      <c r="V873" s="357"/>
      <c r="W873" s="357"/>
      <c r="X873" s="357"/>
      <c r="Y873" s="357"/>
      <c r="Z873" s="357"/>
    </row>
    <row r="874" spans="1:26" ht="11.25" customHeight="1" x14ac:dyDescent="0.2">
      <c r="A874" s="357"/>
      <c r="B874" s="357"/>
      <c r="C874" s="357"/>
      <c r="D874" s="357"/>
      <c r="E874" s="357"/>
      <c r="F874" s="357"/>
      <c r="G874" s="357"/>
      <c r="H874" s="361"/>
      <c r="I874" s="357"/>
      <c r="J874" s="357"/>
      <c r="K874" s="361"/>
      <c r="L874" s="443"/>
      <c r="M874" s="357"/>
      <c r="N874" s="357"/>
      <c r="O874" s="357"/>
      <c r="P874" s="357"/>
      <c r="Q874" s="357"/>
      <c r="R874" s="357"/>
      <c r="S874" s="357"/>
      <c r="T874" s="357"/>
      <c r="U874" s="357"/>
      <c r="V874" s="357"/>
      <c r="W874" s="357"/>
      <c r="X874" s="357"/>
      <c r="Y874" s="357"/>
      <c r="Z874" s="357"/>
    </row>
    <row r="875" spans="1:26" ht="11.25" customHeight="1" x14ac:dyDescent="0.2">
      <c r="A875" s="357"/>
      <c r="B875" s="357"/>
      <c r="C875" s="357"/>
      <c r="D875" s="357"/>
      <c r="E875" s="357"/>
      <c r="F875" s="357"/>
      <c r="G875" s="357"/>
      <c r="H875" s="361"/>
      <c r="I875" s="357"/>
      <c r="J875" s="357"/>
      <c r="K875" s="361"/>
      <c r="L875" s="443"/>
      <c r="M875" s="357"/>
      <c r="N875" s="357"/>
      <c r="O875" s="357"/>
      <c r="P875" s="357"/>
      <c r="Q875" s="357"/>
      <c r="R875" s="357"/>
      <c r="S875" s="357"/>
      <c r="T875" s="357"/>
      <c r="U875" s="357"/>
      <c r="V875" s="357"/>
      <c r="W875" s="357"/>
      <c r="X875" s="357"/>
      <c r="Y875" s="357"/>
      <c r="Z875" s="357"/>
    </row>
    <row r="876" spans="1:26" ht="11.25" customHeight="1" x14ac:dyDescent="0.2">
      <c r="A876" s="357"/>
      <c r="B876" s="357"/>
      <c r="C876" s="357"/>
      <c r="D876" s="357"/>
      <c r="E876" s="357"/>
      <c r="F876" s="357"/>
      <c r="G876" s="357"/>
      <c r="H876" s="361"/>
      <c r="I876" s="357"/>
      <c r="J876" s="357"/>
      <c r="K876" s="361"/>
      <c r="L876" s="443"/>
      <c r="M876" s="357"/>
      <c r="N876" s="357"/>
      <c r="O876" s="357"/>
      <c r="P876" s="357"/>
      <c r="Q876" s="357"/>
      <c r="R876" s="357"/>
      <c r="S876" s="357"/>
      <c r="T876" s="357"/>
      <c r="U876" s="357"/>
      <c r="V876" s="357"/>
      <c r="W876" s="357"/>
      <c r="X876" s="357"/>
      <c r="Y876" s="357"/>
      <c r="Z876" s="357"/>
    </row>
    <row r="877" spans="1:26" ht="11.25" customHeight="1" x14ac:dyDescent="0.2">
      <c r="A877" s="357"/>
      <c r="B877" s="357"/>
      <c r="C877" s="357"/>
      <c r="D877" s="357"/>
      <c r="E877" s="357"/>
      <c r="F877" s="357"/>
      <c r="G877" s="357"/>
      <c r="H877" s="361"/>
      <c r="I877" s="357"/>
      <c r="J877" s="357"/>
      <c r="K877" s="361"/>
      <c r="L877" s="443"/>
      <c r="M877" s="357"/>
      <c r="N877" s="357"/>
      <c r="O877" s="357"/>
      <c r="P877" s="357"/>
      <c r="Q877" s="357"/>
      <c r="R877" s="357"/>
      <c r="S877" s="357"/>
      <c r="T877" s="357"/>
      <c r="U877" s="357"/>
      <c r="V877" s="357"/>
      <c r="W877" s="357"/>
      <c r="X877" s="357"/>
      <c r="Y877" s="357"/>
      <c r="Z877" s="357"/>
    </row>
    <row r="878" spans="1:26" ht="11.25" customHeight="1" x14ac:dyDescent="0.2">
      <c r="A878" s="357"/>
      <c r="B878" s="357"/>
      <c r="C878" s="357"/>
      <c r="D878" s="357"/>
      <c r="E878" s="357"/>
      <c r="F878" s="357"/>
      <c r="G878" s="357"/>
      <c r="H878" s="361"/>
      <c r="I878" s="357"/>
      <c r="J878" s="357"/>
      <c r="K878" s="361"/>
      <c r="L878" s="443"/>
      <c r="M878" s="357"/>
      <c r="N878" s="357"/>
      <c r="O878" s="357"/>
      <c r="P878" s="357"/>
      <c r="Q878" s="357"/>
      <c r="R878" s="357"/>
      <c r="S878" s="357"/>
      <c r="T878" s="357"/>
      <c r="U878" s="357"/>
      <c r="V878" s="357"/>
      <c r="W878" s="357"/>
      <c r="X878" s="357"/>
      <c r="Y878" s="357"/>
      <c r="Z878" s="357"/>
    </row>
    <row r="879" spans="1:26" ht="11.25" customHeight="1" x14ac:dyDescent="0.2">
      <c r="A879" s="357"/>
      <c r="B879" s="357"/>
      <c r="C879" s="357"/>
      <c r="D879" s="357"/>
      <c r="E879" s="357"/>
      <c r="F879" s="357"/>
      <c r="G879" s="357"/>
      <c r="H879" s="361"/>
      <c r="I879" s="357"/>
      <c r="J879" s="357"/>
      <c r="K879" s="361"/>
      <c r="L879" s="443"/>
      <c r="M879" s="357"/>
      <c r="N879" s="357"/>
      <c r="O879" s="357"/>
      <c r="P879" s="357"/>
      <c r="Q879" s="357"/>
      <c r="R879" s="357"/>
      <c r="S879" s="357"/>
      <c r="T879" s="357"/>
      <c r="U879" s="357"/>
      <c r="V879" s="357"/>
      <c r="W879" s="357"/>
      <c r="X879" s="357"/>
      <c r="Y879" s="357"/>
      <c r="Z879" s="357"/>
    </row>
    <row r="880" spans="1:26" ht="11.25" customHeight="1" x14ac:dyDescent="0.2">
      <c r="A880" s="357"/>
      <c r="B880" s="357"/>
      <c r="C880" s="357"/>
      <c r="D880" s="357"/>
      <c r="E880" s="357"/>
      <c r="F880" s="357"/>
      <c r="G880" s="357"/>
      <c r="H880" s="361"/>
      <c r="I880" s="357"/>
      <c r="J880" s="357"/>
      <c r="K880" s="361"/>
      <c r="L880" s="443"/>
      <c r="M880" s="357"/>
      <c r="N880" s="357"/>
      <c r="O880" s="357"/>
      <c r="P880" s="357"/>
      <c r="Q880" s="357"/>
      <c r="R880" s="357"/>
      <c r="S880" s="357"/>
      <c r="T880" s="357"/>
      <c r="U880" s="357"/>
      <c r="V880" s="357"/>
      <c r="W880" s="357"/>
      <c r="X880" s="357"/>
      <c r="Y880" s="357"/>
      <c r="Z880" s="357"/>
    </row>
    <row r="881" spans="1:26" ht="11.25" customHeight="1" x14ac:dyDescent="0.2">
      <c r="A881" s="357"/>
      <c r="B881" s="357"/>
      <c r="C881" s="357"/>
      <c r="D881" s="357"/>
      <c r="E881" s="357"/>
      <c r="F881" s="357"/>
      <c r="G881" s="357"/>
      <c r="H881" s="361"/>
      <c r="I881" s="357"/>
      <c r="J881" s="357"/>
      <c r="K881" s="361"/>
      <c r="L881" s="443"/>
      <c r="M881" s="357"/>
      <c r="N881" s="357"/>
      <c r="O881" s="357"/>
      <c r="P881" s="357"/>
      <c r="Q881" s="357"/>
      <c r="R881" s="357"/>
      <c r="S881" s="357"/>
      <c r="T881" s="357"/>
      <c r="U881" s="357"/>
      <c r="V881" s="357"/>
      <c r="W881" s="357"/>
      <c r="X881" s="357"/>
      <c r="Y881" s="357"/>
      <c r="Z881" s="357"/>
    </row>
    <row r="882" spans="1:26" ht="11.25" customHeight="1" x14ac:dyDescent="0.2">
      <c r="A882" s="357"/>
      <c r="B882" s="357"/>
      <c r="C882" s="357"/>
      <c r="D882" s="357"/>
      <c r="E882" s="357"/>
      <c r="F882" s="357"/>
      <c r="G882" s="357"/>
      <c r="H882" s="361"/>
      <c r="I882" s="357"/>
      <c r="J882" s="357"/>
      <c r="K882" s="361"/>
      <c r="L882" s="443"/>
      <c r="M882" s="357"/>
      <c r="N882" s="357"/>
      <c r="O882" s="357"/>
      <c r="P882" s="357"/>
      <c r="Q882" s="357"/>
      <c r="R882" s="357"/>
      <c r="S882" s="357"/>
      <c r="T882" s="357"/>
      <c r="U882" s="357"/>
      <c r="V882" s="357"/>
      <c r="W882" s="357"/>
      <c r="X882" s="357"/>
      <c r="Y882" s="357"/>
      <c r="Z882" s="357"/>
    </row>
    <row r="883" spans="1:26" ht="11.25" customHeight="1" x14ac:dyDescent="0.2">
      <c r="A883" s="357"/>
      <c r="B883" s="357"/>
      <c r="C883" s="357"/>
      <c r="D883" s="357"/>
      <c r="E883" s="357"/>
      <c r="F883" s="357"/>
      <c r="G883" s="357"/>
      <c r="H883" s="361"/>
      <c r="I883" s="357"/>
      <c r="J883" s="357"/>
      <c r="K883" s="361"/>
      <c r="L883" s="443"/>
      <c r="M883" s="357"/>
      <c r="N883" s="357"/>
      <c r="O883" s="357"/>
      <c r="P883" s="357"/>
      <c r="Q883" s="357"/>
      <c r="R883" s="357"/>
      <c r="S883" s="357"/>
      <c r="T883" s="357"/>
      <c r="U883" s="357"/>
      <c r="V883" s="357"/>
      <c r="W883" s="357"/>
      <c r="X883" s="357"/>
      <c r="Y883" s="357"/>
      <c r="Z883" s="357"/>
    </row>
    <row r="884" spans="1:26" ht="11.25" customHeight="1" x14ac:dyDescent="0.2">
      <c r="A884" s="357"/>
      <c r="B884" s="357"/>
      <c r="C884" s="357"/>
      <c r="D884" s="357"/>
      <c r="E884" s="357"/>
      <c r="F884" s="357"/>
      <c r="G884" s="357"/>
      <c r="H884" s="361"/>
      <c r="I884" s="357"/>
      <c r="J884" s="357"/>
      <c r="K884" s="361"/>
      <c r="L884" s="443"/>
      <c r="M884" s="357"/>
      <c r="N884" s="357"/>
      <c r="O884" s="357"/>
      <c r="P884" s="357"/>
      <c r="Q884" s="357"/>
      <c r="R884" s="357"/>
      <c r="S884" s="357"/>
      <c r="T884" s="357"/>
      <c r="U884" s="357"/>
      <c r="V884" s="357"/>
      <c r="W884" s="357"/>
      <c r="X884" s="357"/>
      <c r="Y884" s="357"/>
      <c r="Z884" s="357"/>
    </row>
    <row r="885" spans="1:26" ht="11.25" customHeight="1" x14ac:dyDescent="0.2">
      <c r="A885" s="357"/>
      <c r="B885" s="357"/>
      <c r="C885" s="357"/>
      <c r="D885" s="357"/>
      <c r="E885" s="357"/>
      <c r="F885" s="357"/>
      <c r="G885" s="357"/>
      <c r="H885" s="361"/>
      <c r="I885" s="357"/>
      <c r="J885" s="357"/>
      <c r="K885" s="361"/>
      <c r="L885" s="443"/>
      <c r="M885" s="357"/>
      <c r="N885" s="357"/>
      <c r="O885" s="357"/>
      <c r="P885" s="357"/>
      <c r="Q885" s="357"/>
      <c r="R885" s="357"/>
      <c r="S885" s="357"/>
      <c r="T885" s="357"/>
      <c r="U885" s="357"/>
      <c r="V885" s="357"/>
      <c r="W885" s="357"/>
      <c r="X885" s="357"/>
      <c r="Y885" s="357"/>
      <c r="Z885" s="357"/>
    </row>
    <row r="886" spans="1:26" ht="11.25" customHeight="1" x14ac:dyDescent="0.2">
      <c r="A886" s="357"/>
      <c r="B886" s="357"/>
      <c r="C886" s="357"/>
      <c r="D886" s="357"/>
      <c r="E886" s="357"/>
      <c r="F886" s="357"/>
      <c r="G886" s="357"/>
      <c r="H886" s="361"/>
      <c r="I886" s="357"/>
      <c r="J886" s="357"/>
      <c r="K886" s="361"/>
      <c r="L886" s="443"/>
      <c r="M886" s="357"/>
      <c r="N886" s="357"/>
      <c r="O886" s="357"/>
      <c r="P886" s="357"/>
      <c r="Q886" s="357"/>
      <c r="R886" s="357"/>
      <c r="S886" s="357"/>
      <c r="T886" s="357"/>
      <c r="U886" s="357"/>
      <c r="V886" s="357"/>
      <c r="W886" s="357"/>
      <c r="X886" s="357"/>
      <c r="Y886" s="357"/>
      <c r="Z886" s="357"/>
    </row>
    <row r="887" spans="1:26" ht="11.25" customHeight="1" x14ac:dyDescent="0.2">
      <c r="A887" s="357"/>
      <c r="B887" s="357"/>
      <c r="C887" s="357"/>
      <c r="D887" s="357"/>
      <c r="E887" s="357"/>
      <c r="F887" s="357"/>
      <c r="G887" s="357"/>
      <c r="H887" s="361"/>
      <c r="I887" s="357"/>
      <c r="J887" s="357"/>
      <c r="K887" s="361"/>
      <c r="L887" s="443"/>
      <c r="M887" s="357"/>
      <c r="N887" s="357"/>
      <c r="O887" s="357"/>
      <c r="P887" s="357"/>
      <c r="Q887" s="357"/>
      <c r="R887" s="357"/>
      <c r="S887" s="357"/>
      <c r="T887" s="357"/>
      <c r="U887" s="357"/>
      <c r="V887" s="357"/>
      <c r="W887" s="357"/>
      <c r="X887" s="357"/>
      <c r="Y887" s="357"/>
      <c r="Z887" s="357"/>
    </row>
    <row r="888" spans="1:26" ht="11.25" customHeight="1" x14ac:dyDescent="0.2">
      <c r="A888" s="357"/>
      <c r="B888" s="357"/>
      <c r="C888" s="357"/>
      <c r="D888" s="357"/>
      <c r="E888" s="357"/>
      <c r="F888" s="357"/>
      <c r="G888" s="357"/>
      <c r="H888" s="361"/>
      <c r="I888" s="357"/>
      <c r="J888" s="357"/>
      <c r="K888" s="361"/>
      <c r="L888" s="443"/>
      <c r="M888" s="357"/>
      <c r="N888" s="357"/>
      <c r="O888" s="357"/>
      <c r="P888" s="357"/>
      <c r="Q888" s="357"/>
      <c r="R888" s="357"/>
      <c r="S888" s="357"/>
      <c r="T888" s="357"/>
      <c r="U888" s="357"/>
      <c r="V888" s="357"/>
      <c r="W888" s="357"/>
      <c r="X888" s="357"/>
      <c r="Y888" s="357"/>
      <c r="Z888" s="357"/>
    </row>
    <row r="889" spans="1:26" ht="11.25" customHeight="1" x14ac:dyDescent="0.2">
      <c r="A889" s="357"/>
      <c r="B889" s="357"/>
      <c r="C889" s="357"/>
      <c r="D889" s="357"/>
      <c r="E889" s="357"/>
      <c r="F889" s="357"/>
      <c r="G889" s="357"/>
      <c r="H889" s="361"/>
      <c r="I889" s="357"/>
      <c r="J889" s="357"/>
      <c r="K889" s="361"/>
      <c r="L889" s="443"/>
      <c r="M889" s="357"/>
      <c r="N889" s="357"/>
      <c r="O889" s="357"/>
      <c r="P889" s="357"/>
      <c r="Q889" s="357"/>
      <c r="R889" s="357"/>
      <c r="S889" s="357"/>
      <c r="T889" s="357"/>
      <c r="U889" s="357"/>
      <c r="V889" s="357"/>
      <c r="W889" s="357"/>
      <c r="X889" s="357"/>
      <c r="Y889" s="357"/>
      <c r="Z889" s="357"/>
    </row>
    <row r="890" spans="1:26" ht="11.25" customHeight="1" x14ac:dyDescent="0.2">
      <c r="A890" s="357"/>
      <c r="B890" s="357"/>
      <c r="C890" s="357"/>
      <c r="D890" s="357"/>
      <c r="E890" s="357"/>
      <c r="F890" s="357"/>
      <c r="G890" s="357"/>
      <c r="H890" s="361"/>
      <c r="I890" s="357"/>
      <c r="J890" s="357"/>
      <c r="K890" s="361"/>
      <c r="L890" s="443"/>
      <c r="M890" s="357"/>
      <c r="N890" s="357"/>
      <c r="O890" s="357"/>
      <c r="P890" s="357"/>
      <c r="Q890" s="357"/>
      <c r="R890" s="357"/>
      <c r="S890" s="357"/>
      <c r="T890" s="357"/>
      <c r="U890" s="357"/>
      <c r="V890" s="357"/>
      <c r="W890" s="357"/>
      <c r="X890" s="357"/>
      <c r="Y890" s="357"/>
      <c r="Z890" s="357"/>
    </row>
    <row r="891" spans="1:26" ht="11.25" customHeight="1" x14ac:dyDescent="0.2">
      <c r="A891" s="357"/>
      <c r="B891" s="357"/>
      <c r="C891" s="357"/>
      <c r="D891" s="357"/>
      <c r="E891" s="357"/>
      <c r="F891" s="357"/>
      <c r="G891" s="357"/>
      <c r="H891" s="361"/>
      <c r="I891" s="357"/>
      <c r="J891" s="357"/>
      <c r="K891" s="361"/>
      <c r="L891" s="443"/>
      <c r="M891" s="357"/>
      <c r="N891" s="357"/>
      <c r="O891" s="357"/>
      <c r="P891" s="357"/>
      <c r="Q891" s="357"/>
      <c r="R891" s="357"/>
      <c r="S891" s="357"/>
      <c r="T891" s="357"/>
      <c r="U891" s="357"/>
      <c r="V891" s="357"/>
      <c r="W891" s="357"/>
      <c r="X891" s="357"/>
      <c r="Y891" s="357"/>
      <c r="Z891" s="357"/>
    </row>
    <row r="892" spans="1:26" ht="11.25" customHeight="1" x14ac:dyDescent="0.2">
      <c r="A892" s="357"/>
      <c r="B892" s="357"/>
      <c r="C892" s="357"/>
      <c r="D892" s="357"/>
      <c r="E892" s="357"/>
      <c r="F892" s="357"/>
      <c r="G892" s="357"/>
      <c r="H892" s="361"/>
      <c r="I892" s="357"/>
      <c r="J892" s="357"/>
      <c r="K892" s="361"/>
      <c r="L892" s="443"/>
      <c r="M892" s="357"/>
      <c r="N892" s="357"/>
      <c r="O892" s="357"/>
      <c r="P892" s="357"/>
      <c r="Q892" s="357"/>
      <c r="R892" s="357"/>
      <c r="S892" s="357"/>
      <c r="T892" s="357"/>
      <c r="U892" s="357"/>
      <c r="V892" s="357"/>
      <c r="W892" s="357"/>
      <c r="X892" s="357"/>
      <c r="Y892" s="357"/>
      <c r="Z892" s="357"/>
    </row>
    <row r="893" spans="1:26" ht="11.25" customHeight="1" x14ac:dyDescent="0.2">
      <c r="A893" s="357"/>
      <c r="B893" s="357"/>
      <c r="C893" s="357"/>
      <c r="D893" s="357"/>
      <c r="E893" s="357"/>
      <c r="F893" s="357"/>
      <c r="G893" s="357"/>
      <c r="H893" s="361"/>
      <c r="I893" s="357"/>
      <c r="J893" s="357"/>
      <c r="K893" s="361"/>
      <c r="L893" s="443"/>
      <c r="M893" s="357"/>
      <c r="N893" s="357"/>
      <c r="O893" s="357"/>
      <c r="P893" s="357"/>
      <c r="Q893" s="357"/>
      <c r="R893" s="357"/>
      <c r="S893" s="357"/>
      <c r="T893" s="357"/>
      <c r="U893" s="357"/>
      <c r="V893" s="357"/>
      <c r="W893" s="357"/>
      <c r="X893" s="357"/>
      <c r="Y893" s="357"/>
      <c r="Z893" s="357"/>
    </row>
    <row r="894" spans="1:26" ht="11.25" customHeight="1" x14ac:dyDescent="0.2">
      <c r="A894" s="357"/>
      <c r="B894" s="357"/>
      <c r="C894" s="357"/>
      <c r="D894" s="357"/>
      <c r="E894" s="357"/>
      <c r="F894" s="357"/>
      <c r="G894" s="357"/>
      <c r="H894" s="361"/>
      <c r="I894" s="357"/>
      <c r="J894" s="357"/>
      <c r="K894" s="361"/>
      <c r="L894" s="443"/>
      <c r="M894" s="357"/>
      <c r="N894" s="357"/>
      <c r="O894" s="357"/>
      <c r="P894" s="357"/>
      <c r="Q894" s="357"/>
      <c r="R894" s="357"/>
      <c r="S894" s="357"/>
      <c r="T894" s="357"/>
      <c r="U894" s="357"/>
      <c r="V894" s="357"/>
      <c r="W894" s="357"/>
      <c r="X894" s="357"/>
      <c r="Y894" s="357"/>
      <c r="Z894" s="357"/>
    </row>
    <row r="895" spans="1:26" ht="11.25" customHeight="1" x14ac:dyDescent="0.2">
      <c r="A895" s="357"/>
      <c r="B895" s="357"/>
      <c r="C895" s="357"/>
      <c r="D895" s="357"/>
      <c r="E895" s="357"/>
      <c r="F895" s="357"/>
      <c r="G895" s="357"/>
      <c r="H895" s="361"/>
      <c r="I895" s="357"/>
      <c r="J895" s="357"/>
      <c r="K895" s="361"/>
      <c r="L895" s="443"/>
      <c r="M895" s="357"/>
      <c r="N895" s="357"/>
      <c r="O895" s="357"/>
      <c r="P895" s="357"/>
      <c r="Q895" s="357"/>
      <c r="R895" s="357"/>
      <c r="S895" s="357"/>
      <c r="T895" s="357"/>
      <c r="U895" s="357"/>
      <c r="V895" s="357"/>
      <c r="W895" s="357"/>
      <c r="X895" s="357"/>
      <c r="Y895" s="357"/>
      <c r="Z895" s="357"/>
    </row>
    <row r="896" spans="1:26" ht="11.25" customHeight="1" x14ac:dyDescent="0.2">
      <c r="A896" s="357"/>
      <c r="B896" s="357"/>
      <c r="C896" s="357"/>
      <c r="D896" s="357"/>
      <c r="E896" s="357"/>
      <c r="F896" s="357"/>
      <c r="G896" s="357"/>
      <c r="H896" s="361"/>
      <c r="I896" s="357"/>
      <c r="J896" s="357"/>
      <c r="K896" s="361"/>
      <c r="L896" s="443"/>
      <c r="M896" s="357"/>
      <c r="N896" s="357"/>
      <c r="O896" s="357"/>
      <c r="P896" s="357"/>
      <c r="Q896" s="357"/>
      <c r="R896" s="357"/>
      <c r="S896" s="357"/>
      <c r="T896" s="357"/>
      <c r="U896" s="357"/>
      <c r="V896" s="357"/>
      <c r="W896" s="357"/>
      <c r="X896" s="357"/>
      <c r="Y896" s="357"/>
      <c r="Z896" s="357"/>
    </row>
    <row r="897" spans="1:26" ht="11.25" customHeight="1" x14ac:dyDescent="0.2">
      <c r="A897" s="357"/>
      <c r="B897" s="357"/>
      <c r="C897" s="357"/>
      <c r="D897" s="357"/>
      <c r="E897" s="357"/>
      <c r="F897" s="357"/>
      <c r="G897" s="357"/>
      <c r="H897" s="361"/>
      <c r="I897" s="357"/>
      <c r="J897" s="357"/>
      <c r="K897" s="361"/>
      <c r="L897" s="443"/>
      <c r="M897" s="357"/>
      <c r="N897" s="357"/>
      <c r="O897" s="357"/>
      <c r="P897" s="357"/>
      <c r="Q897" s="357"/>
      <c r="R897" s="357"/>
      <c r="S897" s="357"/>
      <c r="T897" s="357"/>
      <c r="U897" s="357"/>
      <c r="V897" s="357"/>
      <c r="W897" s="357"/>
      <c r="X897" s="357"/>
      <c r="Y897" s="357"/>
      <c r="Z897" s="357"/>
    </row>
    <row r="898" spans="1:26" ht="11.25" customHeight="1" x14ac:dyDescent="0.2">
      <c r="A898" s="357"/>
      <c r="B898" s="357"/>
      <c r="C898" s="357"/>
      <c r="D898" s="357"/>
      <c r="E898" s="357"/>
      <c r="F898" s="357"/>
      <c r="G898" s="357"/>
      <c r="H898" s="361"/>
      <c r="I898" s="357"/>
      <c r="J898" s="357"/>
      <c r="K898" s="361"/>
      <c r="L898" s="443"/>
      <c r="M898" s="357"/>
      <c r="N898" s="357"/>
      <c r="O898" s="357"/>
      <c r="P898" s="357"/>
      <c r="Q898" s="357"/>
      <c r="R898" s="357"/>
      <c r="S898" s="357"/>
      <c r="T898" s="357"/>
      <c r="U898" s="357"/>
      <c r="V898" s="357"/>
      <c r="W898" s="357"/>
      <c r="X898" s="357"/>
      <c r="Y898" s="357"/>
      <c r="Z898" s="357"/>
    </row>
    <row r="899" spans="1:26" ht="11.25" customHeight="1" x14ac:dyDescent="0.2">
      <c r="A899" s="357"/>
      <c r="B899" s="357"/>
      <c r="C899" s="357"/>
      <c r="D899" s="357"/>
      <c r="E899" s="357"/>
      <c r="F899" s="357"/>
      <c r="G899" s="357"/>
      <c r="H899" s="361"/>
      <c r="I899" s="357"/>
      <c r="J899" s="357"/>
      <c r="K899" s="361"/>
      <c r="L899" s="443"/>
      <c r="M899" s="357"/>
      <c r="N899" s="357"/>
      <c r="O899" s="357"/>
      <c r="P899" s="357"/>
      <c r="Q899" s="357"/>
      <c r="R899" s="357"/>
      <c r="S899" s="357"/>
      <c r="T899" s="357"/>
      <c r="U899" s="357"/>
      <c r="V899" s="357"/>
      <c r="W899" s="357"/>
      <c r="X899" s="357"/>
      <c r="Y899" s="357"/>
      <c r="Z899" s="357"/>
    </row>
    <row r="900" spans="1:26" ht="11.25" customHeight="1" x14ac:dyDescent="0.2">
      <c r="A900" s="357"/>
      <c r="B900" s="357"/>
      <c r="C900" s="357"/>
      <c r="D900" s="357"/>
      <c r="E900" s="357"/>
      <c r="F900" s="357"/>
      <c r="G900" s="357"/>
      <c r="H900" s="361"/>
      <c r="I900" s="357"/>
      <c r="J900" s="357"/>
      <c r="K900" s="361"/>
      <c r="L900" s="443"/>
      <c r="M900" s="357"/>
      <c r="N900" s="357"/>
      <c r="O900" s="357"/>
      <c r="P900" s="357"/>
      <c r="Q900" s="357"/>
      <c r="R900" s="357"/>
      <c r="S900" s="357"/>
      <c r="T900" s="357"/>
      <c r="U900" s="357"/>
      <c r="V900" s="357"/>
      <c r="W900" s="357"/>
      <c r="X900" s="357"/>
      <c r="Y900" s="357"/>
      <c r="Z900" s="357"/>
    </row>
    <row r="901" spans="1:26" ht="11.25" customHeight="1" x14ac:dyDescent="0.2">
      <c r="A901" s="357"/>
      <c r="B901" s="357"/>
      <c r="C901" s="357"/>
      <c r="D901" s="357"/>
      <c r="E901" s="357"/>
      <c r="F901" s="357"/>
      <c r="G901" s="357"/>
      <c r="H901" s="361"/>
      <c r="I901" s="357"/>
      <c r="J901" s="357"/>
      <c r="K901" s="361"/>
      <c r="L901" s="443"/>
      <c r="M901" s="357"/>
      <c r="N901" s="357"/>
      <c r="O901" s="357"/>
      <c r="P901" s="357"/>
      <c r="Q901" s="357"/>
      <c r="R901" s="357"/>
      <c r="S901" s="357"/>
      <c r="T901" s="357"/>
      <c r="U901" s="357"/>
      <c r="V901" s="357"/>
      <c r="W901" s="357"/>
      <c r="X901" s="357"/>
      <c r="Y901" s="357"/>
      <c r="Z901" s="357"/>
    </row>
    <row r="902" spans="1:26" ht="11.25" customHeight="1" x14ac:dyDescent="0.2">
      <c r="A902" s="357"/>
      <c r="B902" s="357"/>
      <c r="C902" s="357"/>
      <c r="D902" s="357"/>
      <c r="E902" s="357"/>
      <c r="F902" s="357"/>
      <c r="G902" s="357"/>
      <c r="H902" s="361"/>
      <c r="I902" s="357"/>
      <c r="J902" s="357"/>
      <c r="K902" s="361"/>
      <c r="L902" s="443"/>
      <c r="M902" s="357"/>
      <c r="N902" s="357"/>
      <c r="O902" s="357"/>
      <c r="P902" s="357"/>
      <c r="Q902" s="357"/>
      <c r="R902" s="357"/>
      <c r="S902" s="357"/>
      <c r="T902" s="357"/>
      <c r="U902" s="357"/>
      <c r="V902" s="357"/>
      <c r="W902" s="357"/>
      <c r="X902" s="357"/>
      <c r="Y902" s="357"/>
      <c r="Z902" s="357"/>
    </row>
    <row r="903" spans="1:26" ht="11.25" customHeight="1" x14ac:dyDescent="0.2">
      <c r="A903" s="357"/>
      <c r="B903" s="357"/>
      <c r="C903" s="357"/>
      <c r="D903" s="357"/>
      <c r="E903" s="357"/>
      <c r="F903" s="357"/>
      <c r="G903" s="357"/>
      <c r="H903" s="361"/>
      <c r="I903" s="357"/>
      <c r="J903" s="357"/>
      <c r="K903" s="361"/>
      <c r="L903" s="443"/>
      <c r="M903" s="357"/>
      <c r="N903" s="357"/>
      <c r="O903" s="357"/>
      <c r="P903" s="357"/>
      <c r="Q903" s="357"/>
      <c r="R903" s="357"/>
      <c r="S903" s="357"/>
      <c r="T903" s="357"/>
      <c r="U903" s="357"/>
      <c r="V903" s="357"/>
      <c r="W903" s="357"/>
      <c r="X903" s="357"/>
      <c r="Y903" s="357"/>
      <c r="Z903" s="357"/>
    </row>
    <row r="904" spans="1:26" ht="11.25" customHeight="1" x14ac:dyDescent="0.2">
      <c r="A904" s="357"/>
      <c r="B904" s="357"/>
      <c r="C904" s="357"/>
      <c r="D904" s="357"/>
      <c r="E904" s="357"/>
      <c r="F904" s="357"/>
      <c r="G904" s="357"/>
      <c r="H904" s="361"/>
      <c r="I904" s="357"/>
      <c r="J904" s="357"/>
      <c r="K904" s="361"/>
      <c r="L904" s="443"/>
      <c r="M904" s="357"/>
      <c r="N904" s="357"/>
      <c r="O904" s="357"/>
      <c r="P904" s="357"/>
      <c r="Q904" s="357"/>
      <c r="R904" s="357"/>
      <c r="S904" s="357"/>
      <c r="T904" s="357"/>
      <c r="U904" s="357"/>
      <c r="V904" s="357"/>
      <c r="W904" s="357"/>
      <c r="X904" s="357"/>
      <c r="Y904" s="357"/>
      <c r="Z904" s="357"/>
    </row>
    <row r="905" spans="1:26" ht="11.25" customHeight="1" x14ac:dyDescent="0.2">
      <c r="A905" s="357"/>
      <c r="B905" s="357"/>
      <c r="C905" s="357"/>
      <c r="D905" s="357"/>
      <c r="E905" s="357"/>
      <c r="F905" s="357"/>
      <c r="G905" s="357"/>
      <c r="H905" s="361"/>
      <c r="I905" s="357"/>
      <c r="J905" s="357"/>
      <c r="K905" s="361"/>
      <c r="L905" s="443"/>
      <c r="M905" s="357"/>
      <c r="N905" s="357"/>
      <c r="O905" s="357"/>
      <c r="P905" s="357"/>
      <c r="Q905" s="357"/>
      <c r="R905" s="357"/>
      <c r="S905" s="357"/>
      <c r="T905" s="357"/>
      <c r="U905" s="357"/>
      <c r="V905" s="357"/>
      <c r="W905" s="357"/>
      <c r="X905" s="357"/>
      <c r="Y905" s="357"/>
      <c r="Z905" s="357"/>
    </row>
    <row r="906" spans="1:26" ht="11.25" customHeight="1" x14ac:dyDescent="0.2">
      <c r="A906" s="357"/>
      <c r="B906" s="357"/>
      <c r="C906" s="357"/>
      <c r="D906" s="357"/>
      <c r="E906" s="357"/>
      <c r="F906" s="357"/>
      <c r="G906" s="357"/>
      <c r="H906" s="361"/>
      <c r="I906" s="357"/>
      <c r="J906" s="357"/>
      <c r="K906" s="361"/>
      <c r="L906" s="443"/>
      <c r="M906" s="357"/>
      <c r="N906" s="357"/>
      <c r="O906" s="357"/>
      <c r="P906" s="357"/>
      <c r="Q906" s="357"/>
      <c r="R906" s="357"/>
      <c r="S906" s="357"/>
      <c r="T906" s="357"/>
      <c r="U906" s="357"/>
      <c r="V906" s="357"/>
      <c r="W906" s="357"/>
      <c r="X906" s="357"/>
      <c r="Y906" s="357"/>
      <c r="Z906" s="357"/>
    </row>
    <row r="907" spans="1:26" ht="11.25" customHeight="1" x14ac:dyDescent="0.2">
      <c r="A907" s="357"/>
      <c r="B907" s="357"/>
      <c r="C907" s="357"/>
      <c r="D907" s="357"/>
      <c r="E907" s="357"/>
      <c r="F907" s="357"/>
      <c r="G907" s="357"/>
      <c r="H907" s="361"/>
      <c r="I907" s="357"/>
      <c r="J907" s="357"/>
      <c r="K907" s="361"/>
      <c r="L907" s="443"/>
      <c r="M907" s="357"/>
      <c r="N907" s="357"/>
      <c r="O907" s="357"/>
      <c r="P907" s="357"/>
      <c r="Q907" s="357"/>
      <c r="R907" s="357"/>
      <c r="S907" s="357"/>
      <c r="T907" s="357"/>
      <c r="U907" s="357"/>
      <c r="V907" s="357"/>
      <c r="W907" s="357"/>
      <c r="X907" s="357"/>
      <c r="Y907" s="357"/>
      <c r="Z907" s="357"/>
    </row>
    <row r="908" spans="1:26" ht="11.25" customHeight="1" x14ac:dyDescent="0.2">
      <c r="A908" s="357"/>
      <c r="B908" s="357"/>
      <c r="C908" s="357"/>
      <c r="D908" s="357"/>
      <c r="E908" s="357"/>
      <c r="F908" s="357"/>
      <c r="G908" s="357"/>
      <c r="H908" s="361"/>
      <c r="I908" s="357"/>
      <c r="J908" s="357"/>
      <c r="K908" s="361"/>
      <c r="L908" s="443"/>
      <c r="M908" s="357"/>
      <c r="N908" s="357"/>
      <c r="O908" s="357"/>
      <c r="P908" s="357"/>
      <c r="Q908" s="357"/>
      <c r="R908" s="357"/>
      <c r="S908" s="357"/>
      <c r="T908" s="357"/>
      <c r="U908" s="357"/>
      <c r="V908" s="357"/>
      <c r="W908" s="357"/>
      <c r="X908" s="357"/>
      <c r="Y908" s="357"/>
      <c r="Z908" s="357"/>
    </row>
    <row r="909" spans="1:26" ht="11.25" customHeight="1" x14ac:dyDescent="0.2">
      <c r="A909" s="357"/>
      <c r="B909" s="357"/>
      <c r="C909" s="357"/>
      <c r="D909" s="357"/>
      <c r="E909" s="357"/>
      <c r="F909" s="357"/>
      <c r="G909" s="357"/>
      <c r="H909" s="361"/>
      <c r="I909" s="357"/>
      <c r="J909" s="357"/>
      <c r="K909" s="361"/>
      <c r="L909" s="443"/>
      <c r="M909" s="357"/>
      <c r="N909" s="357"/>
      <c r="O909" s="357"/>
      <c r="P909" s="357"/>
      <c r="Q909" s="357"/>
      <c r="R909" s="357"/>
      <c r="S909" s="357"/>
      <c r="T909" s="357"/>
      <c r="U909" s="357"/>
      <c r="V909" s="357"/>
      <c r="W909" s="357"/>
      <c r="X909" s="357"/>
      <c r="Y909" s="357"/>
      <c r="Z909" s="357"/>
    </row>
    <row r="910" spans="1:26" ht="11.25" customHeight="1" x14ac:dyDescent="0.2">
      <c r="A910" s="357"/>
      <c r="B910" s="357"/>
      <c r="C910" s="357"/>
      <c r="D910" s="357"/>
      <c r="E910" s="357"/>
      <c r="F910" s="357"/>
      <c r="G910" s="357"/>
      <c r="H910" s="361"/>
      <c r="I910" s="357"/>
      <c r="J910" s="357"/>
      <c r="K910" s="361"/>
      <c r="L910" s="443"/>
      <c r="M910" s="357"/>
      <c r="N910" s="357"/>
      <c r="O910" s="357"/>
      <c r="P910" s="357"/>
      <c r="Q910" s="357"/>
      <c r="R910" s="357"/>
      <c r="S910" s="357"/>
      <c r="T910" s="357"/>
      <c r="U910" s="357"/>
      <c r="V910" s="357"/>
      <c r="W910" s="357"/>
      <c r="X910" s="357"/>
      <c r="Y910" s="357"/>
      <c r="Z910" s="357"/>
    </row>
    <row r="911" spans="1:26" ht="11.25" customHeight="1" x14ac:dyDescent="0.2">
      <c r="A911" s="357"/>
      <c r="B911" s="357"/>
      <c r="C911" s="357"/>
      <c r="D911" s="357"/>
      <c r="E911" s="357"/>
      <c r="F911" s="357"/>
      <c r="G911" s="357"/>
      <c r="H911" s="361"/>
      <c r="I911" s="357"/>
      <c r="J911" s="357"/>
      <c r="K911" s="361"/>
      <c r="L911" s="443"/>
      <c r="M911" s="357"/>
      <c r="N911" s="357"/>
      <c r="O911" s="357"/>
      <c r="P911" s="357"/>
      <c r="Q911" s="357"/>
      <c r="R911" s="357"/>
      <c r="S911" s="357"/>
      <c r="T911" s="357"/>
      <c r="U911" s="357"/>
      <c r="V911" s="357"/>
      <c r="W911" s="357"/>
      <c r="X911" s="357"/>
      <c r="Y911" s="357"/>
      <c r="Z911" s="357"/>
    </row>
    <row r="912" spans="1:26" ht="11.25" customHeight="1" x14ac:dyDescent="0.2">
      <c r="A912" s="357"/>
      <c r="B912" s="357"/>
      <c r="C912" s="357"/>
      <c r="D912" s="357"/>
      <c r="E912" s="357"/>
      <c r="F912" s="357"/>
      <c r="G912" s="357"/>
      <c r="H912" s="361"/>
      <c r="I912" s="357"/>
      <c r="J912" s="357"/>
      <c r="K912" s="361"/>
      <c r="L912" s="443"/>
      <c r="M912" s="357"/>
      <c r="N912" s="357"/>
      <c r="O912" s="357"/>
      <c r="P912" s="357"/>
      <c r="Q912" s="357"/>
      <c r="R912" s="357"/>
      <c r="S912" s="357"/>
      <c r="T912" s="357"/>
      <c r="U912" s="357"/>
      <c r="V912" s="357"/>
      <c r="W912" s="357"/>
      <c r="X912" s="357"/>
      <c r="Y912" s="357"/>
      <c r="Z912" s="357"/>
    </row>
    <row r="913" spans="1:26" ht="11.25" customHeight="1" x14ac:dyDescent="0.2">
      <c r="A913" s="357"/>
      <c r="B913" s="357"/>
      <c r="C913" s="357"/>
      <c r="D913" s="357"/>
      <c r="E913" s="357"/>
      <c r="F913" s="357"/>
      <c r="G913" s="357"/>
      <c r="H913" s="361"/>
      <c r="I913" s="357"/>
      <c r="J913" s="357"/>
      <c r="K913" s="361"/>
      <c r="L913" s="443"/>
      <c r="M913" s="357"/>
      <c r="N913" s="357"/>
      <c r="O913" s="357"/>
      <c r="P913" s="357"/>
      <c r="Q913" s="357"/>
      <c r="R913" s="357"/>
      <c r="S913" s="357"/>
      <c r="T913" s="357"/>
      <c r="U913" s="357"/>
      <c r="V913" s="357"/>
      <c r="W913" s="357"/>
      <c r="X913" s="357"/>
      <c r="Y913" s="357"/>
      <c r="Z913" s="357"/>
    </row>
    <row r="914" spans="1:26" ht="11.25" customHeight="1" x14ac:dyDescent="0.2">
      <c r="A914" s="357"/>
      <c r="B914" s="357"/>
      <c r="C914" s="357"/>
      <c r="D914" s="357"/>
      <c r="E914" s="357"/>
      <c r="F914" s="357"/>
      <c r="G914" s="357"/>
      <c r="H914" s="361"/>
      <c r="I914" s="357"/>
      <c r="J914" s="357"/>
      <c r="K914" s="361"/>
      <c r="L914" s="443"/>
      <c r="M914" s="357"/>
      <c r="N914" s="357"/>
      <c r="O914" s="357"/>
      <c r="P914" s="357"/>
      <c r="Q914" s="357"/>
      <c r="R914" s="357"/>
      <c r="S914" s="357"/>
      <c r="T914" s="357"/>
      <c r="U914" s="357"/>
      <c r="V914" s="357"/>
      <c r="W914" s="357"/>
      <c r="X914" s="357"/>
      <c r="Y914" s="357"/>
      <c r="Z914" s="357"/>
    </row>
    <row r="915" spans="1:26" ht="11.25" customHeight="1" x14ac:dyDescent="0.2">
      <c r="A915" s="357"/>
      <c r="B915" s="357"/>
      <c r="C915" s="357"/>
      <c r="D915" s="357"/>
      <c r="E915" s="357"/>
      <c r="F915" s="357"/>
      <c r="G915" s="357"/>
      <c r="H915" s="361"/>
      <c r="I915" s="357"/>
      <c r="J915" s="357"/>
      <c r="K915" s="361"/>
      <c r="L915" s="443"/>
      <c r="M915" s="357"/>
      <c r="N915" s="357"/>
      <c r="O915" s="357"/>
      <c r="P915" s="357"/>
      <c r="Q915" s="357"/>
      <c r="R915" s="357"/>
      <c r="S915" s="357"/>
      <c r="T915" s="357"/>
      <c r="U915" s="357"/>
      <c r="V915" s="357"/>
      <c r="W915" s="357"/>
      <c r="X915" s="357"/>
      <c r="Y915" s="357"/>
      <c r="Z915" s="357"/>
    </row>
    <row r="916" spans="1:26" ht="11.25" customHeight="1" x14ac:dyDescent="0.2">
      <c r="A916" s="357"/>
      <c r="B916" s="357"/>
      <c r="C916" s="357"/>
      <c r="D916" s="357"/>
      <c r="E916" s="357"/>
      <c r="F916" s="357"/>
      <c r="G916" s="357"/>
      <c r="H916" s="361"/>
      <c r="I916" s="357"/>
      <c r="J916" s="357"/>
      <c r="K916" s="361"/>
      <c r="L916" s="443"/>
      <c r="M916" s="357"/>
      <c r="N916" s="357"/>
      <c r="O916" s="357"/>
      <c r="P916" s="357"/>
      <c r="Q916" s="357"/>
      <c r="R916" s="357"/>
      <c r="S916" s="357"/>
      <c r="T916" s="357"/>
      <c r="U916" s="357"/>
      <c r="V916" s="357"/>
      <c r="W916" s="357"/>
      <c r="X916" s="357"/>
      <c r="Y916" s="357"/>
      <c r="Z916" s="357"/>
    </row>
    <row r="917" spans="1:26" ht="11.25" customHeight="1" x14ac:dyDescent="0.2">
      <c r="A917" s="357"/>
      <c r="B917" s="357"/>
      <c r="C917" s="357"/>
      <c r="D917" s="357"/>
      <c r="E917" s="357"/>
      <c r="F917" s="357"/>
      <c r="G917" s="357"/>
      <c r="H917" s="361"/>
      <c r="I917" s="357"/>
      <c r="J917" s="357"/>
      <c r="K917" s="361"/>
      <c r="L917" s="443"/>
      <c r="M917" s="357"/>
      <c r="N917" s="357"/>
      <c r="O917" s="357"/>
      <c r="P917" s="357"/>
      <c r="Q917" s="357"/>
      <c r="R917" s="357"/>
      <c r="S917" s="357"/>
      <c r="T917" s="357"/>
      <c r="U917" s="357"/>
      <c r="V917" s="357"/>
      <c r="W917" s="357"/>
      <c r="X917" s="357"/>
      <c r="Y917" s="357"/>
      <c r="Z917" s="357"/>
    </row>
    <row r="918" spans="1:26" ht="11.25" customHeight="1" x14ac:dyDescent="0.2">
      <c r="A918" s="357"/>
      <c r="B918" s="357"/>
      <c r="C918" s="357"/>
      <c r="D918" s="357"/>
      <c r="E918" s="357"/>
      <c r="F918" s="357"/>
      <c r="G918" s="357"/>
      <c r="H918" s="361"/>
      <c r="I918" s="357"/>
      <c r="J918" s="357"/>
      <c r="K918" s="361"/>
      <c r="L918" s="443"/>
      <c r="M918" s="357"/>
      <c r="N918" s="357"/>
      <c r="O918" s="357"/>
      <c r="P918" s="357"/>
      <c r="Q918" s="357"/>
      <c r="R918" s="357"/>
      <c r="S918" s="357"/>
      <c r="T918" s="357"/>
      <c r="U918" s="357"/>
      <c r="V918" s="357"/>
      <c r="W918" s="357"/>
      <c r="X918" s="357"/>
      <c r="Y918" s="357"/>
      <c r="Z918" s="357"/>
    </row>
    <row r="919" spans="1:26" ht="11.25" customHeight="1" x14ac:dyDescent="0.2">
      <c r="A919" s="357"/>
      <c r="B919" s="357"/>
      <c r="C919" s="357"/>
      <c r="D919" s="357"/>
      <c r="E919" s="357"/>
      <c r="F919" s="357"/>
      <c r="G919" s="357"/>
      <c r="H919" s="361"/>
      <c r="I919" s="357"/>
      <c r="J919" s="357"/>
      <c r="K919" s="361"/>
      <c r="L919" s="443"/>
      <c r="M919" s="357"/>
      <c r="N919" s="357"/>
      <c r="O919" s="357"/>
      <c r="P919" s="357"/>
      <c r="Q919" s="357"/>
      <c r="R919" s="357"/>
      <c r="S919" s="357"/>
      <c r="T919" s="357"/>
      <c r="U919" s="357"/>
      <c r="V919" s="357"/>
      <c r="W919" s="357"/>
      <c r="X919" s="357"/>
      <c r="Y919" s="357"/>
      <c r="Z919" s="357"/>
    </row>
    <row r="920" spans="1:26" ht="11.25" customHeight="1" x14ac:dyDescent="0.2">
      <c r="A920" s="357"/>
      <c r="B920" s="357"/>
      <c r="C920" s="357"/>
      <c r="D920" s="357"/>
      <c r="E920" s="357"/>
      <c r="F920" s="357"/>
      <c r="G920" s="357"/>
      <c r="H920" s="361"/>
      <c r="I920" s="357"/>
      <c r="J920" s="357"/>
      <c r="K920" s="361"/>
      <c r="L920" s="443"/>
      <c r="M920" s="357"/>
      <c r="N920" s="357"/>
      <c r="O920" s="357"/>
      <c r="P920" s="357"/>
      <c r="Q920" s="357"/>
      <c r="R920" s="357"/>
      <c r="S920" s="357"/>
      <c r="T920" s="357"/>
      <c r="U920" s="357"/>
      <c r="V920" s="357"/>
      <c r="W920" s="357"/>
      <c r="X920" s="357"/>
      <c r="Y920" s="357"/>
      <c r="Z920" s="357"/>
    </row>
    <row r="921" spans="1:26" ht="11.25" customHeight="1" x14ac:dyDescent="0.2">
      <c r="A921" s="357"/>
      <c r="B921" s="357"/>
      <c r="C921" s="357"/>
      <c r="D921" s="357"/>
      <c r="E921" s="357"/>
      <c r="F921" s="357"/>
      <c r="G921" s="357"/>
      <c r="H921" s="361"/>
      <c r="I921" s="357"/>
      <c r="J921" s="357"/>
      <c r="K921" s="361"/>
      <c r="L921" s="443"/>
      <c r="M921" s="357"/>
      <c r="N921" s="357"/>
      <c r="O921" s="357"/>
      <c r="P921" s="357"/>
      <c r="Q921" s="357"/>
      <c r="R921" s="357"/>
      <c r="S921" s="357"/>
      <c r="T921" s="357"/>
      <c r="U921" s="357"/>
      <c r="V921" s="357"/>
      <c r="W921" s="357"/>
      <c r="X921" s="357"/>
      <c r="Y921" s="357"/>
      <c r="Z921" s="357"/>
    </row>
    <row r="922" spans="1:26" ht="11.25" customHeight="1" x14ac:dyDescent="0.2">
      <c r="A922" s="357"/>
      <c r="B922" s="357"/>
      <c r="C922" s="357"/>
      <c r="D922" s="357"/>
      <c r="E922" s="357"/>
      <c r="F922" s="357"/>
      <c r="G922" s="357"/>
      <c r="H922" s="361"/>
      <c r="I922" s="357"/>
      <c r="J922" s="357"/>
      <c r="K922" s="361"/>
      <c r="L922" s="443"/>
      <c r="M922" s="357"/>
      <c r="N922" s="357"/>
      <c r="O922" s="357"/>
      <c r="P922" s="357"/>
      <c r="Q922" s="357"/>
      <c r="R922" s="357"/>
      <c r="S922" s="357"/>
      <c r="T922" s="357"/>
      <c r="U922" s="357"/>
      <c r="V922" s="357"/>
      <c r="W922" s="357"/>
      <c r="X922" s="357"/>
      <c r="Y922" s="357"/>
      <c r="Z922" s="357"/>
    </row>
    <row r="923" spans="1:26" ht="11.25" customHeight="1" x14ac:dyDescent="0.2">
      <c r="A923" s="357"/>
      <c r="B923" s="357"/>
      <c r="C923" s="357"/>
      <c r="D923" s="357"/>
      <c r="E923" s="357"/>
      <c r="F923" s="357"/>
      <c r="G923" s="357"/>
      <c r="H923" s="361"/>
      <c r="I923" s="357"/>
      <c r="J923" s="357"/>
      <c r="K923" s="361"/>
      <c r="L923" s="443"/>
      <c r="M923" s="357"/>
      <c r="N923" s="357"/>
      <c r="O923" s="357"/>
      <c r="P923" s="357"/>
      <c r="Q923" s="357"/>
      <c r="R923" s="357"/>
      <c r="S923" s="357"/>
      <c r="T923" s="357"/>
      <c r="U923" s="357"/>
      <c r="V923" s="357"/>
      <c r="W923" s="357"/>
      <c r="X923" s="357"/>
      <c r="Y923" s="357"/>
      <c r="Z923" s="357"/>
    </row>
    <row r="924" spans="1:26" ht="11.25" customHeight="1" x14ac:dyDescent="0.2">
      <c r="A924" s="357"/>
      <c r="B924" s="357"/>
      <c r="C924" s="357"/>
      <c r="D924" s="357"/>
      <c r="E924" s="357"/>
      <c r="F924" s="357"/>
      <c r="G924" s="357"/>
      <c r="H924" s="361"/>
      <c r="I924" s="357"/>
      <c r="J924" s="357"/>
      <c r="K924" s="361"/>
      <c r="L924" s="443"/>
      <c r="M924" s="357"/>
      <c r="N924" s="357"/>
      <c r="O924" s="357"/>
      <c r="P924" s="357"/>
      <c r="Q924" s="357"/>
      <c r="R924" s="357"/>
      <c r="S924" s="357"/>
      <c r="T924" s="357"/>
      <c r="U924" s="357"/>
      <c r="V924" s="357"/>
      <c r="W924" s="357"/>
      <c r="X924" s="357"/>
      <c r="Y924" s="357"/>
      <c r="Z924" s="357"/>
    </row>
    <row r="925" spans="1:26" ht="11.25" customHeight="1" x14ac:dyDescent="0.2">
      <c r="A925" s="357"/>
      <c r="B925" s="357"/>
      <c r="C925" s="357"/>
      <c r="D925" s="357"/>
      <c r="E925" s="357"/>
      <c r="F925" s="357"/>
      <c r="G925" s="357"/>
      <c r="H925" s="361"/>
      <c r="I925" s="357"/>
      <c r="J925" s="357"/>
      <c r="K925" s="361"/>
      <c r="L925" s="443"/>
      <c r="M925" s="357"/>
      <c r="N925" s="357"/>
      <c r="O925" s="357"/>
      <c r="P925" s="357"/>
      <c r="Q925" s="357"/>
      <c r="R925" s="357"/>
      <c r="S925" s="357"/>
      <c r="T925" s="357"/>
      <c r="U925" s="357"/>
      <c r="V925" s="357"/>
      <c r="W925" s="357"/>
      <c r="X925" s="357"/>
      <c r="Y925" s="357"/>
      <c r="Z925" s="357"/>
    </row>
    <row r="926" spans="1:26" ht="11.25" customHeight="1" x14ac:dyDescent="0.2">
      <c r="A926" s="357"/>
      <c r="B926" s="357"/>
      <c r="C926" s="357"/>
      <c r="D926" s="357"/>
      <c r="E926" s="357"/>
      <c r="F926" s="357"/>
      <c r="G926" s="357"/>
      <c r="H926" s="361"/>
      <c r="I926" s="357"/>
      <c r="J926" s="357"/>
      <c r="K926" s="361"/>
      <c r="L926" s="443"/>
      <c r="M926" s="357"/>
      <c r="N926" s="357"/>
      <c r="O926" s="357"/>
      <c r="P926" s="357"/>
      <c r="Q926" s="357"/>
      <c r="R926" s="357"/>
      <c r="S926" s="357"/>
      <c r="T926" s="357"/>
      <c r="U926" s="357"/>
      <c r="V926" s="357"/>
      <c r="W926" s="357"/>
      <c r="X926" s="357"/>
      <c r="Y926" s="357"/>
      <c r="Z926" s="357"/>
    </row>
    <row r="927" spans="1:26" ht="11.25" customHeight="1" x14ac:dyDescent="0.2">
      <c r="A927" s="357"/>
      <c r="B927" s="357"/>
      <c r="C927" s="357"/>
      <c r="D927" s="357"/>
      <c r="E927" s="357"/>
      <c r="F927" s="357"/>
      <c r="G927" s="357"/>
      <c r="H927" s="361"/>
      <c r="I927" s="357"/>
      <c r="J927" s="357"/>
      <c r="K927" s="361"/>
      <c r="L927" s="443"/>
      <c r="M927" s="357"/>
      <c r="N927" s="357"/>
      <c r="O927" s="357"/>
      <c r="P927" s="357"/>
      <c r="Q927" s="357"/>
      <c r="R927" s="357"/>
      <c r="S927" s="357"/>
      <c r="T927" s="357"/>
      <c r="U927" s="357"/>
      <c r="V927" s="357"/>
      <c r="W927" s="357"/>
      <c r="X927" s="357"/>
      <c r="Y927" s="357"/>
      <c r="Z927" s="357"/>
    </row>
    <row r="928" spans="1:26" ht="11.25" customHeight="1" x14ac:dyDescent="0.2">
      <c r="A928" s="357"/>
      <c r="B928" s="357"/>
      <c r="C928" s="357"/>
      <c r="D928" s="357"/>
      <c r="E928" s="357"/>
      <c r="F928" s="357"/>
      <c r="G928" s="357"/>
      <c r="H928" s="361"/>
      <c r="I928" s="357"/>
      <c r="J928" s="357"/>
      <c r="K928" s="361"/>
      <c r="L928" s="443"/>
      <c r="M928" s="357"/>
      <c r="N928" s="357"/>
      <c r="O928" s="357"/>
      <c r="P928" s="357"/>
      <c r="Q928" s="357"/>
      <c r="R928" s="357"/>
      <c r="S928" s="357"/>
      <c r="T928" s="357"/>
      <c r="U928" s="357"/>
      <c r="V928" s="357"/>
      <c r="W928" s="357"/>
      <c r="X928" s="357"/>
      <c r="Y928" s="357"/>
      <c r="Z928" s="357"/>
    </row>
    <row r="929" spans="1:26" ht="11.25" customHeight="1" x14ac:dyDescent="0.2">
      <c r="A929" s="357"/>
      <c r="B929" s="357"/>
      <c r="C929" s="357"/>
      <c r="D929" s="357"/>
      <c r="E929" s="357"/>
      <c r="F929" s="357"/>
      <c r="G929" s="357"/>
      <c r="H929" s="361"/>
      <c r="I929" s="357"/>
      <c r="J929" s="357"/>
      <c r="K929" s="361"/>
      <c r="L929" s="443"/>
      <c r="M929" s="357"/>
      <c r="N929" s="357"/>
      <c r="O929" s="357"/>
      <c r="P929" s="357"/>
      <c r="Q929" s="357"/>
      <c r="R929" s="357"/>
      <c r="S929" s="357"/>
      <c r="T929" s="357"/>
      <c r="U929" s="357"/>
      <c r="V929" s="357"/>
      <c r="W929" s="357"/>
      <c r="X929" s="357"/>
      <c r="Y929" s="357"/>
      <c r="Z929" s="357"/>
    </row>
    <row r="930" spans="1:26" ht="11.25" customHeight="1" x14ac:dyDescent="0.2">
      <c r="A930" s="357"/>
      <c r="B930" s="357"/>
      <c r="C930" s="357"/>
      <c r="D930" s="357"/>
      <c r="E930" s="357"/>
      <c r="F930" s="357"/>
      <c r="G930" s="357"/>
      <c r="H930" s="361"/>
      <c r="I930" s="357"/>
      <c r="J930" s="357"/>
      <c r="K930" s="361"/>
      <c r="L930" s="443"/>
      <c r="M930" s="357"/>
      <c r="N930" s="357"/>
      <c r="O930" s="357"/>
      <c r="P930" s="357"/>
      <c r="Q930" s="357"/>
      <c r="R930" s="357"/>
      <c r="S930" s="357"/>
      <c r="T930" s="357"/>
      <c r="U930" s="357"/>
      <c r="V930" s="357"/>
      <c r="W930" s="357"/>
      <c r="X930" s="357"/>
      <c r="Y930" s="357"/>
      <c r="Z930" s="357"/>
    </row>
    <row r="931" spans="1:26" ht="11.25" customHeight="1" x14ac:dyDescent="0.2">
      <c r="A931" s="357"/>
      <c r="B931" s="357"/>
      <c r="C931" s="357"/>
      <c r="D931" s="357"/>
      <c r="E931" s="357"/>
      <c r="F931" s="357"/>
      <c r="G931" s="357"/>
      <c r="H931" s="361"/>
      <c r="I931" s="357"/>
      <c r="J931" s="357"/>
      <c r="K931" s="361"/>
      <c r="L931" s="443"/>
      <c r="M931" s="357"/>
      <c r="N931" s="357"/>
      <c r="O931" s="357"/>
      <c r="P931" s="357"/>
      <c r="Q931" s="357"/>
      <c r="R931" s="357"/>
      <c r="S931" s="357"/>
      <c r="T931" s="357"/>
      <c r="U931" s="357"/>
      <c r="V931" s="357"/>
      <c r="W931" s="357"/>
      <c r="X931" s="357"/>
      <c r="Y931" s="357"/>
      <c r="Z931" s="357"/>
    </row>
    <row r="932" spans="1:26" ht="11.25" customHeight="1" x14ac:dyDescent="0.2">
      <c r="A932" s="357"/>
      <c r="B932" s="357"/>
      <c r="C932" s="357"/>
      <c r="D932" s="357"/>
      <c r="E932" s="357"/>
      <c r="F932" s="357"/>
      <c r="G932" s="357"/>
      <c r="H932" s="361"/>
      <c r="I932" s="357"/>
      <c r="J932" s="357"/>
      <c r="K932" s="361"/>
      <c r="L932" s="443"/>
      <c r="M932" s="357"/>
      <c r="N932" s="357"/>
      <c r="O932" s="357"/>
      <c r="P932" s="357"/>
      <c r="Q932" s="357"/>
      <c r="R932" s="357"/>
      <c r="S932" s="357"/>
      <c r="T932" s="357"/>
      <c r="U932" s="357"/>
      <c r="V932" s="357"/>
      <c r="W932" s="357"/>
      <c r="X932" s="357"/>
      <c r="Y932" s="357"/>
      <c r="Z932" s="357"/>
    </row>
    <row r="933" spans="1:26" ht="11.25" customHeight="1" x14ac:dyDescent="0.2">
      <c r="A933" s="357"/>
      <c r="B933" s="357"/>
      <c r="C933" s="357"/>
      <c r="D933" s="357"/>
      <c r="E933" s="357"/>
      <c r="F933" s="357"/>
      <c r="G933" s="357"/>
      <c r="H933" s="361"/>
      <c r="I933" s="357"/>
      <c r="J933" s="357"/>
      <c r="K933" s="361"/>
      <c r="L933" s="443"/>
      <c r="M933" s="357"/>
      <c r="N933" s="357"/>
      <c r="O933" s="357"/>
      <c r="P933" s="357"/>
      <c r="Q933" s="357"/>
      <c r="R933" s="357"/>
      <c r="S933" s="357"/>
      <c r="T933" s="357"/>
      <c r="U933" s="357"/>
      <c r="V933" s="357"/>
      <c r="W933" s="357"/>
      <c r="X933" s="357"/>
      <c r="Y933" s="357"/>
      <c r="Z933" s="357"/>
    </row>
    <row r="934" spans="1:26" ht="11.25" customHeight="1" x14ac:dyDescent="0.2">
      <c r="A934" s="357"/>
      <c r="B934" s="357"/>
      <c r="C934" s="357"/>
      <c r="D934" s="357"/>
      <c r="E934" s="357"/>
      <c r="F934" s="357"/>
      <c r="G934" s="357"/>
      <c r="H934" s="361"/>
      <c r="I934" s="357"/>
      <c r="J934" s="357"/>
      <c r="K934" s="361"/>
      <c r="L934" s="443"/>
      <c r="M934" s="357"/>
      <c r="N934" s="357"/>
      <c r="O934" s="357"/>
      <c r="P934" s="357"/>
      <c r="Q934" s="357"/>
      <c r="R934" s="357"/>
      <c r="S934" s="357"/>
      <c r="T934" s="357"/>
      <c r="U934" s="357"/>
      <c r="V934" s="357"/>
      <c r="W934" s="357"/>
      <c r="X934" s="357"/>
      <c r="Y934" s="357"/>
      <c r="Z934" s="357"/>
    </row>
    <row r="935" spans="1:26" ht="11.25" customHeight="1" x14ac:dyDescent="0.2">
      <c r="A935" s="357"/>
      <c r="B935" s="357"/>
      <c r="C935" s="357"/>
      <c r="D935" s="357"/>
      <c r="E935" s="357"/>
      <c r="F935" s="357"/>
      <c r="G935" s="357"/>
      <c r="H935" s="361"/>
      <c r="I935" s="357"/>
      <c r="J935" s="357"/>
      <c r="K935" s="361"/>
      <c r="L935" s="443"/>
      <c r="M935" s="357"/>
      <c r="N935" s="357"/>
      <c r="O935" s="357"/>
      <c r="P935" s="357"/>
      <c r="Q935" s="357"/>
      <c r="R935" s="357"/>
      <c r="S935" s="357"/>
      <c r="T935" s="357"/>
      <c r="U935" s="357"/>
      <c r="V935" s="357"/>
      <c r="W935" s="357"/>
      <c r="X935" s="357"/>
      <c r="Y935" s="357"/>
      <c r="Z935" s="357"/>
    </row>
    <row r="936" spans="1:26" ht="11.25" customHeight="1" x14ac:dyDescent="0.2">
      <c r="A936" s="357"/>
      <c r="B936" s="357"/>
      <c r="C936" s="357"/>
      <c r="D936" s="357"/>
      <c r="E936" s="357"/>
      <c r="F936" s="357"/>
      <c r="G936" s="357"/>
      <c r="H936" s="361"/>
      <c r="I936" s="357"/>
      <c r="J936" s="357"/>
      <c r="K936" s="361"/>
      <c r="L936" s="443"/>
      <c r="M936" s="357"/>
      <c r="N936" s="357"/>
      <c r="O936" s="357"/>
      <c r="P936" s="357"/>
      <c r="Q936" s="357"/>
      <c r="R936" s="357"/>
      <c r="S936" s="357"/>
      <c r="T936" s="357"/>
      <c r="U936" s="357"/>
      <c r="V936" s="357"/>
      <c r="W936" s="357"/>
      <c r="X936" s="357"/>
      <c r="Y936" s="357"/>
      <c r="Z936" s="357"/>
    </row>
    <row r="937" spans="1:26" ht="11.25" customHeight="1" x14ac:dyDescent="0.2">
      <c r="A937" s="357"/>
      <c r="B937" s="357"/>
      <c r="C937" s="357"/>
      <c r="D937" s="357"/>
      <c r="E937" s="357"/>
      <c r="F937" s="357"/>
      <c r="G937" s="357"/>
      <c r="H937" s="361"/>
      <c r="I937" s="357"/>
      <c r="J937" s="357"/>
      <c r="K937" s="361"/>
      <c r="L937" s="443"/>
      <c r="M937" s="357"/>
      <c r="N937" s="357"/>
      <c r="O937" s="357"/>
      <c r="P937" s="357"/>
      <c r="Q937" s="357"/>
      <c r="R937" s="357"/>
      <c r="S937" s="357"/>
      <c r="T937" s="357"/>
      <c r="U937" s="357"/>
      <c r="V937" s="357"/>
      <c r="W937" s="357"/>
      <c r="X937" s="357"/>
      <c r="Y937" s="357"/>
      <c r="Z937" s="357"/>
    </row>
    <row r="938" spans="1:26" ht="11.25" customHeight="1" x14ac:dyDescent="0.2">
      <c r="A938" s="357"/>
      <c r="B938" s="357"/>
      <c r="C938" s="357"/>
      <c r="D938" s="357"/>
      <c r="E938" s="357"/>
      <c r="F938" s="357"/>
      <c r="G938" s="357"/>
      <c r="H938" s="361"/>
      <c r="I938" s="357"/>
      <c r="J938" s="357"/>
      <c r="K938" s="361"/>
      <c r="L938" s="443"/>
      <c r="M938" s="357"/>
      <c r="N938" s="357"/>
      <c r="O938" s="357"/>
      <c r="P938" s="357"/>
      <c r="Q938" s="357"/>
      <c r="R938" s="357"/>
      <c r="S938" s="357"/>
      <c r="T938" s="357"/>
      <c r="U938" s="357"/>
      <c r="V938" s="357"/>
      <c r="W938" s="357"/>
      <c r="X938" s="357"/>
      <c r="Y938" s="357"/>
      <c r="Z938" s="357"/>
    </row>
    <row r="939" spans="1:26" ht="11.25" customHeight="1" x14ac:dyDescent="0.2">
      <c r="A939" s="357"/>
      <c r="B939" s="357"/>
      <c r="C939" s="357"/>
      <c r="D939" s="357"/>
      <c r="E939" s="357"/>
      <c r="F939" s="357"/>
      <c r="G939" s="357"/>
      <c r="H939" s="361"/>
      <c r="I939" s="357"/>
      <c r="J939" s="357"/>
      <c r="K939" s="361"/>
      <c r="L939" s="443"/>
      <c r="M939" s="357"/>
      <c r="N939" s="357"/>
      <c r="O939" s="357"/>
      <c r="P939" s="357"/>
      <c r="Q939" s="357"/>
      <c r="R939" s="357"/>
      <c r="S939" s="357"/>
      <c r="T939" s="357"/>
      <c r="U939" s="357"/>
      <c r="V939" s="357"/>
      <c r="W939" s="357"/>
      <c r="X939" s="357"/>
      <c r="Y939" s="357"/>
      <c r="Z939" s="357"/>
    </row>
    <row r="940" spans="1:26" ht="11.25" customHeight="1" x14ac:dyDescent="0.2">
      <c r="A940" s="357"/>
      <c r="B940" s="357"/>
      <c r="C940" s="357"/>
      <c r="D940" s="357"/>
      <c r="E940" s="357"/>
      <c r="F940" s="357"/>
      <c r="G940" s="357"/>
      <c r="H940" s="361"/>
      <c r="I940" s="357"/>
      <c r="J940" s="357"/>
      <c r="K940" s="361"/>
      <c r="L940" s="443"/>
      <c r="M940" s="357"/>
      <c r="N940" s="357"/>
      <c r="O940" s="357"/>
      <c r="P940" s="357"/>
      <c r="Q940" s="357"/>
      <c r="R940" s="357"/>
      <c r="S940" s="357"/>
      <c r="T940" s="357"/>
      <c r="U940" s="357"/>
      <c r="V940" s="357"/>
      <c r="W940" s="357"/>
      <c r="X940" s="357"/>
      <c r="Y940" s="357"/>
      <c r="Z940" s="357"/>
    </row>
    <row r="941" spans="1:26" ht="11.25" customHeight="1" x14ac:dyDescent="0.2">
      <c r="A941" s="357"/>
      <c r="B941" s="357"/>
      <c r="C941" s="357"/>
      <c r="D941" s="357"/>
      <c r="E941" s="357"/>
      <c r="F941" s="357"/>
      <c r="G941" s="357"/>
      <c r="H941" s="361"/>
      <c r="I941" s="357"/>
      <c r="J941" s="357"/>
      <c r="K941" s="361"/>
      <c r="L941" s="443"/>
      <c r="M941" s="357"/>
      <c r="N941" s="357"/>
      <c r="O941" s="357"/>
      <c r="P941" s="357"/>
      <c r="Q941" s="357"/>
      <c r="R941" s="357"/>
      <c r="S941" s="357"/>
      <c r="T941" s="357"/>
      <c r="U941" s="357"/>
      <c r="V941" s="357"/>
      <c r="W941" s="357"/>
      <c r="X941" s="357"/>
      <c r="Y941" s="357"/>
      <c r="Z941" s="357"/>
    </row>
    <row r="942" spans="1:26" ht="11.25" customHeight="1" x14ac:dyDescent="0.2">
      <c r="A942" s="357"/>
      <c r="B942" s="357"/>
      <c r="C942" s="357"/>
      <c r="D942" s="357"/>
      <c r="E942" s="357"/>
      <c r="F942" s="357"/>
      <c r="G942" s="357"/>
      <c r="H942" s="361"/>
      <c r="I942" s="357"/>
      <c r="J942" s="357"/>
      <c r="K942" s="361"/>
      <c r="L942" s="443"/>
      <c r="M942" s="357"/>
      <c r="N942" s="357"/>
      <c r="O942" s="357"/>
      <c r="P942" s="357"/>
      <c r="Q942" s="357"/>
      <c r="R942" s="357"/>
      <c r="S942" s="357"/>
      <c r="T942" s="357"/>
      <c r="U942" s="357"/>
      <c r="V942" s="357"/>
      <c r="W942" s="357"/>
      <c r="X942" s="357"/>
      <c r="Y942" s="357"/>
      <c r="Z942" s="357"/>
    </row>
    <row r="943" spans="1:26" ht="11.25" customHeight="1" x14ac:dyDescent="0.2">
      <c r="A943" s="357"/>
      <c r="B943" s="357"/>
      <c r="C943" s="357"/>
      <c r="D943" s="357"/>
      <c r="E943" s="357"/>
      <c r="F943" s="357"/>
      <c r="G943" s="357"/>
      <c r="H943" s="361"/>
      <c r="I943" s="357"/>
      <c r="J943" s="357"/>
      <c r="K943" s="361"/>
      <c r="L943" s="443"/>
      <c r="M943" s="357"/>
      <c r="N943" s="357"/>
      <c r="O943" s="357"/>
      <c r="P943" s="357"/>
      <c r="Q943" s="357"/>
      <c r="R943" s="357"/>
      <c r="S943" s="357"/>
      <c r="T943" s="357"/>
      <c r="U943" s="357"/>
      <c r="V943" s="357"/>
      <c r="W943" s="357"/>
      <c r="X943" s="357"/>
      <c r="Y943" s="357"/>
      <c r="Z943" s="357"/>
    </row>
    <row r="944" spans="1:26" ht="11.25" customHeight="1" x14ac:dyDescent="0.2">
      <c r="A944" s="357"/>
      <c r="B944" s="357"/>
      <c r="C944" s="357"/>
      <c r="D944" s="357"/>
      <c r="E944" s="357"/>
      <c r="F944" s="357"/>
      <c r="G944" s="357"/>
      <c r="H944" s="361"/>
      <c r="I944" s="357"/>
      <c r="J944" s="357"/>
      <c r="K944" s="361"/>
      <c r="L944" s="443"/>
      <c r="M944" s="357"/>
      <c r="N944" s="357"/>
      <c r="O944" s="357"/>
      <c r="P944" s="357"/>
      <c r="Q944" s="357"/>
      <c r="R944" s="357"/>
      <c r="S944" s="357"/>
      <c r="T944" s="357"/>
      <c r="U944" s="357"/>
      <c r="V944" s="357"/>
      <c r="W944" s="357"/>
      <c r="X944" s="357"/>
      <c r="Y944" s="357"/>
      <c r="Z944" s="357"/>
    </row>
    <row r="945" spans="1:26" ht="11.25" customHeight="1" x14ac:dyDescent="0.2">
      <c r="A945" s="357"/>
      <c r="B945" s="357"/>
      <c r="C945" s="357"/>
      <c r="D945" s="357"/>
      <c r="E945" s="357"/>
      <c r="F945" s="357"/>
      <c r="G945" s="357"/>
      <c r="H945" s="361"/>
      <c r="I945" s="357"/>
      <c r="J945" s="357"/>
      <c r="K945" s="361"/>
      <c r="L945" s="443"/>
      <c r="M945" s="357"/>
      <c r="N945" s="357"/>
      <c r="O945" s="357"/>
      <c r="P945" s="357"/>
      <c r="Q945" s="357"/>
      <c r="R945" s="357"/>
      <c r="S945" s="357"/>
      <c r="T945" s="357"/>
      <c r="U945" s="357"/>
      <c r="V945" s="357"/>
      <c r="W945" s="357"/>
      <c r="X945" s="357"/>
      <c r="Y945" s="357"/>
      <c r="Z945" s="357"/>
    </row>
    <row r="946" spans="1:26" ht="11.25" customHeight="1" x14ac:dyDescent="0.2">
      <c r="A946" s="357"/>
      <c r="B946" s="357"/>
      <c r="C946" s="357"/>
      <c r="D946" s="357"/>
      <c r="E946" s="357"/>
      <c r="F946" s="357"/>
      <c r="G946" s="357"/>
      <c r="H946" s="361"/>
      <c r="I946" s="357"/>
      <c r="J946" s="357"/>
      <c r="K946" s="361"/>
      <c r="L946" s="443"/>
      <c r="M946" s="357"/>
      <c r="N946" s="357"/>
      <c r="O946" s="357"/>
      <c r="P946" s="357"/>
      <c r="Q946" s="357"/>
      <c r="R946" s="357"/>
      <c r="S946" s="357"/>
      <c r="T946" s="357"/>
      <c r="U946" s="357"/>
      <c r="V946" s="357"/>
      <c r="W946" s="357"/>
      <c r="X946" s="357"/>
      <c r="Y946" s="357"/>
      <c r="Z946" s="357"/>
    </row>
    <row r="947" spans="1:26" ht="11.25" customHeight="1" x14ac:dyDescent="0.2">
      <c r="A947" s="357"/>
      <c r="B947" s="357"/>
      <c r="C947" s="357"/>
      <c r="D947" s="357"/>
      <c r="E947" s="357"/>
      <c r="F947" s="357"/>
      <c r="G947" s="357"/>
      <c r="H947" s="361"/>
      <c r="I947" s="357"/>
      <c r="J947" s="357"/>
      <c r="K947" s="361"/>
      <c r="L947" s="443"/>
      <c r="M947" s="357"/>
      <c r="N947" s="357"/>
      <c r="O947" s="357"/>
      <c r="P947" s="357"/>
      <c r="Q947" s="357"/>
      <c r="R947" s="357"/>
      <c r="S947" s="357"/>
      <c r="T947" s="357"/>
      <c r="U947" s="357"/>
      <c r="V947" s="357"/>
      <c r="W947" s="357"/>
      <c r="X947" s="357"/>
      <c r="Y947" s="357"/>
      <c r="Z947" s="357"/>
    </row>
    <row r="948" spans="1:26" ht="11.25" customHeight="1" x14ac:dyDescent="0.2">
      <c r="A948" s="357"/>
      <c r="B948" s="357"/>
      <c r="C948" s="357"/>
      <c r="D948" s="357"/>
      <c r="E948" s="357"/>
      <c r="F948" s="357"/>
      <c r="G948" s="357"/>
      <c r="H948" s="361"/>
      <c r="I948" s="357"/>
      <c r="J948" s="357"/>
      <c r="K948" s="361"/>
      <c r="L948" s="443"/>
      <c r="M948" s="357"/>
      <c r="N948" s="357"/>
      <c r="O948" s="357"/>
      <c r="P948" s="357"/>
      <c r="Q948" s="357"/>
      <c r="R948" s="357"/>
      <c r="S948" s="357"/>
      <c r="T948" s="357"/>
      <c r="U948" s="357"/>
      <c r="V948" s="357"/>
      <c r="W948" s="357"/>
      <c r="X948" s="357"/>
      <c r="Y948" s="357"/>
      <c r="Z948" s="357"/>
    </row>
    <row r="949" spans="1:26" ht="11.25" customHeight="1" x14ac:dyDescent="0.2">
      <c r="A949" s="357"/>
      <c r="B949" s="357"/>
      <c r="C949" s="357"/>
      <c r="D949" s="357"/>
      <c r="E949" s="357"/>
      <c r="F949" s="357"/>
      <c r="G949" s="357"/>
      <c r="H949" s="361"/>
      <c r="I949" s="357"/>
      <c r="J949" s="357"/>
      <c r="K949" s="361"/>
      <c r="L949" s="443"/>
      <c r="M949" s="357"/>
      <c r="N949" s="357"/>
      <c r="O949" s="357"/>
      <c r="P949" s="357"/>
      <c r="Q949" s="357"/>
      <c r="R949" s="357"/>
      <c r="S949" s="357"/>
      <c r="T949" s="357"/>
      <c r="U949" s="357"/>
      <c r="V949" s="357"/>
      <c r="W949" s="357"/>
      <c r="X949" s="357"/>
      <c r="Y949" s="357"/>
      <c r="Z949" s="357"/>
    </row>
    <row r="950" spans="1:26" ht="11.25" customHeight="1" x14ac:dyDescent="0.2">
      <c r="A950" s="357"/>
      <c r="B950" s="357"/>
      <c r="C950" s="357"/>
      <c r="D950" s="357"/>
      <c r="E950" s="357"/>
      <c r="F950" s="357"/>
      <c r="G950" s="357"/>
      <c r="H950" s="361"/>
      <c r="I950" s="357"/>
      <c r="J950" s="357"/>
      <c r="K950" s="361"/>
      <c r="L950" s="443"/>
      <c r="M950" s="357"/>
      <c r="N950" s="357"/>
      <c r="O950" s="357"/>
      <c r="P950" s="357"/>
      <c r="Q950" s="357"/>
      <c r="R950" s="357"/>
      <c r="S950" s="357"/>
      <c r="T950" s="357"/>
      <c r="U950" s="357"/>
      <c r="V950" s="357"/>
      <c r="W950" s="357"/>
      <c r="X950" s="357"/>
      <c r="Y950" s="357"/>
      <c r="Z950" s="357"/>
    </row>
    <row r="951" spans="1:26" ht="11.25" customHeight="1" x14ac:dyDescent="0.2">
      <c r="A951" s="357"/>
      <c r="B951" s="357"/>
      <c r="C951" s="357"/>
      <c r="D951" s="357"/>
      <c r="E951" s="357"/>
      <c r="F951" s="357"/>
      <c r="G951" s="357"/>
      <c r="H951" s="361"/>
      <c r="I951" s="357"/>
      <c r="J951" s="357"/>
      <c r="K951" s="361"/>
      <c r="L951" s="443"/>
      <c r="M951" s="357"/>
      <c r="N951" s="357"/>
      <c r="O951" s="357"/>
      <c r="P951" s="357"/>
      <c r="Q951" s="357"/>
      <c r="R951" s="357"/>
      <c r="S951" s="357"/>
      <c r="T951" s="357"/>
      <c r="U951" s="357"/>
      <c r="V951" s="357"/>
      <c r="W951" s="357"/>
      <c r="X951" s="357"/>
      <c r="Y951" s="357"/>
      <c r="Z951" s="357"/>
    </row>
    <row r="952" spans="1:26" ht="11.25" customHeight="1" x14ac:dyDescent="0.2">
      <c r="A952" s="357"/>
      <c r="B952" s="357"/>
      <c r="C952" s="357"/>
      <c r="D952" s="357"/>
      <c r="E952" s="357"/>
      <c r="F952" s="357"/>
      <c r="G952" s="357"/>
      <c r="H952" s="361"/>
      <c r="I952" s="357"/>
      <c r="J952" s="357"/>
      <c r="K952" s="361"/>
      <c r="L952" s="443"/>
      <c r="M952" s="357"/>
      <c r="N952" s="357"/>
      <c r="O952" s="357"/>
      <c r="P952" s="357"/>
      <c r="Q952" s="357"/>
      <c r="R952" s="357"/>
      <c r="S952" s="357"/>
      <c r="T952" s="357"/>
      <c r="U952" s="357"/>
      <c r="V952" s="357"/>
      <c r="W952" s="357"/>
      <c r="X952" s="357"/>
      <c r="Y952" s="357"/>
      <c r="Z952" s="357"/>
    </row>
    <row r="953" spans="1:26" ht="11.25" customHeight="1" x14ac:dyDescent="0.2">
      <c r="A953" s="357"/>
      <c r="B953" s="357"/>
      <c r="C953" s="357"/>
      <c r="D953" s="357"/>
      <c r="E953" s="357"/>
      <c r="F953" s="357"/>
      <c r="G953" s="357"/>
      <c r="H953" s="361"/>
      <c r="I953" s="357"/>
      <c r="J953" s="357"/>
      <c r="K953" s="361"/>
      <c r="L953" s="443"/>
      <c r="M953" s="357"/>
      <c r="N953" s="357"/>
      <c r="O953" s="357"/>
      <c r="P953" s="357"/>
      <c r="Q953" s="357"/>
      <c r="R953" s="357"/>
      <c r="S953" s="357"/>
      <c r="T953" s="357"/>
      <c r="U953" s="357"/>
      <c r="V953" s="357"/>
      <c r="W953" s="357"/>
      <c r="X953" s="357"/>
      <c r="Y953" s="357"/>
      <c r="Z953" s="357"/>
    </row>
    <row r="954" spans="1:26" ht="11.25" customHeight="1" x14ac:dyDescent="0.2">
      <c r="A954" s="357"/>
      <c r="B954" s="357"/>
      <c r="C954" s="357"/>
      <c r="D954" s="357"/>
      <c r="E954" s="357"/>
      <c r="F954" s="357"/>
      <c r="G954" s="357"/>
      <c r="H954" s="361"/>
      <c r="I954" s="357"/>
      <c r="J954" s="357"/>
      <c r="K954" s="361"/>
      <c r="L954" s="443"/>
      <c r="M954" s="357"/>
      <c r="N954" s="357"/>
      <c r="O954" s="357"/>
      <c r="P954" s="357"/>
      <c r="Q954" s="357"/>
      <c r="R954" s="357"/>
      <c r="S954" s="357"/>
      <c r="T954" s="357"/>
      <c r="U954" s="357"/>
      <c r="V954" s="357"/>
      <c r="W954" s="357"/>
      <c r="X954" s="357"/>
      <c r="Y954" s="357"/>
      <c r="Z954" s="357"/>
    </row>
    <row r="955" spans="1:26" ht="11.25" customHeight="1" x14ac:dyDescent="0.2">
      <c r="A955" s="357"/>
      <c r="B955" s="357"/>
      <c r="C955" s="357"/>
      <c r="D955" s="357"/>
      <c r="E955" s="357"/>
      <c r="F955" s="357"/>
      <c r="G955" s="357"/>
      <c r="H955" s="361"/>
      <c r="I955" s="357"/>
      <c r="J955" s="357"/>
      <c r="K955" s="361"/>
      <c r="L955" s="443"/>
      <c r="M955" s="357"/>
      <c r="N955" s="357"/>
      <c r="O955" s="357"/>
      <c r="P955" s="357"/>
      <c r="Q955" s="357"/>
      <c r="R955" s="357"/>
      <c r="S955" s="357"/>
      <c r="T955" s="357"/>
      <c r="U955" s="357"/>
      <c r="V955" s="357"/>
      <c r="W955" s="357"/>
      <c r="X955" s="357"/>
      <c r="Y955" s="357"/>
      <c r="Z955" s="357"/>
    </row>
    <row r="956" spans="1:26" ht="11.25" customHeight="1" x14ac:dyDescent="0.2">
      <c r="A956" s="357"/>
      <c r="B956" s="357"/>
      <c r="C956" s="357"/>
      <c r="D956" s="357"/>
      <c r="E956" s="357"/>
      <c r="F956" s="357"/>
      <c r="G956" s="357"/>
      <c r="H956" s="361"/>
      <c r="I956" s="357"/>
      <c r="J956" s="357"/>
      <c r="K956" s="361"/>
      <c r="L956" s="443"/>
      <c r="M956" s="357"/>
      <c r="N956" s="357"/>
      <c r="O956" s="357"/>
      <c r="P956" s="357"/>
      <c r="Q956" s="357"/>
      <c r="R956" s="357"/>
      <c r="S956" s="357"/>
      <c r="T956" s="357"/>
      <c r="U956" s="357"/>
      <c r="V956" s="357"/>
      <c r="W956" s="357"/>
      <c r="X956" s="357"/>
      <c r="Y956" s="357"/>
      <c r="Z956" s="357"/>
    </row>
    <row r="957" spans="1:26" ht="11.25" customHeight="1" x14ac:dyDescent="0.2">
      <c r="A957" s="357"/>
      <c r="B957" s="357"/>
      <c r="C957" s="357"/>
      <c r="D957" s="357"/>
      <c r="E957" s="357"/>
      <c r="F957" s="357"/>
      <c r="G957" s="357"/>
      <c r="H957" s="361"/>
      <c r="I957" s="357"/>
      <c r="J957" s="357"/>
      <c r="K957" s="361"/>
      <c r="L957" s="443"/>
      <c r="M957" s="357"/>
      <c r="N957" s="357"/>
      <c r="O957" s="357"/>
      <c r="P957" s="357"/>
      <c r="Q957" s="357"/>
      <c r="R957" s="357"/>
      <c r="S957" s="357"/>
      <c r="T957" s="357"/>
      <c r="U957" s="357"/>
      <c r="V957" s="357"/>
      <c r="W957" s="357"/>
      <c r="X957" s="357"/>
      <c r="Y957" s="357"/>
      <c r="Z957" s="357"/>
    </row>
    <row r="958" spans="1:26" ht="11.25" customHeight="1" x14ac:dyDescent="0.2">
      <c r="A958" s="357"/>
      <c r="B958" s="357"/>
      <c r="C958" s="357"/>
      <c r="D958" s="357"/>
      <c r="E958" s="357"/>
      <c r="F958" s="357"/>
      <c r="G958" s="357"/>
      <c r="H958" s="361"/>
      <c r="I958" s="357"/>
      <c r="J958" s="357"/>
      <c r="K958" s="361"/>
      <c r="L958" s="443"/>
      <c r="M958" s="357"/>
      <c r="N958" s="357"/>
      <c r="O958" s="357"/>
      <c r="P958" s="357"/>
      <c r="Q958" s="357"/>
      <c r="R958" s="357"/>
      <c r="S958" s="357"/>
      <c r="T958" s="357"/>
      <c r="U958" s="357"/>
      <c r="V958" s="357"/>
      <c r="W958" s="357"/>
      <c r="X958" s="357"/>
      <c r="Y958" s="357"/>
      <c r="Z958" s="357"/>
    </row>
    <row r="959" spans="1:26" ht="11.25" customHeight="1" x14ac:dyDescent="0.2">
      <c r="A959" s="357"/>
      <c r="B959" s="357"/>
      <c r="C959" s="357"/>
      <c r="D959" s="357"/>
      <c r="E959" s="357"/>
      <c r="F959" s="357"/>
      <c r="G959" s="357"/>
      <c r="H959" s="361"/>
      <c r="I959" s="357"/>
      <c r="J959" s="357"/>
      <c r="K959" s="361"/>
      <c r="L959" s="443"/>
      <c r="M959" s="357"/>
      <c r="N959" s="357"/>
      <c r="O959" s="357"/>
      <c r="P959" s="357"/>
      <c r="Q959" s="357"/>
      <c r="R959" s="357"/>
      <c r="S959" s="357"/>
      <c r="T959" s="357"/>
      <c r="U959" s="357"/>
      <c r="V959" s="357"/>
      <c r="W959" s="357"/>
      <c r="X959" s="357"/>
      <c r="Y959" s="357"/>
      <c r="Z959" s="357"/>
    </row>
    <row r="960" spans="1:26" ht="11.25" customHeight="1" x14ac:dyDescent="0.2">
      <c r="A960" s="357"/>
      <c r="B960" s="357"/>
      <c r="C960" s="357"/>
      <c r="D960" s="357"/>
      <c r="E960" s="357"/>
      <c r="F960" s="357"/>
      <c r="G960" s="357"/>
      <c r="H960" s="361"/>
      <c r="I960" s="357"/>
      <c r="J960" s="357"/>
      <c r="K960" s="361"/>
      <c r="L960" s="443"/>
      <c r="M960" s="357"/>
      <c r="N960" s="357"/>
      <c r="O960" s="357"/>
      <c r="P960" s="357"/>
      <c r="Q960" s="357"/>
      <c r="R960" s="357"/>
      <c r="S960" s="357"/>
      <c r="T960" s="357"/>
      <c r="U960" s="357"/>
      <c r="V960" s="357"/>
      <c r="W960" s="357"/>
      <c r="X960" s="357"/>
      <c r="Y960" s="357"/>
      <c r="Z960" s="357"/>
    </row>
    <row r="961" spans="1:26" ht="11.25" customHeight="1" x14ac:dyDescent="0.2">
      <c r="A961" s="357"/>
      <c r="B961" s="357"/>
      <c r="C961" s="357"/>
      <c r="D961" s="357"/>
      <c r="E961" s="357"/>
      <c r="F961" s="357"/>
      <c r="G961" s="357"/>
      <c r="H961" s="361"/>
      <c r="I961" s="357"/>
      <c r="J961" s="357"/>
      <c r="K961" s="361"/>
      <c r="L961" s="443"/>
      <c r="M961" s="357"/>
      <c r="N961" s="357"/>
      <c r="O961" s="357"/>
      <c r="P961" s="357"/>
      <c r="Q961" s="357"/>
      <c r="R961" s="357"/>
      <c r="S961" s="357"/>
      <c r="T961" s="357"/>
      <c r="U961" s="357"/>
      <c r="V961" s="357"/>
      <c r="W961" s="357"/>
      <c r="X961" s="357"/>
      <c r="Y961" s="357"/>
      <c r="Z961" s="357"/>
    </row>
    <row r="962" spans="1:26" ht="11.25" customHeight="1" x14ac:dyDescent="0.2">
      <c r="A962" s="357"/>
      <c r="B962" s="357"/>
      <c r="C962" s="357"/>
      <c r="D962" s="357"/>
      <c r="E962" s="357"/>
      <c r="F962" s="357"/>
      <c r="G962" s="357"/>
      <c r="H962" s="361"/>
      <c r="I962" s="357"/>
      <c r="J962" s="357"/>
      <c r="K962" s="361"/>
      <c r="L962" s="443"/>
      <c r="M962" s="357"/>
      <c r="N962" s="357"/>
      <c r="O962" s="357"/>
      <c r="P962" s="357"/>
      <c r="Q962" s="357"/>
      <c r="R962" s="357"/>
      <c r="S962" s="357"/>
      <c r="T962" s="357"/>
      <c r="U962" s="357"/>
      <c r="V962" s="357"/>
      <c r="W962" s="357"/>
      <c r="X962" s="357"/>
      <c r="Y962" s="357"/>
      <c r="Z962" s="357"/>
    </row>
    <row r="963" spans="1:26" ht="11.25" customHeight="1" x14ac:dyDescent="0.2">
      <c r="A963" s="357"/>
      <c r="B963" s="357"/>
      <c r="C963" s="357"/>
      <c r="D963" s="357"/>
      <c r="E963" s="357"/>
      <c r="F963" s="357"/>
      <c r="G963" s="357"/>
      <c r="H963" s="361"/>
      <c r="I963" s="357"/>
      <c r="J963" s="357"/>
      <c r="K963" s="361"/>
      <c r="L963" s="443"/>
      <c r="M963" s="357"/>
      <c r="N963" s="357"/>
      <c r="O963" s="357"/>
      <c r="P963" s="357"/>
      <c r="Q963" s="357"/>
      <c r="R963" s="357"/>
      <c r="S963" s="357"/>
      <c r="T963" s="357"/>
      <c r="U963" s="357"/>
      <c r="V963" s="357"/>
      <c r="W963" s="357"/>
      <c r="X963" s="357"/>
      <c r="Y963" s="357"/>
      <c r="Z963" s="357"/>
    </row>
    <row r="964" spans="1:26" ht="11.25" customHeight="1" x14ac:dyDescent="0.2">
      <c r="A964" s="357"/>
      <c r="B964" s="357"/>
      <c r="C964" s="357"/>
      <c r="D964" s="357"/>
      <c r="E964" s="357"/>
      <c r="F964" s="357"/>
      <c r="G964" s="357"/>
      <c r="H964" s="361"/>
      <c r="I964" s="357"/>
      <c r="J964" s="357"/>
      <c r="K964" s="361"/>
      <c r="L964" s="443"/>
      <c r="M964" s="357"/>
      <c r="N964" s="357"/>
      <c r="O964" s="357"/>
      <c r="P964" s="357"/>
      <c r="Q964" s="357"/>
      <c r="R964" s="357"/>
      <c r="S964" s="357"/>
      <c r="T964" s="357"/>
      <c r="U964" s="357"/>
      <c r="V964" s="357"/>
      <c r="W964" s="357"/>
      <c r="X964" s="357"/>
      <c r="Y964" s="357"/>
      <c r="Z964" s="357"/>
    </row>
    <row r="965" spans="1:26" ht="11.25" customHeight="1" x14ac:dyDescent="0.2">
      <c r="A965" s="357"/>
      <c r="B965" s="357"/>
      <c r="C965" s="357"/>
      <c r="D965" s="357"/>
      <c r="E965" s="357"/>
      <c r="F965" s="357"/>
      <c r="G965" s="357"/>
      <c r="H965" s="361"/>
      <c r="I965" s="357"/>
      <c r="J965" s="357"/>
      <c r="K965" s="361"/>
      <c r="L965" s="443"/>
      <c r="M965" s="357"/>
      <c r="N965" s="357"/>
      <c r="O965" s="357"/>
      <c r="P965" s="357"/>
      <c r="Q965" s="357"/>
      <c r="R965" s="357"/>
      <c r="S965" s="357"/>
      <c r="T965" s="357"/>
      <c r="U965" s="357"/>
      <c r="V965" s="357"/>
      <c r="W965" s="357"/>
      <c r="X965" s="357"/>
      <c r="Y965" s="357"/>
      <c r="Z965" s="357"/>
    </row>
    <row r="966" spans="1:26" ht="11.25" customHeight="1" x14ac:dyDescent="0.2">
      <c r="A966" s="357"/>
      <c r="B966" s="357"/>
      <c r="C966" s="357"/>
      <c r="D966" s="357"/>
      <c r="E966" s="357"/>
      <c r="F966" s="357"/>
      <c r="G966" s="357"/>
      <c r="H966" s="361"/>
      <c r="I966" s="357"/>
      <c r="J966" s="357"/>
      <c r="K966" s="361"/>
      <c r="L966" s="443"/>
      <c r="M966" s="357"/>
      <c r="N966" s="357"/>
      <c r="O966" s="357"/>
      <c r="P966" s="357"/>
      <c r="Q966" s="357"/>
      <c r="R966" s="357"/>
      <c r="S966" s="357"/>
      <c r="T966" s="357"/>
      <c r="U966" s="357"/>
      <c r="V966" s="357"/>
      <c r="W966" s="357"/>
      <c r="X966" s="357"/>
      <c r="Y966" s="357"/>
      <c r="Z966" s="357"/>
    </row>
    <row r="967" spans="1:26" ht="11.25" customHeight="1" x14ac:dyDescent="0.2">
      <c r="A967" s="357"/>
      <c r="B967" s="357"/>
      <c r="C967" s="357"/>
      <c r="D967" s="357"/>
      <c r="E967" s="357"/>
      <c r="F967" s="357"/>
      <c r="G967" s="357"/>
      <c r="H967" s="361"/>
      <c r="I967" s="357"/>
      <c r="J967" s="357"/>
      <c r="K967" s="361"/>
      <c r="L967" s="443"/>
      <c r="M967" s="357"/>
      <c r="N967" s="357"/>
      <c r="O967" s="357"/>
      <c r="P967" s="357"/>
      <c r="Q967" s="357"/>
      <c r="R967" s="357"/>
      <c r="S967" s="357"/>
      <c r="T967" s="357"/>
      <c r="U967" s="357"/>
      <c r="V967" s="357"/>
      <c r="W967" s="357"/>
      <c r="X967" s="357"/>
      <c r="Y967" s="357"/>
      <c r="Z967" s="357"/>
    </row>
    <row r="968" spans="1:26" ht="11.25" customHeight="1" x14ac:dyDescent="0.2">
      <c r="A968" s="357"/>
      <c r="B968" s="357"/>
      <c r="C968" s="357"/>
      <c r="D968" s="357"/>
      <c r="E968" s="357"/>
      <c r="F968" s="357"/>
      <c r="G968" s="357"/>
      <c r="H968" s="361"/>
      <c r="I968" s="357"/>
      <c r="J968" s="357"/>
      <c r="K968" s="361"/>
      <c r="L968" s="443"/>
      <c r="M968" s="357"/>
      <c r="N968" s="357"/>
      <c r="O968" s="357"/>
      <c r="P968" s="357"/>
      <c r="Q968" s="357"/>
      <c r="R968" s="357"/>
      <c r="S968" s="357"/>
      <c r="T968" s="357"/>
      <c r="U968" s="357"/>
      <c r="V968" s="357"/>
      <c r="W968" s="357"/>
      <c r="X968" s="357"/>
      <c r="Y968" s="357"/>
      <c r="Z968" s="357"/>
    </row>
    <row r="969" spans="1:26" ht="11.25" customHeight="1" x14ac:dyDescent="0.2">
      <c r="A969" s="357"/>
      <c r="B969" s="357"/>
      <c r="C969" s="357"/>
      <c r="D969" s="357"/>
      <c r="E969" s="357"/>
      <c r="F969" s="357"/>
      <c r="G969" s="357"/>
      <c r="H969" s="361"/>
      <c r="I969" s="357"/>
      <c r="J969" s="357"/>
      <c r="K969" s="361"/>
      <c r="L969" s="443"/>
      <c r="M969" s="357"/>
      <c r="N969" s="357"/>
      <c r="O969" s="357"/>
      <c r="P969" s="357"/>
      <c r="Q969" s="357"/>
      <c r="R969" s="357"/>
      <c r="S969" s="357"/>
      <c r="T969" s="357"/>
      <c r="U969" s="357"/>
      <c r="V969" s="357"/>
      <c r="W969" s="357"/>
      <c r="X969" s="357"/>
      <c r="Y969" s="357"/>
      <c r="Z969" s="357"/>
    </row>
    <row r="970" spans="1:26" ht="11.25" customHeight="1" x14ac:dyDescent="0.2">
      <c r="A970" s="357"/>
      <c r="B970" s="357"/>
      <c r="C970" s="357"/>
      <c r="D970" s="357"/>
      <c r="E970" s="357"/>
      <c r="F970" s="357"/>
      <c r="G970" s="357"/>
      <c r="H970" s="361"/>
      <c r="I970" s="357"/>
      <c r="J970" s="357"/>
      <c r="K970" s="361"/>
      <c r="L970" s="443"/>
      <c r="M970" s="357"/>
      <c r="N970" s="357"/>
      <c r="O970" s="357"/>
      <c r="P970" s="357"/>
      <c r="Q970" s="357"/>
      <c r="R970" s="357"/>
      <c r="S970" s="357"/>
      <c r="T970" s="357"/>
      <c r="U970" s="357"/>
      <c r="V970" s="357"/>
      <c r="W970" s="357"/>
      <c r="X970" s="357"/>
      <c r="Y970" s="357"/>
      <c r="Z970" s="357"/>
    </row>
    <row r="971" spans="1:26" ht="11.25" customHeight="1" x14ac:dyDescent="0.2">
      <c r="A971" s="357"/>
      <c r="B971" s="357"/>
      <c r="C971" s="357"/>
      <c r="D971" s="357"/>
      <c r="E971" s="357"/>
      <c r="F971" s="357"/>
      <c r="G971" s="357"/>
      <c r="H971" s="361"/>
      <c r="I971" s="357"/>
      <c r="J971" s="357"/>
      <c r="K971" s="361"/>
      <c r="L971" s="443"/>
      <c r="M971" s="357"/>
      <c r="N971" s="357"/>
      <c r="O971" s="357"/>
      <c r="P971" s="357"/>
      <c r="Q971" s="357"/>
      <c r="R971" s="357"/>
      <c r="S971" s="357"/>
      <c r="T971" s="357"/>
      <c r="U971" s="357"/>
      <c r="V971" s="357"/>
      <c r="W971" s="357"/>
      <c r="X971" s="357"/>
      <c r="Y971" s="357"/>
      <c r="Z971" s="357"/>
    </row>
    <row r="972" spans="1:26" ht="11.25" customHeight="1" x14ac:dyDescent="0.2">
      <c r="A972" s="357"/>
      <c r="B972" s="357"/>
      <c r="C972" s="357"/>
      <c r="D972" s="357"/>
      <c r="E972" s="357"/>
      <c r="F972" s="357"/>
      <c r="G972" s="357"/>
      <c r="H972" s="361"/>
      <c r="I972" s="357"/>
      <c r="J972" s="357"/>
      <c r="K972" s="361"/>
      <c r="L972" s="443"/>
      <c r="M972" s="357"/>
      <c r="N972" s="357"/>
      <c r="O972" s="357"/>
      <c r="P972" s="357"/>
      <c r="Q972" s="357"/>
      <c r="R972" s="357"/>
      <c r="S972" s="357"/>
      <c r="T972" s="357"/>
      <c r="U972" s="357"/>
      <c r="V972" s="357"/>
      <c r="W972" s="357"/>
      <c r="X972" s="357"/>
      <c r="Y972" s="357"/>
      <c r="Z972" s="357"/>
    </row>
    <row r="973" spans="1:26" ht="11.25" customHeight="1" x14ac:dyDescent="0.2">
      <c r="A973" s="357"/>
      <c r="B973" s="357"/>
      <c r="C973" s="357"/>
      <c r="D973" s="357"/>
      <c r="E973" s="357"/>
      <c r="F973" s="357"/>
      <c r="G973" s="357"/>
      <c r="H973" s="361"/>
      <c r="I973" s="357"/>
      <c r="J973" s="357"/>
      <c r="K973" s="361"/>
      <c r="L973" s="443"/>
      <c r="M973" s="357"/>
      <c r="N973" s="357"/>
      <c r="O973" s="357"/>
      <c r="P973" s="357"/>
      <c r="Q973" s="357"/>
      <c r="R973" s="357"/>
      <c r="S973" s="357"/>
      <c r="T973" s="357"/>
      <c r="U973" s="357"/>
      <c r="V973" s="357"/>
      <c r="W973" s="357"/>
      <c r="X973" s="357"/>
      <c r="Y973" s="357"/>
      <c r="Z973" s="357"/>
    </row>
    <row r="974" spans="1:26" ht="11.25" customHeight="1" x14ac:dyDescent="0.2">
      <c r="A974" s="357"/>
      <c r="B974" s="357"/>
      <c r="C974" s="357"/>
      <c r="D974" s="357"/>
      <c r="E974" s="357"/>
      <c r="F974" s="357"/>
      <c r="G974" s="357"/>
      <c r="H974" s="361"/>
      <c r="I974" s="357"/>
      <c r="J974" s="357"/>
      <c r="K974" s="361"/>
      <c r="L974" s="443"/>
      <c r="M974" s="357"/>
      <c r="N974" s="357"/>
      <c r="O974" s="357"/>
      <c r="P974" s="357"/>
      <c r="Q974" s="357"/>
      <c r="R974" s="357"/>
      <c r="S974" s="357"/>
      <c r="T974" s="357"/>
      <c r="U974" s="357"/>
      <c r="V974" s="357"/>
      <c r="W974" s="357"/>
      <c r="X974" s="357"/>
      <c r="Y974" s="357"/>
      <c r="Z974" s="357"/>
    </row>
    <row r="975" spans="1:26" ht="11.25" customHeight="1" x14ac:dyDescent="0.2">
      <c r="A975" s="357"/>
      <c r="B975" s="357"/>
      <c r="C975" s="357"/>
      <c r="D975" s="357"/>
      <c r="E975" s="357"/>
      <c r="F975" s="357"/>
      <c r="G975" s="357"/>
      <c r="H975" s="361"/>
      <c r="I975" s="357"/>
      <c r="J975" s="357"/>
      <c r="K975" s="361"/>
      <c r="L975" s="443"/>
      <c r="M975" s="357"/>
      <c r="N975" s="357"/>
      <c r="O975" s="357"/>
      <c r="P975" s="357"/>
      <c r="Q975" s="357"/>
      <c r="R975" s="357"/>
      <c r="S975" s="357"/>
      <c r="T975" s="357"/>
      <c r="U975" s="357"/>
      <c r="V975" s="357"/>
      <c r="W975" s="357"/>
      <c r="X975" s="357"/>
      <c r="Y975" s="357"/>
      <c r="Z975" s="357"/>
    </row>
    <row r="976" spans="1:26" ht="11.25" customHeight="1" x14ac:dyDescent="0.2">
      <c r="A976" s="357"/>
      <c r="B976" s="357"/>
      <c r="C976" s="357"/>
      <c r="D976" s="357"/>
      <c r="E976" s="357"/>
      <c r="F976" s="357"/>
      <c r="G976" s="357"/>
      <c r="H976" s="361"/>
      <c r="I976" s="357"/>
      <c r="J976" s="357"/>
      <c r="K976" s="361"/>
      <c r="L976" s="443"/>
      <c r="M976" s="357"/>
      <c r="N976" s="357"/>
      <c r="O976" s="357"/>
      <c r="P976" s="357"/>
      <c r="Q976" s="357"/>
      <c r="R976" s="357"/>
      <c r="S976" s="357"/>
      <c r="T976" s="357"/>
      <c r="U976" s="357"/>
      <c r="V976" s="357"/>
      <c r="W976" s="357"/>
      <c r="X976" s="357"/>
      <c r="Y976" s="357"/>
      <c r="Z976" s="357"/>
    </row>
    <row r="977" spans="1:26" ht="11.25" customHeight="1" x14ac:dyDescent="0.2">
      <c r="A977" s="357"/>
      <c r="B977" s="357"/>
      <c r="C977" s="357"/>
      <c r="D977" s="357"/>
      <c r="E977" s="357"/>
      <c r="F977" s="357"/>
      <c r="G977" s="357"/>
      <c r="H977" s="361"/>
      <c r="I977" s="357"/>
      <c r="J977" s="357"/>
      <c r="K977" s="361"/>
      <c r="L977" s="443"/>
      <c r="M977" s="357"/>
      <c r="N977" s="357"/>
      <c r="O977" s="357"/>
      <c r="P977" s="357"/>
      <c r="Q977" s="357"/>
      <c r="R977" s="357"/>
      <c r="S977" s="357"/>
      <c r="T977" s="357"/>
      <c r="U977" s="357"/>
      <c r="V977" s="357"/>
      <c r="W977" s="357"/>
      <c r="X977" s="357"/>
      <c r="Y977" s="357"/>
      <c r="Z977" s="357"/>
    </row>
    <row r="978" spans="1:26" ht="11.25" customHeight="1" x14ac:dyDescent="0.2">
      <c r="A978" s="357"/>
      <c r="B978" s="357"/>
      <c r="C978" s="357"/>
      <c r="D978" s="357"/>
      <c r="E978" s="357"/>
      <c r="F978" s="357"/>
      <c r="G978" s="357"/>
      <c r="H978" s="361"/>
      <c r="I978" s="357"/>
      <c r="J978" s="357"/>
      <c r="K978" s="361"/>
      <c r="L978" s="443"/>
      <c r="M978" s="357"/>
      <c r="N978" s="357"/>
      <c r="O978" s="357"/>
      <c r="P978" s="357"/>
      <c r="Q978" s="357"/>
      <c r="R978" s="357"/>
      <c r="S978" s="357"/>
      <c r="T978" s="357"/>
      <c r="U978" s="357"/>
      <c r="V978" s="357"/>
      <c r="W978" s="357"/>
      <c r="X978" s="357"/>
      <c r="Y978" s="357"/>
      <c r="Z978" s="357"/>
    </row>
    <row r="979" spans="1:26" ht="11.25" customHeight="1" x14ac:dyDescent="0.2">
      <c r="A979" s="357"/>
      <c r="B979" s="357"/>
      <c r="C979" s="357"/>
      <c r="D979" s="357"/>
      <c r="E979" s="357"/>
      <c r="F979" s="357"/>
      <c r="G979" s="357"/>
      <c r="H979" s="361"/>
      <c r="I979" s="357"/>
      <c r="J979" s="357"/>
      <c r="K979" s="361"/>
      <c r="L979" s="443"/>
      <c r="M979" s="357"/>
      <c r="N979" s="357"/>
      <c r="O979" s="357"/>
      <c r="P979" s="357"/>
      <c r="Q979" s="357"/>
      <c r="R979" s="357"/>
      <c r="S979" s="357"/>
      <c r="T979" s="357"/>
      <c r="U979" s="357"/>
      <c r="V979" s="357"/>
      <c r="W979" s="357"/>
      <c r="X979" s="357"/>
      <c r="Y979" s="357"/>
      <c r="Z979" s="357"/>
    </row>
    <row r="980" spans="1:26" ht="11.25" customHeight="1" x14ac:dyDescent="0.2">
      <c r="A980" s="357"/>
      <c r="B980" s="357"/>
      <c r="C980" s="357"/>
      <c r="D980" s="357"/>
      <c r="E980" s="357"/>
      <c r="F980" s="357"/>
      <c r="G980" s="357"/>
      <c r="H980" s="361"/>
      <c r="I980" s="357"/>
      <c r="J980" s="357"/>
      <c r="K980" s="361"/>
      <c r="L980" s="443"/>
      <c r="M980" s="357"/>
      <c r="N980" s="357"/>
      <c r="O980" s="357"/>
      <c r="P980" s="357"/>
      <c r="Q980" s="357"/>
      <c r="R980" s="357"/>
      <c r="S980" s="357"/>
      <c r="T980" s="357"/>
      <c r="U980" s="357"/>
      <c r="V980" s="357"/>
      <c r="W980" s="357"/>
      <c r="X980" s="357"/>
      <c r="Y980" s="357"/>
      <c r="Z980" s="357"/>
    </row>
    <row r="981" spans="1:26" ht="11.25" customHeight="1" x14ac:dyDescent="0.2">
      <c r="A981" s="357"/>
      <c r="B981" s="357"/>
      <c r="C981" s="357"/>
      <c r="D981" s="357"/>
      <c r="E981" s="357"/>
      <c r="F981" s="357"/>
      <c r="G981" s="357"/>
      <c r="H981" s="361"/>
      <c r="I981" s="357"/>
      <c r="J981" s="357"/>
      <c r="K981" s="361"/>
      <c r="L981" s="443"/>
      <c r="M981" s="357"/>
      <c r="N981" s="357"/>
      <c r="O981" s="357"/>
      <c r="P981" s="357"/>
      <c r="Q981" s="357"/>
      <c r="R981" s="357"/>
      <c r="S981" s="357"/>
      <c r="T981" s="357"/>
      <c r="U981" s="357"/>
      <c r="V981" s="357"/>
      <c r="W981" s="357"/>
      <c r="X981" s="357"/>
      <c r="Y981" s="357"/>
      <c r="Z981" s="357"/>
    </row>
    <row r="982" spans="1:26" ht="11.25" customHeight="1" x14ac:dyDescent="0.2">
      <c r="A982" s="357"/>
      <c r="B982" s="357"/>
      <c r="C982" s="357"/>
      <c r="D982" s="357"/>
      <c r="E982" s="357"/>
      <c r="F982" s="357"/>
      <c r="G982" s="357"/>
      <c r="H982" s="361"/>
      <c r="I982" s="357"/>
      <c r="J982" s="357"/>
      <c r="K982" s="361"/>
      <c r="L982" s="443"/>
      <c r="M982" s="357"/>
      <c r="N982" s="357"/>
      <c r="O982" s="357"/>
      <c r="P982" s="357"/>
      <c r="Q982" s="357"/>
      <c r="R982" s="357"/>
      <c r="S982" s="357"/>
      <c r="T982" s="357"/>
      <c r="U982" s="357"/>
      <c r="V982" s="357"/>
      <c r="W982" s="357"/>
      <c r="X982" s="357"/>
      <c r="Y982" s="357"/>
      <c r="Z982" s="357"/>
    </row>
    <row r="983" spans="1:26" ht="11.25" customHeight="1" x14ac:dyDescent="0.2">
      <c r="A983" s="357"/>
      <c r="B983" s="357"/>
      <c r="C983" s="357"/>
      <c r="D983" s="357"/>
      <c r="E983" s="357"/>
      <c r="F983" s="357"/>
      <c r="G983" s="357"/>
      <c r="H983" s="361"/>
      <c r="I983" s="357"/>
      <c r="J983" s="357"/>
      <c r="K983" s="361"/>
      <c r="L983" s="443"/>
      <c r="M983" s="357"/>
      <c r="N983" s="357"/>
      <c r="O983" s="357"/>
      <c r="P983" s="357"/>
      <c r="Q983" s="357"/>
      <c r="R983" s="357"/>
      <c r="S983" s="357"/>
      <c r="T983" s="357"/>
      <c r="U983" s="357"/>
      <c r="V983" s="357"/>
      <c r="W983" s="357"/>
      <c r="X983" s="357"/>
      <c r="Y983" s="357"/>
      <c r="Z983" s="357"/>
    </row>
    <row r="984" spans="1:26" ht="11.25" customHeight="1" x14ac:dyDescent="0.2">
      <c r="A984" s="357"/>
      <c r="B984" s="357"/>
      <c r="C984" s="357"/>
      <c r="D984" s="357"/>
      <c r="E984" s="357"/>
      <c r="F984" s="357"/>
      <c r="G984" s="357"/>
      <c r="H984" s="361"/>
      <c r="I984" s="357"/>
      <c r="J984" s="357"/>
      <c r="K984" s="361"/>
      <c r="L984" s="443"/>
      <c r="M984" s="357"/>
      <c r="N984" s="357"/>
      <c r="O984" s="357"/>
      <c r="P984" s="357"/>
      <c r="Q984" s="357"/>
      <c r="R984" s="357"/>
      <c r="S984" s="357"/>
      <c r="T984" s="357"/>
      <c r="U984" s="357"/>
      <c r="V984" s="357"/>
      <c r="W984" s="357"/>
      <c r="X984" s="357"/>
      <c r="Y984" s="357"/>
      <c r="Z984" s="357"/>
    </row>
    <row r="985" spans="1:26" ht="11.25" customHeight="1" x14ac:dyDescent="0.2">
      <c r="A985" s="357"/>
      <c r="B985" s="357"/>
      <c r="C985" s="357"/>
      <c r="D985" s="357"/>
      <c r="E985" s="357"/>
      <c r="F985" s="357"/>
      <c r="G985" s="357"/>
      <c r="H985" s="361"/>
      <c r="I985" s="357"/>
      <c r="J985" s="357"/>
      <c r="K985" s="361"/>
      <c r="L985" s="443"/>
      <c r="M985" s="357"/>
      <c r="N985" s="357"/>
      <c r="O985" s="357"/>
      <c r="P985" s="357"/>
      <c r="Q985" s="357"/>
      <c r="R985" s="357"/>
      <c r="S985" s="357"/>
      <c r="T985" s="357"/>
      <c r="U985" s="357"/>
      <c r="V985" s="357"/>
      <c r="W985" s="357"/>
      <c r="X985" s="357"/>
      <c r="Y985" s="357"/>
      <c r="Z985" s="357"/>
    </row>
    <row r="986" spans="1:26" ht="11.25" customHeight="1" x14ac:dyDescent="0.2">
      <c r="A986" s="357"/>
      <c r="B986" s="357"/>
      <c r="C986" s="357"/>
      <c r="D986" s="357"/>
      <c r="E986" s="357"/>
      <c r="F986" s="357"/>
      <c r="G986" s="357"/>
      <c r="H986" s="361"/>
      <c r="I986" s="357"/>
      <c r="J986" s="357"/>
      <c r="K986" s="361"/>
      <c r="L986" s="443"/>
      <c r="M986" s="357"/>
      <c r="N986" s="357"/>
      <c r="O986" s="357"/>
      <c r="P986" s="357"/>
      <c r="Q986" s="357"/>
      <c r="R986" s="357"/>
      <c r="S986" s="357"/>
      <c r="T986" s="357"/>
      <c r="U986" s="357"/>
      <c r="V986" s="357"/>
      <c r="W986" s="357"/>
      <c r="X986" s="357"/>
      <c r="Y986" s="357"/>
      <c r="Z986" s="357"/>
    </row>
    <row r="987" spans="1:26" ht="11.25" customHeight="1" x14ac:dyDescent="0.2">
      <c r="A987" s="357"/>
      <c r="B987" s="357"/>
      <c r="C987" s="357"/>
      <c r="D987" s="357"/>
      <c r="E987" s="357"/>
      <c r="F987" s="357"/>
      <c r="G987" s="357"/>
      <c r="H987" s="361"/>
      <c r="I987" s="357"/>
      <c r="J987" s="357"/>
      <c r="K987" s="361"/>
      <c r="L987" s="443"/>
      <c r="M987" s="357"/>
      <c r="N987" s="357"/>
      <c r="O987" s="357"/>
      <c r="P987" s="357"/>
      <c r="Q987" s="357"/>
      <c r="R987" s="357"/>
      <c r="S987" s="357"/>
      <c r="T987" s="357"/>
      <c r="U987" s="357"/>
      <c r="V987" s="357"/>
      <c r="W987" s="357"/>
      <c r="X987" s="357"/>
      <c r="Y987" s="357"/>
      <c r="Z987" s="357"/>
    </row>
    <row r="988" spans="1:26" ht="11.25" customHeight="1" x14ac:dyDescent="0.2">
      <c r="A988" s="357"/>
      <c r="B988" s="357"/>
      <c r="C988" s="357"/>
      <c r="D988" s="357"/>
      <c r="E988" s="357"/>
      <c r="F988" s="357"/>
      <c r="G988" s="357"/>
      <c r="H988" s="361"/>
      <c r="I988" s="357"/>
      <c r="J988" s="357"/>
      <c r="K988" s="361"/>
      <c r="L988" s="443"/>
      <c r="M988" s="357"/>
      <c r="N988" s="357"/>
      <c r="O988" s="357"/>
      <c r="P988" s="357"/>
      <c r="Q988" s="357"/>
      <c r="R988" s="357"/>
      <c r="S988" s="357"/>
      <c r="T988" s="357"/>
      <c r="U988" s="357"/>
      <c r="V988" s="357"/>
      <c r="W988" s="357"/>
      <c r="X988" s="357"/>
      <c r="Y988" s="357"/>
      <c r="Z988" s="357"/>
    </row>
    <row r="989" spans="1:26" ht="11.25" customHeight="1" x14ac:dyDescent="0.2">
      <c r="A989" s="357"/>
      <c r="B989" s="357"/>
      <c r="C989" s="357"/>
      <c r="D989" s="357"/>
      <c r="E989" s="357"/>
      <c r="F989" s="357"/>
      <c r="G989" s="357"/>
      <c r="H989" s="361"/>
      <c r="I989" s="357"/>
      <c r="J989" s="357"/>
      <c r="K989" s="361"/>
      <c r="L989" s="443"/>
      <c r="M989" s="357"/>
      <c r="N989" s="357"/>
      <c r="O989" s="357"/>
      <c r="P989" s="357"/>
      <c r="Q989" s="357"/>
      <c r="R989" s="357"/>
      <c r="S989" s="357"/>
      <c r="T989" s="357"/>
      <c r="U989" s="357"/>
      <c r="V989" s="357"/>
      <c r="W989" s="357"/>
      <c r="X989" s="357"/>
      <c r="Y989" s="357"/>
      <c r="Z989" s="357"/>
    </row>
    <row r="990" spans="1:26" ht="11.25" customHeight="1" x14ac:dyDescent="0.2">
      <c r="A990" s="357"/>
      <c r="B990" s="357"/>
      <c r="C990" s="357"/>
      <c r="D990" s="357"/>
      <c r="E990" s="357"/>
      <c r="F990" s="357"/>
      <c r="G990" s="357"/>
      <c r="H990" s="361"/>
      <c r="I990" s="357"/>
      <c r="J990" s="357"/>
      <c r="K990" s="361"/>
      <c r="L990" s="443"/>
      <c r="M990" s="357"/>
      <c r="N990" s="357"/>
      <c r="O990" s="357"/>
      <c r="P990" s="357"/>
      <c r="Q990" s="357"/>
      <c r="R990" s="357"/>
      <c r="S990" s="357"/>
      <c r="T990" s="357"/>
      <c r="U990" s="357"/>
      <c r="V990" s="357"/>
      <c r="W990" s="357"/>
      <c r="X990" s="357"/>
      <c r="Y990" s="357"/>
      <c r="Z990" s="357"/>
    </row>
    <row r="991" spans="1:26" ht="11.25" customHeight="1" x14ac:dyDescent="0.2">
      <c r="A991" s="357"/>
      <c r="B991" s="357"/>
      <c r="C991" s="357"/>
      <c r="D991" s="357"/>
      <c r="E991" s="357"/>
      <c r="F991" s="357"/>
      <c r="G991" s="357"/>
      <c r="H991" s="361"/>
      <c r="I991" s="357"/>
      <c r="J991" s="357"/>
      <c r="K991" s="361"/>
      <c r="L991" s="443"/>
      <c r="M991" s="357"/>
      <c r="N991" s="357"/>
      <c r="O991" s="357"/>
      <c r="P991" s="357"/>
      <c r="Q991" s="357"/>
      <c r="R991" s="357"/>
      <c r="S991" s="357"/>
      <c r="T991" s="357"/>
      <c r="U991" s="357"/>
      <c r="V991" s="357"/>
      <c r="W991" s="357"/>
      <c r="X991" s="357"/>
      <c r="Y991" s="357"/>
      <c r="Z991" s="357"/>
    </row>
    <row r="992" spans="1:26" ht="11.25" customHeight="1" x14ac:dyDescent="0.2">
      <c r="A992" s="357"/>
      <c r="B992" s="357"/>
      <c r="C992" s="357"/>
      <c r="D992" s="357"/>
      <c r="E992" s="357"/>
      <c r="F992" s="357"/>
      <c r="G992" s="357"/>
      <c r="H992" s="361"/>
      <c r="I992" s="357"/>
      <c r="J992" s="357"/>
      <c r="K992" s="361"/>
      <c r="L992" s="443"/>
      <c r="M992" s="357"/>
      <c r="N992" s="357"/>
      <c r="O992" s="357"/>
      <c r="P992" s="357"/>
      <c r="Q992" s="357"/>
      <c r="R992" s="357"/>
      <c r="S992" s="357"/>
      <c r="T992" s="357"/>
      <c r="U992" s="357"/>
      <c r="V992" s="357"/>
      <c r="W992" s="357"/>
      <c r="X992" s="357"/>
      <c r="Y992" s="357"/>
      <c r="Z992" s="357"/>
    </row>
    <row r="993" spans="1:26" ht="11.25" customHeight="1" x14ac:dyDescent="0.2">
      <c r="A993" s="357"/>
      <c r="B993" s="357"/>
      <c r="C993" s="357"/>
      <c r="D993" s="357"/>
      <c r="E993" s="357"/>
      <c r="F993" s="357"/>
      <c r="G993" s="357"/>
      <c r="H993" s="361"/>
      <c r="I993" s="357"/>
      <c r="J993" s="357"/>
      <c r="K993" s="361"/>
      <c r="L993" s="443"/>
      <c r="M993" s="357"/>
      <c r="N993" s="357"/>
      <c r="O993" s="357"/>
      <c r="P993" s="357"/>
      <c r="Q993" s="357"/>
      <c r="R993" s="357"/>
      <c r="S993" s="357"/>
      <c r="T993" s="357"/>
      <c r="U993" s="357"/>
      <c r="V993" s="357"/>
      <c r="W993" s="357"/>
      <c r="X993" s="357"/>
      <c r="Y993" s="357"/>
      <c r="Z993" s="357"/>
    </row>
    <row r="994" spans="1:26" ht="11.25" customHeight="1" x14ac:dyDescent="0.2">
      <c r="A994" s="357"/>
      <c r="B994" s="357"/>
      <c r="C994" s="357"/>
      <c r="D994" s="357"/>
      <c r="E994" s="357"/>
      <c r="F994" s="357"/>
      <c r="G994" s="357"/>
      <c r="H994" s="361"/>
      <c r="I994" s="357"/>
      <c r="J994" s="357"/>
      <c r="K994" s="361"/>
      <c r="L994" s="443"/>
      <c r="M994" s="357"/>
      <c r="N994" s="357"/>
      <c r="O994" s="357"/>
      <c r="P994" s="357"/>
      <c r="Q994" s="357"/>
      <c r="R994" s="357"/>
      <c r="S994" s="357"/>
      <c r="T994" s="357"/>
      <c r="U994" s="357"/>
      <c r="V994" s="357"/>
      <c r="W994" s="357"/>
      <c r="X994" s="357"/>
      <c r="Y994" s="357"/>
      <c r="Z994" s="357"/>
    </row>
    <row r="995" spans="1:26" ht="11.25" customHeight="1" x14ac:dyDescent="0.2">
      <c r="A995" s="357"/>
      <c r="B995" s="357"/>
      <c r="C995" s="357"/>
      <c r="D995" s="357"/>
      <c r="E995" s="357"/>
      <c r="F995" s="357"/>
      <c r="G995" s="357"/>
      <c r="H995" s="361"/>
      <c r="I995" s="357"/>
      <c r="J995" s="357"/>
      <c r="K995" s="361"/>
      <c r="L995" s="443"/>
      <c r="M995" s="357"/>
      <c r="N995" s="357"/>
      <c r="O995" s="357"/>
      <c r="P995" s="357"/>
      <c r="Q995" s="357"/>
      <c r="R995" s="357"/>
      <c r="S995" s="357"/>
      <c r="T995" s="357"/>
      <c r="U995" s="357"/>
      <c r="V995" s="357"/>
      <c r="W995" s="357"/>
      <c r="X995" s="357"/>
      <c r="Y995" s="357"/>
      <c r="Z995" s="357"/>
    </row>
    <row r="996" spans="1:26" ht="11.25" customHeight="1" x14ac:dyDescent="0.2">
      <c r="A996" s="357"/>
      <c r="B996" s="357"/>
      <c r="C996" s="357"/>
      <c r="D996" s="357"/>
      <c r="E996" s="357"/>
      <c r="F996" s="357"/>
      <c r="G996" s="357"/>
      <c r="H996" s="361"/>
      <c r="I996" s="357"/>
      <c r="J996" s="357"/>
      <c r="K996" s="361"/>
      <c r="L996" s="443"/>
      <c r="M996" s="357"/>
      <c r="N996" s="357"/>
      <c r="O996" s="357"/>
      <c r="P996" s="357"/>
      <c r="Q996" s="357"/>
      <c r="R996" s="357"/>
      <c r="S996" s="357"/>
      <c r="T996" s="357"/>
      <c r="U996" s="357"/>
      <c r="V996" s="357"/>
      <c r="W996" s="357"/>
      <c r="X996" s="357"/>
      <c r="Y996" s="357"/>
      <c r="Z996" s="357"/>
    </row>
    <row r="997" spans="1:26" ht="11.25" customHeight="1" x14ac:dyDescent="0.2">
      <c r="A997" s="357"/>
      <c r="B997" s="357"/>
      <c r="C997" s="357"/>
      <c r="D997" s="357"/>
      <c r="E997" s="357"/>
      <c r="F997" s="357"/>
      <c r="G997" s="357"/>
      <c r="H997" s="361"/>
      <c r="I997" s="357"/>
      <c r="J997" s="357"/>
      <c r="K997" s="361"/>
      <c r="L997" s="443"/>
      <c r="M997" s="357"/>
      <c r="N997" s="357"/>
      <c r="O997" s="357"/>
      <c r="P997" s="357"/>
      <c r="Q997" s="357"/>
      <c r="R997" s="357"/>
      <c r="S997" s="357"/>
      <c r="T997" s="357"/>
      <c r="U997" s="357"/>
      <c r="V997" s="357"/>
      <c r="W997" s="357"/>
      <c r="X997" s="357"/>
      <c r="Y997" s="357"/>
      <c r="Z997" s="357"/>
    </row>
    <row r="998" spans="1:26" ht="11.25" customHeight="1" x14ac:dyDescent="0.2">
      <c r="A998" s="357"/>
      <c r="B998" s="357"/>
      <c r="C998" s="357"/>
      <c r="D998" s="357"/>
      <c r="E998" s="357"/>
      <c r="F998" s="357"/>
      <c r="G998" s="357"/>
      <c r="H998" s="361"/>
      <c r="I998" s="357"/>
      <c r="J998" s="357"/>
      <c r="K998" s="361"/>
      <c r="L998" s="443"/>
      <c r="M998" s="357"/>
      <c r="N998" s="357"/>
      <c r="O998" s="357"/>
      <c r="P998" s="357"/>
      <c r="Q998" s="357"/>
      <c r="R998" s="357"/>
      <c r="S998" s="357"/>
      <c r="T998" s="357"/>
      <c r="U998" s="357"/>
      <c r="V998" s="357"/>
      <c r="W998" s="357"/>
      <c r="X998" s="357"/>
      <c r="Y998" s="357"/>
      <c r="Z998" s="357"/>
    </row>
    <row r="999" spans="1:26" ht="11.25" customHeight="1" x14ac:dyDescent="0.2">
      <c r="A999" s="357"/>
      <c r="B999" s="357"/>
      <c r="C999" s="357"/>
      <c r="D999" s="357"/>
      <c r="E999" s="357"/>
      <c r="F999" s="357"/>
      <c r="G999" s="357"/>
      <c r="H999" s="361"/>
      <c r="I999" s="357"/>
      <c r="J999" s="357"/>
      <c r="K999" s="361"/>
      <c r="L999" s="443"/>
      <c r="M999" s="357"/>
      <c r="N999" s="357"/>
      <c r="O999" s="357"/>
      <c r="P999" s="357"/>
      <c r="Q999" s="357"/>
      <c r="R999" s="357"/>
      <c r="S999" s="357"/>
      <c r="T999" s="357"/>
      <c r="U999" s="357"/>
      <c r="V999" s="357"/>
      <c r="W999" s="357"/>
      <c r="X999" s="357"/>
      <c r="Y999" s="357"/>
      <c r="Z999" s="357"/>
    </row>
    <row r="1000" spans="1:26" ht="11.25" customHeight="1" x14ac:dyDescent="0.2">
      <c r="A1000" s="357"/>
      <c r="B1000" s="357"/>
      <c r="C1000" s="357"/>
      <c r="D1000" s="357"/>
      <c r="E1000" s="357"/>
      <c r="F1000" s="357"/>
      <c r="G1000" s="357"/>
      <c r="H1000" s="361"/>
      <c r="I1000" s="357"/>
      <c r="J1000" s="357"/>
      <c r="K1000" s="361"/>
      <c r="L1000" s="443"/>
      <c r="M1000" s="357"/>
      <c r="N1000" s="357"/>
      <c r="O1000" s="357"/>
      <c r="P1000" s="357"/>
      <c r="Q1000" s="357"/>
      <c r="R1000" s="357"/>
      <c r="S1000" s="357"/>
      <c r="T1000" s="357"/>
      <c r="U1000" s="357"/>
      <c r="V1000" s="357"/>
      <c r="W1000" s="357"/>
      <c r="X1000" s="357"/>
      <c r="Y1000" s="357"/>
      <c r="Z1000" s="357"/>
    </row>
    <row r="1001" spans="1:26" ht="11.25" customHeight="1" x14ac:dyDescent="0.2">
      <c r="A1001" s="357"/>
      <c r="B1001" s="357"/>
      <c r="C1001" s="357"/>
      <c r="D1001" s="357"/>
      <c r="E1001" s="357"/>
      <c r="F1001" s="357"/>
      <c r="G1001" s="357"/>
      <c r="H1001" s="361"/>
      <c r="I1001" s="357"/>
      <c r="J1001" s="357"/>
      <c r="K1001" s="361"/>
      <c r="L1001" s="443"/>
      <c r="M1001" s="357"/>
      <c r="N1001" s="357"/>
      <c r="O1001" s="357"/>
      <c r="P1001" s="357"/>
      <c r="Q1001" s="357"/>
      <c r="R1001" s="357"/>
      <c r="S1001" s="357"/>
      <c r="T1001" s="357"/>
      <c r="U1001" s="357"/>
      <c r="V1001" s="357"/>
      <c r="W1001" s="357"/>
      <c r="X1001" s="357"/>
      <c r="Y1001" s="357"/>
      <c r="Z1001" s="357"/>
    </row>
    <row r="1002" spans="1:26" ht="11.25" customHeight="1" x14ac:dyDescent="0.2">
      <c r="A1002" s="357"/>
      <c r="B1002" s="357"/>
      <c r="C1002" s="357"/>
      <c r="D1002" s="357"/>
      <c r="E1002" s="357"/>
      <c r="F1002" s="357"/>
      <c r="G1002" s="357"/>
      <c r="H1002" s="361"/>
      <c r="I1002" s="357"/>
      <c r="J1002" s="357"/>
      <c r="K1002" s="361"/>
      <c r="L1002" s="443"/>
      <c r="M1002" s="357"/>
      <c r="N1002" s="357"/>
      <c r="O1002" s="357"/>
      <c r="P1002" s="357"/>
      <c r="Q1002" s="357"/>
      <c r="R1002" s="357"/>
      <c r="S1002" s="357"/>
      <c r="T1002" s="357"/>
      <c r="U1002" s="357"/>
      <c r="V1002" s="357"/>
      <c r="W1002" s="357"/>
      <c r="X1002" s="357"/>
      <c r="Y1002" s="357"/>
      <c r="Z1002" s="357"/>
    </row>
    <row r="1003" spans="1:26" ht="11.25" customHeight="1" x14ac:dyDescent="0.2">
      <c r="A1003" s="357"/>
      <c r="B1003" s="357"/>
      <c r="C1003" s="357"/>
      <c r="D1003" s="357"/>
      <c r="E1003" s="357"/>
      <c r="F1003" s="357"/>
      <c r="G1003" s="357"/>
      <c r="H1003" s="361"/>
      <c r="I1003" s="357"/>
      <c r="J1003" s="357"/>
      <c r="K1003" s="361"/>
      <c r="L1003" s="443"/>
      <c r="M1003" s="357"/>
      <c r="N1003" s="357"/>
      <c r="O1003" s="357"/>
      <c r="P1003" s="357"/>
      <c r="Q1003" s="357"/>
      <c r="R1003" s="357"/>
      <c r="S1003" s="357"/>
      <c r="T1003" s="357"/>
      <c r="U1003" s="357"/>
      <c r="V1003" s="357"/>
      <c r="W1003" s="357"/>
      <c r="X1003" s="357"/>
      <c r="Y1003" s="357"/>
      <c r="Z1003" s="357"/>
    </row>
    <row r="1004" spans="1:26" ht="11.25" customHeight="1" x14ac:dyDescent="0.2">
      <c r="A1004" s="357"/>
      <c r="B1004" s="357"/>
      <c r="C1004" s="357"/>
      <c r="D1004" s="357"/>
      <c r="E1004" s="357"/>
      <c r="F1004" s="357"/>
      <c r="G1004" s="357"/>
      <c r="H1004" s="361"/>
      <c r="I1004" s="357"/>
      <c r="J1004" s="357"/>
      <c r="K1004" s="361"/>
      <c r="L1004" s="443"/>
      <c r="M1004" s="357"/>
      <c r="N1004" s="357"/>
      <c r="O1004" s="357"/>
      <c r="P1004" s="357"/>
      <c r="Q1004" s="357"/>
      <c r="R1004" s="357"/>
      <c r="S1004" s="357"/>
      <c r="T1004" s="357"/>
      <c r="U1004" s="357"/>
      <c r="V1004" s="357"/>
      <c r="W1004" s="357"/>
      <c r="X1004" s="357"/>
      <c r="Y1004" s="357"/>
      <c r="Z1004" s="357"/>
    </row>
    <row r="1005" spans="1:26" ht="11.25" customHeight="1" x14ac:dyDescent="0.2">
      <c r="A1005" s="357"/>
      <c r="B1005" s="357"/>
      <c r="C1005" s="357"/>
      <c r="D1005" s="357"/>
      <c r="E1005" s="357"/>
      <c r="F1005" s="357"/>
      <c r="G1005" s="357"/>
      <c r="H1005" s="361"/>
      <c r="I1005" s="357"/>
      <c r="J1005" s="357"/>
      <c r="K1005" s="361"/>
      <c r="L1005" s="443"/>
      <c r="M1005" s="357"/>
      <c r="N1005" s="357"/>
      <c r="O1005" s="357"/>
      <c r="P1005" s="357"/>
      <c r="Q1005" s="357"/>
      <c r="R1005" s="357"/>
      <c r="S1005" s="357"/>
      <c r="T1005" s="357"/>
      <c r="U1005" s="357"/>
      <c r="V1005" s="357"/>
      <c r="W1005" s="357"/>
      <c r="X1005" s="357"/>
      <c r="Y1005" s="357"/>
      <c r="Z1005" s="357"/>
    </row>
    <row r="1006" spans="1:26" ht="11.25" customHeight="1" x14ac:dyDescent="0.2">
      <c r="A1006" s="357"/>
      <c r="B1006" s="357"/>
      <c r="C1006" s="357"/>
      <c r="D1006" s="357"/>
      <c r="E1006" s="357"/>
      <c r="F1006" s="357"/>
      <c r="G1006" s="357"/>
      <c r="H1006" s="361"/>
      <c r="I1006" s="357"/>
      <c r="J1006" s="357"/>
      <c r="K1006" s="361"/>
      <c r="L1006" s="443"/>
      <c r="M1006" s="357"/>
      <c r="N1006" s="357"/>
      <c r="O1006" s="357"/>
      <c r="P1006" s="357"/>
      <c r="Q1006" s="357"/>
      <c r="R1006" s="357"/>
      <c r="S1006" s="357"/>
      <c r="T1006" s="357"/>
      <c r="U1006" s="357"/>
      <c r="V1006" s="357"/>
      <c r="W1006" s="357"/>
      <c r="X1006" s="357"/>
      <c r="Y1006" s="357"/>
      <c r="Z1006" s="357"/>
    </row>
    <row r="1007" spans="1:26" ht="11.25" customHeight="1" x14ac:dyDescent="0.2">
      <c r="A1007" s="357"/>
      <c r="B1007" s="357"/>
      <c r="C1007" s="357"/>
      <c r="D1007" s="357"/>
      <c r="E1007" s="357"/>
      <c r="F1007" s="357"/>
      <c r="G1007" s="357"/>
      <c r="H1007" s="361"/>
      <c r="I1007" s="357"/>
      <c r="J1007" s="357"/>
      <c r="K1007" s="361"/>
      <c r="L1007" s="443"/>
      <c r="M1007" s="357"/>
      <c r="N1007" s="357"/>
      <c r="O1007" s="357"/>
      <c r="P1007" s="357"/>
      <c r="Q1007" s="357"/>
      <c r="R1007" s="357"/>
      <c r="S1007" s="357"/>
      <c r="T1007" s="357"/>
      <c r="U1007" s="357"/>
      <c r="V1007" s="357"/>
      <c r="W1007" s="357"/>
      <c r="X1007" s="357"/>
      <c r="Y1007" s="357"/>
      <c r="Z1007" s="357"/>
    </row>
  </sheetData>
  <mergeCells count="8">
    <mergeCell ref="B64:E64"/>
    <mergeCell ref="I64:M64"/>
    <mergeCell ref="P64:S64"/>
    <mergeCell ref="A9:S9"/>
    <mergeCell ref="A10:S10"/>
    <mergeCell ref="A11:S11"/>
    <mergeCell ref="A12:S12"/>
    <mergeCell ref="A13:S13"/>
  </mergeCells>
  <pageMargins left="0.70866141732283461" right="0.70866141732283461" top="0.74803149606299213" bottom="0.74803149606299213"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2"/>
  <sheetViews>
    <sheetView topLeftCell="A103" workbookViewId="0">
      <selection activeCell="W1" sqref="W1:W1048576"/>
    </sheetView>
  </sheetViews>
  <sheetFormatPr baseColWidth="10" defaultColWidth="14.42578125" defaultRowHeight="15" customHeight="1" x14ac:dyDescent="0.2"/>
  <cols>
    <col min="1" max="1" width="4.85546875" customWidth="1"/>
    <col min="2" max="2" width="12.42578125" customWidth="1"/>
    <col min="3" max="3" width="9.5703125" customWidth="1"/>
    <col min="4" max="4" width="7.7109375" customWidth="1"/>
    <col min="5" max="5" width="14.5703125" customWidth="1"/>
    <col min="6" max="6" width="10.85546875" customWidth="1"/>
    <col min="7" max="7" width="14.28515625" customWidth="1"/>
    <col min="8" max="8" width="46.28515625" customWidth="1"/>
    <col min="9" max="9" width="23.7109375" customWidth="1"/>
    <col min="10" max="10" width="20.28515625" customWidth="1"/>
    <col min="11" max="11" width="34.85546875" customWidth="1"/>
    <col min="12" max="12" width="23.42578125" customWidth="1"/>
    <col min="13" max="13" width="7.85546875" customWidth="1"/>
    <col min="14" max="14" width="18.5703125" customWidth="1"/>
    <col min="15" max="15" width="19.42578125" customWidth="1"/>
    <col min="16" max="16" width="8.85546875" customWidth="1"/>
    <col min="17" max="17" width="9.85546875" customWidth="1"/>
    <col min="18" max="18" width="21.5703125" customWidth="1"/>
    <col min="19" max="19" width="21.140625" customWidth="1"/>
    <col min="20" max="20" width="16.7109375" hidden="1" customWidth="1"/>
    <col min="21" max="21" width="14.28515625" hidden="1" customWidth="1"/>
    <col min="22" max="22" width="16.28515625" hidden="1" customWidth="1"/>
    <col min="23" max="23" width="7.85546875" hidden="1" customWidth="1"/>
    <col min="24" max="26" width="10" customWidth="1"/>
  </cols>
  <sheetData>
    <row r="1" spans="1:26" ht="77.25" customHeight="1" x14ac:dyDescent="0.2">
      <c r="A1" s="14"/>
      <c r="B1" s="247"/>
      <c r="C1" s="247"/>
      <c r="D1" s="247"/>
      <c r="E1" s="247"/>
      <c r="F1" s="247"/>
      <c r="G1" s="247"/>
      <c r="H1" s="473"/>
      <c r="I1" s="14"/>
      <c r="J1" s="14"/>
      <c r="K1" s="14"/>
      <c r="L1" s="14"/>
      <c r="M1" s="14"/>
      <c r="N1" s="14"/>
      <c r="O1" s="14"/>
      <c r="P1" s="14"/>
      <c r="Q1" s="14"/>
      <c r="R1" s="14"/>
      <c r="S1" s="14"/>
      <c r="T1" s="14"/>
      <c r="U1" s="14"/>
      <c r="V1" s="14"/>
      <c r="W1" s="14"/>
      <c r="X1" s="14"/>
      <c r="Y1" s="14"/>
      <c r="Z1" s="14"/>
    </row>
    <row r="2" spans="1:26" ht="12.75" customHeight="1" x14ac:dyDescent="0.2">
      <c r="A2" s="14"/>
      <c r="B2" s="247"/>
      <c r="C2" s="247"/>
      <c r="D2" s="247"/>
      <c r="E2" s="247"/>
      <c r="F2" s="247"/>
      <c r="G2" s="247"/>
      <c r="H2" s="473"/>
      <c r="I2" s="14"/>
      <c r="J2" s="14"/>
      <c r="K2" s="14"/>
      <c r="L2" s="14"/>
      <c r="M2" s="14"/>
      <c r="N2" s="14"/>
      <c r="O2" s="14"/>
      <c r="P2" s="14"/>
      <c r="Q2" s="14"/>
      <c r="R2" s="14"/>
      <c r="S2" s="14"/>
      <c r="T2" s="14"/>
      <c r="U2" s="14"/>
      <c r="V2" s="14"/>
      <c r="W2" s="14"/>
      <c r="X2" s="14"/>
      <c r="Y2" s="14"/>
      <c r="Z2" s="14"/>
    </row>
    <row r="3" spans="1:26" ht="12.75" customHeight="1" x14ac:dyDescent="0.2">
      <c r="A3" s="14"/>
      <c r="B3" s="247"/>
      <c r="C3" s="247"/>
      <c r="D3" s="247"/>
      <c r="E3" s="247"/>
      <c r="F3" s="247"/>
      <c r="G3" s="247"/>
      <c r="H3" s="473"/>
      <c r="I3" s="14"/>
      <c r="J3" s="14"/>
      <c r="K3" s="14"/>
      <c r="L3" s="14"/>
      <c r="M3" s="14"/>
      <c r="N3" s="14"/>
      <c r="O3" s="14"/>
      <c r="P3" s="14"/>
      <c r="Q3" s="14"/>
      <c r="R3" s="14"/>
      <c r="S3" s="14"/>
      <c r="T3" s="14"/>
      <c r="U3" s="14"/>
      <c r="V3" s="14"/>
      <c r="W3" s="14"/>
      <c r="X3" s="14"/>
      <c r="Y3" s="14"/>
      <c r="Z3" s="14"/>
    </row>
    <row r="4" spans="1:26" ht="12.75" customHeight="1" x14ac:dyDescent="0.2">
      <c r="A4" s="14"/>
      <c r="B4" s="247"/>
      <c r="C4" s="247"/>
      <c r="D4" s="247"/>
      <c r="E4" s="247"/>
      <c r="F4" s="247"/>
      <c r="G4" s="247"/>
      <c r="H4" s="473"/>
      <c r="I4" s="247"/>
      <c r="J4" s="14"/>
      <c r="K4" s="14"/>
      <c r="L4" s="14"/>
      <c r="M4" s="14"/>
      <c r="N4" s="14"/>
      <c r="O4" s="14"/>
      <c r="P4" s="14"/>
      <c r="Q4" s="14"/>
      <c r="R4" s="14"/>
      <c r="S4" s="14"/>
      <c r="T4" s="14"/>
      <c r="U4" s="14"/>
      <c r="V4" s="14"/>
      <c r="W4" s="14"/>
      <c r="X4" s="14"/>
      <c r="Y4" s="14"/>
      <c r="Z4" s="14"/>
    </row>
    <row r="5" spans="1:26" ht="12.75" customHeight="1" x14ac:dyDescent="0.2">
      <c r="A5" s="14"/>
      <c r="B5" s="247"/>
      <c r="C5" s="247"/>
      <c r="D5" s="247"/>
      <c r="E5" s="247"/>
      <c r="F5" s="247"/>
      <c r="G5" s="247"/>
      <c r="H5" s="473"/>
      <c r="I5" s="247"/>
      <c r="J5" s="14"/>
      <c r="K5" s="14"/>
      <c r="L5" s="332"/>
      <c r="M5" s="14"/>
      <c r="N5" s="14"/>
      <c r="O5" s="14"/>
      <c r="P5" s="14"/>
      <c r="Q5" s="14"/>
      <c r="R5" s="14"/>
      <c r="S5" s="14"/>
      <c r="T5" s="14"/>
      <c r="U5" s="14"/>
      <c r="V5" s="14"/>
      <c r="W5" s="14"/>
      <c r="X5" s="14"/>
      <c r="Y5" s="14"/>
      <c r="Z5" s="14"/>
    </row>
    <row r="6" spans="1:26" ht="12.75" customHeight="1" x14ac:dyDescent="0.2">
      <c r="A6" s="14"/>
      <c r="B6" s="247"/>
      <c r="C6" s="247"/>
      <c r="D6" s="247"/>
      <c r="E6" s="247"/>
      <c r="F6" s="247"/>
      <c r="G6" s="247"/>
      <c r="H6" s="473"/>
      <c r="I6" s="247"/>
      <c r="J6" s="14"/>
      <c r="K6" s="14"/>
      <c r="L6" s="14"/>
      <c r="M6" s="14"/>
      <c r="N6" s="332"/>
      <c r="O6" s="14"/>
      <c r="P6" s="14"/>
      <c r="Q6" s="14"/>
      <c r="R6" s="14"/>
      <c r="S6" s="14"/>
      <c r="T6" s="14"/>
      <c r="U6" s="14"/>
      <c r="V6" s="14"/>
      <c r="W6" s="14"/>
      <c r="X6" s="14"/>
      <c r="Y6" s="14"/>
      <c r="Z6" s="14"/>
    </row>
    <row r="7" spans="1:26" ht="12.75" customHeight="1" x14ac:dyDescent="0.2">
      <c r="A7" s="14"/>
      <c r="B7" s="247"/>
      <c r="C7" s="247"/>
      <c r="D7" s="247"/>
      <c r="E7" s="247"/>
      <c r="F7" s="247"/>
      <c r="G7" s="247"/>
      <c r="H7" s="473"/>
      <c r="I7" s="247"/>
      <c r="J7" s="14"/>
      <c r="K7" s="14"/>
      <c r="L7" s="14"/>
      <c r="M7" s="14"/>
      <c r="N7" s="14"/>
      <c r="O7" s="14"/>
      <c r="P7" s="14"/>
      <c r="Q7" s="14"/>
      <c r="R7" s="14"/>
      <c r="S7" s="14"/>
      <c r="T7" s="14"/>
      <c r="U7" s="14"/>
      <c r="V7" s="14"/>
      <c r="W7" s="14"/>
      <c r="X7" s="14"/>
      <c r="Y7" s="14"/>
      <c r="Z7" s="14"/>
    </row>
    <row r="8" spans="1:26" ht="12.75" customHeight="1" x14ac:dyDescent="0.2">
      <c r="A8" s="14"/>
      <c r="B8" s="247"/>
      <c r="C8" s="247"/>
      <c r="D8" s="247"/>
      <c r="E8" s="247"/>
      <c r="F8" s="247"/>
      <c r="G8" s="247"/>
      <c r="H8" s="473"/>
      <c r="I8" s="247"/>
      <c r="J8" s="14"/>
      <c r="K8" s="14"/>
      <c r="L8" s="14"/>
      <c r="M8" s="14"/>
      <c r="N8" s="14"/>
      <c r="O8" s="14"/>
      <c r="P8" s="14"/>
      <c r="Q8" s="14"/>
      <c r="R8" s="14"/>
      <c r="S8" s="14"/>
      <c r="T8" s="14"/>
      <c r="U8" s="14"/>
      <c r="V8" s="14"/>
      <c r="W8" s="14"/>
      <c r="X8" s="14"/>
      <c r="Y8" s="14"/>
      <c r="Z8" s="14"/>
    </row>
    <row r="9" spans="1:26" ht="12.75" customHeight="1" x14ac:dyDescent="0.2">
      <c r="A9" s="1789" t="s">
        <v>0</v>
      </c>
      <c r="B9" s="1746"/>
      <c r="C9" s="1746"/>
      <c r="D9" s="1746"/>
      <c r="E9" s="1746"/>
      <c r="F9" s="1746"/>
      <c r="G9" s="1746"/>
      <c r="H9" s="1746"/>
      <c r="I9" s="1746"/>
      <c r="J9" s="1746"/>
      <c r="K9" s="1746"/>
      <c r="L9" s="1746"/>
      <c r="M9" s="1746"/>
      <c r="N9" s="1746"/>
      <c r="O9" s="1746"/>
      <c r="P9" s="1746"/>
      <c r="Q9" s="1746"/>
      <c r="R9" s="1746"/>
      <c r="S9" s="1747"/>
      <c r="T9" s="14"/>
      <c r="U9" s="14"/>
      <c r="V9" s="14"/>
      <c r="W9" s="14"/>
      <c r="X9" s="14"/>
      <c r="Y9" s="14"/>
      <c r="Z9" s="14"/>
    </row>
    <row r="10" spans="1:26" ht="12.75" customHeight="1" x14ac:dyDescent="0.2">
      <c r="A10" s="1789" t="s">
        <v>1</v>
      </c>
      <c r="B10" s="1746"/>
      <c r="C10" s="1746"/>
      <c r="D10" s="1746"/>
      <c r="E10" s="1746"/>
      <c r="F10" s="1746"/>
      <c r="G10" s="1746"/>
      <c r="H10" s="1746"/>
      <c r="I10" s="1746"/>
      <c r="J10" s="1746"/>
      <c r="K10" s="1746"/>
      <c r="L10" s="1746"/>
      <c r="M10" s="1746"/>
      <c r="N10" s="1746"/>
      <c r="O10" s="1746"/>
      <c r="P10" s="1746"/>
      <c r="Q10" s="1746"/>
      <c r="R10" s="1746"/>
      <c r="S10" s="1747"/>
      <c r="T10" s="14"/>
      <c r="U10" s="14"/>
      <c r="V10" s="14"/>
      <c r="W10" s="14"/>
      <c r="X10" s="14"/>
      <c r="Y10" s="14"/>
      <c r="Z10" s="14"/>
    </row>
    <row r="11" spans="1:26" ht="12.75" customHeight="1" x14ac:dyDescent="0.2">
      <c r="A11" s="1789" t="s">
        <v>2</v>
      </c>
      <c r="B11" s="1746"/>
      <c r="C11" s="1746"/>
      <c r="D11" s="1746"/>
      <c r="E11" s="1746"/>
      <c r="F11" s="1746"/>
      <c r="G11" s="1746"/>
      <c r="H11" s="1746"/>
      <c r="I11" s="1746"/>
      <c r="J11" s="1746"/>
      <c r="K11" s="1746"/>
      <c r="L11" s="1746"/>
      <c r="M11" s="1746"/>
      <c r="N11" s="1746"/>
      <c r="O11" s="1746"/>
      <c r="P11" s="1746"/>
      <c r="Q11" s="1746"/>
      <c r="R11" s="1746"/>
      <c r="S11" s="1747"/>
      <c r="T11" s="14"/>
      <c r="U11" s="14"/>
      <c r="V11" s="14"/>
      <c r="W11" s="14"/>
      <c r="X11" s="14"/>
      <c r="Y11" s="14"/>
      <c r="Z11" s="14"/>
    </row>
    <row r="12" spans="1:26" ht="12.75" customHeight="1" x14ac:dyDescent="0.2">
      <c r="A12" s="1789" t="s">
        <v>3</v>
      </c>
      <c r="B12" s="1746"/>
      <c r="C12" s="1746"/>
      <c r="D12" s="1746"/>
      <c r="E12" s="1746"/>
      <c r="F12" s="1746"/>
      <c r="G12" s="1746"/>
      <c r="H12" s="1746"/>
      <c r="I12" s="1746"/>
      <c r="J12" s="1746"/>
      <c r="K12" s="1746"/>
      <c r="L12" s="1746"/>
      <c r="M12" s="1746"/>
      <c r="N12" s="1746"/>
      <c r="O12" s="1746"/>
      <c r="P12" s="1746"/>
      <c r="Q12" s="1746"/>
      <c r="R12" s="1746"/>
      <c r="S12" s="1747"/>
      <c r="T12" s="14"/>
      <c r="U12" s="14" t="s">
        <v>109</v>
      </c>
      <c r="V12" s="14"/>
      <c r="W12" s="14"/>
      <c r="X12" s="14"/>
      <c r="Y12" s="14"/>
      <c r="Z12" s="14"/>
    </row>
    <row r="13" spans="1:26" ht="12.75" customHeight="1" x14ac:dyDescent="0.2">
      <c r="A13" s="1790">
        <v>45107</v>
      </c>
      <c r="B13" s="1746"/>
      <c r="C13" s="1746"/>
      <c r="D13" s="1746"/>
      <c r="E13" s="1746"/>
      <c r="F13" s="1746"/>
      <c r="G13" s="1746"/>
      <c r="H13" s="1746"/>
      <c r="I13" s="1746"/>
      <c r="J13" s="1746"/>
      <c r="K13" s="1746"/>
      <c r="L13" s="1746"/>
      <c r="M13" s="1746"/>
      <c r="N13" s="1746"/>
      <c r="O13" s="1746"/>
      <c r="P13" s="1746"/>
      <c r="Q13" s="1746"/>
      <c r="R13" s="1746"/>
      <c r="S13" s="1747"/>
      <c r="T13" s="474"/>
      <c r="U13" s="1766">
        <v>45107</v>
      </c>
      <c r="V13" s="14"/>
      <c r="W13" s="14"/>
      <c r="X13" s="14"/>
      <c r="Y13" s="14"/>
      <c r="Z13" s="14"/>
    </row>
    <row r="14" spans="1:26" ht="15" customHeight="1" x14ac:dyDescent="0.2">
      <c r="A14" s="248"/>
      <c r="B14" s="248"/>
      <c r="C14" s="248"/>
      <c r="D14" s="248"/>
      <c r="E14" s="248"/>
      <c r="F14" s="248"/>
      <c r="G14" s="248"/>
      <c r="H14" s="475"/>
      <c r="I14" s="248"/>
      <c r="J14" s="248"/>
      <c r="K14" s="248"/>
      <c r="L14" s="248"/>
      <c r="M14" s="476"/>
      <c r="N14" s="476"/>
      <c r="O14" s="476"/>
      <c r="P14" s="476"/>
      <c r="Q14" s="476"/>
      <c r="R14" s="476"/>
      <c r="S14" s="476"/>
      <c r="T14" s="14"/>
      <c r="U14" s="1768"/>
      <c r="V14" s="14"/>
      <c r="W14" s="14"/>
      <c r="X14" s="14"/>
      <c r="Y14" s="14"/>
      <c r="Z14" s="14"/>
    </row>
    <row r="15" spans="1:26" ht="36" customHeight="1" x14ac:dyDescent="0.2">
      <c r="A15" s="88" t="s">
        <v>6</v>
      </c>
      <c r="B15" s="216" t="s">
        <v>7</v>
      </c>
      <c r="C15" s="217" t="s">
        <v>110</v>
      </c>
      <c r="D15" s="217" t="s">
        <v>9</v>
      </c>
      <c r="E15" s="217" t="s">
        <v>10</v>
      </c>
      <c r="F15" s="88" t="s">
        <v>11</v>
      </c>
      <c r="G15" s="216" t="s">
        <v>12</v>
      </c>
      <c r="H15" s="218" t="s">
        <v>13</v>
      </c>
      <c r="I15" s="216" t="s">
        <v>14</v>
      </c>
      <c r="J15" s="216" t="s">
        <v>15</v>
      </c>
      <c r="K15" s="216" t="s">
        <v>16</v>
      </c>
      <c r="L15" s="218" t="s">
        <v>17</v>
      </c>
      <c r="M15" s="218" t="s">
        <v>18</v>
      </c>
      <c r="N15" s="218" t="s">
        <v>19</v>
      </c>
      <c r="O15" s="218" t="s">
        <v>20</v>
      </c>
      <c r="P15" s="219" t="s">
        <v>21</v>
      </c>
      <c r="Q15" s="218" t="s">
        <v>22</v>
      </c>
      <c r="R15" s="219" t="str">
        <f>+'06-01-04VIGILANCIA'!R15</f>
        <v>DEPRECIACION ACUMULADA 30/06/23</v>
      </c>
      <c r="S15" s="219" t="s">
        <v>23</v>
      </c>
      <c r="T15" s="92" t="s">
        <v>24</v>
      </c>
      <c r="U15" s="14"/>
      <c r="V15" s="14"/>
      <c r="W15" s="14"/>
      <c r="X15" s="14"/>
      <c r="Y15" s="14"/>
      <c r="Z15" s="14"/>
    </row>
    <row r="16" spans="1:26" ht="31.5" customHeight="1" x14ac:dyDescent="0.2">
      <c r="A16" s="477">
        <v>1</v>
      </c>
      <c r="B16" s="478">
        <v>36889</v>
      </c>
      <c r="C16" s="479" t="s">
        <v>325</v>
      </c>
      <c r="D16" s="256">
        <v>61</v>
      </c>
      <c r="E16" s="256" t="s">
        <v>25</v>
      </c>
      <c r="F16" s="256"/>
      <c r="G16" s="256">
        <v>1</v>
      </c>
      <c r="H16" s="480" t="s">
        <v>619</v>
      </c>
      <c r="I16" s="256"/>
      <c r="J16" s="256"/>
      <c r="K16" s="481" t="s">
        <v>620</v>
      </c>
      <c r="L16" s="201">
        <v>5400</v>
      </c>
      <c r="M16" s="256">
        <v>10</v>
      </c>
      <c r="N16" s="135">
        <v>0</v>
      </c>
      <c r="O16" s="135">
        <v>0</v>
      </c>
      <c r="P16" s="369">
        <v>10</v>
      </c>
      <c r="Q16" s="369"/>
      <c r="R16" s="135">
        <v>5400</v>
      </c>
      <c r="S16" s="135">
        <f t="shared" ref="S16:S106" si="0">IF(M16=0,"N/A",+L16-R16)</f>
        <v>0</v>
      </c>
      <c r="T16" s="175">
        <v>617</v>
      </c>
      <c r="U16" s="482"/>
      <c r="V16" s="14"/>
      <c r="W16" s="14"/>
      <c r="X16" s="14"/>
      <c r="Y16" s="14"/>
      <c r="Z16" s="14"/>
    </row>
    <row r="17" spans="1:26" ht="31.5" customHeight="1" x14ac:dyDescent="0.2">
      <c r="A17" s="477">
        <v>2</v>
      </c>
      <c r="B17" s="478">
        <v>37749</v>
      </c>
      <c r="C17" s="479" t="s">
        <v>325</v>
      </c>
      <c r="D17" s="256">
        <v>61</v>
      </c>
      <c r="E17" s="256" t="s">
        <v>25</v>
      </c>
      <c r="F17" s="256"/>
      <c r="G17" s="256">
        <v>7</v>
      </c>
      <c r="H17" s="480" t="s">
        <v>621</v>
      </c>
      <c r="I17" s="256"/>
      <c r="J17" s="256"/>
      <c r="K17" s="481" t="s">
        <v>622</v>
      </c>
      <c r="L17" s="201">
        <v>67200</v>
      </c>
      <c r="M17" s="256">
        <v>10</v>
      </c>
      <c r="N17" s="135">
        <v>0</v>
      </c>
      <c r="O17" s="135">
        <v>0</v>
      </c>
      <c r="P17" s="371">
        <v>10</v>
      </c>
      <c r="Q17" s="371"/>
      <c r="R17" s="135">
        <v>67200</v>
      </c>
      <c r="S17" s="135">
        <f t="shared" si="0"/>
        <v>0</v>
      </c>
      <c r="T17" s="175">
        <v>617</v>
      </c>
      <c r="U17" s="14"/>
      <c r="V17" s="14"/>
      <c r="W17" s="14"/>
      <c r="X17" s="14"/>
      <c r="Y17" s="14"/>
      <c r="Z17" s="14"/>
    </row>
    <row r="18" spans="1:26" ht="15.75" customHeight="1" x14ac:dyDescent="0.2">
      <c r="A18" s="477">
        <v>3</v>
      </c>
      <c r="B18" s="478">
        <v>38757</v>
      </c>
      <c r="C18" s="479" t="s">
        <v>325</v>
      </c>
      <c r="D18" s="256">
        <v>61</v>
      </c>
      <c r="E18" s="256" t="s">
        <v>126</v>
      </c>
      <c r="F18" s="256"/>
      <c r="G18" s="256">
        <v>1</v>
      </c>
      <c r="H18" s="480" t="s">
        <v>623</v>
      </c>
      <c r="I18" s="483"/>
      <c r="J18" s="256"/>
      <c r="K18" s="481" t="s">
        <v>620</v>
      </c>
      <c r="L18" s="201">
        <v>1700</v>
      </c>
      <c r="M18" s="256">
        <v>10</v>
      </c>
      <c r="N18" s="135">
        <v>0</v>
      </c>
      <c r="O18" s="135">
        <v>0</v>
      </c>
      <c r="P18" s="369">
        <v>10</v>
      </c>
      <c r="Q18" s="369"/>
      <c r="R18" s="135">
        <v>1700</v>
      </c>
      <c r="S18" s="135">
        <f t="shared" si="0"/>
        <v>0</v>
      </c>
      <c r="T18" s="175">
        <v>619</v>
      </c>
      <c r="U18" s="14"/>
      <c r="V18" s="14"/>
      <c r="W18" s="14"/>
      <c r="X18" s="14"/>
      <c r="Y18" s="14"/>
      <c r="Z18" s="14"/>
    </row>
    <row r="19" spans="1:26" ht="31.5" customHeight="1" x14ac:dyDescent="0.2">
      <c r="A19" s="477">
        <v>4</v>
      </c>
      <c r="B19" s="478">
        <v>38845</v>
      </c>
      <c r="C19" s="479" t="s">
        <v>325</v>
      </c>
      <c r="D19" s="256">
        <v>61</v>
      </c>
      <c r="E19" s="256" t="s">
        <v>25</v>
      </c>
      <c r="F19" s="256"/>
      <c r="G19" s="256">
        <v>13</v>
      </c>
      <c r="H19" s="480" t="s">
        <v>624</v>
      </c>
      <c r="I19" s="256"/>
      <c r="J19" s="256"/>
      <c r="K19" s="481" t="s">
        <v>622</v>
      </c>
      <c r="L19" s="201">
        <v>120081</v>
      </c>
      <c r="M19" s="256">
        <v>10</v>
      </c>
      <c r="N19" s="135">
        <v>0</v>
      </c>
      <c r="O19" s="135">
        <v>0</v>
      </c>
      <c r="P19" s="371">
        <v>10</v>
      </c>
      <c r="Q19" s="371"/>
      <c r="R19" s="135">
        <v>120081</v>
      </c>
      <c r="S19" s="135">
        <f t="shared" si="0"/>
        <v>0</v>
      </c>
      <c r="T19" s="175">
        <v>617</v>
      </c>
      <c r="U19" s="14"/>
      <c r="V19" s="14"/>
      <c r="W19" s="14"/>
      <c r="X19" s="14"/>
      <c r="Y19" s="14"/>
      <c r="Z19" s="14"/>
    </row>
    <row r="20" spans="1:26" ht="15.75" customHeight="1" x14ac:dyDescent="0.2">
      <c r="A20" s="477">
        <v>5</v>
      </c>
      <c r="B20" s="478">
        <v>39266</v>
      </c>
      <c r="C20" s="479" t="s">
        <v>325</v>
      </c>
      <c r="D20" s="256">
        <v>61</v>
      </c>
      <c r="E20" s="256" t="s">
        <v>68</v>
      </c>
      <c r="F20" s="256">
        <v>570489</v>
      </c>
      <c r="G20" s="256">
        <v>1</v>
      </c>
      <c r="H20" s="480" t="s">
        <v>566</v>
      </c>
      <c r="I20" s="256"/>
      <c r="J20" s="256" t="s">
        <v>625</v>
      </c>
      <c r="K20" s="481" t="s">
        <v>620</v>
      </c>
      <c r="L20" s="201">
        <v>5552</v>
      </c>
      <c r="M20" s="256">
        <v>10</v>
      </c>
      <c r="N20" s="135">
        <v>0</v>
      </c>
      <c r="O20" s="135">
        <v>0</v>
      </c>
      <c r="P20" s="369">
        <v>10</v>
      </c>
      <c r="Q20" s="369"/>
      <c r="R20" s="135">
        <v>5552</v>
      </c>
      <c r="S20" s="135">
        <f t="shared" si="0"/>
        <v>0</v>
      </c>
      <c r="T20" s="175">
        <v>617</v>
      </c>
      <c r="U20" s="14"/>
      <c r="V20" s="14"/>
      <c r="W20" s="14"/>
      <c r="X20" s="14"/>
      <c r="Y20" s="14"/>
      <c r="Z20" s="14"/>
    </row>
    <row r="21" spans="1:26" ht="15.75" customHeight="1" x14ac:dyDescent="0.2">
      <c r="A21" s="477">
        <v>6</v>
      </c>
      <c r="B21" s="478">
        <v>39272</v>
      </c>
      <c r="C21" s="479" t="s">
        <v>325</v>
      </c>
      <c r="D21" s="256">
        <v>61</v>
      </c>
      <c r="E21" s="256" t="s">
        <v>126</v>
      </c>
      <c r="F21" s="484"/>
      <c r="G21" s="256">
        <v>1</v>
      </c>
      <c r="H21" s="485" t="s">
        <v>626</v>
      </c>
      <c r="I21" s="256"/>
      <c r="J21" s="256"/>
      <c r="K21" s="481" t="s">
        <v>622</v>
      </c>
      <c r="L21" s="201">
        <v>18320</v>
      </c>
      <c r="M21" s="256">
        <v>10</v>
      </c>
      <c r="N21" s="135">
        <v>0</v>
      </c>
      <c r="O21" s="135">
        <v>0</v>
      </c>
      <c r="P21" s="371">
        <v>10</v>
      </c>
      <c r="Q21" s="371"/>
      <c r="R21" s="135">
        <v>18320</v>
      </c>
      <c r="S21" s="135">
        <f t="shared" si="0"/>
        <v>0</v>
      </c>
      <c r="T21" s="175">
        <v>619</v>
      </c>
      <c r="U21" s="14"/>
      <c r="V21" s="14"/>
      <c r="W21" s="14"/>
      <c r="X21" s="14"/>
      <c r="Y21" s="14"/>
      <c r="Z21" s="14"/>
    </row>
    <row r="22" spans="1:26" ht="15.75" customHeight="1" x14ac:dyDescent="0.2">
      <c r="A22" s="477">
        <v>7</v>
      </c>
      <c r="B22" s="478">
        <v>40015</v>
      </c>
      <c r="C22" s="479" t="s">
        <v>325</v>
      </c>
      <c r="D22" s="256">
        <v>61</v>
      </c>
      <c r="E22" s="256" t="s">
        <v>25</v>
      </c>
      <c r="F22" s="484"/>
      <c r="G22" s="256">
        <v>200</v>
      </c>
      <c r="H22" s="485" t="s">
        <v>627</v>
      </c>
      <c r="I22" s="256"/>
      <c r="J22" s="256"/>
      <c r="K22" s="481" t="s">
        <v>628</v>
      </c>
      <c r="L22" s="201">
        <v>59800</v>
      </c>
      <c r="M22" s="256">
        <v>10</v>
      </c>
      <c r="N22" s="135">
        <v>0</v>
      </c>
      <c r="O22" s="135">
        <v>0</v>
      </c>
      <c r="P22" s="371">
        <v>10</v>
      </c>
      <c r="Q22" s="371"/>
      <c r="R22" s="135">
        <v>59800</v>
      </c>
      <c r="S22" s="135">
        <f t="shared" si="0"/>
        <v>0</v>
      </c>
      <c r="T22" s="175">
        <v>617</v>
      </c>
      <c r="U22" s="14"/>
      <c r="V22" s="14"/>
      <c r="W22" s="14"/>
      <c r="X22" s="14"/>
      <c r="Y22" s="14"/>
      <c r="Z22" s="14"/>
    </row>
    <row r="23" spans="1:26" ht="15.75" customHeight="1" x14ac:dyDescent="0.2">
      <c r="A23" s="477">
        <v>8</v>
      </c>
      <c r="B23" s="478">
        <v>40015</v>
      </c>
      <c r="C23" s="479" t="s">
        <v>325</v>
      </c>
      <c r="D23" s="256">
        <v>61</v>
      </c>
      <c r="E23" s="256" t="s">
        <v>25</v>
      </c>
      <c r="F23" s="256"/>
      <c r="G23" s="256">
        <v>240</v>
      </c>
      <c r="H23" s="480" t="s">
        <v>629</v>
      </c>
      <c r="I23" s="256"/>
      <c r="J23" s="256"/>
      <c r="K23" s="481" t="s">
        <v>622</v>
      </c>
      <c r="L23" s="201">
        <v>64000</v>
      </c>
      <c r="M23" s="256">
        <v>10</v>
      </c>
      <c r="N23" s="135">
        <v>0</v>
      </c>
      <c r="O23" s="135">
        <v>0</v>
      </c>
      <c r="P23" s="371">
        <v>10</v>
      </c>
      <c r="Q23" s="371"/>
      <c r="R23" s="135">
        <v>64000</v>
      </c>
      <c r="S23" s="135">
        <f t="shared" si="0"/>
        <v>0</v>
      </c>
      <c r="T23" s="175">
        <v>617</v>
      </c>
      <c r="U23" s="14"/>
      <c r="V23" s="14"/>
      <c r="W23" s="14"/>
      <c r="X23" s="14"/>
      <c r="Y23" s="14"/>
      <c r="Z23" s="14"/>
    </row>
    <row r="24" spans="1:26" ht="37.5" customHeight="1" x14ac:dyDescent="0.2">
      <c r="A24" s="477">
        <v>9</v>
      </c>
      <c r="B24" s="478">
        <v>40031</v>
      </c>
      <c r="C24" s="479" t="s">
        <v>325</v>
      </c>
      <c r="D24" s="256">
        <v>61</v>
      </c>
      <c r="E24" s="256" t="s">
        <v>25</v>
      </c>
      <c r="F24" s="256"/>
      <c r="G24" s="256">
        <v>12</v>
      </c>
      <c r="H24" s="480" t="s">
        <v>630</v>
      </c>
      <c r="I24" s="256"/>
      <c r="J24" s="256" t="s">
        <v>631</v>
      </c>
      <c r="K24" s="481" t="s">
        <v>622</v>
      </c>
      <c r="L24" s="201">
        <v>67080.12</v>
      </c>
      <c r="M24" s="256">
        <v>10</v>
      </c>
      <c r="N24" s="135">
        <v>0</v>
      </c>
      <c r="O24" s="135">
        <v>0</v>
      </c>
      <c r="P24" s="371">
        <v>10</v>
      </c>
      <c r="Q24" s="371"/>
      <c r="R24" s="135">
        <v>67080.12</v>
      </c>
      <c r="S24" s="135">
        <f t="shared" si="0"/>
        <v>0</v>
      </c>
      <c r="T24" s="175">
        <v>617</v>
      </c>
      <c r="U24" s="14"/>
      <c r="V24" s="14"/>
      <c r="W24" s="14"/>
      <c r="X24" s="14"/>
      <c r="Y24" s="14"/>
      <c r="Z24" s="14"/>
    </row>
    <row r="25" spans="1:26" ht="31.5" customHeight="1" x14ac:dyDescent="0.2">
      <c r="A25" s="477">
        <v>10</v>
      </c>
      <c r="B25" s="478">
        <v>40133</v>
      </c>
      <c r="C25" s="479" t="s">
        <v>325</v>
      </c>
      <c r="D25" s="256">
        <v>61</v>
      </c>
      <c r="E25" s="256" t="s">
        <v>68</v>
      </c>
      <c r="F25" s="256"/>
      <c r="G25" s="256">
        <v>1</v>
      </c>
      <c r="H25" s="480" t="s">
        <v>547</v>
      </c>
      <c r="I25" s="256"/>
      <c r="J25" s="256" t="s">
        <v>632</v>
      </c>
      <c r="K25" s="481" t="s">
        <v>633</v>
      </c>
      <c r="L25" s="201">
        <v>75000</v>
      </c>
      <c r="M25" s="256">
        <v>10</v>
      </c>
      <c r="N25" s="135">
        <v>0</v>
      </c>
      <c r="O25" s="135">
        <f t="shared" ref="O25:O107" si="1">IF(M25=0,"N/A",+N25/12)</f>
        <v>0</v>
      </c>
      <c r="P25" s="371">
        <v>10</v>
      </c>
      <c r="Q25" s="371"/>
      <c r="R25" s="135">
        <v>75000</v>
      </c>
      <c r="S25" s="135">
        <f t="shared" si="0"/>
        <v>0</v>
      </c>
      <c r="T25" s="175">
        <v>617</v>
      </c>
      <c r="U25" s="14"/>
      <c r="V25" s="14"/>
      <c r="W25" s="14"/>
      <c r="X25" s="14"/>
      <c r="Y25" s="14"/>
      <c r="Z25" s="14"/>
    </row>
    <row r="26" spans="1:26" ht="15.75" customHeight="1" x14ac:dyDescent="0.2">
      <c r="A26" s="477">
        <v>11</v>
      </c>
      <c r="B26" s="478">
        <v>40133</v>
      </c>
      <c r="C26" s="479" t="s">
        <v>325</v>
      </c>
      <c r="D26" s="256">
        <v>61</v>
      </c>
      <c r="E26" s="256" t="s">
        <v>68</v>
      </c>
      <c r="F26" s="256"/>
      <c r="G26" s="256">
        <v>5</v>
      </c>
      <c r="H26" s="480" t="s">
        <v>547</v>
      </c>
      <c r="I26" s="256"/>
      <c r="J26" s="256" t="s">
        <v>632</v>
      </c>
      <c r="K26" s="481" t="s">
        <v>634</v>
      </c>
      <c r="L26" s="201">
        <v>375000</v>
      </c>
      <c r="M26" s="256">
        <v>10</v>
      </c>
      <c r="N26" s="135">
        <v>0</v>
      </c>
      <c r="O26" s="135">
        <f t="shared" si="1"/>
        <v>0</v>
      </c>
      <c r="P26" s="371">
        <v>10</v>
      </c>
      <c r="Q26" s="371"/>
      <c r="R26" s="135">
        <v>375000</v>
      </c>
      <c r="S26" s="135">
        <f t="shared" si="0"/>
        <v>0</v>
      </c>
      <c r="T26" s="175">
        <v>617</v>
      </c>
      <c r="U26" s="332"/>
      <c r="V26" s="14"/>
      <c r="W26" s="14"/>
      <c r="X26" s="14"/>
      <c r="Y26" s="14"/>
      <c r="Z26" s="14"/>
    </row>
    <row r="27" spans="1:26" ht="15.75" customHeight="1" x14ac:dyDescent="0.2">
      <c r="A27" s="477">
        <v>12</v>
      </c>
      <c r="B27" s="478">
        <v>40539</v>
      </c>
      <c r="C27" s="479" t="s">
        <v>325</v>
      </c>
      <c r="D27" s="256">
        <v>61</v>
      </c>
      <c r="E27" s="256" t="s">
        <v>126</v>
      </c>
      <c r="F27" s="484"/>
      <c r="G27" s="256">
        <v>1</v>
      </c>
      <c r="H27" s="485" t="s">
        <v>626</v>
      </c>
      <c r="I27" s="256" t="s">
        <v>635</v>
      </c>
      <c r="J27" s="256" t="s">
        <v>636</v>
      </c>
      <c r="K27" s="481" t="s">
        <v>622</v>
      </c>
      <c r="L27" s="201">
        <v>26893.439999999999</v>
      </c>
      <c r="M27" s="256">
        <v>10</v>
      </c>
      <c r="N27" s="135">
        <v>0</v>
      </c>
      <c r="O27" s="135">
        <f t="shared" si="1"/>
        <v>0</v>
      </c>
      <c r="P27" s="371">
        <v>10</v>
      </c>
      <c r="Q27" s="371"/>
      <c r="R27" s="135">
        <v>26893.439999999999</v>
      </c>
      <c r="S27" s="135">
        <f t="shared" si="0"/>
        <v>0</v>
      </c>
      <c r="T27" s="175">
        <v>619</v>
      </c>
      <c r="U27" s="14"/>
      <c r="V27" s="14"/>
      <c r="W27" s="14"/>
      <c r="X27" s="14"/>
      <c r="Y27" s="14"/>
      <c r="Z27" s="14"/>
    </row>
    <row r="28" spans="1:26" ht="68.25" customHeight="1" x14ac:dyDescent="0.2">
      <c r="A28" s="477">
        <v>13</v>
      </c>
      <c r="B28" s="478">
        <v>40849</v>
      </c>
      <c r="C28" s="479" t="s">
        <v>325</v>
      </c>
      <c r="D28" s="256">
        <v>61</v>
      </c>
      <c r="E28" s="256" t="s">
        <v>68</v>
      </c>
      <c r="F28" s="256"/>
      <c r="G28" s="256">
        <v>4</v>
      </c>
      <c r="H28" s="480" t="s">
        <v>637</v>
      </c>
      <c r="I28" s="256"/>
      <c r="J28" s="256" t="s">
        <v>116</v>
      </c>
      <c r="K28" s="481" t="s">
        <v>638</v>
      </c>
      <c r="L28" s="201">
        <v>12593.41</v>
      </c>
      <c r="M28" s="256">
        <v>10</v>
      </c>
      <c r="N28" s="135">
        <v>0</v>
      </c>
      <c r="O28" s="135">
        <v>0</v>
      </c>
      <c r="P28" s="371">
        <f t="shared" ref="P28:P103" si="2">+DATEDIF($B28,$U$13,"Y")</f>
        <v>11</v>
      </c>
      <c r="Q28" s="371"/>
      <c r="R28" s="135">
        <v>12593.41</v>
      </c>
      <c r="S28" s="135">
        <f t="shared" si="0"/>
        <v>0</v>
      </c>
      <c r="T28" s="175">
        <v>617</v>
      </c>
      <c r="U28" s="14"/>
      <c r="V28" s="14"/>
      <c r="W28" s="14"/>
      <c r="X28" s="14"/>
      <c r="Y28" s="14"/>
      <c r="Z28" s="14"/>
    </row>
    <row r="29" spans="1:26" s="890" customFormat="1" ht="29.25" customHeight="1" x14ac:dyDescent="0.2">
      <c r="A29" s="477">
        <v>14</v>
      </c>
      <c r="B29" s="891">
        <v>40960</v>
      </c>
      <c r="C29" s="892" t="s">
        <v>325</v>
      </c>
      <c r="D29" s="893">
        <v>61</v>
      </c>
      <c r="E29" s="893" t="s">
        <v>126</v>
      </c>
      <c r="F29" s="1648"/>
      <c r="G29" s="893">
        <v>1</v>
      </c>
      <c r="H29" s="1649" t="s">
        <v>626</v>
      </c>
      <c r="I29" s="893"/>
      <c r="J29" s="893"/>
      <c r="K29" s="895" t="s">
        <v>622</v>
      </c>
      <c r="L29" s="896">
        <v>27202</v>
      </c>
      <c r="M29" s="893">
        <v>10</v>
      </c>
      <c r="N29" s="897">
        <v>0</v>
      </c>
      <c r="O29" s="897">
        <f t="shared" si="1"/>
        <v>0</v>
      </c>
      <c r="P29" s="898">
        <f t="shared" si="2"/>
        <v>11</v>
      </c>
      <c r="Q29" s="898">
        <v>0</v>
      </c>
      <c r="R29" s="896">
        <v>27202</v>
      </c>
      <c r="S29" s="897">
        <f t="shared" si="0"/>
        <v>0</v>
      </c>
      <c r="T29" s="899">
        <v>619</v>
      </c>
      <c r="U29" s="900"/>
      <c r="V29" s="900"/>
      <c r="W29" s="900"/>
      <c r="X29" s="900"/>
      <c r="Y29" s="900"/>
      <c r="Z29" s="900"/>
    </row>
    <row r="30" spans="1:26" s="890" customFormat="1" ht="15.75" customHeight="1" x14ac:dyDescent="0.2">
      <c r="A30" s="477">
        <v>15</v>
      </c>
      <c r="B30" s="891">
        <v>41897</v>
      </c>
      <c r="C30" s="892" t="s">
        <v>325</v>
      </c>
      <c r="D30" s="893">
        <v>61</v>
      </c>
      <c r="E30" s="893" t="s">
        <v>126</v>
      </c>
      <c r="F30" s="893"/>
      <c r="G30" s="893">
        <v>1</v>
      </c>
      <c r="H30" s="894" t="s">
        <v>639</v>
      </c>
      <c r="I30" s="893" t="s">
        <v>640</v>
      </c>
      <c r="J30" s="893" t="s">
        <v>641</v>
      </c>
      <c r="K30" s="895" t="s">
        <v>622</v>
      </c>
      <c r="L30" s="896">
        <v>25995.01</v>
      </c>
      <c r="M30" s="893">
        <v>10</v>
      </c>
      <c r="N30" s="897">
        <f t="shared" ref="N30:N107" si="3">IF(M30=0,"N/A",+L30/M30)</f>
        <v>2599.5009999999997</v>
      </c>
      <c r="O30" s="897">
        <f t="shared" si="1"/>
        <v>216.62508333333332</v>
      </c>
      <c r="P30" s="898">
        <f t="shared" si="2"/>
        <v>8</v>
      </c>
      <c r="Q30" s="898">
        <f t="shared" ref="Q30:Q105" si="4">+DATEDIF($B30,$U$13,"Ym")</f>
        <v>9</v>
      </c>
      <c r="R30" s="897">
        <f t="shared" ref="R30:R104" si="5">IF(M30=0,"N/A",+N30*P30+O30*Q30)</f>
        <v>22745.633749999997</v>
      </c>
      <c r="S30" s="897">
        <f t="shared" si="0"/>
        <v>3249.3762500000012</v>
      </c>
      <c r="T30" s="899">
        <v>619</v>
      </c>
      <c r="U30" s="900"/>
      <c r="V30" s="900"/>
      <c r="W30" s="900"/>
      <c r="X30" s="900"/>
      <c r="Y30" s="900"/>
      <c r="Z30" s="900"/>
    </row>
    <row r="31" spans="1:26" ht="15.75" customHeight="1" x14ac:dyDescent="0.2">
      <c r="A31" s="477">
        <v>16</v>
      </c>
      <c r="B31" s="478">
        <v>41926</v>
      </c>
      <c r="C31" s="479" t="s">
        <v>325</v>
      </c>
      <c r="D31" s="256">
        <v>61</v>
      </c>
      <c r="E31" s="256" t="s">
        <v>68</v>
      </c>
      <c r="F31" s="256"/>
      <c r="G31" s="256">
        <v>1</v>
      </c>
      <c r="H31" s="480" t="s">
        <v>642</v>
      </c>
      <c r="I31" s="256" t="s">
        <v>643</v>
      </c>
      <c r="J31" s="256" t="s">
        <v>644</v>
      </c>
      <c r="K31" s="481" t="s">
        <v>620</v>
      </c>
      <c r="L31" s="201">
        <v>13345.95</v>
      </c>
      <c r="M31" s="256">
        <v>10</v>
      </c>
      <c r="N31" s="135">
        <f t="shared" si="3"/>
        <v>1334.595</v>
      </c>
      <c r="O31" s="135">
        <f t="shared" si="1"/>
        <v>111.21625</v>
      </c>
      <c r="P31" s="898">
        <f t="shared" si="2"/>
        <v>8</v>
      </c>
      <c r="Q31" s="898">
        <f t="shared" si="4"/>
        <v>8</v>
      </c>
      <c r="R31" s="135">
        <f t="shared" si="5"/>
        <v>11566.49</v>
      </c>
      <c r="S31" s="135">
        <f t="shared" si="0"/>
        <v>1779.4600000000009</v>
      </c>
      <c r="T31" s="175">
        <v>617</v>
      </c>
      <c r="U31" s="14"/>
      <c r="V31" s="14"/>
      <c r="W31" s="14"/>
      <c r="X31" s="14"/>
      <c r="Y31" s="14"/>
      <c r="Z31" s="14"/>
    </row>
    <row r="32" spans="1:26" ht="31.5" customHeight="1" x14ac:dyDescent="0.2">
      <c r="A32" s="477">
        <v>17</v>
      </c>
      <c r="B32" s="478">
        <v>41926</v>
      </c>
      <c r="C32" s="479" t="s">
        <v>325</v>
      </c>
      <c r="D32" s="256">
        <v>61</v>
      </c>
      <c r="E32" s="256" t="s">
        <v>68</v>
      </c>
      <c r="F32" s="256"/>
      <c r="G32" s="256">
        <v>1</v>
      </c>
      <c r="H32" s="480" t="s">
        <v>645</v>
      </c>
      <c r="I32" s="256"/>
      <c r="J32" s="256" t="s">
        <v>565</v>
      </c>
      <c r="K32" s="481" t="s">
        <v>620</v>
      </c>
      <c r="L32" s="201">
        <v>2337.7800000000002</v>
      </c>
      <c r="M32" s="256">
        <v>10</v>
      </c>
      <c r="N32" s="135">
        <f t="shared" si="3"/>
        <v>233.77800000000002</v>
      </c>
      <c r="O32" s="135">
        <f t="shared" si="1"/>
        <v>19.4815</v>
      </c>
      <c r="P32" s="898">
        <f t="shared" si="2"/>
        <v>8</v>
      </c>
      <c r="Q32" s="898">
        <f t="shared" si="4"/>
        <v>8</v>
      </c>
      <c r="R32" s="135">
        <f t="shared" si="5"/>
        <v>2026.0760000000002</v>
      </c>
      <c r="S32" s="135">
        <f t="shared" si="0"/>
        <v>311.70399999999995</v>
      </c>
      <c r="T32" s="175">
        <v>617</v>
      </c>
      <c r="U32" s="14"/>
      <c r="V32" s="14"/>
      <c r="W32" s="14"/>
      <c r="X32" s="14"/>
      <c r="Y32" s="14"/>
      <c r="Z32" s="14"/>
    </row>
    <row r="33" spans="1:26" ht="31.5" customHeight="1" x14ac:dyDescent="0.2">
      <c r="A33" s="477">
        <v>18</v>
      </c>
      <c r="B33" s="478">
        <v>41926</v>
      </c>
      <c r="C33" s="479" t="s">
        <v>325</v>
      </c>
      <c r="D33" s="256">
        <v>61</v>
      </c>
      <c r="E33" s="256" t="s">
        <v>25</v>
      </c>
      <c r="F33" s="256"/>
      <c r="G33" s="256">
        <v>12</v>
      </c>
      <c r="H33" s="480" t="s">
        <v>646</v>
      </c>
      <c r="I33" s="256"/>
      <c r="J33" s="256"/>
      <c r="K33" s="481" t="s">
        <v>622</v>
      </c>
      <c r="L33" s="201">
        <v>67116.12</v>
      </c>
      <c r="M33" s="256">
        <v>10</v>
      </c>
      <c r="N33" s="135">
        <f t="shared" si="3"/>
        <v>6711.6119999999992</v>
      </c>
      <c r="O33" s="135">
        <f t="shared" si="1"/>
        <v>559.30099999999993</v>
      </c>
      <c r="P33" s="898">
        <f t="shared" si="2"/>
        <v>8</v>
      </c>
      <c r="Q33" s="898">
        <f t="shared" si="4"/>
        <v>8</v>
      </c>
      <c r="R33" s="135">
        <f t="shared" si="5"/>
        <v>58167.303999999989</v>
      </c>
      <c r="S33" s="135">
        <f t="shared" si="0"/>
        <v>8948.8160000000062</v>
      </c>
      <c r="T33" s="175">
        <v>617</v>
      </c>
      <c r="U33" s="14"/>
      <c r="V33" s="14"/>
      <c r="W33" s="14"/>
      <c r="X33" s="14"/>
      <c r="Y33" s="14"/>
      <c r="Z33" s="14"/>
    </row>
    <row r="34" spans="1:26" ht="31.5" customHeight="1" x14ac:dyDescent="0.2">
      <c r="A34" s="477">
        <v>19</v>
      </c>
      <c r="B34" s="478">
        <v>41926</v>
      </c>
      <c r="C34" s="479" t="s">
        <v>325</v>
      </c>
      <c r="D34" s="256">
        <v>61</v>
      </c>
      <c r="E34" s="256" t="s">
        <v>25</v>
      </c>
      <c r="F34" s="256"/>
      <c r="G34" s="256">
        <v>4</v>
      </c>
      <c r="H34" s="480" t="s">
        <v>647</v>
      </c>
      <c r="I34" s="256"/>
      <c r="J34" s="256"/>
      <c r="K34" s="481" t="s">
        <v>622</v>
      </c>
      <c r="L34" s="201">
        <v>19780</v>
      </c>
      <c r="M34" s="256">
        <v>10</v>
      </c>
      <c r="N34" s="135">
        <f t="shared" si="3"/>
        <v>1978</v>
      </c>
      <c r="O34" s="135">
        <f t="shared" si="1"/>
        <v>164.83333333333334</v>
      </c>
      <c r="P34" s="898">
        <f t="shared" si="2"/>
        <v>8</v>
      </c>
      <c r="Q34" s="898">
        <f t="shared" si="4"/>
        <v>8</v>
      </c>
      <c r="R34" s="135">
        <f t="shared" si="5"/>
        <v>17142.666666666668</v>
      </c>
      <c r="S34" s="135">
        <f t="shared" si="0"/>
        <v>2637.3333333333321</v>
      </c>
      <c r="T34" s="175">
        <v>617</v>
      </c>
      <c r="U34" s="14"/>
      <c r="V34" s="14"/>
      <c r="W34" s="14"/>
      <c r="X34" s="14"/>
      <c r="Y34" s="14"/>
      <c r="Z34" s="14"/>
    </row>
    <row r="35" spans="1:26" ht="15.75" customHeight="1" x14ac:dyDescent="0.3">
      <c r="A35" s="477">
        <v>20</v>
      </c>
      <c r="B35" s="95">
        <v>42072</v>
      </c>
      <c r="C35" s="97">
        <v>10</v>
      </c>
      <c r="D35" s="97">
        <v>61</v>
      </c>
      <c r="E35" s="97" t="s">
        <v>648</v>
      </c>
      <c r="F35" s="97"/>
      <c r="G35" s="97">
        <v>1</v>
      </c>
      <c r="H35" s="394" t="s">
        <v>649</v>
      </c>
      <c r="I35" s="97" t="s">
        <v>650</v>
      </c>
      <c r="J35" s="104"/>
      <c r="K35" s="481" t="s">
        <v>620</v>
      </c>
      <c r="L35" s="99">
        <v>44745.599999999999</v>
      </c>
      <c r="M35" s="105">
        <v>10</v>
      </c>
      <c r="N35" s="135">
        <f t="shared" si="3"/>
        <v>4474.5599999999995</v>
      </c>
      <c r="O35" s="135">
        <f t="shared" si="1"/>
        <v>372.87999999999994</v>
      </c>
      <c r="P35" s="898">
        <f t="shared" si="2"/>
        <v>8</v>
      </c>
      <c r="Q35" s="898">
        <f t="shared" si="4"/>
        <v>3</v>
      </c>
      <c r="R35" s="135">
        <f t="shared" si="5"/>
        <v>36915.119999999995</v>
      </c>
      <c r="S35" s="135">
        <f t="shared" si="0"/>
        <v>7830.4800000000032</v>
      </c>
      <c r="T35" s="103">
        <v>618</v>
      </c>
      <c r="U35" s="14"/>
      <c r="V35" s="14"/>
      <c r="W35" s="14"/>
      <c r="X35" s="14"/>
      <c r="Y35" s="14"/>
      <c r="Z35" s="14"/>
    </row>
    <row r="36" spans="1:26" ht="15.75" customHeight="1" x14ac:dyDescent="0.3">
      <c r="A36" s="477">
        <v>21</v>
      </c>
      <c r="B36" s="95">
        <v>42115</v>
      </c>
      <c r="C36" s="97">
        <v>10</v>
      </c>
      <c r="D36" s="97">
        <v>61</v>
      </c>
      <c r="E36" s="97" t="s">
        <v>126</v>
      </c>
      <c r="F36" s="97"/>
      <c r="G36" s="97">
        <v>1</v>
      </c>
      <c r="H36" s="486" t="s">
        <v>651</v>
      </c>
      <c r="I36" s="97"/>
      <c r="J36" s="104"/>
      <c r="K36" s="481" t="s">
        <v>620</v>
      </c>
      <c r="L36" s="99">
        <v>9711.4</v>
      </c>
      <c r="M36" s="105">
        <v>10</v>
      </c>
      <c r="N36" s="135">
        <f t="shared" si="3"/>
        <v>971.14</v>
      </c>
      <c r="O36" s="135">
        <f t="shared" si="1"/>
        <v>80.928333333333327</v>
      </c>
      <c r="P36" s="898">
        <f t="shared" si="2"/>
        <v>8</v>
      </c>
      <c r="Q36" s="898">
        <f t="shared" si="4"/>
        <v>2</v>
      </c>
      <c r="R36" s="135">
        <f t="shared" si="5"/>
        <v>7930.9766666666665</v>
      </c>
      <c r="S36" s="135">
        <f t="shared" si="0"/>
        <v>1780.4233333333332</v>
      </c>
      <c r="T36" s="103">
        <v>619</v>
      </c>
      <c r="U36" s="14"/>
      <c r="V36" s="14"/>
      <c r="W36" s="14"/>
      <c r="X36" s="14"/>
      <c r="Y36" s="14"/>
      <c r="Z36" s="14"/>
    </row>
    <row r="37" spans="1:26" ht="15.75" customHeight="1" x14ac:dyDescent="0.3">
      <c r="A37" s="477">
        <v>22</v>
      </c>
      <c r="B37" s="95">
        <v>42115</v>
      </c>
      <c r="C37" s="97">
        <v>10</v>
      </c>
      <c r="D37" s="97">
        <v>61</v>
      </c>
      <c r="E37" s="97" t="s">
        <v>126</v>
      </c>
      <c r="F37" s="97"/>
      <c r="G37" s="97">
        <v>1</v>
      </c>
      <c r="H37" s="486" t="s">
        <v>652</v>
      </c>
      <c r="I37" s="97"/>
      <c r="J37" s="104"/>
      <c r="K37" s="481" t="s">
        <v>620</v>
      </c>
      <c r="L37" s="99">
        <v>9180.4</v>
      </c>
      <c r="M37" s="105">
        <v>10</v>
      </c>
      <c r="N37" s="135">
        <f t="shared" si="3"/>
        <v>918.04</v>
      </c>
      <c r="O37" s="135">
        <f t="shared" si="1"/>
        <v>76.50333333333333</v>
      </c>
      <c r="P37" s="898">
        <f t="shared" si="2"/>
        <v>8</v>
      </c>
      <c r="Q37" s="898">
        <f t="shared" si="4"/>
        <v>2</v>
      </c>
      <c r="R37" s="135">
        <f t="shared" si="5"/>
        <v>7497.3266666666659</v>
      </c>
      <c r="S37" s="135">
        <f t="shared" si="0"/>
        <v>1683.0733333333337</v>
      </c>
      <c r="T37" s="103">
        <v>619</v>
      </c>
      <c r="U37" s="14"/>
      <c r="V37" s="14"/>
      <c r="W37" s="14"/>
      <c r="X37" s="14"/>
      <c r="Y37" s="14"/>
      <c r="Z37" s="14"/>
    </row>
    <row r="38" spans="1:26" ht="15.75" customHeight="1" x14ac:dyDescent="0.3">
      <c r="A38" s="477">
        <v>23</v>
      </c>
      <c r="B38" s="95">
        <v>42115</v>
      </c>
      <c r="C38" s="97">
        <v>10</v>
      </c>
      <c r="D38" s="97">
        <v>61</v>
      </c>
      <c r="E38" s="97" t="s">
        <v>126</v>
      </c>
      <c r="F38" s="97"/>
      <c r="G38" s="97">
        <v>1</v>
      </c>
      <c r="H38" s="486" t="s">
        <v>653</v>
      </c>
      <c r="I38" s="97"/>
      <c r="J38" s="104"/>
      <c r="K38" s="481" t="s">
        <v>620</v>
      </c>
      <c r="L38" s="99">
        <v>10195.200000000001</v>
      </c>
      <c r="M38" s="105">
        <v>10</v>
      </c>
      <c r="N38" s="135">
        <f t="shared" si="3"/>
        <v>1019.5200000000001</v>
      </c>
      <c r="O38" s="135">
        <f t="shared" si="1"/>
        <v>84.960000000000008</v>
      </c>
      <c r="P38" s="898">
        <f t="shared" si="2"/>
        <v>8</v>
      </c>
      <c r="Q38" s="898">
        <f t="shared" si="4"/>
        <v>2</v>
      </c>
      <c r="R38" s="135">
        <f t="shared" si="5"/>
        <v>8326.08</v>
      </c>
      <c r="S38" s="135">
        <f t="shared" si="0"/>
        <v>1869.1200000000008</v>
      </c>
      <c r="T38" s="103">
        <v>619</v>
      </c>
      <c r="U38" s="14"/>
      <c r="V38" s="14"/>
      <c r="W38" s="14"/>
      <c r="X38" s="14"/>
      <c r="Y38" s="14"/>
      <c r="Z38" s="14"/>
    </row>
    <row r="39" spans="1:26" ht="15.75" customHeight="1" x14ac:dyDescent="0.3">
      <c r="A39" s="477">
        <v>24</v>
      </c>
      <c r="B39" s="95">
        <v>42205</v>
      </c>
      <c r="C39" s="97">
        <v>10</v>
      </c>
      <c r="D39" s="97">
        <v>61</v>
      </c>
      <c r="E39" s="97" t="s">
        <v>126</v>
      </c>
      <c r="F39" s="97"/>
      <c r="G39" s="97">
        <v>1</v>
      </c>
      <c r="H39" s="486" t="s">
        <v>651</v>
      </c>
      <c r="I39" s="97"/>
      <c r="J39" s="104"/>
      <c r="K39" s="481" t="s">
        <v>620</v>
      </c>
      <c r="L39" s="99">
        <v>22958.080000000002</v>
      </c>
      <c r="M39" s="105">
        <v>10</v>
      </c>
      <c r="N39" s="135">
        <f t="shared" si="3"/>
        <v>2295.808</v>
      </c>
      <c r="O39" s="135">
        <f t="shared" si="1"/>
        <v>191.31733333333332</v>
      </c>
      <c r="P39" s="898">
        <f t="shared" si="2"/>
        <v>7</v>
      </c>
      <c r="Q39" s="898">
        <f t="shared" si="4"/>
        <v>11</v>
      </c>
      <c r="R39" s="135">
        <f t="shared" si="5"/>
        <v>18175.146666666667</v>
      </c>
      <c r="S39" s="135">
        <f t="shared" si="0"/>
        <v>4782.9333333333343</v>
      </c>
      <c r="T39" s="103">
        <v>619</v>
      </c>
      <c r="U39" s="14"/>
      <c r="V39" s="14"/>
      <c r="W39" s="14"/>
      <c r="X39" s="14"/>
      <c r="Y39" s="14"/>
      <c r="Z39" s="14"/>
    </row>
    <row r="40" spans="1:26" ht="31.5" customHeight="1" x14ac:dyDescent="0.2">
      <c r="A40" s="477">
        <v>25</v>
      </c>
      <c r="B40" s="478">
        <v>42226</v>
      </c>
      <c r="C40" s="479" t="s">
        <v>325</v>
      </c>
      <c r="D40" s="256">
        <v>61</v>
      </c>
      <c r="E40" s="256" t="s">
        <v>68</v>
      </c>
      <c r="F40" s="256"/>
      <c r="G40" s="256">
        <v>1</v>
      </c>
      <c r="H40" s="487" t="s">
        <v>654</v>
      </c>
      <c r="I40" s="483"/>
      <c r="J40" s="256" t="s">
        <v>74</v>
      </c>
      <c r="K40" s="481" t="s">
        <v>628</v>
      </c>
      <c r="L40" s="201">
        <v>62700</v>
      </c>
      <c r="M40" s="256">
        <v>10</v>
      </c>
      <c r="N40" s="135">
        <f t="shared" si="3"/>
        <v>6270</v>
      </c>
      <c r="O40" s="135">
        <f t="shared" si="1"/>
        <v>522.5</v>
      </c>
      <c r="P40" s="898">
        <f t="shared" si="2"/>
        <v>7</v>
      </c>
      <c r="Q40" s="898">
        <f t="shared" si="4"/>
        <v>10</v>
      </c>
      <c r="R40" s="135">
        <f t="shared" si="5"/>
        <v>49115</v>
      </c>
      <c r="S40" s="135">
        <f t="shared" si="0"/>
        <v>13585</v>
      </c>
      <c r="T40" s="175">
        <v>617</v>
      </c>
      <c r="U40" s="14"/>
      <c r="V40" s="14"/>
      <c r="W40" s="14"/>
      <c r="X40" s="14"/>
      <c r="Y40" s="14"/>
      <c r="Z40" s="14"/>
    </row>
    <row r="41" spans="1:26" ht="30" customHeight="1" x14ac:dyDescent="0.2">
      <c r="A41" s="477">
        <v>26</v>
      </c>
      <c r="B41" s="478">
        <v>42340</v>
      </c>
      <c r="C41" s="479" t="s">
        <v>325</v>
      </c>
      <c r="D41" s="256">
        <v>61</v>
      </c>
      <c r="E41" s="256" t="s">
        <v>648</v>
      </c>
      <c r="F41" s="256"/>
      <c r="G41" s="256">
        <v>1</v>
      </c>
      <c r="H41" s="480" t="s">
        <v>655</v>
      </c>
      <c r="I41" s="483"/>
      <c r="J41" s="256"/>
      <c r="K41" s="481" t="s">
        <v>620</v>
      </c>
      <c r="L41" s="201">
        <v>16092.01</v>
      </c>
      <c r="M41" s="256">
        <v>10</v>
      </c>
      <c r="N41" s="135">
        <f t="shared" si="3"/>
        <v>1609.201</v>
      </c>
      <c r="O41" s="135">
        <f t="shared" si="1"/>
        <v>134.10008333333334</v>
      </c>
      <c r="P41" s="898">
        <f t="shared" si="2"/>
        <v>7</v>
      </c>
      <c r="Q41" s="898">
        <f t="shared" si="4"/>
        <v>6</v>
      </c>
      <c r="R41" s="135">
        <f t="shared" si="5"/>
        <v>12069.0075</v>
      </c>
      <c r="S41" s="135">
        <f t="shared" si="0"/>
        <v>4023.0025000000005</v>
      </c>
      <c r="T41" s="175">
        <v>618</v>
      </c>
      <c r="U41" s="14"/>
      <c r="V41" s="14"/>
      <c r="W41" s="14"/>
      <c r="X41" s="14"/>
      <c r="Y41" s="14"/>
      <c r="Z41" s="14"/>
    </row>
    <row r="42" spans="1:26" ht="31.5" customHeight="1" x14ac:dyDescent="0.2">
      <c r="A42" s="477">
        <v>27</v>
      </c>
      <c r="B42" s="478">
        <v>42517</v>
      </c>
      <c r="C42" s="479" t="s">
        <v>656</v>
      </c>
      <c r="D42" s="256">
        <v>61</v>
      </c>
      <c r="E42" s="256" t="s">
        <v>25</v>
      </c>
      <c r="F42" s="256"/>
      <c r="G42" s="256">
        <v>1</v>
      </c>
      <c r="H42" s="487" t="s">
        <v>657</v>
      </c>
      <c r="I42" s="256" t="s">
        <v>658</v>
      </c>
      <c r="J42" s="256" t="s">
        <v>454</v>
      </c>
      <c r="K42" s="481" t="s">
        <v>620</v>
      </c>
      <c r="L42" s="201">
        <v>7799.99</v>
      </c>
      <c r="M42" s="256">
        <v>10</v>
      </c>
      <c r="N42" s="135">
        <f t="shared" si="3"/>
        <v>779.99900000000002</v>
      </c>
      <c r="O42" s="135">
        <f t="shared" si="1"/>
        <v>64.999916666666664</v>
      </c>
      <c r="P42" s="898">
        <f t="shared" si="2"/>
        <v>7</v>
      </c>
      <c r="Q42" s="898">
        <f t="shared" si="4"/>
        <v>1</v>
      </c>
      <c r="R42" s="135">
        <f t="shared" si="5"/>
        <v>5524.992916666667</v>
      </c>
      <c r="S42" s="135">
        <f t="shared" si="0"/>
        <v>2274.9970833333327</v>
      </c>
      <c r="T42" s="175">
        <v>617</v>
      </c>
      <c r="U42" s="488" t="s">
        <v>659</v>
      </c>
      <c r="V42" s="488" t="s">
        <v>7</v>
      </c>
      <c r="W42" s="488" t="s">
        <v>660</v>
      </c>
      <c r="X42" s="14"/>
      <c r="Y42" s="14"/>
      <c r="Z42" s="14"/>
    </row>
    <row r="43" spans="1:26" ht="15.75" customHeight="1" x14ac:dyDescent="0.2">
      <c r="A43" s="477">
        <v>28</v>
      </c>
      <c r="B43" s="478">
        <v>42517</v>
      </c>
      <c r="C43" s="479" t="s">
        <v>656</v>
      </c>
      <c r="D43" s="256">
        <v>61</v>
      </c>
      <c r="E43" s="256" t="s">
        <v>25</v>
      </c>
      <c r="F43" s="256"/>
      <c r="G43" s="256">
        <v>1</v>
      </c>
      <c r="H43" s="487" t="s">
        <v>661</v>
      </c>
      <c r="I43" s="256" t="s">
        <v>658</v>
      </c>
      <c r="J43" s="256" t="s">
        <v>662</v>
      </c>
      <c r="K43" s="481" t="s">
        <v>663</v>
      </c>
      <c r="L43" s="201">
        <v>7799.99</v>
      </c>
      <c r="M43" s="256">
        <v>10</v>
      </c>
      <c r="N43" s="135">
        <f t="shared" si="3"/>
        <v>779.99900000000002</v>
      </c>
      <c r="O43" s="135">
        <f t="shared" si="1"/>
        <v>64.999916666666664</v>
      </c>
      <c r="P43" s="898">
        <f t="shared" si="2"/>
        <v>7</v>
      </c>
      <c r="Q43" s="898">
        <f t="shared" si="4"/>
        <v>1</v>
      </c>
      <c r="R43" s="135">
        <f t="shared" si="5"/>
        <v>5524.992916666667</v>
      </c>
      <c r="S43" s="135">
        <f t="shared" si="0"/>
        <v>2274.9970833333327</v>
      </c>
      <c r="T43" s="175">
        <v>617</v>
      </c>
      <c r="U43" s="14"/>
      <c r="V43" s="14"/>
      <c r="W43" s="14"/>
      <c r="X43" s="14"/>
      <c r="Y43" s="14"/>
      <c r="Z43" s="14"/>
    </row>
    <row r="44" spans="1:26" ht="15.75" customHeight="1" x14ac:dyDescent="0.25">
      <c r="A44" s="477">
        <v>29</v>
      </c>
      <c r="B44" s="489">
        <v>43259</v>
      </c>
      <c r="C44" s="366" t="s">
        <v>325</v>
      </c>
      <c r="D44" s="368">
        <v>61</v>
      </c>
      <c r="E44" s="366" t="s">
        <v>648</v>
      </c>
      <c r="F44" s="490"/>
      <c r="G44" s="368">
        <v>1</v>
      </c>
      <c r="H44" s="491" t="s">
        <v>664</v>
      </c>
      <c r="I44" s="368"/>
      <c r="J44" s="368"/>
      <c r="K44" s="481" t="s">
        <v>620</v>
      </c>
      <c r="L44" s="201">
        <v>14862.1</v>
      </c>
      <c r="M44" s="256">
        <v>10</v>
      </c>
      <c r="N44" s="135">
        <f t="shared" si="3"/>
        <v>1486.21</v>
      </c>
      <c r="O44" s="135">
        <f t="shared" si="1"/>
        <v>123.85083333333334</v>
      </c>
      <c r="P44" s="898">
        <f t="shared" si="2"/>
        <v>5</v>
      </c>
      <c r="Q44" s="898">
        <f t="shared" si="4"/>
        <v>0</v>
      </c>
      <c r="R44" s="135">
        <f t="shared" si="5"/>
        <v>7431.05</v>
      </c>
      <c r="S44" s="135">
        <f t="shared" si="0"/>
        <v>7431.05</v>
      </c>
      <c r="T44" s="175">
        <v>619</v>
      </c>
      <c r="U44" s="14" t="s">
        <v>665</v>
      </c>
      <c r="V44" s="182">
        <v>43320</v>
      </c>
      <c r="W44" s="14">
        <v>95</v>
      </c>
      <c r="X44" s="14"/>
      <c r="Y44" s="14"/>
      <c r="Z44" s="14"/>
    </row>
    <row r="45" spans="1:26" ht="31.5" customHeight="1" x14ac:dyDescent="0.2">
      <c r="A45" s="477">
        <v>30</v>
      </c>
      <c r="B45" s="478">
        <v>43370</v>
      </c>
      <c r="C45" s="479" t="s">
        <v>656</v>
      </c>
      <c r="D45" s="256">
        <v>61</v>
      </c>
      <c r="E45" s="371" t="s">
        <v>25</v>
      </c>
      <c r="F45" s="484"/>
      <c r="G45" s="256">
        <v>1</v>
      </c>
      <c r="H45" s="480" t="s">
        <v>666</v>
      </c>
      <c r="I45" s="256"/>
      <c r="J45" s="256"/>
      <c r="K45" s="481" t="s">
        <v>620</v>
      </c>
      <c r="L45" s="201">
        <v>3687.5</v>
      </c>
      <c r="M45" s="256">
        <v>10</v>
      </c>
      <c r="N45" s="135">
        <f t="shared" si="3"/>
        <v>368.75</v>
      </c>
      <c r="O45" s="135">
        <f t="shared" si="1"/>
        <v>30.729166666666668</v>
      </c>
      <c r="P45" s="898">
        <f t="shared" si="2"/>
        <v>4</v>
      </c>
      <c r="Q45" s="898">
        <f t="shared" si="4"/>
        <v>9</v>
      </c>
      <c r="R45" s="135">
        <f t="shared" si="5"/>
        <v>1751.5625</v>
      </c>
      <c r="S45" s="135">
        <f t="shared" si="0"/>
        <v>1935.9375</v>
      </c>
      <c r="T45" s="175">
        <v>617</v>
      </c>
      <c r="U45" s="14" t="s">
        <v>667</v>
      </c>
      <c r="V45" s="182">
        <v>43412</v>
      </c>
      <c r="W45" s="14">
        <v>95</v>
      </c>
      <c r="X45" s="14"/>
      <c r="Y45" s="14"/>
      <c r="Z45" s="14"/>
    </row>
    <row r="46" spans="1:26" ht="31.5" customHeight="1" x14ac:dyDescent="0.25">
      <c r="A46" s="477">
        <v>31</v>
      </c>
      <c r="B46" s="478">
        <v>43370</v>
      </c>
      <c r="C46" s="366" t="s">
        <v>325</v>
      </c>
      <c r="D46" s="256">
        <v>61</v>
      </c>
      <c r="E46" s="371" t="s">
        <v>25</v>
      </c>
      <c r="F46" s="484"/>
      <c r="G46" s="256">
        <v>1</v>
      </c>
      <c r="H46" s="480" t="s">
        <v>666</v>
      </c>
      <c r="I46" s="256"/>
      <c r="J46" s="256"/>
      <c r="K46" s="481" t="s">
        <v>620</v>
      </c>
      <c r="L46" s="201">
        <v>3687.5</v>
      </c>
      <c r="M46" s="256">
        <v>10</v>
      </c>
      <c r="N46" s="135">
        <f t="shared" si="3"/>
        <v>368.75</v>
      </c>
      <c r="O46" s="135">
        <f t="shared" si="1"/>
        <v>30.729166666666668</v>
      </c>
      <c r="P46" s="898">
        <f t="shared" si="2"/>
        <v>4</v>
      </c>
      <c r="Q46" s="898">
        <f t="shared" si="4"/>
        <v>9</v>
      </c>
      <c r="R46" s="135">
        <f t="shared" si="5"/>
        <v>1751.5625</v>
      </c>
      <c r="S46" s="135">
        <f t="shared" si="0"/>
        <v>1935.9375</v>
      </c>
      <c r="T46" s="175">
        <v>617</v>
      </c>
      <c r="U46" s="14" t="s">
        <v>667</v>
      </c>
      <c r="V46" s="182">
        <v>43412</v>
      </c>
      <c r="W46" s="14">
        <v>95</v>
      </c>
      <c r="X46" s="14"/>
      <c r="Y46" s="14"/>
      <c r="Z46" s="14"/>
    </row>
    <row r="47" spans="1:26" ht="31.5" customHeight="1" x14ac:dyDescent="0.2">
      <c r="A47" s="477">
        <v>32</v>
      </c>
      <c r="B47" s="478">
        <v>43370</v>
      </c>
      <c r="C47" s="479" t="s">
        <v>656</v>
      </c>
      <c r="D47" s="256">
        <v>61</v>
      </c>
      <c r="E47" s="371" t="s">
        <v>25</v>
      </c>
      <c r="F47" s="484"/>
      <c r="G47" s="256">
        <v>1</v>
      </c>
      <c r="H47" s="480" t="s">
        <v>666</v>
      </c>
      <c r="I47" s="256"/>
      <c r="J47" s="256"/>
      <c r="K47" s="481" t="s">
        <v>620</v>
      </c>
      <c r="L47" s="201">
        <v>3687.5</v>
      </c>
      <c r="M47" s="256">
        <v>10</v>
      </c>
      <c r="N47" s="135">
        <f t="shared" si="3"/>
        <v>368.75</v>
      </c>
      <c r="O47" s="135">
        <f t="shared" si="1"/>
        <v>30.729166666666668</v>
      </c>
      <c r="P47" s="898">
        <f t="shared" si="2"/>
        <v>4</v>
      </c>
      <c r="Q47" s="898">
        <f t="shared" si="4"/>
        <v>9</v>
      </c>
      <c r="R47" s="135">
        <f t="shared" si="5"/>
        <v>1751.5625</v>
      </c>
      <c r="S47" s="135">
        <f t="shared" si="0"/>
        <v>1935.9375</v>
      </c>
      <c r="T47" s="175">
        <v>617</v>
      </c>
      <c r="U47" s="14" t="s">
        <v>667</v>
      </c>
      <c r="V47" s="182">
        <v>43412</v>
      </c>
      <c r="W47" s="14">
        <v>95</v>
      </c>
      <c r="X47" s="14"/>
      <c r="Y47" s="14"/>
      <c r="Z47" s="14"/>
    </row>
    <row r="48" spans="1:26" ht="31.5" customHeight="1" x14ac:dyDescent="0.25">
      <c r="A48" s="477">
        <v>33</v>
      </c>
      <c r="B48" s="478">
        <v>43370</v>
      </c>
      <c r="C48" s="366" t="s">
        <v>325</v>
      </c>
      <c r="D48" s="256">
        <v>61</v>
      </c>
      <c r="E48" s="371" t="s">
        <v>25</v>
      </c>
      <c r="F48" s="484"/>
      <c r="G48" s="256">
        <v>1</v>
      </c>
      <c r="H48" s="480" t="s">
        <v>666</v>
      </c>
      <c r="I48" s="256"/>
      <c r="J48" s="256"/>
      <c r="K48" s="481" t="s">
        <v>620</v>
      </c>
      <c r="L48" s="201">
        <v>3687.5</v>
      </c>
      <c r="M48" s="256">
        <v>10</v>
      </c>
      <c r="N48" s="135">
        <f t="shared" si="3"/>
        <v>368.75</v>
      </c>
      <c r="O48" s="135">
        <f t="shared" si="1"/>
        <v>30.729166666666668</v>
      </c>
      <c r="P48" s="898">
        <f t="shared" si="2"/>
        <v>4</v>
      </c>
      <c r="Q48" s="898">
        <f t="shared" si="4"/>
        <v>9</v>
      </c>
      <c r="R48" s="135">
        <f t="shared" si="5"/>
        <v>1751.5625</v>
      </c>
      <c r="S48" s="135">
        <f t="shared" si="0"/>
        <v>1935.9375</v>
      </c>
      <c r="T48" s="175">
        <v>617</v>
      </c>
      <c r="U48" s="14" t="s">
        <v>667</v>
      </c>
      <c r="V48" s="182">
        <v>43412</v>
      </c>
      <c r="W48" s="14">
        <v>95</v>
      </c>
      <c r="X48" s="14"/>
      <c r="Y48" s="14"/>
      <c r="Z48" s="14"/>
    </row>
    <row r="49" spans="1:26" ht="31.5" customHeight="1" x14ac:dyDescent="0.2">
      <c r="A49" s="477">
        <v>34</v>
      </c>
      <c r="B49" s="478">
        <v>43370</v>
      </c>
      <c r="C49" s="479" t="s">
        <v>656</v>
      </c>
      <c r="D49" s="256">
        <v>61</v>
      </c>
      <c r="E49" s="371" t="s">
        <v>25</v>
      </c>
      <c r="F49" s="484"/>
      <c r="G49" s="256">
        <v>1</v>
      </c>
      <c r="H49" s="480" t="s">
        <v>666</v>
      </c>
      <c r="I49" s="256"/>
      <c r="J49" s="256"/>
      <c r="K49" s="481" t="s">
        <v>620</v>
      </c>
      <c r="L49" s="201">
        <v>3687.5</v>
      </c>
      <c r="M49" s="256">
        <v>10</v>
      </c>
      <c r="N49" s="135">
        <f t="shared" si="3"/>
        <v>368.75</v>
      </c>
      <c r="O49" s="135">
        <f t="shared" si="1"/>
        <v>30.729166666666668</v>
      </c>
      <c r="P49" s="898">
        <f t="shared" si="2"/>
        <v>4</v>
      </c>
      <c r="Q49" s="898">
        <f t="shared" si="4"/>
        <v>9</v>
      </c>
      <c r="R49" s="135">
        <f t="shared" si="5"/>
        <v>1751.5625</v>
      </c>
      <c r="S49" s="135">
        <f t="shared" si="0"/>
        <v>1935.9375</v>
      </c>
      <c r="T49" s="175">
        <v>617</v>
      </c>
      <c r="U49" s="14" t="s">
        <v>667</v>
      </c>
      <c r="V49" s="182">
        <v>43412</v>
      </c>
      <c r="W49" s="14">
        <v>95</v>
      </c>
      <c r="X49" s="14"/>
      <c r="Y49" s="14"/>
      <c r="Z49" s="14"/>
    </row>
    <row r="50" spans="1:26" ht="31.5" customHeight="1" x14ac:dyDescent="0.25">
      <c r="A50" s="477">
        <v>35</v>
      </c>
      <c r="B50" s="478">
        <v>43370</v>
      </c>
      <c r="C50" s="366" t="s">
        <v>325</v>
      </c>
      <c r="D50" s="256">
        <v>61</v>
      </c>
      <c r="E50" s="371" t="s">
        <v>25</v>
      </c>
      <c r="F50" s="484"/>
      <c r="G50" s="256">
        <v>1</v>
      </c>
      <c r="H50" s="480" t="s">
        <v>666</v>
      </c>
      <c r="I50" s="256"/>
      <c r="J50" s="256"/>
      <c r="K50" s="481" t="s">
        <v>620</v>
      </c>
      <c r="L50" s="201">
        <v>3687.5</v>
      </c>
      <c r="M50" s="256">
        <v>10</v>
      </c>
      <c r="N50" s="135">
        <f t="shared" si="3"/>
        <v>368.75</v>
      </c>
      <c r="O50" s="135">
        <f t="shared" si="1"/>
        <v>30.729166666666668</v>
      </c>
      <c r="P50" s="898">
        <f t="shared" si="2"/>
        <v>4</v>
      </c>
      <c r="Q50" s="898">
        <f t="shared" si="4"/>
        <v>9</v>
      </c>
      <c r="R50" s="135">
        <f t="shared" si="5"/>
        <v>1751.5625</v>
      </c>
      <c r="S50" s="135">
        <f t="shared" si="0"/>
        <v>1935.9375</v>
      </c>
      <c r="T50" s="175">
        <v>617</v>
      </c>
      <c r="U50" s="14" t="s">
        <v>667</v>
      </c>
      <c r="V50" s="182">
        <v>43412</v>
      </c>
      <c r="W50" s="14">
        <v>95</v>
      </c>
      <c r="X50" s="14"/>
      <c r="Y50" s="14"/>
      <c r="Z50" s="14"/>
    </row>
    <row r="51" spans="1:26" ht="63" customHeight="1" x14ac:dyDescent="0.2">
      <c r="A51" s="477">
        <v>36</v>
      </c>
      <c r="B51" s="478">
        <v>43398</v>
      </c>
      <c r="C51" s="479" t="s">
        <v>656</v>
      </c>
      <c r="D51" s="256">
        <v>61</v>
      </c>
      <c r="E51" s="256" t="s">
        <v>126</v>
      </c>
      <c r="F51" s="256"/>
      <c r="G51" s="256">
        <v>1</v>
      </c>
      <c r="H51" s="480" t="s">
        <v>668</v>
      </c>
      <c r="I51" s="481" t="s">
        <v>669</v>
      </c>
      <c r="J51" s="481" t="s">
        <v>670</v>
      </c>
      <c r="K51" s="481" t="s">
        <v>620</v>
      </c>
      <c r="L51" s="201">
        <v>23250</v>
      </c>
      <c r="M51" s="256">
        <v>10</v>
      </c>
      <c r="N51" s="135">
        <f t="shared" si="3"/>
        <v>2325</v>
      </c>
      <c r="O51" s="135">
        <f t="shared" si="1"/>
        <v>193.75</v>
      </c>
      <c r="P51" s="898">
        <f t="shared" si="2"/>
        <v>4</v>
      </c>
      <c r="Q51" s="898">
        <f t="shared" si="4"/>
        <v>8</v>
      </c>
      <c r="R51" s="135">
        <f t="shared" si="5"/>
        <v>10850</v>
      </c>
      <c r="S51" s="135">
        <f t="shared" si="0"/>
        <v>12400</v>
      </c>
      <c r="T51" s="175">
        <v>619</v>
      </c>
      <c r="U51" s="14" t="s">
        <v>671</v>
      </c>
      <c r="V51" s="182">
        <v>43417</v>
      </c>
      <c r="W51" s="14">
        <v>100</v>
      </c>
      <c r="X51" s="14"/>
      <c r="Y51" s="14"/>
      <c r="Z51" s="14"/>
    </row>
    <row r="52" spans="1:26" s="890" customFormat="1" ht="15.75" customHeight="1" x14ac:dyDescent="0.25">
      <c r="A52" s="477">
        <v>37</v>
      </c>
      <c r="B52" s="891">
        <v>43839</v>
      </c>
      <c r="C52" s="947" t="s">
        <v>325</v>
      </c>
      <c r="D52" s="893">
        <v>61</v>
      </c>
      <c r="E52" s="893" t="s">
        <v>68</v>
      </c>
      <c r="F52" s="893"/>
      <c r="G52" s="893">
        <v>1</v>
      </c>
      <c r="H52" s="894" t="s">
        <v>672</v>
      </c>
      <c r="I52" s="895"/>
      <c r="J52" s="895"/>
      <c r="K52" s="895" t="s">
        <v>620</v>
      </c>
      <c r="L52" s="896">
        <v>757.56</v>
      </c>
      <c r="M52" s="893">
        <v>3</v>
      </c>
      <c r="N52" s="897">
        <f t="shared" si="3"/>
        <v>252.51999999999998</v>
      </c>
      <c r="O52" s="897">
        <v>0</v>
      </c>
      <c r="P52" s="898">
        <f t="shared" si="2"/>
        <v>3</v>
      </c>
      <c r="Q52" s="898">
        <f t="shared" si="4"/>
        <v>5</v>
      </c>
      <c r="R52" s="897">
        <f t="shared" si="5"/>
        <v>757.56</v>
      </c>
      <c r="S52" s="897">
        <f t="shared" si="0"/>
        <v>0</v>
      </c>
      <c r="T52" s="899">
        <v>617</v>
      </c>
      <c r="U52" s="900" t="s">
        <v>673</v>
      </c>
      <c r="V52" s="901">
        <v>43908</v>
      </c>
      <c r="W52" s="900">
        <v>95</v>
      </c>
      <c r="X52" s="900"/>
      <c r="Y52" s="900"/>
      <c r="Z52" s="900"/>
    </row>
    <row r="53" spans="1:26" s="890" customFormat="1" ht="15.75" customHeight="1" x14ac:dyDescent="0.2">
      <c r="A53" s="477">
        <v>38</v>
      </c>
      <c r="B53" s="891">
        <v>43839</v>
      </c>
      <c r="C53" s="892" t="s">
        <v>656</v>
      </c>
      <c r="D53" s="893">
        <v>61</v>
      </c>
      <c r="E53" s="893" t="s">
        <v>68</v>
      </c>
      <c r="F53" s="893"/>
      <c r="G53" s="893">
        <v>1</v>
      </c>
      <c r="H53" s="894" t="s">
        <v>672</v>
      </c>
      <c r="I53" s="895"/>
      <c r="J53" s="895"/>
      <c r="K53" s="895" t="s">
        <v>620</v>
      </c>
      <c r="L53" s="896">
        <v>757.56</v>
      </c>
      <c r="M53" s="893">
        <v>3</v>
      </c>
      <c r="N53" s="897">
        <f t="shared" si="3"/>
        <v>252.51999999999998</v>
      </c>
      <c r="O53" s="897">
        <v>0</v>
      </c>
      <c r="P53" s="898">
        <f t="shared" si="2"/>
        <v>3</v>
      </c>
      <c r="Q53" s="898">
        <f t="shared" si="4"/>
        <v>5</v>
      </c>
      <c r="R53" s="897">
        <f t="shared" si="5"/>
        <v>757.56</v>
      </c>
      <c r="S53" s="897">
        <f t="shared" si="0"/>
        <v>0</v>
      </c>
      <c r="T53" s="899">
        <v>617</v>
      </c>
      <c r="U53" s="900" t="s">
        <v>673</v>
      </c>
      <c r="V53" s="901">
        <v>43908</v>
      </c>
      <c r="W53" s="900">
        <v>95</v>
      </c>
      <c r="X53" s="900"/>
      <c r="Y53" s="900"/>
      <c r="Z53" s="900"/>
    </row>
    <row r="54" spans="1:26" s="890" customFormat="1" ht="15.75" customHeight="1" x14ac:dyDescent="0.25">
      <c r="A54" s="477">
        <v>39</v>
      </c>
      <c r="B54" s="891">
        <v>43839</v>
      </c>
      <c r="C54" s="947" t="s">
        <v>325</v>
      </c>
      <c r="D54" s="893">
        <v>61</v>
      </c>
      <c r="E54" s="893" t="s">
        <v>68</v>
      </c>
      <c r="F54" s="893"/>
      <c r="G54" s="893">
        <v>1</v>
      </c>
      <c r="H54" s="894" t="s">
        <v>672</v>
      </c>
      <c r="I54" s="895"/>
      <c r="J54" s="895"/>
      <c r="K54" s="895" t="s">
        <v>620</v>
      </c>
      <c r="L54" s="896">
        <v>757.56</v>
      </c>
      <c r="M54" s="893">
        <v>3</v>
      </c>
      <c r="N54" s="897">
        <f t="shared" si="3"/>
        <v>252.51999999999998</v>
      </c>
      <c r="O54" s="897">
        <v>0</v>
      </c>
      <c r="P54" s="898">
        <f t="shared" si="2"/>
        <v>3</v>
      </c>
      <c r="Q54" s="898">
        <f t="shared" si="4"/>
        <v>5</v>
      </c>
      <c r="R54" s="897">
        <f t="shared" si="5"/>
        <v>757.56</v>
      </c>
      <c r="S54" s="897">
        <f t="shared" si="0"/>
        <v>0</v>
      </c>
      <c r="T54" s="899">
        <v>617</v>
      </c>
      <c r="U54" s="900" t="s">
        <v>673</v>
      </c>
      <c r="V54" s="901">
        <v>43908</v>
      </c>
      <c r="W54" s="900">
        <v>95</v>
      </c>
      <c r="X54" s="900"/>
      <c r="Y54" s="900"/>
      <c r="Z54" s="900"/>
    </row>
    <row r="55" spans="1:26" s="890" customFormat="1" ht="15.75" customHeight="1" x14ac:dyDescent="0.2">
      <c r="A55" s="477">
        <v>40</v>
      </c>
      <c r="B55" s="891">
        <v>43839</v>
      </c>
      <c r="C55" s="892" t="s">
        <v>656</v>
      </c>
      <c r="D55" s="893">
        <v>61</v>
      </c>
      <c r="E55" s="893" t="s">
        <v>68</v>
      </c>
      <c r="F55" s="893"/>
      <c r="G55" s="893">
        <v>1</v>
      </c>
      <c r="H55" s="894" t="s">
        <v>672</v>
      </c>
      <c r="I55" s="895"/>
      <c r="J55" s="895"/>
      <c r="K55" s="895" t="s">
        <v>620</v>
      </c>
      <c r="L55" s="896">
        <v>757.56</v>
      </c>
      <c r="M55" s="893">
        <v>3</v>
      </c>
      <c r="N55" s="897">
        <f t="shared" si="3"/>
        <v>252.51999999999998</v>
      </c>
      <c r="O55" s="897">
        <v>0</v>
      </c>
      <c r="P55" s="898">
        <f t="shared" si="2"/>
        <v>3</v>
      </c>
      <c r="Q55" s="898">
        <f t="shared" si="4"/>
        <v>5</v>
      </c>
      <c r="R55" s="897">
        <f t="shared" si="5"/>
        <v>757.56</v>
      </c>
      <c r="S55" s="897">
        <f t="shared" si="0"/>
        <v>0</v>
      </c>
      <c r="T55" s="899">
        <v>617</v>
      </c>
      <c r="U55" s="900" t="s">
        <v>673</v>
      </c>
      <c r="V55" s="901">
        <v>43908</v>
      </c>
      <c r="W55" s="900">
        <v>95</v>
      </c>
      <c r="X55" s="900"/>
      <c r="Y55" s="900"/>
      <c r="Z55" s="900"/>
    </row>
    <row r="56" spans="1:26" s="890" customFormat="1" ht="15.75" customHeight="1" x14ac:dyDescent="0.25">
      <c r="A56" s="477">
        <v>41</v>
      </c>
      <c r="B56" s="891">
        <v>43839</v>
      </c>
      <c r="C56" s="947" t="s">
        <v>325</v>
      </c>
      <c r="D56" s="893">
        <v>61</v>
      </c>
      <c r="E56" s="893" t="s">
        <v>68</v>
      </c>
      <c r="F56" s="893"/>
      <c r="G56" s="893">
        <v>1</v>
      </c>
      <c r="H56" s="894" t="s">
        <v>672</v>
      </c>
      <c r="I56" s="895"/>
      <c r="J56" s="895"/>
      <c r="K56" s="895" t="s">
        <v>620</v>
      </c>
      <c r="L56" s="896">
        <v>757.56</v>
      </c>
      <c r="M56" s="893">
        <v>3</v>
      </c>
      <c r="N56" s="897">
        <f t="shared" si="3"/>
        <v>252.51999999999998</v>
      </c>
      <c r="O56" s="897">
        <v>0</v>
      </c>
      <c r="P56" s="898">
        <f t="shared" si="2"/>
        <v>3</v>
      </c>
      <c r="Q56" s="898">
        <f t="shared" si="4"/>
        <v>5</v>
      </c>
      <c r="R56" s="897">
        <f t="shared" si="5"/>
        <v>757.56</v>
      </c>
      <c r="S56" s="897">
        <f t="shared" si="0"/>
        <v>0</v>
      </c>
      <c r="T56" s="899">
        <v>617</v>
      </c>
      <c r="U56" s="900" t="s">
        <v>673</v>
      </c>
      <c r="V56" s="901">
        <v>43908</v>
      </c>
      <c r="W56" s="900">
        <v>95</v>
      </c>
      <c r="X56" s="900"/>
      <c r="Y56" s="900"/>
      <c r="Z56" s="900"/>
    </row>
    <row r="57" spans="1:26" s="890" customFormat="1" ht="15.75" customHeight="1" x14ac:dyDescent="0.2">
      <c r="A57" s="477">
        <v>42</v>
      </c>
      <c r="B57" s="891">
        <v>43839</v>
      </c>
      <c r="C57" s="892" t="s">
        <v>656</v>
      </c>
      <c r="D57" s="893">
        <v>61</v>
      </c>
      <c r="E57" s="893" t="s">
        <v>68</v>
      </c>
      <c r="F57" s="893"/>
      <c r="G57" s="893">
        <v>1</v>
      </c>
      <c r="H57" s="894" t="s">
        <v>672</v>
      </c>
      <c r="I57" s="895"/>
      <c r="J57" s="895"/>
      <c r="K57" s="895" t="s">
        <v>620</v>
      </c>
      <c r="L57" s="896">
        <v>757.56</v>
      </c>
      <c r="M57" s="893">
        <v>3</v>
      </c>
      <c r="N57" s="897">
        <f t="shared" si="3"/>
        <v>252.51999999999998</v>
      </c>
      <c r="O57" s="897">
        <v>0</v>
      </c>
      <c r="P57" s="898">
        <f t="shared" si="2"/>
        <v>3</v>
      </c>
      <c r="Q57" s="898">
        <f t="shared" si="4"/>
        <v>5</v>
      </c>
      <c r="R57" s="897">
        <f t="shared" si="5"/>
        <v>757.56</v>
      </c>
      <c r="S57" s="897">
        <f t="shared" si="0"/>
        <v>0</v>
      </c>
      <c r="T57" s="899">
        <v>617</v>
      </c>
      <c r="U57" s="900" t="s">
        <v>673</v>
      </c>
      <c r="V57" s="901">
        <v>43908</v>
      </c>
      <c r="W57" s="900">
        <v>95</v>
      </c>
      <c r="X57" s="900"/>
      <c r="Y57" s="900"/>
      <c r="Z57" s="900"/>
    </row>
    <row r="58" spans="1:26" s="890" customFormat="1" ht="15.75" customHeight="1" x14ac:dyDescent="0.25">
      <c r="A58" s="477">
        <v>43</v>
      </c>
      <c r="B58" s="891">
        <v>43839</v>
      </c>
      <c r="C58" s="947" t="s">
        <v>325</v>
      </c>
      <c r="D58" s="893">
        <v>61</v>
      </c>
      <c r="E58" s="893" t="s">
        <v>68</v>
      </c>
      <c r="F58" s="893"/>
      <c r="G58" s="893">
        <v>1</v>
      </c>
      <c r="H58" s="894" t="s">
        <v>672</v>
      </c>
      <c r="I58" s="895"/>
      <c r="J58" s="895"/>
      <c r="K58" s="895" t="s">
        <v>620</v>
      </c>
      <c r="L58" s="896">
        <v>757.56</v>
      </c>
      <c r="M58" s="893">
        <v>3</v>
      </c>
      <c r="N58" s="897">
        <f t="shared" si="3"/>
        <v>252.51999999999998</v>
      </c>
      <c r="O58" s="897">
        <v>0</v>
      </c>
      <c r="P58" s="898">
        <f t="shared" si="2"/>
        <v>3</v>
      </c>
      <c r="Q58" s="898">
        <f t="shared" si="4"/>
        <v>5</v>
      </c>
      <c r="R58" s="897">
        <f t="shared" si="5"/>
        <v>757.56</v>
      </c>
      <c r="S58" s="897">
        <f t="shared" si="0"/>
        <v>0</v>
      </c>
      <c r="T58" s="899">
        <v>617</v>
      </c>
      <c r="U58" s="900" t="s">
        <v>673</v>
      </c>
      <c r="V58" s="901">
        <v>43908</v>
      </c>
      <c r="W58" s="900">
        <v>95</v>
      </c>
      <c r="X58" s="900"/>
      <c r="Y58" s="900"/>
      <c r="Z58" s="900"/>
    </row>
    <row r="59" spans="1:26" s="890" customFormat="1" ht="15.75" customHeight="1" x14ac:dyDescent="0.2">
      <c r="A59" s="477">
        <v>44</v>
      </c>
      <c r="B59" s="891">
        <v>43839</v>
      </c>
      <c r="C59" s="892" t="s">
        <v>656</v>
      </c>
      <c r="D59" s="893">
        <v>61</v>
      </c>
      <c r="E59" s="893" t="s">
        <v>68</v>
      </c>
      <c r="F59" s="893"/>
      <c r="G59" s="893">
        <v>1</v>
      </c>
      <c r="H59" s="894" t="s">
        <v>672</v>
      </c>
      <c r="I59" s="895"/>
      <c r="J59" s="895"/>
      <c r="K59" s="895" t="s">
        <v>620</v>
      </c>
      <c r="L59" s="896">
        <v>757.56</v>
      </c>
      <c r="M59" s="893">
        <v>3</v>
      </c>
      <c r="N59" s="897">
        <f t="shared" si="3"/>
        <v>252.51999999999998</v>
      </c>
      <c r="O59" s="897">
        <v>0</v>
      </c>
      <c r="P59" s="898">
        <f t="shared" si="2"/>
        <v>3</v>
      </c>
      <c r="Q59" s="898">
        <f t="shared" si="4"/>
        <v>5</v>
      </c>
      <c r="R59" s="897">
        <f t="shared" si="5"/>
        <v>757.56</v>
      </c>
      <c r="S59" s="897">
        <f t="shared" si="0"/>
        <v>0</v>
      </c>
      <c r="T59" s="899">
        <v>617</v>
      </c>
      <c r="U59" s="900" t="s">
        <v>673</v>
      </c>
      <c r="V59" s="901">
        <v>43908</v>
      </c>
      <c r="W59" s="900">
        <v>95</v>
      </c>
      <c r="X59" s="900"/>
      <c r="Y59" s="900"/>
      <c r="Z59" s="900"/>
    </row>
    <row r="60" spans="1:26" s="890" customFormat="1" ht="15.75" customHeight="1" x14ac:dyDescent="0.25">
      <c r="A60" s="477">
        <v>45</v>
      </c>
      <c r="B60" s="891">
        <v>43839</v>
      </c>
      <c r="C60" s="947" t="s">
        <v>325</v>
      </c>
      <c r="D60" s="893">
        <v>61</v>
      </c>
      <c r="E60" s="893" t="s">
        <v>68</v>
      </c>
      <c r="F60" s="893"/>
      <c r="G60" s="893">
        <v>1</v>
      </c>
      <c r="H60" s="894" t="s">
        <v>672</v>
      </c>
      <c r="I60" s="895"/>
      <c r="J60" s="895"/>
      <c r="K60" s="895" t="s">
        <v>620</v>
      </c>
      <c r="L60" s="896">
        <v>757.56</v>
      </c>
      <c r="M60" s="893">
        <v>3</v>
      </c>
      <c r="N60" s="897">
        <f t="shared" si="3"/>
        <v>252.51999999999998</v>
      </c>
      <c r="O60" s="897">
        <v>0</v>
      </c>
      <c r="P60" s="898">
        <f t="shared" si="2"/>
        <v>3</v>
      </c>
      <c r="Q60" s="898">
        <f t="shared" si="4"/>
        <v>5</v>
      </c>
      <c r="R60" s="897">
        <f t="shared" si="5"/>
        <v>757.56</v>
      </c>
      <c r="S60" s="897">
        <f t="shared" si="0"/>
        <v>0</v>
      </c>
      <c r="T60" s="899">
        <v>617</v>
      </c>
      <c r="U60" s="900" t="s">
        <v>673</v>
      </c>
      <c r="V60" s="901">
        <v>43908</v>
      </c>
      <c r="W60" s="900">
        <v>95</v>
      </c>
      <c r="X60" s="900"/>
      <c r="Y60" s="900"/>
      <c r="Z60" s="900"/>
    </row>
    <row r="61" spans="1:26" s="890" customFormat="1" ht="15.75" customHeight="1" x14ac:dyDescent="0.2">
      <c r="A61" s="477">
        <v>46</v>
      </c>
      <c r="B61" s="891">
        <v>43839</v>
      </c>
      <c r="C61" s="892" t="s">
        <v>656</v>
      </c>
      <c r="D61" s="893">
        <v>61</v>
      </c>
      <c r="E61" s="893" t="s">
        <v>68</v>
      </c>
      <c r="F61" s="893"/>
      <c r="G61" s="893">
        <v>1</v>
      </c>
      <c r="H61" s="894" t="s">
        <v>672</v>
      </c>
      <c r="I61" s="895"/>
      <c r="J61" s="895"/>
      <c r="K61" s="895" t="s">
        <v>620</v>
      </c>
      <c r="L61" s="896">
        <v>757.56</v>
      </c>
      <c r="M61" s="893">
        <v>3</v>
      </c>
      <c r="N61" s="897">
        <f t="shared" si="3"/>
        <v>252.51999999999998</v>
      </c>
      <c r="O61" s="897">
        <v>0</v>
      </c>
      <c r="P61" s="898">
        <f t="shared" si="2"/>
        <v>3</v>
      </c>
      <c r="Q61" s="898">
        <f t="shared" si="4"/>
        <v>5</v>
      </c>
      <c r="R61" s="897">
        <f t="shared" si="5"/>
        <v>757.56</v>
      </c>
      <c r="S61" s="897">
        <f t="shared" si="0"/>
        <v>0</v>
      </c>
      <c r="T61" s="899">
        <v>617</v>
      </c>
      <c r="U61" s="900" t="s">
        <v>673</v>
      </c>
      <c r="V61" s="901">
        <v>43908</v>
      </c>
      <c r="W61" s="900">
        <v>95</v>
      </c>
      <c r="X61" s="900"/>
      <c r="Y61" s="900"/>
      <c r="Z61" s="900"/>
    </row>
    <row r="62" spans="1:26" s="890" customFormat="1" ht="15.75" customHeight="1" x14ac:dyDescent="0.25">
      <c r="A62" s="477">
        <v>47</v>
      </c>
      <c r="B62" s="891">
        <v>43839</v>
      </c>
      <c r="C62" s="947" t="s">
        <v>325</v>
      </c>
      <c r="D62" s="893">
        <v>61</v>
      </c>
      <c r="E62" s="893" t="s">
        <v>68</v>
      </c>
      <c r="F62" s="893"/>
      <c r="G62" s="893">
        <v>1</v>
      </c>
      <c r="H62" s="894" t="s">
        <v>672</v>
      </c>
      <c r="I62" s="895"/>
      <c r="J62" s="895"/>
      <c r="K62" s="895" t="s">
        <v>620</v>
      </c>
      <c r="L62" s="896">
        <v>757.56</v>
      </c>
      <c r="M62" s="893">
        <v>3</v>
      </c>
      <c r="N62" s="897">
        <f t="shared" si="3"/>
        <v>252.51999999999998</v>
      </c>
      <c r="O62" s="897">
        <v>0</v>
      </c>
      <c r="P62" s="898">
        <f t="shared" si="2"/>
        <v>3</v>
      </c>
      <c r="Q62" s="898">
        <f t="shared" si="4"/>
        <v>5</v>
      </c>
      <c r="R62" s="897">
        <f t="shared" si="5"/>
        <v>757.56</v>
      </c>
      <c r="S62" s="897">
        <f t="shared" si="0"/>
        <v>0</v>
      </c>
      <c r="T62" s="899">
        <v>617</v>
      </c>
      <c r="U62" s="900" t="s">
        <v>673</v>
      </c>
      <c r="V62" s="901">
        <v>43908</v>
      </c>
      <c r="W62" s="900">
        <v>95</v>
      </c>
      <c r="X62" s="900"/>
      <c r="Y62" s="900"/>
      <c r="Z62" s="900"/>
    </row>
    <row r="63" spans="1:26" s="890" customFormat="1" ht="15.75" customHeight="1" x14ac:dyDescent="0.2">
      <c r="A63" s="477">
        <v>48</v>
      </c>
      <c r="B63" s="891">
        <v>43839</v>
      </c>
      <c r="C63" s="892" t="s">
        <v>656</v>
      </c>
      <c r="D63" s="893">
        <v>61</v>
      </c>
      <c r="E63" s="893" t="s">
        <v>68</v>
      </c>
      <c r="F63" s="893"/>
      <c r="G63" s="893">
        <v>1</v>
      </c>
      <c r="H63" s="894" t="s">
        <v>672</v>
      </c>
      <c r="I63" s="895"/>
      <c r="J63" s="895"/>
      <c r="K63" s="895" t="s">
        <v>620</v>
      </c>
      <c r="L63" s="896">
        <v>757.56</v>
      </c>
      <c r="M63" s="893">
        <v>3</v>
      </c>
      <c r="N63" s="897">
        <f t="shared" si="3"/>
        <v>252.51999999999998</v>
      </c>
      <c r="O63" s="897">
        <v>0</v>
      </c>
      <c r="P63" s="898">
        <f t="shared" si="2"/>
        <v>3</v>
      </c>
      <c r="Q63" s="898">
        <f t="shared" si="4"/>
        <v>5</v>
      </c>
      <c r="R63" s="897">
        <f t="shared" si="5"/>
        <v>757.56</v>
      </c>
      <c r="S63" s="897">
        <f t="shared" si="0"/>
        <v>0</v>
      </c>
      <c r="T63" s="899">
        <v>617</v>
      </c>
      <c r="U63" s="900" t="s">
        <v>673</v>
      </c>
      <c r="V63" s="901">
        <v>43908</v>
      </c>
      <c r="W63" s="900">
        <v>95</v>
      </c>
      <c r="X63" s="900"/>
      <c r="Y63" s="900"/>
      <c r="Z63" s="900"/>
    </row>
    <row r="64" spans="1:26" s="890" customFormat="1" ht="15.75" customHeight="1" x14ac:dyDescent="0.25">
      <c r="A64" s="477">
        <v>49</v>
      </c>
      <c r="B64" s="891">
        <v>43839</v>
      </c>
      <c r="C64" s="947" t="s">
        <v>325</v>
      </c>
      <c r="D64" s="893">
        <v>61</v>
      </c>
      <c r="E64" s="893" t="s">
        <v>68</v>
      </c>
      <c r="F64" s="893"/>
      <c r="G64" s="893">
        <v>1</v>
      </c>
      <c r="H64" s="894" t="s">
        <v>672</v>
      </c>
      <c r="I64" s="895"/>
      <c r="J64" s="895"/>
      <c r="K64" s="895" t="s">
        <v>620</v>
      </c>
      <c r="L64" s="896">
        <v>757.56</v>
      </c>
      <c r="M64" s="893">
        <v>3</v>
      </c>
      <c r="N64" s="897">
        <f t="shared" si="3"/>
        <v>252.51999999999998</v>
      </c>
      <c r="O64" s="897">
        <v>0</v>
      </c>
      <c r="P64" s="898">
        <f t="shared" si="2"/>
        <v>3</v>
      </c>
      <c r="Q64" s="898">
        <f t="shared" si="4"/>
        <v>5</v>
      </c>
      <c r="R64" s="897">
        <f t="shared" si="5"/>
        <v>757.56</v>
      </c>
      <c r="S64" s="897">
        <f t="shared" si="0"/>
        <v>0</v>
      </c>
      <c r="T64" s="899">
        <v>617</v>
      </c>
      <c r="U64" s="900" t="s">
        <v>673</v>
      </c>
      <c r="V64" s="901">
        <v>43908</v>
      </c>
      <c r="W64" s="900">
        <v>95</v>
      </c>
      <c r="X64" s="900"/>
      <c r="Y64" s="900"/>
      <c r="Z64" s="900"/>
    </row>
    <row r="65" spans="1:26" s="890" customFormat="1" ht="15.75" customHeight="1" x14ac:dyDescent="0.2">
      <c r="A65" s="477">
        <v>50</v>
      </c>
      <c r="B65" s="891">
        <v>43839</v>
      </c>
      <c r="C65" s="892" t="s">
        <v>656</v>
      </c>
      <c r="D65" s="893">
        <v>61</v>
      </c>
      <c r="E65" s="893" t="s">
        <v>68</v>
      </c>
      <c r="F65" s="893"/>
      <c r="G65" s="893">
        <v>1</v>
      </c>
      <c r="H65" s="894" t="s">
        <v>672</v>
      </c>
      <c r="I65" s="895"/>
      <c r="J65" s="895"/>
      <c r="K65" s="895" t="s">
        <v>620</v>
      </c>
      <c r="L65" s="896">
        <v>757.56</v>
      </c>
      <c r="M65" s="893">
        <v>3</v>
      </c>
      <c r="N65" s="897">
        <f t="shared" si="3"/>
        <v>252.51999999999998</v>
      </c>
      <c r="O65" s="897">
        <v>0</v>
      </c>
      <c r="P65" s="898">
        <f t="shared" si="2"/>
        <v>3</v>
      </c>
      <c r="Q65" s="898">
        <f t="shared" si="4"/>
        <v>5</v>
      </c>
      <c r="R65" s="897">
        <f t="shared" si="5"/>
        <v>757.56</v>
      </c>
      <c r="S65" s="897">
        <f t="shared" si="0"/>
        <v>0</v>
      </c>
      <c r="T65" s="899">
        <v>617</v>
      </c>
      <c r="U65" s="900" t="s">
        <v>673</v>
      </c>
      <c r="V65" s="901">
        <v>43908</v>
      </c>
      <c r="W65" s="900">
        <v>95</v>
      </c>
      <c r="X65" s="900"/>
      <c r="Y65" s="900"/>
      <c r="Z65" s="900"/>
    </row>
    <row r="66" spans="1:26" s="890" customFormat="1" ht="15.75" customHeight="1" x14ac:dyDescent="0.25">
      <c r="A66" s="477">
        <v>51</v>
      </c>
      <c r="B66" s="891">
        <v>43839</v>
      </c>
      <c r="C66" s="947" t="s">
        <v>325</v>
      </c>
      <c r="D66" s="893">
        <v>61</v>
      </c>
      <c r="E66" s="893" t="s">
        <v>68</v>
      </c>
      <c r="F66" s="893"/>
      <c r="G66" s="893">
        <v>1</v>
      </c>
      <c r="H66" s="894" t="s">
        <v>672</v>
      </c>
      <c r="I66" s="895"/>
      <c r="J66" s="895"/>
      <c r="K66" s="895" t="s">
        <v>620</v>
      </c>
      <c r="L66" s="896">
        <v>757.56</v>
      </c>
      <c r="M66" s="893">
        <v>3</v>
      </c>
      <c r="N66" s="897">
        <f t="shared" si="3"/>
        <v>252.51999999999998</v>
      </c>
      <c r="O66" s="897">
        <v>0</v>
      </c>
      <c r="P66" s="898">
        <f t="shared" si="2"/>
        <v>3</v>
      </c>
      <c r="Q66" s="898">
        <f t="shared" si="4"/>
        <v>5</v>
      </c>
      <c r="R66" s="897">
        <f t="shared" si="5"/>
        <v>757.56</v>
      </c>
      <c r="S66" s="897">
        <f t="shared" si="0"/>
        <v>0</v>
      </c>
      <c r="T66" s="899">
        <v>617</v>
      </c>
      <c r="U66" s="900" t="s">
        <v>673</v>
      </c>
      <c r="V66" s="901">
        <v>43908</v>
      </c>
      <c r="W66" s="900">
        <v>95</v>
      </c>
      <c r="X66" s="900"/>
      <c r="Y66" s="900"/>
      <c r="Z66" s="900"/>
    </row>
    <row r="67" spans="1:26" s="890" customFormat="1" ht="15.75" customHeight="1" x14ac:dyDescent="0.2">
      <c r="A67" s="477">
        <v>52</v>
      </c>
      <c r="B67" s="891">
        <v>43839</v>
      </c>
      <c r="C67" s="892" t="s">
        <v>656</v>
      </c>
      <c r="D67" s="893">
        <v>61</v>
      </c>
      <c r="E67" s="893" t="s">
        <v>68</v>
      </c>
      <c r="F67" s="893"/>
      <c r="G67" s="893">
        <v>1</v>
      </c>
      <c r="H67" s="894" t="s">
        <v>672</v>
      </c>
      <c r="I67" s="895"/>
      <c r="J67" s="895"/>
      <c r="K67" s="895" t="s">
        <v>620</v>
      </c>
      <c r="L67" s="896">
        <v>757.56</v>
      </c>
      <c r="M67" s="893">
        <v>3</v>
      </c>
      <c r="N67" s="897">
        <f t="shared" si="3"/>
        <v>252.51999999999998</v>
      </c>
      <c r="O67" s="897">
        <v>0</v>
      </c>
      <c r="P67" s="898">
        <f t="shared" si="2"/>
        <v>3</v>
      </c>
      <c r="Q67" s="898">
        <f t="shared" si="4"/>
        <v>5</v>
      </c>
      <c r="R67" s="897">
        <f t="shared" si="5"/>
        <v>757.56</v>
      </c>
      <c r="S67" s="897">
        <f t="shared" si="0"/>
        <v>0</v>
      </c>
      <c r="T67" s="899">
        <v>617</v>
      </c>
      <c r="U67" s="900" t="s">
        <v>673</v>
      </c>
      <c r="V67" s="901">
        <v>43908</v>
      </c>
      <c r="W67" s="900">
        <v>95</v>
      </c>
      <c r="X67" s="900"/>
      <c r="Y67" s="900"/>
      <c r="Z67" s="900"/>
    </row>
    <row r="68" spans="1:26" s="890" customFormat="1" ht="15.75" customHeight="1" x14ac:dyDescent="0.25">
      <c r="A68" s="477">
        <v>53</v>
      </c>
      <c r="B68" s="891">
        <v>43839</v>
      </c>
      <c r="C68" s="947" t="s">
        <v>325</v>
      </c>
      <c r="D68" s="893">
        <v>61</v>
      </c>
      <c r="E68" s="893" t="s">
        <v>68</v>
      </c>
      <c r="F68" s="893"/>
      <c r="G68" s="893">
        <v>1</v>
      </c>
      <c r="H68" s="894" t="s">
        <v>672</v>
      </c>
      <c r="I68" s="895"/>
      <c r="J68" s="895"/>
      <c r="K68" s="895" t="s">
        <v>620</v>
      </c>
      <c r="L68" s="896">
        <v>757.56</v>
      </c>
      <c r="M68" s="893">
        <v>3</v>
      </c>
      <c r="N68" s="897">
        <f t="shared" si="3"/>
        <v>252.51999999999998</v>
      </c>
      <c r="O68" s="897">
        <v>0</v>
      </c>
      <c r="P68" s="898">
        <f t="shared" si="2"/>
        <v>3</v>
      </c>
      <c r="Q68" s="898">
        <f t="shared" si="4"/>
        <v>5</v>
      </c>
      <c r="R68" s="897">
        <f t="shared" si="5"/>
        <v>757.56</v>
      </c>
      <c r="S68" s="897">
        <f t="shared" si="0"/>
        <v>0</v>
      </c>
      <c r="T68" s="899">
        <v>617</v>
      </c>
      <c r="U68" s="900" t="s">
        <v>673</v>
      </c>
      <c r="V68" s="901">
        <v>43908</v>
      </c>
      <c r="W68" s="900">
        <v>95</v>
      </c>
      <c r="X68" s="900"/>
      <c r="Y68" s="900"/>
      <c r="Z68" s="900"/>
    </row>
    <row r="69" spans="1:26" s="890" customFormat="1" ht="15.75" customHeight="1" x14ac:dyDescent="0.2">
      <c r="A69" s="477">
        <v>54</v>
      </c>
      <c r="B69" s="891">
        <v>43839</v>
      </c>
      <c r="C69" s="892" t="s">
        <v>656</v>
      </c>
      <c r="D69" s="893">
        <v>61</v>
      </c>
      <c r="E69" s="893" t="s">
        <v>68</v>
      </c>
      <c r="F69" s="893"/>
      <c r="G69" s="893">
        <v>1</v>
      </c>
      <c r="H69" s="894" t="s">
        <v>672</v>
      </c>
      <c r="I69" s="895"/>
      <c r="J69" s="895"/>
      <c r="K69" s="895" t="s">
        <v>620</v>
      </c>
      <c r="L69" s="896">
        <v>757.56</v>
      </c>
      <c r="M69" s="893">
        <v>3</v>
      </c>
      <c r="N69" s="897">
        <f t="shared" si="3"/>
        <v>252.51999999999998</v>
      </c>
      <c r="O69" s="897">
        <v>0</v>
      </c>
      <c r="P69" s="898">
        <f t="shared" si="2"/>
        <v>3</v>
      </c>
      <c r="Q69" s="898">
        <f t="shared" si="4"/>
        <v>5</v>
      </c>
      <c r="R69" s="897">
        <f t="shared" si="5"/>
        <v>757.56</v>
      </c>
      <c r="S69" s="897">
        <f t="shared" si="0"/>
        <v>0</v>
      </c>
      <c r="T69" s="899">
        <v>617</v>
      </c>
      <c r="U69" s="900" t="s">
        <v>673</v>
      </c>
      <c r="V69" s="901">
        <v>43908</v>
      </c>
      <c r="W69" s="900">
        <v>95</v>
      </c>
      <c r="X69" s="900"/>
      <c r="Y69" s="900"/>
      <c r="Z69" s="900"/>
    </row>
    <row r="70" spans="1:26" s="890" customFormat="1" ht="15.75" customHeight="1" x14ac:dyDescent="0.25">
      <c r="A70" s="477">
        <v>55</v>
      </c>
      <c r="B70" s="891">
        <v>43839</v>
      </c>
      <c r="C70" s="947" t="s">
        <v>325</v>
      </c>
      <c r="D70" s="893">
        <v>61</v>
      </c>
      <c r="E70" s="893" t="s">
        <v>68</v>
      </c>
      <c r="F70" s="893"/>
      <c r="G70" s="893">
        <v>1</v>
      </c>
      <c r="H70" s="894" t="s">
        <v>672</v>
      </c>
      <c r="I70" s="895"/>
      <c r="J70" s="895"/>
      <c r="K70" s="895" t="s">
        <v>620</v>
      </c>
      <c r="L70" s="896">
        <v>757.56</v>
      </c>
      <c r="M70" s="893">
        <v>3</v>
      </c>
      <c r="N70" s="897">
        <f t="shared" si="3"/>
        <v>252.51999999999998</v>
      </c>
      <c r="O70" s="897">
        <v>0</v>
      </c>
      <c r="P70" s="898">
        <f t="shared" si="2"/>
        <v>3</v>
      </c>
      <c r="Q70" s="898">
        <f t="shared" si="4"/>
        <v>5</v>
      </c>
      <c r="R70" s="897">
        <f t="shared" si="5"/>
        <v>757.56</v>
      </c>
      <c r="S70" s="897">
        <f t="shared" si="0"/>
        <v>0</v>
      </c>
      <c r="T70" s="899">
        <v>617</v>
      </c>
      <c r="U70" s="900" t="s">
        <v>673</v>
      </c>
      <c r="V70" s="901">
        <v>43908</v>
      </c>
      <c r="W70" s="900">
        <v>95</v>
      </c>
      <c r="X70" s="900"/>
      <c r="Y70" s="900"/>
      <c r="Z70" s="900"/>
    </row>
    <row r="71" spans="1:26" s="890" customFormat="1" ht="15.75" customHeight="1" x14ac:dyDescent="0.2">
      <c r="A71" s="477">
        <v>56</v>
      </c>
      <c r="B71" s="891">
        <v>43839</v>
      </c>
      <c r="C71" s="892" t="s">
        <v>656</v>
      </c>
      <c r="D71" s="893">
        <v>61</v>
      </c>
      <c r="E71" s="893" t="s">
        <v>68</v>
      </c>
      <c r="F71" s="893"/>
      <c r="G71" s="893">
        <v>1</v>
      </c>
      <c r="H71" s="894" t="s">
        <v>672</v>
      </c>
      <c r="I71" s="895"/>
      <c r="J71" s="895"/>
      <c r="K71" s="895" t="s">
        <v>620</v>
      </c>
      <c r="L71" s="896">
        <v>757.56</v>
      </c>
      <c r="M71" s="893">
        <v>3</v>
      </c>
      <c r="N71" s="897">
        <f t="shared" si="3"/>
        <v>252.51999999999998</v>
      </c>
      <c r="O71" s="897">
        <v>0</v>
      </c>
      <c r="P71" s="898">
        <f t="shared" si="2"/>
        <v>3</v>
      </c>
      <c r="Q71" s="898">
        <f t="shared" si="4"/>
        <v>5</v>
      </c>
      <c r="R71" s="897">
        <f t="shared" si="5"/>
        <v>757.56</v>
      </c>
      <c r="S71" s="897">
        <f t="shared" si="0"/>
        <v>0</v>
      </c>
      <c r="T71" s="899">
        <v>617</v>
      </c>
      <c r="U71" s="900" t="s">
        <v>673</v>
      </c>
      <c r="V71" s="901">
        <v>43908</v>
      </c>
      <c r="W71" s="900">
        <v>95</v>
      </c>
      <c r="X71" s="900"/>
      <c r="Y71" s="900"/>
      <c r="Z71" s="900"/>
    </row>
    <row r="72" spans="1:26" s="890" customFormat="1" ht="15.75" customHeight="1" x14ac:dyDescent="0.25">
      <c r="A72" s="477">
        <v>57</v>
      </c>
      <c r="B72" s="891">
        <v>43839</v>
      </c>
      <c r="C72" s="947" t="s">
        <v>325</v>
      </c>
      <c r="D72" s="893">
        <v>61</v>
      </c>
      <c r="E72" s="893" t="s">
        <v>68</v>
      </c>
      <c r="F72" s="893"/>
      <c r="G72" s="893">
        <v>1</v>
      </c>
      <c r="H72" s="894" t="s">
        <v>672</v>
      </c>
      <c r="I72" s="895"/>
      <c r="J72" s="895"/>
      <c r="K72" s="895" t="s">
        <v>620</v>
      </c>
      <c r="L72" s="896">
        <v>757.56</v>
      </c>
      <c r="M72" s="893">
        <v>3</v>
      </c>
      <c r="N72" s="897">
        <f t="shared" si="3"/>
        <v>252.51999999999998</v>
      </c>
      <c r="O72" s="897">
        <v>0</v>
      </c>
      <c r="P72" s="898">
        <f t="shared" si="2"/>
        <v>3</v>
      </c>
      <c r="Q72" s="898">
        <f t="shared" si="4"/>
        <v>5</v>
      </c>
      <c r="R72" s="897">
        <f t="shared" si="5"/>
        <v>757.56</v>
      </c>
      <c r="S72" s="897">
        <f t="shared" si="0"/>
        <v>0</v>
      </c>
      <c r="T72" s="899">
        <v>617</v>
      </c>
      <c r="U72" s="900" t="s">
        <v>673</v>
      </c>
      <c r="V72" s="901">
        <v>43908</v>
      </c>
      <c r="W72" s="900">
        <v>95</v>
      </c>
      <c r="X72" s="900"/>
      <c r="Y72" s="900"/>
      <c r="Z72" s="900"/>
    </row>
    <row r="73" spans="1:26" s="890" customFormat="1" ht="15.75" customHeight="1" x14ac:dyDescent="0.2">
      <c r="A73" s="477">
        <v>58</v>
      </c>
      <c r="B73" s="891">
        <v>43839</v>
      </c>
      <c r="C73" s="892" t="s">
        <v>656</v>
      </c>
      <c r="D73" s="893">
        <v>61</v>
      </c>
      <c r="E73" s="893" t="s">
        <v>68</v>
      </c>
      <c r="F73" s="893"/>
      <c r="G73" s="893">
        <v>1</v>
      </c>
      <c r="H73" s="894" t="s">
        <v>672</v>
      </c>
      <c r="I73" s="895"/>
      <c r="J73" s="895"/>
      <c r="K73" s="895" t="s">
        <v>620</v>
      </c>
      <c r="L73" s="896">
        <v>757.56</v>
      </c>
      <c r="M73" s="893">
        <v>3</v>
      </c>
      <c r="N73" s="897">
        <f t="shared" si="3"/>
        <v>252.51999999999998</v>
      </c>
      <c r="O73" s="897">
        <v>0</v>
      </c>
      <c r="P73" s="898">
        <f t="shared" si="2"/>
        <v>3</v>
      </c>
      <c r="Q73" s="898">
        <f t="shared" si="4"/>
        <v>5</v>
      </c>
      <c r="R73" s="897">
        <f t="shared" si="5"/>
        <v>757.56</v>
      </c>
      <c r="S73" s="897">
        <f t="shared" si="0"/>
        <v>0</v>
      </c>
      <c r="T73" s="899">
        <v>617</v>
      </c>
      <c r="U73" s="900" t="s">
        <v>673</v>
      </c>
      <c r="V73" s="901">
        <v>43908</v>
      </c>
      <c r="W73" s="900">
        <v>95</v>
      </c>
      <c r="X73" s="900"/>
      <c r="Y73" s="900"/>
      <c r="Z73" s="900"/>
    </row>
    <row r="74" spans="1:26" s="890" customFormat="1" ht="15.75" customHeight="1" x14ac:dyDescent="0.25">
      <c r="A74" s="477">
        <v>59</v>
      </c>
      <c r="B74" s="891">
        <v>43839</v>
      </c>
      <c r="C74" s="947" t="s">
        <v>325</v>
      </c>
      <c r="D74" s="893">
        <v>61</v>
      </c>
      <c r="E74" s="893" t="s">
        <v>68</v>
      </c>
      <c r="F74" s="893"/>
      <c r="G74" s="893">
        <v>1</v>
      </c>
      <c r="H74" s="894" t="s">
        <v>672</v>
      </c>
      <c r="I74" s="895"/>
      <c r="J74" s="895"/>
      <c r="K74" s="895" t="s">
        <v>620</v>
      </c>
      <c r="L74" s="896">
        <v>757.56</v>
      </c>
      <c r="M74" s="893">
        <v>3</v>
      </c>
      <c r="N74" s="897">
        <f t="shared" si="3"/>
        <v>252.51999999999998</v>
      </c>
      <c r="O74" s="897">
        <v>0</v>
      </c>
      <c r="P74" s="898">
        <f t="shared" si="2"/>
        <v>3</v>
      </c>
      <c r="Q74" s="898">
        <f t="shared" si="4"/>
        <v>5</v>
      </c>
      <c r="R74" s="897">
        <f t="shared" si="5"/>
        <v>757.56</v>
      </c>
      <c r="S74" s="897">
        <f t="shared" si="0"/>
        <v>0</v>
      </c>
      <c r="T74" s="899">
        <v>617</v>
      </c>
      <c r="U74" s="900" t="s">
        <v>673</v>
      </c>
      <c r="V74" s="901">
        <v>43908</v>
      </c>
      <c r="W74" s="900">
        <v>95</v>
      </c>
      <c r="X74" s="900"/>
      <c r="Y74" s="900"/>
      <c r="Z74" s="900"/>
    </row>
    <row r="75" spans="1:26" s="890" customFormat="1" ht="15.75" customHeight="1" x14ac:dyDescent="0.2">
      <c r="A75" s="477">
        <v>60</v>
      </c>
      <c r="B75" s="891">
        <v>43839</v>
      </c>
      <c r="C75" s="892" t="s">
        <v>656</v>
      </c>
      <c r="D75" s="893">
        <v>61</v>
      </c>
      <c r="E75" s="893" t="s">
        <v>68</v>
      </c>
      <c r="F75" s="893"/>
      <c r="G75" s="893">
        <v>1</v>
      </c>
      <c r="H75" s="894" t="s">
        <v>672</v>
      </c>
      <c r="I75" s="895"/>
      <c r="J75" s="895"/>
      <c r="K75" s="895" t="s">
        <v>620</v>
      </c>
      <c r="L75" s="896">
        <v>757.56</v>
      </c>
      <c r="M75" s="893">
        <v>3</v>
      </c>
      <c r="N75" s="897">
        <f t="shared" si="3"/>
        <v>252.51999999999998</v>
      </c>
      <c r="O75" s="897">
        <v>0</v>
      </c>
      <c r="P75" s="898">
        <f t="shared" si="2"/>
        <v>3</v>
      </c>
      <c r="Q75" s="898">
        <f t="shared" si="4"/>
        <v>5</v>
      </c>
      <c r="R75" s="897">
        <f t="shared" si="5"/>
        <v>757.56</v>
      </c>
      <c r="S75" s="897">
        <f t="shared" si="0"/>
        <v>0</v>
      </c>
      <c r="T75" s="899">
        <v>617</v>
      </c>
      <c r="U75" s="900" t="s">
        <v>673</v>
      </c>
      <c r="V75" s="901">
        <v>43908</v>
      </c>
      <c r="W75" s="900">
        <v>95</v>
      </c>
      <c r="X75" s="900"/>
      <c r="Y75" s="900"/>
      <c r="Z75" s="900"/>
    </row>
    <row r="76" spans="1:26" s="890" customFormat="1" ht="15.75" customHeight="1" x14ac:dyDescent="0.25">
      <c r="A76" s="477">
        <v>61</v>
      </c>
      <c r="B76" s="891">
        <v>43839</v>
      </c>
      <c r="C76" s="947" t="s">
        <v>325</v>
      </c>
      <c r="D76" s="893">
        <v>61</v>
      </c>
      <c r="E76" s="893" t="s">
        <v>68</v>
      </c>
      <c r="F76" s="893"/>
      <c r="G76" s="893">
        <v>1</v>
      </c>
      <c r="H76" s="894" t="s">
        <v>672</v>
      </c>
      <c r="I76" s="895"/>
      <c r="J76" s="895"/>
      <c r="K76" s="895" t="s">
        <v>620</v>
      </c>
      <c r="L76" s="896">
        <v>757.56</v>
      </c>
      <c r="M76" s="893">
        <v>3</v>
      </c>
      <c r="N76" s="897">
        <f t="shared" si="3"/>
        <v>252.51999999999998</v>
      </c>
      <c r="O76" s="897">
        <v>0</v>
      </c>
      <c r="P76" s="898">
        <f t="shared" si="2"/>
        <v>3</v>
      </c>
      <c r="Q76" s="898">
        <f t="shared" si="4"/>
        <v>5</v>
      </c>
      <c r="R76" s="897">
        <f t="shared" si="5"/>
        <v>757.56</v>
      </c>
      <c r="S76" s="897">
        <f t="shared" si="0"/>
        <v>0</v>
      </c>
      <c r="T76" s="899">
        <v>617</v>
      </c>
      <c r="U76" s="900" t="s">
        <v>673</v>
      </c>
      <c r="V76" s="901">
        <v>43908</v>
      </c>
      <c r="W76" s="900">
        <v>95</v>
      </c>
      <c r="X76" s="900"/>
      <c r="Y76" s="900"/>
      <c r="Z76" s="900"/>
    </row>
    <row r="77" spans="1:26" s="890" customFormat="1" ht="31.5" customHeight="1" x14ac:dyDescent="0.2">
      <c r="A77" s="477">
        <v>62</v>
      </c>
      <c r="B77" s="891">
        <v>43858</v>
      </c>
      <c r="C77" s="892" t="s">
        <v>656</v>
      </c>
      <c r="D77" s="893">
        <v>61</v>
      </c>
      <c r="E77" s="893" t="s">
        <v>68</v>
      </c>
      <c r="F77" s="893"/>
      <c r="G77" s="893">
        <v>1</v>
      </c>
      <c r="H77" s="894" t="s">
        <v>674</v>
      </c>
      <c r="I77" s="895"/>
      <c r="J77" s="895" t="s">
        <v>675</v>
      </c>
      <c r="K77" s="895" t="s">
        <v>620</v>
      </c>
      <c r="L77" s="896">
        <v>7764</v>
      </c>
      <c r="M77" s="893">
        <v>5</v>
      </c>
      <c r="N77" s="897">
        <f t="shared" si="3"/>
        <v>1552.8</v>
      </c>
      <c r="O77" s="897">
        <f t="shared" si="1"/>
        <v>129.4</v>
      </c>
      <c r="P77" s="898">
        <f t="shared" si="2"/>
        <v>3</v>
      </c>
      <c r="Q77" s="898">
        <f t="shared" si="4"/>
        <v>5</v>
      </c>
      <c r="R77" s="897">
        <f t="shared" si="5"/>
        <v>5305.4</v>
      </c>
      <c r="S77" s="897">
        <f t="shared" si="0"/>
        <v>2458.6000000000004</v>
      </c>
      <c r="T77" s="899">
        <v>617</v>
      </c>
      <c r="U77" s="900" t="s">
        <v>579</v>
      </c>
      <c r="V77" s="901">
        <v>44011</v>
      </c>
      <c r="W77" s="900">
        <v>95</v>
      </c>
      <c r="X77" s="900"/>
      <c r="Y77" s="900"/>
      <c r="Z77" s="900"/>
    </row>
    <row r="78" spans="1:26" ht="31.5" customHeight="1" x14ac:dyDescent="0.25">
      <c r="A78" s="477">
        <v>63</v>
      </c>
      <c r="B78" s="478">
        <v>43858</v>
      </c>
      <c r="C78" s="366" t="s">
        <v>325</v>
      </c>
      <c r="D78" s="256">
        <v>61</v>
      </c>
      <c r="E78" s="256" t="s">
        <v>25</v>
      </c>
      <c r="F78" s="256"/>
      <c r="G78" s="256">
        <v>1</v>
      </c>
      <c r="H78" s="480" t="s">
        <v>676</v>
      </c>
      <c r="I78" s="481"/>
      <c r="J78" s="481"/>
      <c r="K78" s="481" t="s">
        <v>620</v>
      </c>
      <c r="L78" s="201">
        <v>7152</v>
      </c>
      <c r="M78" s="256">
        <v>10</v>
      </c>
      <c r="N78" s="135">
        <f t="shared" si="3"/>
        <v>715.2</v>
      </c>
      <c r="O78" s="135">
        <f t="shared" si="1"/>
        <v>59.6</v>
      </c>
      <c r="P78" s="898">
        <f t="shared" si="2"/>
        <v>3</v>
      </c>
      <c r="Q78" s="898">
        <f t="shared" si="4"/>
        <v>5</v>
      </c>
      <c r="R78" s="135">
        <f t="shared" si="5"/>
        <v>2443.6000000000004</v>
      </c>
      <c r="S78" s="135">
        <f t="shared" si="0"/>
        <v>4708.3999999999996</v>
      </c>
      <c r="T78" s="175">
        <v>617</v>
      </c>
      <c r="U78" s="14" t="s">
        <v>579</v>
      </c>
      <c r="V78" s="182">
        <v>44011</v>
      </c>
      <c r="W78" s="14">
        <v>95</v>
      </c>
      <c r="X78" s="14"/>
      <c r="Y78" s="14"/>
      <c r="Z78" s="14"/>
    </row>
    <row r="79" spans="1:26" ht="31.5" customHeight="1" x14ac:dyDescent="0.2">
      <c r="A79" s="477">
        <v>64</v>
      </c>
      <c r="B79" s="478">
        <v>43858</v>
      </c>
      <c r="C79" s="479" t="s">
        <v>656</v>
      </c>
      <c r="D79" s="256">
        <v>61</v>
      </c>
      <c r="E79" s="256" t="s">
        <v>25</v>
      </c>
      <c r="F79" s="256"/>
      <c r="G79" s="256">
        <v>1</v>
      </c>
      <c r="H79" s="480" t="s">
        <v>676</v>
      </c>
      <c r="I79" s="481"/>
      <c r="J79" s="481"/>
      <c r="K79" s="481" t="s">
        <v>620</v>
      </c>
      <c r="L79" s="201">
        <v>7152</v>
      </c>
      <c r="M79" s="256">
        <v>10</v>
      </c>
      <c r="N79" s="135">
        <f t="shared" si="3"/>
        <v>715.2</v>
      </c>
      <c r="O79" s="135">
        <f t="shared" si="1"/>
        <v>59.6</v>
      </c>
      <c r="P79" s="898">
        <f t="shared" si="2"/>
        <v>3</v>
      </c>
      <c r="Q79" s="898">
        <f t="shared" si="4"/>
        <v>5</v>
      </c>
      <c r="R79" s="135">
        <f t="shared" si="5"/>
        <v>2443.6000000000004</v>
      </c>
      <c r="S79" s="135">
        <f t="shared" si="0"/>
        <v>4708.3999999999996</v>
      </c>
      <c r="T79" s="175">
        <v>617</v>
      </c>
      <c r="U79" s="14" t="s">
        <v>579</v>
      </c>
      <c r="V79" s="182">
        <v>44011</v>
      </c>
      <c r="W79" s="14">
        <v>95</v>
      </c>
      <c r="X79" s="14"/>
      <c r="Y79" s="14"/>
      <c r="Z79" s="14"/>
    </row>
    <row r="80" spans="1:26" ht="31.5" customHeight="1" x14ac:dyDescent="0.25">
      <c r="A80" s="477">
        <v>65</v>
      </c>
      <c r="B80" s="478">
        <v>43858</v>
      </c>
      <c r="C80" s="366" t="s">
        <v>325</v>
      </c>
      <c r="D80" s="256">
        <v>61</v>
      </c>
      <c r="E80" s="256" t="s">
        <v>25</v>
      </c>
      <c r="F80" s="256"/>
      <c r="G80" s="256">
        <v>1</v>
      </c>
      <c r="H80" s="480" t="s">
        <v>676</v>
      </c>
      <c r="I80" s="481"/>
      <c r="J80" s="481"/>
      <c r="K80" s="481" t="s">
        <v>620</v>
      </c>
      <c r="L80" s="201">
        <v>7152</v>
      </c>
      <c r="M80" s="256">
        <v>10</v>
      </c>
      <c r="N80" s="135">
        <f t="shared" si="3"/>
        <v>715.2</v>
      </c>
      <c r="O80" s="135">
        <f t="shared" si="1"/>
        <v>59.6</v>
      </c>
      <c r="P80" s="898">
        <f t="shared" si="2"/>
        <v>3</v>
      </c>
      <c r="Q80" s="898">
        <f t="shared" si="4"/>
        <v>5</v>
      </c>
      <c r="R80" s="135">
        <f t="shared" si="5"/>
        <v>2443.6000000000004</v>
      </c>
      <c r="S80" s="135">
        <f t="shared" si="0"/>
        <v>4708.3999999999996</v>
      </c>
      <c r="T80" s="175">
        <v>617</v>
      </c>
      <c r="U80" s="14" t="s">
        <v>579</v>
      </c>
      <c r="V80" s="182">
        <v>44011</v>
      </c>
      <c r="W80" s="14">
        <v>95</v>
      </c>
      <c r="X80" s="14"/>
      <c r="Y80" s="14"/>
      <c r="Z80" s="14"/>
    </row>
    <row r="81" spans="1:26" ht="31.5" customHeight="1" x14ac:dyDescent="0.2">
      <c r="A81" s="477">
        <v>66</v>
      </c>
      <c r="B81" s="478">
        <v>43858</v>
      </c>
      <c r="C81" s="479" t="s">
        <v>656</v>
      </c>
      <c r="D81" s="256">
        <v>61</v>
      </c>
      <c r="E81" s="256" t="s">
        <v>25</v>
      </c>
      <c r="F81" s="256"/>
      <c r="G81" s="256">
        <v>1</v>
      </c>
      <c r="H81" s="480" t="s">
        <v>676</v>
      </c>
      <c r="I81" s="481"/>
      <c r="J81" s="481"/>
      <c r="K81" s="481" t="s">
        <v>620</v>
      </c>
      <c r="L81" s="201">
        <v>7152</v>
      </c>
      <c r="M81" s="256">
        <v>10</v>
      </c>
      <c r="N81" s="135">
        <f t="shared" si="3"/>
        <v>715.2</v>
      </c>
      <c r="O81" s="135">
        <f t="shared" si="1"/>
        <v>59.6</v>
      </c>
      <c r="P81" s="898">
        <f t="shared" si="2"/>
        <v>3</v>
      </c>
      <c r="Q81" s="898">
        <f t="shared" si="4"/>
        <v>5</v>
      </c>
      <c r="R81" s="135">
        <f t="shared" si="5"/>
        <v>2443.6000000000004</v>
      </c>
      <c r="S81" s="135">
        <f t="shared" si="0"/>
        <v>4708.3999999999996</v>
      </c>
      <c r="T81" s="175">
        <v>617</v>
      </c>
      <c r="U81" s="14" t="s">
        <v>579</v>
      </c>
      <c r="V81" s="182">
        <v>44011</v>
      </c>
      <c r="W81" s="14">
        <v>95</v>
      </c>
      <c r="X81" s="14"/>
      <c r="Y81" s="14"/>
      <c r="Z81" s="14"/>
    </row>
    <row r="82" spans="1:26" ht="31.5" customHeight="1" x14ac:dyDescent="0.25">
      <c r="A82" s="477">
        <v>67</v>
      </c>
      <c r="B82" s="478">
        <v>43858</v>
      </c>
      <c r="C82" s="366" t="s">
        <v>325</v>
      </c>
      <c r="D82" s="256">
        <v>61</v>
      </c>
      <c r="E82" s="256" t="s">
        <v>25</v>
      </c>
      <c r="F82" s="256"/>
      <c r="G82" s="256">
        <v>1</v>
      </c>
      <c r="H82" s="480" t="s">
        <v>676</v>
      </c>
      <c r="I82" s="481"/>
      <c r="J82" s="481"/>
      <c r="K82" s="481" t="s">
        <v>620</v>
      </c>
      <c r="L82" s="201">
        <v>7152</v>
      </c>
      <c r="M82" s="256">
        <v>10</v>
      </c>
      <c r="N82" s="135">
        <f t="shared" si="3"/>
        <v>715.2</v>
      </c>
      <c r="O82" s="135">
        <f t="shared" si="1"/>
        <v>59.6</v>
      </c>
      <c r="P82" s="898">
        <f t="shared" si="2"/>
        <v>3</v>
      </c>
      <c r="Q82" s="898">
        <f t="shared" si="4"/>
        <v>5</v>
      </c>
      <c r="R82" s="135">
        <f t="shared" si="5"/>
        <v>2443.6000000000004</v>
      </c>
      <c r="S82" s="135">
        <f t="shared" si="0"/>
        <v>4708.3999999999996</v>
      </c>
      <c r="T82" s="175">
        <v>617</v>
      </c>
      <c r="U82" s="14" t="s">
        <v>579</v>
      </c>
      <c r="V82" s="182">
        <v>44011</v>
      </c>
      <c r="W82" s="14">
        <v>95</v>
      </c>
      <c r="X82" s="14"/>
      <c r="Y82" s="14"/>
      <c r="Z82" s="14"/>
    </row>
    <row r="83" spans="1:26" ht="31.5" customHeight="1" x14ac:dyDescent="0.2">
      <c r="A83" s="477">
        <v>68</v>
      </c>
      <c r="B83" s="478">
        <v>43858</v>
      </c>
      <c r="C83" s="479" t="s">
        <v>656</v>
      </c>
      <c r="D83" s="256">
        <v>61</v>
      </c>
      <c r="E83" s="256" t="s">
        <v>25</v>
      </c>
      <c r="F83" s="256"/>
      <c r="G83" s="256">
        <v>1</v>
      </c>
      <c r="H83" s="480" t="s">
        <v>676</v>
      </c>
      <c r="I83" s="481"/>
      <c r="J83" s="481"/>
      <c r="K83" s="481" t="s">
        <v>620</v>
      </c>
      <c r="L83" s="201">
        <v>7152</v>
      </c>
      <c r="M83" s="256">
        <v>10</v>
      </c>
      <c r="N83" s="135">
        <f t="shared" si="3"/>
        <v>715.2</v>
      </c>
      <c r="O83" s="135">
        <f t="shared" si="1"/>
        <v>59.6</v>
      </c>
      <c r="P83" s="898">
        <f t="shared" si="2"/>
        <v>3</v>
      </c>
      <c r="Q83" s="898">
        <f t="shared" si="4"/>
        <v>5</v>
      </c>
      <c r="R83" s="135">
        <f t="shared" si="5"/>
        <v>2443.6000000000004</v>
      </c>
      <c r="S83" s="135">
        <f t="shared" si="0"/>
        <v>4708.3999999999996</v>
      </c>
      <c r="T83" s="175">
        <v>617</v>
      </c>
      <c r="U83" s="14" t="s">
        <v>579</v>
      </c>
      <c r="V83" s="182">
        <v>44011</v>
      </c>
      <c r="W83" s="14">
        <v>95</v>
      </c>
      <c r="X83" s="14"/>
      <c r="Y83" s="14"/>
      <c r="Z83" s="14"/>
    </row>
    <row r="84" spans="1:26" ht="31.5" customHeight="1" x14ac:dyDescent="0.25">
      <c r="A84" s="477">
        <v>69</v>
      </c>
      <c r="B84" s="478">
        <v>43858</v>
      </c>
      <c r="C84" s="366" t="s">
        <v>325</v>
      </c>
      <c r="D84" s="256">
        <v>61</v>
      </c>
      <c r="E84" s="256" t="s">
        <v>25</v>
      </c>
      <c r="F84" s="256"/>
      <c r="G84" s="256">
        <v>1</v>
      </c>
      <c r="H84" s="480" t="s">
        <v>676</v>
      </c>
      <c r="I84" s="481"/>
      <c r="J84" s="481"/>
      <c r="K84" s="481" t="s">
        <v>620</v>
      </c>
      <c r="L84" s="201">
        <v>7152</v>
      </c>
      <c r="M84" s="256">
        <v>10</v>
      </c>
      <c r="N84" s="135">
        <f t="shared" si="3"/>
        <v>715.2</v>
      </c>
      <c r="O84" s="135">
        <f t="shared" si="1"/>
        <v>59.6</v>
      </c>
      <c r="P84" s="898">
        <f t="shared" si="2"/>
        <v>3</v>
      </c>
      <c r="Q84" s="898">
        <f t="shared" si="4"/>
        <v>5</v>
      </c>
      <c r="R84" s="135">
        <f t="shared" si="5"/>
        <v>2443.6000000000004</v>
      </c>
      <c r="S84" s="135">
        <f t="shared" si="0"/>
        <v>4708.3999999999996</v>
      </c>
      <c r="T84" s="175">
        <v>617</v>
      </c>
      <c r="U84" s="14" t="s">
        <v>579</v>
      </c>
      <c r="V84" s="182">
        <v>44011</v>
      </c>
      <c r="W84" s="14">
        <v>95</v>
      </c>
      <c r="X84" s="14"/>
      <c r="Y84" s="14"/>
      <c r="Z84" s="14"/>
    </row>
    <row r="85" spans="1:26" ht="31.5" customHeight="1" x14ac:dyDescent="0.2">
      <c r="A85" s="477">
        <v>70</v>
      </c>
      <c r="B85" s="478">
        <v>43858</v>
      </c>
      <c r="C85" s="479" t="s">
        <v>656</v>
      </c>
      <c r="D85" s="256">
        <v>61</v>
      </c>
      <c r="E85" s="256" t="s">
        <v>25</v>
      </c>
      <c r="F85" s="256"/>
      <c r="G85" s="256">
        <v>1</v>
      </c>
      <c r="H85" s="480" t="s">
        <v>676</v>
      </c>
      <c r="I85" s="481"/>
      <c r="J85" s="481"/>
      <c r="K85" s="481" t="s">
        <v>620</v>
      </c>
      <c r="L85" s="201">
        <v>7152</v>
      </c>
      <c r="M85" s="256">
        <v>10</v>
      </c>
      <c r="N85" s="135">
        <f t="shared" si="3"/>
        <v>715.2</v>
      </c>
      <c r="O85" s="135">
        <f t="shared" si="1"/>
        <v>59.6</v>
      </c>
      <c r="P85" s="898">
        <f t="shared" si="2"/>
        <v>3</v>
      </c>
      <c r="Q85" s="898">
        <f t="shared" si="4"/>
        <v>5</v>
      </c>
      <c r="R85" s="135">
        <f t="shared" si="5"/>
        <v>2443.6000000000004</v>
      </c>
      <c r="S85" s="135">
        <f t="shared" si="0"/>
        <v>4708.3999999999996</v>
      </c>
      <c r="T85" s="175">
        <v>617</v>
      </c>
      <c r="U85" s="14" t="s">
        <v>579</v>
      </c>
      <c r="V85" s="182">
        <v>44011</v>
      </c>
      <c r="W85" s="14">
        <v>95</v>
      </c>
      <c r="X85" s="14"/>
      <c r="Y85" s="14"/>
      <c r="Z85" s="14"/>
    </row>
    <row r="86" spans="1:26" ht="31.5" customHeight="1" x14ac:dyDescent="0.25">
      <c r="A86" s="477">
        <v>71</v>
      </c>
      <c r="B86" s="478">
        <v>43858</v>
      </c>
      <c r="C86" s="366" t="s">
        <v>325</v>
      </c>
      <c r="D86" s="256">
        <v>61</v>
      </c>
      <c r="E86" s="256" t="s">
        <v>25</v>
      </c>
      <c r="F86" s="256"/>
      <c r="G86" s="256">
        <v>1</v>
      </c>
      <c r="H86" s="480" t="s">
        <v>676</v>
      </c>
      <c r="I86" s="481"/>
      <c r="J86" s="481"/>
      <c r="K86" s="481" t="s">
        <v>620</v>
      </c>
      <c r="L86" s="201">
        <v>7152</v>
      </c>
      <c r="M86" s="256">
        <v>10</v>
      </c>
      <c r="N86" s="135">
        <f t="shared" si="3"/>
        <v>715.2</v>
      </c>
      <c r="O86" s="135">
        <f t="shared" si="1"/>
        <v>59.6</v>
      </c>
      <c r="P86" s="898">
        <f t="shared" si="2"/>
        <v>3</v>
      </c>
      <c r="Q86" s="898">
        <f t="shared" si="4"/>
        <v>5</v>
      </c>
      <c r="R86" s="135">
        <f t="shared" si="5"/>
        <v>2443.6000000000004</v>
      </c>
      <c r="S86" s="135">
        <f t="shared" si="0"/>
        <v>4708.3999999999996</v>
      </c>
      <c r="T86" s="175">
        <v>617</v>
      </c>
      <c r="U86" s="14" t="s">
        <v>579</v>
      </c>
      <c r="V86" s="182">
        <v>44011</v>
      </c>
      <c r="W86" s="14">
        <v>95</v>
      </c>
      <c r="X86" s="14"/>
      <c r="Y86" s="14"/>
      <c r="Z86" s="14"/>
    </row>
    <row r="87" spans="1:26" ht="31.5" customHeight="1" x14ac:dyDescent="0.2">
      <c r="A87" s="477">
        <v>72</v>
      </c>
      <c r="B87" s="478">
        <v>43858</v>
      </c>
      <c r="C87" s="479" t="s">
        <v>656</v>
      </c>
      <c r="D87" s="256">
        <v>61</v>
      </c>
      <c r="E87" s="256" t="s">
        <v>25</v>
      </c>
      <c r="F87" s="256"/>
      <c r="G87" s="256">
        <v>1</v>
      </c>
      <c r="H87" s="480" t="s">
        <v>676</v>
      </c>
      <c r="I87" s="481"/>
      <c r="J87" s="481"/>
      <c r="K87" s="481" t="s">
        <v>620</v>
      </c>
      <c r="L87" s="201">
        <v>7152</v>
      </c>
      <c r="M87" s="256">
        <v>10</v>
      </c>
      <c r="N87" s="135">
        <f t="shared" si="3"/>
        <v>715.2</v>
      </c>
      <c r="O87" s="135">
        <f t="shared" si="1"/>
        <v>59.6</v>
      </c>
      <c r="P87" s="898">
        <f t="shared" si="2"/>
        <v>3</v>
      </c>
      <c r="Q87" s="898">
        <f t="shared" si="4"/>
        <v>5</v>
      </c>
      <c r="R87" s="135">
        <f t="shared" si="5"/>
        <v>2443.6000000000004</v>
      </c>
      <c r="S87" s="135">
        <f t="shared" si="0"/>
        <v>4708.3999999999996</v>
      </c>
      <c r="T87" s="175">
        <v>617</v>
      </c>
      <c r="U87" s="14" t="s">
        <v>579</v>
      </c>
      <c r="V87" s="182">
        <v>44011</v>
      </c>
      <c r="W87" s="14">
        <v>95</v>
      </c>
      <c r="X87" s="14"/>
      <c r="Y87" s="14"/>
      <c r="Z87" s="14"/>
    </row>
    <row r="88" spans="1:26" ht="31.5" customHeight="1" x14ac:dyDescent="0.25">
      <c r="A88" s="477">
        <v>73</v>
      </c>
      <c r="B88" s="478">
        <v>43858</v>
      </c>
      <c r="C88" s="366" t="s">
        <v>325</v>
      </c>
      <c r="D88" s="256">
        <v>61</v>
      </c>
      <c r="E88" s="256" t="s">
        <v>25</v>
      </c>
      <c r="F88" s="256"/>
      <c r="G88" s="256">
        <v>1</v>
      </c>
      <c r="H88" s="480" t="s">
        <v>676</v>
      </c>
      <c r="I88" s="481"/>
      <c r="J88" s="481"/>
      <c r="K88" s="481" t="s">
        <v>620</v>
      </c>
      <c r="L88" s="201">
        <v>7152</v>
      </c>
      <c r="M88" s="256">
        <v>10</v>
      </c>
      <c r="N88" s="135">
        <f t="shared" si="3"/>
        <v>715.2</v>
      </c>
      <c r="O88" s="135">
        <f t="shared" si="1"/>
        <v>59.6</v>
      </c>
      <c r="P88" s="898">
        <f t="shared" si="2"/>
        <v>3</v>
      </c>
      <c r="Q88" s="898">
        <f t="shared" si="4"/>
        <v>5</v>
      </c>
      <c r="R88" s="135">
        <f t="shared" si="5"/>
        <v>2443.6000000000004</v>
      </c>
      <c r="S88" s="135">
        <f t="shared" si="0"/>
        <v>4708.3999999999996</v>
      </c>
      <c r="T88" s="175">
        <v>617</v>
      </c>
      <c r="U88" s="14" t="s">
        <v>579</v>
      </c>
      <c r="V88" s="182">
        <v>44011</v>
      </c>
      <c r="W88" s="14">
        <v>95</v>
      </c>
      <c r="X88" s="14"/>
      <c r="Y88" s="14"/>
      <c r="Z88" s="14"/>
    </row>
    <row r="89" spans="1:26" ht="31.5" customHeight="1" x14ac:dyDescent="0.2">
      <c r="A89" s="477">
        <v>74</v>
      </c>
      <c r="B89" s="478">
        <v>43858</v>
      </c>
      <c r="C89" s="479" t="s">
        <v>656</v>
      </c>
      <c r="D89" s="256">
        <v>61</v>
      </c>
      <c r="E89" s="256" t="s">
        <v>25</v>
      </c>
      <c r="F89" s="256"/>
      <c r="G89" s="256">
        <v>1</v>
      </c>
      <c r="H89" s="480" t="s">
        <v>676</v>
      </c>
      <c r="I89" s="481"/>
      <c r="J89" s="481"/>
      <c r="K89" s="481" t="s">
        <v>620</v>
      </c>
      <c r="L89" s="201">
        <v>7152</v>
      </c>
      <c r="M89" s="256">
        <v>10</v>
      </c>
      <c r="N89" s="135">
        <f t="shared" si="3"/>
        <v>715.2</v>
      </c>
      <c r="O89" s="135">
        <f t="shared" si="1"/>
        <v>59.6</v>
      </c>
      <c r="P89" s="898">
        <f t="shared" si="2"/>
        <v>3</v>
      </c>
      <c r="Q89" s="898">
        <f t="shared" si="4"/>
        <v>5</v>
      </c>
      <c r="R89" s="135">
        <f t="shared" si="5"/>
        <v>2443.6000000000004</v>
      </c>
      <c r="S89" s="135">
        <f t="shared" si="0"/>
        <v>4708.3999999999996</v>
      </c>
      <c r="T89" s="175">
        <v>617</v>
      </c>
      <c r="U89" s="14" t="s">
        <v>579</v>
      </c>
      <c r="V89" s="182">
        <v>44011</v>
      </c>
      <c r="W89" s="14">
        <v>95</v>
      </c>
      <c r="X89" s="14"/>
      <c r="Y89" s="14"/>
      <c r="Z89" s="14"/>
    </row>
    <row r="90" spans="1:26" ht="31.5" customHeight="1" x14ac:dyDescent="0.25">
      <c r="A90" s="477">
        <v>75</v>
      </c>
      <c r="B90" s="478">
        <v>43858</v>
      </c>
      <c r="C90" s="366" t="s">
        <v>325</v>
      </c>
      <c r="D90" s="256">
        <v>61</v>
      </c>
      <c r="E90" s="256" t="s">
        <v>25</v>
      </c>
      <c r="F90" s="256"/>
      <c r="G90" s="256">
        <v>1</v>
      </c>
      <c r="H90" s="480" t="s">
        <v>676</v>
      </c>
      <c r="I90" s="481"/>
      <c r="J90" s="481"/>
      <c r="K90" s="481" t="s">
        <v>620</v>
      </c>
      <c r="L90" s="201">
        <v>7152</v>
      </c>
      <c r="M90" s="256">
        <v>10</v>
      </c>
      <c r="N90" s="135">
        <f t="shared" si="3"/>
        <v>715.2</v>
      </c>
      <c r="O90" s="135">
        <f t="shared" si="1"/>
        <v>59.6</v>
      </c>
      <c r="P90" s="898">
        <f t="shared" si="2"/>
        <v>3</v>
      </c>
      <c r="Q90" s="898">
        <f t="shared" si="4"/>
        <v>5</v>
      </c>
      <c r="R90" s="135">
        <f t="shared" si="5"/>
        <v>2443.6000000000004</v>
      </c>
      <c r="S90" s="135">
        <f t="shared" si="0"/>
        <v>4708.3999999999996</v>
      </c>
      <c r="T90" s="175">
        <v>617</v>
      </c>
      <c r="U90" s="14" t="s">
        <v>579</v>
      </c>
      <c r="V90" s="182">
        <v>44011</v>
      </c>
      <c r="W90" s="14">
        <v>95</v>
      </c>
      <c r="X90" s="14"/>
      <c r="Y90" s="14"/>
      <c r="Z90" s="14"/>
    </row>
    <row r="91" spans="1:26" ht="31.5" customHeight="1" x14ac:dyDescent="0.2">
      <c r="A91" s="477">
        <v>76</v>
      </c>
      <c r="B91" s="478">
        <v>43858</v>
      </c>
      <c r="C91" s="479" t="s">
        <v>656</v>
      </c>
      <c r="D91" s="256">
        <v>61</v>
      </c>
      <c r="E91" s="256" t="s">
        <v>25</v>
      </c>
      <c r="F91" s="256"/>
      <c r="G91" s="256">
        <v>1</v>
      </c>
      <c r="H91" s="480" t="s">
        <v>676</v>
      </c>
      <c r="I91" s="481"/>
      <c r="J91" s="481"/>
      <c r="K91" s="481" t="s">
        <v>620</v>
      </c>
      <c r="L91" s="201">
        <v>7152</v>
      </c>
      <c r="M91" s="256">
        <v>10</v>
      </c>
      <c r="N91" s="135">
        <f t="shared" si="3"/>
        <v>715.2</v>
      </c>
      <c r="O91" s="135">
        <f t="shared" si="1"/>
        <v>59.6</v>
      </c>
      <c r="P91" s="898">
        <f t="shared" si="2"/>
        <v>3</v>
      </c>
      <c r="Q91" s="898">
        <f t="shared" si="4"/>
        <v>5</v>
      </c>
      <c r="R91" s="135">
        <f t="shared" si="5"/>
        <v>2443.6000000000004</v>
      </c>
      <c r="S91" s="135">
        <f t="shared" si="0"/>
        <v>4708.3999999999996</v>
      </c>
      <c r="T91" s="175">
        <v>617</v>
      </c>
      <c r="U91" s="14" t="s">
        <v>579</v>
      </c>
      <c r="V91" s="182">
        <v>44011</v>
      </c>
      <c r="W91" s="14">
        <v>95</v>
      </c>
      <c r="X91" s="14"/>
      <c r="Y91" s="14"/>
      <c r="Z91" s="14"/>
    </row>
    <row r="92" spans="1:26" ht="31.5" customHeight="1" x14ac:dyDescent="0.25">
      <c r="A92" s="477">
        <v>77</v>
      </c>
      <c r="B92" s="478">
        <v>43858</v>
      </c>
      <c r="C92" s="366" t="s">
        <v>325</v>
      </c>
      <c r="D92" s="256">
        <v>61</v>
      </c>
      <c r="E92" s="256" t="s">
        <v>25</v>
      </c>
      <c r="F92" s="256"/>
      <c r="G92" s="256">
        <v>1</v>
      </c>
      <c r="H92" s="480" t="s">
        <v>676</v>
      </c>
      <c r="I92" s="481"/>
      <c r="J92" s="481"/>
      <c r="K92" s="481" t="s">
        <v>620</v>
      </c>
      <c r="L92" s="201">
        <v>7152</v>
      </c>
      <c r="M92" s="256">
        <v>10</v>
      </c>
      <c r="N92" s="135">
        <f t="shared" si="3"/>
        <v>715.2</v>
      </c>
      <c r="O92" s="135">
        <f t="shared" si="1"/>
        <v>59.6</v>
      </c>
      <c r="P92" s="898">
        <f t="shared" si="2"/>
        <v>3</v>
      </c>
      <c r="Q92" s="898">
        <f t="shared" si="4"/>
        <v>5</v>
      </c>
      <c r="R92" s="135">
        <f t="shared" si="5"/>
        <v>2443.6000000000004</v>
      </c>
      <c r="S92" s="135">
        <f t="shared" si="0"/>
        <v>4708.3999999999996</v>
      </c>
      <c r="T92" s="175">
        <v>617</v>
      </c>
      <c r="U92" s="14" t="s">
        <v>579</v>
      </c>
      <c r="V92" s="182">
        <v>44011</v>
      </c>
      <c r="W92" s="14">
        <v>95</v>
      </c>
      <c r="X92" s="14"/>
      <c r="Y92" s="14"/>
      <c r="Z92" s="14"/>
    </row>
    <row r="93" spans="1:26" ht="31.5" customHeight="1" x14ac:dyDescent="0.2">
      <c r="A93" s="477">
        <v>78</v>
      </c>
      <c r="B93" s="478">
        <v>43858</v>
      </c>
      <c r="C93" s="479" t="s">
        <v>656</v>
      </c>
      <c r="D93" s="256">
        <v>61</v>
      </c>
      <c r="E93" s="256" t="s">
        <v>25</v>
      </c>
      <c r="F93" s="256"/>
      <c r="G93" s="256">
        <v>1</v>
      </c>
      <c r="H93" s="480" t="s">
        <v>676</v>
      </c>
      <c r="I93" s="481"/>
      <c r="J93" s="481"/>
      <c r="K93" s="481" t="s">
        <v>620</v>
      </c>
      <c r="L93" s="201">
        <v>7152</v>
      </c>
      <c r="M93" s="256">
        <v>10</v>
      </c>
      <c r="N93" s="135">
        <f t="shared" si="3"/>
        <v>715.2</v>
      </c>
      <c r="O93" s="135">
        <f t="shared" si="1"/>
        <v>59.6</v>
      </c>
      <c r="P93" s="898">
        <f t="shared" si="2"/>
        <v>3</v>
      </c>
      <c r="Q93" s="898">
        <f t="shared" si="4"/>
        <v>5</v>
      </c>
      <c r="R93" s="135">
        <f t="shared" si="5"/>
        <v>2443.6000000000004</v>
      </c>
      <c r="S93" s="135">
        <f t="shared" si="0"/>
        <v>4708.3999999999996</v>
      </c>
      <c r="T93" s="175">
        <v>617</v>
      </c>
      <c r="U93" s="14" t="s">
        <v>579</v>
      </c>
      <c r="V93" s="182">
        <v>44011</v>
      </c>
      <c r="W93" s="14">
        <v>95</v>
      </c>
      <c r="X93" s="14"/>
      <c r="Y93" s="14"/>
      <c r="Z93" s="14"/>
    </row>
    <row r="94" spans="1:26" ht="31.5" customHeight="1" x14ac:dyDescent="0.25">
      <c r="A94" s="477">
        <v>79</v>
      </c>
      <c r="B94" s="478">
        <v>43858</v>
      </c>
      <c r="C94" s="366" t="s">
        <v>325</v>
      </c>
      <c r="D94" s="256">
        <v>61</v>
      </c>
      <c r="E94" s="256" t="s">
        <v>25</v>
      </c>
      <c r="F94" s="256"/>
      <c r="G94" s="256">
        <v>1</v>
      </c>
      <c r="H94" s="480" t="s">
        <v>676</v>
      </c>
      <c r="I94" s="481"/>
      <c r="J94" s="481"/>
      <c r="K94" s="481" t="s">
        <v>620</v>
      </c>
      <c r="L94" s="201">
        <v>7152</v>
      </c>
      <c r="M94" s="256">
        <v>10</v>
      </c>
      <c r="N94" s="135">
        <f t="shared" si="3"/>
        <v>715.2</v>
      </c>
      <c r="O94" s="135">
        <f t="shared" si="1"/>
        <v>59.6</v>
      </c>
      <c r="P94" s="898">
        <f t="shared" si="2"/>
        <v>3</v>
      </c>
      <c r="Q94" s="898">
        <f t="shared" si="4"/>
        <v>5</v>
      </c>
      <c r="R94" s="135">
        <f t="shared" si="5"/>
        <v>2443.6000000000004</v>
      </c>
      <c r="S94" s="135">
        <f t="shared" si="0"/>
        <v>4708.3999999999996</v>
      </c>
      <c r="T94" s="175">
        <v>617</v>
      </c>
      <c r="U94" s="14" t="s">
        <v>579</v>
      </c>
      <c r="V94" s="182">
        <v>44011</v>
      </c>
      <c r="W94" s="14">
        <v>95</v>
      </c>
      <c r="X94" s="14"/>
      <c r="Y94" s="14"/>
      <c r="Z94" s="14"/>
    </row>
    <row r="95" spans="1:26" ht="31.5" customHeight="1" x14ac:dyDescent="0.2">
      <c r="A95" s="477">
        <v>80</v>
      </c>
      <c r="B95" s="478">
        <v>43858</v>
      </c>
      <c r="C95" s="479" t="s">
        <v>656</v>
      </c>
      <c r="D95" s="256">
        <v>61</v>
      </c>
      <c r="E95" s="256" t="s">
        <v>25</v>
      </c>
      <c r="F95" s="256"/>
      <c r="G95" s="256">
        <v>1</v>
      </c>
      <c r="H95" s="480" t="s">
        <v>676</v>
      </c>
      <c r="I95" s="481"/>
      <c r="J95" s="481"/>
      <c r="K95" s="481" t="s">
        <v>620</v>
      </c>
      <c r="L95" s="201">
        <v>7152</v>
      </c>
      <c r="M95" s="256">
        <v>10</v>
      </c>
      <c r="N95" s="135">
        <f t="shared" si="3"/>
        <v>715.2</v>
      </c>
      <c r="O95" s="135">
        <f t="shared" si="1"/>
        <v>59.6</v>
      </c>
      <c r="P95" s="898">
        <f t="shared" si="2"/>
        <v>3</v>
      </c>
      <c r="Q95" s="898">
        <f t="shared" si="4"/>
        <v>5</v>
      </c>
      <c r="R95" s="135">
        <f t="shared" si="5"/>
        <v>2443.6000000000004</v>
      </c>
      <c r="S95" s="135">
        <f t="shared" si="0"/>
        <v>4708.3999999999996</v>
      </c>
      <c r="T95" s="175">
        <v>617</v>
      </c>
      <c r="U95" s="14" t="s">
        <v>579</v>
      </c>
      <c r="V95" s="182">
        <v>44011</v>
      </c>
      <c r="W95" s="14">
        <v>95</v>
      </c>
      <c r="X95" s="14"/>
      <c r="Y95" s="14"/>
      <c r="Z95" s="14"/>
    </row>
    <row r="96" spans="1:26" ht="31.5" customHeight="1" x14ac:dyDescent="0.25">
      <c r="A96" s="477">
        <v>81</v>
      </c>
      <c r="B96" s="478">
        <v>43858</v>
      </c>
      <c r="C96" s="366" t="s">
        <v>325</v>
      </c>
      <c r="D96" s="256">
        <v>61</v>
      </c>
      <c r="E96" s="256" t="s">
        <v>25</v>
      </c>
      <c r="F96" s="256"/>
      <c r="G96" s="256">
        <v>1</v>
      </c>
      <c r="H96" s="480" t="s">
        <v>676</v>
      </c>
      <c r="I96" s="481"/>
      <c r="J96" s="481"/>
      <c r="K96" s="481" t="s">
        <v>620</v>
      </c>
      <c r="L96" s="201">
        <v>7152</v>
      </c>
      <c r="M96" s="256">
        <v>10</v>
      </c>
      <c r="N96" s="135">
        <f t="shared" si="3"/>
        <v>715.2</v>
      </c>
      <c r="O96" s="135">
        <f t="shared" si="1"/>
        <v>59.6</v>
      </c>
      <c r="P96" s="898">
        <f t="shared" si="2"/>
        <v>3</v>
      </c>
      <c r="Q96" s="898">
        <f t="shared" si="4"/>
        <v>5</v>
      </c>
      <c r="R96" s="135">
        <f t="shared" si="5"/>
        <v>2443.6000000000004</v>
      </c>
      <c r="S96" s="135">
        <f t="shared" si="0"/>
        <v>4708.3999999999996</v>
      </c>
      <c r="T96" s="175">
        <v>617</v>
      </c>
      <c r="U96" s="14" t="s">
        <v>579</v>
      </c>
      <c r="V96" s="182">
        <v>44011</v>
      </c>
      <c r="W96" s="14">
        <v>95</v>
      </c>
      <c r="X96" s="14"/>
      <c r="Y96" s="14"/>
      <c r="Z96" s="14"/>
    </row>
    <row r="97" spans="1:26" ht="31.5" customHeight="1" x14ac:dyDescent="0.2">
      <c r="A97" s="477">
        <v>82</v>
      </c>
      <c r="B97" s="478">
        <v>43858</v>
      </c>
      <c r="C97" s="479" t="s">
        <v>656</v>
      </c>
      <c r="D97" s="256">
        <v>61</v>
      </c>
      <c r="E97" s="256" t="s">
        <v>25</v>
      </c>
      <c r="F97" s="256"/>
      <c r="G97" s="256">
        <v>1</v>
      </c>
      <c r="H97" s="480" t="s">
        <v>676</v>
      </c>
      <c r="I97" s="481"/>
      <c r="J97" s="481"/>
      <c r="K97" s="481" t="s">
        <v>620</v>
      </c>
      <c r="L97" s="201">
        <v>7152</v>
      </c>
      <c r="M97" s="256">
        <v>10</v>
      </c>
      <c r="N97" s="135">
        <f t="shared" si="3"/>
        <v>715.2</v>
      </c>
      <c r="O97" s="135">
        <f t="shared" si="1"/>
        <v>59.6</v>
      </c>
      <c r="P97" s="898">
        <f t="shared" si="2"/>
        <v>3</v>
      </c>
      <c r="Q97" s="898">
        <f t="shared" si="4"/>
        <v>5</v>
      </c>
      <c r="R97" s="135">
        <f t="shared" si="5"/>
        <v>2443.6000000000004</v>
      </c>
      <c r="S97" s="135">
        <f t="shared" si="0"/>
        <v>4708.3999999999996</v>
      </c>
      <c r="T97" s="175">
        <v>617</v>
      </c>
      <c r="U97" s="14" t="s">
        <v>579</v>
      </c>
      <c r="V97" s="182">
        <v>44011</v>
      </c>
      <c r="W97" s="14">
        <v>95</v>
      </c>
      <c r="X97" s="14"/>
      <c r="Y97" s="14"/>
      <c r="Z97" s="14"/>
    </row>
    <row r="98" spans="1:26" ht="31.5" customHeight="1" x14ac:dyDescent="0.25">
      <c r="A98" s="477">
        <v>83</v>
      </c>
      <c r="B98" s="478">
        <v>43858</v>
      </c>
      <c r="C98" s="366" t="s">
        <v>325</v>
      </c>
      <c r="D98" s="256">
        <v>61</v>
      </c>
      <c r="E98" s="256" t="s">
        <v>25</v>
      </c>
      <c r="F98" s="256"/>
      <c r="G98" s="256">
        <v>1</v>
      </c>
      <c r="H98" s="480" t="s">
        <v>676</v>
      </c>
      <c r="I98" s="481"/>
      <c r="J98" s="481"/>
      <c r="K98" s="481" t="s">
        <v>620</v>
      </c>
      <c r="L98" s="201">
        <v>7152</v>
      </c>
      <c r="M98" s="256">
        <v>10</v>
      </c>
      <c r="N98" s="135">
        <f t="shared" si="3"/>
        <v>715.2</v>
      </c>
      <c r="O98" s="135">
        <f t="shared" si="1"/>
        <v>59.6</v>
      </c>
      <c r="P98" s="898">
        <f t="shared" si="2"/>
        <v>3</v>
      </c>
      <c r="Q98" s="898">
        <f t="shared" si="4"/>
        <v>5</v>
      </c>
      <c r="R98" s="135">
        <f t="shared" si="5"/>
        <v>2443.6000000000004</v>
      </c>
      <c r="S98" s="135">
        <f t="shared" si="0"/>
        <v>4708.3999999999996</v>
      </c>
      <c r="T98" s="175">
        <v>617</v>
      </c>
      <c r="U98" s="14" t="s">
        <v>579</v>
      </c>
      <c r="V98" s="182">
        <v>44011</v>
      </c>
      <c r="W98" s="14">
        <v>95</v>
      </c>
      <c r="X98" s="14"/>
      <c r="Y98" s="14"/>
      <c r="Z98" s="14"/>
    </row>
    <row r="99" spans="1:26" ht="31.5" customHeight="1" x14ac:dyDescent="0.2">
      <c r="A99" s="477">
        <v>84</v>
      </c>
      <c r="B99" s="478">
        <v>43858</v>
      </c>
      <c r="C99" s="479" t="s">
        <v>656</v>
      </c>
      <c r="D99" s="256">
        <v>61</v>
      </c>
      <c r="E99" s="256" t="s">
        <v>25</v>
      </c>
      <c r="F99" s="256"/>
      <c r="G99" s="256">
        <v>1</v>
      </c>
      <c r="H99" s="480" t="s">
        <v>676</v>
      </c>
      <c r="I99" s="481"/>
      <c r="J99" s="481"/>
      <c r="K99" s="481" t="s">
        <v>620</v>
      </c>
      <c r="L99" s="201">
        <v>7152</v>
      </c>
      <c r="M99" s="256">
        <v>10</v>
      </c>
      <c r="N99" s="135">
        <f t="shared" si="3"/>
        <v>715.2</v>
      </c>
      <c r="O99" s="135">
        <f t="shared" si="1"/>
        <v>59.6</v>
      </c>
      <c r="P99" s="898">
        <f t="shared" si="2"/>
        <v>3</v>
      </c>
      <c r="Q99" s="898">
        <f t="shared" si="4"/>
        <v>5</v>
      </c>
      <c r="R99" s="135">
        <f t="shared" si="5"/>
        <v>2443.6000000000004</v>
      </c>
      <c r="S99" s="135">
        <f t="shared" si="0"/>
        <v>4708.3999999999996</v>
      </c>
      <c r="T99" s="175">
        <v>617</v>
      </c>
      <c r="U99" s="14" t="s">
        <v>579</v>
      </c>
      <c r="V99" s="182">
        <v>44011</v>
      </c>
      <c r="W99" s="14">
        <v>95</v>
      </c>
      <c r="X99" s="14"/>
      <c r="Y99" s="14"/>
      <c r="Z99" s="14"/>
    </row>
    <row r="100" spans="1:26" ht="31.5" customHeight="1" x14ac:dyDescent="0.25">
      <c r="A100" s="477">
        <v>85</v>
      </c>
      <c r="B100" s="478">
        <v>43858</v>
      </c>
      <c r="C100" s="366" t="s">
        <v>325</v>
      </c>
      <c r="D100" s="256">
        <v>61</v>
      </c>
      <c r="E100" s="256" t="s">
        <v>25</v>
      </c>
      <c r="F100" s="256"/>
      <c r="G100" s="256">
        <v>1</v>
      </c>
      <c r="H100" s="480" t="s">
        <v>676</v>
      </c>
      <c r="I100" s="481"/>
      <c r="J100" s="481"/>
      <c r="K100" s="481" t="s">
        <v>620</v>
      </c>
      <c r="L100" s="201">
        <v>7152</v>
      </c>
      <c r="M100" s="256">
        <v>10</v>
      </c>
      <c r="N100" s="135">
        <f t="shared" si="3"/>
        <v>715.2</v>
      </c>
      <c r="O100" s="135">
        <f t="shared" si="1"/>
        <v>59.6</v>
      </c>
      <c r="P100" s="898">
        <f t="shared" si="2"/>
        <v>3</v>
      </c>
      <c r="Q100" s="898">
        <f t="shared" si="4"/>
        <v>5</v>
      </c>
      <c r="R100" s="135">
        <f t="shared" si="5"/>
        <v>2443.6000000000004</v>
      </c>
      <c r="S100" s="135">
        <f t="shared" si="0"/>
        <v>4708.3999999999996</v>
      </c>
      <c r="T100" s="175">
        <v>617</v>
      </c>
      <c r="U100" s="14" t="s">
        <v>579</v>
      </c>
      <c r="V100" s="182">
        <v>44011</v>
      </c>
      <c r="W100" s="14">
        <v>95</v>
      </c>
      <c r="X100" s="14"/>
      <c r="Y100" s="14"/>
      <c r="Z100" s="14"/>
    </row>
    <row r="101" spans="1:26" ht="31.5" customHeight="1" x14ac:dyDescent="0.2">
      <c r="A101" s="477">
        <v>86</v>
      </c>
      <c r="B101" s="478">
        <v>43858</v>
      </c>
      <c r="C101" s="479" t="s">
        <v>656</v>
      </c>
      <c r="D101" s="256">
        <v>61</v>
      </c>
      <c r="E101" s="256" t="s">
        <v>25</v>
      </c>
      <c r="F101" s="256"/>
      <c r="G101" s="256">
        <v>1</v>
      </c>
      <c r="H101" s="480" t="s">
        <v>676</v>
      </c>
      <c r="I101" s="481"/>
      <c r="J101" s="481"/>
      <c r="K101" s="481" t="s">
        <v>620</v>
      </c>
      <c r="L101" s="201">
        <v>7152</v>
      </c>
      <c r="M101" s="256">
        <v>10</v>
      </c>
      <c r="N101" s="135">
        <f t="shared" si="3"/>
        <v>715.2</v>
      </c>
      <c r="O101" s="135">
        <f t="shared" si="1"/>
        <v>59.6</v>
      </c>
      <c r="P101" s="898">
        <f t="shared" si="2"/>
        <v>3</v>
      </c>
      <c r="Q101" s="898">
        <f t="shared" si="4"/>
        <v>5</v>
      </c>
      <c r="R101" s="135">
        <f t="shared" si="5"/>
        <v>2443.6000000000004</v>
      </c>
      <c r="S101" s="135">
        <f t="shared" si="0"/>
        <v>4708.3999999999996</v>
      </c>
      <c r="T101" s="175">
        <v>617</v>
      </c>
      <c r="U101" s="14" t="s">
        <v>579</v>
      </c>
      <c r="V101" s="182">
        <v>44011</v>
      </c>
      <c r="W101" s="14">
        <v>95</v>
      </c>
      <c r="X101" s="14"/>
      <c r="Y101" s="14"/>
      <c r="Z101" s="14"/>
    </row>
    <row r="102" spans="1:26" ht="31.5" customHeight="1" x14ac:dyDescent="0.25">
      <c r="A102" s="477">
        <v>87</v>
      </c>
      <c r="B102" s="478">
        <v>44105</v>
      </c>
      <c r="C102" s="366" t="s">
        <v>325</v>
      </c>
      <c r="D102" s="256">
        <v>61</v>
      </c>
      <c r="E102" s="256" t="s">
        <v>366</v>
      </c>
      <c r="F102" s="256"/>
      <c r="G102" s="256">
        <v>3</v>
      </c>
      <c r="H102" s="480" t="s">
        <v>677</v>
      </c>
      <c r="I102" s="481"/>
      <c r="J102" s="481" t="s">
        <v>678</v>
      </c>
      <c r="K102" s="481" t="s">
        <v>620</v>
      </c>
      <c r="L102" s="201">
        <v>98539.22</v>
      </c>
      <c r="M102" s="256">
        <v>10</v>
      </c>
      <c r="N102" s="135">
        <f t="shared" si="3"/>
        <v>9853.9220000000005</v>
      </c>
      <c r="O102" s="135">
        <f t="shared" si="1"/>
        <v>821.16016666666667</v>
      </c>
      <c r="P102" s="898">
        <f t="shared" si="2"/>
        <v>2</v>
      </c>
      <c r="Q102" s="898">
        <f t="shared" si="4"/>
        <v>8</v>
      </c>
      <c r="R102" s="135">
        <f t="shared" si="5"/>
        <v>26277.125333333333</v>
      </c>
      <c r="S102" s="135">
        <f t="shared" si="0"/>
        <v>72262.094666666671</v>
      </c>
      <c r="T102" s="175">
        <v>619</v>
      </c>
      <c r="U102" s="14"/>
      <c r="V102" s="182"/>
      <c r="W102" s="14"/>
      <c r="X102" s="14"/>
      <c r="Y102" s="14"/>
      <c r="Z102" s="14"/>
    </row>
    <row r="103" spans="1:26" ht="31.5" customHeight="1" x14ac:dyDescent="0.2">
      <c r="A103" s="477">
        <v>88</v>
      </c>
      <c r="B103" s="478">
        <v>44105</v>
      </c>
      <c r="C103" s="479" t="s">
        <v>656</v>
      </c>
      <c r="D103" s="256">
        <v>61</v>
      </c>
      <c r="E103" s="256" t="s">
        <v>648</v>
      </c>
      <c r="F103" s="256"/>
      <c r="G103" s="256">
        <v>1</v>
      </c>
      <c r="H103" s="480" t="s">
        <v>679</v>
      </c>
      <c r="I103" s="481"/>
      <c r="J103" s="481" t="s">
        <v>680</v>
      </c>
      <c r="K103" s="481" t="s">
        <v>620</v>
      </c>
      <c r="L103" s="201">
        <v>78050.78</v>
      </c>
      <c r="M103" s="256">
        <v>10</v>
      </c>
      <c r="N103" s="135">
        <f t="shared" si="3"/>
        <v>7805.0779999999995</v>
      </c>
      <c r="O103" s="135">
        <f t="shared" si="1"/>
        <v>650.42316666666659</v>
      </c>
      <c r="P103" s="898">
        <f t="shared" si="2"/>
        <v>2</v>
      </c>
      <c r="Q103" s="898">
        <f t="shared" si="4"/>
        <v>8</v>
      </c>
      <c r="R103" s="135">
        <f t="shared" si="5"/>
        <v>20813.541333333331</v>
      </c>
      <c r="S103" s="135">
        <f t="shared" si="0"/>
        <v>57237.238666666672</v>
      </c>
      <c r="T103" s="175">
        <v>619</v>
      </c>
      <c r="U103" s="14"/>
      <c r="V103" s="182"/>
      <c r="W103" s="14"/>
      <c r="X103" s="14"/>
      <c r="Y103" s="14"/>
      <c r="Z103" s="14"/>
    </row>
    <row r="104" spans="1:26" ht="15.75" customHeight="1" x14ac:dyDescent="0.25">
      <c r="A104" s="477">
        <v>89</v>
      </c>
      <c r="B104" s="478">
        <v>44105</v>
      </c>
      <c r="C104" s="366" t="s">
        <v>325</v>
      </c>
      <c r="D104" s="256">
        <v>61</v>
      </c>
      <c r="E104" s="256" t="s">
        <v>370</v>
      </c>
      <c r="F104" s="256"/>
      <c r="G104" s="256">
        <v>1</v>
      </c>
      <c r="H104" s="480" t="s">
        <v>681</v>
      </c>
      <c r="I104" s="481" t="s">
        <v>682</v>
      </c>
      <c r="J104" s="481" t="s">
        <v>683</v>
      </c>
      <c r="K104" s="481" t="s">
        <v>620</v>
      </c>
      <c r="L104" s="201">
        <v>105118.88</v>
      </c>
      <c r="M104" s="256">
        <v>10</v>
      </c>
      <c r="N104" s="135">
        <f t="shared" si="3"/>
        <v>10511.888000000001</v>
      </c>
      <c r="O104" s="135">
        <f t="shared" si="1"/>
        <v>875.9906666666667</v>
      </c>
      <c r="P104" s="898">
        <f t="shared" ref="P104:P109" si="6">+DATEDIF($B104,$U$13,"Y")</f>
        <v>2</v>
      </c>
      <c r="Q104" s="898">
        <f t="shared" si="4"/>
        <v>8</v>
      </c>
      <c r="R104" s="135">
        <f t="shared" si="5"/>
        <v>28031.701333333334</v>
      </c>
      <c r="S104" s="135">
        <f t="shared" si="0"/>
        <v>77087.178666666674</v>
      </c>
      <c r="T104" s="175">
        <v>619</v>
      </c>
      <c r="U104" s="14"/>
      <c r="V104" s="182"/>
      <c r="W104" s="14"/>
      <c r="X104" s="14"/>
      <c r="Y104" s="14"/>
      <c r="Z104" s="14"/>
    </row>
    <row r="105" spans="1:26" ht="15.75" customHeight="1" x14ac:dyDescent="0.25">
      <c r="A105" s="477">
        <v>90</v>
      </c>
      <c r="B105" s="478">
        <v>44453</v>
      </c>
      <c r="C105" s="366" t="s">
        <v>325</v>
      </c>
      <c r="D105" s="256">
        <v>61</v>
      </c>
      <c r="E105" s="256" t="s">
        <v>555</v>
      </c>
      <c r="F105" s="256"/>
      <c r="G105" s="256">
        <v>1</v>
      </c>
      <c r="H105" s="480" t="s">
        <v>684</v>
      </c>
      <c r="I105" s="481" t="s">
        <v>685</v>
      </c>
      <c r="J105" s="481"/>
      <c r="K105" s="481" t="s">
        <v>620</v>
      </c>
      <c r="L105" s="201">
        <v>1888</v>
      </c>
      <c r="M105" s="256">
        <v>10</v>
      </c>
      <c r="N105" s="135">
        <f t="shared" si="3"/>
        <v>188.8</v>
      </c>
      <c r="O105" s="135">
        <f t="shared" si="1"/>
        <v>15.733333333333334</v>
      </c>
      <c r="P105" s="898">
        <f t="shared" si="6"/>
        <v>1</v>
      </c>
      <c r="Q105" s="898">
        <f t="shared" si="4"/>
        <v>9</v>
      </c>
      <c r="R105" s="135">
        <f t="shared" ref="R105:R106" si="7">O105*Q105</f>
        <v>141.60000000000002</v>
      </c>
      <c r="S105" s="135">
        <f t="shared" si="0"/>
        <v>1746.4</v>
      </c>
      <c r="T105" s="175">
        <v>619</v>
      </c>
      <c r="U105" s="14" t="s">
        <v>686</v>
      </c>
      <c r="V105" s="182"/>
      <c r="W105" s="14"/>
      <c r="X105" s="14"/>
      <c r="Y105" s="14"/>
      <c r="Z105" s="14"/>
    </row>
    <row r="106" spans="1:26" s="890" customFormat="1" ht="15.75" customHeight="1" x14ac:dyDescent="0.25">
      <c r="A106" s="477">
        <v>91</v>
      </c>
      <c r="B106" s="891">
        <v>44453</v>
      </c>
      <c r="C106" s="947" t="s">
        <v>325</v>
      </c>
      <c r="D106" s="893">
        <v>61</v>
      </c>
      <c r="E106" s="893" t="s">
        <v>68</v>
      </c>
      <c r="F106" s="893"/>
      <c r="G106" s="893">
        <v>2</v>
      </c>
      <c r="H106" s="894" t="s">
        <v>687</v>
      </c>
      <c r="I106" s="895" t="s">
        <v>688</v>
      </c>
      <c r="J106" s="895" t="s">
        <v>116</v>
      </c>
      <c r="K106" s="895" t="s">
        <v>620</v>
      </c>
      <c r="L106" s="1402">
        <v>20060</v>
      </c>
      <c r="M106" s="893">
        <v>10</v>
      </c>
      <c r="N106" s="897">
        <f t="shared" si="3"/>
        <v>2006</v>
      </c>
      <c r="O106" s="897">
        <f t="shared" si="1"/>
        <v>167.16666666666666</v>
      </c>
      <c r="P106" s="898">
        <f t="shared" si="6"/>
        <v>1</v>
      </c>
      <c r="Q106" s="898">
        <f t="shared" ref="Q106:Q109" si="8">+DATEDIF($B106,$U$13,"Ym")</f>
        <v>9</v>
      </c>
      <c r="R106" s="897">
        <f t="shared" si="7"/>
        <v>1504.5</v>
      </c>
      <c r="S106" s="897">
        <f t="shared" si="0"/>
        <v>18555.5</v>
      </c>
      <c r="T106" s="899">
        <v>619</v>
      </c>
      <c r="U106" s="900" t="s">
        <v>686</v>
      </c>
      <c r="V106" s="901"/>
      <c r="W106" s="900"/>
      <c r="X106" s="900"/>
      <c r="Y106" s="900"/>
      <c r="Z106" s="900"/>
    </row>
    <row r="107" spans="1:26" ht="15.75" customHeight="1" x14ac:dyDescent="0.25">
      <c r="A107" s="477">
        <v>92</v>
      </c>
      <c r="B107" s="478">
        <v>44453</v>
      </c>
      <c r="C107" s="366" t="s">
        <v>325</v>
      </c>
      <c r="D107" s="256">
        <v>61</v>
      </c>
      <c r="E107" s="256" t="s">
        <v>68</v>
      </c>
      <c r="F107" s="256"/>
      <c r="G107" s="256">
        <v>1</v>
      </c>
      <c r="H107" s="480" t="s">
        <v>689</v>
      </c>
      <c r="I107" s="481" t="s">
        <v>690</v>
      </c>
      <c r="J107" s="481" t="s">
        <v>116</v>
      </c>
      <c r="K107" s="481" t="s">
        <v>620</v>
      </c>
      <c r="L107" s="201">
        <v>5074</v>
      </c>
      <c r="M107" s="256">
        <v>10</v>
      </c>
      <c r="N107" s="135">
        <f t="shared" si="3"/>
        <v>507.4</v>
      </c>
      <c r="O107" s="135">
        <f t="shared" si="1"/>
        <v>42.283333333333331</v>
      </c>
      <c r="P107" s="898">
        <f t="shared" si="6"/>
        <v>1</v>
      </c>
      <c r="Q107" s="898">
        <f t="shared" si="8"/>
        <v>9</v>
      </c>
      <c r="R107" s="135">
        <f>+O107*Q107</f>
        <v>380.54999999999995</v>
      </c>
      <c r="S107" s="135">
        <f>+L107-R107</f>
        <v>4693.45</v>
      </c>
      <c r="T107" s="175">
        <v>619</v>
      </c>
      <c r="U107" s="14" t="s">
        <v>686</v>
      </c>
      <c r="V107" s="182"/>
      <c r="W107" s="14"/>
      <c r="X107" s="14"/>
      <c r="Y107" s="14"/>
      <c r="Z107" s="14"/>
    </row>
    <row r="108" spans="1:26" ht="15.75" customHeight="1" x14ac:dyDescent="0.25">
      <c r="A108" s="477">
        <v>93</v>
      </c>
      <c r="B108" s="478">
        <v>44833</v>
      </c>
      <c r="C108" s="366" t="s">
        <v>325</v>
      </c>
      <c r="D108" s="256">
        <v>61</v>
      </c>
      <c r="E108" s="256" t="s">
        <v>1858</v>
      </c>
      <c r="F108" s="256"/>
      <c r="G108" s="256">
        <v>1</v>
      </c>
      <c r="H108" s="480" t="s">
        <v>1859</v>
      </c>
      <c r="I108" s="481"/>
      <c r="J108" s="481" t="s">
        <v>827</v>
      </c>
      <c r="K108" s="481" t="s">
        <v>620</v>
      </c>
      <c r="L108" s="201">
        <v>56994</v>
      </c>
      <c r="M108" s="256">
        <v>10</v>
      </c>
      <c r="N108" s="135">
        <f t="shared" ref="N108" si="9">IF(M108=0,"N/A",+L108/M108)</f>
        <v>5699.4</v>
      </c>
      <c r="O108" s="135">
        <f t="shared" ref="O108" si="10">IF(M108=0,"N/A",+N108/12)</f>
        <v>474.95</v>
      </c>
      <c r="P108" s="898">
        <f t="shared" si="6"/>
        <v>0</v>
      </c>
      <c r="Q108" s="898">
        <f t="shared" si="8"/>
        <v>9</v>
      </c>
      <c r="R108" s="135">
        <f>+O108*Q108</f>
        <v>4274.55</v>
      </c>
      <c r="S108" s="135">
        <f>+L108-R108</f>
        <v>52719.45</v>
      </c>
      <c r="T108" s="175">
        <v>619</v>
      </c>
      <c r="U108" s="14"/>
      <c r="V108" s="182"/>
      <c r="W108" s="14"/>
      <c r="X108" s="14"/>
      <c r="Y108" s="14"/>
      <c r="Z108" s="14"/>
    </row>
    <row r="109" spans="1:26" ht="15.75" customHeight="1" x14ac:dyDescent="0.25">
      <c r="A109" s="477">
        <v>94</v>
      </c>
      <c r="B109" s="478">
        <v>44854</v>
      </c>
      <c r="C109" s="366" t="s">
        <v>325</v>
      </c>
      <c r="D109" s="256">
        <v>61</v>
      </c>
      <c r="E109" s="256" t="s">
        <v>1862</v>
      </c>
      <c r="F109" s="256"/>
      <c r="G109" s="256">
        <v>1</v>
      </c>
      <c r="H109" s="480" t="s">
        <v>1866</v>
      </c>
      <c r="I109" s="481" t="s">
        <v>1867</v>
      </c>
      <c r="J109" s="481" t="s">
        <v>1540</v>
      </c>
      <c r="K109" s="481" t="s">
        <v>620</v>
      </c>
      <c r="L109" s="201">
        <v>49796</v>
      </c>
      <c r="M109" s="256">
        <v>10</v>
      </c>
      <c r="N109" s="135">
        <f t="shared" ref="N109" si="11">IF(M109=0,"N/A",+L109/M109)</f>
        <v>4979.6000000000004</v>
      </c>
      <c r="O109" s="135">
        <f t="shared" ref="O109" si="12">IF(M109=0,"N/A",+N109/12)</f>
        <v>414.9666666666667</v>
      </c>
      <c r="P109" s="898">
        <f t="shared" si="6"/>
        <v>0</v>
      </c>
      <c r="Q109" s="898">
        <f t="shared" si="8"/>
        <v>8</v>
      </c>
      <c r="R109" s="135">
        <f>+O109*Q109</f>
        <v>3319.7333333333336</v>
      </c>
      <c r="S109" s="135">
        <f>+L109-R109</f>
        <v>46476.266666666663</v>
      </c>
      <c r="T109" s="175">
        <v>619</v>
      </c>
      <c r="U109" s="14"/>
      <c r="V109" s="182"/>
      <c r="W109" s="14"/>
      <c r="X109" s="14"/>
      <c r="Y109" s="14"/>
      <c r="Z109" s="14"/>
    </row>
    <row r="110" spans="1:26" ht="31.5" customHeight="1" x14ac:dyDescent="0.2">
      <c r="A110" s="14"/>
      <c r="B110" s="247"/>
      <c r="C110" s="14"/>
      <c r="D110" s="14"/>
      <c r="E110" s="14"/>
      <c r="F110" s="14"/>
      <c r="G110" s="14"/>
      <c r="H110" s="14"/>
      <c r="I110" s="14"/>
      <c r="J110" s="14"/>
      <c r="K110" s="14"/>
      <c r="L110" s="492">
        <f>SUM(L16:L109)</f>
        <v>1919688.4800000014</v>
      </c>
      <c r="M110" s="492"/>
      <c r="N110" s="492">
        <f>SUM(N16:N109)</f>
        <v>104582.15099999985</v>
      </c>
      <c r="O110" s="492">
        <f>SUM(O16:O109)</f>
        <v>8189.0959166666689</v>
      </c>
      <c r="P110" s="492">
        <f>+DATEDIF($B77,$U$13,"Y")</f>
        <v>3</v>
      </c>
      <c r="Q110" s="492">
        <v>0</v>
      </c>
      <c r="R110" s="492">
        <f>SUM(R16:R109)</f>
        <v>1384973.3100833371</v>
      </c>
      <c r="S110" s="492">
        <f>SUM(S16:S109)</f>
        <v>534715.16991666658</v>
      </c>
      <c r="T110" s="14"/>
      <c r="U110" s="14"/>
      <c r="V110" s="14"/>
      <c r="W110" s="14"/>
      <c r="X110" s="14"/>
      <c r="Y110" s="14"/>
      <c r="Z110" s="14"/>
    </row>
    <row r="111" spans="1:26" ht="12.75" customHeight="1" x14ac:dyDescent="0.2">
      <c r="A111" s="14"/>
      <c r="B111" s="493"/>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2.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2.75" customHeight="1" x14ac:dyDescent="0.2">
      <c r="A113" s="14"/>
      <c r="B113" s="493"/>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2.75" customHeight="1" x14ac:dyDescent="0.2">
      <c r="A114" s="14"/>
      <c r="B114" s="493"/>
      <c r="C114" s="14"/>
      <c r="D114" s="14"/>
      <c r="E114" s="14"/>
      <c r="F114" s="14"/>
      <c r="G114" s="14"/>
      <c r="H114" s="14"/>
      <c r="I114" s="14"/>
      <c r="J114" s="14" t="s">
        <v>691</v>
      </c>
      <c r="K114" s="14"/>
      <c r="L114" s="14"/>
      <c r="M114" s="14"/>
      <c r="N114" s="14"/>
      <c r="O114" s="14"/>
      <c r="P114" s="14"/>
      <c r="Q114" s="14"/>
      <c r="R114" s="14"/>
      <c r="S114" s="14"/>
      <c r="T114" s="14"/>
      <c r="U114" s="14"/>
      <c r="V114" s="14"/>
      <c r="W114" s="14"/>
      <c r="X114" s="14"/>
      <c r="Y114" s="14"/>
      <c r="Z114" s="14"/>
    </row>
    <row r="115" spans="1:26" ht="12.75" customHeight="1" x14ac:dyDescent="0.2">
      <c r="A115" s="14"/>
      <c r="B115" s="493"/>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2.75" customHeight="1" x14ac:dyDescent="0.2">
      <c r="A116" s="14"/>
      <c r="B116" s="493"/>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2.75" customHeight="1" x14ac:dyDescent="0.2">
      <c r="A117" s="14"/>
      <c r="B117" s="493"/>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2.75" customHeight="1" x14ac:dyDescent="0.2">
      <c r="A118" s="14"/>
      <c r="B118" s="493"/>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2.75" customHeight="1" x14ac:dyDescent="0.2">
      <c r="A119" s="14"/>
      <c r="B119" s="493"/>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2.75" customHeight="1" x14ac:dyDescent="0.2">
      <c r="A120" s="14"/>
      <c r="B120" s="493"/>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31.5" customHeight="1" x14ac:dyDescent="0.2">
      <c r="A121" s="14"/>
      <c r="B121" s="493"/>
      <c r="C121" s="14"/>
      <c r="D121" s="14"/>
      <c r="E121" s="14"/>
      <c r="F121" s="14"/>
      <c r="G121" s="49" t="s">
        <v>90</v>
      </c>
      <c r="H121" s="50" t="s">
        <v>91</v>
      </c>
      <c r="I121" s="50" t="s">
        <v>92</v>
      </c>
      <c r="J121" s="49" t="s">
        <v>93</v>
      </c>
      <c r="K121" s="51" t="s">
        <v>94</v>
      </c>
      <c r="L121" s="51" t="s">
        <v>95</v>
      </c>
      <c r="M121" s="14"/>
      <c r="N121" s="14"/>
      <c r="O121" s="14"/>
      <c r="P121" s="14"/>
      <c r="Q121" s="14"/>
      <c r="R121" s="14"/>
      <c r="S121" s="14"/>
      <c r="T121" s="14"/>
      <c r="U121" s="14"/>
      <c r="V121" s="14"/>
      <c r="W121" s="14"/>
      <c r="X121" s="14"/>
      <c r="Y121" s="14"/>
      <c r="Z121" s="14"/>
    </row>
    <row r="122" spans="1:26" ht="15" customHeight="1" x14ac:dyDescent="0.2">
      <c r="A122" s="14"/>
      <c r="B122" s="493"/>
      <c r="C122" s="14"/>
      <c r="D122" s="14"/>
      <c r="E122" s="14"/>
      <c r="F122" s="14"/>
      <c r="G122" s="53">
        <v>611</v>
      </c>
      <c r="H122" s="54" t="s">
        <v>96</v>
      </c>
      <c r="I122" s="55">
        <f t="shared" ref="I122:I131" si="13">+SUMIF($T$1:$T$490,G122,$L$1:$L$490)</f>
        <v>0</v>
      </c>
      <c r="J122" s="55">
        <f t="shared" ref="J122:J131" si="14">+SUMIF($T$1:$T$490,G122,$R$1:$R$490)</f>
        <v>0</v>
      </c>
      <c r="K122" s="55">
        <f t="shared" ref="K122:K131" si="15">+SUMIF($T$1:$T$490,G122,$O$1:$O$490)</f>
        <v>0</v>
      </c>
      <c r="L122" s="56">
        <f t="shared" ref="L122:L131" si="16">+I122-J122</f>
        <v>0</v>
      </c>
      <c r="M122" s="14"/>
      <c r="N122" s="14"/>
      <c r="O122" s="14"/>
      <c r="P122" s="14"/>
      <c r="Q122" s="14"/>
      <c r="R122" s="14"/>
      <c r="S122" s="14"/>
      <c r="T122" s="14"/>
      <c r="U122" s="14"/>
      <c r="V122" s="14"/>
      <c r="W122" s="14"/>
      <c r="X122" s="14"/>
      <c r="Y122" s="14"/>
      <c r="Z122" s="14"/>
    </row>
    <row r="123" spans="1:26" ht="15" customHeight="1" x14ac:dyDescent="0.2">
      <c r="A123" s="14"/>
      <c r="B123" s="493"/>
      <c r="C123" s="14"/>
      <c r="D123" s="14"/>
      <c r="E123" s="14"/>
      <c r="F123" s="14"/>
      <c r="G123" s="53">
        <v>612</v>
      </c>
      <c r="H123" s="54" t="s">
        <v>97</v>
      </c>
      <c r="I123" s="55">
        <f t="shared" si="13"/>
        <v>0</v>
      </c>
      <c r="J123" s="55">
        <f t="shared" si="14"/>
        <v>0</v>
      </c>
      <c r="K123" s="55">
        <f t="shared" si="15"/>
        <v>0</v>
      </c>
      <c r="L123" s="56">
        <f t="shared" si="16"/>
        <v>0</v>
      </c>
      <c r="M123" s="14"/>
      <c r="N123" s="14"/>
      <c r="O123" s="14"/>
      <c r="P123" s="14"/>
      <c r="Q123" s="14"/>
      <c r="R123" s="14"/>
      <c r="S123" s="14"/>
      <c r="T123" s="14"/>
      <c r="U123" s="14"/>
      <c r="V123" s="14"/>
      <c r="W123" s="14"/>
      <c r="X123" s="14"/>
      <c r="Y123" s="14"/>
      <c r="Z123" s="14"/>
    </row>
    <row r="124" spans="1:26" ht="15" customHeight="1" x14ac:dyDescent="0.2">
      <c r="A124" s="14"/>
      <c r="B124" s="493"/>
      <c r="C124" s="14"/>
      <c r="D124" s="14"/>
      <c r="E124" s="14"/>
      <c r="F124" s="14"/>
      <c r="G124" s="53">
        <v>613</v>
      </c>
      <c r="H124" s="54" t="s">
        <v>98</v>
      </c>
      <c r="I124" s="55">
        <f t="shared" si="13"/>
        <v>0</v>
      </c>
      <c r="J124" s="55">
        <f t="shared" si="14"/>
        <v>0</v>
      </c>
      <c r="K124" s="55">
        <f t="shared" si="15"/>
        <v>0</v>
      </c>
      <c r="L124" s="56">
        <f t="shared" si="16"/>
        <v>0</v>
      </c>
      <c r="M124" s="14"/>
      <c r="N124" s="14"/>
      <c r="O124" s="14"/>
      <c r="P124" s="14"/>
      <c r="Q124" s="14"/>
      <c r="R124" s="14"/>
      <c r="S124" s="14"/>
      <c r="T124" s="14"/>
      <c r="U124" s="14"/>
      <c r="V124" s="14"/>
      <c r="W124" s="14"/>
      <c r="X124" s="14"/>
      <c r="Y124" s="14"/>
      <c r="Z124" s="14"/>
    </row>
    <row r="125" spans="1:26" ht="15" customHeight="1" x14ac:dyDescent="0.2">
      <c r="A125" s="14"/>
      <c r="B125" s="493"/>
      <c r="C125" s="14"/>
      <c r="D125" s="14"/>
      <c r="E125" s="14"/>
      <c r="F125" s="14"/>
      <c r="G125" s="53">
        <v>614</v>
      </c>
      <c r="H125" s="54" t="s">
        <v>99</v>
      </c>
      <c r="I125" s="55">
        <f t="shared" si="13"/>
        <v>0</v>
      </c>
      <c r="J125" s="55">
        <f t="shared" si="14"/>
        <v>0</v>
      </c>
      <c r="K125" s="55">
        <f t="shared" si="15"/>
        <v>0</v>
      </c>
      <c r="L125" s="56">
        <f t="shared" si="16"/>
        <v>0</v>
      </c>
      <c r="M125" s="14"/>
      <c r="N125" s="14"/>
      <c r="O125" s="14"/>
      <c r="P125" s="14"/>
      <c r="Q125" s="14"/>
      <c r="R125" s="14"/>
      <c r="S125" s="14"/>
      <c r="T125" s="14"/>
      <c r="U125" s="14"/>
      <c r="V125" s="14"/>
      <c r="W125" s="14"/>
      <c r="X125" s="14"/>
      <c r="Y125" s="14"/>
      <c r="Z125" s="14"/>
    </row>
    <row r="126" spans="1:26" ht="15" customHeight="1" x14ac:dyDescent="0.2">
      <c r="A126" s="14"/>
      <c r="B126" s="493"/>
      <c r="C126" s="14"/>
      <c r="D126" s="14"/>
      <c r="E126" s="14"/>
      <c r="F126" s="14"/>
      <c r="G126" s="53">
        <v>615</v>
      </c>
      <c r="H126" s="54" t="s">
        <v>100</v>
      </c>
      <c r="I126" s="55">
        <f t="shared" si="13"/>
        <v>0</v>
      </c>
      <c r="J126" s="55">
        <f t="shared" si="14"/>
        <v>0</v>
      </c>
      <c r="K126" s="55">
        <f t="shared" si="15"/>
        <v>0</v>
      </c>
      <c r="L126" s="56">
        <f t="shared" si="16"/>
        <v>0</v>
      </c>
      <c r="M126" s="14"/>
      <c r="N126" s="14"/>
      <c r="O126" s="14"/>
      <c r="P126" s="14"/>
      <c r="Q126" s="14"/>
      <c r="R126" s="14"/>
      <c r="S126" s="14"/>
      <c r="T126" s="14"/>
      <c r="U126" s="14"/>
      <c r="V126" s="14"/>
      <c r="W126" s="14"/>
      <c r="X126" s="14"/>
      <c r="Y126" s="14"/>
      <c r="Z126" s="14"/>
    </row>
    <row r="127" spans="1:26" ht="15" customHeight="1" x14ac:dyDescent="0.2">
      <c r="A127" s="14"/>
      <c r="B127" s="493"/>
      <c r="C127" s="14"/>
      <c r="D127" s="14"/>
      <c r="E127" s="14"/>
      <c r="F127" s="14"/>
      <c r="G127" s="53">
        <v>616</v>
      </c>
      <c r="H127" s="54" t="s">
        <v>101</v>
      </c>
      <c r="I127" s="55">
        <f t="shared" si="13"/>
        <v>0</v>
      </c>
      <c r="J127" s="55">
        <f t="shared" si="14"/>
        <v>0</v>
      </c>
      <c r="K127" s="55">
        <f t="shared" si="15"/>
        <v>0</v>
      </c>
      <c r="L127" s="56">
        <f t="shared" si="16"/>
        <v>0</v>
      </c>
      <c r="M127" s="14"/>
      <c r="N127" s="14"/>
      <c r="O127" s="14"/>
      <c r="P127" s="14"/>
      <c r="Q127" s="14"/>
      <c r="R127" s="14"/>
      <c r="S127" s="14"/>
      <c r="T127" s="14"/>
      <c r="U127" s="14"/>
      <c r="V127" s="14"/>
      <c r="W127" s="14"/>
      <c r="X127" s="14"/>
      <c r="Y127" s="14"/>
      <c r="Z127" s="14"/>
    </row>
    <row r="128" spans="1:26" ht="15" customHeight="1" x14ac:dyDescent="0.2">
      <c r="A128" s="14"/>
      <c r="B128" s="493"/>
      <c r="C128" s="14"/>
      <c r="D128" s="14"/>
      <c r="E128" s="14"/>
      <c r="F128" s="14"/>
      <c r="G128" s="53">
        <v>617</v>
      </c>
      <c r="H128" s="54" t="s">
        <v>102</v>
      </c>
      <c r="I128" s="55">
        <f t="shared" si="13"/>
        <v>1253062.3600000013</v>
      </c>
      <c r="J128" s="55">
        <f t="shared" si="14"/>
        <v>1094174.2275000031</v>
      </c>
      <c r="K128" s="55">
        <f t="shared" si="15"/>
        <v>3251.5069166666649</v>
      </c>
      <c r="L128" s="56">
        <f t="shared" si="16"/>
        <v>158888.1324999982</v>
      </c>
      <c r="M128" s="14"/>
      <c r="N128" s="14"/>
      <c r="O128" s="14"/>
      <c r="P128" s="14"/>
      <c r="Q128" s="14"/>
      <c r="R128" s="14"/>
      <c r="S128" s="14"/>
      <c r="T128" s="14"/>
      <c r="U128" s="14"/>
      <c r="V128" s="14"/>
      <c r="W128" s="14"/>
      <c r="X128" s="14"/>
      <c r="Y128" s="14"/>
      <c r="Z128" s="14"/>
    </row>
    <row r="129" spans="1:26" ht="15" customHeight="1" x14ac:dyDescent="0.2">
      <c r="A129" s="14"/>
      <c r="B129" s="493"/>
      <c r="C129" s="14"/>
      <c r="D129" s="14"/>
      <c r="E129" s="14"/>
      <c r="F129" s="14"/>
      <c r="G129" s="53">
        <v>618</v>
      </c>
      <c r="H129" s="64" t="s">
        <v>103</v>
      </c>
      <c r="I129" s="55">
        <f t="shared" si="13"/>
        <v>60837.61</v>
      </c>
      <c r="J129" s="55">
        <f t="shared" si="14"/>
        <v>48984.127499999995</v>
      </c>
      <c r="K129" s="55">
        <f t="shared" si="15"/>
        <v>506.98008333333325</v>
      </c>
      <c r="L129" s="56">
        <f t="shared" si="16"/>
        <v>11853.482500000006</v>
      </c>
      <c r="M129" s="14"/>
      <c r="N129" s="14"/>
      <c r="O129" s="14"/>
      <c r="P129" s="14"/>
      <c r="Q129" s="14"/>
      <c r="R129" s="14"/>
      <c r="S129" s="14"/>
      <c r="T129" s="14"/>
      <c r="U129" s="14"/>
      <c r="V129" s="14"/>
      <c r="W129" s="14"/>
      <c r="X129" s="14"/>
      <c r="Y129" s="14"/>
      <c r="Z129" s="14"/>
    </row>
    <row r="130" spans="1:26" ht="15" customHeight="1" x14ac:dyDescent="0.2">
      <c r="A130" s="14"/>
      <c r="B130" s="493"/>
      <c r="C130" s="14"/>
      <c r="D130" s="14"/>
      <c r="E130" s="14"/>
      <c r="F130" s="14"/>
      <c r="G130" s="53">
        <v>619</v>
      </c>
      <c r="H130" s="54" t="s">
        <v>104</v>
      </c>
      <c r="I130" s="55">
        <f t="shared" si="13"/>
        <v>605788.51</v>
      </c>
      <c r="J130" s="55">
        <f t="shared" si="14"/>
        <v>241814.95508333331</v>
      </c>
      <c r="K130" s="55">
        <f t="shared" si="15"/>
        <v>4430.6089166666661</v>
      </c>
      <c r="L130" s="56">
        <f t="shared" si="16"/>
        <v>363973.5549166667</v>
      </c>
      <c r="M130" s="14"/>
      <c r="N130" s="14"/>
      <c r="O130" s="14"/>
      <c r="P130" s="14"/>
      <c r="Q130" s="14"/>
      <c r="R130" s="14"/>
      <c r="S130" s="14"/>
      <c r="T130" s="14"/>
      <c r="U130" s="14"/>
      <c r="V130" s="14"/>
      <c r="W130" s="14"/>
      <c r="X130" s="14"/>
      <c r="Y130" s="14"/>
      <c r="Z130" s="14"/>
    </row>
    <row r="131" spans="1:26" ht="15" customHeight="1" x14ac:dyDescent="0.2">
      <c r="A131" s="14"/>
      <c r="B131" s="493"/>
      <c r="C131" s="14"/>
      <c r="D131" s="14"/>
      <c r="E131" s="14"/>
      <c r="F131" s="14"/>
      <c r="G131" s="53">
        <v>694</v>
      </c>
      <c r="H131" s="54" t="s">
        <v>105</v>
      </c>
      <c r="I131" s="55">
        <f t="shared" si="13"/>
        <v>0</v>
      </c>
      <c r="J131" s="55">
        <f t="shared" si="14"/>
        <v>0</v>
      </c>
      <c r="K131" s="55">
        <f t="shared" si="15"/>
        <v>0</v>
      </c>
      <c r="L131" s="56">
        <f t="shared" si="16"/>
        <v>0</v>
      </c>
      <c r="M131" s="14"/>
      <c r="N131" s="14"/>
      <c r="O131" s="14"/>
      <c r="P131" s="14"/>
      <c r="Q131" s="14"/>
      <c r="R131" s="14"/>
      <c r="S131" s="14"/>
      <c r="T131" s="14"/>
      <c r="U131" s="14"/>
      <c r="V131" s="14"/>
      <c r="X131" s="14"/>
      <c r="Y131" s="14"/>
      <c r="Z131" s="14"/>
    </row>
    <row r="132" spans="1:26" ht="16.5" customHeight="1" x14ac:dyDescent="0.25">
      <c r="A132" s="14"/>
      <c r="B132" s="493"/>
      <c r="C132" s="14"/>
      <c r="D132" s="14"/>
      <c r="E132" s="14"/>
      <c r="F132" s="14"/>
      <c r="G132" s="65"/>
      <c r="H132" s="66" t="s">
        <v>124</v>
      </c>
      <c r="I132" s="67">
        <f t="shared" ref="I132:L132" si="17">SUM(I122:I131)</f>
        <v>1919688.4800000014</v>
      </c>
      <c r="J132" s="67">
        <f t="shared" si="17"/>
        <v>1384973.3100833362</v>
      </c>
      <c r="K132" s="67">
        <f t="shared" si="17"/>
        <v>8189.0959166666644</v>
      </c>
      <c r="L132" s="67">
        <f t="shared" si="17"/>
        <v>534715.16991666495</v>
      </c>
      <c r="M132" s="14"/>
      <c r="N132" s="14"/>
      <c r="O132" s="14"/>
      <c r="P132" s="14"/>
      <c r="Q132" s="14"/>
      <c r="R132" s="14"/>
      <c r="S132" s="14"/>
      <c r="T132" s="14"/>
      <c r="U132" s="14"/>
      <c r="V132" s="14"/>
      <c r="X132" s="14"/>
      <c r="Y132" s="14"/>
      <c r="Z132" s="14"/>
    </row>
    <row r="133" spans="1:26" ht="15.75" customHeight="1" x14ac:dyDescent="0.3">
      <c r="A133" s="14"/>
      <c r="B133" s="493"/>
      <c r="C133" s="14"/>
      <c r="D133" s="14"/>
      <c r="E133" s="14"/>
      <c r="F133" s="14"/>
      <c r="G133" s="114"/>
      <c r="H133" s="73"/>
      <c r="I133" s="71">
        <f>+I132-L110</f>
        <v>0</v>
      </c>
      <c r="J133" s="71">
        <f>+J132-R110</f>
        <v>0</v>
      </c>
      <c r="K133" s="71">
        <f>+K132-O110</f>
        <v>0</v>
      </c>
      <c r="L133" s="71">
        <f>+L132-S110</f>
        <v>-1.6298145055770874E-9</v>
      </c>
      <c r="M133" s="14"/>
      <c r="N133" s="14"/>
      <c r="O133" s="14"/>
      <c r="P133" s="14"/>
      <c r="Q133" s="14"/>
      <c r="R133" s="14"/>
      <c r="S133" s="14"/>
      <c r="T133" s="14"/>
      <c r="U133" s="14"/>
      <c r="V133" s="14"/>
      <c r="X133" s="14"/>
      <c r="Y133" s="14"/>
      <c r="Z133" s="14"/>
    </row>
    <row r="134" spans="1:26" ht="12.75" customHeight="1" x14ac:dyDescent="0.2">
      <c r="A134" s="14"/>
      <c r="B134" s="493"/>
      <c r="C134" s="14"/>
      <c r="D134" s="14"/>
      <c r="E134" s="14"/>
      <c r="F134" s="14"/>
      <c r="G134" s="14"/>
      <c r="H134" s="14"/>
      <c r="I134" s="14"/>
      <c r="J134" s="113"/>
      <c r="K134" s="401"/>
      <c r="L134" s="14"/>
      <c r="M134" s="14"/>
      <c r="N134" s="14"/>
      <c r="O134" s="14"/>
      <c r="P134" s="14"/>
      <c r="Q134" s="14"/>
      <c r="R134" s="14"/>
      <c r="S134" s="14"/>
      <c r="T134" s="14"/>
      <c r="U134" s="14"/>
      <c r="V134" s="14"/>
      <c r="X134" s="14"/>
      <c r="Y134" s="14"/>
      <c r="Z134" s="14"/>
    </row>
    <row r="135" spans="1:26" ht="12.75" customHeight="1" x14ac:dyDescent="0.2">
      <c r="A135" s="14"/>
      <c r="B135" s="493"/>
      <c r="C135" s="14"/>
      <c r="D135" s="14"/>
      <c r="E135" s="14"/>
      <c r="F135" s="14"/>
      <c r="G135" s="14"/>
      <c r="H135" s="14"/>
      <c r="I135" s="14"/>
      <c r="J135" s="113"/>
      <c r="K135" s="4"/>
      <c r="L135" s="14"/>
      <c r="M135" s="14"/>
      <c r="N135" s="14"/>
      <c r="O135" s="14"/>
      <c r="P135" s="14"/>
      <c r="Q135" s="14"/>
      <c r="R135" s="14"/>
      <c r="S135" s="14"/>
      <c r="T135" s="14"/>
      <c r="U135" s="14"/>
      <c r="V135" s="14"/>
      <c r="X135" s="14"/>
      <c r="Y135" s="14"/>
      <c r="Z135" s="14"/>
    </row>
    <row r="136" spans="1:26" ht="12.75" customHeight="1" x14ac:dyDescent="0.2">
      <c r="A136" s="14"/>
      <c r="B136" s="493"/>
      <c r="C136" s="14"/>
      <c r="D136" s="14"/>
      <c r="E136" s="14"/>
      <c r="F136" s="14"/>
      <c r="G136" s="14"/>
      <c r="H136" s="14"/>
      <c r="I136" s="14"/>
      <c r="J136" s="14"/>
      <c r="K136" s="14"/>
      <c r="L136" s="14"/>
      <c r="M136" s="14"/>
      <c r="N136" s="14"/>
      <c r="O136" s="14"/>
      <c r="P136" s="14"/>
      <c r="Q136" s="14"/>
      <c r="R136" s="14"/>
      <c r="S136" s="14"/>
      <c r="T136" s="14"/>
      <c r="U136" s="14"/>
      <c r="V136" s="14"/>
      <c r="X136" s="14"/>
      <c r="Y136" s="14"/>
      <c r="Z136" s="14"/>
    </row>
    <row r="137" spans="1:26" ht="12.75" hidden="1" customHeight="1" x14ac:dyDescent="0.2">
      <c r="A137" s="14"/>
      <c r="B137" s="493"/>
      <c r="C137" s="190"/>
      <c r="D137" s="357"/>
      <c r="E137" s="357"/>
      <c r="F137" s="357"/>
      <c r="G137" s="357"/>
      <c r="H137" s="442"/>
      <c r="I137" s="442"/>
      <c r="J137" s="472"/>
      <c r="K137" s="14"/>
      <c r="L137" s="14"/>
      <c r="M137" s="14"/>
      <c r="N137" s="14"/>
      <c r="O137" s="14"/>
      <c r="P137" s="357"/>
      <c r="Q137" s="441"/>
      <c r="R137" s="14"/>
      <c r="S137" s="14"/>
      <c r="T137" s="14"/>
      <c r="U137" s="14"/>
      <c r="V137" s="14"/>
      <c r="X137" s="14"/>
      <c r="Y137" s="14"/>
      <c r="Z137" s="14"/>
    </row>
    <row r="138" spans="1:26" ht="12.75" hidden="1" customHeight="1" x14ac:dyDescent="0.2">
      <c r="A138" s="14"/>
      <c r="B138" s="493"/>
      <c r="C138" s="1769" t="s">
        <v>106</v>
      </c>
      <c r="D138" s="1749"/>
      <c r="E138" s="1749"/>
      <c r="F138" s="1749"/>
      <c r="G138" s="1749"/>
      <c r="H138" s="357"/>
      <c r="I138" s="358" t="s">
        <v>107</v>
      </c>
      <c r="J138" s="358"/>
      <c r="K138" s="358"/>
      <c r="L138" s="358"/>
      <c r="M138" s="358"/>
      <c r="N138" s="14"/>
      <c r="O138" s="1769" t="s">
        <v>108</v>
      </c>
      <c r="P138" s="1749"/>
      <c r="Q138" s="1749"/>
      <c r="R138" s="1749"/>
      <c r="S138" s="14"/>
      <c r="T138" s="14"/>
      <c r="U138" s="14"/>
      <c r="V138" s="14"/>
      <c r="X138" s="14"/>
      <c r="Y138" s="14"/>
      <c r="Z138" s="14"/>
    </row>
    <row r="139" spans="1:26" ht="33" hidden="1" customHeight="1" x14ac:dyDescent="0.2">
      <c r="A139" s="14"/>
      <c r="B139" s="14"/>
      <c r="C139" s="14"/>
      <c r="D139" s="14"/>
      <c r="E139" s="14"/>
      <c r="F139" s="14"/>
      <c r="G139" s="14"/>
      <c r="H139" s="14"/>
      <c r="I139" s="14"/>
      <c r="J139" s="14"/>
      <c r="K139" s="14"/>
      <c r="L139" s="14"/>
      <c r="M139" s="14"/>
      <c r="N139" s="14"/>
      <c r="O139" s="14"/>
      <c r="P139" s="14"/>
      <c r="Q139" s="14"/>
      <c r="R139" s="494"/>
      <c r="S139" s="14"/>
      <c r="T139" s="14"/>
      <c r="X139" s="14"/>
      <c r="Y139" s="14"/>
      <c r="Z139" s="14"/>
    </row>
    <row r="140" spans="1:26" ht="12.75" customHeight="1" x14ac:dyDescent="0.2">
      <c r="A140" s="14"/>
      <c r="B140" s="14"/>
      <c r="C140" s="14"/>
      <c r="D140" s="14"/>
      <c r="E140" s="14"/>
      <c r="F140" s="14"/>
      <c r="G140" s="14"/>
      <c r="H140" s="14"/>
      <c r="I140" s="14"/>
      <c r="J140" s="14"/>
      <c r="K140" s="14"/>
      <c r="L140" s="14"/>
      <c r="M140" s="14"/>
      <c r="N140" s="14"/>
      <c r="O140" s="14"/>
      <c r="P140" s="14"/>
      <c r="Q140" s="14"/>
      <c r="R140" s="14"/>
      <c r="S140" s="14"/>
      <c r="T140" s="14"/>
      <c r="X140" s="14"/>
      <c r="Y140" s="14"/>
      <c r="Z140" s="14"/>
    </row>
    <row r="141" spans="1:26" ht="12.75" customHeight="1" x14ac:dyDescent="0.2">
      <c r="A141" s="14"/>
      <c r="B141" s="14"/>
      <c r="C141" s="14"/>
      <c r="D141" s="14"/>
      <c r="E141" s="14"/>
      <c r="F141" s="14"/>
      <c r="G141" s="14"/>
      <c r="H141" s="14"/>
      <c r="I141" s="14"/>
      <c r="J141" s="14"/>
      <c r="K141" s="14"/>
      <c r="L141" s="14"/>
      <c r="M141" s="14"/>
      <c r="N141" s="14"/>
      <c r="O141" s="14"/>
      <c r="P141" s="14"/>
      <c r="Q141" s="14"/>
      <c r="R141" s="14"/>
      <c r="S141" s="14"/>
      <c r="T141" s="14"/>
      <c r="X141" s="14"/>
      <c r="Y141" s="14"/>
      <c r="Z141" s="14"/>
    </row>
    <row r="142" spans="1:26" ht="18.75" customHeight="1" x14ac:dyDescent="0.2">
      <c r="A142" s="14"/>
      <c r="B142" s="14"/>
      <c r="C142" s="14"/>
      <c r="D142" s="14"/>
      <c r="E142" s="14"/>
      <c r="F142" s="14"/>
      <c r="G142" s="14"/>
      <c r="H142" s="14"/>
      <c r="I142" s="14"/>
      <c r="J142" s="14"/>
      <c r="K142" s="14"/>
      <c r="L142" s="14"/>
      <c r="M142" s="14"/>
      <c r="N142" s="14"/>
      <c r="O142" s="14"/>
      <c r="P142" s="14"/>
      <c r="Q142" s="14"/>
      <c r="R142" s="14"/>
      <c r="S142" s="14"/>
      <c r="T142" s="14"/>
      <c r="X142" s="14"/>
      <c r="Y142" s="14"/>
      <c r="Z142" s="14"/>
    </row>
    <row r="143" spans="1:26" ht="12.75" customHeight="1" x14ac:dyDescent="0.2">
      <c r="A143" s="14"/>
      <c r="B143" s="14"/>
      <c r="C143" s="14"/>
      <c r="D143" s="14"/>
      <c r="E143" s="14"/>
      <c r="F143" s="14"/>
      <c r="G143" s="14"/>
      <c r="H143" s="14"/>
      <c r="I143" s="14"/>
      <c r="J143" s="14"/>
      <c r="K143" s="14"/>
      <c r="L143" s="14"/>
      <c r="M143" s="14"/>
      <c r="N143" s="14"/>
      <c r="O143" s="14"/>
      <c r="P143" s="14"/>
      <c r="Q143" s="14"/>
      <c r="R143" s="14"/>
      <c r="S143" s="14"/>
      <c r="T143" s="14"/>
      <c r="X143" s="14"/>
      <c r="Y143" s="14"/>
      <c r="Z143" s="14"/>
    </row>
    <row r="144" spans="1:26" ht="12.75" customHeight="1" x14ac:dyDescent="0.2">
      <c r="A144" s="14"/>
      <c r="B144" s="14"/>
      <c r="C144" s="14"/>
      <c r="D144" s="14"/>
      <c r="E144" s="14"/>
      <c r="F144" s="14"/>
      <c r="G144" s="247"/>
      <c r="H144" s="473"/>
      <c r="I144" s="14"/>
      <c r="J144" s="14"/>
      <c r="K144" s="14"/>
      <c r="L144" s="14"/>
      <c r="M144" s="14"/>
      <c r="N144" s="14"/>
      <c r="O144" s="14"/>
      <c r="P144" s="14"/>
      <c r="Q144" s="14"/>
      <c r="R144" s="14"/>
      <c r="S144" s="14"/>
      <c r="T144" s="14"/>
      <c r="U144" s="14"/>
      <c r="V144" s="14"/>
      <c r="W144" s="14"/>
      <c r="X144" s="14"/>
      <c r="Y144" s="14"/>
      <c r="Z144" s="14"/>
    </row>
    <row r="145" spans="1:26" ht="12.75" customHeight="1" x14ac:dyDescent="0.2">
      <c r="A145" s="14"/>
      <c r="B145" s="14"/>
      <c r="C145" s="14"/>
      <c r="D145" s="14"/>
      <c r="E145" s="14"/>
      <c r="F145" s="14"/>
      <c r="G145" s="14"/>
      <c r="H145" s="14"/>
      <c r="I145" s="14"/>
      <c r="J145" s="14"/>
      <c r="K145" s="14"/>
      <c r="L145" s="14"/>
      <c r="M145" s="14"/>
      <c r="N145" s="14"/>
      <c r="O145" s="14"/>
      <c r="P145" s="14"/>
      <c r="Q145" s="14"/>
      <c r="R145" s="14"/>
      <c r="S145" s="14"/>
      <c r="T145" s="14"/>
      <c r="X145" s="14"/>
      <c r="Y145" s="14"/>
      <c r="Z145" s="14"/>
    </row>
    <row r="146" spans="1:26" ht="12.75" customHeight="1" x14ac:dyDescent="0.2">
      <c r="A146" s="14"/>
      <c r="B146" s="14"/>
      <c r="C146" s="14"/>
      <c r="D146" s="14"/>
      <c r="E146" s="14"/>
      <c r="F146" s="14"/>
      <c r="G146" s="14"/>
      <c r="H146" s="14"/>
      <c r="I146" s="14"/>
      <c r="J146" s="14"/>
      <c r="K146" s="14"/>
      <c r="L146" s="14"/>
      <c r="M146" s="14"/>
      <c r="N146" s="14"/>
      <c r="O146" s="14"/>
      <c r="P146" s="14"/>
      <c r="Q146" s="14"/>
      <c r="R146" s="14"/>
      <c r="S146" s="14"/>
      <c r="T146" s="14"/>
      <c r="X146" s="14"/>
      <c r="Y146" s="14"/>
      <c r="Z146" s="14"/>
    </row>
    <row r="147" spans="1:26" ht="12.75" customHeight="1" x14ac:dyDescent="0.2">
      <c r="A147" s="14"/>
      <c r="B147" s="14"/>
      <c r="C147" s="14"/>
      <c r="D147" s="14"/>
      <c r="E147" s="14"/>
      <c r="F147" s="14"/>
      <c r="G147" s="14"/>
      <c r="H147" s="14"/>
      <c r="I147" s="14"/>
      <c r="J147" s="14"/>
      <c r="K147" s="14"/>
      <c r="L147" s="14"/>
      <c r="M147" s="14"/>
      <c r="N147" s="14"/>
      <c r="O147" s="14"/>
      <c r="P147" s="14"/>
      <c r="Q147" s="14"/>
      <c r="R147" s="14"/>
      <c r="S147" s="14"/>
      <c r="T147" s="14"/>
      <c r="X147" s="14"/>
      <c r="Y147" s="14"/>
      <c r="Z147" s="14"/>
    </row>
    <row r="148" spans="1:26" ht="12.75" customHeight="1" x14ac:dyDescent="0.2">
      <c r="A148" s="14"/>
      <c r="B148" s="14"/>
      <c r="C148" s="14"/>
      <c r="D148" s="14"/>
      <c r="E148" s="14"/>
      <c r="F148" s="14"/>
      <c r="G148" s="14"/>
      <c r="H148" s="14"/>
      <c r="I148" s="14"/>
      <c r="J148" s="14"/>
      <c r="K148" s="14"/>
      <c r="L148" s="14"/>
      <c r="M148" s="14"/>
      <c r="N148" s="14"/>
      <c r="O148" s="14"/>
      <c r="P148" s="14"/>
      <c r="Q148" s="14"/>
      <c r="R148" s="14"/>
      <c r="S148" s="14"/>
      <c r="T148" s="14"/>
      <c r="X148" s="14"/>
      <c r="Y148" s="14"/>
      <c r="Z148" s="14"/>
    </row>
    <row r="149" spans="1:26" ht="12.75" customHeight="1" x14ac:dyDescent="0.2">
      <c r="A149" s="14"/>
      <c r="B149" s="14"/>
      <c r="C149" s="14"/>
      <c r="D149" s="14"/>
      <c r="E149" s="14"/>
      <c r="F149" s="14"/>
      <c r="G149" s="14"/>
      <c r="H149" s="14"/>
      <c r="I149" s="14"/>
      <c r="J149" s="14"/>
      <c r="K149" s="14"/>
      <c r="L149" s="14"/>
      <c r="M149" s="14"/>
      <c r="N149" s="14"/>
      <c r="O149" s="14"/>
      <c r="P149" s="14"/>
      <c r="Q149" s="14"/>
      <c r="R149" s="14"/>
      <c r="S149" s="14"/>
      <c r="T149" s="14"/>
      <c r="X149" s="14"/>
      <c r="Y149" s="14"/>
      <c r="Z149" s="14"/>
    </row>
    <row r="150" spans="1:26" ht="12.75" customHeight="1" x14ac:dyDescent="0.2">
      <c r="A150" s="14"/>
      <c r="B150" s="14"/>
      <c r="C150" s="14"/>
      <c r="D150" s="14"/>
      <c r="E150" s="14"/>
      <c r="F150" s="14"/>
      <c r="G150" s="14"/>
      <c r="H150" s="14"/>
      <c r="I150" s="14"/>
      <c r="J150" s="14"/>
      <c r="K150" s="14"/>
      <c r="L150" s="14"/>
      <c r="M150" s="14"/>
      <c r="N150" s="14"/>
      <c r="O150" s="14"/>
      <c r="P150" s="14"/>
      <c r="Q150" s="14"/>
      <c r="R150" s="14"/>
      <c r="S150" s="14"/>
      <c r="T150" s="14"/>
      <c r="W150" s="14"/>
      <c r="X150" s="14"/>
      <c r="Y150" s="14"/>
      <c r="Z150" s="14"/>
    </row>
    <row r="151" spans="1:26" ht="12.75" customHeight="1" x14ac:dyDescent="0.2">
      <c r="A151" s="14"/>
      <c r="B151" s="14"/>
      <c r="C151" s="14"/>
      <c r="D151" s="14"/>
      <c r="E151" s="14"/>
      <c r="F151" s="14"/>
      <c r="G151" s="14"/>
      <c r="H151" s="14"/>
      <c r="I151" s="14"/>
      <c r="J151" s="14"/>
      <c r="K151" s="14"/>
      <c r="L151" s="14"/>
      <c r="M151" s="14"/>
      <c r="N151" s="14"/>
      <c r="O151" s="14"/>
      <c r="P151" s="14"/>
      <c r="Q151" s="14"/>
      <c r="R151" s="14"/>
      <c r="S151" s="14"/>
      <c r="T151" s="14"/>
      <c r="W151" s="14"/>
      <c r="X151" s="14"/>
      <c r="Y151" s="14"/>
      <c r="Z151" s="14"/>
    </row>
    <row r="152" spans="1:26" ht="12.75" customHeight="1" x14ac:dyDescent="0.2">
      <c r="A152" s="14"/>
      <c r="B152" s="14"/>
      <c r="C152" s="14"/>
      <c r="D152" s="14"/>
      <c r="E152" s="14"/>
      <c r="F152" s="14"/>
      <c r="G152" s="14"/>
      <c r="H152" s="14"/>
      <c r="I152" s="14"/>
      <c r="J152" s="14"/>
      <c r="K152" s="14"/>
      <c r="L152" s="14"/>
      <c r="M152" s="14"/>
      <c r="N152" s="14"/>
      <c r="O152" s="14"/>
      <c r="P152" s="14"/>
      <c r="Q152" s="14"/>
      <c r="R152" s="14"/>
      <c r="S152" s="14"/>
      <c r="T152" s="14"/>
      <c r="W152" s="14"/>
      <c r="X152" s="14"/>
      <c r="Y152" s="14"/>
      <c r="Z152" s="14"/>
    </row>
    <row r="153" spans="1:26" ht="12.75" customHeight="1" x14ac:dyDescent="0.2">
      <c r="A153" s="14"/>
      <c r="B153" s="14"/>
      <c r="C153" s="14"/>
      <c r="D153" s="14"/>
      <c r="E153" s="14"/>
      <c r="F153" s="14"/>
      <c r="G153" s="14"/>
      <c r="H153" s="14"/>
      <c r="I153" s="14"/>
      <c r="J153" s="14"/>
      <c r="K153" s="14"/>
      <c r="L153" s="14"/>
      <c r="M153" s="14"/>
      <c r="N153" s="14"/>
      <c r="O153" s="14"/>
      <c r="P153" s="14"/>
      <c r="Q153" s="14"/>
      <c r="R153" s="14"/>
      <c r="S153" s="14"/>
      <c r="T153" s="14"/>
      <c r="W153" s="14"/>
      <c r="X153" s="14"/>
      <c r="Y153" s="14"/>
      <c r="Z153" s="14"/>
    </row>
    <row r="154" spans="1:26" ht="12.75" customHeight="1" x14ac:dyDescent="0.2">
      <c r="A154" s="14"/>
      <c r="B154" s="14"/>
      <c r="C154" s="14"/>
      <c r="D154" s="14"/>
      <c r="E154" s="14"/>
      <c r="F154" s="14"/>
      <c r="G154" s="14"/>
      <c r="H154" s="14"/>
      <c r="I154" s="14"/>
      <c r="J154" s="14"/>
      <c r="K154" s="14"/>
      <c r="L154" s="14"/>
      <c r="M154" s="14"/>
      <c r="N154" s="14"/>
      <c r="O154" s="14"/>
      <c r="P154" s="14"/>
      <c r="Q154" s="14"/>
      <c r="R154" s="14"/>
      <c r="S154" s="14"/>
      <c r="T154" s="14"/>
      <c r="W154" s="14"/>
      <c r="X154" s="14"/>
      <c r="Y154" s="14"/>
      <c r="Z154" s="14"/>
    </row>
    <row r="155" spans="1:26" ht="12.75" customHeight="1" x14ac:dyDescent="0.2">
      <c r="A155" s="14"/>
      <c r="B155" s="14"/>
      <c r="C155" s="14"/>
      <c r="D155" s="14"/>
      <c r="E155" s="14"/>
      <c r="F155" s="14"/>
      <c r="G155" s="14"/>
      <c r="H155" s="14"/>
      <c r="I155" s="14"/>
      <c r="J155" s="14"/>
      <c r="K155" s="14"/>
      <c r="L155" s="14"/>
      <c r="M155" s="14"/>
      <c r="N155" s="14"/>
      <c r="O155" s="14"/>
      <c r="P155" s="14"/>
      <c r="Q155" s="14"/>
      <c r="R155" s="14"/>
      <c r="S155" s="14"/>
      <c r="T155" s="14"/>
      <c r="W155" s="14"/>
      <c r="X155" s="14"/>
      <c r="Y155" s="14"/>
      <c r="Z155" s="14"/>
    </row>
    <row r="156" spans="1:26" ht="12.75" customHeight="1" x14ac:dyDescent="0.2">
      <c r="A156" s="14"/>
      <c r="B156" s="14"/>
      <c r="C156" s="14"/>
      <c r="D156" s="14"/>
      <c r="E156" s="14"/>
      <c r="F156" s="14"/>
      <c r="G156" s="14"/>
      <c r="H156" s="14"/>
      <c r="I156" s="14"/>
      <c r="J156" s="14"/>
      <c r="K156" s="14"/>
      <c r="L156" s="14"/>
      <c r="M156" s="14"/>
      <c r="N156" s="14"/>
      <c r="O156" s="14"/>
      <c r="P156" s="14"/>
      <c r="Q156" s="14"/>
      <c r="R156" s="14"/>
      <c r="S156" s="14"/>
      <c r="T156" s="14"/>
      <c r="W156" s="14"/>
      <c r="X156" s="14"/>
      <c r="Y156" s="14"/>
      <c r="Z156" s="14"/>
    </row>
    <row r="157" spans="1:26" ht="12.75" customHeight="1" x14ac:dyDescent="0.2">
      <c r="A157" s="14"/>
      <c r="B157" s="14"/>
      <c r="C157" s="14"/>
      <c r="D157" s="14"/>
      <c r="E157" s="14"/>
      <c r="F157" s="14"/>
      <c r="G157" s="14"/>
      <c r="H157" s="14"/>
      <c r="I157" s="14"/>
      <c r="J157" s="14"/>
      <c r="K157" s="14"/>
      <c r="L157" s="14"/>
      <c r="M157" s="14"/>
      <c r="N157" s="14"/>
      <c r="O157" s="14"/>
      <c r="P157" s="14"/>
      <c r="Q157" s="14"/>
      <c r="R157" s="14"/>
      <c r="S157" s="14"/>
      <c r="T157" s="14"/>
      <c r="W157" s="14"/>
      <c r="X157" s="14"/>
      <c r="Y157" s="14"/>
      <c r="Z157" s="14"/>
    </row>
    <row r="158" spans="1:26" ht="12.75" customHeight="1" x14ac:dyDescent="0.2">
      <c r="A158" s="14"/>
      <c r="B158" s="14"/>
      <c r="C158" s="14"/>
      <c r="D158" s="14"/>
      <c r="E158" s="14"/>
      <c r="F158" s="14"/>
      <c r="G158" s="14"/>
      <c r="H158" s="14"/>
      <c r="I158" s="14"/>
      <c r="J158" s="14"/>
      <c r="K158" s="14"/>
      <c r="L158" s="14"/>
      <c r="M158" s="14"/>
      <c r="N158" s="14"/>
      <c r="O158" s="14"/>
      <c r="P158" s="14"/>
      <c r="Q158" s="14"/>
      <c r="R158" s="14"/>
      <c r="S158" s="14"/>
      <c r="T158" s="14"/>
      <c r="W158" s="14"/>
      <c r="X158" s="14"/>
      <c r="Y158" s="14"/>
      <c r="Z158" s="14"/>
    </row>
    <row r="159" spans="1:26" ht="12.75" customHeight="1" x14ac:dyDescent="0.2">
      <c r="A159" s="14"/>
      <c r="B159" s="14"/>
      <c r="C159" s="14"/>
      <c r="D159" s="14"/>
      <c r="E159" s="14"/>
      <c r="F159" s="14"/>
      <c r="G159" s="14"/>
      <c r="H159" s="14"/>
      <c r="I159" s="14"/>
      <c r="J159" s="14"/>
      <c r="K159" s="14"/>
      <c r="L159" s="14"/>
      <c r="M159" s="14"/>
      <c r="N159" s="14"/>
      <c r="O159" s="14"/>
      <c r="P159" s="14"/>
      <c r="Q159" s="14"/>
      <c r="R159" s="14"/>
      <c r="S159" s="14"/>
      <c r="T159" s="14"/>
      <c r="W159" s="14"/>
      <c r="X159" s="14"/>
      <c r="Y159" s="14"/>
      <c r="Z159" s="14"/>
    </row>
    <row r="160" spans="1:26" ht="12.75" customHeight="1" x14ac:dyDescent="0.2">
      <c r="A160" s="14"/>
      <c r="B160" s="14"/>
      <c r="C160" s="14"/>
      <c r="D160" s="14"/>
      <c r="E160" s="14"/>
      <c r="F160" s="14"/>
      <c r="G160" s="14"/>
      <c r="H160" s="14"/>
      <c r="I160" s="14"/>
      <c r="J160" s="14"/>
      <c r="K160" s="14"/>
      <c r="L160" s="14"/>
      <c r="M160" s="14"/>
      <c r="N160" s="14"/>
      <c r="O160" s="14"/>
      <c r="P160" s="14"/>
      <c r="Q160" s="14"/>
      <c r="R160" s="14"/>
      <c r="S160" s="14"/>
      <c r="T160" s="14"/>
      <c r="W160" s="14"/>
      <c r="X160" s="14"/>
      <c r="Y160" s="14"/>
      <c r="Z160" s="14"/>
    </row>
    <row r="161" spans="1:26" ht="12.75" customHeight="1" x14ac:dyDescent="0.2">
      <c r="A161" s="14"/>
      <c r="B161" s="14"/>
      <c r="C161" s="14"/>
      <c r="D161" s="14"/>
      <c r="E161" s="14"/>
      <c r="F161" s="14"/>
      <c r="G161" s="14"/>
      <c r="H161" s="14"/>
      <c r="I161" s="14"/>
      <c r="J161" s="14"/>
      <c r="K161" s="14"/>
      <c r="L161" s="14"/>
      <c r="M161" s="14"/>
      <c r="N161" s="14"/>
      <c r="O161" s="14"/>
      <c r="P161" s="14"/>
      <c r="Q161" s="14"/>
      <c r="R161" s="14"/>
      <c r="S161" s="14"/>
      <c r="T161" s="14"/>
      <c r="W161" s="14"/>
      <c r="X161" s="14"/>
      <c r="Y161" s="14"/>
      <c r="Z161" s="14"/>
    </row>
    <row r="162" spans="1:26" ht="12.75" customHeight="1" x14ac:dyDescent="0.2">
      <c r="A162" s="14"/>
      <c r="B162" s="14"/>
      <c r="C162" s="14"/>
      <c r="D162" s="14"/>
      <c r="E162" s="14"/>
      <c r="F162" s="14"/>
      <c r="G162" s="14"/>
      <c r="H162" s="14"/>
      <c r="I162" s="14"/>
      <c r="J162" s="14"/>
      <c r="K162" s="14"/>
      <c r="L162" s="14"/>
      <c r="M162" s="14"/>
      <c r="N162" s="14"/>
      <c r="O162" s="14"/>
      <c r="P162" s="14"/>
      <c r="Q162" s="14"/>
      <c r="R162" s="14"/>
      <c r="S162" s="14"/>
      <c r="T162" s="14"/>
      <c r="W162" s="14"/>
      <c r="X162" s="14"/>
      <c r="Y162" s="14"/>
      <c r="Z162" s="14"/>
    </row>
    <row r="163" spans="1:26" ht="12.75" customHeight="1" x14ac:dyDescent="0.2">
      <c r="A163" s="14"/>
      <c r="B163" s="14"/>
      <c r="C163" s="14"/>
      <c r="D163" s="14"/>
      <c r="E163" s="14"/>
      <c r="F163" s="14"/>
      <c r="G163" s="14"/>
      <c r="H163" s="14"/>
      <c r="I163" s="14"/>
      <c r="J163" s="14"/>
      <c r="K163" s="14"/>
      <c r="L163" s="14"/>
      <c r="M163" s="14"/>
      <c r="N163" s="14"/>
      <c r="O163" s="14"/>
      <c r="P163" s="14"/>
      <c r="Q163" s="14"/>
      <c r="R163" s="14"/>
      <c r="S163" s="14"/>
      <c r="T163" s="14"/>
      <c r="W163" s="14"/>
      <c r="X163" s="14"/>
      <c r="Y163" s="14"/>
      <c r="Z163" s="14"/>
    </row>
    <row r="164" spans="1:26" ht="12.75" customHeight="1" x14ac:dyDescent="0.2">
      <c r="A164" s="14"/>
      <c r="B164" s="14"/>
      <c r="C164" s="14"/>
      <c r="D164" s="14"/>
      <c r="E164" s="14"/>
      <c r="F164" s="14"/>
      <c r="G164" s="14"/>
      <c r="H164" s="14"/>
      <c r="I164" s="14"/>
      <c r="J164" s="14"/>
      <c r="K164" s="14"/>
      <c r="L164" s="14"/>
      <c r="M164" s="14"/>
      <c r="N164" s="14"/>
      <c r="O164" s="14"/>
      <c r="P164" s="14"/>
      <c r="Q164" s="14"/>
      <c r="R164" s="14"/>
      <c r="S164" s="14"/>
      <c r="T164" s="14"/>
      <c r="W164" s="14"/>
      <c r="X164" s="14"/>
      <c r="Y164" s="14"/>
      <c r="Z164" s="14"/>
    </row>
    <row r="165" spans="1:26" ht="12.75" customHeight="1" x14ac:dyDescent="0.2">
      <c r="A165" s="14"/>
      <c r="B165" s="14"/>
      <c r="C165" s="14"/>
      <c r="D165" s="14"/>
      <c r="E165" s="14"/>
      <c r="F165" s="14"/>
      <c r="G165" s="14"/>
      <c r="H165" s="14"/>
      <c r="I165" s="14"/>
      <c r="J165" s="14"/>
      <c r="K165" s="14"/>
      <c r="L165" s="14"/>
      <c r="M165" s="14"/>
      <c r="N165" s="14"/>
      <c r="O165" s="14"/>
      <c r="P165" s="14"/>
      <c r="Q165" s="14"/>
      <c r="R165" s="14"/>
      <c r="S165" s="14"/>
      <c r="T165" s="14"/>
      <c r="W165" s="14"/>
      <c r="X165" s="14"/>
      <c r="Y165" s="14"/>
      <c r="Z165" s="14"/>
    </row>
    <row r="166" spans="1:26" ht="12.75" customHeight="1" x14ac:dyDescent="0.2">
      <c r="A166" s="14"/>
      <c r="B166" s="14"/>
      <c r="C166" s="14"/>
      <c r="D166" s="14"/>
      <c r="E166" s="14"/>
      <c r="F166" s="14"/>
      <c r="G166" s="14"/>
      <c r="H166" s="14"/>
      <c r="I166" s="14"/>
      <c r="J166" s="14"/>
      <c r="K166" s="14"/>
      <c r="L166" s="14"/>
      <c r="M166" s="14"/>
      <c r="N166" s="14"/>
      <c r="O166" s="14"/>
      <c r="P166" s="14"/>
      <c r="Q166" s="14"/>
      <c r="R166" s="14"/>
      <c r="S166" s="14"/>
      <c r="T166" s="14"/>
      <c r="W166" s="14"/>
      <c r="X166" s="14"/>
      <c r="Y166" s="14"/>
      <c r="Z166" s="14"/>
    </row>
    <row r="167" spans="1:26" ht="12.75" customHeight="1" x14ac:dyDescent="0.2">
      <c r="A167" s="14"/>
      <c r="B167" s="14"/>
      <c r="C167" s="14"/>
      <c r="D167" s="14"/>
      <c r="E167" s="14"/>
      <c r="F167" s="14"/>
      <c r="G167" s="14"/>
      <c r="H167" s="14"/>
      <c r="I167" s="14"/>
      <c r="J167" s="14"/>
      <c r="K167" s="14"/>
      <c r="L167" s="14"/>
      <c r="M167" s="14"/>
      <c r="N167" s="14"/>
      <c r="O167" s="14"/>
      <c r="P167" s="14"/>
      <c r="Q167" s="14"/>
      <c r="R167" s="14"/>
      <c r="S167" s="14"/>
      <c r="T167" s="14"/>
      <c r="V167" s="14"/>
      <c r="W167" s="14"/>
      <c r="X167" s="14"/>
      <c r="Y167" s="14"/>
      <c r="Z167" s="14"/>
    </row>
    <row r="168" spans="1:26" ht="12.75" customHeight="1" x14ac:dyDescent="0.2">
      <c r="A168" s="14"/>
      <c r="B168" s="14"/>
      <c r="C168" s="14"/>
      <c r="D168" s="14"/>
      <c r="E168" s="14"/>
      <c r="F168" s="14"/>
      <c r="G168" s="14"/>
      <c r="H168" s="14"/>
      <c r="I168" s="14"/>
      <c r="J168" s="14"/>
      <c r="K168" s="14"/>
      <c r="L168" s="14"/>
      <c r="M168" s="14"/>
      <c r="N168" s="14"/>
      <c r="O168" s="14"/>
      <c r="P168" s="14"/>
      <c r="Q168" s="14"/>
      <c r="R168" s="14"/>
      <c r="S168" s="14"/>
      <c r="T168" s="14"/>
      <c r="V168" s="14"/>
      <c r="W168" s="14"/>
      <c r="X168" s="14"/>
      <c r="Y168" s="14"/>
      <c r="Z168" s="14"/>
    </row>
    <row r="169" spans="1:26" ht="12.75" customHeight="1" x14ac:dyDescent="0.2">
      <c r="A169" s="14"/>
      <c r="B169" s="14"/>
      <c r="C169" s="14"/>
      <c r="D169" s="14"/>
      <c r="E169" s="14"/>
      <c r="F169" s="14"/>
      <c r="G169" s="14"/>
      <c r="H169" s="14"/>
      <c r="I169" s="14"/>
      <c r="J169" s="14"/>
      <c r="K169" s="14"/>
      <c r="L169" s="14"/>
      <c r="M169" s="14"/>
      <c r="N169" s="14"/>
      <c r="O169" s="14"/>
      <c r="P169" s="14"/>
      <c r="Q169" s="14"/>
      <c r="R169" s="14"/>
      <c r="S169" s="14"/>
      <c r="T169" s="14"/>
      <c r="V169" s="14"/>
      <c r="W169" s="14"/>
      <c r="X169" s="14"/>
      <c r="Y169" s="14"/>
      <c r="Z169" s="14"/>
    </row>
    <row r="170" spans="1:26" ht="12.75" customHeight="1" x14ac:dyDescent="0.2">
      <c r="A170" s="14"/>
      <c r="B170" s="14"/>
      <c r="C170" s="14"/>
      <c r="D170" s="14"/>
      <c r="E170" s="14"/>
      <c r="F170" s="14"/>
      <c r="G170" s="14"/>
      <c r="H170" s="14"/>
      <c r="I170" s="14"/>
      <c r="J170" s="14"/>
      <c r="K170" s="14"/>
      <c r="L170" s="14"/>
      <c r="M170" s="14"/>
      <c r="N170" s="14"/>
      <c r="O170" s="14"/>
      <c r="P170" s="14"/>
      <c r="Q170" s="14"/>
      <c r="R170" s="14"/>
      <c r="S170" s="14"/>
      <c r="T170" s="14"/>
      <c r="V170" s="14"/>
      <c r="W170" s="14"/>
      <c r="X170" s="14"/>
      <c r="Y170" s="14"/>
      <c r="Z170" s="14"/>
    </row>
    <row r="171" spans="1:26" ht="12.75" customHeight="1" x14ac:dyDescent="0.2">
      <c r="A171" s="14"/>
      <c r="B171" s="14"/>
      <c r="C171" s="14"/>
      <c r="D171" s="14"/>
      <c r="E171" s="14"/>
      <c r="F171" s="14"/>
      <c r="G171" s="14"/>
      <c r="H171" s="14"/>
      <c r="I171" s="14"/>
      <c r="J171" s="14"/>
      <c r="K171" s="14"/>
      <c r="L171" s="14"/>
      <c r="M171" s="14"/>
      <c r="N171" s="14"/>
      <c r="O171" s="14"/>
      <c r="P171" s="14"/>
      <c r="Q171" s="14"/>
      <c r="R171" s="14"/>
      <c r="S171" s="14"/>
      <c r="T171" s="14"/>
      <c r="V171" s="14"/>
      <c r="W171" s="14"/>
      <c r="X171" s="14"/>
      <c r="Y171" s="14"/>
      <c r="Z171" s="14"/>
    </row>
    <row r="172" spans="1:26" ht="12.75" customHeight="1" x14ac:dyDescent="0.2">
      <c r="A172" s="14"/>
      <c r="B172" s="14"/>
      <c r="C172" s="14"/>
      <c r="D172" s="14"/>
      <c r="E172" s="14"/>
      <c r="F172" s="14"/>
      <c r="G172" s="14"/>
      <c r="H172" s="14"/>
      <c r="I172" s="14"/>
      <c r="J172" s="14"/>
      <c r="K172" s="14"/>
      <c r="L172" s="14"/>
      <c r="M172" s="14"/>
      <c r="N172" s="14"/>
      <c r="O172" s="14"/>
      <c r="P172" s="14"/>
      <c r="Q172" s="14"/>
      <c r="R172" s="14"/>
      <c r="S172" s="14"/>
      <c r="T172" s="14"/>
      <c r="V172" s="14"/>
      <c r="W172" s="14"/>
      <c r="X172" s="14"/>
      <c r="Y172" s="14"/>
      <c r="Z172" s="14"/>
    </row>
    <row r="173" spans="1:26" ht="12.75" customHeight="1" x14ac:dyDescent="0.2">
      <c r="A173" s="14"/>
      <c r="B173" s="14"/>
      <c r="C173" s="14"/>
      <c r="D173" s="14"/>
      <c r="E173" s="14"/>
      <c r="F173" s="14"/>
      <c r="G173" s="14"/>
      <c r="H173" s="14"/>
      <c r="I173" s="14"/>
      <c r="J173" s="14"/>
      <c r="K173" s="14"/>
      <c r="L173" s="14"/>
      <c r="M173" s="14"/>
      <c r="N173" s="14"/>
      <c r="O173" s="14"/>
      <c r="P173" s="14"/>
      <c r="Q173" s="14"/>
      <c r="R173" s="14"/>
      <c r="S173" s="14"/>
      <c r="T173" s="14"/>
      <c r="V173" s="14"/>
      <c r="W173" s="14"/>
      <c r="X173" s="14"/>
      <c r="Y173" s="14"/>
      <c r="Z173" s="14"/>
    </row>
    <row r="174" spans="1:26" ht="12.75" customHeight="1" x14ac:dyDescent="0.2">
      <c r="A174" s="14"/>
      <c r="B174" s="14"/>
      <c r="C174" s="14"/>
      <c r="D174" s="14"/>
      <c r="E174" s="14"/>
      <c r="F174" s="14"/>
      <c r="G174" s="14"/>
      <c r="H174" s="14"/>
      <c r="I174" s="14"/>
      <c r="J174" s="14"/>
      <c r="K174" s="14"/>
      <c r="L174" s="14"/>
      <c r="M174" s="14"/>
      <c r="N174" s="14"/>
      <c r="O174" s="14"/>
      <c r="P174" s="14"/>
      <c r="Q174" s="14"/>
      <c r="R174" s="14"/>
      <c r="S174" s="14"/>
      <c r="T174" s="14"/>
      <c r="V174" s="14"/>
      <c r="W174" s="14"/>
      <c r="X174" s="14"/>
      <c r="Y174" s="14"/>
      <c r="Z174" s="14"/>
    </row>
    <row r="175" spans="1:26" ht="12.75" customHeight="1" x14ac:dyDescent="0.2">
      <c r="A175" s="14"/>
      <c r="B175" s="247"/>
      <c r="C175" s="247"/>
      <c r="D175" s="247"/>
      <c r="E175" s="495"/>
      <c r="F175" s="247"/>
      <c r="G175" s="247"/>
      <c r="H175" s="473"/>
      <c r="I175" s="14"/>
      <c r="J175" s="14"/>
      <c r="K175" s="14"/>
      <c r="L175" s="14"/>
      <c r="M175" s="14"/>
      <c r="N175" s="14"/>
      <c r="O175" s="14"/>
      <c r="P175" s="14"/>
      <c r="Q175" s="14"/>
      <c r="R175" s="14"/>
      <c r="S175" s="14"/>
      <c r="T175" s="14"/>
      <c r="V175" s="14"/>
      <c r="W175" s="14"/>
      <c r="X175" s="14"/>
      <c r="Y175" s="14"/>
      <c r="Z175" s="14"/>
    </row>
    <row r="176" spans="1:26" ht="12.75" customHeight="1" x14ac:dyDescent="0.2">
      <c r="A176" s="14"/>
      <c r="B176" s="247"/>
      <c r="C176" s="247"/>
      <c r="D176" s="247"/>
      <c r="E176" s="495"/>
      <c r="F176" s="247"/>
      <c r="G176" s="247"/>
      <c r="H176" s="473"/>
      <c r="I176" s="14"/>
      <c r="J176" s="14"/>
      <c r="K176" s="14"/>
      <c r="L176" s="14"/>
      <c r="M176" s="14"/>
      <c r="N176" s="14"/>
      <c r="O176" s="14"/>
      <c r="P176" s="14"/>
      <c r="Q176" s="14"/>
      <c r="R176" s="14"/>
      <c r="S176" s="14"/>
      <c r="T176" s="14"/>
      <c r="V176" s="14"/>
      <c r="W176" s="14"/>
      <c r="X176" s="14"/>
      <c r="Y176" s="14"/>
      <c r="Z176" s="14"/>
    </row>
    <row r="177" spans="1:26" ht="12.75" customHeight="1" x14ac:dyDescent="0.2">
      <c r="A177" s="14"/>
      <c r="B177" s="247"/>
      <c r="C177" s="247"/>
      <c r="D177" s="247"/>
      <c r="E177" s="495"/>
      <c r="F177" s="247"/>
      <c r="G177" s="247"/>
      <c r="H177" s="473"/>
      <c r="I177" s="14"/>
      <c r="J177" s="14"/>
      <c r="K177" s="14"/>
      <c r="L177" s="14"/>
      <c r="M177" s="14"/>
      <c r="N177" s="14"/>
      <c r="O177" s="14"/>
      <c r="P177" s="14"/>
      <c r="Q177" s="14"/>
      <c r="R177" s="14"/>
      <c r="S177" s="14"/>
      <c r="T177" s="14"/>
      <c r="V177" s="14"/>
      <c r="W177" s="14"/>
      <c r="X177" s="14"/>
      <c r="Y177" s="14"/>
      <c r="Z177" s="14"/>
    </row>
    <row r="178" spans="1:26" ht="12.75" customHeight="1" x14ac:dyDescent="0.2">
      <c r="A178" s="14"/>
      <c r="B178" s="247"/>
      <c r="C178" s="247"/>
      <c r="D178" s="247"/>
      <c r="E178" s="495"/>
      <c r="F178" s="247"/>
      <c r="G178" s="247"/>
      <c r="H178" s="473"/>
      <c r="I178" s="14"/>
      <c r="J178" s="14"/>
      <c r="K178" s="14"/>
      <c r="L178" s="14"/>
      <c r="M178" s="14"/>
      <c r="N178" s="14"/>
      <c r="O178" s="14"/>
      <c r="P178" s="14"/>
      <c r="Q178" s="14"/>
      <c r="R178" s="14"/>
      <c r="S178" s="14"/>
      <c r="T178" s="14"/>
      <c r="V178" s="14"/>
      <c r="W178" s="14"/>
      <c r="X178" s="14"/>
      <c r="Y178" s="14"/>
      <c r="Z178" s="14"/>
    </row>
    <row r="179" spans="1:26" ht="12.75" customHeight="1" x14ac:dyDescent="0.2">
      <c r="A179" s="14"/>
      <c r="B179" s="247"/>
      <c r="C179" s="247"/>
      <c r="D179" s="247"/>
      <c r="E179" s="495"/>
      <c r="F179" s="247"/>
      <c r="G179" s="247"/>
      <c r="H179" s="473"/>
      <c r="I179" s="14"/>
      <c r="J179" s="14"/>
      <c r="K179" s="14"/>
      <c r="L179" s="14"/>
      <c r="M179" s="14"/>
      <c r="N179" s="14"/>
      <c r="O179" s="14"/>
      <c r="P179" s="14"/>
      <c r="Q179" s="14"/>
      <c r="R179" s="14"/>
      <c r="S179" s="14"/>
      <c r="T179" s="14"/>
      <c r="V179" s="14"/>
      <c r="W179" s="14"/>
      <c r="X179" s="14"/>
      <c r="Y179" s="14"/>
      <c r="Z179" s="14"/>
    </row>
    <row r="180" spans="1:26" ht="12.75" customHeight="1" x14ac:dyDescent="0.2">
      <c r="A180" s="14"/>
      <c r="B180" s="247"/>
      <c r="C180" s="247"/>
      <c r="D180" s="247"/>
      <c r="E180" s="495"/>
      <c r="F180" s="247"/>
      <c r="G180" s="247"/>
      <c r="H180" s="473"/>
      <c r="I180" s="14"/>
      <c r="J180" s="14"/>
      <c r="K180" s="14"/>
      <c r="L180" s="14"/>
      <c r="M180" s="14"/>
      <c r="N180" s="14"/>
      <c r="O180" s="14"/>
      <c r="P180" s="14"/>
      <c r="Q180" s="14"/>
      <c r="R180" s="14"/>
      <c r="S180" s="14"/>
      <c r="T180" s="14"/>
      <c r="V180" s="14"/>
      <c r="W180" s="14"/>
      <c r="X180" s="14"/>
      <c r="Y180" s="14"/>
      <c r="Z180" s="14"/>
    </row>
    <row r="181" spans="1:26" ht="12.75" customHeight="1" x14ac:dyDescent="0.2">
      <c r="A181" s="14"/>
      <c r="B181" s="247"/>
      <c r="C181" s="247"/>
      <c r="D181" s="247"/>
      <c r="E181" s="495"/>
      <c r="F181" s="247"/>
      <c r="G181" s="247"/>
      <c r="H181" s="473"/>
      <c r="I181" s="14"/>
      <c r="J181" s="14"/>
      <c r="K181" s="14"/>
      <c r="L181" s="14"/>
      <c r="M181" s="14"/>
      <c r="N181" s="14"/>
      <c r="O181" s="14"/>
      <c r="P181" s="14"/>
      <c r="Q181" s="14"/>
      <c r="R181" s="14"/>
      <c r="S181" s="14"/>
      <c r="T181" s="14"/>
      <c r="V181" s="14"/>
      <c r="W181" s="14"/>
      <c r="X181" s="14"/>
      <c r="Y181" s="14"/>
      <c r="Z181" s="14"/>
    </row>
    <row r="182" spans="1:26" ht="12.75" customHeight="1" x14ac:dyDescent="0.2">
      <c r="A182" s="14"/>
      <c r="B182" s="247"/>
      <c r="C182" s="247"/>
      <c r="D182" s="247"/>
      <c r="E182" s="495"/>
      <c r="F182" s="247"/>
      <c r="G182" s="247"/>
      <c r="H182" s="473"/>
      <c r="I182" s="14"/>
      <c r="J182" s="14"/>
      <c r="K182" s="14"/>
      <c r="L182" s="14"/>
      <c r="M182" s="14"/>
      <c r="N182" s="14"/>
      <c r="O182" s="14"/>
      <c r="P182" s="14"/>
      <c r="Q182" s="14"/>
      <c r="R182" s="14"/>
      <c r="S182" s="14"/>
      <c r="T182" s="14"/>
      <c r="V182" s="14"/>
      <c r="W182" s="14"/>
      <c r="X182" s="14"/>
      <c r="Y182" s="14"/>
      <c r="Z182" s="14"/>
    </row>
    <row r="183" spans="1:26" ht="12.75" customHeight="1" x14ac:dyDescent="0.2">
      <c r="A183" s="14"/>
      <c r="B183" s="247"/>
      <c r="C183" s="247"/>
      <c r="D183" s="247"/>
      <c r="E183" s="495"/>
      <c r="F183" s="247"/>
      <c r="G183" s="247"/>
      <c r="H183" s="473"/>
      <c r="I183" s="14"/>
      <c r="J183" s="14"/>
      <c r="K183" s="14"/>
      <c r="L183" s="14"/>
      <c r="M183" s="14"/>
      <c r="N183" s="14"/>
      <c r="O183" s="14"/>
      <c r="P183" s="14"/>
      <c r="Q183" s="14"/>
      <c r="R183" s="14"/>
      <c r="S183" s="14"/>
      <c r="T183" s="14"/>
      <c r="V183" s="14"/>
      <c r="W183" s="14"/>
      <c r="X183" s="14"/>
      <c r="Y183" s="14"/>
      <c r="Z183" s="14"/>
    </row>
    <row r="184" spans="1:26" ht="12.75" customHeight="1" x14ac:dyDescent="0.2">
      <c r="A184" s="14"/>
      <c r="B184" s="247"/>
      <c r="C184" s="247"/>
      <c r="D184" s="247"/>
      <c r="E184" s="495"/>
      <c r="F184" s="247"/>
      <c r="G184" s="247"/>
      <c r="H184" s="473"/>
      <c r="I184" s="14"/>
      <c r="J184" s="14"/>
      <c r="K184" s="14"/>
      <c r="L184" s="14"/>
      <c r="M184" s="14"/>
      <c r="N184" s="14"/>
      <c r="O184" s="14"/>
      <c r="P184" s="14"/>
      <c r="Q184" s="14"/>
      <c r="R184" s="14"/>
      <c r="S184" s="14"/>
      <c r="T184" s="14"/>
      <c r="V184" s="14"/>
      <c r="W184" s="14"/>
      <c r="X184" s="14"/>
      <c r="Y184" s="14"/>
      <c r="Z184" s="14"/>
    </row>
    <row r="185" spans="1:26" ht="12.75" customHeight="1" x14ac:dyDescent="0.2">
      <c r="A185" s="14"/>
      <c r="B185" s="247"/>
      <c r="C185" s="247"/>
      <c r="D185" s="247"/>
      <c r="E185" s="495"/>
      <c r="F185" s="247"/>
      <c r="G185" s="247"/>
      <c r="H185" s="473"/>
      <c r="I185" s="14"/>
      <c r="J185" s="14"/>
      <c r="K185" s="14"/>
      <c r="L185" s="14"/>
      <c r="M185" s="14"/>
      <c r="N185" s="14"/>
      <c r="O185" s="14"/>
      <c r="P185" s="14"/>
      <c r="Q185" s="14"/>
      <c r="R185" s="14"/>
      <c r="S185" s="14"/>
      <c r="T185" s="14"/>
      <c r="V185" s="14"/>
      <c r="W185" s="14"/>
      <c r="X185" s="14"/>
      <c r="Y185" s="14"/>
      <c r="Z185" s="14"/>
    </row>
    <row r="186" spans="1:26" ht="12.75" customHeight="1" x14ac:dyDescent="0.2">
      <c r="A186" s="14"/>
      <c r="B186" s="247"/>
      <c r="C186" s="247"/>
      <c r="D186" s="247"/>
      <c r="E186" s="495"/>
      <c r="F186" s="247"/>
      <c r="G186" s="247"/>
      <c r="H186" s="473"/>
      <c r="I186" s="14"/>
      <c r="J186" s="14"/>
      <c r="K186" s="14"/>
      <c r="L186" s="14"/>
      <c r="M186" s="14"/>
      <c r="N186" s="14"/>
      <c r="O186" s="14"/>
      <c r="P186" s="14"/>
      <c r="Q186" s="14"/>
      <c r="R186" s="14"/>
      <c r="S186" s="14"/>
      <c r="T186" s="14"/>
      <c r="V186" s="14"/>
      <c r="W186" s="14"/>
      <c r="X186" s="14"/>
      <c r="Y186" s="14"/>
      <c r="Z186" s="14"/>
    </row>
    <row r="187" spans="1:26" ht="12.75" customHeight="1" x14ac:dyDescent="0.2">
      <c r="A187" s="14"/>
      <c r="B187" s="247"/>
      <c r="C187" s="247"/>
      <c r="D187" s="247"/>
      <c r="E187" s="495"/>
      <c r="F187" s="247"/>
      <c r="G187" s="247"/>
      <c r="H187" s="473"/>
      <c r="I187" s="14"/>
      <c r="J187" s="14"/>
      <c r="K187" s="14"/>
      <c r="L187" s="14"/>
      <c r="M187" s="14"/>
      <c r="N187" s="14"/>
      <c r="O187" s="14"/>
      <c r="P187" s="14"/>
      <c r="Q187" s="14"/>
      <c r="R187" s="14"/>
      <c r="S187" s="14"/>
      <c r="T187" s="14"/>
      <c r="V187" s="14"/>
      <c r="W187" s="14"/>
      <c r="X187" s="14"/>
      <c r="Y187" s="14"/>
      <c r="Z187" s="14"/>
    </row>
    <row r="188" spans="1:26" ht="12.75" customHeight="1" x14ac:dyDescent="0.2">
      <c r="A188" s="14"/>
      <c r="B188" s="247"/>
      <c r="C188" s="247"/>
      <c r="D188" s="247"/>
      <c r="E188" s="495"/>
      <c r="F188" s="247"/>
      <c r="G188" s="247"/>
      <c r="H188" s="473"/>
      <c r="I188" s="14"/>
      <c r="J188" s="14"/>
      <c r="K188" s="14"/>
      <c r="L188" s="14"/>
      <c r="M188" s="14"/>
      <c r="N188" s="14"/>
      <c r="O188" s="14"/>
      <c r="P188" s="14"/>
      <c r="Q188" s="14"/>
      <c r="R188" s="14"/>
      <c r="S188" s="14"/>
      <c r="T188" s="14"/>
      <c r="V188" s="14"/>
      <c r="W188" s="14"/>
      <c r="X188" s="14"/>
      <c r="Y188" s="14"/>
      <c r="Z188" s="14"/>
    </row>
    <row r="189" spans="1:26" ht="12.75" customHeight="1" x14ac:dyDescent="0.2">
      <c r="A189" s="14"/>
      <c r="B189" s="247"/>
      <c r="C189" s="247"/>
      <c r="D189" s="247"/>
      <c r="E189" s="495"/>
      <c r="F189" s="247"/>
      <c r="G189" s="247"/>
      <c r="H189" s="473"/>
      <c r="I189" s="14"/>
      <c r="J189" s="14"/>
      <c r="K189" s="14"/>
      <c r="L189" s="14"/>
      <c r="M189" s="14"/>
      <c r="N189" s="14"/>
      <c r="O189" s="14"/>
      <c r="P189" s="14"/>
      <c r="Q189" s="14"/>
      <c r="R189" s="14"/>
      <c r="S189" s="14"/>
      <c r="T189" s="14"/>
      <c r="V189" s="14"/>
      <c r="W189" s="14"/>
      <c r="X189" s="14"/>
      <c r="Y189" s="14"/>
      <c r="Z189" s="14"/>
    </row>
    <row r="190" spans="1:26" ht="12.75" customHeight="1" x14ac:dyDescent="0.2">
      <c r="A190" s="14"/>
      <c r="B190" s="247"/>
      <c r="C190" s="247"/>
      <c r="D190" s="247"/>
      <c r="E190" s="495"/>
      <c r="F190" s="247"/>
      <c r="G190" s="247"/>
      <c r="H190" s="473"/>
      <c r="I190" s="14"/>
      <c r="J190" s="14"/>
      <c r="K190" s="14"/>
      <c r="L190" s="14"/>
      <c r="M190" s="14"/>
      <c r="N190" s="14"/>
      <c r="O190" s="14"/>
      <c r="P190" s="14"/>
      <c r="Q190" s="14"/>
      <c r="R190" s="14"/>
      <c r="S190" s="14"/>
      <c r="T190" s="14"/>
      <c r="V190" s="14"/>
      <c r="W190" s="14"/>
      <c r="X190" s="14"/>
      <c r="Y190" s="14"/>
      <c r="Z190" s="14"/>
    </row>
    <row r="191" spans="1:26" ht="12.75" customHeight="1" x14ac:dyDescent="0.2">
      <c r="A191" s="14"/>
      <c r="B191" s="247"/>
      <c r="C191" s="247"/>
      <c r="D191" s="247"/>
      <c r="E191" s="495"/>
      <c r="F191" s="247"/>
      <c r="G191" s="247"/>
      <c r="H191" s="473"/>
      <c r="I191" s="14"/>
      <c r="J191" s="14"/>
      <c r="K191" s="14"/>
      <c r="L191" s="14"/>
      <c r="M191" s="14"/>
      <c r="N191" s="14"/>
      <c r="O191" s="14"/>
      <c r="P191" s="14"/>
      <c r="Q191" s="14"/>
      <c r="R191" s="14"/>
      <c r="S191" s="14"/>
      <c r="T191" s="14"/>
      <c r="V191" s="14"/>
      <c r="W191" s="14"/>
      <c r="X191" s="14"/>
      <c r="Y191" s="14"/>
      <c r="Z191" s="14"/>
    </row>
    <row r="192" spans="1:26" ht="12.75" customHeight="1" x14ac:dyDescent="0.2">
      <c r="A192" s="14"/>
      <c r="B192" s="247"/>
      <c r="C192" s="247"/>
      <c r="D192" s="247"/>
      <c r="E192" s="495"/>
      <c r="F192" s="247"/>
      <c r="G192" s="247"/>
      <c r="H192" s="473"/>
      <c r="I192" s="14"/>
      <c r="J192" s="14"/>
      <c r="K192" s="14"/>
      <c r="L192" s="14"/>
      <c r="M192" s="14"/>
      <c r="N192" s="14"/>
      <c r="O192" s="14"/>
      <c r="P192" s="14"/>
      <c r="Q192" s="14"/>
      <c r="R192" s="14"/>
      <c r="S192" s="14"/>
      <c r="T192" s="14"/>
      <c r="V192" s="14"/>
      <c r="W192" s="14"/>
      <c r="X192" s="14"/>
      <c r="Y192" s="14"/>
      <c r="Z192" s="14"/>
    </row>
    <row r="193" spans="1:26" ht="12.75" customHeight="1" x14ac:dyDescent="0.2">
      <c r="A193" s="14"/>
      <c r="B193" s="247"/>
      <c r="C193" s="247"/>
      <c r="D193" s="247"/>
      <c r="E193" s="495"/>
      <c r="F193" s="247"/>
      <c r="G193" s="247"/>
      <c r="H193" s="473"/>
      <c r="I193" s="14"/>
      <c r="J193" s="14"/>
      <c r="K193" s="14"/>
      <c r="L193" s="14"/>
      <c r="M193" s="14"/>
      <c r="N193" s="14"/>
      <c r="O193" s="14"/>
      <c r="P193" s="14"/>
      <c r="Q193" s="14"/>
      <c r="R193" s="14"/>
      <c r="S193" s="14"/>
      <c r="T193" s="14"/>
      <c r="V193" s="14"/>
      <c r="W193" s="14"/>
      <c r="X193" s="14"/>
      <c r="Y193" s="14"/>
      <c r="Z193" s="14"/>
    </row>
    <row r="194" spans="1:26" ht="12.75" customHeight="1" x14ac:dyDescent="0.2">
      <c r="A194" s="14"/>
      <c r="B194" s="247"/>
      <c r="C194" s="247"/>
      <c r="D194" s="247"/>
      <c r="E194" s="495"/>
      <c r="F194" s="247"/>
      <c r="G194" s="247"/>
      <c r="H194" s="473"/>
      <c r="I194" s="14"/>
      <c r="J194" s="14"/>
      <c r="K194" s="14"/>
      <c r="L194" s="14"/>
      <c r="M194" s="14"/>
      <c r="N194" s="14"/>
      <c r="O194" s="14"/>
      <c r="P194" s="14"/>
      <c r="Q194" s="14"/>
      <c r="R194" s="14"/>
      <c r="S194" s="14"/>
      <c r="T194" s="14"/>
      <c r="V194" s="14"/>
      <c r="W194" s="14"/>
      <c r="X194" s="14"/>
      <c r="Y194" s="14"/>
      <c r="Z194" s="14"/>
    </row>
    <row r="195" spans="1:26" ht="12.75" customHeight="1" x14ac:dyDescent="0.2">
      <c r="A195" s="14"/>
      <c r="B195" s="247"/>
      <c r="C195" s="247"/>
      <c r="D195" s="247"/>
      <c r="E195" s="495"/>
      <c r="F195" s="247"/>
      <c r="G195" s="247"/>
      <c r="H195" s="473"/>
      <c r="I195" s="14"/>
      <c r="J195" s="14"/>
      <c r="K195" s="14"/>
      <c r="L195" s="14"/>
      <c r="M195" s="14"/>
      <c r="N195" s="14"/>
      <c r="O195" s="14"/>
      <c r="P195" s="14"/>
      <c r="Q195" s="14"/>
      <c r="R195" s="14"/>
      <c r="S195" s="14"/>
      <c r="T195" s="14"/>
      <c r="V195" s="14"/>
      <c r="W195" s="14"/>
      <c r="X195" s="14"/>
      <c r="Y195" s="14"/>
      <c r="Z195" s="14"/>
    </row>
    <row r="196" spans="1:26" ht="12.75" customHeight="1" x14ac:dyDescent="0.2">
      <c r="A196" s="14"/>
      <c r="B196" s="247"/>
      <c r="C196" s="247"/>
      <c r="D196" s="247"/>
      <c r="E196" s="495"/>
      <c r="F196" s="247"/>
      <c r="G196" s="247"/>
      <c r="H196" s="473"/>
      <c r="I196" s="14"/>
      <c r="J196" s="14"/>
      <c r="K196" s="14"/>
      <c r="L196" s="14"/>
      <c r="M196" s="14"/>
      <c r="N196" s="14"/>
      <c r="O196" s="14"/>
      <c r="P196" s="14"/>
      <c r="Q196" s="14"/>
      <c r="R196" s="14"/>
      <c r="S196" s="14"/>
      <c r="T196" s="14"/>
      <c r="V196" s="14"/>
      <c r="W196" s="14"/>
      <c r="X196" s="14"/>
      <c r="Y196" s="14"/>
      <c r="Z196" s="14"/>
    </row>
    <row r="197" spans="1:26" ht="12.75" customHeight="1" x14ac:dyDescent="0.2">
      <c r="A197" s="14"/>
      <c r="B197" s="247"/>
      <c r="C197" s="247"/>
      <c r="D197" s="247"/>
      <c r="E197" s="495"/>
      <c r="F197" s="247"/>
      <c r="G197" s="247"/>
      <c r="H197" s="473"/>
      <c r="I197" s="14"/>
      <c r="J197" s="14"/>
      <c r="K197" s="14"/>
      <c r="L197" s="14"/>
      <c r="M197" s="14"/>
      <c r="N197" s="14"/>
      <c r="O197" s="14"/>
      <c r="P197" s="14"/>
      <c r="Q197" s="14"/>
      <c r="R197" s="14"/>
      <c r="S197" s="14"/>
      <c r="T197" s="14"/>
      <c r="V197" s="14"/>
      <c r="W197" s="14"/>
      <c r="X197" s="14"/>
      <c r="Y197" s="14"/>
      <c r="Z197" s="14"/>
    </row>
    <row r="198" spans="1:26" ht="12.75" customHeight="1" x14ac:dyDescent="0.2">
      <c r="A198" s="14"/>
      <c r="B198" s="247"/>
      <c r="C198" s="247"/>
      <c r="D198" s="247"/>
      <c r="E198" s="495"/>
      <c r="F198" s="247"/>
      <c r="G198" s="247"/>
      <c r="H198" s="473"/>
      <c r="I198" s="14"/>
      <c r="J198" s="14"/>
      <c r="K198" s="14"/>
      <c r="L198" s="14"/>
      <c r="M198" s="14"/>
      <c r="N198" s="14"/>
      <c r="O198" s="14"/>
      <c r="P198" s="14"/>
      <c r="Q198" s="14"/>
      <c r="R198" s="14"/>
      <c r="S198" s="14"/>
      <c r="T198" s="14"/>
      <c r="V198" s="14"/>
      <c r="W198" s="14"/>
      <c r="X198" s="14"/>
      <c r="Y198" s="14"/>
      <c r="Z198" s="14"/>
    </row>
    <row r="199" spans="1:26" ht="12.75" customHeight="1" x14ac:dyDescent="0.2">
      <c r="A199" s="14"/>
      <c r="B199" s="247"/>
      <c r="C199" s="247"/>
      <c r="D199" s="247"/>
      <c r="E199" s="495"/>
      <c r="F199" s="247"/>
      <c r="G199" s="247"/>
      <c r="H199" s="473"/>
      <c r="I199" s="14"/>
      <c r="J199" s="14"/>
      <c r="K199" s="14"/>
      <c r="L199" s="14"/>
      <c r="M199" s="14"/>
      <c r="N199" s="14"/>
      <c r="O199" s="14"/>
      <c r="P199" s="14"/>
      <c r="Q199" s="14"/>
      <c r="R199" s="14"/>
      <c r="S199" s="14"/>
      <c r="T199" s="14"/>
      <c r="V199" s="14"/>
      <c r="W199" s="14"/>
      <c r="X199" s="14"/>
      <c r="Y199" s="14"/>
      <c r="Z199" s="14"/>
    </row>
    <row r="200" spans="1:26" ht="12.75" customHeight="1" x14ac:dyDescent="0.2">
      <c r="A200" s="14"/>
      <c r="B200" s="247"/>
      <c r="C200" s="247"/>
      <c r="D200" s="247"/>
      <c r="E200" s="495"/>
      <c r="F200" s="247"/>
      <c r="G200" s="247"/>
      <c r="H200" s="473"/>
      <c r="I200" s="14"/>
      <c r="J200" s="14"/>
      <c r="K200" s="14"/>
      <c r="L200" s="14"/>
      <c r="M200" s="14"/>
      <c r="N200" s="14"/>
      <c r="O200" s="14"/>
      <c r="P200" s="14"/>
      <c r="Q200" s="14"/>
      <c r="R200" s="14"/>
      <c r="S200" s="14"/>
      <c r="T200" s="14"/>
      <c r="V200" s="14"/>
      <c r="W200" s="14"/>
      <c r="X200" s="14"/>
      <c r="Y200" s="14"/>
      <c r="Z200" s="14"/>
    </row>
    <row r="201" spans="1:26" ht="12.75" customHeight="1" x14ac:dyDescent="0.2">
      <c r="A201" s="14"/>
      <c r="B201" s="247"/>
      <c r="C201" s="247"/>
      <c r="D201" s="247"/>
      <c r="E201" s="495"/>
      <c r="F201" s="247"/>
      <c r="G201" s="247"/>
      <c r="H201" s="473"/>
      <c r="I201" s="14"/>
      <c r="J201" s="14"/>
      <c r="K201" s="14"/>
      <c r="L201" s="14"/>
      <c r="M201" s="14"/>
      <c r="N201" s="14"/>
      <c r="O201" s="14"/>
      <c r="P201" s="14"/>
      <c r="Q201" s="14"/>
      <c r="R201" s="14"/>
      <c r="S201" s="14"/>
      <c r="T201" s="14"/>
      <c r="V201" s="14"/>
      <c r="W201" s="14"/>
      <c r="X201" s="14"/>
      <c r="Y201" s="14"/>
      <c r="Z201" s="14"/>
    </row>
    <row r="202" spans="1:26" ht="12.75" customHeight="1" x14ac:dyDescent="0.2">
      <c r="A202" s="14"/>
      <c r="B202" s="247"/>
      <c r="C202" s="247"/>
      <c r="D202" s="247"/>
      <c r="E202" s="495"/>
      <c r="F202" s="247"/>
      <c r="G202" s="247"/>
      <c r="H202" s="473"/>
      <c r="I202" s="14"/>
      <c r="J202" s="14"/>
      <c r="K202" s="14"/>
      <c r="L202" s="14"/>
      <c r="M202" s="14"/>
      <c r="N202" s="14"/>
      <c r="O202" s="14"/>
      <c r="P202" s="14"/>
      <c r="Q202" s="14"/>
      <c r="R202" s="14"/>
      <c r="S202" s="14"/>
      <c r="T202" s="14"/>
      <c r="V202" s="14"/>
      <c r="W202" s="14"/>
      <c r="X202" s="14"/>
      <c r="Y202" s="14"/>
      <c r="Z202" s="14"/>
    </row>
    <row r="203" spans="1:26" ht="12.75" customHeight="1" x14ac:dyDescent="0.2">
      <c r="A203" s="14"/>
      <c r="B203" s="247"/>
      <c r="C203" s="247"/>
      <c r="D203" s="247"/>
      <c r="E203" s="495"/>
      <c r="F203" s="247"/>
      <c r="G203" s="247"/>
      <c r="H203" s="473"/>
      <c r="I203" s="14"/>
      <c r="J203" s="14"/>
      <c r="K203" s="14"/>
      <c r="L203" s="14"/>
      <c r="M203" s="14"/>
      <c r="N203" s="14"/>
      <c r="O203" s="14"/>
      <c r="P203" s="14"/>
      <c r="Q203" s="14"/>
      <c r="R203" s="14"/>
      <c r="S203" s="14"/>
      <c r="T203" s="14"/>
      <c r="U203" s="14"/>
      <c r="V203" s="14"/>
      <c r="W203" s="14"/>
      <c r="X203" s="14"/>
      <c r="Y203" s="14"/>
      <c r="Z203" s="14"/>
    </row>
    <row r="204" spans="1:26" ht="12.75" customHeight="1" x14ac:dyDescent="0.2">
      <c r="A204" s="14"/>
      <c r="B204" s="247"/>
      <c r="C204" s="247"/>
      <c r="D204" s="247"/>
      <c r="E204" s="495"/>
      <c r="F204" s="247"/>
      <c r="G204" s="247"/>
      <c r="H204" s="473"/>
      <c r="I204" s="14"/>
      <c r="J204" s="14"/>
      <c r="K204" s="14"/>
      <c r="L204" s="14"/>
      <c r="M204" s="14"/>
      <c r="N204" s="14"/>
      <c r="O204" s="14"/>
      <c r="P204" s="14"/>
      <c r="Q204" s="14"/>
      <c r="R204" s="14"/>
      <c r="S204" s="14"/>
      <c r="T204" s="14"/>
      <c r="U204" s="14"/>
      <c r="V204" s="14"/>
      <c r="W204" s="14"/>
      <c r="X204" s="14"/>
      <c r="Y204" s="14"/>
      <c r="Z204" s="14"/>
    </row>
    <row r="205" spans="1:26" ht="12.75" customHeight="1" x14ac:dyDescent="0.2">
      <c r="A205" s="14"/>
      <c r="B205" s="247"/>
      <c r="C205" s="247"/>
      <c r="D205" s="247"/>
      <c r="E205" s="495"/>
      <c r="F205" s="247"/>
      <c r="G205" s="247"/>
      <c r="H205" s="473"/>
      <c r="I205" s="14"/>
      <c r="J205" s="14"/>
      <c r="K205" s="14"/>
      <c r="L205" s="14"/>
      <c r="M205" s="14"/>
      <c r="N205" s="14"/>
      <c r="O205" s="14"/>
      <c r="P205" s="14"/>
      <c r="Q205" s="14"/>
      <c r="R205" s="14"/>
      <c r="S205" s="14"/>
      <c r="T205" s="14"/>
      <c r="U205" s="14"/>
      <c r="V205" s="14"/>
      <c r="W205" s="14"/>
      <c r="X205" s="14"/>
      <c r="Y205" s="14"/>
      <c r="Z205" s="14"/>
    </row>
    <row r="206" spans="1:26" ht="12.75" customHeight="1" x14ac:dyDescent="0.2">
      <c r="A206" s="14"/>
      <c r="B206" s="247"/>
      <c r="C206" s="247"/>
      <c r="D206" s="247"/>
      <c r="E206" s="495"/>
      <c r="F206" s="247"/>
      <c r="G206" s="247"/>
      <c r="H206" s="473"/>
      <c r="I206" s="14"/>
      <c r="J206" s="14"/>
      <c r="K206" s="14"/>
      <c r="L206" s="14"/>
      <c r="M206" s="14"/>
      <c r="N206" s="14"/>
      <c r="O206" s="14"/>
      <c r="P206" s="14"/>
      <c r="Q206" s="14"/>
      <c r="R206" s="14"/>
      <c r="S206" s="14"/>
      <c r="T206" s="14"/>
      <c r="U206" s="14"/>
      <c r="V206" s="14"/>
      <c r="W206" s="14"/>
      <c r="X206" s="14"/>
      <c r="Y206" s="14"/>
      <c r="Z206" s="14"/>
    </row>
    <row r="207" spans="1:26" ht="12.75" customHeight="1" x14ac:dyDescent="0.2">
      <c r="A207" s="14"/>
      <c r="B207" s="247"/>
      <c r="C207" s="247"/>
      <c r="D207" s="247"/>
      <c r="E207" s="495"/>
      <c r="F207" s="247"/>
      <c r="G207" s="247"/>
      <c r="H207" s="473"/>
      <c r="I207" s="14"/>
      <c r="J207" s="14"/>
      <c r="K207" s="14"/>
      <c r="L207" s="14"/>
      <c r="M207" s="14"/>
      <c r="N207" s="14"/>
      <c r="O207" s="14"/>
      <c r="P207" s="14"/>
      <c r="Q207" s="14"/>
      <c r="R207" s="14"/>
      <c r="S207" s="14"/>
      <c r="T207" s="14"/>
      <c r="U207" s="14"/>
      <c r="V207" s="14"/>
      <c r="W207" s="14"/>
      <c r="X207" s="14"/>
      <c r="Y207" s="14"/>
      <c r="Z207" s="14"/>
    </row>
    <row r="208" spans="1:26" ht="12.75" customHeight="1" x14ac:dyDescent="0.2">
      <c r="A208" s="14"/>
      <c r="B208" s="247"/>
      <c r="C208" s="247"/>
      <c r="D208" s="247"/>
      <c r="E208" s="495"/>
      <c r="F208" s="247"/>
      <c r="G208" s="247"/>
      <c r="H208" s="473"/>
      <c r="I208" s="14"/>
      <c r="J208" s="14"/>
      <c r="K208" s="14"/>
      <c r="L208" s="14"/>
      <c r="M208" s="14"/>
      <c r="N208" s="14"/>
      <c r="O208" s="14"/>
      <c r="P208" s="14"/>
      <c r="Q208" s="14"/>
      <c r="R208" s="14"/>
      <c r="S208" s="14"/>
      <c r="T208" s="14"/>
      <c r="U208" s="14"/>
      <c r="V208" s="14"/>
      <c r="W208" s="14"/>
      <c r="X208" s="14"/>
      <c r="Y208" s="14"/>
      <c r="Z208" s="14"/>
    </row>
    <row r="209" spans="1:26" ht="12.75" customHeight="1" x14ac:dyDescent="0.2">
      <c r="A209" s="14"/>
      <c r="B209" s="247"/>
      <c r="C209" s="247"/>
      <c r="D209" s="247"/>
      <c r="E209" s="495"/>
      <c r="F209" s="247"/>
      <c r="G209" s="247"/>
      <c r="H209" s="473"/>
      <c r="I209" s="14"/>
      <c r="J209" s="14"/>
      <c r="K209" s="14"/>
      <c r="L209" s="14"/>
      <c r="M209" s="14"/>
      <c r="N209" s="14"/>
      <c r="O209" s="14"/>
      <c r="P209" s="14"/>
      <c r="Q209" s="14"/>
      <c r="R209" s="14"/>
      <c r="S209" s="14"/>
      <c r="T209" s="14"/>
      <c r="U209" s="14"/>
      <c r="V209" s="14"/>
      <c r="W209" s="14"/>
      <c r="X209" s="14"/>
      <c r="Y209" s="14"/>
      <c r="Z209" s="14"/>
    </row>
    <row r="210" spans="1:26" ht="12.75" customHeight="1" x14ac:dyDescent="0.2">
      <c r="A210" s="14"/>
      <c r="B210" s="247"/>
      <c r="C210" s="247"/>
      <c r="D210" s="247"/>
      <c r="E210" s="495"/>
      <c r="F210" s="247"/>
      <c r="G210" s="247"/>
      <c r="H210" s="473"/>
      <c r="I210" s="14"/>
      <c r="J210" s="14"/>
      <c r="K210" s="14"/>
      <c r="L210" s="14"/>
      <c r="M210" s="14"/>
      <c r="N210" s="14"/>
      <c r="O210" s="14"/>
      <c r="P210" s="14"/>
      <c r="Q210" s="14"/>
      <c r="R210" s="14"/>
      <c r="S210" s="14"/>
      <c r="T210" s="14"/>
      <c r="U210" s="14"/>
      <c r="V210" s="14"/>
      <c r="W210" s="14"/>
      <c r="X210" s="14"/>
      <c r="Y210" s="14"/>
      <c r="Z210" s="14"/>
    </row>
    <row r="211" spans="1:26" ht="12.75" customHeight="1" x14ac:dyDescent="0.2">
      <c r="A211" s="14"/>
      <c r="B211" s="247"/>
      <c r="C211" s="247"/>
      <c r="D211" s="247"/>
      <c r="E211" s="495"/>
      <c r="F211" s="247"/>
      <c r="G211" s="247"/>
      <c r="H211" s="473"/>
      <c r="I211" s="14"/>
      <c r="J211" s="14"/>
      <c r="K211" s="14"/>
      <c r="L211" s="14"/>
      <c r="M211" s="14"/>
      <c r="N211" s="14"/>
      <c r="O211" s="14"/>
      <c r="P211" s="14"/>
      <c r="Q211" s="14"/>
      <c r="R211" s="14"/>
      <c r="S211" s="14"/>
      <c r="T211" s="14"/>
      <c r="U211" s="14"/>
      <c r="V211" s="14"/>
      <c r="W211" s="14"/>
      <c r="X211" s="14"/>
      <c r="Y211" s="14"/>
      <c r="Z211" s="14"/>
    </row>
    <row r="212" spans="1:26" ht="12.75" customHeight="1" x14ac:dyDescent="0.2">
      <c r="A212" s="14"/>
      <c r="B212" s="247"/>
      <c r="C212" s="247"/>
      <c r="D212" s="247"/>
      <c r="E212" s="495"/>
      <c r="F212" s="247"/>
      <c r="G212" s="247"/>
      <c r="H212" s="473"/>
      <c r="I212" s="14"/>
      <c r="J212" s="14"/>
      <c r="K212" s="14"/>
      <c r="L212" s="14"/>
      <c r="M212" s="14"/>
      <c r="N212" s="14"/>
      <c r="O212" s="14"/>
      <c r="P212" s="14"/>
      <c r="Q212" s="14"/>
      <c r="R212" s="14"/>
      <c r="S212" s="14"/>
      <c r="T212" s="14"/>
      <c r="U212" s="14"/>
      <c r="V212" s="14"/>
      <c r="W212" s="14"/>
      <c r="X212" s="14"/>
      <c r="Y212" s="14"/>
      <c r="Z212" s="14"/>
    </row>
    <row r="213" spans="1:26" ht="12.75" customHeight="1" x14ac:dyDescent="0.2">
      <c r="A213" s="14"/>
      <c r="B213" s="247"/>
      <c r="C213" s="247"/>
      <c r="D213" s="247"/>
      <c r="E213" s="495"/>
      <c r="F213" s="247"/>
      <c r="G213" s="247"/>
      <c r="H213" s="473"/>
      <c r="I213" s="14"/>
      <c r="J213" s="14"/>
      <c r="K213" s="14"/>
      <c r="L213" s="14"/>
      <c r="M213" s="14"/>
      <c r="N213" s="14"/>
      <c r="O213" s="14"/>
      <c r="P213" s="14"/>
      <c r="Q213" s="14"/>
      <c r="R213" s="14"/>
      <c r="S213" s="14"/>
      <c r="T213" s="14"/>
      <c r="U213" s="14"/>
      <c r="V213" s="14"/>
      <c r="W213" s="14"/>
      <c r="X213" s="14"/>
      <c r="Y213" s="14"/>
      <c r="Z213" s="14"/>
    </row>
    <row r="214" spans="1:26" ht="12.75" customHeight="1" x14ac:dyDescent="0.2">
      <c r="A214" s="14"/>
      <c r="B214" s="247"/>
      <c r="C214" s="247"/>
      <c r="D214" s="247"/>
      <c r="E214" s="495"/>
      <c r="F214" s="247"/>
      <c r="G214" s="247"/>
      <c r="H214" s="473"/>
      <c r="I214" s="14"/>
      <c r="J214" s="14"/>
      <c r="K214" s="14"/>
      <c r="L214" s="14"/>
      <c r="M214" s="14"/>
      <c r="N214" s="14"/>
      <c r="O214" s="14"/>
      <c r="P214" s="14"/>
      <c r="Q214" s="14"/>
      <c r="R214" s="14"/>
      <c r="S214" s="14"/>
      <c r="T214" s="14"/>
      <c r="U214" s="14"/>
      <c r="V214" s="14"/>
      <c r="W214" s="14"/>
      <c r="X214" s="14"/>
      <c r="Y214" s="14"/>
      <c r="Z214" s="14"/>
    </row>
    <row r="215" spans="1:26" ht="12.75" customHeight="1" x14ac:dyDescent="0.2">
      <c r="A215" s="14"/>
      <c r="B215" s="247"/>
      <c r="C215" s="247"/>
      <c r="D215" s="247"/>
      <c r="E215" s="495"/>
      <c r="F215" s="247"/>
      <c r="G215" s="247"/>
      <c r="H215" s="473"/>
      <c r="I215" s="14"/>
      <c r="J215" s="14"/>
      <c r="K215" s="14"/>
      <c r="L215" s="14"/>
      <c r="M215" s="14"/>
      <c r="N215" s="14"/>
      <c r="O215" s="14"/>
      <c r="P215" s="14"/>
      <c r="Q215" s="14"/>
      <c r="R215" s="14"/>
      <c r="S215" s="14"/>
      <c r="T215" s="14"/>
      <c r="U215" s="14"/>
      <c r="V215" s="14"/>
      <c r="W215" s="14"/>
      <c r="X215" s="14"/>
      <c r="Y215" s="14"/>
      <c r="Z215" s="14"/>
    </row>
    <row r="216" spans="1:26" ht="12.75" customHeight="1" x14ac:dyDescent="0.2">
      <c r="A216" s="14"/>
      <c r="B216" s="247"/>
      <c r="C216" s="247"/>
      <c r="D216" s="247"/>
      <c r="E216" s="495"/>
      <c r="F216" s="247"/>
      <c r="G216" s="247"/>
      <c r="H216" s="473"/>
      <c r="I216" s="14"/>
      <c r="J216" s="14"/>
      <c r="K216" s="14"/>
      <c r="L216" s="14"/>
      <c r="M216" s="14"/>
      <c r="N216" s="14"/>
      <c r="O216" s="14"/>
      <c r="P216" s="14"/>
      <c r="Q216" s="14"/>
      <c r="R216" s="14"/>
      <c r="S216" s="14"/>
      <c r="T216" s="14"/>
      <c r="U216" s="14"/>
      <c r="V216" s="14"/>
      <c r="W216" s="14"/>
      <c r="X216" s="14"/>
      <c r="Y216" s="14"/>
      <c r="Z216" s="14"/>
    </row>
    <row r="217" spans="1:26" ht="12.75" customHeight="1" x14ac:dyDescent="0.2">
      <c r="A217" s="14"/>
      <c r="B217" s="247"/>
      <c r="C217" s="247"/>
      <c r="D217" s="247"/>
      <c r="E217" s="495"/>
      <c r="F217" s="247"/>
      <c r="G217" s="247"/>
      <c r="H217" s="473"/>
      <c r="I217" s="14"/>
      <c r="J217" s="14"/>
      <c r="K217" s="14"/>
      <c r="L217" s="14"/>
      <c r="M217" s="14"/>
      <c r="N217" s="14"/>
      <c r="O217" s="14"/>
      <c r="P217" s="14"/>
      <c r="Q217" s="14"/>
      <c r="R217" s="14"/>
      <c r="S217" s="14"/>
      <c r="T217" s="14"/>
      <c r="U217" s="14"/>
      <c r="V217" s="14"/>
      <c r="W217" s="14"/>
      <c r="X217" s="14"/>
      <c r="Y217" s="14"/>
      <c r="Z217" s="14"/>
    </row>
    <row r="218" spans="1:26" ht="12.75" customHeight="1" x14ac:dyDescent="0.2">
      <c r="A218" s="14"/>
      <c r="B218" s="247"/>
      <c r="C218" s="247"/>
      <c r="D218" s="247"/>
      <c r="E218" s="495"/>
      <c r="F218" s="247"/>
      <c r="G218" s="247"/>
      <c r="H218" s="473"/>
      <c r="I218" s="14"/>
      <c r="J218" s="14"/>
      <c r="K218" s="14"/>
      <c r="L218" s="14"/>
      <c r="M218" s="14"/>
      <c r="N218" s="14"/>
      <c r="O218" s="14"/>
      <c r="P218" s="14"/>
      <c r="Q218" s="14"/>
      <c r="R218" s="14"/>
      <c r="S218" s="14"/>
      <c r="T218" s="14"/>
      <c r="U218" s="14"/>
      <c r="V218" s="14"/>
      <c r="W218" s="14"/>
      <c r="X218" s="14"/>
      <c r="Y218" s="14"/>
      <c r="Z218" s="14"/>
    </row>
    <row r="219" spans="1:26" ht="12.75" customHeight="1" x14ac:dyDescent="0.2">
      <c r="A219" s="14"/>
      <c r="B219" s="247"/>
      <c r="C219" s="247"/>
      <c r="D219" s="247"/>
      <c r="E219" s="495"/>
      <c r="F219" s="247"/>
      <c r="G219" s="247"/>
      <c r="H219" s="473"/>
      <c r="I219" s="14"/>
      <c r="J219" s="14"/>
      <c r="K219" s="14"/>
      <c r="L219" s="14"/>
      <c r="M219" s="14"/>
      <c r="N219" s="14"/>
      <c r="O219" s="14"/>
      <c r="P219" s="14"/>
      <c r="Q219" s="14"/>
      <c r="R219" s="14"/>
      <c r="S219" s="14"/>
      <c r="T219" s="14"/>
      <c r="U219" s="14"/>
      <c r="V219" s="14"/>
      <c r="W219" s="14"/>
      <c r="X219" s="14"/>
      <c r="Y219" s="14"/>
      <c r="Z219" s="14"/>
    </row>
    <row r="220" spans="1:26" ht="12.75" customHeight="1" x14ac:dyDescent="0.2">
      <c r="A220" s="14"/>
      <c r="B220" s="247"/>
      <c r="C220" s="247"/>
      <c r="D220" s="247"/>
      <c r="E220" s="495"/>
      <c r="F220" s="247"/>
      <c r="G220" s="247"/>
      <c r="H220" s="473"/>
      <c r="I220" s="14"/>
      <c r="J220" s="14"/>
      <c r="K220" s="14"/>
      <c r="L220" s="14"/>
      <c r="M220" s="14"/>
      <c r="N220" s="14"/>
      <c r="O220" s="14"/>
      <c r="P220" s="14"/>
      <c r="Q220" s="14"/>
      <c r="R220" s="14"/>
      <c r="S220" s="14"/>
      <c r="T220" s="14"/>
      <c r="U220" s="14"/>
      <c r="V220" s="14"/>
      <c r="W220" s="14"/>
      <c r="X220" s="14"/>
      <c r="Y220" s="14"/>
      <c r="Z220" s="14"/>
    </row>
    <row r="221" spans="1:26" ht="12.75" customHeight="1" x14ac:dyDescent="0.2">
      <c r="A221" s="14"/>
      <c r="B221" s="247"/>
      <c r="C221" s="247"/>
      <c r="D221" s="247"/>
      <c r="E221" s="495"/>
      <c r="F221" s="247"/>
      <c r="G221" s="247"/>
      <c r="H221" s="473"/>
      <c r="I221" s="14"/>
      <c r="J221" s="14"/>
      <c r="K221" s="14"/>
      <c r="L221" s="14"/>
      <c r="M221" s="14"/>
      <c r="N221" s="14"/>
      <c r="O221" s="14"/>
      <c r="P221" s="14"/>
      <c r="Q221" s="14"/>
      <c r="R221" s="14"/>
      <c r="S221" s="14"/>
      <c r="T221" s="14"/>
      <c r="U221" s="14"/>
      <c r="V221" s="14"/>
      <c r="W221" s="14"/>
      <c r="X221" s="14"/>
      <c r="Y221" s="14"/>
      <c r="Z221" s="14"/>
    </row>
    <row r="222" spans="1:26" ht="12.75" customHeight="1" x14ac:dyDescent="0.2">
      <c r="A222" s="14"/>
      <c r="B222" s="247"/>
      <c r="C222" s="247"/>
      <c r="D222" s="247"/>
      <c r="E222" s="495"/>
      <c r="F222" s="247"/>
      <c r="G222" s="247"/>
      <c r="H222" s="473"/>
      <c r="I222" s="14"/>
      <c r="J222" s="14"/>
      <c r="K222" s="14"/>
      <c r="L222" s="14"/>
      <c r="M222" s="14"/>
      <c r="N222" s="14"/>
      <c r="O222" s="14"/>
      <c r="P222" s="14"/>
      <c r="Q222" s="14"/>
      <c r="R222" s="14"/>
      <c r="S222" s="14"/>
      <c r="T222" s="14"/>
      <c r="U222" s="14"/>
      <c r="V222" s="14"/>
      <c r="W222" s="14"/>
      <c r="X222" s="14"/>
      <c r="Y222" s="14"/>
      <c r="Z222" s="14"/>
    </row>
    <row r="223" spans="1:26" ht="12.75" customHeight="1" x14ac:dyDescent="0.2">
      <c r="A223" s="14"/>
      <c r="B223" s="247"/>
      <c r="C223" s="247"/>
      <c r="D223" s="247"/>
      <c r="E223" s="495"/>
      <c r="F223" s="247"/>
      <c r="G223" s="247"/>
      <c r="H223" s="473"/>
      <c r="I223" s="14"/>
      <c r="J223" s="14"/>
      <c r="K223" s="14"/>
      <c r="L223" s="14"/>
      <c r="M223" s="14"/>
      <c r="N223" s="14"/>
      <c r="O223" s="14"/>
      <c r="P223" s="14"/>
      <c r="Q223" s="14"/>
      <c r="R223" s="14"/>
      <c r="S223" s="14"/>
      <c r="T223" s="14"/>
      <c r="U223" s="14"/>
      <c r="V223" s="14"/>
      <c r="W223" s="14"/>
      <c r="X223" s="14"/>
      <c r="Y223" s="14"/>
      <c r="Z223" s="14"/>
    </row>
    <row r="224" spans="1:26" ht="12.75" customHeight="1" x14ac:dyDescent="0.2">
      <c r="A224" s="14"/>
      <c r="B224" s="247"/>
      <c r="C224" s="247"/>
      <c r="D224" s="247"/>
      <c r="E224" s="495"/>
      <c r="F224" s="247"/>
      <c r="G224" s="247"/>
      <c r="H224" s="473"/>
      <c r="I224" s="14"/>
      <c r="J224" s="14"/>
      <c r="K224" s="14"/>
      <c r="L224" s="14"/>
      <c r="M224" s="14"/>
      <c r="N224" s="14"/>
      <c r="O224" s="14"/>
      <c r="P224" s="14"/>
      <c r="Q224" s="14"/>
      <c r="R224" s="14"/>
      <c r="S224" s="14"/>
      <c r="T224" s="14"/>
      <c r="U224" s="14"/>
      <c r="V224" s="14"/>
      <c r="W224" s="14"/>
      <c r="X224" s="14"/>
      <c r="Y224" s="14"/>
      <c r="Z224" s="14"/>
    </row>
    <row r="225" spans="1:26" ht="12.75" customHeight="1" x14ac:dyDescent="0.2">
      <c r="A225" s="14"/>
      <c r="B225" s="247"/>
      <c r="C225" s="247"/>
      <c r="D225" s="247"/>
      <c r="E225" s="495"/>
      <c r="F225" s="247"/>
      <c r="G225" s="247"/>
      <c r="H225" s="473"/>
      <c r="I225" s="14"/>
      <c r="J225" s="14"/>
      <c r="K225" s="14"/>
      <c r="L225" s="14"/>
      <c r="M225" s="14"/>
      <c r="N225" s="14"/>
      <c r="O225" s="14"/>
      <c r="P225" s="14"/>
      <c r="Q225" s="14"/>
      <c r="R225" s="14"/>
      <c r="S225" s="14"/>
      <c r="T225" s="14"/>
      <c r="U225" s="14"/>
      <c r="V225" s="14"/>
      <c r="W225" s="14"/>
      <c r="X225" s="14"/>
      <c r="Y225" s="14"/>
      <c r="Z225" s="14"/>
    </row>
    <row r="226" spans="1:26" ht="12.75" customHeight="1" x14ac:dyDescent="0.2">
      <c r="A226" s="14"/>
      <c r="B226" s="247"/>
      <c r="C226" s="247"/>
      <c r="D226" s="247"/>
      <c r="E226" s="495"/>
      <c r="F226" s="247"/>
      <c r="G226" s="247"/>
      <c r="H226" s="473"/>
      <c r="I226" s="14"/>
      <c r="J226" s="14"/>
      <c r="K226" s="14"/>
      <c r="L226" s="14"/>
      <c r="M226" s="14"/>
      <c r="N226" s="14"/>
      <c r="O226" s="14"/>
      <c r="P226" s="14"/>
      <c r="Q226" s="14"/>
      <c r="R226" s="14"/>
      <c r="S226" s="14"/>
      <c r="T226" s="14"/>
      <c r="U226" s="14"/>
      <c r="V226" s="14"/>
      <c r="W226" s="14"/>
      <c r="X226" s="14"/>
      <c r="Y226" s="14"/>
      <c r="Z226" s="14"/>
    </row>
    <row r="227" spans="1:26" ht="12.75" customHeight="1" x14ac:dyDescent="0.2">
      <c r="A227" s="14"/>
      <c r="B227" s="247"/>
      <c r="C227" s="247"/>
      <c r="D227" s="247"/>
      <c r="E227" s="495"/>
      <c r="F227" s="247"/>
      <c r="G227" s="247"/>
      <c r="H227" s="473"/>
      <c r="I227" s="14"/>
      <c r="J227" s="14"/>
      <c r="K227" s="14"/>
      <c r="L227" s="14"/>
      <c r="M227" s="14"/>
      <c r="N227" s="14"/>
      <c r="O227" s="14"/>
      <c r="P227" s="14"/>
      <c r="Q227" s="14"/>
      <c r="R227" s="14"/>
      <c r="S227" s="14"/>
      <c r="T227" s="14"/>
      <c r="U227" s="14"/>
      <c r="V227" s="14"/>
      <c r="W227" s="14"/>
      <c r="X227" s="14"/>
      <c r="Y227" s="14"/>
      <c r="Z227" s="14"/>
    </row>
    <row r="228" spans="1:26" ht="12.75" customHeight="1" x14ac:dyDescent="0.2">
      <c r="A228" s="14"/>
      <c r="B228" s="247"/>
      <c r="C228" s="247"/>
      <c r="D228" s="247"/>
      <c r="E228" s="495"/>
      <c r="F228" s="247"/>
      <c r="G228" s="247"/>
      <c r="H228" s="473"/>
      <c r="I228" s="14"/>
      <c r="J228" s="14"/>
      <c r="K228" s="14"/>
      <c r="L228" s="14"/>
      <c r="M228" s="14"/>
      <c r="N228" s="14"/>
      <c r="O228" s="14"/>
      <c r="P228" s="14"/>
      <c r="Q228" s="14"/>
      <c r="R228" s="14"/>
      <c r="S228" s="14"/>
      <c r="T228" s="14"/>
      <c r="U228" s="14"/>
      <c r="V228" s="14"/>
      <c r="W228" s="14"/>
      <c r="X228" s="14"/>
      <c r="Y228" s="14"/>
      <c r="Z228" s="14"/>
    </row>
    <row r="229" spans="1:26" ht="12.75" customHeight="1" x14ac:dyDescent="0.2">
      <c r="A229" s="14"/>
      <c r="B229" s="247"/>
      <c r="C229" s="247"/>
      <c r="D229" s="247"/>
      <c r="E229" s="495"/>
      <c r="F229" s="247"/>
      <c r="G229" s="247"/>
      <c r="H229" s="473"/>
      <c r="I229" s="14"/>
      <c r="J229" s="14"/>
      <c r="K229" s="14"/>
      <c r="L229" s="14"/>
      <c r="M229" s="14"/>
      <c r="N229" s="14"/>
      <c r="O229" s="14"/>
      <c r="P229" s="14"/>
      <c r="Q229" s="14"/>
      <c r="R229" s="14"/>
      <c r="S229" s="14"/>
      <c r="T229" s="14"/>
      <c r="U229" s="14"/>
      <c r="V229" s="14"/>
      <c r="W229" s="14"/>
      <c r="X229" s="14"/>
      <c r="Y229" s="14"/>
      <c r="Z229" s="14"/>
    </row>
    <row r="230" spans="1:26" ht="12.75" customHeight="1" x14ac:dyDescent="0.2">
      <c r="A230" s="14"/>
      <c r="B230" s="247"/>
      <c r="C230" s="247"/>
      <c r="D230" s="247"/>
      <c r="E230" s="495"/>
      <c r="F230" s="247"/>
      <c r="G230" s="247"/>
      <c r="H230" s="473"/>
      <c r="I230" s="14"/>
      <c r="J230" s="14"/>
      <c r="K230" s="14"/>
      <c r="L230" s="14"/>
      <c r="M230" s="14"/>
      <c r="N230" s="14"/>
      <c r="O230" s="14"/>
      <c r="P230" s="14"/>
      <c r="Q230" s="14"/>
      <c r="R230" s="14"/>
      <c r="S230" s="14"/>
      <c r="T230" s="14"/>
      <c r="U230" s="14"/>
      <c r="V230" s="14"/>
      <c r="W230" s="14"/>
      <c r="X230" s="14"/>
      <c r="Y230" s="14"/>
      <c r="Z230" s="14"/>
    </row>
    <row r="231" spans="1:26" ht="12.75" customHeight="1" x14ac:dyDescent="0.2">
      <c r="A231" s="14"/>
      <c r="B231" s="247"/>
      <c r="C231" s="247"/>
      <c r="D231" s="247"/>
      <c r="E231" s="495"/>
      <c r="F231" s="247"/>
      <c r="G231" s="247"/>
      <c r="H231" s="473"/>
      <c r="I231" s="14"/>
      <c r="J231" s="14"/>
      <c r="K231" s="14"/>
      <c r="L231" s="14"/>
      <c r="M231" s="14"/>
      <c r="N231" s="14"/>
      <c r="O231" s="14"/>
      <c r="P231" s="14"/>
      <c r="Q231" s="14"/>
      <c r="R231" s="14"/>
      <c r="S231" s="14"/>
      <c r="T231" s="14"/>
      <c r="U231" s="14"/>
      <c r="V231" s="14"/>
      <c r="W231" s="14"/>
      <c r="X231" s="14"/>
      <c r="Y231" s="14"/>
      <c r="Z231" s="14"/>
    </row>
    <row r="232" spans="1:26" ht="12.75" customHeight="1" x14ac:dyDescent="0.2">
      <c r="A232" s="14"/>
      <c r="B232" s="247"/>
      <c r="C232" s="247"/>
      <c r="D232" s="247"/>
      <c r="E232" s="495"/>
      <c r="F232" s="247"/>
      <c r="G232" s="247"/>
      <c r="H232" s="473"/>
      <c r="I232" s="14"/>
      <c r="J232" s="14"/>
      <c r="K232" s="14"/>
      <c r="L232" s="14"/>
      <c r="M232" s="14"/>
      <c r="N232" s="14"/>
      <c r="O232" s="14"/>
      <c r="P232" s="14"/>
      <c r="Q232" s="14"/>
      <c r="R232" s="14"/>
      <c r="S232" s="14"/>
      <c r="T232" s="14"/>
      <c r="U232" s="14"/>
      <c r="V232" s="14"/>
      <c r="W232" s="14"/>
      <c r="X232" s="14"/>
      <c r="Y232" s="14"/>
      <c r="Z232" s="14"/>
    </row>
    <row r="233" spans="1:26" ht="12.75" customHeight="1" x14ac:dyDescent="0.2">
      <c r="A233" s="14"/>
      <c r="B233" s="247"/>
      <c r="C233" s="247"/>
      <c r="D233" s="247"/>
      <c r="E233" s="495"/>
      <c r="F233" s="247"/>
      <c r="G233" s="247"/>
      <c r="H233" s="473"/>
      <c r="I233" s="14"/>
      <c r="J233" s="14"/>
      <c r="K233" s="14"/>
      <c r="L233" s="14"/>
      <c r="M233" s="14"/>
      <c r="N233" s="14"/>
      <c r="O233" s="14"/>
      <c r="P233" s="14"/>
      <c r="Q233" s="14"/>
      <c r="R233" s="14"/>
      <c r="S233" s="14"/>
      <c r="T233" s="14"/>
      <c r="U233" s="14"/>
      <c r="V233" s="14"/>
      <c r="W233" s="14"/>
      <c r="X233" s="14"/>
      <c r="Y233" s="14"/>
      <c r="Z233" s="14"/>
    </row>
    <row r="234" spans="1:26" ht="12.75" customHeight="1" x14ac:dyDescent="0.2">
      <c r="A234" s="14"/>
      <c r="B234" s="247"/>
      <c r="C234" s="247"/>
      <c r="D234" s="247"/>
      <c r="E234" s="495"/>
      <c r="F234" s="247"/>
      <c r="G234" s="247"/>
      <c r="H234" s="473"/>
      <c r="I234" s="14"/>
      <c r="J234" s="14"/>
      <c r="K234" s="14"/>
      <c r="L234" s="14"/>
      <c r="M234" s="14"/>
      <c r="N234" s="14"/>
      <c r="O234" s="14"/>
      <c r="P234" s="14"/>
      <c r="Q234" s="14"/>
      <c r="R234" s="14"/>
      <c r="S234" s="14"/>
      <c r="T234" s="14"/>
      <c r="U234" s="14"/>
      <c r="V234" s="14"/>
      <c r="W234" s="14"/>
      <c r="X234" s="14"/>
      <c r="Y234" s="14"/>
      <c r="Z234" s="14"/>
    </row>
    <row r="235" spans="1:26" ht="12.75" customHeight="1" x14ac:dyDescent="0.2">
      <c r="A235" s="14"/>
      <c r="B235" s="247"/>
      <c r="C235" s="247"/>
      <c r="D235" s="247"/>
      <c r="E235" s="495"/>
      <c r="F235" s="247"/>
      <c r="G235" s="247"/>
      <c r="H235" s="473"/>
      <c r="I235" s="14"/>
      <c r="J235" s="14"/>
      <c r="K235" s="14"/>
      <c r="L235" s="14"/>
      <c r="M235" s="14"/>
      <c r="N235" s="14"/>
      <c r="O235" s="14"/>
      <c r="P235" s="14"/>
      <c r="Q235" s="14"/>
      <c r="R235" s="14"/>
      <c r="S235" s="14"/>
      <c r="T235" s="14"/>
      <c r="U235" s="14"/>
      <c r="V235" s="14"/>
      <c r="W235" s="14"/>
      <c r="X235" s="14"/>
      <c r="Y235" s="14"/>
      <c r="Z235" s="14"/>
    </row>
    <row r="236" spans="1:26" ht="12.75" customHeight="1" x14ac:dyDescent="0.2">
      <c r="A236" s="14"/>
      <c r="B236" s="247"/>
      <c r="C236" s="247"/>
      <c r="D236" s="247"/>
      <c r="E236" s="495"/>
      <c r="F236" s="247"/>
      <c r="G236" s="247"/>
      <c r="H236" s="473"/>
      <c r="I236" s="14"/>
      <c r="J236" s="14"/>
      <c r="K236" s="14"/>
      <c r="L236" s="14"/>
      <c r="M236" s="14"/>
      <c r="N236" s="14"/>
      <c r="O236" s="14"/>
      <c r="P236" s="14"/>
      <c r="Q236" s="14"/>
      <c r="R236" s="14"/>
      <c r="S236" s="14"/>
      <c r="T236" s="14"/>
      <c r="U236" s="14"/>
      <c r="V236" s="14"/>
      <c r="W236" s="14"/>
      <c r="X236" s="14"/>
      <c r="Y236" s="14"/>
      <c r="Z236" s="14"/>
    </row>
    <row r="237" spans="1:26" ht="12.75" customHeight="1" x14ac:dyDescent="0.2">
      <c r="A237" s="14"/>
      <c r="B237" s="247"/>
      <c r="C237" s="247"/>
      <c r="D237" s="247"/>
      <c r="E237" s="495"/>
      <c r="F237" s="247"/>
      <c r="G237" s="247"/>
      <c r="H237" s="473"/>
      <c r="I237" s="14"/>
      <c r="J237" s="14"/>
      <c r="K237" s="14"/>
      <c r="L237" s="14"/>
      <c r="M237" s="14"/>
      <c r="N237" s="14"/>
      <c r="O237" s="14"/>
      <c r="P237" s="14"/>
      <c r="Q237" s="14"/>
      <c r="R237" s="14"/>
      <c r="S237" s="14"/>
      <c r="T237" s="14"/>
      <c r="U237" s="14"/>
      <c r="V237" s="14"/>
      <c r="W237" s="14"/>
      <c r="X237" s="14"/>
      <c r="Y237" s="14"/>
      <c r="Z237" s="14"/>
    </row>
    <row r="238" spans="1:26" ht="12.75" customHeight="1" x14ac:dyDescent="0.2">
      <c r="A238" s="14"/>
      <c r="B238" s="247"/>
      <c r="C238" s="247"/>
      <c r="D238" s="247"/>
      <c r="E238" s="495"/>
      <c r="F238" s="247"/>
      <c r="G238" s="247"/>
      <c r="H238" s="473"/>
      <c r="I238" s="14"/>
      <c r="J238" s="14"/>
      <c r="K238" s="14"/>
      <c r="L238" s="14"/>
      <c r="M238" s="14"/>
      <c r="N238" s="14"/>
      <c r="O238" s="14"/>
      <c r="P238" s="14"/>
      <c r="Q238" s="14"/>
      <c r="R238" s="14"/>
      <c r="S238" s="14"/>
      <c r="T238" s="14"/>
      <c r="U238" s="14"/>
      <c r="V238" s="14"/>
      <c r="W238" s="14"/>
      <c r="X238" s="14"/>
      <c r="Y238" s="14"/>
      <c r="Z238" s="14"/>
    </row>
    <row r="239" spans="1:26" ht="12.75" customHeight="1" x14ac:dyDescent="0.2">
      <c r="A239" s="14"/>
      <c r="B239" s="247"/>
      <c r="C239" s="247"/>
      <c r="D239" s="247"/>
      <c r="E239" s="495"/>
      <c r="F239" s="247"/>
      <c r="G239" s="247"/>
      <c r="H239" s="473"/>
      <c r="I239" s="14"/>
      <c r="J239" s="14"/>
      <c r="K239" s="14"/>
      <c r="L239" s="14"/>
      <c r="M239" s="14"/>
      <c r="N239" s="14"/>
      <c r="O239" s="14"/>
      <c r="P239" s="14"/>
      <c r="Q239" s="14"/>
      <c r="R239" s="14"/>
      <c r="S239" s="14"/>
      <c r="T239" s="14"/>
      <c r="U239" s="14"/>
      <c r="V239" s="14"/>
      <c r="W239" s="14"/>
      <c r="X239" s="14"/>
      <c r="Y239" s="14"/>
      <c r="Z239" s="14"/>
    </row>
    <row r="240" spans="1:26" ht="12.75" customHeight="1" x14ac:dyDescent="0.2">
      <c r="A240" s="14"/>
      <c r="B240" s="247"/>
      <c r="C240" s="247"/>
      <c r="D240" s="247"/>
      <c r="E240" s="495"/>
      <c r="F240" s="247"/>
      <c r="G240" s="247"/>
      <c r="H240" s="473"/>
      <c r="I240" s="14"/>
      <c r="J240" s="14"/>
      <c r="K240" s="14"/>
      <c r="L240" s="14"/>
      <c r="M240" s="14"/>
      <c r="N240" s="14"/>
      <c r="O240" s="14"/>
      <c r="P240" s="14"/>
      <c r="Q240" s="14"/>
      <c r="R240" s="14"/>
      <c r="S240" s="14"/>
      <c r="T240" s="14"/>
      <c r="U240" s="14"/>
      <c r="V240" s="14"/>
      <c r="W240" s="14"/>
      <c r="X240" s="14"/>
      <c r="Y240" s="14"/>
      <c r="Z240" s="14"/>
    </row>
    <row r="241" spans="1:26" ht="12.75" customHeight="1" x14ac:dyDescent="0.2">
      <c r="A241" s="14"/>
      <c r="B241" s="247"/>
      <c r="C241" s="247"/>
      <c r="D241" s="247"/>
      <c r="E241" s="495"/>
      <c r="F241" s="247"/>
      <c r="G241" s="247"/>
      <c r="H241" s="473"/>
      <c r="I241" s="14"/>
      <c r="J241" s="14"/>
      <c r="K241" s="14"/>
      <c r="L241" s="14"/>
      <c r="M241" s="14"/>
      <c r="N241" s="14"/>
      <c r="O241" s="14"/>
      <c r="P241" s="14"/>
      <c r="Q241" s="14"/>
      <c r="R241" s="14"/>
      <c r="S241" s="14"/>
      <c r="T241" s="14"/>
      <c r="U241" s="14"/>
      <c r="V241" s="14"/>
      <c r="W241" s="14"/>
      <c r="X241" s="14"/>
      <c r="Y241" s="14"/>
      <c r="Z241" s="14"/>
    </row>
    <row r="242" spans="1:26" ht="12.75" customHeight="1" x14ac:dyDescent="0.2">
      <c r="A242" s="14"/>
      <c r="B242" s="247"/>
      <c r="C242" s="247"/>
      <c r="D242" s="247"/>
      <c r="E242" s="495"/>
      <c r="F242" s="247"/>
      <c r="G242" s="247"/>
      <c r="H242" s="473"/>
      <c r="I242" s="14"/>
      <c r="J242" s="14"/>
      <c r="K242" s="14"/>
      <c r="L242" s="14"/>
      <c r="M242" s="14"/>
      <c r="N242" s="14"/>
      <c r="O242" s="14"/>
      <c r="P242" s="14"/>
      <c r="Q242" s="14"/>
      <c r="R242" s="14"/>
      <c r="S242" s="14"/>
      <c r="T242" s="14"/>
      <c r="U242" s="14"/>
      <c r="V242" s="14"/>
      <c r="W242" s="14"/>
      <c r="X242" s="14"/>
      <c r="Y242" s="14"/>
      <c r="Z242" s="14"/>
    </row>
    <row r="243" spans="1:26" ht="12.75" customHeight="1" x14ac:dyDescent="0.2">
      <c r="A243" s="14"/>
      <c r="B243" s="247"/>
      <c r="C243" s="247"/>
      <c r="D243" s="247"/>
      <c r="E243" s="495"/>
      <c r="F243" s="247"/>
      <c r="G243" s="247"/>
      <c r="H243" s="473"/>
      <c r="I243" s="14"/>
      <c r="J243" s="14"/>
      <c r="K243" s="14"/>
      <c r="L243" s="14"/>
      <c r="M243" s="14"/>
      <c r="N243" s="14"/>
      <c r="O243" s="14"/>
      <c r="P243" s="14"/>
      <c r="Q243" s="14"/>
      <c r="R243" s="14"/>
      <c r="S243" s="14"/>
      <c r="T243" s="14"/>
      <c r="U243" s="14"/>
      <c r="V243" s="14"/>
      <c r="W243" s="14"/>
      <c r="X243" s="14"/>
      <c r="Y243" s="14"/>
      <c r="Z243" s="14"/>
    </row>
    <row r="244" spans="1:26" ht="12.75" customHeight="1" x14ac:dyDescent="0.2">
      <c r="A244" s="14"/>
      <c r="B244" s="247"/>
      <c r="C244" s="247"/>
      <c r="D244" s="247"/>
      <c r="E244" s="495"/>
      <c r="F244" s="247"/>
      <c r="G244" s="247"/>
      <c r="H244" s="473"/>
      <c r="I244" s="14"/>
      <c r="J244" s="14"/>
      <c r="K244" s="14"/>
      <c r="L244" s="14"/>
      <c r="M244" s="14"/>
      <c r="N244" s="14"/>
      <c r="O244" s="14"/>
      <c r="P244" s="14"/>
      <c r="Q244" s="14"/>
      <c r="R244" s="14"/>
      <c r="S244" s="14"/>
      <c r="T244" s="14"/>
      <c r="U244" s="14"/>
      <c r="V244" s="14"/>
      <c r="W244" s="14"/>
      <c r="X244" s="14"/>
      <c r="Y244" s="14"/>
      <c r="Z244" s="14"/>
    </row>
    <row r="245" spans="1:26" ht="12.75" customHeight="1" x14ac:dyDescent="0.2">
      <c r="A245" s="14"/>
      <c r="B245" s="247"/>
      <c r="C245" s="247"/>
      <c r="D245" s="247"/>
      <c r="E245" s="495"/>
      <c r="F245" s="247"/>
      <c r="G245" s="247"/>
      <c r="H245" s="473"/>
      <c r="I245" s="14"/>
      <c r="J245" s="14"/>
      <c r="K245" s="14"/>
      <c r="L245" s="14"/>
      <c r="M245" s="14"/>
      <c r="N245" s="14"/>
      <c r="O245" s="14"/>
      <c r="P245" s="14"/>
      <c r="Q245" s="14"/>
      <c r="R245" s="14"/>
      <c r="S245" s="14"/>
      <c r="T245" s="14"/>
      <c r="U245" s="14"/>
      <c r="V245" s="14"/>
      <c r="W245" s="14"/>
      <c r="X245" s="14"/>
      <c r="Y245" s="14"/>
      <c r="Z245" s="14"/>
    </row>
    <row r="246" spans="1:26" ht="12.75" customHeight="1" x14ac:dyDescent="0.2">
      <c r="A246" s="14"/>
      <c r="B246" s="247"/>
      <c r="C246" s="247"/>
      <c r="D246" s="247"/>
      <c r="E246" s="495"/>
      <c r="F246" s="247"/>
      <c r="G246" s="247"/>
      <c r="H246" s="473"/>
      <c r="I246" s="14"/>
      <c r="J246" s="14"/>
      <c r="K246" s="14"/>
      <c r="L246" s="14"/>
      <c r="M246" s="14"/>
      <c r="N246" s="14"/>
      <c r="O246" s="14"/>
      <c r="P246" s="14"/>
      <c r="Q246" s="14"/>
      <c r="R246" s="14"/>
      <c r="S246" s="14"/>
      <c r="T246" s="14"/>
      <c r="U246" s="14"/>
      <c r="V246" s="14"/>
      <c r="W246" s="14"/>
      <c r="X246" s="14"/>
      <c r="Y246" s="14"/>
      <c r="Z246" s="14"/>
    </row>
    <row r="247" spans="1:26" ht="12.75" customHeight="1" x14ac:dyDescent="0.2">
      <c r="A247" s="14"/>
      <c r="B247" s="247"/>
      <c r="C247" s="247"/>
      <c r="D247" s="247"/>
      <c r="E247" s="495"/>
      <c r="F247" s="247"/>
      <c r="G247" s="247"/>
      <c r="H247" s="473"/>
      <c r="I247" s="14"/>
      <c r="J247" s="14"/>
      <c r="K247" s="14"/>
      <c r="L247" s="14"/>
      <c r="M247" s="14"/>
      <c r="N247" s="14"/>
      <c r="O247" s="14"/>
      <c r="P247" s="14"/>
      <c r="Q247" s="14"/>
      <c r="R247" s="14"/>
      <c r="S247" s="14"/>
      <c r="T247" s="14"/>
      <c r="U247" s="14"/>
      <c r="V247" s="14"/>
      <c r="W247" s="14"/>
      <c r="X247" s="14"/>
      <c r="Y247" s="14"/>
      <c r="Z247" s="14"/>
    </row>
    <row r="248" spans="1:26" ht="12.75" customHeight="1" x14ac:dyDescent="0.2">
      <c r="A248" s="14"/>
      <c r="B248" s="247"/>
      <c r="C248" s="247"/>
      <c r="D248" s="247"/>
      <c r="E248" s="495"/>
      <c r="F248" s="247"/>
      <c r="G248" s="247"/>
      <c r="H248" s="473"/>
      <c r="I248" s="14"/>
      <c r="J248" s="14"/>
      <c r="K248" s="14"/>
      <c r="L248" s="14"/>
      <c r="M248" s="14"/>
      <c r="N248" s="14"/>
      <c r="O248" s="14"/>
      <c r="P248" s="14"/>
      <c r="Q248" s="14"/>
      <c r="R248" s="14"/>
      <c r="S248" s="14"/>
      <c r="T248" s="14"/>
      <c r="U248" s="14"/>
      <c r="V248" s="14"/>
      <c r="W248" s="14"/>
      <c r="X248" s="14"/>
      <c r="Y248" s="14"/>
      <c r="Z248" s="14"/>
    </row>
    <row r="249" spans="1:26" ht="12.75" customHeight="1" x14ac:dyDescent="0.2">
      <c r="A249" s="14"/>
      <c r="B249" s="247"/>
      <c r="C249" s="247"/>
      <c r="D249" s="247"/>
      <c r="E249" s="495"/>
      <c r="F249" s="247"/>
      <c r="G249" s="247"/>
      <c r="H249" s="473"/>
      <c r="I249" s="14"/>
      <c r="J249" s="14"/>
      <c r="K249" s="14"/>
      <c r="L249" s="14"/>
      <c r="M249" s="14"/>
      <c r="N249" s="14"/>
      <c r="O249" s="14"/>
      <c r="P249" s="14"/>
      <c r="Q249" s="14"/>
      <c r="R249" s="14"/>
      <c r="S249" s="14"/>
      <c r="T249" s="14"/>
      <c r="U249" s="14"/>
      <c r="V249" s="14"/>
      <c r="W249" s="14"/>
      <c r="X249" s="14"/>
      <c r="Y249" s="14"/>
      <c r="Z249" s="14"/>
    </row>
    <row r="250" spans="1:26" ht="12.75" customHeight="1" x14ac:dyDescent="0.2">
      <c r="A250" s="14"/>
      <c r="B250" s="247"/>
      <c r="C250" s="247"/>
      <c r="D250" s="247"/>
      <c r="E250" s="495"/>
      <c r="F250" s="247"/>
      <c r="G250" s="247"/>
      <c r="H250" s="473"/>
      <c r="I250" s="14"/>
      <c r="J250" s="14"/>
      <c r="K250" s="14"/>
      <c r="L250" s="14"/>
      <c r="M250" s="14"/>
      <c r="N250" s="14"/>
      <c r="O250" s="14"/>
      <c r="P250" s="14"/>
      <c r="Q250" s="14"/>
      <c r="R250" s="14"/>
      <c r="S250" s="14"/>
      <c r="T250" s="14"/>
      <c r="U250" s="14"/>
      <c r="V250" s="14"/>
      <c r="W250" s="14"/>
      <c r="X250" s="14"/>
      <c r="Y250" s="14"/>
      <c r="Z250" s="14"/>
    </row>
    <row r="251" spans="1:26" ht="12.75" customHeight="1" x14ac:dyDescent="0.2">
      <c r="A251" s="14"/>
      <c r="B251" s="247"/>
      <c r="C251" s="247"/>
      <c r="D251" s="247"/>
      <c r="E251" s="495"/>
      <c r="F251" s="247"/>
      <c r="G251" s="247"/>
      <c r="H251" s="473"/>
      <c r="I251" s="14"/>
      <c r="J251" s="14"/>
      <c r="K251" s="14"/>
      <c r="L251" s="14"/>
      <c r="M251" s="14"/>
      <c r="N251" s="14"/>
      <c r="O251" s="14"/>
      <c r="P251" s="14"/>
      <c r="Q251" s="14"/>
      <c r="R251" s="14"/>
      <c r="S251" s="14"/>
      <c r="T251" s="14"/>
      <c r="U251" s="14"/>
      <c r="V251" s="14"/>
      <c r="W251" s="14"/>
      <c r="X251" s="14"/>
      <c r="Y251" s="14"/>
      <c r="Z251" s="14"/>
    </row>
    <row r="252" spans="1:26" ht="12.75" customHeight="1" x14ac:dyDescent="0.2">
      <c r="A252" s="14"/>
      <c r="B252" s="247"/>
      <c r="C252" s="247"/>
      <c r="D252" s="247"/>
      <c r="E252" s="495"/>
      <c r="F252" s="247"/>
      <c r="G252" s="247"/>
      <c r="H252" s="473"/>
      <c r="I252" s="14"/>
      <c r="J252" s="14"/>
      <c r="K252" s="14"/>
      <c r="L252" s="14"/>
      <c r="M252" s="14"/>
      <c r="N252" s="14"/>
      <c r="O252" s="14"/>
      <c r="P252" s="14"/>
      <c r="Q252" s="14"/>
      <c r="R252" s="14"/>
      <c r="S252" s="14"/>
      <c r="T252" s="14"/>
      <c r="U252" s="14"/>
      <c r="V252" s="14"/>
      <c r="W252" s="14"/>
      <c r="X252" s="14"/>
      <c r="Y252" s="14"/>
      <c r="Z252" s="14"/>
    </row>
    <row r="253" spans="1:26" ht="12.75" customHeight="1" x14ac:dyDescent="0.2">
      <c r="A253" s="14"/>
      <c r="B253" s="247"/>
      <c r="C253" s="247"/>
      <c r="D253" s="247"/>
      <c r="E253" s="495"/>
      <c r="F253" s="247"/>
      <c r="G253" s="247"/>
      <c r="H253" s="473"/>
      <c r="I253" s="14"/>
      <c r="J253" s="14"/>
      <c r="K253" s="14"/>
      <c r="L253" s="14"/>
      <c r="M253" s="14"/>
      <c r="N253" s="14"/>
      <c r="O253" s="14"/>
      <c r="P253" s="14"/>
      <c r="Q253" s="14"/>
      <c r="R253" s="14"/>
      <c r="S253" s="14"/>
      <c r="T253" s="14"/>
      <c r="U253" s="14"/>
      <c r="V253" s="14"/>
      <c r="W253" s="14"/>
      <c r="X253" s="14"/>
      <c r="Y253" s="14"/>
      <c r="Z253" s="14"/>
    </row>
    <row r="254" spans="1:26" ht="12.75" customHeight="1" x14ac:dyDescent="0.2">
      <c r="A254" s="14"/>
      <c r="B254" s="247"/>
      <c r="C254" s="247"/>
      <c r="D254" s="247"/>
      <c r="E254" s="495"/>
      <c r="F254" s="247"/>
      <c r="G254" s="247"/>
      <c r="H254" s="473"/>
      <c r="I254" s="14"/>
      <c r="J254" s="14"/>
      <c r="K254" s="14"/>
      <c r="L254" s="14"/>
      <c r="M254" s="14"/>
      <c r="N254" s="14"/>
      <c r="O254" s="14"/>
      <c r="P254" s="14"/>
      <c r="Q254" s="14"/>
      <c r="R254" s="14"/>
      <c r="S254" s="14"/>
      <c r="T254" s="14"/>
      <c r="U254" s="14"/>
      <c r="V254" s="14"/>
      <c r="W254" s="14"/>
      <c r="X254" s="14"/>
      <c r="Y254" s="14"/>
      <c r="Z254" s="14"/>
    </row>
    <row r="255" spans="1:26" ht="12.75" customHeight="1" x14ac:dyDescent="0.2">
      <c r="A255" s="14"/>
      <c r="B255" s="247"/>
      <c r="C255" s="247"/>
      <c r="D255" s="247"/>
      <c r="E255" s="495"/>
      <c r="F255" s="247"/>
      <c r="G255" s="247"/>
      <c r="H255" s="473"/>
      <c r="I255" s="14"/>
      <c r="J255" s="14"/>
      <c r="K255" s="14"/>
      <c r="L255" s="14"/>
      <c r="M255" s="14"/>
      <c r="N255" s="14"/>
      <c r="O255" s="14"/>
      <c r="P255" s="14"/>
      <c r="Q255" s="14"/>
      <c r="R255" s="14"/>
      <c r="S255" s="14"/>
      <c r="T255" s="14"/>
      <c r="U255" s="14"/>
      <c r="V255" s="14"/>
      <c r="W255" s="14"/>
      <c r="X255" s="14"/>
      <c r="Y255" s="14"/>
      <c r="Z255" s="14"/>
    </row>
    <row r="256" spans="1:26" ht="12.75" customHeight="1" x14ac:dyDescent="0.2">
      <c r="A256" s="14"/>
      <c r="B256" s="247"/>
      <c r="C256" s="247"/>
      <c r="D256" s="247"/>
      <c r="E256" s="495"/>
      <c r="F256" s="247"/>
      <c r="G256" s="247"/>
      <c r="H256" s="473"/>
      <c r="I256" s="14"/>
      <c r="J256" s="14"/>
      <c r="K256" s="14"/>
      <c r="L256" s="14"/>
      <c r="M256" s="14"/>
      <c r="N256" s="14"/>
      <c r="O256" s="14"/>
      <c r="P256" s="14"/>
      <c r="Q256" s="14"/>
      <c r="R256" s="14"/>
      <c r="S256" s="14"/>
      <c r="T256" s="14"/>
      <c r="U256" s="14"/>
      <c r="V256" s="14"/>
      <c r="W256" s="14"/>
      <c r="X256" s="14"/>
      <c r="Y256" s="14"/>
      <c r="Z256" s="14"/>
    </row>
    <row r="257" spans="1:26" ht="12.75" customHeight="1" x14ac:dyDescent="0.2">
      <c r="A257" s="14"/>
      <c r="B257" s="247"/>
      <c r="C257" s="247"/>
      <c r="D257" s="247"/>
      <c r="E257" s="495"/>
      <c r="F257" s="247"/>
      <c r="G257" s="247"/>
      <c r="H257" s="473"/>
      <c r="I257" s="14"/>
      <c r="J257" s="14"/>
      <c r="K257" s="14"/>
      <c r="L257" s="14"/>
      <c r="M257" s="14"/>
      <c r="N257" s="14"/>
      <c r="O257" s="14"/>
      <c r="P257" s="14"/>
      <c r="Q257" s="14"/>
      <c r="R257" s="14"/>
      <c r="S257" s="14"/>
      <c r="T257" s="14"/>
      <c r="U257" s="14"/>
      <c r="V257" s="14"/>
      <c r="W257" s="14"/>
      <c r="X257" s="14"/>
      <c r="Y257" s="14"/>
      <c r="Z257" s="14"/>
    </row>
    <row r="258" spans="1:26" ht="12.75" customHeight="1" x14ac:dyDescent="0.2">
      <c r="A258" s="14"/>
      <c r="B258" s="247"/>
      <c r="C258" s="247"/>
      <c r="D258" s="247"/>
      <c r="E258" s="495"/>
      <c r="F258" s="247"/>
      <c r="G258" s="247"/>
      <c r="H258" s="473"/>
      <c r="I258" s="14"/>
      <c r="J258" s="14"/>
      <c r="K258" s="14"/>
      <c r="L258" s="14"/>
      <c r="M258" s="14"/>
      <c r="N258" s="14"/>
      <c r="O258" s="14"/>
      <c r="P258" s="14"/>
      <c r="Q258" s="14"/>
      <c r="R258" s="14"/>
      <c r="S258" s="14"/>
      <c r="T258" s="14"/>
      <c r="U258" s="14"/>
      <c r="V258" s="14"/>
      <c r="W258" s="14"/>
      <c r="X258" s="14"/>
      <c r="Y258" s="14"/>
      <c r="Z258" s="14"/>
    </row>
    <row r="259" spans="1:26" ht="12.75" customHeight="1" x14ac:dyDescent="0.2">
      <c r="A259" s="14"/>
      <c r="B259" s="247"/>
      <c r="C259" s="247"/>
      <c r="D259" s="247"/>
      <c r="E259" s="495"/>
      <c r="F259" s="247"/>
      <c r="G259" s="247"/>
      <c r="H259" s="473"/>
      <c r="I259" s="14"/>
      <c r="J259" s="14"/>
      <c r="K259" s="14"/>
      <c r="L259" s="14"/>
      <c r="M259" s="14"/>
      <c r="N259" s="14"/>
      <c r="O259" s="14"/>
      <c r="P259" s="14"/>
      <c r="Q259" s="14"/>
      <c r="R259" s="14"/>
      <c r="S259" s="14"/>
      <c r="T259" s="14"/>
      <c r="U259" s="14"/>
      <c r="V259" s="14"/>
      <c r="W259" s="14"/>
      <c r="X259" s="14"/>
      <c r="Y259" s="14"/>
      <c r="Z259" s="14"/>
    </row>
    <row r="260" spans="1:26" ht="12.75" customHeight="1" x14ac:dyDescent="0.2">
      <c r="A260" s="14"/>
      <c r="B260" s="247"/>
      <c r="C260" s="247"/>
      <c r="D260" s="247"/>
      <c r="E260" s="495"/>
      <c r="F260" s="247"/>
      <c r="G260" s="247"/>
      <c r="H260" s="473"/>
      <c r="I260" s="14"/>
      <c r="J260" s="14"/>
      <c r="K260" s="14"/>
      <c r="L260" s="14"/>
      <c r="M260" s="14"/>
      <c r="N260" s="14"/>
      <c r="O260" s="14"/>
      <c r="P260" s="14"/>
      <c r="Q260" s="14"/>
      <c r="R260" s="14"/>
      <c r="S260" s="14"/>
      <c r="T260" s="14"/>
      <c r="U260" s="14"/>
      <c r="V260" s="14"/>
      <c r="W260" s="14"/>
      <c r="X260" s="14"/>
      <c r="Y260" s="14"/>
      <c r="Z260" s="14"/>
    </row>
    <row r="261" spans="1:26" ht="12.75" customHeight="1" x14ac:dyDescent="0.2">
      <c r="A261" s="14"/>
      <c r="B261" s="247"/>
      <c r="C261" s="247"/>
      <c r="D261" s="247"/>
      <c r="E261" s="495"/>
      <c r="F261" s="247"/>
      <c r="G261" s="247"/>
      <c r="H261" s="473"/>
      <c r="I261" s="14"/>
      <c r="J261" s="14"/>
      <c r="K261" s="14"/>
      <c r="L261" s="14"/>
      <c r="M261" s="14"/>
      <c r="N261" s="14"/>
      <c r="O261" s="14"/>
      <c r="P261" s="14"/>
      <c r="Q261" s="14"/>
      <c r="R261" s="14"/>
      <c r="S261" s="14"/>
      <c r="T261" s="14"/>
      <c r="U261" s="14"/>
      <c r="V261" s="14"/>
      <c r="W261" s="14"/>
      <c r="X261" s="14"/>
      <c r="Y261" s="14"/>
      <c r="Z261" s="14"/>
    </row>
    <row r="262" spans="1:26" ht="12.75" customHeight="1" x14ac:dyDescent="0.2">
      <c r="A262" s="14"/>
      <c r="B262" s="247"/>
      <c r="C262" s="247"/>
      <c r="D262" s="247"/>
      <c r="E262" s="495"/>
      <c r="F262" s="247"/>
      <c r="G262" s="247"/>
      <c r="H262" s="473"/>
      <c r="I262" s="14"/>
      <c r="J262" s="14"/>
      <c r="K262" s="14"/>
      <c r="L262" s="14"/>
      <c r="M262" s="14"/>
      <c r="N262" s="14"/>
      <c r="O262" s="14"/>
      <c r="P262" s="14"/>
      <c r="Q262" s="14"/>
      <c r="R262" s="14"/>
      <c r="S262" s="14"/>
      <c r="T262" s="14"/>
      <c r="U262" s="14"/>
      <c r="V262" s="14"/>
      <c r="W262" s="14"/>
      <c r="X262" s="14"/>
      <c r="Y262" s="14"/>
      <c r="Z262" s="14"/>
    </row>
    <row r="263" spans="1:26" ht="12.75" customHeight="1" x14ac:dyDescent="0.2">
      <c r="A263" s="14"/>
      <c r="B263" s="247"/>
      <c r="C263" s="247"/>
      <c r="D263" s="247"/>
      <c r="E263" s="495"/>
      <c r="F263" s="247"/>
      <c r="G263" s="247"/>
      <c r="H263" s="473"/>
      <c r="I263" s="14"/>
      <c r="J263" s="14"/>
      <c r="K263" s="14"/>
      <c r="L263" s="14"/>
      <c r="M263" s="14"/>
      <c r="N263" s="14"/>
      <c r="O263" s="14"/>
      <c r="P263" s="14"/>
      <c r="Q263" s="14"/>
      <c r="R263" s="14"/>
      <c r="S263" s="14"/>
      <c r="T263" s="14"/>
      <c r="U263" s="14"/>
      <c r="V263" s="14"/>
      <c r="W263" s="14"/>
      <c r="X263" s="14"/>
      <c r="Y263" s="14"/>
      <c r="Z263" s="14"/>
    </row>
    <row r="264" spans="1:26" ht="12.75" customHeight="1" x14ac:dyDescent="0.2">
      <c r="A264" s="14"/>
      <c r="B264" s="247"/>
      <c r="C264" s="247"/>
      <c r="D264" s="247"/>
      <c r="E264" s="495"/>
      <c r="F264" s="247"/>
      <c r="G264" s="247"/>
      <c r="H264" s="473"/>
      <c r="I264" s="14"/>
      <c r="J264" s="14"/>
      <c r="K264" s="14"/>
      <c r="L264" s="14"/>
      <c r="M264" s="14"/>
      <c r="N264" s="14"/>
      <c r="O264" s="14"/>
      <c r="P264" s="14"/>
      <c r="Q264" s="14"/>
      <c r="R264" s="14"/>
      <c r="S264" s="14"/>
      <c r="T264" s="14"/>
      <c r="U264" s="14"/>
      <c r="V264" s="14"/>
      <c r="W264" s="14"/>
      <c r="X264" s="14"/>
      <c r="Y264" s="14"/>
      <c r="Z264" s="14"/>
    </row>
    <row r="265" spans="1:26" ht="12.75" customHeight="1" x14ac:dyDescent="0.2">
      <c r="A265" s="14"/>
      <c r="B265" s="247"/>
      <c r="C265" s="247"/>
      <c r="D265" s="247"/>
      <c r="E265" s="495"/>
      <c r="F265" s="247"/>
      <c r="G265" s="247"/>
      <c r="H265" s="473"/>
      <c r="I265" s="14"/>
      <c r="J265" s="14"/>
      <c r="K265" s="14"/>
      <c r="L265" s="14"/>
      <c r="M265" s="14"/>
      <c r="N265" s="14"/>
      <c r="O265" s="14"/>
      <c r="P265" s="14"/>
      <c r="Q265" s="14"/>
      <c r="R265" s="14"/>
      <c r="S265" s="14"/>
      <c r="T265" s="14"/>
      <c r="U265" s="14"/>
      <c r="V265" s="14"/>
      <c r="W265" s="14"/>
      <c r="X265" s="14"/>
      <c r="Y265" s="14"/>
      <c r="Z265" s="14"/>
    </row>
    <row r="266" spans="1:26" ht="12.75" customHeight="1" x14ac:dyDescent="0.2">
      <c r="A266" s="14"/>
      <c r="B266" s="247"/>
      <c r="C266" s="247"/>
      <c r="D266" s="247"/>
      <c r="E266" s="495"/>
      <c r="F266" s="247"/>
      <c r="G266" s="247"/>
      <c r="H266" s="473"/>
      <c r="I266" s="14"/>
      <c r="J266" s="14"/>
      <c r="K266" s="14"/>
      <c r="L266" s="14"/>
      <c r="M266" s="14"/>
      <c r="N266" s="14"/>
      <c r="O266" s="14"/>
      <c r="P266" s="14"/>
      <c r="Q266" s="14"/>
      <c r="R266" s="14"/>
      <c r="S266" s="14"/>
      <c r="T266" s="14"/>
      <c r="U266" s="14"/>
      <c r="V266" s="14"/>
      <c r="W266" s="14"/>
      <c r="X266" s="14"/>
      <c r="Y266" s="14"/>
      <c r="Z266" s="14"/>
    </row>
    <row r="267" spans="1:26" ht="12.75" customHeight="1" x14ac:dyDescent="0.2">
      <c r="A267" s="14"/>
      <c r="B267" s="247"/>
      <c r="C267" s="247"/>
      <c r="D267" s="247"/>
      <c r="E267" s="495"/>
      <c r="F267" s="247"/>
      <c r="G267" s="247"/>
      <c r="H267" s="473"/>
      <c r="I267" s="14"/>
      <c r="J267" s="14"/>
      <c r="K267" s="14"/>
      <c r="L267" s="14"/>
      <c r="M267" s="14"/>
      <c r="N267" s="14"/>
      <c r="O267" s="14"/>
      <c r="P267" s="14"/>
      <c r="Q267" s="14"/>
      <c r="R267" s="14"/>
      <c r="S267" s="14"/>
      <c r="T267" s="14"/>
      <c r="U267" s="14"/>
      <c r="V267" s="14"/>
      <c r="W267" s="14"/>
      <c r="X267" s="14"/>
      <c r="Y267" s="14"/>
      <c r="Z267" s="14"/>
    </row>
    <row r="268" spans="1:26" ht="12.75" customHeight="1" x14ac:dyDescent="0.2">
      <c r="A268" s="14"/>
      <c r="B268" s="247"/>
      <c r="C268" s="247"/>
      <c r="D268" s="247"/>
      <c r="E268" s="495"/>
      <c r="F268" s="247"/>
      <c r="G268" s="247"/>
      <c r="H268" s="473"/>
      <c r="I268" s="14"/>
      <c r="J268" s="14"/>
      <c r="K268" s="14"/>
      <c r="L268" s="14"/>
      <c r="M268" s="14"/>
      <c r="N268" s="14"/>
      <c r="O268" s="14"/>
      <c r="P268" s="14"/>
      <c r="Q268" s="14"/>
      <c r="R268" s="14"/>
      <c r="S268" s="14"/>
      <c r="T268" s="14"/>
      <c r="U268" s="14"/>
      <c r="V268" s="14"/>
      <c r="W268" s="14"/>
      <c r="X268" s="14"/>
      <c r="Y268" s="14"/>
      <c r="Z268" s="14"/>
    </row>
    <row r="269" spans="1:26" ht="12.75" customHeight="1" x14ac:dyDescent="0.2">
      <c r="A269" s="14"/>
      <c r="B269" s="247"/>
      <c r="C269" s="247"/>
      <c r="D269" s="247"/>
      <c r="E269" s="495"/>
      <c r="F269" s="247"/>
      <c r="G269" s="247"/>
      <c r="H269" s="473"/>
      <c r="I269" s="14"/>
      <c r="J269" s="14"/>
      <c r="K269" s="14"/>
      <c r="L269" s="14"/>
      <c r="M269" s="14"/>
      <c r="N269" s="14"/>
      <c r="O269" s="14"/>
      <c r="P269" s="14"/>
      <c r="Q269" s="14"/>
      <c r="R269" s="14"/>
      <c r="S269" s="14"/>
      <c r="T269" s="14"/>
      <c r="U269" s="14"/>
      <c r="V269" s="14"/>
      <c r="W269" s="14"/>
      <c r="X269" s="14"/>
      <c r="Y269" s="14"/>
      <c r="Z269" s="14"/>
    </row>
    <row r="270" spans="1:26" ht="12.75" customHeight="1" x14ac:dyDescent="0.2">
      <c r="A270" s="14"/>
      <c r="B270" s="247"/>
      <c r="C270" s="247"/>
      <c r="D270" s="247"/>
      <c r="E270" s="495"/>
      <c r="F270" s="247"/>
      <c r="G270" s="247"/>
      <c r="H270" s="473"/>
      <c r="I270" s="14"/>
      <c r="J270" s="14"/>
      <c r="K270" s="14"/>
      <c r="L270" s="14"/>
      <c r="M270" s="14"/>
      <c r="N270" s="14"/>
      <c r="O270" s="14"/>
      <c r="P270" s="14"/>
      <c r="Q270" s="14"/>
      <c r="R270" s="14"/>
      <c r="S270" s="14"/>
      <c r="T270" s="14"/>
      <c r="U270" s="14"/>
      <c r="V270" s="14"/>
      <c r="W270" s="14"/>
      <c r="X270" s="14"/>
      <c r="Y270" s="14"/>
      <c r="Z270" s="14"/>
    </row>
    <row r="271" spans="1:26" ht="12.75" customHeight="1" x14ac:dyDescent="0.2">
      <c r="A271" s="14"/>
      <c r="B271" s="247"/>
      <c r="C271" s="247"/>
      <c r="D271" s="247"/>
      <c r="E271" s="495"/>
      <c r="F271" s="247"/>
      <c r="G271" s="247"/>
      <c r="H271" s="473"/>
      <c r="I271" s="14"/>
      <c r="J271" s="14"/>
      <c r="K271" s="14"/>
      <c r="L271" s="14"/>
      <c r="M271" s="14"/>
      <c r="N271" s="14"/>
      <c r="O271" s="14"/>
      <c r="P271" s="14"/>
      <c r="Q271" s="14"/>
      <c r="R271" s="14"/>
      <c r="S271" s="14"/>
      <c r="T271" s="14"/>
      <c r="U271" s="14"/>
      <c r="V271" s="14"/>
      <c r="W271" s="14"/>
      <c r="X271" s="14"/>
      <c r="Y271" s="14"/>
      <c r="Z271" s="14"/>
    </row>
    <row r="272" spans="1:26" ht="12.75" customHeight="1" x14ac:dyDescent="0.2">
      <c r="A272" s="14"/>
      <c r="B272" s="247"/>
      <c r="C272" s="247"/>
      <c r="D272" s="247"/>
      <c r="E272" s="495"/>
      <c r="F272" s="247"/>
      <c r="G272" s="247"/>
      <c r="H272" s="473"/>
      <c r="I272" s="14"/>
      <c r="J272" s="14"/>
      <c r="K272" s="14"/>
      <c r="L272" s="14"/>
      <c r="M272" s="14"/>
      <c r="N272" s="14"/>
      <c r="O272" s="14"/>
      <c r="P272" s="14"/>
      <c r="Q272" s="14"/>
      <c r="R272" s="14"/>
      <c r="S272" s="14"/>
      <c r="T272" s="14"/>
      <c r="U272" s="14"/>
      <c r="V272" s="14"/>
      <c r="W272" s="14"/>
      <c r="X272" s="14"/>
      <c r="Y272" s="14"/>
      <c r="Z272" s="14"/>
    </row>
    <row r="273" spans="1:26" ht="12.75" customHeight="1" x14ac:dyDescent="0.2">
      <c r="A273" s="14"/>
      <c r="B273" s="247"/>
      <c r="C273" s="247"/>
      <c r="D273" s="247"/>
      <c r="E273" s="495"/>
      <c r="F273" s="247"/>
      <c r="G273" s="247"/>
      <c r="H273" s="473"/>
      <c r="I273" s="14"/>
      <c r="J273" s="14"/>
      <c r="K273" s="14"/>
      <c r="L273" s="14"/>
      <c r="M273" s="14"/>
      <c r="N273" s="14"/>
      <c r="O273" s="14"/>
      <c r="P273" s="14"/>
      <c r="Q273" s="14"/>
      <c r="R273" s="14"/>
      <c r="S273" s="14"/>
      <c r="T273" s="14"/>
      <c r="U273" s="14"/>
      <c r="V273" s="14"/>
      <c r="W273" s="14"/>
      <c r="X273" s="14"/>
      <c r="Y273" s="14"/>
      <c r="Z273" s="14"/>
    </row>
    <row r="274" spans="1:26" ht="12.75" customHeight="1" x14ac:dyDescent="0.2">
      <c r="A274" s="14"/>
      <c r="B274" s="247"/>
      <c r="C274" s="247"/>
      <c r="D274" s="247"/>
      <c r="E274" s="495"/>
      <c r="F274" s="247"/>
      <c r="G274" s="247"/>
      <c r="H274" s="473"/>
      <c r="I274" s="14"/>
      <c r="J274" s="14"/>
      <c r="K274" s="14"/>
      <c r="L274" s="14"/>
      <c r="M274" s="14"/>
      <c r="N274" s="14"/>
      <c r="O274" s="14"/>
      <c r="P274" s="14"/>
      <c r="Q274" s="14"/>
      <c r="R274" s="14"/>
      <c r="S274" s="14"/>
      <c r="T274" s="14"/>
      <c r="U274" s="14"/>
      <c r="V274" s="14"/>
      <c r="W274" s="14"/>
      <c r="X274" s="14"/>
      <c r="Y274" s="14"/>
      <c r="Z274" s="14"/>
    </row>
    <row r="275" spans="1:26" ht="12.75" customHeight="1" x14ac:dyDescent="0.2">
      <c r="A275" s="14"/>
      <c r="B275" s="247"/>
      <c r="C275" s="247"/>
      <c r="D275" s="247"/>
      <c r="E275" s="495"/>
      <c r="F275" s="247"/>
      <c r="G275" s="247"/>
      <c r="H275" s="473"/>
      <c r="I275" s="14"/>
      <c r="J275" s="14"/>
      <c r="K275" s="14"/>
      <c r="L275" s="14"/>
      <c r="M275" s="14"/>
      <c r="N275" s="14"/>
      <c r="O275" s="14"/>
      <c r="P275" s="14"/>
      <c r="Q275" s="14"/>
      <c r="R275" s="14"/>
      <c r="S275" s="14"/>
      <c r="T275" s="14"/>
      <c r="U275" s="14"/>
      <c r="V275" s="14"/>
      <c r="W275" s="14"/>
      <c r="X275" s="14"/>
      <c r="Y275" s="14"/>
      <c r="Z275" s="14"/>
    </row>
    <row r="276" spans="1:26" ht="12.75" customHeight="1" x14ac:dyDescent="0.2">
      <c r="A276" s="14"/>
      <c r="B276" s="247"/>
      <c r="C276" s="247"/>
      <c r="D276" s="247"/>
      <c r="E276" s="495"/>
      <c r="F276" s="247"/>
      <c r="G276" s="247"/>
      <c r="H276" s="473"/>
      <c r="I276" s="14"/>
      <c r="J276" s="14"/>
      <c r="K276" s="14"/>
      <c r="L276" s="14"/>
      <c r="M276" s="14"/>
      <c r="N276" s="14"/>
      <c r="O276" s="14"/>
      <c r="P276" s="14"/>
      <c r="Q276" s="14"/>
      <c r="R276" s="14"/>
      <c r="S276" s="14"/>
      <c r="T276" s="14"/>
      <c r="U276" s="14"/>
      <c r="V276" s="14"/>
      <c r="W276" s="14"/>
      <c r="X276" s="14"/>
      <c r="Y276" s="14"/>
      <c r="Z276" s="14"/>
    </row>
    <row r="277" spans="1:26" ht="12.75" customHeight="1" x14ac:dyDescent="0.2">
      <c r="A277" s="14"/>
      <c r="B277" s="247"/>
      <c r="C277" s="247"/>
      <c r="D277" s="247"/>
      <c r="E277" s="495"/>
      <c r="F277" s="247"/>
      <c r="G277" s="247"/>
      <c r="H277" s="473"/>
      <c r="I277" s="14"/>
      <c r="J277" s="14"/>
      <c r="K277" s="14"/>
      <c r="L277" s="14"/>
      <c r="M277" s="14"/>
      <c r="N277" s="14"/>
      <c r="O277" s="14"/>
      <c r="P277" s="14"/>
      <c r="Q277" s="14"/>
      <c r="R277" s="14"/>
      <c r="S277" s="14"/>
      <c r="T277" s="14"/>
      <c r="U277" s="14"/>
      <c r="V277" s="14"/>
      <c r="W277" s="14"/>
      <c r="X277" s="14"/>
      <c r="Y277" s="14"/>
      <c r="Z277" s="14"/>
    </row>
    <row r="278" spans="1:26" ht="12.75" customHeight="1" x14ac:dyDescent="0.2">
      <c r="A278" s="14"/>
      <c r="B278" s="247"/>
      <c r="C278" s="247"/>
      <c r="D278" s="247"/>
      <c r="E278" s="495"/>
      <c r="F278" s="247"/>
      <c r="G278" s="247"/>
      <c r="H278" s="473"/>
      <c r="I278" s="14"/>
      <c r="J278" s="14"/>
      <c r="K278" s="14"/>
      <c r="L278" s="14"/>
      <c r="M278" s="14"/>
      <c r="N278" s="14"/>
      <c r="O278" s="14"/>
      <c r="P278" s="14"/>
      <c r="Q278" s="14"/>
      <c r="R278" s="14"/>
      <c r="S278" s="14"/>
      <c r="T278" s="14"/>
      <c r="U278" s="14"/>
      <c r="V278" s="14"/>
      <c r="W278" s="14"/>
      <c r="X278" s="14"/>
      <c r="Y278" s="14"/>
      <c r="Z278" s="14"/>
    </row>
    <row r="279" spans="1:26" ht="12.75" customHeight="1" x14ac:dyDescent="0.2">
      <c r="A279" s="14"/>
      <c r="B279" s="247"/>
      <c r="C279" s="247"/>
      <c r="D279" s="247"/>
      <c r="E279" s="495"/>
      <c r="F279" s="247"/>
      <c r="G279" s="247"/>
      <c r="H279" s="473"/>
      <c r="I279" s="14"/>
      <c r="J279" s="14"/>
      <c r="K279" s="14"/>
      <c r="L279" s="14"/>
      <c r="M279" s="14"/>
      <c r="N279" s="14"/>
      <c r="O279" s="14"/>
      <c r="P279" s="14"/>
      <c r="Q279" s="14"/>
      <c r="R279" s="14"/>
      <c r="S279" s="14"/>
      <c r="T279" s="14"/>
      <c r="U279" s="14"/>
      <c r="V279" s="14"/>
      <c r="W279" s="14"/>
      <c r="X279" s="14"/>
      <c r="Y279" s="14"/>
      <c r="Z279" s="14"/>
    </row>
    <row r="280" spans="1:26" ht="12.75" customHeight="1" x14ac:dyDescent="0.2">
      <c r="A280" s="14"/>
      <c r="B280" s="247"/>
      <c r="C280" s="247"/>
      <c r="D280" s="247"/>
      <c r="E280" s="495"/>
      <c r="F280" s="247"/>
      <c r="G280" s="247"/>
      <c r="H280" s="473"/>
      <c r="I280" s="14"/>
      <c r="J280" s="14"/>
      <c r="K280" s="14"/>
      <c r="L280" s="14"/>
      <c r="M280" s="14"/>
      <c r="N280" s="14"/>
      <c r="O280" s="14"/>
      <c r="P280" s="14"/>
      <c r="Q280" s="14"/>
      <c r="R280" s="14"/>
      <c r="S280" s="14"/>
      <c r="T280" s="14"/>
      <c r="U280" s="14"/>
      <c r="V280" s="14"/>
      <c r="W280" s="14"/>
      <c r="X280" s="14"/>
      <c r="Y280" s="14"/>
      <c r="Z280" s="14"/>
    </row>
    <row r="281" spans="1:26" ht="12.75" customHeight="1" x14ac:dyDescent="0.2">
      <c r="A281" s="14"/>
      <c r="B281" s="247"/>
      <c r="C281" s="247"/>
      <c r="D281" s="247"/>
      <c r="E281" s="495"/>
      <c r="F281" s="247"/>
      <c r="G281" s="247"/>
      <c r="H281" s="473"/>
      <c r="I281" s="14"/>
      <c r="J281" s="14"/>
      <c r="K281" s="14"/>
      <c r="L281" s="14"/>
      <c r="M281" s="14"/>
      <c r="N281" s="14"/>
      <c r="O281" s="14"/>
      <c r="P281" s="14"/>
      <c r="Q281" s="14"/>
      <c r="R281" s="14"/>
      <c r="S281" s="14"/>
      <c r="T281" s="14"/>
      <c r="U281" s="14"/>
      <c r="V281" s="14"/>
      <c r="W281" s="14"/>
      <c r="X281" s="14"/>
      <c r="Y281" s="14"/>
      <c r="Z281" s="14"/>
    </row>
    <row r="282" spans="1:26" ht="12.75" customHeight="1" x14ac:dyDescent="0.2">
      <c r="A282" s="14"/>
      <c r="B282" s="247"/>
      <c r="C282" s="247"/>
      <c r="D282" s="247"/>
      <c r="E282" s="495"/>
      <c r="F282" s="247"/>
      <c r="G282" s="247"/>
      <c r="H282" s="473"/>
      <c r="I282" s="14"/>
      <c r="J282" s="14"/>
      <c r="K282" s="14"/>
      <c r="L282" s="14"/>
      <c r="M282" s="14"/>
      <c r="N282" s="14"/>
      <c r="O282" s="14"/>
      <c r="P282" s="14"/>
      <c r="Q282" s="14"/>
      <c r="R282" s="14"/>
      <c r="S282" s="14"/>
      <c r="T282" s="14"/>
      <c r="U282" s="14"/>
      <c r="V282" s="14"/>
      <c r="W282" s="14"/>
      <c r="X282" s="14"/>
      <c r="Y282" s="14"/>
      <c r="Z282" s="14"/>
    </row>
    <row r="283" spans="1:26" ht="12.75" customHeight="1" x14ac:dyDescent="0.2">
      <c r="A283" s="14"/>
      <c r="B283" s="247"/>
      <c r="C283" s="247"/>
      <c r="D283" s="247"/>
      <c r="E283" s="495"/>
      <c r="F283" s="247"/>
      <c r="G283" s="247"/>
      <c r="H283" s="473"/>
      <c r="I283" s="14"/>
      <c r="J283" s="14"/>
      <c r="K283" s="14"/>
      <c r="L283" s="14"/>
      <c r="M283" s="14"/>
      <c r="N283" s="14"/>
      <c r="O283" s="14"/>
      <c r="P283" s="14"/>
      <c r="Q283" s="14"/>
      <c r="R283" s="14"/>
      <c r="S283" s="14"/>
      <c r="T283" s="14"/>
      <c r="U283" s="14"/>
      <c r="V283" s="14"/>
      <c r="W283" s="14"/>
      <c r="X283" s="14"/>
      <c r="Y283" s="14"/>
      <c r="Z283" s="14"/>
    </row>
    <row r="284" spans="1:26" ht="12.75" customHeight="1" x14ac:dyDescent="0.2">
      <c r="A284" s="14"/>
      <c r="B284" s="247"/>
      <c r="C284" s="247"/>
      <c r="D284" s="247"/>
      <c r="E284" s="495"/>
      <c r="F284" s="247"/>
      <c r="G284" s="247"/>
      <c r="H284" s="473"/>
      <c r="I284" s="14"/>
      <c r="J284" s="14"/>
      <c r="K284" s="14"/>
      <c r="L284" s="14"/>
      <c r="M284" s="14"/>
      <c r="N284" s="14"/>
      <c r="O284" s="14"/>
      <c r="P284" s="14"/>
      <c r="Q284" s="14"/>
      <c r="R284" s="14"/>
      <c r="S284" s="14"/>
      <c r="T284" s="14"/>
      <c r="U284" s="14"/>
      <c r="V284" s="14"/>
      <c r="W284" s="14"/>
      <c r="X284" s="14"/>
      <c r="Y284" s="14"/>
      <c r="Z284" s="14"/>
    </row>
    <row r="285" spans="1:26" ht="12.75" customHeight="1" x14ac:dyDescent="0.2">
      <c r="A285" s="14"/>
      <c r="B285" s="247"/>
      <c r="C285" s="247"/>
      <c r="D285" s="247"/>
      <c r="E285" s="495"/>
      <c r="F285" s="247"/>
      <c r="G285" s="247"/>
      <c r="H285" s="473"/>
      <c r="I285" s="14"/>
      <c r="J285" s="14"/>
      <c r="K285" s="14"/>
      <c r="L285" s="14"/>
      <c r="M285" s="14"/>
      <c r="N285" s="14"/>
      <c r="O285" s="14"/>
      <c r="P285" s="14"/>
      <c r="Q285" s="14"/>
      <c r="R285" s="14"/>
      <c r="S285" s="14"/>
      <c r="T285" s="14"/>
      <c r="U285" s="14"/>
      <c r="V285" s="14"/>
      <c r="W285" s="14"/>
      <c r="X285" s="14"/>
      <c r="Y285" s="14"/>
      <c r="Z285" s="14"/>
    </row>
    <row r="286" spans="1:26" ht="12.75" customHeight="1" x14ac:dyDescent="0.2">
      <c r="A286" s="14"/>
      <c r="B286" s="247"/>
      <c r="C286" s="247"/>
      <c r="D286" s="247"/>
      <c r="E286" s="495"/>
      <c r="F286" s="247"/>
      <c r="G286" s="247"/>
      <c r="H286" s="473"/>
      <c r="I286" s="14"/>
      <c r="J286" s="14"/>
      <c r="K286" s="14"/>
      <c r="L286" s="14"/>
      <c r="M286" s="14"/>
      <c r="N286" s="14"/>
      <c r="O286" s="14"/>
      <c r="P286" s="14"/>
      <c r="Q286" s="14"/>
      <c r="R286" s="14"/>
      <c r="S286" s="14"/>
      <c r="T286" s="14"/>
      <c r="U286" s="14"/>
      <c r="V286" s="14"/>
      <c r="W286" s="14"/>
      <c r="X286" s="14"/>
      <c r="Y286" s="14"/>
      <c r="Z286" s="14"/>
    </row>
    <row r="287" spans="1:26" ht="12.75" customHeight="1" x14ac:dyDescent="0.2">
      <c r="A287" s="14"/>
      <c r="B287" s="247"/>
      <c r="C287" s="247"/>
      <c r="D287" s="247"/>
      <c r="E287" s="495"/>
      <c r="F287" s="247"/>
      <c r="G287" s="247"/>
      <c r="H287" s="473"/>
      <c r="I287" s="14"/>
      <c r="J287" s="14"/>
      <c r="K287" s="14"/>
      <c r="L287" s="14"/>
      <c r="M287" s="14"/>
      <c r="N287" s="14"/>
      <c r="O287" s="14"/>
      <c r="P287" s="14"/>
      <c r="Q287" s="14"/>
      <c r="R287" s="14"/>
      <c r="S287" s="14"/>
      <c r="T287" s="14"/>
      <c r="U287" s="14"/>
      <c r="V287" s="14"/>
      <c r="W287" s="14"/>
      <c r="X287" s="14"/>
      <c r="Y287" s="14"/>
      <c r="Z287" s="14"/>
    </row>
    <row r="288" spans="1:26" ht="12.75" customHeight="1" x14ac:dyDescent="0.2">
      <c r="A288" s="14"/>
      <c r="B288" s="247"/>
      <c r="C288" s="247"/>
      <c r="D288" s="247"/>
      <c r="E288" s="495"/>
      <c r="F288" s="247"/>
      <c r="G288" s="247"/>
      <c r="H288" s="473"/>
      <c r="I288" s="14"/>
      <c r="J288" s="14"/>
      <c r="K288" s="14"/>
      <c r="L288" s="14"/>
      <c r="M288" s="14"/>
      <c r="N288" s="14"/>
      <c r="O288" s="14"/>
      <c r="P288" s="14"/>
      <c r="Q288" s="14"/>
      <c r="R288" s="14"/>
      <c r="S288" s="14"/>
      <c r="T288" s="14"/>
      <c r="U288" s="14"/>
      <c r="V288" s="14"/>
      <c r="W288" s="14"/>
      <c r="X288" s="14"/>
      <c r="Y288" s="14"/>
      <c r="Z288" s="14"/>
    </row>
    <row r="289" spans="1:26" ht="12.75" customHeight="1" x14ac:dyDescent="0.2">
      <c r="A289" s="14"/>
      <c r="B289" s="247"/>
      <c r="C289" s="247"/>
      <c r="D289" s="247"/>
      <c r="E289" s="495"/>
      <c r="F289" s="247"/>
      <c r="G289" s="247"/>
      <c r="H289" s="473"/>
      <c r="I289" s="14"/>
      <c r="J289" s="14"/>
      <c r="K289" s="14"/>
      <c r="L289" s="14"/>
      <c r="M289" s="14"/>
      <c r="N289" s="14"/>
      <c r="O289" s="14"/>
      <c r="P289" s="14"/>
      <c r="Q289" s="14"/>
      <c r="R289" s="14"/>
      <c r="S289" s="14"/>
      <c r="T289" s="14"/>
      <c r="U289" s="14"/>
      <c r="V289" s="14"/>
      <c r="W289" s="14"/>
      <c r="X289" s="14"/>
      <c r="Y289" s="14"/>
      <c r="Z289" s="14"/>
    </row>
    <row r="290" spans="1:26" ht="12.75" customHeight="1" x14ac:dyDescent="0.2">
      <c r="A290" s="14"/>
      <c r="B290" s="247"/>
      <c r="C290" s="247"/>
      <c r="D290" s="247"/>
      <c r="E290" s="495"/>
      <c r="F290" s="247"/>
      <c r="G290" s="247"/>
      <c r="H290" s="473"/>
      <c r="I290" s="14"/>
      <c r="J290" s="14"/>
      <c r="K290" s="14"/>
      <c r="L290" s="14"/>
      <c r="M290" s="14"/>
      <c r="N290" s="14"/>
      <c r="O290" s="14"/>
      <c r="P290" s="14"/>
      <c r="Q290" s="14"/>
      <c r="R290" s="14"/>
      <c r="S290" s="14"/>
      <c r="T290" s="14"/>
      <c r="U290" s="14"/>
      <c r="V290" s="14"/>
      <c r="W290" s="14"/>
      <c r="X290" s="14"/>
      <c r="Y290" s="14"/>
      <c r="Z290" s="14"/>
    </row>
    <row r="291" spans="1:26" ht="12.75" customHeight="1" x14ac:dyDescent="0.2">
      <c r="A291" s="14"/>
      <c r="B291" s="247"/>
      <c r="C291" s="247"/>
      <c r="D291" s="247"/>
      <c r="E291" s="495"/>
      <c r="F291" s="247"/>
      <c r="G291" s="247"/>
      <c r="H291" s="473"/>
      <c r="I291" s="14"/>
      <c r="J291" s="14"/>
      <c r="K291" s="14"/>
      <c r="L291" s="14"/>
      <c r="M291" s="14"/>
      <c r="N291" s="14"/>
      <c r="O291" s="14"/>
      <c r="P291" s="14"/>
      <c r="Q291" s="14"/>
      <c r="R291" s="14"/>
      <c r="S291" s="14"/>
      <c r="T291" s="14"/>
      <c r="U291" s="14"/>
      <c r="V291" s="14"/>
      <c r="W291" s="14"/>
      <c r="X291" s="14"/>
      <c r="Y291" s="14"/>
      <c r="Z291" s="14"/>
    </row>
    <row r="292" spans="1:26" ht="12.75" customHeight="1" x14ac:dyDescent="0.2">
      <c r="A292" s="14"/>
      <c r="B292" s="247"/>
      <c r="C292" s="247"/>
      <c r="D292" s="247"/>
      <c r="E292" s="495"/>
      <c r="F292" s="247"/>
      <c r="G292" s="247"/>
      <c r="H292" s="473"/>
      <c r="I292" s="14"/>
      <c r="J292" s="14"/>
      <c r="K292" s="14"/>
      <c r="L292" s="14"/>
      <c r="M292" s="14"/>
      <c r="N292" s="14"/>
      <c r="O292" s="14"/>
      <c r="P292" s="14"/>
      <c r="Q292" s="14"/>
      <c r="R292" s="14"/>
      <c r="S292" s="14"/>
      <c r="T292" s="14"/>
      <c r="U292" s="14"/>
      <c r="V292" s="14"/>
      <c r="W292" s="14"/>
      <c r="X292" s="14"/>
      <c r="Y292" s="14"/>
      <c r="Z292" s="14"/>
    </row>
    <row r="293" spans="1:26" ht="12.75" customHeight="1" x14ac:dyDescent="0.2">
      <c r="A293" s="14"/>
      <c r="B293" s="247"/>
      <c r="C293" s="247"/>
      <c r="D293" s="247"/>
      <c r="E293" s="495"/>
      <c r="F293" s="247"/>
      <c r="G293" s="247"/>
      <c r="H293" s="473"/>
      <c r="I293" s="14"/>
      <c r="J293" s="14"/>
      <c r="K293" s="14"/>
      <c r="L293" s="14"/>
      <c r="M293" s="14"/>
      <c r="N293" s="14"/>
      <c r="O293" s="14"/>
      <c r="P293" s="14"/>
      <c r="Q293" s="14"/>
      <c r="R293" s="14"/>
      <c r="S293" s="14"/>
      <c r="T293" s="14"/>
      <c r="U293" s="14"/>
      <c r="V293" s="14"/>
      <c r="W293" s="14"/>
      <c r="X293" s="14"/>
      <c r="Y293" s="14"/>
      <c r="Z293" s="14"/>
    </row>
    <row r="294" spans="1:26" ht="12.75" customHeight="1" x14ac:dyDescent="0.2">
      <c r="A294" s="14"/>
      <c r="B294" s="247"/>
      <c r="C294" s="247"/>
      <c r="D294" s="247"/>
      <c r="E294" s="495"/>
      <c r="F294" s="247"/>
      <c r="G294" s="247"/>
      <c r="H294" s="473"/>
      <c r="I294" s="14"/>
      <c r="J294" s="14"/>
      <c r="K294" s="14"/>
      <c r="L294" s="14"/>
      <c r="M294" s="14"/>
      <c r="N294" s="14"/>
      <c r="O294" s="14"/>
      <c r="P294" s="14"/>
      <c r="Q294" s="14"/>
      <c r="R294" s="14"/>
      <c r="S294" s="14"/>
      <c r="T294" s="14"/>
      <c r="U294" s="14"/>
      <c r="V294" s="14"/>
      <c r="W294" s="14"/>
      <c r="X294" s="14"/>
      <c r="Y294" s="14"/>
      <c r="Z294" s="14"/>
    </row>
    <row r="295" spans="1:26" ht="12.75" customHeight="1" x14ac:dyDescent="0.2">
      <c r="A295" s="14"/>
      <c r="B295" s="247"/>
      <c r="C295" s="247"/>
      <c r="D295" s="247"/>
      <c r="E295" s="495"/>
      <c r="F295" s="247"/>
      <c r="G295" s="247"/>
      <c r="H295" s="473"/>
      <c r="I295" s="14"/>
      <c r="J295" s="14"/>
      <c r="K295" s="14"/>
      <c r="L295" s="14"/>
      <c r="M295" s="14"/>
      <c r="N295" s="14"/>
      <c r="O295" s="14"/>
      <c r="P295" s="14"/>
      <c r="Q295" s="14"/>
      <c r="R295" s="14"/>
      <c r="S295" s="14"/>
      <c r="T295" s="14"/>
      <c r="U295" s="14"/>
      <c r="V295" s="14"/>
      <c r="W295" s="14"/>
      <c r="X295" s="14"/>
      <c r="Y295" s="14"/>
      <c r="Z295" s="14"/>
    </row>
    <row r="296" spans="1:26" ht="12.75" customHeight="1" x14ac:dyDescent="0.2">
      <c r="A296" s="14"/>
      <c r="B296" s="247"/>
      <c r="C296" s="247"/>
      <c r="D296" s="247"/>
      <c r="E296" s="495"/>
      <c r="F296" s="247"/>
      <c r="G296" s="247"/>
      <c r="H296" s="473"/>
      <c r="I296" s="14"/>
      <c r="J296" s="14"/>
      <c r="K296" s="14"/>
      <c r="L296" s="14"/>
      <c r="M296" s="14"/>
      <c r="N296" s="14"/>
      <c r="O296" s="14"/>
      <c r="P296" s="14"/>
      <c r="Q296" s="14"/>
      <c r="R296" s="14"/>
      <c r="S296" s="14"/>
      <c r="T296" s="14"/>
      <c r="U296" s="14"/>
      <c r="V296" s="14"/>
      <c r="W296" s="14"/>
      <c r="X296" s="14"/>
      <c r="Y296" s="14"/>
      <c r="Z296" s="14"/>
    </row>
    <row r="297" spans="1:26" ht="12.75" customHeight="1" x14ac:dyDescent="0.2">
      <c r="A297" s="14"/>
      <c r="B297" s="247"/>
      <c r="C297" s="247"/>
      <c r="D297" s="247"/>
      <c r="E297" s="495"/>
      <c r="F297" s="247"/>
      <c r="G297" s="247"/>
      <c r="H297" s="473"/>
      <c r="I297" s="14"/>
      <c r="J297" s="14"/>
      <c r="K297" s="14"/>
      <c r="L297" s="14"/>
      <c r="M297" s="14"/>
      <c r="N297" s="14"/>
      <c r="O297" s="14"/>
      <c r="P297" s="14"/>
      <c r="Q297" s="14"/>
      <c r="R297" s="14"/>
      <c r="S297" s="14"/>
      <c r="T297" s="14"/>
      <c r="U297" s="14"/>
      <c r="V297" s="14"/>
      <c r="W297" s="14"/>
      <c r="X297" s="14"/>
      <c r="Y297" s="14"/>
      <c r="Z297" s="14"/>
    </row>
    <row r="298" spans="1:26" ht="12.75" customHeight="1" x14ac:dyDescent="0.2">
      <c r="A298" s="14"/>
      <c r="B298" s="247"/>
      <c r="C298" s="247"/>
      <c r="D298" s="247"/>
      <c r="E298" s="495"/>
      <c r="F298" s="247"/>
      <c r="G298" s="247"/>
      <c r="H298" s="473"/>
      <c r="I298" s="14"/>
      <c r="J298" s="14"/>
      <c r="K298" s="14"/>
      <c r="L298" s="14"/>
      <c r="M298" s="14"/>
      <c r="N298" s="14"/>
      <c r="O298" s="14"/>
      <c r="P298" s="14"/>
      <c r="Q298" s="14"/>
      <c r="R298" s="14"/>
      <c r="S298" s="14"/>
      <c r="T298" s="14"/>
      <c r="U298" s="14"/>
      <c r="V298" s="14"/>
      <c r="W298" s="14"/>
      <c r="X298" s="14"/>
      <c r="Y298" s="14"/>
      <c r="Z298" s="14"/>
    </row>
    <row r="299" spans="1:26" ht="12.75" customHeight="1" x14ac:dyDescent="0.2">
      <c r="A299" s="14"/>
      <c r="B299" s="247"/>
      <c r="C299" s="247"/>
      <c r="D299" s="247"/>
      <c r="E299" s="495"/>
      <c r="F299" s="247"/>
      <c r="G299" s="247"/>
      <c r="H299" s="473"/>
      <c r="I299" s="14"/>
      <c r="J299" s="14"/>
      <c r="K299" s="14"/>
      <c r="L299" s="14"/>
      <c r="M299" s="14"/>
      <c r="N299" s="14"/>
      <c r="O299" s="14"/>
      <c r="P299" s="14"/>
      <c r="Q299" s="14"/>
      <c r="R299" s="14"/>
      <c r="S299" s="14"/>
      <c r="T299" s="14"/>
      <c r="U299" s="14"/>
      <c r="V299" s="14"/>
      <c r="W299" s="14"/>
      <c r="X299" s="14"/>
      <c r="Y299" s="14"/>
      <c r="Z299" s="14"/>
    </row>
    <row r="300" spans="1:26" ht="12.75" customHeight="1" x14ac:dyDescent="0.2">
      <c r="A300" s="14"/>
      <c r="B300" s="247"/>
      <c r="C300" s="247"/>
      <c r="D300" s="247"/>
      <c r="E300" s="495"/>
      <c r="F300" s="247"/>
      <c r="G300" s="247"/>
      <c r="H300" s="473"/>
      <c r="I300" s="14"/>
      <c r="J300" s="14"/>
      <c r="K300" s="14"/>
      <c r="L300" s="14"/>
      <c r="M300" s="14"/>
      <c r="N300" s="14"/>
      <c r="O300" s="14"/>
      <c r="P300" s="14"/>
      <c r="Q300" s="14"/>
      <c r="R300" s="14"/>
      <c r="S300" s="14"/>
      <c r="T300" s="14"/>
      <c r="U300" s="14"/>
      <c r="V300" s="14"/>
      <c r="W300" s="14"/>
      <c r="X300" s="14"/>
      <c r="Y300" s="14"/>
      <c r="Z300" s="14"/>
    </row>
    <row r="301" spans="1:26" ht="12.75" customHeight="1" x14ac:dyDescent="0.2">
      <c r="A301" s="14"/>
      <c r="B301" s="247"/>
      <c r="C301" s="247"/>
      <c r="D301" s="247"/>
      <c r="E301" s="495"/>
      <c r="F301" s="247"/>
      <c r="G301" s="247"/>
      <c r="H301" s="473"/>
      <c r="I301" s="14"/>
      <c r="J301" s="14"/>
      <c r="K301" s="14"/>
      <c r="L301" s="14"/>
      <c r="M301" s="14"/>
      <c r="N301" s="14"/>
      <c r="O301" s="14"/>
      <c r="P301" s="14"/>
      <c r="Q301" s="14"/>
      <c r="R301" s="14"/>
      <c r="S301" s="14"/>
      <c r="T301" s="14"/>
      <c r="U301" s="14"/>
      <c r="V301" s="14"/>
      <c r="W301" s="14"/>
      <c r="X301" s="14"/>
      <c r="Y301" s="14"/>
      <c r="Z301" s="14"/>
    </row>
    <row r="302" spans="1:26" ht="12.75" customHeight="1" x14ac:dyDescent="0.2">
      <c r="A302" s="14"/>
      <c r="B302" s="247"/>
      <c r="C302" s="247"/>
      <c r="D302" s="247"/>
      <c r="E302" s="495"/>
      <c r="F302" s="247"/>
      <c r="G302" s="247"/>
      <c r="H302" s="473"/>
      <c r="I302" s="14"/>
      <c r="J302" s="14"/>
      <c r="K302" s="14"/>
      <c r="L302" s="14"/>
      <c r="M302" s="14"/>
      <c r="N302" s="14"/>
      <c r="O302" s="14"/>
      <c r="P302" s="14"/>
      <c r="Q302" s="14"/>
      <c r="R302" s="14"/>
      <c r="S302" s="14"/>
      <c r="T302" s="14"/>
      <c r="U302" s="14"/>
      <c r="V302" s="14"/>
      <c r="W302" s="14"/>
      <c r="X302" s="14"/>
      <c r="Y302" s="14"/>
      <c r="Z302" s="14"/>
    </row>
    <row r="303" spans="1:26" ht="12.75" customHeight="1" x14ac:dyDescent="0.2">
      <c r="A303" s="14"/>
      <c r="B303" s="247"/>
      <c r="C303" s="247"/>
      <c r="D303" s="247"/>
      <c r="E303" s="495"/>
      <c r="F303" s="247"/>
      <c r="G303" s="247"/>
      <c r="H303" s="473"/>
      <c r="I303" s="14"/>
      <c r="J303" s="14"/>
      <c r="K303" s="14"/>
      <c r="L303" s="14"/>
      <c r="M303" s="14"/>
      <c r="N303" s="14"/>
      <c r="O303" s="14"/>
      <c r="P303" s="14"/>
      <c r="Q303" s="14"/>
      <c r="R303" s="14"/>
      <c r="S303" s="14"/>
      <c r="T303" s="14"/>
      <c r="U303" s="14"/>
      <c r="V303" s="14"/>
      <c r="W303" s="14"/>
      <c r="X303" s="14"/>
      <c r="Y303" s="14"/>
      <c r="Z303" s="14"/>
    </row>
    <row r="304" spans="1:26" ht="12.75" customHeight="1" x14ac:dyDescent="0.2">
      <c r="A304" s="14"/>
      <c r="B304" s="247"/>
      <c r="C304" s="247"/>
      <c r="D304" s="247"/>
      <c r="E304" s="495"/>
      <c r="F304" s="247"/>
      <c r="G304" s="247"/>
      <c r="H304" s="473"/>
      <c r="I304" s="14"/>
      <c r="J304" s="14"/>
      <c r="K304" s="14"/>
      <c r="L304" s="14"/>
      <c r="M304" s="14"/>
      <c r="N304" s="14"/>
      <c r="O304" s="14"/>
      <c r="P304" s="14"/>
      <c r="Q304" s="14"/>
      <c r="R304" s="14"/>
      <c r="S304" s="14"/>
      <c r="T304" s="14"/>
      <c r="U304" s="14"/>
      <c r="V304" s="14"/>
      <c r="W304" s="14"/>
      <c r="X304" s="14"/>
      <c r="Y304" s="14"/>
      <c r="Z304" s="14"/>
    </row>
    <row r="305" spans="1:26" ht="12.75" customHeight="1" x14ac:dyDescent="0.2">
      <c r="A305" s="14"/>
      <c r="B305" s="247"/>
      <c r="C305" s="247"/>
      <c r="D305" s="247"/>
      <c r="E305" s="495"/>
      <c r="F305" s="247"/>
      <c r="G305" s="247"/>
      <c r="H305" s="473"/>
      <c r="I305" s="14"/>
      <c r="J305" s="14"/>
      <c r="K305" s="14"/>
      <c r="L305" s="14"/>
      <c r="M305" s="14"/>
      <c r="N305" s="14"/>
      <c r="O305" s="14"/>
      <c r="P305" s="14"/>
      <c r="Q305" s="14"/>
      <c r="R305" s="14"/>
      <c r="S305" s="14"/>
      <c r="T305" s="14"/>
      <c r="U305" s="14"/>
      <c r="V305" s="14"/>
      <c r="W305" s="14"/>
      <c r="X305" s="14"/>
      <c r="Y305" s="14"/>
      <c r="Z305" s="14"/>
    </row>
    <row r="306" spans="1:26" ht="12.75" customHeight="1" x14ac:dyDescent="0.2">
      <c r="A306" s="14"/>
      <c r="B306" s="247"/>
      <c r="C306" s="247"/>
      <c r="D306" s="247"/>
      <c r="E306" s="495"/>
      <c r="F306" s="247"/>
      <c r="G306" s="247"/>
      <c r="H306" s="473"/>
      <c r="I306" s="14"/>
      <c r="J306" s="14"/>
      <c r="K306" s="14"/>
      <c r="L306" s="14"/>
      <c r="M306" s="14"/>
      <c r="N306" s="14"/>
      <c r="O306" s="14"/>
      <c r="P306" s="14"/>
      <c r="Q306" s="14"/>
      <c r="R306" s="14"/>
      <c r="S306" s="14"/>
      <c r="T306" s="14"/>
      <c r="U306" s="14"/>
      <c r="V306" s="14"/>
      <c r="W306" s="14"/>
      <c r="X306" s="14"/>
      <c r="Y306" s="14"/>
      <c r="Z306" s="14"/>
    </row>
    <row r="307" spans="1:26" ht="12.75" customHeight="1" x14ac:dyDescent="0.2">
      <c r="A307" s="14"/>
      <c r="B307" s="247"/>
      <c r="C307" s="247"/>
      <c r="D307" s="247"/>
      <c r="E307" s="495"/>
      <c r="F307" s="247"/>
      <c r="G307" s="247"/>
      <c r="H307" s="473"/>
      <c r="I307" s="14"/>
      <c r="J307" s="14"/>
      <c r="K307" s="14"/>
      <c r="L307" s="14"/>
      <c r="M307" s="14"/>
      <c r="N307" s="14"/>
      <c r="O307" s="14"/>
      <c r="P307" s="14"/>
      <c r="Q307" s="14"/>
      <c r="R307" s="14"/>
      <c r="S307" s="14"/>
      <c r="T307" s="14"/>
      <c r="U307" s="14"/>
      <c r="V307" s="14"/>
      <c r="W307" s="14"/>
      <c r="X307" s="14"/>
      <c r="Y307" s="14"/>
      <c r="Z307" s="14"/>
    </row>
    <row r="308" spans="1:26" ht="12.75" customHeight="1" x14ac:dyDescent="0.2">
      <c r="A308" s="14"/>
      <c r="B308" s="247"/>
      <c r="C308" s="247"/>
      <c r="D308" s="247"/>
      <c r="E308" s="495"/>
      <c r="F308" s="247"/>
      <c r="G308" s="247"/>
      <c r="H308" s="473"/>
      <c r="I308" s="14"/>
      <c r="J308" s="14"/>
      <c r="K308" s="14"/>
      <c r="L308" s="14"/>
      <c r="M308" s="14"/>
      <c r="N308" s="14"/>
      <c r="O308" s="14"/>
      <c r="P308" s="14"/>
      <c r="Q308" s="14"/>
      <c r="R308" s="14"/>
      <c r="S308" s="14"/>
      <c r="T308" s="14"/>
      <c r="U308" s="14"/>
      <c r="V308" s="14"/>
      <c r="W308" s="14"/>
      <c r="X308" s="14"/>
      <c r="Y308" s="14"/>
      <c r="Z308" s="14"/>
    </row>
    <row r="309" spans="1:26" ht="12.75" customHeight="1" x14ac:dyDescent="0.2">
      <c r="A309" s="14"/>
      <c r="B309" s="247"/>
      <c r="C309" s="247"/>
      <c r="D309" s="247"/>
      <c r="E309" s="495"/>
      <c r="F309" s="247"/>
      <c r="G309" s="247"/>
      <c r="H309" s="473"/>
      <c r="I309" s="14"/>
      <c r="J309" s="14"/>
      <c r="K309" s="14"/>
      <c r="L309" s="14"/>
      <c r="M309" s="14"/>
      <c r="N309" s="14"/>
      <c r="O309" s="14"/>
      <c r="P309" s="14"/>
      <c r="Q309" s="14"/>
      <c r="R309" s="14"/>
      <c r="S309" s="14"/>
      <c r="T309" s="14"/>
      <c r="U309" s="14"/>
      <c r="V309" s="14"/>
      <c r="W309" s="14"/>
      <c r="X309" s="14"/>
      <c r="Y309" s="14"/>
      <c r="Z309" s="14"/>
    </row>
    <row r="310" spans="1:26" ht="12.75" customHeight="1" x14ac:dyDescent="0.2">
      <c r="A310" s="14"/>
      <c r="B310" s="247"/>
      <c r="C310" s="247"/>
      <c r="D310" s="247"/>
      <c r="E310" s="495"/>
      <c r="F310" s="247"/>
      <c r="G310" s="247"/>
      <c r="H310" s="473"/>
      <c r="I310" s="14"/>
      <c r="J310" s="14"/>
      <c r="K310" s="14"/>
      <c r="L310" s="14"/>
      <c r="M310" s="14"/>
      <c r="N310" s="14"/>
      <c r="O310" s="14"/>
      <c r="P310" s="14"/>
      <c r="Q310" s="14"/>
      <c r="R310" s="14"/>
      <c r="S310" s="14"/>
      <c r="T310" s="14"/>
      <c r="U310" s="14"/>
      <c r="V310" s="14"/>
      <c r="W310" s="14"/>
      <c r="X310" s="14"/>
      <c r="Y310" s="14"/>
      <c r="Z310" s="14"/>
    </row>
    <row r="311" spans="1:26" ht="12.75" customHeight="1" x14ac:dyDescent="0.2">
      <c r="A311" s="14"/>
      <c r="B311" s="247"/>
      <c r="C311" s="247"/>
      <c r="D311" s="247"/>
      <c r="E311" s="495"/>
      <c r="F311" s="247"/>
      <c r="G311" s="247"/>
      <c r="H311" s="473"/>
      <c r="I311" s="14"/>
      <c r="J311" s="14"/>
      <c r="K311" s="14"/>
      <c r="L311" s="14"/>
      <c r="M311" s="14"/>
      <c r="N311" s="14"/>
      <c r="O311" s="14"/>
      <c r="P311" s="14"/>
      <c r="Q311" s="14"/>
      <c r="R311" s="14"/>
      <c r="S311" s="14"/>
      <c r="T311" s="14"/>
      <c r="U311" s="14"/>
      <c r="V311" s="14"/>
      <c r="W311" s="14"/>
      <c r="X311" s="14"/>
      <c r="Y311" s="14"/>
      <c r="Z311" s="14"/>
    </row>
    <row r="312" spans="1:26" ht="12.75" customHeight="1" x14ac:dyDescent="0.2">
      <c r="A312" s="14"/>
      <c r="B312" s="247"/>
      <c r="C312" s="247"/>
      <c r="D312" s="247"/>
      <c r="E312" s="495"/>
      <c r="F312" s="247"/>
      <c r="G312" s="247"/>
      <c r="H312" s="473"/>
      <c r="I312" s="14"/>
      <c r="J312" s="14"/>
      <c r="K312" s="14"/>
      <c r="L312" s="14"/>
      <c r="M312" s="14"/>
      <c r="N312" s="14"/>
      <c r="O312" s="14"/>
      <c r="P312" s="14"/>
      <c r="Q312" s="14"/>
      <c r="R312" s="14"/>
      <c r="S312" s="14"/>
      <c r="T312" s="14"/>
      <c r="U312" s="14"/>
      <c r="V312" s="14"/>
      <c r="W312" s="14"/>
      <c r="X312" s="14"/>
      <c r="Y312" s="14"/>
      <c r="Z312" s="14"/>
    </row>
    <row r="313" spans="1:26" ht="12.75" customHeight="1" x14ac:dyDescent="0.2">
      <c r="A313" s="14"/>
      <c r="B313" s="247"/>
      <c r="C313" s="247"/>
      <c r="D313" s="247"/>
      <c r="E313" s="495"/>
      <c r="F313" s="247"/>
      <c r="G313" s="247"/>
      <c r="H313" s="473"/>
      <c r="I313" s="14"/>
      <c r="J313" s="14"/>
      <c r="K313" s="14"/>
      <c r="L313" s="14"/>
      <c r="M313" s="14"/>
      <c r="N313" s="14"/>
      <c r="O313" s="14"/>
      <c r="P313" s="14"/>
      <c r="Q313" s="14"/>
      <c r="R313" s="14"/>
      <c r="S313" s="14"/>
      <c r="T313" s="14"/>
      <c r="U313" s="14"/>
      <c r="V313" s="14"/>
      <c r="W313" s="14"/>
      <c r="X313" s="14"/>
      <c r="Y313" s="14"/>
      <c r="Z313" s="14"/>
    </row>
    <row r="314" spans="1:26" ht="12.75" customHeight="1" x14ac:dyDescent="0.2">
      <c r="A314" s="14"/>
      <c r="B314" s="247"/>
      <c r="C314" s="247"/>
      <c r="D314" s="247"/>
      <c r="E314" s="495"/>
      <c r="F314" s="247"/>
      <c r="G314" s="247"/>
      <c r="H314" s="473"/>
      <c r="I314" s="14"/>
      <c r="J314" s="14"/>
      <c r="K314" s="14"/>
      <c r="L314" s="14"/>
      <c r="M314" s="14"/>
      <c r="N314" s="14"/>
      <c r="O314" s="14"/>
      <c r="P314" s="14"/>
      <c r="Q314" s="14"/>
      <c r="R314" s="14"/>
      <c r="S314" s="14"/>
      <c r="T314" s="14"/>
      <c r="U314" s="14"/>
      <c r="V314" s="14"/>
      <c r="W314" s="14"/>
      <c r="X314" s="14"/>
      <c r="Y314" s="14"/>
      <c r="Z314" s="14"/>
    </row>
    <row r="315" spans="1:26" ht="12.75" customHeight="1" x14ac:dyDescent="0.2">
      <c r="A315" s="14"/>
      <c r="B315" s="247"/>
      <c r="C315" s="247"/>
      <c r="D315" s="247"/>
      <c r="E315" s="495"/>
      <c r="F315" s="247"/>
      <c r="G315" s="247"/>
      <c r="H315" s="473"/>
      <c r="I315" s="14"/>
      <c r="J315" s="14"/>
      <c r="K315" s="14"/>
      <c r="L315" s="14"/>
      <c r="M315" s="14"/>
      <c r="N315" s="14"/>
      <c r="O315" s="14"/>
      <c r="P315" s="14"/>
      <c r="Q315" s="14"/>
      <c r="R315" s="14"/>
      <c r="S315" s="14"/>
      <c r="T315" s="14"/>
      <c r="U315" s="14"/>
      <c r="V315" s="14"/>
      <c r="W315" s="14"/>
      <c r="X315" s="14"/>
      <c r="Y315" s="14"/>
      <c r="Z315" s="14"/>
    </row>
    <row r="316" spans="1:26" ht="12.75" customHeight="1" x14ac:dyDescent="0.2">
      <c r="A316" s="14"/>
      <c r="B316" s="247"/>
      <c r="C316" s="247"/>
      <c r="D316" s="247"/>
      <c r="E316" s="495"/>
      <c r="F316" s="247"/>
      <c r="G316" s="247"/>
      <c r="H316" s="473"/>
      <c r="I316" s="14"/>
      <c r="J316" s="14"/>
      <c r="K316" s="14"/>
      <c r="L316" s="14"/>
      <c r="M316" s="14"/>
      <c r="N316" s="14"/>
      <c r="O316" s="14"/>
      <c r="P316" s="14"/>
      <c r="Q316" s="14"/>
      <c r="R316" s="14"/>
      <c r="S316" s="14"/>
      <c r="T316" s="14"/>
      <c r="U316" s="14"/>
      <c r="V316" s="14"/>
      <c r="W316" s="14"/>
      <c r="X316" s="14"/>
      <c r="Y316" s="14"/>
      <c r="Z316" s="14"/>
    </row>
    <row r="317" spans="1:26" ht="12.75" customHeight="1" x14ac:dyDescent="0.2">
      <c r="A317" s="14"/>
      <c r="B317" s="247"/>
      <c r="C317" s="247"/>
      <c r="D317" s="247"/>
      <c r="E317" s="495"/>
      <c r="F317" s="247"/>
      <c r="G317" s="247"/>
      <c r="H317" s="473"/>
      <c r="I317" s="14"/>
      <c r="J317" s="14"/>
      <c r="K317" s="14"/>
      <c r="L317" s="14"/>
      <c r="M317" s="14"/>
      <c r="N317" s="14"/>
      <c r="O317" s="14"/>
      <c r="P317" s="14"/>
      <c r="Q317" s="14"/>
      <c r="R317" s="14"/>
      <c r="S317" s="14"/>
      <c r="T317" s="14"/>
      <c r="U317" s="14"/>
      <c r="V317" s="14"/>
      <c r="W317" s="14"/>
      <c r="X317" s="14"/>
      <c r="Y317" s="14"/>
      <c r="Z317" s="14"/>
    </row>
    <row r="318" spans="1:26" ht="12.75" customHeight="1" x14ac:dyDescent="0.2">
      <c r="A318" s="14"/>
      <c r="B318" s="247"/>
      <c r="C318" s="247"/>
      <c r="D318" s="247"/>
      <c r="E318" s="495"/>
      <c r="F318" s="247"/>
      <c r="G318" s="247"/>
      <c r="H318" s="473"/>
      <c r="I318" s="14"/>
      <c r="J318" s="14"/>
      <c r="K318" s="14"/>
      <c r="L318" s="14"/>
      <c r="M318" s="14"/>
      <c r="N318" s="14"/>
      <c r="O318" s="14"/>
      <c r="P318" s="14"/>
      <c r="Q318" s="14"/>
      <c r="R318" s="14"/>
      <c r="S318" s="14"/>
      <c r="T318" s="14"/>
      <c r="U318" s="14"/>
      <c r="V318" s="14"/>
      <c r="W318" s="14"/>
      <c r="X318" s="14"/>
      <c r="Y318" s="14"/>
      <c r="Z318" s="14"/>
    </row>
    <row r="319" spans="1:26" ht="12.75" customHeight="1" x14ac:dyDescent="0.2">
      <c r="A319" s="14"/>
      <c r="B319" s="247"/>
      <c r="C319" s="247"/>
      <c r="D319" s="247"/>
      <c r="E319" s="495"/>
      <c r="F319" s="247"/>
      <c r="G319" s="247"/>
      <c r="H319" s="473"/>
      <c r="I319" s="14"/>
      <c r="J319" s="14"/>
      <c r="K319" s="14"/>
      <c r="L319" s="14"/>
      <c r="M319" s="14"/>
      <c r="N319" s="14"/>
      <c r="O319" s="14"/>
      <c r="P319" s="14"/>
      <c r="Q319" s="14"/>
      <c r="R319" s="14"/>
      <c r="S319" s="14"/>
      <c r="T319" s="14"/>
      <c r="U319" s="14"/>
      <c r="V319" s="14"/>
      <c r="W319" s="14"/>
      <c r="X319" s="14"/>
      <c r="Y319" s="14"/>
      <c r="Z319" s="14"/>
    </row>
    <row r="320" spans="1:26" ht="12.75" customHeight="1" x14ac:dyDescent="0.2">
      <c r="A320" s="14"/>
      <c r="B320" s="247"/>
      <c r="C320" s="247"/>
      <c r="D320" s="247"/>
      <c r="E320" s="495"/>
      <c r="F320" s="247"/>
      <c r="G320" s="247"/>
      <c r="H320" s="473"/>
      <c r="I320" s="14"/>
      <c r="J320" s="14"/>
      <c r="K320" s="14"/>
      <c r="L320" s="14"/>
      <c r="M320" s="14"/>
      <c r="N320" s="14"/>
      <c r="O320" s="14"/>
      <c r="P320" s="14"/>
      <c r="Q320" s="14"/>
      <c r="R320" s="14"/>
      <c r="S320" s="14"/>
      <c r="T320" s="14"/>
      <c r="U320" s="14"/>
      <c r="V320" s="14"/>
      <c r="W320" s="14"/>
      <c r="X320" s="14"/>
      <c r="Y320" s="14"/>
      <c r="Z320" s="14"/>
    </row>
    <row r="321" spans="1:26" ht="12.75" customHeight="1" x14ac:dyDescent="0.2">
      <c r="A321" s="14"/>
      <c r="B321" s="247"/>
      <c r="C321" s="247"/>
      <c r="D321" s="247"/>
      <c r="E321" s="495"/>
      <c r="F321" s="247"/>
      <c r="G321" s="247"/>
      <c r="H321" s="473"/>
      <c r="I321" s="14"/>
      <c r="J321" s="14"/>
      <c r="K321" s="14"/>
      <c r="L321" s="14"/>
      <c r="M321" s="14"/>
      <c r="N321" s="14"/>
      <c r="O321" s="14"/>
      <c r="P321" s="14"/>
      <c r="Q321" s="14"/>
      <c r="R321" s="14"/>
      <c r="S321" s="14"/>
      <c r="T321" s="14"/>
      <c r="U321" s="14"/>
      <c r="V321" s="14"/>
      <c r="W321" s="14"/>
      <c r="X321" s="14"/>
      <c r="Y321" s="14"/>
      <c r="Z321" s="14"/>
    </row>
    <row r="322" spans="1:26" ht="12.75" customHeight="1" x14ac:dyDescent="0.2">
      <c r="A322" s="14"/>
      <c r="B322" s="247"/>
      <c r="C322" s="247"/>
      <c r="D322" s="247"/>
      <c r="E322" s="495"/>
      <c r="F322" s="247"/>
      <c r="G322" s="247"/>
      <c r="H322" s="473"/>
      <c r="I322" s="14"/>
      <c r="J322" s="14"/>
      <c r="K322" s="14"/>
      <c r="L322" s="14"/>
      <c r="M322" s="14"/>
      <c r="N322" s="14"/>
      <c r="O322" s="14"/>
      <c r="P322" s="14"/>
      <c r="Q322" s="14"/>
      <c r="R322" s="14"/>
      <c r="S322" s="14"/>
      <c r="T322" s="14"/>
      <c r="U322" s="14"/>
      <c r="V322" s="14"/>
      <c r="W322" s="14"/>
      <c r="X322" s="14"/>
      <c r="Y322" s="14"/>
      <c r="Z322" s="14"/>
    </row>
    <row r="323" spans="1:26" ht="12.75" customHeight="1" x14ac:dyDescent="0.2">
      <c r="A323" s="14"/>
      <c r="B323" s="247"/>
      <c r="C323" s="247"/>
      <c r="D323" s="247"/>
      <c r="E323" s="495"/>
      <c r="F323" s="247"/>
      <c r="G323" s="247"/>
      <c r="H323" s="473"/>
      <c r="I323" s="14"/>
      <c r="J323" s="14"/>
      <c r="K323" s="14"/>
      <c r="L323" s="14"/>
      <c r="M323" s="14"/>
      <c r="N323" s="14"/>
      <c r="O323" s="14"/>
      <c r="P323" s="14"/>
      <c r="Q323" s="14"/>
      <c r="R323" s="14"/>
      <c r="S323" s="14"/>
      <c r="T323" s="14"/>
      <c r="U323" s="14"/>
      <c r="V323" s="14"/>
      <c r="W323" s="14"/>
      <c r="X323" s="14"/>
      <c r="Y323" s="14"/>
      <c r="Z323" s="14"/>
    </row>
    <row r="324" spans="1:26" ht="12.75" customHeight="1" x14ac:dyDescent="0.2">
      <c r="A324" s="14"/>
      <c r="B324" s="247"/>
      <c r="C324" s="247"/>
      <c r="D324" s="247"/>
      <c r="E324" s="495"/>
      <c r="F324" s="247"/>
      <c r="G324" s="247"/>
      <c r="H324" s="473"/>
      <c r="I324" s="14"/>
      <c r="J324" s="14"/>
      <c r="K324" s="14"/>
      <c r="L324" s="14"/>
      <c r="M324" s="14"/>
      <c r="N324" s="14"/>
      <c r="O324" s="14"/>
      <c r="P324" s="14"/>
      <c r="Q324" s="14"/>
      <c r="R324" s="14"/>
      <c r="S324" s="14"/>
      <c r="T324" s="14"/>
      <c r="U324" s="14"/>
      <c r="V324" s="14"/>
      <c r="W324" s="14"/>
      <c r="X324" s="14"/>
      <c r="Y324" s="14"/>
      <c r="Z324" s="14"/>
    </row>
    <row r="325" spans="1:26" ht="12.75" customHeight="1" x14ac:dyDescent="0.2">
      <c r="A325" s="14"/>
      <c r="B325" s="247"/>
      <c r="C325" s="247"/>
      <c r="D325" s="247"/>
      <c r="E325" s="495"/>
      <c r="F325" s="247"/>
      <c r="G325" s="247"/>
      <c r="H325" s="473"/>
      <c r="I325" s="14"/>
      <c r="J325" s="14"/>
      <c r="K325" s="14"/>
      <c r="L325" s="14"/>
      <c r="M325" s="14"/>
      <c r="N325" s="14"/>
      <c r="O325" s="14"/>
      <c r="P325" s="14"/>
      <c r="Q325" s="14"/>
      <c r="R325" s="14"/>
      <c r="S325" s="14"/>
      <c r="T325" s="14"/>
      <c r="U325" s="14"/>
      <c r="V325" s="14"/>
      <c r="W325" s="14"/>
      <c r="X325" s="14"/>
      <c r="Y325" s="14"/>
      <c r="Z325" s="14"/>
    </row>
    <row r="326" spans="1:26" ht="12.75" customHeight="1" x14ac:dyDescent="0.2">
      <c r="A326" s="14"/>
      <c r="B326" s="247"/>
      <c r="C326" s="247"/>
      <c r="D326" s="247"/>
      <c r="E326" s="495"/>
      <c r="F326" s="247"/>
      <c r="G326" s="247"/>
      <c r="H326" s="473"/>
      <c r="I326" s="14"/>
      <c r="J326" s="14"/>
      <c r="K326" s="14"/>
      <c r="L326" s="14"/>
      <c r="M326" s="14"/>
      <c r="N326" s="14"/>
      <c r="O326" s="14"/>
      <c r="P326" s="14"/>
      <c r="Q326" s="14"/>
      <c r="R326" s="14"/>
      <c r="S326" s="14"/>
      <c r="T326" s="14"/>
      <c r="U326" s="14"/>
      <c r="V326" s="14"/>
      <c r="W326" s="14"/>
      <c r="X326" s="14"/>
      <c r="Y326" s="14"/>
      <c r="Z326" s="14"/>
    </row>
    <row r="327" spans="1:26" ht="12.75" customHeight="1" x14ac:dyDescent="0.2">
      <c r="A327" s="14"/>
      <c r="B327" s="247"/>
      <c r="C327" s="247"/>
      <c r="D327" s="247"/>
      <c r="E327" s="495"/>
      <c r="F327" s="247"/>
      <c r="G327" s="247"/>
      <c r="H327" s="473"/>
      <c r="I327" s="14"/>
      <c r="J327" s="14"/>
      <c r="K327" s="14"/>
      <c r="L327" s="14"/>
      <c r="M327" s="14"/>
      <c r="N327" s="14"/>
      <c r="O327" s="14"/>
      <c r="P327" s="14"/>
      <c r="Q327" s="14"/>
      <c r="R327" s="14"/>
      <c r="S327" s="14"/>
      <c r="T327" s="14"/>
      <c r="U327" s="14"/>
      <c r="V327" s="14"/>
      <c r="W327" s="14"/>
      <c r="X327" s="14"/>
      <c r="Y327" s="14"/>
      <c r="Z327" s="14"/>
    </row>
    <row r="328" spans="1:26" ht="12.75" customHeight="1" x14ac:dyDescent="0.2">
      <c r="A328" s="14"/>
      <c r="B328" s="247"/>
      <c r="C328" s="247"/>
      <c r="D328" s="247"/>
      <c r="E328" s="495"/>
      <c r="F328" s="247"/>
      <c r="G328" s="247"/>
      <c r="H328" s="473"/>
      <c r="I328" s="14"/>
      <c r="J328" s="14"/>
      <c r="K328" s="14"/>
      <c r="L328" s="14"/>
      <c r="M328" s="14"/>
      <c r="N328" s="14"/>
      <c r="O328" s="14"/>
      <c r="P328" s="14"/>
      <c r="Q328" s="14"/>
      <c r="R328" s="14"/>
      <c r="S328" s="14"/>
      <c r="T328" s="14"/>
      <c r="U328" s="14"/>
      <c r="V328" s="14"/>
      <c r="W328" s="14"/>
      <c r="X328" s="14"/>
      <c r="Y328" s="14"/>
      <c r="Z328" s="14"/>
    </row>
    <row r="329" spans="1:26" ht="12.75" customHeight="1" x14ac:dyDescent="0.2">
      <c r="A329" s="14"/>
      <c r="B329" s="247"/>
      <c r="C329" s="247"/>
      <c r="D329" s="247"/>
      <c r="E329" s="495"/>
      <c r="F329" s="247"/>
      <c r="G329" s="247"/>
      <c r="H329" s="473"/>
      <c r="I329" s="14"/>
      <c r="J329" s="14"/>
      <c r="K329" s="14"/>
      <c r="L329" s="14"/>
      <c r="M329" s="14"/>
      <c r="N329" s="14"/>
      <c r="O329" s="14"/>
      <c r="P329" s="14"/>
      <c r="Q329" s="14"/>
      <c r="R329" s="14"/>
      <c r="S329" s="14"/>
      <c r="T329" s="14"/>
      <c r="U329" s="14"/>
      <c r="V329" s="14"/>
      <c r="W329" s="14"/>
      <c r="X329" s="14"/>
      <c r="Y329" s="14"/>
      <c r="Z329" s="14"/>
    </row>
    <row r="330" spans="1:26" ht="12.75" customHeight="1" x14ac:dyDescent="0.2">
      <c r="A330" s="14"/>
      <c r="B330" s="247"/>
      <c r="C330" s="247"/>
      <c r="D330" s="247"/>
      <c r="E330" s="495"/>
      <c r="F330" s="247"/>
      <c r="G330" s="247"/>
      <c r="H330" s="473"/>
      <c r="I330" s="14"/>
      <c r="J330" s="14"/>
      <c r="K330" s="14"/>
      <c r="L330" s="14"/>
      <c r="M330" s="14"/>
      <c r="N330" s="14"/>
      <c r="O330" s="14"/>
      <c r="P330" s="14"/>
      <c r="Q330" s="14"/>
      <c r="R330" s="14"/>
      <c r="S330" s="14"/>
      <c r="T330" s="14"/>
      <c r="U330" s="14"/>
      <c r="V330" s="14"/>
      <c r="W330" s="14"/>
      <c r="X330" s="14"/>
      <c r="Y330" s="14"/>
      <c r="Z330" s="14"/>
    </row>
    <row r="331" spans="1:26" ht="12.75" customHeight="1" x14ac:dyDescent="0.2">
      <c r="A331" s="14"/>
      <c r="B331" s="247"/>
      <c r="C331" s="247"/>
      <c r="D331" s="247"/>
      <c r="E331" s="495"/>
      <c r="F331" s="247"/>
      <c r="G331" s="247"/>
      <c r="H331" s="473"/>
      <c r="I331" s="14"/>
      <c r="J331" s="14"/>
      <c r="K331" s="14"/>
      <c r="L331" s="14"/>
      <c r="M331" s="14"/>
      <c r="N331" s="14"/>
      <c r="O331" s="14"/>
      <c r="P331" s="14"/>
      <c r="Q331" s="14"/>
      <c r="R331" s="14"/>
      <c r="S331" s="14"/>
      <c r="T331" s="14"/>
      <c r="U331" s="14"/>
      <c r="V331" s="14"/>
      <c r="W331" s="14"/>
      <c r="X331" s="14"/>
      <c r="Y331" s="14"/>
      <c r="Z331" s="14"/>
    </row>
    <row r="332" spans="1:26" ht="12.75" customHeight="1" x14ac:dyDescent="0.2">
      <c r="A332" s="14"/>
      <c r="B332" s="247"/>
      <c r="C332" s="247"/>
      <c r="D332" s="247"/>
      <c r="E332" s="495"/>
      <c r="F332" s="247"/>
      <c r="G332" s="247"/>
      <c r="H332" s="473"/>
      <c r="I332" s="14"/>
      <c r="J332" s="14"/>
      <c r="K332" s="14"/>
      <c r="L332" s="14"/>
      <c r="M332" s="14"/>
      <c r="N332" s="14"/>
      <c r="O332" s="14"/>
      <c r="P332" s="14"/>
      <c r="Q332" s="14"/>
      <c r="R332" s="14"/>
      <c r="S332" s="14"/>
      <c r="T332" s="14"/>
      <c r="U332" s="14"/>
      <c r="V332" s="14"/>
      <c r="W332" s="14"/>
      <c r="X332" s="14"/>
      <c r="Y332" s="14"/>
      <c r="Z332" s="14"/>
    </row>
    <row r="333" spans="1:26" ht="12.75" customHeight="1" x14ac:dyDescent="0.2">
      <c r="A333" s="14"/>
      <c r="B333" s="247"/>
      <c r="C333" s="247"/>
      <c r="D333" s="247"/>
      <c r="E333" s="495"/>
      <c r="F333" s="247"/>
      <c r="G333" s="247"/>
      <c r="H333" s="473"/>
      <c r="I333" s="14"/>
      <c r="J333" s="14"/>
      <c r="K333" s="14"/>
      <c r="L333" s="14"/>
      <c r="M333" s="14"/>
      <c r="N333" s="14"/>
      <c r="O333" s="14"/>
      <c r="P333" s="14"/>
      <c r="Q333" s="14"/>
      <c r="R333" s="14"/>
      <c r="S333" s="14"/>
      <c r="T333" s="14"/>
      <c r="U333" s="14"/>
      <c r="V333" s="14"/>
      <c r="W333" s="14"/>
      <c r="X333" s="14"/>
      <c r="Y333" s="14"/>
      <c r="Z333" s="14"/>
    </row>
    <row r="334" spans="1:26" ht="12.75" customHeight="1" x14ac:dyDescent="0.2">
      <c r="A334" s="14"/>
      <c r="B334" s="247"/>
      <c r="C334" s="247"/>
      <c r="D334" s="247"/>
      <c r="E334" s="495"/>
      <c r="F334" s="247"/>
      <c r="G334" s="247"/>
      <c r="H334" s="473"/>
      <c r="I334" s="14"/>
      <c r="J334" s="14"/>
      <c r="K334" s="14"/>
      <c r="L334" s="14"/>
      <c r="M334" s="14"/>
      <c r="N334" s="14"/>
      <c r="O334" s="14"/>
      <c r="P334" s="14"/>
      <c r="Q334" s="14"/>
      <c r="R334" s="14"/>
      <c r="S334" s="14"/>
      <c r="T334" s="14"/>
      <c r="U334" s="14"/>
      <c r="V334" s="14"/>
      <c r="W334" s="14"/>
      <c r="X334" s="14"/>
      <c r="Y334" s="14"/>
      <c r="Z334" s="14"/>
    </row>
    <row r="335" spans="1:26" ht="12.75" customHeight="1" x14ac:dyDescent="0.2">
      <c r="A335" s="14"/>
      <c r="B335" s="247"/>
      <c r="C335" s="247"/>
      <c r="D335" s="247"/>
      <c r="E335" s="495"/>
      <c r="F335" s="247"/>
      <c r="G335" s="247"/>
      <c r="H335" s="473"/>
      <c r="I335" s="14"/>
      <c r="J335" s="14"/>
      <c r="K335" s="14"/>
      <c r="L335" s="14"/>
      <c r="M335" s="14"/>
      <c r="N335" s="14"/>
      <c r="O335" s="14"/>
      <c r="P335" s="14"/>
      <c r="Q335" s="14"/>
      <c r="R335" s="14"/>
      <c r="S335" s="14"/>
      <c r="T335" s="14"/>
      <c r="U335" s="14"/>
      <c r="V335" s="14"/>
      <c r="W335" s="14"/>
      <c r="X335" s="14"/>
      <c r="Y335" s="14"/>
      <c r="Z335" s="14"/>
    </row>
    <row r="336" spans="1:26" ht="12.75" customHeight="1" x14ac:dyDescent="0.2">
      <c r="A336" s="14"/>
      <c r="B336" s="247"/>
      <c r="C336" s="247"/>
      <c r="D336" s="247"/>
      <c r="E336" s="495"/>
      <c r="F336" s="247"/>
      <c r="G336" s="247"/>
      <c r="H336" s="473"/>
      <c r="I336" s="14"/>
      <c r="J336" s="14"/>
      <c r="K336" s="14"/>
      <c r="L336" s="14"/>
      <c r="M336" s="14"/>
      <c r="N336" s="14"/>
      <c r="O336" s="14"/>
      <c r="P336" s="14"/>
      <c r="Q336" s="14"/>
      <c r="R336" s="14"/>
      <c r="S336" s="14"/>
      <c r="T336" s="14"/>
      <c r="U336" s="14"/>
      <c r="V336" s="14"/>
      <c r="W336" s="14"/>
      <c r="X336" s="14"/>
      <c r="Y336" s="14"/>
      <c r="Z336" s="14"/>
    </row>
    <row r="337" spans="1:26" ht="12.75" customHeight="1" x14ac:dyDescent="0.2">
      <c r="A337" s="14"/>
      <c r="B337" s="247"/>
      <c r="C337" s="247"/>
      <c r="D337" s="247"/>
      <c r="E337" s="495"/>
      <c r="F337" s="247"/>
      <c r="G337" s="247"/>
      <c r="H337" s="473"/>
      <c r="I337" s="14"/>
      <c r="J337" s="14"/>
      <c r="K337" s="14"/>
      <c r="L337" s="14"/>
      <c r="M337" s="14"/>
      <c r="N337" s="14"/>
      <c r="O337" s="14"/>
      <c r="P337" s="14"/>
      <c r="Q337" s="14"/>
      <c r="R337" s="14"/>
      <c r="S337" s="14"/>
      <c r="T337" s="14"/>
      <c r="U337" s="14"/>
      <c r="V337" s="14"/>
      <c r="W337" s="14"/>
      <c r="X337" s="14"/>
      <c r="Y337" s="14"/>
      <c r="Z337" s="14"/>
    </row>
    <row r="338" spans="1:26" ht="12.75" customHeight="1" x14ac:dyDescent="0.2">
      <c r="A338" s="14"/>
      <c r="B338" s="247"/>
      <c r="C338" s="247"/>
      <c r="D338" s="247"/>
      <c r="E338" s="495"/>
      <c r="F338" s="247"/>
      <c r="G338" s="247"/>
      <c r="H338" s="473"/>
      <c r="I338" s="14"/>
      <c r="J338" s="14"/>
      <c r="K338" s="14"/>
      <c r="L338" s="14"/>
      <c r="M338" s="14"/>
      <c r="N338" s="14"/>
      <c r="O338" s="14"/>
      <c r="P338" s="14"/>
      <c r="Q338" s="14"/>
      <c r="R338" s="14"/>
      <c r="S338" s="14"/>
      <c r="T338" s="14"/>
      <c r="U338" s="14"/>
      <c r="V338" s="14"/>
      <c r="W338" s="14"/>
      <c r="X338" s="14"/>
      <c r="Y338" s="14"/>
      <c r="Z338" s="14"/>
    </row>
    <row r="339" spans="1:26" ht="12.75" customHeight="1" x14ac:dyDescent="0.2">
      <c r="A339" s="14"/>
      <c r="B339" s="247"/>
      <c r="C339" s="247"/>
      <c r="D339" s="247"/>
      <c r="E339" s="495"/>
      <c r="F339" s="247"/>
      <c r="G339" s="247"/>
      <c r="H339" s="473"/>
      <c r="I339" s="14"/>
      <c r="J339" s="14"/>
      <c r="K339" s="14"/>
      <c r="L339" s="14"/>
      <c r="M339" s="14"/>
      <c r="N339" s="14"/>
      <c r="O339" s="14"/>
      <c r="P339" s="14"/>
      <c r="Q339" s="14"/>
      <c r="R339" s="14"/>
      <c r="S339" s="14"/>
      <c r="T339" s="14"/>
      <c r="U339" s="14"/>
      <c r="V339" s="14"/>
      <c r="W339" s="14"/>
      <c r="X339" s="14"/>
      <c r="Y339" s="14"/>
      <c r="Z339" s="14"/>
    </row>
    <row r="340" spans="1:26" ht="12.75" customHeight="1" x14ac:dyDescent="0.2">
      <c r="A340" s="14"/>
      <c r="B340" s="247"/>
      <c r="C340" s="247"/>
      <c r="D340" s="247"/>
      <c r="E340" s="495"/>
      <c r="F340" s="247"/>
      <c r="G340" s="247"/>
      <c r="H340" s="473"/>
      <c r="I340" s="14"/>
      <c r="J340" s="14"/>
      <c r="K340" s="14"/>
      <c r="L340" s="14"/>
      <c r="M340" s="14"/>
      <c r="N340" s="14"/>
      <c r="O340" s="14"/>
      <c r="P340" s="14"/>
      <c r="Q340" s="14"/>
      <c r="R340" s="14"/>
      <c r="S340" s="14"/>
      <c r="T340" s="14"/>
      <c r="U340" s="14"/>
      <c r="V340" s="14"/>
      <c r="W340" s="14"/>
      <c r="X340" s="14"/>
      <c r="Y340" s="14"/>
      <c r="Z340" s="14"/>
    </row>
    <row r="341" spans="1:26" ht="12.75" customHeight="1" x14ac:dyDescent="0.2">
      <c r="A341" s="14"/>
      <c r="B341" s="247"/>
      <c r="C341" s="247"/>
      <c r="D341" s="247"/>
      <c r="E341" s="495"/>
      <c r="F341" s="247"/>
      <c r="G341" s="247"/>
      <c r="H341" s="473"/>
      <c r="I341" s="14"/>
      <c r="J341" s="14"/>
      <c r="K341" s="14"/>
      <c r="L341" s="14"/>
      <c r="M341" s="14"/>
      <c r="N341" s="14"/>
      <c r="O341" s="14"/>
      <c r="P341" s="14"/>
      <c r="Q341" s="14"/>
      <c r="R341" s="14"/>
      <c r="S341" s="14"/>
      <c r="T341" s="14"/>
      <c r="U341" s="14"/>
      <c r="V341" s="14"/>
      <c r="W341" s="14"/>
      <c r="X341" s="14"/>
      <c r="Y341" s="14"/>
      <c r="Z341" s="14"/>
    </row>
    <row r="342" spans="1:26" ht="12.75" customHeight="1" x14ac:dyDescent="0.2">
      <c r="A342" s="14"/>
      <c r="B342" s="247"/>
      <c r="C342" s="247"/>
      <c r="D342" s="247"/>
      <c r="E342" s="495"/>
      <c r="F342" s="247"/>
      <c r="G342" s="247"/>
      <c r="H342" s="473"/>
      <c r="I342" s="14"/>
      <c r="J342" s="14"/>
      <c r="K342" s="14"/>
      <c r="L342" s="14"/>
      <c r="M342" s="14"/>
      <c r="N342" s="14"/>
      <c r="O342" s="14"/>
      <c r="P342" s="14"/>
      <c r="Q342" s="14"/>
      <c r="R342" s="14"/>
      <c r="S342" s="14"/>
      <c r="T342" s="14"/>
      <c r="U342" s="14"/>
      <c r="V342" s="14"/>
      <c r="W342" s="14"/>
      <c r="X342" s="14"/>
      <c r="Y342" s="14"/>
      <c r="Z342" s="14"/>
    </row>
    <row r="343" spans="1:26" ht="12.75" customHeight="1" x14ac:dyDescent="0.2">
      <c r="A343" s="14"/>
      <c r="B343" s="247"/>
      <c r="C343" s="247"/>
      <c r="D343" s="247"/>
      <c r="E343" s="495"/>
      <c r="F343" s="247"/>
      <c r="G343" s="247"/>
      <c r="H343" s="473"/>
      <c r="I343" s="14"/>
      <c r="J343" s="14"/>
      <c r="K343" s="14"/>
      <c r="L343" s="14"/>
      <c r="M343" s="14"/>
      <c r="N343" s="14"/>
      <c r="O343" s="14"/>
      <c r="P343" s="14"/>
      <c r="Q343" s="14"/>
      <c r="R343" s="14"/>
      <c r="S343" s="14"/>
      <c r="T343" s="14"/>
      <c r="U343" s="14"/>
      <c r="V343" s="14"/>
      <c r="W343" s="14"/>
      <c r="X343" s="14"/>
      <c r="Y343" s="14"/>
      <c r="Z343" s="14"/>
    </row>
    <row r="344" spans="1:26" ht="12.75" customHeight="1" x14ac:dyDescent="0.2">
      <c r="A344" s="14"/>
      <c r="B344" s="247"/>
      <c r="C344" s="247"/>
      <c r="D344" s="247"/>
      <c r="E344" s="495"/>
      <c r="F344" s="247"/>
      <c r="G344" s="247"/>
      <c r="H344" s="473"/>
      <c r="I344" s="14"/>
      <c r="J344" s="14"/>
      <c r="K344" s="14"/>
      <c r="L344" s="14"/>
      <c r="M344" s="14"/>
      <c r="N344" s="14"/>
      <c r="O344" s="14"/>
      <c r="P344" s="14"/>
      <c r="Q344" s="14"/>
      <c r="R344" s="14"/>
      <c r="S344" s="14"/>
      <c r="T344" s="14"/>
      <c r="U344" s="14"/>
      <c r="V344" s="14"/>
      <c r="W344" s="14"/>
      <c r="X344" s="14"/>
      <c r="Y344" s="14"/>
      <c r="Z344" s="14"/>
    </row>
    <row r="345" spans="1:26" ht="12.75" customHeight="1" x14ac:dyDescent="0.2">
      <c r="A345" s="14"/>
      <c r="B345" s="247"/>
      <c r="C345" s="247"/>
      <c r="D345" s="247"/>
      <c r="E345" s="495"/>
      <c r="F345" s="247"/>
      <c r="G345" s="247"/>
      <c r="H345" s="473"/>
      <c r="I345" s="14"/>
      <c r="J345" s="14"/>
      <c r="K345" s="14"/>
      <c r="L345" s="14"/>
      <c r="M345" s="14"/>
      <c r="N345" s="14"/>
      <c r="O345" s="14"/>
      <c r="P345" s="14"/>
      <c r="Q345" s="14"/>
      <c r="R345" s="14"/>
      <c r="S345" s="14"/>
      <c r="T345" s="14"/>
      <c r="U345" s="14"/>
      <c r="V345" s="14"/>
      <c r="W345" s="14"/>
      <c r="X345" s="14"/>
      <c r="Y345" s="14"/>
      <c r="Z345" s="14"/>
    </row>
    <row r="346" spans="1:26" ht="12.75" customHeight="1" x14ac:dyDescent="0.2">
      <c r="A346" s="14"/>
      <c r="B346" s="247"/>
      <c r="C346" s="247"/>
      <c r="D346" s="247"/>
      <c r="E346" s="495"/>
      <c r="F346" s="247"/>
      <c r="G346" s="247"/>
      <c r="H346" s="473"/>
      <c r="I346" s="14"/>
      <c r="J346" s="14"/>
      <c r="K346" s="14"/>
      <c r="L346" s="14"/>
      <c r="M346" s="14"/>
      <c r="N346" s="14"/>
      <c r="O346" s="14"/>
      <c r="P346" s="14"/>
      <c r="Q346" s="14"/>
      <c r="R346" s="14"/>
      <c r="S346" s="14"/>
      <c r="T346" s="14"/>
      <c r="U346" s="14"/>
      <c r="V346" s="14"/>
      <c r="W346" s="14"/>
      <c r="X346" s="14"/>
      <c r="Y346" s="14"/>
      <c r="Z346" s="14"/>
    </row>
    <row r="347" spans="1:26" ht="12.75" customHeight="1" x14ac:dyDescent="0.2">
      <c r="A347" s="14"/>
      <c r="B347" s="247"/>
      <c r="C347" s="247"/>
      <c r="D347" s="247"/>
      <c r="E347" s="495"/>
      <c r="F347" s="247"/>
      <c r="G347" s="247"/>
      <c r="H347" s="473"/>
      <c r="I347" s="14"/>
      <c r="J347" s="14"/>
      <c r="K347" s="14"/>
      <c r="L347" s="14"/>
      <c r="M347" s="14"/>
      <c r="N347" s="14"/>
      <c r="O347" s="14"/>
      <c r="P347" s="14"/>
      <c r="Q347" s="14"/>
      <c r="R347" s="14"/>
      <c r="S347" s="14"/>
      <c r="T347" s="14"/>
      <c r="U347" s="14"/>
      <c r="V347" s="14"/>
      <c r="W347" s="14"/>
      <c r="X347" s="14"/>
      <c r="Y347" s="14"/>
      <c r="Z347" s="14"/>
    </row>
    <row r="348" spans="1:26" ht="12.75" customHeight="1" x14ac:dyDescent="0.2">
      <c r="A348" s="14"/>
      <c r="B348" s="247"/>
      <c r="C348" s="247"/>
      <c r="D348" s="247"/>
      <c r="E348" s="495"/>
      <c r="F348" s="247"/>
      <c r="G348" s="247"/>
      <c r="H348" s="473"/>
      <c r="I348" s="14"/>
      <c r="J348" s="14"/>
      <c r="K348" s="14"/>
      <c r="L348" s="14"/>
      <c r="M348" s="14"/>
      <c r="N348" s="14"/>
      <c r="O348" s="14"/>
      <c r="P348" s="14"/>
      <c r="Q348" s="14"/>
      <c r="R348" s="14"/>
      <c r="S348" s="14"/>
      <c r="T348" s="14"/>
      <c r="U348" s="14"/>
      <c r="V348" s="14"/>
      <c r="W348" s="14"/>
      <c r="X348" s="14"/>
      <c r="Y348" s="14"/>
      <c r="Z348" s="14"/>
    </row>
    <row r="349" spans="1:26" ht="12.75" customHeight="1" x14ac:dyDescent="0.2">
      <c r="A349" s="14"/>
      <c r="B349" s="247"/>
      <c r="C349" s="247"/>
      <c r="D349" s="247"/>
      <c r="E349" s="495"/>
      <c r="F349" s="247"/>
      <c r="G349" s="247"/>
      <c r="H349" s="473"/>
      <c r="I349" s="14"/>
      <c r="J349" s="14"/>
      <c r="K349" s="14"/>
      <c r="L349" s="14"/>
      <c r="M349" s="14"/>
      <c r="N349" s="14"/>
      <c r="O349" s="14"/>
      <c r="P349" s="14"/>
      <c r="Q349" s="14"/>
      <c r="R349" s="14"/>
      <c r="S349" s="14"/>
      <c r="T349" s="14"/>
      <c r="U349" s="14"/>
      <c r="V349" s="14"/>
      <c r="W349" s="14"/>
      <c r="X349" s="14"/>
      <c r="Y349" s="14"/>
      <c r="Z349" s="14"/>
    </row>
    <row r="350" spans="1:26" ht="12.75" customHeight="1" x14ac:dyDescent="0.2">
      <c r="A350" s="14"/>
      <c r="B350" s="247"/>
      <c r="C350" s="247"/>
      <c r="D350" s="247"/>
      <c r="E350" s="495"/>
      <c r="F350" s="247"/>
      <c r="G350" s="247"/>
      <c r="H350" s="473"/>
      <c r="I350" s="14"/>
      <c r="J350" s="14"/>
      <c r="K350" s="14"/>
      <c r="L350" s="14"/>
      <c r="M350" s="14"/>
      <c r="N350" s="14"/>
      <c r="O350" s="14"/>
      <c r="P350" s="14"/>
      <c r="Q350" s="14"/>
      <c r="R350" s="14"/>
      <c r="S350" s="14"/>
      <c r="T350" s="14"/>
      <c r="U350" s="14"/>
      <c r="V350" s="14"/>
      <c r="W350" s="14"/>
      <c r="X350" s="14"/>
      <c r="Y350" s="14"/>
      <c r="Z350" s="14"/>
    </row>
    <row r="351" spans="1:26" ht="12.75" customHeight="1" x14ac:dyDescent="0.2">
      <c r="A351" s="14"/>
      <c r="B351" s="247"/>
      <c r="C351" s="247"/>
      <c r="D351" s="247"/>
      <c r="E351" s="495"/>
      <c r="F351" s="247"/>
      <c r="G351" s="247"/>
      <c r="H351" s="473"/>
      <c r="I351" s="14"/>
      <c r="J351" s="14"/>
      <c r="K351" s="14"/>
      <c r="L351" s="14"/>
      <c r="M351" s="14"/>
      <c r="N351" s="14"/>
      <c r="O351" s="14"/>
      <c r="P351" s="14"/>
      <c r="Q351" s="14"/>
      <c r="R351" s="14"/>
      <c r="S351" s="14"/>
      <c r="T351" s="14"/>
      <c r="U351" s="14"/>
      <c r="V351" s="14"/>
      <c r="W351" s="14"/>
      <c r="X351" s="14"/>
      <c r="Y351" s="14"/>
      <c r="Z351" s="14"/>
    </row>
    <row r="352" spans="1:26" ht="12.75" customHeight="1" x14ac:dyDescent="0.2">
      <c r="A352" s="14"/>
      <c r="B352" s="247"/>
      <c r="C352" s="247"/>
      <c r="D352" s="247"/>
      <c r="E352" s="495"/>
      <c r="F352" s="247"/>
      <c r="G352" s="247"/>
      <c r="H352" s="473"/>
      <c r="I352" s="14"/>
      <c r="J352" s="14"/>
      <c r="K352" s="14"/>
      <c r="L352" s="14"/>
      <c r="M352" s="14"/>
      <c r="N352" s="14"/>
      <c r="O352" s="14"/>
      <c r="P352" s="14"/>
      <c r="Q352" s="14"/>
      <c r="R352" s="14"/>
      <c r="S352" s="14"/>
      <c r="T352" s="14"/>
      <c r="U352" s="14"/>
      <c r="V352" s="14"/>
      <c r="W352" s="14"/>
      <c r="X352" s="14"/>
      <c r="Y352" s="14"/>
      <c r="Z352" s="14"/>
    </row>
    <row r="353" spans="1:26" ht="12.75" customHeight="1" x14ac:dyDescent="0.2">
      <c r="A353" s="14"/>
      <c r="B353" s="247"/>
      <c r="C353" s="247"/>
      <c r="D353" s="247"/>
      <c r="E353" s="495"/>
      <c r="F353" s="247"/>
      <c r="G353" s="247"/>
      <c r="H353" s="473"/>
      <c r="I353" s="14"/>
      <c r="J353" s="14"/>
      <c r="K353" s="14"/>
      <c r="L353" s="14"/>
      <c r="M353" s="14"/>
      <c r="N353" s="14"/>
      <c r="O353" s="14"/>
      <c r="P353" s="14"/>
      <c r="Q353" s="14"/>
      <c r="R353" s="14"/>
      <c r="S353" s="14"/>
      <c r="T353" s="14"/>
      <c r="U353" s="14"/>
      <c r="V353" s="14"/>
      <c r="W353" s="14"/>
      <c r="X353" s="14"/>
      <c r="Y353" s="14"/>
      <c r="Z353" s="14"/>
    </row>
    <row r="354" spans="1:26" ht="12.75" customHeight="1" x14ac:dyDescent="0.2">
      <c r="A354" s="14"/>
      <c r="B354" s="247"/>
      <c r="C354" s="247"/>
      <c r="D354" s="247"/>
      <c r="E354" s="495"/>
      <c r="F354" s="247"/>
      <c r="G354" s="247"/>
      <c r="H354" s="473"/>
      <c r="I354" s="14"/>
      <c r="J354" s="14"/>
      <c r="K354" s="14"/>
      <c r="L354" s="14"/>
      <c r="M354" s="14"/>
      <c r="N354" s="14"/>
      <c r="O354" s="14"/>
      <c r="P354" s="14"/>
      <c r="Q354" s="14"/>
      <c r="R354" s="14"/>
      <c r="S354" s="14"/>
      <c r="T354" s="14"/>
      <c r="U354" s="14"/>
      <c r="V354" s="14"/>
      <c r="W354" s="14"/>
      <c r="X354" s="14"/>
      <c r="Y354" s="14"/>
      <c r="Z354" s="14"/>
    </row>
    <row r="355" spans="1:26" ht="12.75" customHeight="1" x14ac:dyDescent="0.2">
      <c r="A355" s="14"/>
      <c r="B355" s="247"/>
      <c r="C355" s="247"/>
      <c r="D355" s="247"/>
      <c r="E355" s="495"/>
      <c r="F355" s="247"/>
      <c r="G355" s="247"/>
      <c r="H355" s="473"/>
      <c r="I355" s="14"/>
      <c r="J355" s="14"/>
      <c r="K355" s="14"/>
      <c r="L355" s="14"/>
      <c r="M355" s="14"/>
      <c r="N355" s="14"/>
      <c r="O355" s="14"/>
      <c r="P355" s="14"/>
      <c r="Q355" s="14"/>
      <c r="R355" s="14"/>
      <c r="S355" s="14"/>
      <c r="T355" s="14"/>
      <c r="U355" s="14"/>
      <c r="V355" s="14"/>
      <c r="W355" s="14"/>
      <c r="X355" s="14"/>
      <c r="Y355" s="14"/>
      <c r="Z355" s="14"/>
    </row>
    <row r="356" spans="1:26" ht="12.75" customHeight="1" x14ac:dyDescent="0.2">
      <c r="A356" s="14"/>
      <c r="B356" s="247"/>
      <c r="C356" s="247"/>
      <c r="D356" s="247"/>
      <c r="E356" s="495"/>
      <c r="F356" s="247"/>
      <c r="G356" s="247"/>
      <c r="H356" s="473"/>
      <c r="I356" s="14"/>
      <c r="J356" s="14"/>
      <c r="K356" s="14"/>
      <c r="L356" s="14"/>
      <c r="M356" s="14"/>
      <c r="N356" s="14"/>
      <c r="O356" s="14"/>
      <c r="P356" s="14"/>
      <c r="Q356" s="14"/>
      <c r="R356" s="14"/>
      <c r="S356" s="14"/>
      <c r="T356" s="14"/>
      <c r="U356" s="14"/>
      <c r="V356" s="14"/>
      <c r="W356" s="14"/>
      <c r="X356" s="14"/>
      <c r="Y356" s="14"/>
      <c r="Z356" s="14"/>
    </row>
    <row r="357" spans="1:26" ht="12.75" customHeight="1" x14ac:dyDescent="0.2">
      <c r="A357" s="14"/>
      <c r="B357" s="247"/>
      <c r="C357" s="247"/>
      <c r="D357" s="247"/>
      <c r="E357" s="495"/>
      <c r="F357" s="247"/>
      <c r="G357" s="247"/>
      <c r="H357" s="473"/>
      <c r="I357" s="14"/>
      <c r="J357" s="14"/>
      <c r="K357" s="14"/>
      <c r="L357" s="14"/>
      <c r="M357" s="14"/>
      <c r="N357" s="14"/>
      <c r="O357" s="14"/>
      <c r="P357" s="14"/>
      <c r="Q357" s="14"/>
      <c r="R357" s="14"/>
      <c r="S357" s="14"/>
      <c r="T357" s="14"/>
      <c r="U357" s="14"/>
      <c r="V357" s="14"/>
      <c r="W357" s="14"/>
      <c r="X357" s="14"/>
      <c r="Y357" s="14"/>
      <c r="Z357" s="14"/>
    </row>
    <row r="358" spans="1:26" ht="12.75" customHeight="1" x14ac:dyDescent="0.2">
      <c r="A358" s="14"/>
      <c r="B358" s="247"/>
      <c r="C358" s="247"/>
      <c r="D358" s="247"/>
      <c r="E358" s="495"/>
      <c r="F358" s="247"/>
      <c r="G358" s="247"/>
      <c r="H358" s="473"/>
      <c r="I358" s="14"/>
      <c r="J358" s="14"/>
      <c r="K358" s="14"/>
      <c r="L358" s="14"/>
      <c r="M358" s="14"/>
      <c r="N358" s="14"/>
      <c r="O358" s="14"/>
      <c r="P358" s="14"/>
      <c r="Q358" s="14"/>
      <c r="R358" s="14"/>
      <c r="S358" s="14"/>
      <c r="T358" s="14"/>
      <c r="U358" s="14"/>
      <c r="V358" s="14"/>
      <c r="W358" s="14"/>
      <c r="X358" s="14"/>
      <c r="Y358" s="14"/>
      <c r="Z358" s="14"/>
    </row>
    <row r="359" spans="1:26" ht="12.75" customHeight="1" x14ac:dyDescent="0.2">
      <c r="A359" s="14"/>
      <c r="B359" s="247"/>
      <c r="C359" s="247"/>
      <c r="D359" s="247"/>
      <c r="E359" s="495"/>
      <c r="F359" s="247"/>
      <c r="G359" s="247"/>
      <c r="H359" s="473"/>
      <c r="I359" s="14"/>
      <c r="J359" s="14"/>
      <c r="K359" s="14"/>
      <c r="L359" s="14"/>
      <c r="M359" s="14"/>
      <c r="N359" s="14"/>
      <c r="O359" s="14"/>
      <c r="P359" s="14"/>
      <c r="Q359" s="14"/>
      <c r="R359" s="14"/>
      <c r="S359" s="14"/>
      <c r="T359" s="14"/>
      <c r="U359" s="14"/>
      <c r="V359" s="14"/>
      <c r="W359" s="14"/>
      <c r="X359" s="14"/>
      <c r="Y359" s="14"/>
      <c r="Z359" s="14"/>
    </row>
    <row r="360" spans="1:26" ht="12.75" customHeight="1" x14ac:dyDescent="0.2">
      <c r="A360" s="14"/>
      <c r="B360" s="247"/>
      <c r="C360" s="247"/>
      <c r="D360" s="247"/>
      <c r="E360" s="495"/>
      <c r="F360" s="247"/>
      <c r="G360" s="247"/>
      <c r="H360" s="473"/>
      <c r="I360" s="14"/>
      <c r="J360" s="14"/>
      <c r="K360" s="14"/>
      <c r="L360" s="14"/>
      <c r="M360" s="14"/>
      <c r="N360" s="14"/>
      <c r="O360" s="14"/>
      <c r="P360" s="14"/>
      <c r="Q360" s="14"/>
      <c r="R360" s="14"/>
      <c r="S360" s="14"/>
      <c r="T360" s="14"/>
      <c r="U360" s="14"/>
      <c r="V360" s="14"/>
      <c r="W360" s="14"/>
      <c r="X360" s="14"/>
      <c r="Y360" s="14"/>
      <c r="Z360" s="14"/>
    </row>
    <row r="361" spans="1:26" ht="12.75" customHeight="1" x14ac:dyDescent="0.2">
      <c r="A361" s="14"/>
      <c r="B361" s="247"/>
      <c r="C361" s="247"/>
      <c r="D361" s="247"/>
      <c r="E361" s="495"/>
      <c r="F361" s="247"/>
      <c r="G361" s="247"/>
      <c r="H361" s="473"/>
      <c r="I361" s="14"/>
      <c r="J361" s="14"/>
      <c r="K361" s="14"/>
      <c r="L361" s="14"/>
      <c r="M361" s="14"/>
      <c r="N361" s="14"/>
      <c r="O361" s="14"/>
      <c r="P361" s="14"/>
      <c r="Q361" s="14"/>
      <c r="R361" s="14"/>
      <c r="S361" s="14"/>
      <c r="T361" s="14"/>
      <c r="U361" s="14"/>
      <c r="V361" s="14"/>
      <c r="W361" s="14"/>
      <c r="X361" s="14"/>
      <c r="Y361" s="14"/>
      <c r="Z361" s="14"/>
    </row>
    <row r="362" spans="1:26" ht="12.75" customHeight="1" x14ac:dyDescent="0.2">
      <c r="A362" s="14"/>
      <c r="B362" s="247"/>
      <c r="C362" s="247"/>
      <c r="D362" s="247"/>
      <c r="E362" s="495"/>
      <c r="F362" s="247"/>
      <c r="G362" s="247"/>
      <c r="H362" s="473"/>
      <c r="I362" s="14"/>
      <c r="J362" s="14"/>
      <c r="K362" s="14"/>
      <c r="L362" s="14"/>
      <c r="M362" s="14"/>
      <c r="N362" s="14"/>
      <c r="O362" s="14"/>
      <c r="P362" s="14"/>
      <c r="Q362" s="14"/>
      <c r="R362" s="14"/>
      <c r="S362" s="14"/>
      <c r="T362" s="14"/>
      <c r="U362" s="14"/>
      <c r="V362" s="14"/>
      <c r="W362" s="14"/>
      <c r="X362" s="14"/>
      <c r="Y362" s="14"/>
      <c r="Z362" s="14"/>
    </row>
    <row r="363" spans="1:26" ht="12.75" customHeight="1" x14ac:dyDescent="0.2">
      <c r="A363" s="14"/>
      <c r="B363" s="247"/>
      <c r="C363" s="247"/>
      <c r="D363" s="247"/>
      <c r="E363" s="495"/>
      <c r="F363" s="247"/>
      <c r="G363" s="247"/>
      <c r="H363" s="473"/>
      <c r="I363" s="14"/>
      <c r="J363" s="14"/>
      <c r="K363" s="14"/>
      <c r="L363" s="14"/>
      <c r="M363" s="14"/>
      <c r="N363" s="14"/>
      <c r="O363" s="14"/>
      <c r="P363" s="14"/>
      <c r="Q363" s="14"/>
      <c r="R363" s="14"/>
      <c r="S363" s="14"/>
      <c r="T363" s="14"/>
      <c r="U363" s="14"/>
      <c r="V363" s="14"/>
      <c r="W363" s="14"/>
      <c r="X363" s="14"/>
      <c r="Y363" s="14"/>
      <c r="Z363" s="14"/>
    </row>
    <row r="364" spans="1:26" ht="12.75" customHeight="1" x14ac:dyDescent="0.2">
      <c r="A364" s="14"/>
      <c r="B364" s="247"/>
      <c r="C364" s="247"/>
      <c r="D364" s="247"/>
      <c r="E364" s="495"/>
      <c r="F364" s="247"/>
      <c r="G364" s="247"/>
      <c r="H364" s="473"/>
      <c r="I364" s="14"/>
      <c r="J364" s="14"/>
      <c r="K364" s="14"/>
      <c r="L364" s="14"/>
      <c r="M364" s="14"/>
      <c r="N364" s="14"/>
      <c r="O364" s="14"/>
      <c r="P364" s="14"/>
      <c r="Q364" s="14"/>
      <c r="R364" s="14"/>
      <c r="S364" s="14"/>
      <c r="T364" s="14"/>
      <c r="U364" s="14"/>
      <c r="V364" s="14"/>
      <c r="W364" s="14"/>
      <c r="X364" s="14"/>
      <c r="Y364" s="14"/>
      <c r="Z364" s="14"/>
    </row>
    <row r="365" spans="1:26" ht="12.75" customHeight="1" x14ac:dyDescent="0.2">
      <c r="A365" s="14"/>
      <c r="B365" s="247"/>
      <c r="C365" s="247"/>
      <c r="D365" s="247"/>
      <c r="E365" s="495"/>
      <c r="F365" s="247"/>
      <c r="G365" s="247"/>
      <c r="H365" s="473"/>
      <c r="I365" s="14"/>
      <c r="J365" s="14"/>
      <c r="K365" s="14"/>
      <c r="L365" s="14"/>
      <c r="M365" s="14"/>
      <c r="N365" s="14"/>
      <c r="O365" s="14"/>
      <c r="P365" s="14"/>
      <c r="Q365" s="14"/>
      <c r="R365" s="14"/>
      <c r="S365" s="14"/>
      <c r="T365" s="14"/>
      <c r="U365" s="14"/>
      <c r="V365" s="14"/>
      <c r="W365" s="14"/>
      <c r="X365" s="14"/>
      <c r="Y365" s="14"/>
      <c r="Z365" s="14"/>
    </row>
    <row r="366" spans="1:26" ht="12.75" customHeight="1" x14ac:dyDescent="0.2">
      <c r="A366" s="14"/>
      <c r="B366" s="247"/>
      <c r="C366" s="247"/>
      <c r="D366" s="247"/>
      <c r="E366" s="495"/>
      <c r="F366" s="247"/>
      <c r="G366" s="247"/>
      <c r="H366" s="473"/>
      <c r="I366" s="14"/>
      <c r="J366" s="14"/>
      <c r="K366" s="14"/>
      <c r="L366" s="14"/>
      <c r="M366" s="14"/>
      <c r="N366" s="14"/>
      <c r="O366" s="14"/>
      <c r="P366" s="14"/>
      <c r="Q366" s="14"/>
      <c r="R366" s="14"/>
      <c r="S366" s="14"/>
      <c r="T366" s="14"/>
      <c r="U366" s="14"/>
      <c r="V366" s="14"/>
      <c r="W366" s="14"/>
      <c r="X366" s="14"/>
      <c r="Y366" s="14"/>
      <c r="Z366" s="14"/>
    </row>
    <row r="367" spans="1:26" ht="12.75" customHeight="1" x14ac:dyDescent="0.2">
      <c r="A367" s="14"/>
      <c r="B367" s="247"/>
      <c r="C367" s="247"/>
      <c r="D367" s="247"/>
      <c r="E367" s="495"/>
      <c r="F367" s="247"/>
      <c r="G367" s="247"/>
      <c r="H367" s="473"/>
      <c r="I367" s="14"/>
      <c r="J367" s="14"/>
      <c r="K367" s="14"/>
      <c r="L367" s="14"/>
      <c r="M367" s="14"/>
      <c r="N367" s="14"/>
      <c r="O367" s="14"/>
      <c r="P367" s="14"/>
      <c r="Q367" s="14"/>
      <c r="R367" s="14"/>
      <c r="S367" s="14"/>
      <c r="T367" s="14"/>
      <c r="U367" s="14"/>
      <c r="V367" s="14"/>
      <c r="W367" s="14"/>
      <c r="X367" s="14"/>
      <c r="Y367" s="14"/>
      <c r="Z367" s="14"/>
    </row>
    <row r="368" spans="1:26" ht="12.75" customHeight="1" x14ac:dyDescent="0.2">
      <c r="A368" s="14"/>
      <c r="B368" s="247"/>
      <c r="C368" s="247"/>
      <c r="D368" s="247"/>
      <c r="E368" s="495"/>
      <c r="F368" s="247"/>
      <c r="G368" s="247"/>
      <c r="H368" s="473"/>
      <c r="I368" s="14"/>
      <c r="J368" s="14"/>
      <c r="K368" s="14"/>
      <c r="L368" s="14"/>
      <c r="M368" s="14"/>
      <c r="N368" s="14"/>
      <c r="O368" s="14"/>
      <c r="P368" s="14"/>
      <c r="Q368" s="14"/>
      <c r="R368" s="14"/>
      <c r="S368" s="14"/>
      <c r="T368" s="14"/>
      <c r="U368" s="14"/>
      <c r="V368" s="14"/>
      <c r="W368" s="14"/>
      <c r="X368" s="14"/>
      <c r="Y368" s="14"/>
      <c r="Z368" s="14"/>
    </row>
    <row r="369" spans="1:26" ht="12.75" customHeight="1" x14ac:dyDescent="0.2">
      <c r="A369" s="14"/>
      <c r="B369" s="247"/>
      <c r="C369" s="247"/>
      <c r="D369" s="247"/>
      <c r="E369" s="495"/>
      <c r="F369" s="247"/>
      <c r="G369" s="247"/>
      <c r="H369" s="473"/>
      <c r="I369" s="14"/>
      <c r="J369" s="14"/>
      <c r="K369" s="14"/>
      <c r="L369" s="14"/>
      <c r="M369" s="14"/>
      <c r="N369" s="14"/>
      <c r="O369" s="14"/>
      <c r="P369" s="14"/>
      <c r="Q369" s="14"/>
      <c r="R369" s="14"/>
      <c r="S369" s="14"/>
      <c r="T369" s="14"/>
      <c r="U369" s="14"/>
      <c r="V369" s="14"/>
      <c r="W369" s="14"/>
      <c r="X369" s="14"/>
      <c r="Y369" s="14"/>
      <c r="Z369" s="14"/>
    </row>
    <row r="370" spans="1:26" ht="12.75" customHeight="1" x14ac:dyDescent="0.2">
      <c r="A370" s="14"/>
      <c r="B370" s="247"/>
      <c r="C370" s="247"/>
      <c r="D370" s="247"/>
      <c r="E370" s="495"/>
      <c r="F370" s="247"/>
      <c r="G370" s="247"/>
      <c r="H370" s="473"/>
      <c r="I370" s="14"/>
      <c r="J370" s="14"/>
      <c r="K370" s="14"/>
      <c r="L370" s="14"/>
      <c r="M370" s="14"/>
      <c r="N370" s="14"/>
      <c r="O370" s="14"/>
      <c r="P370" s="14"/>
      <c r="Q370" s="14"/>
      <c r="R370" s="14"/>
      <c r="S370" s="14"/>
      <c r="T370" s="14"/>
      <c r="U370" s="14"/>
      <c r="V370" s="14"/>
      <c r="W370" s="14"/>
      <c r="X370" s="14"/>
      <c r="Y370" s="14"/>
      <c r="Z370" s="14"/>
    </row>
    <row r="371" spans="1:26" ht="12.75" customHeight="1" x14ac:dyDescent="0.2">
      <c r="A371" s="14"/>
      <c r="B371" s="247"/>
      <c r="C371" s="247"/>
      <c r="D371" s="247"/>
      <c r="E371" s="495"/>
      <c r="F371" s="247"/>
      <c r="G371" s="247"/>
      <c r="H371" s="473"/>
      <c r="I371" s="14"/>
      <c r="J371" s="14"/>
      <c r="K371" s="14"/>
      <c r="L371" s="14"/>
      <c r="M371" s="14"/>
      <c r="N371" s="14"/>
      <c r="O371" s="14"/>
      <c r="P371" s="14"/>
      <c r="Q371" s="14"/>
      <c r="R371" s="14"/>
      <c r="S371" s="14"/>
      <c r="T371" s="14"/>
      <c r="U371" s="14"/>
      <c r="V371" s="14"/>
      <c r="W371" s="14"/>
      <c r="X371" s="14"/>
      <c r="Y371" s="14"/>
      <c r="Z371" s="14"/>
    </row>
    <row r="372" spans="1:26" ht="12.75" customHeight="1" x14ac:dyDescent="0.2">
      <c r="A372" s="14"/>
      <c r="B372" s="247"/>
      <c r="C372" s="247"/>
      <c r="D372" s="247"/>
      <c r="E372" s="495"/>
      <c r="F372" s="247"/>
      <c r="G372" s="247"/>
      <c r="H372" s="473"/>
      <c r="I372" s="14"/>
      <c r="J372" s="14"/>
      <c r="K372" s="14"/>
      <c r="L372" s="14"/>
      <c r="M372" s="14"/>
      <c r="N372" s="14"/>
      <c r="O372" s="14"/>
      <c r="P372" s="14"/>
      <c r="Q372" s="14"/>
      <c r="R372" s="14"/>
      <c r="S372" s="14"/>
      <c r="T372" s="14"/>
      <c r="U372" s="14"/>
      <c r="V372" s="14"/>
      <c r="W372" s="14"/>
      <c r="X372" s="14"/>
      <c r="Y372" s="14"/>
      <c r="Z372" s="14"/>
    </row>
    <row r="373" spans="1:26" ht="12.75" customHeight="1" x14ac:dyDescent="0.2">
      <c r="A373" s="14"/>
      <c r="B373" s="247"/>
      <c r="C373" s="247"/>
      <c r="D373" s="247"/>
      <c r="E373" s="495"/>
      <c r="F373" s="247"/>
      <c r="G373" s="247"/>
      <c r="H373" s="473"/>
      <c r="I373" s="14"/>
      <c r="J373" s="14"/>
      <c r="K373" s="14"/>
      <c r="L373" s="14"/>
      <c r="M373" s="14"/>
      <c r="N373" s="14"/>
      <c r="O373" s="14"/>
      <c r="P373" s="14"/>
      <c r="Q373" s="14"/>
      <c r="R373" s="14"/>
      <c r="S373" s="14"/>
      <c r="T373" s="14"/>
      <c r="U373" s="14"/>
      <c r="V373" s="14"/>
      <c r="W373" s="14"/>
      <c r="X373" s="14"/>
      <c r="Y373" s="14"/>
      <c r="Z373" s="14"/>
    </row>
    <row r="374" spans="1:26" ht="12.75" customHeight="1" x14ac:dyDescent="0.2">
      <c r="A374" s="14"/>
      <c r="B374" s="247"/>
      <c r="C374" s="247"/>
      <c r="D374" s="247"/>
      <c r="E374" s="495"/>
      <c r="F374" s="247"/>
      <c r="G374" s="247"/>
      <c r="H374" s="473"/>
      <c r="I374" s="14"/>
      <c r="J374" s="14"/>
      <c r="K374" s="14"/>
      <c r="L374" s="14"/>
      <c r="M374" s="14"/>
      <c r="N374" s="14"/>
      <c r="O374" s="14"/>
      <c r="P374" s="14"/>
      <c r="Q374" s="14"/>
      <c r="R374" s="14"/>
      <c r="S374" s="14"/>
      <c r="T374" s="14"/>
      <c r="U374" s="14"/>
      <c r="V374" s="14"/>
      <c r="W374" s="14"/>
      <c r="X374" s="14"/>
      <c r="Y374" s="14"/>
      <c r="Z374" s="14"/>
    </row>
    <row r="375" spans="1:26" ht="12.75" customHeight="1" x14ac:dyDescent="0.2">
      <c r="A375" s="14"/>
      <c r="B375" s="247"/>
      <c r="C375" s="247"/>
      <c r="D375" s="247"/>
      <c r="E375" s="495"/>
      <c r="F375" s="247"/>
      <c r="G375" s="247"/>
      <c r="H375" s="473"/>
      <c r="I375" s="14"/>
      <c r="J375" s="14"/>
      <c r="K375" s="14"/>
      <c r="L375" s="14"/>
      <c r="M375" s="14"/>
      <c r="N375" s="14"/>
      <c r="O375" s="14"/>
      <c r="P375" s="14"/>
      <c r="Q375" s="14"/>
      <c r="R375" s="14"/>
      <c r="S375" s="14"/>
      <c r="T375" s="14"/>
      <c r="U375" s="14"/>
      <c r="V375" s="14"/>
      <c r="W375" s="14"/>
      <c r="X375" s="14"/>
      <c r="Y375" s="14"/>
      <c r="Z375" s="14"/>
    </row>
    <row r="376" spans="1:26" ht="12.75" customHeight="1" x14ac:dyDescent="0.2">
      <c r="A376" s="14"/>
      <c r="B376" s="247"/>
      <c r="C376" s="247"/>
      <c r="D376" s="247"/>
      <c r="E376" s="495"/>
      <c r="F376" s="247"/>
      <c r="G376" s="247"/>
      <c r="H376" s="473"/>
      <c r="I376" s="14"/>
      <c r="J376" s="14"/>
      <c r="K376" s="14"/>
      <c r="L376" s="14"/>
      <c r="M376" s="14"/>
      <c r="N376" s="14"/>
      <c r="O376" s="14"/>
      <c r="P376" s="14"/>
      <c r="Q376" s="14"/>
      <c r="R376" s="14"/>
      <c r="S376" s="14"/>
      <c r="T376" s="14"/>
      <c r="U376" s="14"/>
      <c r="V376" s="14"/>
      <c r="W376" s="14"/>
      <c r="X376" s="14"/>
      <c r="Y376" s="14"/>
      <c r="Z376" s="14"/>
    </row>
    <row r="377" spans="1:26" ht="12.75" customHeight="1" x14ac:dyDescent="0.2">
      <c r="A377" s="14"/>
      <c r="B377" s="247"/>
      <c r="C377" s="247"/>
      <c r="D377" s="247"/>
      <c r="E377" s="495"/>
      <c r="F377" s="247"/>
      <c r="G377" s="247"/>
      <c r="H377" s="473"/>
      <c r="I377" s="14"/>
      <c r="J377" s="14"/>
      <c r="K377" s="14"/>
      <c r="L377" s="14"/>
      <c r="M377" s="14"/>
      <c r="N377" s="14"/>
      <c r="O377" s="14"/>
      <c r="P377" s="14"/>
      <c r="Q377" s="14"/>
      <c r="R377" s="14"/>
      <c r="S377" s="14"/>
      <c r="T377" s="14"/>
      <c r="U377" s="14"/>
      <c r="V377" s="14"/>
      <c r="W377" s="14"/>
      <c r="X377" s="14"/>
      <c r="Y377" s="14"/>
      <c r="Z377" s="14"/>
    </row>
    <row r="378" spans="1:26" ht="12.75" customHeight="1" x14ac:dyDescent="0.2">
      <c r="A378" s="14"/>
      <c r="B378" s="247"/>
      <c r="C378" s="247"/>
      <c r="D378" s="247"/>
      <c r="E378" s="495"/>
      <c r="F378" s="247"/>
      <c r="G378" s="247"/>
      <c r="H378" s="473"/>
      <c r="I378" s="14"/>
      <c r="J378" s="14"/>
      <c r="K378" s="14"/>
      <c r="L378" s="14"/>
      <c r="M378" s="14"/>
      <c r="N378" s="14"/>
      <c r="O378" s="14"/>
      <c r="P378" s="14"/>
      <c r="Q378" s="14"/>
      <c r="R378" s="14"/>
      <c r="S378" s="14"/>
      <c r="T378" s="14"/>
      <c r="U378" s="14"/>
      <c r="V378" s="14"/>
      <c r="W378" s="14"/>
      <c r="X378" s="14"/>
      <c r="Y378" s="14"/>
      <c r="Z378" s="14"/>
    </row>
    <row r="379" spans="1:26" ht="12.75" customHeight="1" x14ac:dyDescent="0.2">
      <c r="A379" s="14"/>
      <c r="B379" s="247"/>
      <c r="C379" s="247"/>
      <c r="D379" s="247"/>
      <c r="E379" s="495"/>
      <c r="F379" s="247"/>
      <c r="G379" s="247"/>
      <c r="H379" s="473"/>
      <c r="I379" s="14"/>
      <c r="J379" s="14"/>
      <c r="K379" s="14"/>
      <c r="L379" s="14"/>
      <c r="M379" s="14"/>
      <c r="N379" s="14"/>
      <c r="O379" s="14"/>
      <c r="P379" s="14"/>
      <c r="Q379" s="14"/>
      <c r="R379" s="14"/>
      <c r="S379" s="14"/>
      <c r="T379" s="14"/>
      <c r="U379" s="14"/>
      <c r="V379" s="14"/>
      <c r="W379" s="14"/>
      <c r="X379" s="14"/>
      <c r="Y379" s="14"/>
      <c r="Z379" s="14"/>
    </row>
    <row r="380" spans="1:26" ht="12.75" customHeight="1" x14ac:dyDescent="0.2">
      <c r="A380" s="14"/>
      <c r="B380" s="247"/>
      <c r="C380" s="247"/>
      <c r="D380" s="247"/>
      <c r="E380" s="495"/>
      <c r="F380" s="247"/>
      <c r="G380" s="247"/>
      <c r="H380" s="473"/>
      <c r="I380" s="14"/>
      <c r="J380" s="14"/>
      <c r="K380" s="14"/>
      <c r="L380" s="14"/>
      <c r="M380" s="14"/>
      <c r="N380" s="14"/>
      <c r="O380" s="14"/>
      <c r="P380" s="14"/>
      <c r="Q380" s="14"/>
      <c r="R380" s="14"/>
      <c r="S380" s="14"/>
      <c r="T380" s="14"/>
      <c r="U380" s="14"/>
      <c r="V380" s="14"/>
      <c r="W380" s="14"/>
      <c r="X380" s="14"/>
      <c r="Y380" s="14"/>
      <c r="Z380" s="14"/>
    </row>
    <row r="381" spans="1:26" ht="12.75" customHeight="1" x14ac:dyDescent="0.2">
      <c r="A381" s="14"/>
      <c r="B381" s="247"/>
      <c r="C381" s="247"/>
      <c r="D381" s="247"/>
      <c r="E381" s="495"/>
      <c r="F381" s="247"/>
      <c r="G381" s="247"/>
      <c r="H381" s="473"/>
      <c r="I381" s="14"/>
      <c r="J381" s="14"/>
      <c r="K381" s="14"/>
      <c r="L381" s="14"/>
      <c r="M381" s="14"/>
      <c r="N381" s="14"/>
      <c r="O381" s="14"/>
      <c r="P381" s="14"/>
      <c r="Q381" s="14"/>
      <c r="R381" s="14"/>
      <c r="S381" s="14"/>
      <c r="T381" s="14"/>
      <c r="U381" s="14"/>
      <c r="V381" s="14"/>
      <c r="W381" s="14"/>
      <c r="X381" s="14"/>
      <c r="Y381" s="14"/>
      <c r="Z381" s="14"/>
    </row>
    <row r="382" spans="1:26" ht="12.75" customHeight="1" x14ac:dyDescent="0.2">
      <c r="A382" s="14"/>
      <c r="B382" s="247"/>
      <c r="C382" s="247"/>
      <c r="D382" s="247"/>
      <c r="E382" s="495"/>
      <c r="F382" s="247"/>
      <c r="G382" s="247"/>
      <c r="H382" s="473"/>
      <c r="I382" s="14"/>
      <c r="J382" s="14"/>
      <c r="K382" s="14"/>
      <c r="L382" s="14"/>
      <c r="M382" s="14"/>
      <c r="N382" s="14"/>
      <c r="O382" s="14"/>
      <c r="P382" s="14"/>
      <c r="Q382" s="14"/>
      <c r="R382" s="14"/>
      <c r="S382" s="14"/>
      <c r="T382" s="14"/>
      <c r="U382" s="14"/>
      <c r="V382" s="14"/>
      <c r="W382" s="14"/>
      <c r="X382" s="14"/>
      <c r="Y382" s="14"/>
      <c r="Z382" s="14"/>
    </row>
    <row r="383" spans="1:26" ht="12.75" customHeight="1" x14ac:dyDescent="0.2">
      <c r="A383" s="14"/>
      <c r="B383" s="247"/>
      <c r="C383" s="247"/>
      <c r="D383" s="247"/>
      <c r="E383" s="495"/>
      <c r="F383" s="247"/>
      <c r="G383" s="247"/>
      <c r="H383" s="473"/>
      <c r="I383" s="14"/>
      <c r="J383" s="14"/>
      <c r="K383" s="14"/>
      <c r="L383" s="14"/>
      <c r="M383" s="14"/>
      <c r="N383" s="14"/>
      <c r="O383" s="14"/>
      <c r="P383" s="14"/>
      <c r="Q383" s="14"/>
      <c r="R383" s="14"/>
      <c r="S383" s="14"/>
      <c r="T383" s="14"/>
      <c r="U383" s="14"/>
      <c r="V383" s="14"/>
      <c r="W383" s="14"/>
      <c r="X383" s="14"/>
      <c r="Y383" s="14"/>
      <c r="Z383" s="14"/>
    </row>
    <row r="384" spans="1:26" ht="12.75" customHeight="1" x14ac:dyDescent="0.2">
      <c r="A384" s="14"/>
      <c r="B384" s="247"/>
      <c r="C384" s="247"/>
      <c r="D384" s="247"/>
      <c r="E384" s="495"/>
      <c r="F384" s="247"/>
      <c r="G384" s="247"/>
      <c r="H384" s="473"/>
      <c r="I384" s="14"/>
      <c r="J384" s="14"/>
      <c r="K384" s="14"/>
      <c r="L384" s="14"/>
      <c r="M384" s="14"/>
      <c r="N384" s="14"/>
      <c r="O384" s="14"/>
      <c r="P384" s="14"/>
      <c r="Q384" s="14"/>
      <c r="R384" s="14"/>
      <c r="S384" s="14"/>
      <c r="T384" s="14"/>
      <c r="U384" s="14"/>
      <c r="V384" s="14"/>
      <c r="W384" s="14"/>
      <c r="X384" s="14"/>
      <c r="Y384" s="14"/>
      <c r="Z384" s="14"/>
    </row>
    <row r="385" spans="1:26" ht="12.75" customHeight="1" x14ac:dyDescent="0.2">
      <c r="A385" s="14"/>
      <c r="B385" s="247"/>
      <c r="C385" s="247"/>
      <c r="D385" s="247"/>
      <c r="E385" s="495"/>
      <c r="F385" s="247"/>
      <c r="G385" s="247"/>
      <c r="H385" s="473"/>
      <c r="I385" s="14"/>
      <c r="J385" s="14"/>
      <c r="K385" s="14"/>
      <c r="L385" s="14"/>
      <c r="M385" s="14"/>
      <c r="N385" s="14"/>
      <c r="O385" s="14"/>
      <c r="P385" s="14"/>
      <c r="Q385" s="14"/>
      <c r="R385" s="14"/>
      <c r="S385" s="14"/>
      <c r="T385" s="14"/>
      <c r="U385" s="14"/>
      <c r="V385" s="14"/>
      <c r="W385" s="14"/>
      <c r="X385" s="14"/>
      <c r="Y385" s="14"/>
      <c r="Z385" s="14"/>
    </row>
    <row r="386" spans="1:26" ht="12.75" customHeight="1" x14ac:dyDescent="0.2">
      <c r="A386" s="14"/>
      <c r="B386" s="247"/>
      <c r="C386" s="247"/>
      <c r="D386" s="247"/>
      <c r="E386" s="495"/>
      <c r="F386" s="247"/>
      <c r="G386" s="247"/>
      <c r="H386" s="473"/>
      <c r="I386" s="14"/>
      <c r="J386" s="14"/>
      <c r="K386" s="14"/>
      <c r="L386" s="14"/>
      <c r="M386" s="14"/>
      <c r="N386" s="14"/>
      <c r="O386" s="14"/>
      <c r="P386" s="14"/>
      <c r="Q386" s="14"/>
      <c r="R386" s="14"/>
      <c r="S386" s="14"/>
      <c r="T386" s="14"/>
      <c r="U386" s="14"/>
      <c r="V386" s="14"/>
      <c r="W386" s="14"/>
      <c r="X386" s="14"/>
      <c r="Y386" s="14"/>
      <c r="Z386" s="14"/>
    </row>
    <row r="387" spans="1:26" ht="12.75" customHeight="1" x14ac:dyDescent="0.2">
      <c r="A387" s="14"/>
      <c r="B387" s="247"/>
      <c r="C387" s="247"/>
      <c r="D387" s="247"/>
      <c r="E387" s="495"/>
      <c r="F387" s="247"/>
      <c r="G387" s="247"/>
      <c r="H387" s="473"/>
      <c r="I387" s="14"/>
      <c r="J387" s="14"/>
      <c r="K387" s="14"/>
      <c r="L387" s="14"/>
      <c r="M387" s="14"/>
      <c r="N387" s="14"/>
      <c r="O387" s="14"/>
      <c r="P387" s="14"/>
      <c r="Q387" s="14"/>
      <c r="R387" s="14"/>
      <c r="S387" s="14"/>
      <c r="T387" s="14"/>
      <c r="U387" s="14"/>
      <c r="V387" s="14"/>
      <c r="W387" s="14"/>
      <c r="X387" s="14"/>
      <c r="Y387" s="14"/>
      <c r="Z387" s="14"/>
    </row>
    <row r="388" spans="1:26" ht="12.75" customHeight="1" x14ac:dyDescent="0.2">
      <c r="A388" s="14"/>
      <c r="B388" s="247"/>
      <c r="C388" s="247"/>
      <c r="D388" s="247"/>
      <c r="E388" s="495"/>
      <c r="F388" s="247"/>
      <c r="G388" s="247"/>
      <c r="H388" s="473"/>
      <c r="I388" s="14"/>
      <c r="J388" s="14"/>
      <c r="K388" s="14"/>
      <c r="L388" s="14"/>
      <c r="M388" s="14"/>
      <c r="N388" s="14"/>
      <c r="O388" s="14"/>
      <c r="P388" s="14"/>
      <c r="Q388" s="14"/>
      <c r="R388" s="14"/>
      <c r="S388" s="14"/>
      <c r="T388" s="14"/>
      <c r="U388" s="14"/>
      <c r="V388" s="14"/>
      <c r="W388" s="14"/>
      <c r="X388" s="14"/>
      <c r="Y388" s="14"/>
      <c r="Z388" s="14"/>
    </row>
    <row r="389" spans="1:26" ht="12.75" customHeight="1" x14ac:dyDescent="0.2">
      <c r="A389" s="14"/>
      <c r="B389" s="247"/>
      <c r="C389" s="247"/>
      <c r="D389" s="247"/>
      <c r="E389" s="495"/>
      <c r="F389" s="247"/>
      <c r="G389" s="247"/>
      <c r="H389" s="473"/>
      <c r="I389" s="14"/>
      <c r="J389" s="14"/>
      <c r="K389" s="14"/>
      <c r="L389" s="14"/>
      <c r="M389" s="14"/>
      <c r="N389" s="14"/>
      <c r="O389" s="14"/>
      <c r="P389" s="14"/>
      <c r="Q389" s="14"/>
      <c r="R389" s="14"/>
      <c r="S389" s="14"/>
      <c r="T389" s="14"/>
      <c r="U389" s="14"/>
      <c r="V389" s="14"/>
      <c r="W389" s="14"/>
      <c r="X389" s="14"/>
      <c r="Y389" s="14"/>
      <c r="Z389" s="14"/>
    </row>
    <row r="390" spans="1:26" ht="12.75" customHeight="1" x14ac:dyDescent="0.2">
      <c r="A390" s="14"/>
      <c r="B390" s="247"/>
      <c r="C390" s="247"/>
      <c r="D390" s="247"/>
      <c r="E390" s="495"/>
      <c r="F390" s="247"/>
      <c r="G390" s="247"/>
      <c r="H390" s="473"/>
      <c r="I390" s="14"/>
      <c r="J390" s="14"/>
      <c r="K390" s="14"/>
      <c r="L390" s="14"/>
      <c r="M390" s="14"/>
      <c r="N390" s="14"/>
      <c r="O390" s="14"/>
      <c r="P390" s="14"/>
      <c r="Q390" s="14"/>
      <c r="R390" s="14"/>
      <c r="S390" s="14"/>
      <c r="T390" s="14"/>
      <c r="U390" s="14"/>
      <c r="V390" s="14"/>
      <c r="W390" s="14"/>
      <c r="X390" s="14"/>
      <c r="Y390" s="14"/>
      <c r="Z390" s="14"/>
    </row>
    <row r="391" spans="1:26" ht="12.75" customHeight="1" x14ac:dyDescent="0.2">
      <c r="A391" s="14"/>
      <c r="B391" s="247"/>
      <c r="C391" s="247"/>
      <c r="D391" s="247"/>
      <c r="E391" s="495"/>
      <c r="F391" s="247"/>
      <c r="G391" s="247"/>
      <c r="H391" s="473"/>
      <c r="I391" s="14"/>
      <c r="J391" s="14"/>
      <c r="K391" s="14"/>
      <c r="L391" s="14"/>
      <c r="M391" s="14"/>
      <c r="N391" s="14"/>
      <c r="O391" s="14"/>
      <c r="P391" s="14"/>
      <c r="Q391" s="14"/>
      <c r="R391" s="14"/>
      <c r="S391" s="14"/>
      <c r="T391" s="14"/>
      <c r="U391" s="14"/>
      <c r="V391" s="14"/>
      <c r="W391" s="14"/>
      <c r="X391" s="14"/>
      <c r="Y391" s="14"/>
      <c r="Z391" s="14"/>
    </row>
    <row r="392" spans="1:26" ht="12.75" customHeight="1" x14ac:dyDescent="0.2">
      <c r="A392" s="14"/>
      <c r="B392" s="247"/>
      <c r="C392" s="247"/>
      <c r="D392" s="247"/>
      <c r="E392" s="495"/>
      <c r="F392" s="247"/>
      <c r="G392" s="247"/>
      <c r="H392" s="473"/>
      <c r="I392" s="14"/>
      <c r="J392" s="14"/>
      <c r="K392" s="14"/>
      <c r="L392" s="14"/>
      <c r="M392" s="14"/>
      <c r="N392" s="14"/>
      <c r="O392" s="14"/>
      <c r="P392" s="14"/>
      <c r="Q392" s="14"/>
      <c r="R392" s="14"/>
      <c r="S392" s="14"/>
      <c r="T392" s="14"/>
      <c r="U392" s="14"/>
      <c r="V392" s="14"/>
      <c r="W392" s="14"/>
      <c r="X392" s="14"/>
      <c r="Y392" s="14"/>
      <c r="Z392" s="14"/>
    </row>
    <row r="393" spans="1:26" ht="12.75" customHeight="1" x14ac:dyDescent="0.2">
      <c r="A393" s="14"/>
      <c r="B393" s="247"/>
      <c r="C393" s="247"/>
      <c r="D393" s="247"/>
      <c r="E393" s="495"/>
      <c r="F393" s="247"/>
      <c r="G393" s="247"/>
      <c r="H393" s="473"/>
      <c r="I393" s="14"/>
      <c r="J393" s="14"/>
      <c r="K393" s="14"/>
      <c r="L393" s="14"/>
      <c r="M393" s="14"/>
      <c r="N393" s="14"/>
      <c r="O393" s="14"/>
      <c r="P393" s="14"/>
      <c r="Q393" s="14"/>
      <c r="R393" s="14"/>
      <c r="S393" s="14"/>
      <c r="T393" s="14"/>
      <c r="U393" s="14"/>
      <c r="V393" s="14"/>
      <c r="W393" s="14"/>
      <c r="X393" s="14"/>
      <c r="Y393" s="14"/>
      <c r="Z393" s="14"/>
    </row>
    <row r="394" spans="1:26" ht="12.75" customHeight="1" x14ac:dyDescent="0.2">
      <c r="A394" s="14"/>
      <c r="B394" s="247"/>
      <c r="C394" s="247"/>
      <c r="D394" s="247"/>
      <c r="E394" s="495"/>
      <c r="F394" s="247"/>
      <c r="G394" s="247"/>
      <c r="H394" s="473"/>
      <c r="I394" s="14"/>
      <c r="J394" s="14"/>
      <c r="K394" s="14"/>
      <c r="L394" s="14"/>
      <c r="M394" s="14"/>
      <c r="N394" s="14"/>
      <c r="O394" s="14"/>
      <c r="P394" s="14"/>
      <c r="Q394" s="14"/>
      <c r="R394" s="14"/>
      <c r="S394" s="14"/>
      <c r="T394" s="14"/>
      <c r="U394" s="14"/>
      <c r="V394" s="14"/>
      <c r="W394" s="14"/>
      <c r="X394" s="14"/>
      <c r="Y394" s="14"/>
      <c r="Z394" s="14"/>
    </row>
    <row r="395" spans="1:26" ht="12.75" customHeight="1" x14ac:dyDescent="0.2">
      <c r="A395" s="14"/>
      <c r="B395" s="247"/>
      <c r="C395" s="247"/>
      <c r="D395" s="247"/>
      <c r="E395" s="495"/>
      <c r="F395" s="247"/>
      <c r="G395" s="247"/>
      <c r="H395" s="473"/>
      <c r="I395" s="14"/>
      <c r="J395" s="14"/>
      <c r="K395" s="14"/>
      <c r="L395" s="14"/>
      <c r="M395" s="14"/>
      <c r="N395" s="14"/>
      <c r="O395" s="14"/>
      <c r="P395" s="14"/>
      <c r="Q395" s="14"/>
      <c r="R395" s="14"/>
      <c r="S395" s="14"/>
      <c r="T395" s="14"/>
      <c r="U395" s="14"/>
      <c r="V395" s="14"/>
      <c r="W395" s="14"/>
      <c r="X395" s="14"/>
      <c r="Y395" s="14"/>
      <c r="Z395" s="14"/>
    </row>
    <row r="396" spans="1:26" ht="12.75" customHeight="1" x14ac:dyDescent="0.2">
      <c r="A396" s="14"/>
      <c r="B396" s="247"/>
      <c r="C396" s="247"/>
      <c r="D396" s="247"/>
      <c r="E396" s="495"/>
      <c r="F396" s="247"/>
      <c r="G396" s="247"/>
      <c r="H396" s="473"/>
      <c r="I396" s="14"/>
      <c r="J396" s="14"/>
      <c r="K396" s="14"/>
      <c r="L396" s="14"/>
      <c r="M396" s="14"/>
      <c r="N396" s="14"/>
      <c r="O396" s="14"/>
      <c r="P396" s="14"/>
      <c r="Q396" s="14"/>
      <c r="R396" s="14"/>
      <c r="S396" s="14"/>
      <c r="T396" s="14"/>
      <c r="U396" s="14"/>
      <c r="V396" s="14"/>
      <c r="W396" s="14"/>
      <c r="X396" s="14"/>
      <c r="Y396" s="14"/>
      <c r="Z396" s="14"/>
    </row>
    <row r="397" spans="1:26" ht="12.75" customHeight="1" x14ac:dyDescent="0.2">
      <c r="A397" s="14"/>
      <c r="B397" s="247"/>
      <c r="C397" s="247"/>
      <c r="D397" s="247"/>
      <c r="E397" s="495"/>
      <c r="F397" s="247"/>
      <c r="G397" s="247"/>
      <c r="H397" s="473"/>
      <c r="I397" s="14"/>
      <c r="J397" s="14"/>
      <c r="K397" s="14"/>
      <c r="L397" s="14"/>
      <c r="M397" s="14"/>
      <c r="N397" s="14"/>
      <c r="O397" s="14"/>
      <c r="P397" s="14"/>
      <c r="Q397" s="14"/>
      <c r="R397" s="14"/>
      <c r="S397" s="14"/>
      <c r="T397" s="14"/>
      <c r="U397" s="14"/>
      <c r="V397" s="14"/>
      <c r="W397" s="14"/>
      <c r="X397" s="14"/>
      <c r="Y397" s="14"/>
      <c r="Z397" s="14"/>
    </row>
    <row r="398" spans="1:26" ht="12.75" customHeight="1" x14ac:dyDescent="0.2">
      <c r="A398" s="14"/>
      <c r="B398" s="247"/>
      <c r="C398" s="247"/>
      <c r="D398" s="247"/>
      <c r="E398" s="495"/>
      <c r="F398" s="247"/>
      <c r="G398" s="247"/>
      <c r="H398" s="473"/>
      <c r="I398" s="14"/>
      <c r="J398" s="14"/>
      <c r="K398" s="14"/>
      <c r="L398" s="14"/>
      <c r="M398" s="14"/>
      <c r="N398" s="14"/>
      <c r="O398" s="14"/>
      <c r="P398" s="14"/>
      <c r="Q398" s="14"/>
      <c r="R398" s="14"/>
      <c r="S398" s="14"/>
      <c r="T398" s="14"/>
      <c r="U398" s="14"/>
      <c r="V398" s="14"/>
      <c r="W398" s="14"/>
      <c r="X398" s="14"/>
      <c r="Y398" s="14"/>
      <c r="Z398" s="14"/>
    </row>
    <row r="399" spans="1:26" ht="12.75" customHeight="1" x14ac:dyDescent="0.2">
      <c r="A399" s="14"/>
      <c r="B399" s="247"/>
      <c r="C399" s="247"/>
      <c r="D399" s="247"/>
      <c r="E399" s="495"/>
      <c r="F399" s="247"/>
      <c r="G399" s="247"/>
      <c r="H399" s="473"/>
      <c r="I399" s="14"/>
      <c r="J399" s="14"/>
      <c r="K399" s="14"/>
      <c r="L399" s="14"/>
      <c r="M399" s="14"/>
      <c r="N399" s="14"/>
      <c r="O399" s="14"/>
      <c r="P399" s="14"/>
      <c r="Q399" s="14"/>
      <c r="R399" s="14"/>
      <c r="S399" s="14"/>
      <c r="T399" s="14"/>
      <c r="U399" s="14"/>
      <c r="V399" s="14"/>
      <c r="W399" s="14"/>
      <c r="X399" s="14"/>
      <c r="Y399" s="14"/>
      <c r="Z399" s="14"/>
    </row>
    <row r="400" spans="1:26" ht="12.75" customHeight="1" x14ac:dyDescent="0.2">
      <c r="A400" s="14"/>
      <c r="B400" s="247"/>
      <c r="C400" s="247"/>
      <c r="D400" s="247"/>
      <c r="E400" s="495"/>
      <c r="F400" s="247"/>
      <c r="G400" s="247"/>
      <c r="H400" s="473"/>
      <c r="I400" s="14"/>
      <c r="J400" s="14"/>
      <c r="K400" s="14"/>
      <c r="L400" s="14"/>
      <c r="M400" s="14"/>
      <c r="N400" s="14"/>
      <c r="O400" s="14"/>
      <c r="P400" s="14"/>
      <c r="Q400" s="14"/>
      <c r="R400" s="14"/>
      <c r="S400" s="14"/>
      <c r="T400" s="14"/>
      <c r="U400" s="14"/>
      <c r="V400" s="14"/>
      <c r="W400" s="14"/>
      <c r="X400" s="14"/>
      <c r="Y400" s="14"/>
      <c r="Z400" s="14"/>
    </row>
    <row r="401" spans="1:26" ht="12.75" customHeight="1" x14ac:dyDescent="0.2">
      <c r="A401" s="14"/>
      <c r="B401" s="247"/>
      <c r="C401" s="247"/>
      <c r="D401" s="247"/>
      <c r="E401" s="495"/>
      <c r="F401" s="247"/>
      <c r="G401" s="247"/>
      <c r="H401" s="473"/>
      <c r="I401" s="14"/>
      <c r="J401" s="14"/>
      <c r="K401" s="14"/>
      <c r="L401" s="14"/>
      <c r="M401" s="14"/>
      <c r="N401" s="14"/>
      <c r="O401" s="14"/>
      <c r="P401" s="14"/>
      <c r="Q401" s="14"/>
      <c r="R401" s="14"/>
      <c r="S401" s="14"/>
      <c r="T401" s="14"/>
      <c r="U401" s="14"/>
      <c r="V401" s="14"/>
      <c r="W401" s="14"/>
      <c r="X401" s="14"/>
      <c r="Y401" s="14"/>
      <c r="Z401" s="14"/>
    </row>
    <row r="402" spans="1:26" ht="12.75" customHeight="1" x14ac:dyDescent="0.2">
      <c r="A402" s="14"/>
      <c r="B402" s="247"/>
      <c r="C402" s="247"/>
      <c r="D402" s="247"/>
      <c r="E402" s="495"/>
      <c r="F402" s="247"/>
      <c r="G402" s="247"/>
      <c r="H402" s="473"/>
      <c r="I402" s="14"/>
      <c r="J402" s="14"/>
      <c r="K402" s="14"/>
      <c r="L402" s="14"/>
      <c r="M402" s="14"/>
      <c r="N402" s="14"/>
      <c r="O402" s="14"/>
      <c r="P402" s="14"/>
      <c r="Q402" s="14"/>
      <c r="R402" s="14"/>
      <c r="S402" s="14"/>
      <c r="T402" s="14"/>
      <c r="U402" s="14"/>
      <c r="V402" s="14"/>
      <c r="W402" s="14"/>
      <c r="X402" s="14"/>
      <c r="Y402" s="14"/>
      <c r="Z402" s="14"/>
    </row>
    <row r="403" spans="1:26" ht="12.75" customHeight="1" x14ac:dyDescent="0.2">
      <c r="A403" s="14"/>
      <c r="B403" s="247"/>
      <c r="C403" s="247"/>
      <c r="D403" s="247"/>
      <c r="E403" s="495"/>
      <c r="F403" s="247"/>
      <c r="G403" s="247"/>
      <c r="H403" s="473"/>
      <c r="I403" s="14"/>
      <c r="J403" s="14"/>
      <c r="K403" s="14"/>
      <c r="L403" s="14"/>
      <c r="M403" s="14"/>
      <c r="N403" s="14"/>
      <c r="O403" s="14"/>
      <c r="P403" s="14"/>
      <c r="Q403" s="14"/>
      <c r="R403" s="14"/>
      <c r="S403" s="14"/>
      <c r="T403" s="14"/>
      <c r="U403" s="14"/>
      <c r="V403" s="14"/>
      <c r="W403" s="14"/>
      <c r="X403" s="14"/>
      <c r="Y403" s="14"/>
      <c r="Z403" s="14"/>
    </row>
    <row r="404" spans="1:26" ht="12.75" customHeight="1" x14ac:dyDescent="0.2">
      <c r="A404" s="14"/>
      <c r="B404" s="247"/>
      <c r="C404" s="247"/>
      <c r="D404" s="247"/>
      <c r="E404" s="495"/>
      <c r="F404" s="247"/>
      <c r="G404" s="247"/>
      <c r="H404" s="473"/>
      <c r="I404" s="14"/>
      <c r="J404" s="14"/>
      <c r="K404" s="14"/>
      <c r="L404" s="14"/>
      <c r="M404" s="14"/>
      <c r="N404" s="14"/>
      <c r="O404" s="14"/>
      <c r="P404" s="14"/>
      <c r="Q404" s="14"/>
      <c r="R404" s="14"/>
      <c r="S404" s="14"/>
      <c r="T404" s="14"/>
      <c r="U404" s="14"/>
      <c r="V404" s="14"/>
      <c r="W404" s="14"/>
      <c r="X404" s="14"/>
      <c r="Y404" s="14"/>
      <c r="Z404" s="14"/>
    </row>
    <row r="405" spans="1:26" ht="12.75" customHeight="1" x14ac:dyDescent="0.2">
      <c r="A405" s="14"/>
      <c r="B405" s="247"/>
      <c r="C405" s="247"/>
      <c r="D405" s="247"/>
      <c r="E405" s="495"/>
      <c r="F405" s="247"/>
      <c r="G405" s="247"/>
      <c r="H405" s="473"/>
      <c r="I405" s="14"/>
      <c r="J405" s="14"/>
      <c r="K405" s="14"/>
      <c r="L405" s="14"/>
      <c r="M405" s="14"/>
      <c r="N405" s="14"/>
      <c r="O405" s="14"/>
      <c r="P405" s="14"/>
      <c r="Q405" s="14"/>
      <c r="R405" s="14"/>
      <c r="S405" s="14"/>
      <c r="T405" s="14"/>
      <c r="U405" s="14"/>
      <c r="V405" s="14"/>
      <c r="W405" s="14"/>
      <c r="X405" s="14"/>
      <c r="Y405" s="14"/>
      <c r="Z405" s="14"/>
    </row>
    <row r="406" spans="1:26" ht="12.75" customHeight="1" x14ac:dyDescent="0.2">
      <c r="A406" s="14"/>
      <c r="B406" s="247"/>
      <c r="C406" s="247"/>
      <c r="D406" s="247"/>
      <c r="E406" s="495"/>
      <c r="F406" s="247"/>
      <c r="G406" s="247"/>
      <c r="H406" s="473"/>
      <c r="I406" s="14"/>
      <c r="J406" s="14"/>
      <c r="K406" s="14"/>
      <c r="L406" s="14"/>
      <c r="M406" s="14"/>
      <c r="N406" s="14"/>
      <c r="O406" s="14"/>
      <c r="P406" s="14"/>
      <c r="Q406" s="14"/>
      <c r="R406" s="14"/>
      <c r="S406" s="14"/>
      <c r="T406" s="14"/>
      <c r="U406" s="14"/>
      <c r="V406" s="14"/>
      <c r="W406" s="14"/>
      <c r="X406" s="14"/>
      <c r="Y406" s="14"/>
      <c r="Z406" s="14"/>
    </row>
    <row r="407" spans="1:26" ht="12.75" customHeight="1" x14ac:dyDescent="0.2">
      <c r="A407" s="14"/>
      <c r="B407" s="247"/>
      <c r="C407" s="247"/>
      <c r="D407" s="247"/>
      <c r="E407" s="495"/>
      <c r="F407" s="247"/>
      <c r="G407" s="247"/>
      <c r="H407" s="473"/>
      <c r="I407" s="14"/>
      <c r="J407" s="14"/>
      <c r="K407" s="14"/>
      <c r="L407" s="14"/>
      <c r="M407" s="14"/>
      <c r="N407" s="14"/>
      <c r="O407" s="14"/>
      <c r="P407" s="14"/>
      <c r="Q407" s="14"/>
      <c r="R407" s="14"/>
      <c r="S407" s="14"/>
      <c r="T407" s="14"/>
      <c r="U407" s="14"/>
      <c r="V407" s="14"/>
      <c r="W407" s="14"/>
      <c r="X407" s="14"/>
      <c r="Y407" s="14"/>
      <c r="Z407" s="14"/>
    </row>
    <row r="408" spans="1:26" ht="12.75" customHeight="1" x14ac:dyDescent="0.2">
      <c r="A408" s="14"/>
      <c r="B408" s="247"/>
      <c r="C408" s="247"/>
      <c r="D408" s="247"/>
      <c r="E408" s="495"/>
      <c r="F408" s="247"/>
      <c r="G408" s="247"/>
      <c r="H408" s="473"/>
      <c r="I408" s="14"/>
      <c r="J408" s="14"/>
      <c r="K408" s="14"/>
      <c r="L408" s="14"/>
      <c r="M408" s="14"/>
      <c r="N408" s="14"/>
      <c r="O408" s="14"/>
      <c r="P408" s="14"/>
      <c r="Q408" s="14"/>
      <c r="R408" s="14"/>
      <c r="S408" s="14"/>
      <c r="T408" s="14"/>
      <c r="U408" s="14"/>
      <c r="V408" s="14"/>
      <c r="W408" s="14"/>
      <c r="X408" s="14"/>
      <c r="Y408" s="14"/>
      <c r="Z408" s="14"/>
    </row>
    <row r="409" spans="1:26" ht="12.75" customHeight="1" x14ac:dyDescent="0.2">
      <c r="A409" s="14"/>
      <c r="B409" s="247"/>
      <c r="C409" s="247"/>
      <c r="D409" s="247"/>
      <c r="E409" s="495"/>
      <c r="F409" s="247"/>
      <c r="G409" s="247"/>
      <c r="H409" s="473"/>
      <c r="I409" s="14"/>
      <c r="J409" s="14"/>
      <c r="K409" s="14"/>
      <c r="L409" s="14"/>
      <c r="M409" s="14"/>
      <c r="N409" s="14"/>
      <c r="O409" s="14"/>
      <c r="P409" s="14"/>
      <c r="Q409" s="14"/>
      <c r="R409" s="14"/>
      <c r="S409" s="14"/>
      <c r="T409" s="14"/>
      <c r="U409" s="14"/>
      <c r="V409" s="14"/>
      <c r="W409" s="14"/>
      <c r="X409" s="14"/>
      <c r="Y409" s="14"/>
      <c r="Z409" s="14"/>
    </row>
    <row r="410" spans="1:26" ht="12.75" customHeight="1" x14ac:dyDescent="0.2">
      <c r="A410" s="14"/>
      <c r="B410" s="247"/>
      <c r="C410" s="247"/>
      <c r="D410" s="247"/>
      <c r="E410" s="495"/>
      <c r="F410" s="247"/>
      <c r="G410" s="247"/>
      <c r="H410" s="473"/>
      <c r="I410" s="14"/>
      <c r="J410" s="14"/>
      <c r="K410" s="14"/>
      <c r="L410" s="14"/>
      <c r="M410" s="14"/>
      <c r="N410" s="14"/>
      <c r="O410" s="14"/>
      <c r="P410" s="14"/>
      <c r="Q410" s="14"/>
      <c r="R410" s="14"/>
      <c r="S410" s="14"/>
      <c r="T410" s="14"/>
      <c r="U410" s="14"/>
      <c r="V410" s="14"/>
      <c r="W410" s="14"/>
      <c r="X410" s="14"/>
      <c r="Y410" s="14"/>
      <c r="Z410" s="14"/>
    </row>
    <row r="411" spans="1:26" ht="12.75" customHeight="1" x14ac:dyDescent="0.2">
      <c r="A411" s="14"/>
      <c r="B411" s="247"/>
      <c r="C411" s="247"/>
      <c r="D411" s="247"/>
      <c r="E411" s="495"/>
      <c r="F411" s="247"/>
      <c r="G411" s="247"/>
      <c r="H411" s="473"/>
      <c r="I411" s="14"/>
      <c r="J411" s="14"/>
      <c r="K411" s="14"/>
      <c r="L411" s="14"/>
      <c r="M411" s="14"/>
      <c r="N411" s="14"/>
      <c r="O411" s="14"/>
      <c r="P411" s="14"/>
      <c r="Q411" s="14"/>
      <c r="R411" s="14"/>
      <c r="S411" s="14"/>
      <c r="T411" s="14"/>
      <c r="U411" s="14"/>
      <c r="V411" s="14"/>
      <c r="W411" s="14"/>
      <c r="X411" s="14"/>
      <c r="Y411" s="14"/>
      <c r="Z411" s="14"/>
    </row>
    <row r="412" spans="1:26" ht="12.75" customHeight="1" x14ac:dyDescent="0.2">
      <c r="A412" s="14"/>
      <c r="B412" s="247"/>
      <c r="C412" s="247"/>
      <c r="D412" s="247"/>
      <c r="E412" s="495"/>
      <c r="F412" s="247"/>
      <c r="G412" s="247"/>
      <c r="H412" s="473"/>
      <c r="I412" s="14"/>
      <c r="J412" s="14"/>
      <c r="K412" s="14"/>
      <c r="L412" s="14"/>
      <c r="M412" s="14"/>
      <c r="N412" s="14"/>
      <c r="O412" s="14"/>
      <c r="P412" s="14"/>
      <c r="Q412" s="14"/>
      <c r="R412" s="14"/>
      <c r="S412" s="14"/>
      <c r="T412" s="14"/>
      <c r="U412" s="14"/>
      <c r="V412" s="14"/>
      <c r="W412" s="14"/>
      <c r="X412" s="14"/>
      <c r="Y412" s="14"/>
      <c r="Z412" s="14"/>
    </row>
    <row r="413" spans="1:26" ht="12.75" customHeight="1" x14ac:dyDescent="0.2">
      <c r="A413" s="14"/>
      <c r="B413" s="247"/>
      <c r="C413" s="247"/>
      <c r="D413" s="247"/>
      <c r="E413" s="495"/>
      <c r="F413" s="247"/>
      <c r="G413" s="247"/>
      <c r="H413" s="473"/>
      <c r="I413" s="14"/>
      <c r="J413" s="14"/>
      <c r="K413" s="14"/>
      <c r="L413" s="14"/>
      <c r="M413" s="14"/>
      <c r="N413" s="14"/>
      <c r="O413" s="14"/>
      <c r="P413" s="14"/>
      <c r="Q413" s="14"/>
      <c r="R413" s="14"/>
      <c r="S413" s="14"/>
      <c r="T413" s="14"/>
      <c r="U413" s="14"/>
      <c r="V413" s="14"/>
      <c r="W413" s="14"/>
      <c r="X413" s="14"/>
      <c r="Y413" s="14"/>
      <c r="Z413" s="14"/>
    </row>
    <row r="414" spans="1:26" ht="12.75" customHeight="1" x14ac:dyDescent="0.2">
      <c r="A414" s="14"/>
      <c r="B414" s="247"/>
      <c r="C414" s="247"/>
      <c r="D414" s="247"/>
      <c r="E414" s="495"/>
      <c r="F414" s="247"/>
      <c r="G414" s="247"/>
      <c r="H414" s="473"/>
      <c r="I414" s="14"/>
      <c r="J414" s="14"/>
      <c r="K414" s="14"/>
      <c r="L414" s="14"/>
      <c r="M414" s="14"/>
      <c r="N414" s="14"/>
      <c r="O414" s="14"/>
      <c r="P414" s="14"/>
      <c r="Q414" s="14"/>
      <c r="R414" s="14"/>
      <c r="S414" s="14"/>
      <c r="T414" s="14"/>
      <c r="U414" s="14"/>
      <c r="V414" s="14"/>
      <c r="W414" s="14"/>
      <c r="X414" s="14"/>
      <c r="Y414" s="14"/>
      <c r="Z414" s="14"/>
    </row>
    <row r="415" spans="1:26" ht="12.75" customHeight="1" x14ac:dyDescent="0.2">
      <c r="A415" s="14"/>
      <c r="B415" s="247"/>
      <c r="C415" s="247"/>
      <c r="D415" s="247"/>
      <c r="E415" s="495"/>
      <c r="F415" s="247"/>
      <c r="G415" s="247"/>
      <c r="H415" s="473"/>
      <c r="I415" s="14"/>
      <c r="J415" s="14"/>
      <c r="K415" s="14"/>
      <c r="L415" s="14"/>
      <c r="M415" s="14"/>
      <c r="N415" s="14"/>
      <c r="O415" s="14"/>
      <c r="P415" s="14"/>
      <c r="Q415" s="14"/>
      <c r="R415" s="14"/>
      <c r="S415" s="14"/>
      <c r="T415" s="14"/>
      <c r="U415" s="14"/>
      <c r="V415" s="14"/>
      <c r="W415" s="14"/>
      <c r="X415" s="14"/>
      <c r="Y415" s="14"/>
      <c r="Z415" s="14"/>
    </row>
    <row r="416" spans="1:26" ht="12.75" customHeight="1" x14ac:dyDescent="0.2">
      <c r="A416" s="14"/>
      <c r="B416" s="247"/>
      <c r="C416" s="247"/>
      <c r="D416" s="247"/>
      <c r="E416" s="495"/>
      <c r="F416" s="247"/>
      <c r="G416" s="247"/>
      <c r="H416" s="473"/>
      <c r="I416" s="14"/>
      <c r="J416" s="14"/>
      <c r="K416" s="14"/>
      <c r="L416" s="14"/>
      <c r="M416" s="14"/>
      <c r="N416" s="14"/>
      <c r="O416" s="14"/>
      <c r="P416" s="14"/>
      <c r="Q416" s="14"/>
      <c r="R416" s="14"/>
      <c r="S416" s="14"/>
      <c r="T416" s="14"/>
      <c r="U416" s="14"/>
      <c r="V416" s="14"/>
      <c r="W416" s="14"/>
      <c r="X416" s="14"/>
      <c r="Y416" s="14"/>
      <c r="Z416" s="14"/>
    </row>
    <row r="417" spans="1:26" ht="12.75" customHeight="1" x14ac:dyDescent="0.2">
      <c r="A417" s="14"/>
      <c r="B417" s="247"/>
      <c r="C417" s="247"/>
      <c r="D417" s="247"/>
      <c r="E417" s="495"/>
      <c r="F417" s="247"/>
      <c r="G417" s="247"/>
      <c r="H417" s="473"/>
      <c r="I417" s="14"/>
      <c r="J417" s="14"/>
      <c r="K417" s="14"/>
      <c r="L417" s="14"/>
      <c r="M417" s="14"/>
      <c r="N417" s="14"/>
      <c r="O417" s="14"/>
      <c r="P417" s="14"/>
      <c r="Q417" s="14"/>
      <c r="R417" s="14"/>
      <c r="S417" s="14"/>
      <c r="T417" s="14"/>
      <c r="U417" s="14"/>
      <c r="V417" s="14"/>
      <c r="W417" s="14"/>
      <c r="X417" s="14"/>
      <c r="Y417" s="14"/>
      <c r="Z417" s="14"/>
    </row>
    <row r="418" spans="1:26" ht="12.75" customHeight="1" x14ac:dyDescent="0.2">
      <c r="A418" s="14"/>
      <c r="B418" s="247"/>
      <c r="C418" s="247"/>
      <c r="D418" s="247"/>
      <c r="E418" s="495"/>
      <c r="F418" s="247"/>
      <c r="G418" s="247"/>
      <c r="H418" s="473"/>
      <c r="I418" s="14"/>
      <c r="J418" s="14"/>
      <c r="K418" s="14"/>
      <c r="L418" s="14"/>
      <c r="M418" s="14"/>
      <c r="N418" s="14"/>
      <c r="O418" s="14"/>
      <c r="P418" s="14"/>
      <c r="Q418" s="14"/>
      <c r="R418" s="14"/>
      <c r="S418" s="14"/>
      <c r="T418" s="14"/>
      <c r="U418" s="14"/>
      <c r="V418" s="14"/>
      <c r="W418" s="14"/>
      <c r="X418" s="14"/>
      <c r="Y418" s="14"/>
      <c r="Z418" s="14"/>
    </row>
    <row r="419" spans="1:26" ht="12.75" customHeight="1" x14ac:dyDescent="0.2">
      <c r="A419" s="14"/>
      <c r="B419" s="247"/>
      <c r="C419" s="247"/>
      <c r="D419" s="247"/>
      <c r="E419" s="495"/>
      <c r="F419" s="247"/>
      <c r="G419" s="247"/>
      <c r="H419" s="473"/>
      <c r="I419" s="14"/>
      <c r="J419" s="14"/>
      <c r="K419" s="14"/>
      <c r="L419" s="14"/>
      <c r="M419" s="14"/>
      <c r="N419" s="14"/>
      <c r="O419" s="14"/>
      <c r="P419" s="14"/>
      <c r="Q419" s="14"/>
      <c r="R419" s="14"/>
      <c r="S419" s="14"/>
      <c r="T419" s="14"/>
      <c r="U419" s="14"/>
      <c r="V419" s="14"/>
      <c r="W419" s="14"/>
      <c r="X419" s="14"/>
      <c r="Y419" s="14"/>
      <c r="Z419" s="14"/>
    </row>
    <row r="420" spans="1:26" ht="12.75" customHeight="1" x14ac:dyDescent="0.2">
      <c r="A420" s="14"/>
      <c r="B420" s="247"/>
      <c r="C420" s="247"/>
      <c r="D420" s="247"/>
      <c r="E420" s="495"/>
      <c r="F420" s="247"/>
      <c r="G420" s="247"/>
      <c r="H420" s="473"/>
      <c r="I420" s="14"/>
      <c r="J420" s="14"/>
      <c r="K420" s="14"/>
      <c r="L420" s="14"/>
      <c r="M420" s="14"/>
      <c r="N420" s="14"/>
      <c r="O420" s="14"/>
      <c r="P420" s="14"/>
      <c r="Q420" s="14"/>
      <c r="R420" s="14"/>
      <c r="S420" s="14"/>
      <c r="T420" s="14"/>
      <c r="U420" s="14"/>
      <c r="V420" s="14"/>
      <c r="W420" s="14"/>
      <c r="X420" s="14"/>
      <c r="Y420" s="14"/>
      <c r="Z420" s="14"/>
    </row>
    <row r="421" spans="1:26" ht="12.75" customHeight="1" x14ac:dyDescent="0.2">
      <c r="A421" s="14"/>
      <c r="B421" s="247"/>
      <c r="C421" s="247"/>
      <c r="D421" s="247"/>
      <c r="E421" s="495"/>
      <c r="F421" s="247"/>
      <c r="G421" s="247"/>
      <c r="H421" s="473"/>
      <c r="I421" s="14"/>
      <c r="J421" s="14"/>
      <c r="K421" s="14"/>
      <c r="L421" s="14"/>
      <c r="M421" s="14"/>
      <c r="N421" s="14"/>
      <c r="O421" s="14"/>
      <c r="P421" s="14"/>
      <c r="Q421" s="14"/>
      <c r="R421" s="14"/>
      <c r="S421" s="14"/>
      <c r="T421" s="14"/>
      <c r="U421" s="14"/>
      <c r="V421" s="14"/>
      <c r="W421" s="14"/>
      <c r="X421" s="14"/>
      <c r="Y421" s="14"/>
      <c r="Z421" s="14"/>
    </row>
    <row r="422" spans="1:26" ht="12.75" customHeight="1" x14ac:dyDescent="0.2">
      <c r="A422" s="14"/>
      <c r="B422" s="247"/>
      <c r="C422" s="247"/>
      <c r="D422" s="247"/>
      <c r="E422" s="495"/>
      <c r="F422" s="247"/>
      <c r="G422" s="247"/>
      <c r="H422" s="473"/>
      <c r="I422" s="14"/>
      <c r="J422" s="14"/>
      <c r="K422" s="14"/>
      <c r="L422" s="14"/>
      <c r="M422" s="14"/>
      <c r="N422" s="14"/>
      <c r="O422" s="14"/>
      <c r="P422" s="14"/>
      <c r="Q422" s="14"/>
      <c r="R422" s="14"/>
      <c r="S422" s="14"/>
      <c r="T422" s="14"/>
      <c r="U422" s="14"/>
      <c r="V422" s="14"/>
      <c r="W422" s="14"/>
      <c r="X422" s="14"/>
      <c r="Y422" s="14"/>
      <c r="Z422" s="14"/>
    </row>
    <row r="423" spans="1:26" ht="12.75" customHeight="1" x14ac:dyDescent="0.2">
      <c r="A423" s="14"/>
      <c r="B423" s="247"/>
      <c r="C423" s="247"/>
      <c r="D423" s="247"/>
      <c r="E423" s="495"/>
      <c r="F423" s="247"/>
      <c r="G423" s="247"/>
      <c r="H423" s="473"/>
      <c r="I423" s="14"/>
      <c r="J423" s="14"/>
      <c r="K423" s="14"/>
      <c r="L423" s="14"/>
      <c r="M423" s="14"/>
      <c r="N423" s="14"/>
      <c r="O423" s="14"/>
      <c r="P423" s="14"/>
      <c r="Q423" s="14"/>
      <c r="R423" s="14"/>
      <c r="S423" s="14"/>
      <c r="T423" s="14"/>
      <c r="U423" s="14"/>
      <c r="V423" s="14"/>
      <c r="W423" s="14"/>
      <c r="X423" s="14"/>
      <c r="Y423" s="14"/>
      <c r="Z423" s="14"/>
    </row>
    <row r="424" spans="1:26" ht="12.75" customHeight="1" x14ac:dyDescent="0.2">
      <c r="A424" s="14"/>
      <c r="B424" s="247"/>
      <c r="C424" s="247"/>
      <c r="D424" s="247"/>
      <c r="E424" s="495"/>
      <c r="F424" s="247"/>
      <c r="G424" s="247"/>
      <c r="H424" s="473"/>
      <c r="I424" s="14"/>
      <c r="J424" s="14"/>
      <c r="K424" s="14"/>
      <c r="L424" s="14"/>
      <c r="M424" s="14"/>
      <c r="N424" s="14"/>
      <c r="O424" s="14"/>
      <c r="P424" s="14"/>
      <c r="Q424" s="14"/>
      <c r="R424" s="14"/>
      <c r="S424" s="14"/>
      <c r="T424" s="14"/>
      <c r="U424" s="14"/>
      <c r="V424" s="14"/>
      <c r="W424" s="14"/>
      <c r="X424" s="14"/>
      <c r="Y424" s="14"/>
      <c r="Z424" s="14"/>
    </row>
    <row r="425" spans="1:26" ht="12.75" customHeight="1" x14ac:dyDescent="0.2">
      <c r="A425" s="14"/>
      <c r="B425" s="247"/>
      <c r="C425" s="247"/>
      <c r="D425" s="247"/>
      <c r="E425" s="495"/>
      <c r="F425" s="247"/>
      <c r="G425" s="247"/>
      <c r="H425" s="473"/>
      <c r="I425" s="14"/>
      <c r="J425" s="14"/>
      <c r="K425" s="14"/>
      <c r="L425" s="14"/>
      <c r="M425" s="14"/>
      <c r="N425" s="14"/>
      <c r="O425" s="14"/>
      <c r="P425" s="14"/>
      <c r="Q425" s="14"/>
      <c r="R425" s="14"/>
      <c r="S425" s="14"/>
      <c r="T425" s="14"/>
      <c r="U425" s="14"/>
      <c r="V425" s="14"/>
      <c r="W425" s="14"/>
      <c r="X425" s="14"/>
      <c r="Y425" s="14"/>
      <c r="Z425" s="14"/>
    </row>
    <row r="426" spans="1:26" ht="12.75" customHeight="1" x14ac:dyDescent="0.2">
      <c r="A426" s="14"/>
      <c r="B426" s="247"/>
      <c r="C426" s="247"/>
      <c r="D426" s="247"/>
      <c r="E426" s="495"/>
      <c r="F426" s="247"/>
      <c r="G426" s="247"/>
      <c r="H426" s="473"/>
      <c r="I426" s="14"/>
      <c r="J426" s="14"/>
      <c r="K426" s="14"/>
      <c r="L426" s="14"/>
      <c r="M426" s="14"/>
      <c r="N426" s="14"/>
      <c r="O426" s="14"/>
      <c r="P426" s="14"/>
      <c r="Q426" s="14"/>
      <c r="R426" s="14"/>
      <c r="S426" s="14"/>
      <c r="T426" s="14"/>
      <c r="U426" s="14"/>
      <c r="V426" s="14"/>
      <c r="W426" s="14"/>
      <c r="X426" s="14"/>
      <c r="Y426" s="14"/>
      <c r="Z426" s="14"/>
    </row>
    <row r="427" spans="1:26" ht="12.75" customHeight="1" x14ac:dyDescent="0.2">
      <c r="A427" s="14"/>
      <c r="B427" s="247"/>
      <c r="C427" s="247"/>
      <c r="D427" s="247"/>
      <c r="E427" s="495"/>
      <c r="F427" s="247"/>
      <c r="G427" s="247"/>
      <c r="H427" s="473"/>
      <c r="I427" s="14"/>
      <c r="J427" s="14"/>
      <c r="K427" s="14"/>
      <c r="L427" s="14"/>
      <c r="M427" s="14"/>
      <c r="N427" s="14"/>
      <c r="O427" s="14"/>
      <c r="P427" s="14"/>
      <c r="Q427" s="14"/>
      <c r="R427" s="14"/>
      <c r="S427" s="14"/>
      <c r="T427" s="14"/>
      <c r="U427" s="14"/>
      <c r="V427" s="14"/>
      <c r="W427" s="14"/>
      <c r="X427" s="14"/>
      <c r="Y427" s="14"/>
      <c r="Z427" s="14"/>
    </row>
    <row r="428" spans="1:26" ht="12.75" customHeight="1" x14ac:dyDescent="0.2">
      <c r="A428" s="14"/>
      <c r="B428" s="247"/>
      <c r="C428" s="247"/>
      <c r="D428" s="247"/>
      <c r="E428" s="495"/>
      <c r="F428" s="247"/>
      <c r="G428" s="247"/>
      <c r="H428" s="473"/>
      <c r="I428" s="14"/>
      <c r="J428" s="14"/>
      <c r="K428" s="14"/>
      <c r="L428" s="14"/>
      <c r="M428" s="14"/>
      <c r="N428" s="14"/>
      <c r="O428" s="14"/>
      <c r="P428" s="14"/>
      <c r="Q428" s="14"/>
      <c r="R428" s="14"/>
      <c r="S428" s="14"/>
      <c r="T428" s="14"/>
      <c r="U428" s="14"/>
      <c r="V428" s="14"/>
      <c r="W428" s="14"/>
      <c r="X428" s="14"/>
      <c r="Y428" s="14"/>
      <c r="Z428" s="14"/>
    </row>
    <row r="429" spans="1:26" ht="12.75" customHeight="1" x14ac:dyDescent="0.2">
      <c r="A429" s="14"/>
      <c r="B429" s="247"/>
      <c r="C429" s="247"/>
      <c r="D429" s="247"/>
      <c r="E429" s="495"/>
      <c r="F429" s="247"/>
      <c r="G429" s="247"/>
      <c r="H429" s="473"/>
      <c r="I429" s="14"/>
      <c r="J429" s="14"/>
      <c r="K429" s="14"/>
      <c r="L429" s="14"/>
      <c r="M429" s="14"/>
      <c r="N429" s="14"/>
      <c r="O429" s="14"/>
      <c r="P429" s="14"/>
      <c r="Q429" s="14"/>
      <c r="R429" s="14"/>
      <c r="S429" s="14"/>
      <c r="T429" s="14"/>
      <c r="U429" s="14"/>
      <c r="V429" s="14"/>
      <c r="W429" s="14"/>
      <c r="X429" s="14"/>
      <c r="Y429" s="14"/>
      <c r="Z429" s="14"/>
    </row>
    <row r="430" spans="1:26" ht="12.75" customHeight="1" x14ac:dyDescent="0.2">
      <c r="A430" s="14"/>
      <c r="B430" s="247"/>
      <c r="C430" s="247"/>
      <c r="D430" s="247"/>
      <c r="E430" s="495"/>
      <c r="F430" s="247"/>
      <c r="G430" s="247"/>
      <c r="H430" s="473"/>
      <c r="I430" s="14"/>
      <c r="J430" s="14"/>
      <c r="K430" s="14"/>
      <c r="L430" s="14"/>
      <c r="M430" s="14"/>
      <c r="N430" s="14"/>
      <c r="O430" s="14"/>
      <c r="P430" s="14"/>
      <c r="Q430" s="14"/>
      <c r="R430" s="14"/>
      <c r="S430" s="14"/>
      <c r="T430" s="14"/>
      <c r="U430" s="14"/>
      <c r="V430" s="14"/>
      <c r="W430" s="14"/>
      <c r="X430" s="14"/>
      <c r="Y430" s="14"/>
      <c r="Z430" s="14"/>
    </row>
    <row r="431" spans="1:26" ht="12.75" customHeight="1" x14ac:dyDescent="0.2">
      <c r="A431" s="14"/>
      <c r="B431" s="247"/>
      <c r="C431" s="247"/>
      <c r="D431" s="247"/>
      <c r="E431" s="495"/>
      <c r="F431" s="247"/>
      <c r="G431" s="247"/>
      <c r="H431" s="473"/>
      <c r="I431" s="14"/>
      <c r="J431" s="14"/>
      <c r="K431" s="14"/>
      <c r="L431" s="14"/>
      <c r="M431" s="14"/>
      <c r="N431" s="14"/>
      <c r="O431" s="14"/>
      <c r="P431" s="14"/>
      <c r="Q431" s="14"/>
      <c r="R431" s="14"/>
      <c r="S431" s="14"/>
      <c r="T431" s="14"/>
      <c r="U431" s="14"/>
      <c r="V431" s="14"/>
      <c r="W431" s="14"/>
      <c r="X431" s="14"/>
      <c r="Y431" s="14"/>
      <c r="Z431" s="14"/>
    </row>
    <row r="432" spans="1:26" ht="12.75" customHeight="1" x14ac:dyDescent="0.2">
      <c r="A432" s="14"/>
      <c r="B432" s="247"/>
      <c r="C432" s="247"/>
      <c r="D432" s="247"/>
      <c r="E432" s="495"/>
      <c r="F432" s="247"/>
      <c r="G432" s="247"/>
      <c r="H432" s="473"/>
      <c r="I432" s="14"/>
      <c r="J432" s="14"/>
      <c r="K432" s="14"/>
      <c r="L432" s="14"/>
      <c r="M432" s="14"/>
      <c r="N432" s="14"/>
      <c r="O432" s="14"/>
      <c r="P432" s="14"/>
      <c r="Q432" s="14"/>
      <c r="R432" s="14"/>
      <c r="S432" s="14"/>
      <c r="T432" s="14"/>
      <c r="U432" s="14"/>
      <c r="V432" s="14"/>
      <c r="W432" s="14"/>
      <c r="X432" s="14"/>
      <c r="Y432" s="14"/>
      <c r="Z432" s="14"/>
    </row>
    <row r="433" spans="1:26" ht="12.75" customHeight="1" x14ac:dyDescent="0.2">
      <c r="A433" s="14"/>
      <c r="B433" s="247"/>
      <c r="C433" s="247"/>
      <c r="D433" s="247"/>
      <c r="E433" s="495"/>
      <c r="F433" s="247"/>
      <c r="G433" s="247"/>
      <c r="H433" s="473"/>
      <c r="I433" s="14"/>
      <c r="J433" s="14"/>
      <c r="K433" s="14"/>
      <c r="L433" s="14"/>
      <c r="M433" s="14"/>
      <c r="N433" s="14"/>
      <c r="O433" s="14"/>
      <c r="P433" s="14"/>
      <c r="Q433" s="14"/>
      <c r="R433" s="14"/>
      <c r="S433" s="14"/>
      <c r="T433" s="14"/>
      <c r="U433" s="14"/>
      <c r="V433" s="14"/>
      <c r="W433" s="14"/>
      <c r="X433" s="14"/>
      <c r="Y433" s="14"/>
      <c r="Z433" s="14"/>
    </row>
    <row r="434" spans="1:26" ht="12.75" customHeight="1" x14ac:dyDescent="0.2">
      <c r="A434" s="14"/>
      <c r="B434" s="247"/>
      <c r="C434" s="247"/>
      <c r="D434" s="247"/>
      <c r="E434" s="495"/>
      <c r="F434" s="247"/>
      <c r="G434" s="247"/>
      <c r="H434" s="473"/>
      <c r="I434" s="14"/>
      <c r="J434" s="14"/>
      <c r="K434" s="14"/>
      <c r="L434" s="14"/>
      <c r="M434" s="14"/>
      <c r="N434" s="14"/>
      <c r="O434" s="14"/>
      <c r="P434" s="14"/>
      <c r="Q434" s="14"/>
      <c r="R434" s="14"/>
      <c r="S434" s="14"/>
      <c r="T434" s="14"/>
      <c r="U434" s="14"/>
      <c r="V434" s="14"/>
      <c r="W434" s="14"/>
      <c r="X434" s="14"/>
      <c r="Y434" s="14"/>
      <c r="Z434" s="14"/>
    </row>
    <row r="435" spans="1:26" ht="12.75" customHeight="1" x14ac:dyDescent="0.2">
      <c r="A435" s="14"/>
      <c r="B435" s="247"/>
      <c r="C435" s="247"/>
      <c r="D435" s="247"/>
      <c r="E435" s="495"/>
      <c r="F435" s="247"/>
      <c r="G435" s="247"/>
      <c r="H435" s="473"/>
      <c r="I435" s="14"/>
      <c r="J435" s="14"/>
      <c r="K435" s="14"/>
      <c r="L435" s="14"/>
      <c r="M435" s="14"/>
      <c r="N435" s="14"/>
      <c r="O435" s="14"/>
      <c r="P435" s="14"/>
      <c r="Q435" s="14"/>
      <c r="R435" s="14"/>
      <c r="S435" s="14"/>
      <c r="T435" s="14"/>
      <c r="U435" s="14"/>
      <c r="V435" s="14"/>
      <c r="W435" s="14"/>
      <c r="X435" s="14"/>
      <c r="Y435" s="14"/>
      <c r="Z435" s="14"/>
    </row>
    <row r="436" spans="1:26" ht="12.75" customHeight="1" x14ac:dyDescent="0.2">
      <c r="A436" s="14"/>
      <c r="B436" s="247"/>
      <c r="C436" s="247"/>
      <c r="D436" s="247"/>
      <c r="E436" s="495"/>
      <c r="F436" s="247"/>
      <c r="G436" s="247"/>
      <c r="H436" s="473"/>
      <c r="I436" s="14"/>
      <c r="J436" s="14"/>
      <c r="K436" s="14"/>
      <c r="L436" s="14"/>
      <c r="M436" s="14"/>
      <c r="N436" s="14"/>
      <c r="O436" s="14"/>
      <c r="P436" s="14"/>
      <c r="Q436" s="14"/>
      <c r="R436" s="14"/>
      <c r="S436" s="14"/>
      <c r="T436" s="14"/>
      <c r="U436" s="14"/>
      <c r="V436" s="14"/>
      <c r="W436" s="14"/>
      <c r="X436" s="14"/>
      <c r="Y436" s="14"/>
      <c r="Z436" s="14"/>
    </row>
    <row r="437" spans="1:26" ht="12.75" customHeight="1" x14ac:dyDescent="0.2">
      <c r="A437" s="14"/>
      <c r="B437" s="247"/>
      <c r="C437" s="247"/>
      <c r="D437" s="247"/>
      <c r="E437" s="495"/>
      <c r="F437" s="247"/>
      <c r="G437" s="247"/>
      <c r="H437" s="473"/>
      <c r="I437" s="14"/>
      <c r="J437" s="14"/>
      <c r="K437" s="14"/>
      <c r="L437" s="14"/>
      <c r="M437" s="14"/>
      <c r="N437" s="14"/>
      <c r="O437" s="14"/>
      <c r="P437" s="14"/>
      <c r="Q437" s="14"/>
      <c r="R437" s="14"/>
      <c r="S437" s="14"/>
      <c r="T437" s="14"/>
      <c r="U437" s="14"/>
      <c r="V437" s="14"/>
      <c r="W437" s="14"/>
      <c r="X437" s="14"/>
      <c r="Y437" s="14"/>
      <c r="Z437" s="14"/>
    </row>
    <row r="438" spans="1:26" ht="12.75" customHeight="1" x14ac:dyDescent="0.2">
      <c r="A438" s="14"/>
      <c r="B438" s="247"/>
      <c r="C438" s="247"/>
      <c r="D438" s="247"/>
      <c r="E438" s="495"/>
      <c r="F438" s="247"/>
      <c r="G438" s="247"/>
      <c r="H438" s="473"/>
      <c r="I438" s="14"/>
      <c r="J438" s="14"/>
      <c r="K438" s="14"/>
      <c r="L438" s="14"/>
      <c r="M438" s="14"/>
      <c r="N438" s="14"/>
      <c r="O438" s="14"/>
      <c r="P438" s="14"/>
      <c r="Q438" s="14"/>
      <c r="R438" s="14"/>
      <c r="S438" s="14"/>
      <c r="T438" s="14"/>
      <c r="U438" s="14"/>
      <c r="V438" s="14"/>
      <c r="W438" s="14"/>
      <c r="X438" s="14"/>
      <c r="Y438" s="14"/>
      <c r="Z438" s="14"/>
    </row>
    <row r="439" spans="1:26" ht="12.75" customHeight="1" x14ac:dyDescent="0.2">
      <c r="A439" s="14"/>
      <c r="B439" s="247"/>
      <c r="C439" s="247"/>
      <c r="D439" s="247"/>
      <c r="E439" s="495"/>
      <c r="F439" s="247"/>
      <c r="G439" s="247"/>
      <c r="H439" s="473"/>
      <c r="I439" s="14"/>
      <c r="J439" s="14"/>
      <c r="K439" s="14"/>
      <c r="L439" s="14"/>
      <c r="M439" s="14"/>
      <c r="N439" s="14"/>
      <c r="O439" s="14"/>
      <c r="P439" s="14"/>
      <c r="Q439" s="14"/>
      <c r="R439" s="14"/>
      <c r="S439" s="14"/>
      <c r="T439" s="14"/>
      <c r="U439" s="14"/>
      <c r="V439" s="14"/>
      <c r="W439" s="14"/>
      <c r="X439" s="14"/>
      <c r="Y439" s="14"/>
      <c r="Z439" s="14"/>
    </row>
    <row r="440" spans="1:26" ht="12.75" customHeight="1" x14ac:dyDescent="0.2">
      <c r="A440" s="14"/>
      <c r="B440" s="247"/>
      <c r="C440" s="247"/>
      <c r="D440" s="247"/>
      <c r="E440" s="495"/>
      <c r="F440" s="247"/>
      <c r="G440" s="247"/>
      <c r="H440" s="473"/>
      <c r="I440" s="14"/>
      <c r="J440" s="14"/>
      <c r="K440" s="14"/>
      <c r="L440" s="14"/>
      <c r="M440" s="14"/>
      <c r="N440" s="14"/>
      <c r="O440" s="14"/>
      <c r="P440" s="14"/>
      <c r="Q440" s="14"/>
      <c r="R440" s="14"/>
      <c r="S440" s="14"/>
      <c r="T440" s="14"/>
      <c r="U440" s="14"/>
      <c r="V440" s="14"/>
      <c r="W440" s="14"/>
      <c r="X440" s="14"/>
      <c r="Y440" s="14"/>
      <c r="Z440" s="14"/>
    </row>
    <row r="441" spans="1:26" ht="12.75" customHeight="1" x14ac:dyDescent="0.2">
      <c r="A441" s="14"/>
      <c r="B441" s="247"/>
      <c r="C441" s="247"/>
      <c r="D441" s="247"/>
      <c r="E441" s="495"/>
      <c r="F441" s="247"/>
      <c r="G441" s="247"/>
      <c r="H441" s="473"/>
      <c r="I441" s="14"/>
      <c r="J441" s="14"/>
      <c r="K441" s="14"/>
      <c r="L441" s="14"/>
      <c r="M441" s="14"/>
      <c r="N441" s="14"/>
      <c r="O441" s="14"/>
      <c r="P441" s="14"/>
      <c r="Q441" s="14"/>
      <c r="R441" s="14"/>
      <c r="S441" s="14"/>
      <c r="T441" s="14"/>
      <c r="U441" s="14"/>
      <c r="V441" s="14"/>
      <c r="W441" s="14"/>
      <c r="X441" s="14"/>
      <c r="Y441" s="14"/>
      <c r="Z441" s="14"/>
    </row>
    <row r="442" spans="1:26" ht="12.75" customHeight="1" x14ac:dyDescent="0.2">
      <c r="A442" s="14"/>
      <c r="B442" s="247"/>
      <c r="C442" s="247"/>
      <c r="D442" s="247"/>
      <c r="E442" s="495"/>
      <c r="F442" s="247"/>
      <c r="G442" s="247"/>
      <c r="H442" s="473"/>
      <c r="I442" s="14"/>
      <c r="J442" s="14"/>
      <c r="K442" s="14"/>
      <c r="L442" s="14"/>
      <c r="M442" s="14"/>
      <c r="N442" s="14"/>
      <c r="O442" s="14"/>
      <c r="P442" s="14"/>
      <c r="Q442" s="14"/>
      <c r="R442" s="14"/>
      <c r="S442" s="14"/>
      <c r="T442" s="14"/>
      <c r="U442" s="14"/>
      <c r="V442" s="14"/>
      <c r="W442" s="14"/>
      <c r="X442" s="14"/>
      <c r="Y442" s="14"/>
      <c r="Z442" s="14"/>
    </row>
    <row r="443" spans="1:26" ht="12.75" customHeight="1" x14ac:dyDescent="0.2">
      <c r="A443" s="14"/>
      <c r="B443" s="247"/>
      <c r="C443" s="247"/>
      <c r="D443" s="247"/>
      <c r="E443" s="495"/>
      <c r="F443" s="247"/>
      <c r="G443" s="247"/>
      <c r="H443" s="473"/>
      <c r="I443" s="14"/>
      <c r="J443" s="14"/>
      <c r="K443" s="14"/>
      <c r="L443" s="14"/>
      <c r="M443" s="14"/>
      <c r="N443" s="14"/>
      <c r="O443" s="14"/>
      <c r="P443" s="14"/>
      <c r="Q443" s="14"/>
      <c r="R443" s="14"/>
      <c r="S443" s="14"/>
      <c r="T443" s="14"/>
      <c r="U443" s="14"/>
      <c r="V443" s="14"/>
      <c r="W443" s="14"/>
      <c r="X443" s="14"/>
      <c r="Y443" s="14"/>
      <c r="Z443" s="14"/>
    </row>
    <row r="444" spans="1:26" ht="12.75" customHeight="1" x14ac:dyDescent="0.2">
      <c r="A444" s="14"/>
      <c r="B444" s="247"/>
      <c r="C444" s="247"/>
      <c r="D444" s="247"/>
      <c r="E444" s="495"/>
      <c r="F444" s="247"/>
      <c r="G444" s="247"/>
      <c r="H444" s="473"/>
      <c r="I444" s="14"/>
      <c r="J444" s="14"/>
      <c r="K444" s="14"/>
      <c r="L444" s="14"/>
      <c r="M444" s="14"/>
      <c r="N444" s="14"/>
      <c r="O444" s="14"/>
      <c r="P444" s="14"/>
      <c r="Q444" s="14"/>
      <c r="R444" s="14"/>
      <c r="S444" s="14"/>
      <c r="T444" s="14"/>
      <c r="U444" s="14"/>
      <c r="V444" s="14"/>
      <c r="W444" s="14"/>
      <c r="X444" s="14"/>
      <c r="Y444" s="14"/>
      <c r="Z444" s="14"/>
    </row>
    <row r="445" spans="1:26" ht="12.75" customHeight="1" x14ac:dyDescent="0.2">
      <c r="A445" s="14"/>
      <c r="B445" s="247"/>
      <c r="C445" s="247"/>
      <c r="D445" s="247"/>
      <c r="E445" s="495"/>
      <c r="F445" s="247"/>
      <c r="G445" s="247"/>
      <c r="H445" s="473"/>
      <c r="I445" s="14"/>
      <c r="J445" s="14"/>
      <c r="K445" s="14"/>
      <c r="L445" s="14"/>
      <c r="M445" s="14"/>
      <c r="N445" s="14"/>
      <c r="O445" s="14"/>
      <c r="P445" s="14"/>
      <c r="Q445" s="14"/>
      <c r="R445" s="14"/>
      <c r="S445" s="14"/>
      <c r="T445" s="14"/>
      <c r="U445" s="14"/>
      <c r="V445" s="14"/>
      <c r="W445" s="14"/>
      <c r="X445" s="14"/>
      <c r="Y445" s="14"/>
      <c r="Z445" s="14"/>
    </row>
    <row r="446" spans="1:26" ht="12.75" customHeight="1" x14ac:dyDescent="0.2">
      <c r="A446" s="14"/>
      <c r="B446" s="247"/>
      <c r="C446" s="247"/>
      <c r="D446" s="247"/>
      <c r="E446" s="495"/>
      <c r="F446" s="247"/>
      <c r="G446" s="247"/>
      <c r="H446" s="473"/>
      <c r="I446" s="14"/>
      <c r="J446" s="14"/>
      <c r="K446" s="14"/>
      <c r="L446" s="14"/>
      <c r="M446" s="14"/>
      <c r="N446" s="14"/>
      <c r="O446" s="14"/>
      <c r="P446" s="14"/>
      <c r="Q446" s="14"/>
      <c r="R446" s="14"/>
      <c r="S446" s="14"/>
      <c r="T446" s="14"/>
      <c r="U446" s="14"/>
      <c r="V446" s="14"/>
      <c r="W446" s="14"/>
      <c r="X446" s="14"/>
      <c r="Y446" s="14"/>
      <c r="Z446" s="14"/>
    </row>
    <row r="447" spans="1:26" ht="12.75" customHeight="1" x14ac:dyDescent="0.2">
      <c r="A447" s="14"/>
      <c r="B447" s="247"/>
      <c r="C447" s="247"/>
      <c r="D447" s="247"/>
      <c r="E447" s="495"/>
      <c r="F447" s="247"/>
      <c r="G447" s="247"/>
      <c r="H447" s="473"/>
      <c r="I447" s="14"/>
      <c r="J447" s="14"/>
      <c r="K447" s="14"/>
      <c r="L447" s="14"/>
      <c r="M447" s="14"/>
      <c r="N447" s="14"/>
      <c r="O447" s="14"/>
      <c r="P447" s="14"/>
      <c r="Q447" s="14"/>
      <c r="R447" s="14"/>
      <c r="S447" s="14"/>
      <c r="T447" s="14"/>
      <c r="U447" s="14"/>
      <c r="V447" s="14"/>
      <c r="W447" s="14"/>
      <c r="X447" s="14"/>
      <c r="Y447" s="14"/>
      <c r="Z447" s="14"/>
    </row>
    <row r="448" spans="1:26" ht="12.75" customHeight="1" x14ac:dyDescent="0.2">
      <c r="A448" s="14"/>
      <c r="B448" s="247"/>
      <c r="C448" s="247"/>
      <c r="D448" s="247"/>
      <c r="E448" s="495"/>
      <c r="F448" s="247"/>
      <c r="G448" s="247"/>
      <c r="H448" s="473"/>
      <c r="I448" s="14"/>
      <c r="J448" s="14"/>
      <c r="K448" s="14"/>
      <c r="L448" s="14"/>
      <c r="M448" s="14"/>
      <c r="N448" s="14"/>
      <c r="O448" s="14"/>
      <c r="P448" s="14"/>
      <c r="Q448" s="14"/>
      <c r="R448" s="14"/>
      <c r="S448" s="14"/>
      <c r="T448" s="14"/>
      <c r="U448" s="14"/>
      <c r="V448" s="14"/>
      <c r="W448" s="14"/>
      <c r="X448" s="14"/>
      <c r="Y448" s="14"/>
      <c r="Z448" s="14"/>
    </row>
    <row r="449" spans="1:26" ht="12.75" customHeight="1" x14ac:dyDescent="0.2">
      <c r="A449" s="14"/>
      <c r="B449" s="247"/>
      <c r="C449" s="247"/>
      <c r="D449" s="247"/>
      <c r="E449" s="495"/>
      <c r="F449" s="247"/>
      <c r="G449" s="247"/>
      <c r="H449" s="473"/>
      <c r="I449" s="14"/>
      <c r="J449" s="14"/>
      <c r="K449" s="14"/>
      <c r="L449" s="14"/>
      <c r="M449" s="14"/>
      <c r="N449" s="14"/>
      <c r="O449" s="14"/>
      <c r="P449" s="14"/>
      <c r="Q449" s="14"/>
      <c r="R449" s="14"/>
      <c r="S449" s="14"/>
      <c r="T449" s="14"/>
      <c r="U449" s="14"/>
      <c r="V449" s="14"/>
      <c r="W449" s="14"/>
      <c r="X449" s="14"/>
      <c r="Y449" s="14"/>
      <c r="Z449" s="14"/>
    </row>
    <row r="450" spans="1:26" ht="12.75" customHeight="1" x14ac:dyDescent="0.2">
      <c r="A450" s="14"/>
      <c r="B450" s="247"/>
      <c r="C450" s="247"/>
      <c r="D450" s="247"/>
      <c r="E450" s="495"/>
      <c r="F450" s="247"/>
      <c r="G450" s="247"/>
      <c r="H450" s="473"/>
      <c r="I450" s="14"/>
      <c r="J450" s="14"/>
      <c r="K450" s="14"/>
      <c r="L450" s="14"/>
      <c r="M450" s="14"/>
      <c r="N450" s="14"/>
      <c r="O450" s="14"/>
      <c r="P450" s="14"/>
      <c r="Q450" s="14"/>
      <c r="R450" s="14"/>
      <c r="S450" s="14"/>
      <c r="T450" s="14"/>
      <c r="U450" s="14"/>
      <c r="V450" s="14"/>
      <c r="W450" s="14"/>
      <c r="X450" s="14"/>
      <c r="Y450" s="14"/>
      <c r="Z450" s="14"/>
    </row>
    <row r="451" spans="1:26" ht="12.75" customHeight="1" x14ac:dyDescent="0.2">
      <c r="A451" s="14"/>
      <c r="B451" s="247"/>
      <c r="C451" s="247"/>
      <c r="D451" s="247"/>
      <c r="E451" s="495"/>
      <c r="F451" s="247"/>
      <c r="G451" s="247"/>
      <c r="H451" s="473"/>
      <c r="I451" s="14"/>
      <c r="J451" s="14"/>
      <c r="K451" s="14"/>
      <c r="L451" s="14"/>
      <c r="M451" s="14"/>
      <c r="N451" s="14"/>
      <c r="O451" s="14"/>
      <c r="P451" s="14"/>
      <c r="Q451" s="14"/>
      <c r="R451" s="14"/>
      <c r="S451" s="14"/>
      <c r="T451" s="14"/>
      <c r="U451" s="14"/>
      <c r="V451" s="14"/>
      <c r="W451" s="14"/>
      <c r="X451" s="14"/>
      <c r="Y451" s="14"/>
      <c r="Z451" s="14"/>
    </row>
    <row r="452" spans="1:26" ht="12.75" customHeight="1" x14ac:dyDescent="0.2">
      <c r="A452" s="14"/>
      <c r="B452" s="247"/>
      <c r="C452" s="247"/>
      <c r="D452" s="247"/>
      <c r="E452" s="495"/>
      <c r="F452" s="247"/>
      <c r="G452" s="247"/>
      <c r="H452" s="473"/>
      <c r="I452" s="14"/>
      <c r="J452" s="14"/>
      <c r="K452" s="14"/>
      <c r="L452" s="14"/>
      <c r="M452" s="14"/>
      <c r="N452" s="14"/>
      <c r="O452" s="14"/>
      <c r="P452" s="14"/>
      <c r="Q452" s="14"/>
      <c r="R452" s="14"/>
      <c r="S452" s="14"/>
      <c r="T452" s="14"/>
      <c r="U452" s="14"/>
      <c r="V452" s="14"/>
      <c r="W452" s="14"/>
      <c r="X452" s="14"/>
      <c r="Y452" s="14"/>
      <c r="Z452" s="14"/>
    </row>
    <row r="453" spans="1:26" ht="12.75" customHeight="1" x14ac:dyDescent="0.2">
      <c r="A453" s="14"/>
      <c r="B453" s="247"/>
      <c r="C453" s="247"/>
      <c r="D453" s="247"/>
      <c r="E453" s="495"/>
      <c r="F453" s="247"/>
      <c r="G453" s="247"/>
      <c r="H453" s="473"/>
      <c r="I453" s="14"/>
      <c r="J453" s="14"/>
      <c r="K453" s="14"/>
      <c r="L453" s="14"/>
      <c r="M453" s="14"/>
      <c r="N453" s="14"/>
      <c r="O453" s="14"/>
      <c r="P453" s="14"/>
      <c r="Q453" s="14"/>
      <c r="R453" s="14"/>
      <c r="S453" s="14"/>
      <c r="T453" s="14"/>
      <c r="U453" s="14"/>
      <c r="V453" s="14"/>
      <c r="W453" s="14"/>
      <c r="X453" s="14"/>
      <c r="Y453" s="14"/>
      <c r="Z453" s="14"/>
    </row>
    <row r="454" spans="1:26" ht="12.75" customHeight="1" x14ac:dyDescent="0.2">
      <c r="A454" s="14"/>
      <c r="B454" s="247"/>
      <c r="C454" s="247"/>
      <c r="D454" s="247"/>
      <c r="E454" s="495"/>
      <c r="F454" s="247"/>
      <c r="G454" s="247"/>
      <c r="H454" s="473"/>
      <c r="I454" s="14"/>
      <c r="J454" s="14"/>
      <c r="K454" s="14"/>
      <c r="L454" s="14"/>
      <c r="M454" s="14"/>
      <c r="N454" s="14"/>
      <c r="O454" s="14"/>
      <c r="P454" s="14"/>
      <c r="Q454" s="14"/>
      <c r="R454" s="14"/>
      <c r="S454" s="14"/>
      <c r="T454" s="14"/>
      <c r="U454" s="14"/>
      <c r="V454" s="14"/>
      <c r="W454" s="14"/>
      <c r="X454" s="14"/>
      <c r="Y454" s="14"/>
      <c r="Z454" s="14"/>
    </row>
    <row r="455" spans="1:26" ht="12.75" customHeight="1" x14ac:dyDescent="0.2">
      <c r="A455" s="14"/>
      <c r="B455" s="247"/>
      <c r="C455" s="247"/>
      <c r="D455" s="247"/>
      <c r="E455" s="495"/>
      <c r="F455" s="247"/>
      <c r="G455" s="247"/>
      <c r="H455" s="473"/>
      <c r="I455" s="14"/>
      <c r="J455" s="14"/>
      <c r="K455" s="14"/>
      <c r="L455" s="14"/>
      <c r="M455" s="14"/>
      <c r="N455" s="14"/>
      <c r="O455" s="14"/>
      <c r="P455" s="14"/>
      <c r="Q455" s="14"/>
      <c r="R455" s="14"/>
      <c r="S455" s="14"/>
      <c r="T455" s="14"/>
      <c r="U455" s="14"/>
      <c r="V455" s="14"/>
      <c r="W455" s="14"/>
      <c r="X455" s="14"/>
      <c r="Y455" s="14"/>
      <c r="Z455" s="14"/>
    </row>
    <row r="456" spans="1:26" ht="12.75" customHeight="1" x14ac:dyDescent="0.2">
      <c r="A456" s="14"/>
      <c r="B456" s="247"/>
      <c r="C456" s="247"/>
      <c r="D456" s="247"/>
      <c r="E456" s="495"/>
      <c r="F456" s="247"/>
      <c r="G456" s="247"/>
      <c r="H456" s="473"/>
      <c r="I456" s="14"/>
      <c r="J456" s="14"/>
      <c r="K456" s="14"/>
      <c r="L456" s="14"/>
      <c r="M456" s="14"/>
      <c r="N456" s="14"/>
      <c r="O456" s="14"/>
      <c r="P456" s="14"/>
      <c r="Q456" s="14"/>
      <c r="R456" s="14"/>
      <c r="S456" s="14"/>
      <c r="T456" s="14"/>
      <c r="U456" s="14"/>
      <c r="V456" s="14"/>
      <c r="W456" s="14"/>
      <c r="X456" s="14"/>
      <c r="Y456" s="14"/>
      <c r="Z456" s="14"/>
    </row>
    <row r="457" spans="1:26" ht="12.75" customHeight="1" x14ac:dyDescent="0.2">
      <c r="A457" s="14"/>
      <c r="B457" s="247"/>
      <c r="C457" s="247"/>
      <c r="D457" s="247"/>
      <c r="E457" s="495"/>
      <c r="F457" s="247"/>
      <c r="G457" s="247"/>
      <c r="H457" s="473"/>
      <c r="I457" s="14"/>
      <c r="J457" s="14"/>
      <c r="K457" s="14"/>
      <c r="L457" s="14"/>
      <c r="M457" s="14"/>
      <c r="N457" s="14"/>
      <c r="O457" s="14"/>
      <c r="P457" s="14"/>
      <c r="Q457" s="14"/>
      <c r="R457" s="14"/>
      <c r="S457" s="14"/>
      <c r="T457" s="14"/>
      <c r="U457" s="14"/>
      <c r="V457" s="14"/>
      <c r="W457" s="14"/>
      <c r="X457" s="14"/>
      <c r="Y457" s="14"/>
      <c r="Z457" s="14"/>
    </row>
    <row r="458" spans="1:26" ht="12.75" customHeight="1" x14ac:dyDescent="0.2">
      <c r="A458" s="14"/>
      <c r="B458" s="247"/>
      <c r="C458" s="247"/>
      <c r="D458" s="247"/>
      <c r="E458" s="495"/>
      <c r="F458" s="247"/>
      <c r="G458" s="247"/>
      <c r="H458" s="473"/>
      <c r="I458" s="14"/>
      <c r="J458" s="14"/>
      <c r="K458" s="14"/>
      <c r="L458" s="14"/>
      <c r="M458" s="14"/>
      <c r="N458" s="14"/>
      <c r="O458" s="14"/>
      <c r="P458" s="14"/>
      <c r="Q458" s="14"/>
      <c r="R458" s="14"/>
      <c r="S458" s="14"/>
      <c r="T458" s="14"/>
      <c r="U458" s="14"/>
      <c r="V458" s="14"/>
      <c r="W458" s="14"/>
      <c r="X458" s="14"/>
      <c r="Y458" s="14"/>
      <c r="Z458" s="14"/>
    </row>
    <row r="459" spans="1:26" ht="12.75" customHeight="1" x14ac:dyDescent="0.2">
      <c r="A459" s="14"/>
      <c r="B459" s="247"/>
      <c r="C459" s="247"/>
      <c r="D459" s="247"/>
      <c r="E459" s="495"/>
      <c r="F459" s="247"/>
      <c r="G459" s="247"/>
      <c r="H459" s="473"/>
      <c r="I459" s="14"/>
      <c r="J459" s="14"/>
      <c r="K459" s="14"/>
      <c r="L459" s="14"/>
      <c r="M459" s="14"/>
      <c r="N459" s="14"/>
      <c r="O459" s="14"/>
      <c r="P459" s="14"/>
      <c r="Q459" s="14"/>
      <c r="R459" s="14"/>
      <c r="S459" s="14"/>
      <c r="T459" s="14"/>
      <c r="U459" s="14"/>
      <c r="V459" s="14"/>
      <c r="W459" s="14"/>
      <c r="X459" s="14"/>
      <c r="Y459" s="14"/>
      <c r="Z459" s="14"/>
    </row>
    <row r="460" spans="1:26" ht="12.75" customHeight="1" x14ac:dyDescent="0.2">
      <c r="A460" s="14"/>
      <c r="B460" s="247"/>
      <c r="C460" s="247"/>
      <c r="D460" s="247"/>
      <c r="E460" s="495"/>
      <c r="F460" s="247"/>
      <c r="G460" s="247"/>
      <c r="H460" s="473"/>
      <c r="I460" s="14"/>
      <c r="J460" s="14"/>
      <c r="K460" s="14"/>
      <c r="L460" s="14"/>
      <c r="M460" s="14"/>
      <c r="N460" s="14"/>
      <c r="O460" s="14"/>
      <c r="P460" s="14"/>
      <c r="Q460" s="14"/>
      <c r="R460" s="14"/>
      <c r="S460" s="14"/>
      <c r="T460" s="14"/>
      <c r="U460" s="14"/>
      <c r="V460" s="14"/>
      <c r="W460" s="14"/>
      <c r="X460" s="14"/>
      <c r="Y460" s="14"/>
      <c r="Z460" s="14"/>
    </row>
    <row r="461" spans="1:26" ht="12.75" customHeight="1" x14ac:dyDescent="0.2">
      <c r="A461" s="14"/>
      <c r="B461" s="247"/>
      <c r="C461" s="247"/>
      <c r="D461" s="247"/>
      <c r="E461" s="495"/>
      <c r="F461" s="247"/>
      <c r="G461" s="247"/>
      <c r="H461" s="473"/>
      <c r="I461" s="14"/>
      <c r="J461" s="14"/>
      <c r="K461" s="14"/>
      <c r="L461" s="14"/>
      <c r="M461" s="14"/>
      <c r="N461" s="14"/>
      <c r="O461" s="14"/>
      <c r="P461" s="14"/>
      <c r="Q461" s="14"/>
      <c r="R461" s="14"/>
      <c r="S461" s="14"/>
      <c r="T461" s="14"/>
      <c r="U461" s="14"/>
      <c r="V461" s="14"/>
      <c r="W461" s="14"/>
      <c r="X461" s="14"/>
      <c r="Y461" s="14"/>
      <c r="Z461" s="14"/>
    </row>
    <row r="462" spans="1:26" ht="12.75" customHeight="1" x14ac:dyDescent="0.2">
      <c r="A462" s="14"/>
      <c r="B462" s="247"/>
      <c r="C462" s="247"/>
      <c r="D462" s="247"/>
      <c r="E462" s="495"/>
      <c r="F462" s="247"/>
      <c r="G462" s="247"/>
      <c r="H462" s="473"/>
      <c r="I462" s="14"/>
      <c r="J462" s="14"/>
      <c r="K462" s="14"/>
      <c r="L462" s="14"/>
      <c r="M462" s="14"/>
      <c r="N462" s="14"/>
      <c r="O462" s="14"/>
      <c r="P462" s="14"/>
      <c r="Q462" s="14"/>
      <c r="R462" s="14"/>
      <c r="S462" s="14"/>
      <c r="T462" s="14"/>
      <c r="U462" s="14"/>
      <c r="V462" s="14"/>
      <c r="W462" s="14"/>
      <c r="X462" s="14"/>
      <c r="Y462" s="14"/>
      <c r="Z462" s="14"/>
    </row>
    <row r="463" spans="1:26" ht="12.75" customHeight="1" x14ac:dyDescent="0.2">
      <c r="A463" s="14"/>
      <c r="B463" s="247"/>
      <c r="C463" s="247"/>
      <c r="D463" s="247"/>
      <c r="E463" s="495"/>
      <c r="F463" s="247"/>
      <c r="G463" s="247"/>
      <c r="H463" s="473"/>
      <c r="I463" s="14"/>
      <c r="J463" s="14"/>
      <c r="K463" s="14"/>
      <c r="L463" s="14"/>
      <c r="M463" s="14"/>
      <c r="N463" s="14"/>
      <c r="O463" s="14"/>
      <c r="P463" s="14"/>
      <c r="Q463" s="14"/>
      <c r="R463" s="14"/>
      <c r="S463" s="14"/>
      <c r="T463" s="14"/>
      <c r="U463" s="14"/>
      <c r="V463" s="14"/>
      <c r="W463" s="14"/>
      <c r="X463" s="14"/>
      <c r="Y463" s="14"/>
      <c r="Z463" s="14"/>
    </row>
    <row r="464" spans="1:26" ht="12.75" customHeight="1" x14ac:dyDescent="0.2">
      <c r="A464" s="14"/>
      <c r="B464" s="247"/>
      <c r="C464" s="247"/>
      <c r="D464" s="247"/>
      <c r="E464" s="495"/>
      <c r="F464" s="247"/>
      <c r="G464" s="247"/>
      <c r="H464" s="473"/>
      <c r="I464" s="14"/>
      <c r="J464" s="14"/>
      <c r="K464" s="14"/>
      <c r="L464" s="14"/>
      <c r="M464" s="14"/>
      <c r="N464" s="14"/>
      <c r="O464" s="14"/>
      <c r="P464" s="14"/>
      <c r="Q464" s="14"/>
      <c r="R464" s="14"/>
      <c r="S464" s="14"/>
      <c r="T464" s="14"/>
      <c r="U464" s="14"/>
      <c r="V464" s="14"/>
      <c r="W464" s="14"/>
      <c r="X464" s="14"/>
      <c r="Y464" s="14"/>
      <c r="Z464" s="14"/>
    </row>
    <row r="465" spans="1:26" ht="12.75" customHeight="1" x14ac:dyDescent="0.2">
      <c r="A465" s="14"/>
      <c r="B465" s="247"/>
      <c r="C465" s="247"/>
      <c r="D465" s="247"/>
      <c r="E465" s="495"/>
      <c r="F465" s="247"/>
      <c r="G465" s="247"/>
      <c r="H465" s="473"/>
      <c r="I465" s="14"/>
      <c r="J465" s="14"/>
      <c r="K465" s="14"/>
      <c r="L465" s="14"/>
      <c r="M465" s="14"/>
      <c r="N465" s="14"/>
      <c r="O465" s="14"/>
      <c r="P465" s="14"/>
      <c r="Q465" s="14"/>
      <c r="R465" s="14"/>
      <c r="S465" s="14"/>
      <c r="T465" s="14"/>
      <c r="U465" s="14"/>
      <c r="V465" s="14"/>
      <c r="W465" s="14"/>
      <c r="X465" s="14"/>
      <c r="Y465" s="14"/>
      <c r="Z465" s="14"/>
    </row>
    <row r="466" spans="1:26" ht="12.75" customHeight="1" x14ac:dyDescent="0.2">
      <c r="A466" s="14"/>
      <c r="B466" s="247"/>
      <c r="C466" s="247"/>
      <c r="D466" s="247"/>
      <c r="E466" s="495"/>
      <c r="F466" s="247"/>
      <c r="G466" s="247"/>
      <c r="H466" s="473"/>
      <c r="I466" s="14"/>
      <c r="J466" s="14"/>
      <c r="K466" s="14"/>
      <c r="L466" s="14"/>
      <c r="M466" s="14"/>
      <c r="N466" s="14"/>
      <c r="O466" s="14"/>
      <c r="P466" s="14"/>
      <c r="Q466" s="14"/>
      <c r="R466" s="14"/>
      <c r="S466" s="14"/>
      <c r="T466" s="14"/>
      <c r="U466" s="14"/>
      <c r="V466" s="14"/>
      <c r="W466" s="14"/>
      <c r="X466" s="14"/>
      <c r="Y466" s="14"/>
      <c r="Z466" s="14"/>
    </row>
    <row r="467" spans="1:26" ht="12.75" customHeight="1" x14ac:dyDescent="0.2">
      <c r="A467" s="14"/>
      <c r="B467" s="247"/>
      <c r="C467" s="247"/>
      <c r="D467" s="247"/>
      <c r="E467" s="495"/>
      <c r="F467" s="247"/>
      <c r="G467" s="247"/>
      <c r="H467" s="473"/>
      <c r="I467" s="14"/>
      <c r="J467" s="14"/>
      <c r="K467" s="14"/>
      <c r="L467" s="14"/>
      <c r="M467" s="14"/>
      <c r="N467" s="14"/>
      <c r="O467" s="14"/>
      <c r="P467" s="14"/>
      <c r="Q467" s="14"/>
      <c r="R467" s="14"/>
      <c r="S467" s="14"/>
      <c r="T467" s="14"/>
      <c r="U467" s="14"/>
      <c r="V467" s="14"/>
      <c r="W467" s="14"/>
      <c r="X467" s="14"/>
      <c r="Y467" s="14"/>
      <c r="Z467" s="14"/>
    </row>
    <row r="468" spans="1:26" ht="12.75" customHeight="1" x14ac:dyDescent="0.2">
      <c r="A468" s="14"/>
      <c r="B468" s="247"/>
      <c r="C468" s="247"/>
      <c r="D468" s="247"/>
      <c r="E468" s="495"/>
      <c r="F468" s="247"/>
      <c r="G468" s="247"/>
      <c r="H468" s="473"/>
      <c r="I468" s="14"/>
      <c r="J468" s="14"/>
      <c r="K468" s="14"/>
      <c r="L468" s="14"/>
      <c r="M468" s="14"/>
      <c r="N468" s="14"/>
      <c r="O468" s="14"/>
      <c r="P468" s="14"/>
      <c r="Q468" s="14"/>
      <c r="R468" s="14"/>
      <c r="S468" s="14"/>
      <c r="T468" s="14"/>
      <c r="U468" s="14"/>
      <c r="V468" s="14"/>
      <c r="W468" s="14"/>
      <c r="X468" s="14"/>
      <c r="Y468" s="14"/>
      <c r="Z468" s="14"/>
    </row>
    <row r="469" spans="1:26" ht="12.75" customHeight="1" x14ac:dyDescent="0.2">
      <c r="A469" s="14"/>
      <c r="B469" s="247"/>
      <c r="C469" s="247"/>
      <c r="D469" s="247"/>
      <c r="E469" s="495"/>
      <c r="F469" s="247"/>
      <c r="G469" s="247"/>
      <c r="H469" s="473"/>
      <c r="I469" s="14"/>
      <c r="J469" s="14"/>
      <c r="K469" s="14"/>
      <c r="L469" s="14"/>
      <c r="M469" s="14"/>
      <c r="N469" s="14"/>
      <c r="O469" s="14"/>
      <c r="P469" s="14"/>
      <c r="Q469" s="14"/>
      <c r="R469" s="14"/>
      <c r="S469" s="14"/>
      <c r="T469" s="14"/>
      <c r="U469" s="14"/>
      <c r="V469" s="14"/>
      <c r="W469" s="14"/>
      <c r="X469" s="14"/>
      <c r="Y469" s="14"/>
      <c r="Z469" s="14"/>
    </row>
    <row r="470" spans="1:26" ht="12.75" customHeight="1" x14ac:dyDescent="0.2">
      <c r="A470" s="14"/>
      <c r="B470" s="247"/>
      <c r="C470" s="247"/>
      <c r="D470" s="247"/>
      <c r="E470" s="495"/>
      <c r="F470" s="247"/>
      <c r="G470" s="247"/>
      <c r="H470" s="473"/>
      <c r="I470" s="14"/>
      <c r="J470" s="14"/>
      <c r="K470" s="14"/>
      <c r="L470" s="14"/>
      <c r="M470" s="14"/>
      <c r="N470" s="14"/>
      <c r="O470" s="14"/>
      <c r="P470" s="14"/>
      <c r="Q470" s="14"/>
      <c r="R470" s="14"/>
      <c r="S470" s="14"/>
      <c r="T470" s="14"/>
      <c r="U470" s="14"/>
      <c r="V470" s="14"/>
      <c r="W470" s="14"/>
      <c r="X470" s="14"/>
      <c r="Y470" s="14"/>
      <c r="Z470" s="14"/>
    </row>
    <row r="471" spans="1:26" ht="12.75" customHeight="1" x14ac:dyDescent="0.2">
      <c r="A471" s="14"/>
      <c r="B471" s="247"/>
      <c r="C471" s="247"/>
      <c r="D471" s="247"/>
      <c r="E471" s="495"/>
      <c r="F471" s="247"/>
      <c r="G471" s="247"/>
      <c r="H471" s="473"/>
      <c r="I471" s="14"/>
      <c r="J471" s="14"/>
      <c r="K471" s="14"/>
      <c r="L471" s="14"/>
      <c r="M471" s="14"/>
      <c r="N471" s="14"/>
      <c r="O471" s="14"/>
      <c r="P471" s="14"/>
      <c r="Q471" s="14"/>
      <c r="R471" s="14"/>
      <c r="S471" s="14"/>
      <c r="T471" s="14"/>
      <c r="U471" s="14"/>
      <c r="V471" s="14"/>
      <c r="W471" s="14"/>
      <c r="X471" s="14"/>
      <c r="Y471" s="14"/>
      <c r="Z471" s="14"/>
    </row>
    <row r="472" spans="1:26" ht="12.75" customHeight="1" x14ac:dyDescent="0.2">
      <c r="A472" s="14"/>
      <c r="B472" s="247"/>
      <c r="C472" s="247"/>
      <c r="D472" s="247"/>
      <c r="E472" s="495"/>
      <c r="F472" s="247"/>
      <c r="G472" s="247"/>
      <c r="H472" s="473"/>
      <c r="I472" s="14"/>
      <c r="J472" s="14"/>
      <c r="K472" s="14"/>
      <c r="L472" s="14"/>
      <c r="M472" s="14"/>
      <c r="N472" s="14"/>
      <c r="O472" s="14"/>
      <c r="P472" s="14"/>
      <c r="Q472" s="14"/>
      <c r="R472" s="14"/>
      <c r="S472" s="14"/>
      <c r="T472" s="14"/>
      <c r="U472" s="14"/>
      <c r="V472" s="14"/>
      <c r="W472" s="14"/>
      <c r="X472" s="14"/>
      <c r="Y472" s="14"/>
      <c r="Z472" s="14"/>
    </row>
    <row r="473" spans="1:26" ht="12.75" customHeight="1" x14ac:dyDescent="0.2">
      <c r="A473" s="14"/>
      <c r="B473" s="247"/>
      <c r="C473" s="247"/>
      <c r="D473" s="247"/>
      <c r="E473" s="495"/>
      <c r="F473" s="247"/>
      <c r="G473" s="247"/>
      <c r="H473" s="473"/>
      <c r="I473" s="14"/>
      <c r="J473" s="14"/>
      <c r="K473" s="14"/>
      <c r="L473" s="14"/>
      <c r="M473" s="14"/>
      <c r="N473" s="14"/>
      <c r="O473" s="14"/>
      <c r="P473" s="14"/>
      <c r="Q473" s="14"/>
      <c r="R473" s="14"/>
      <c r="S473" s="14"/>
      <c r="T473" s="14"/>
      <c r="U473" s="14"/>
      <c r="V473" s="14"/>
      <c r="W473" s="14"/>
      <c r="X473" s="14"/>
      <c r="Y473" s="14"/>
      <c r="Z473" s="14"/>
    </row>
    <row r="474" spans="1:26" ht="12.75" customHeight="1" x14ac:dyDescent="0.2">
      <c r="A474" s="14"/>
      <c r="B474" s="247"/>
      <c r="C474" s="247"/>
      <c r="D474" s="247"/>
      <c r="E474" s="495"/>
      <c r="F474" s="247"/>
      <c r="G474" s="247"/>
      <c r="H474" s="473"/>
      <c r="I474" s="14"/>
      <c r="J474" s="14"/>
      <c r="K474" s="14"/>
      <c r="L474" s="14"/>
      <c r="M474" s="14"/>
      <c r="N474" s="14"/>
      <c r="O474" s="14"/>
      <c r="P474" s="14"/>
      <c r="Q474" s="14"/>
      <c r="R474" s="14"/>
      <c r="S474" s="14"/>
      <c r="T474" s="14"/>
      <c r="U474" s="14"/>
      <c r="V474" s="14"/>
      <c r="W474" s="14"/>
      <c r="X474" s="14"/>
      <c r="Y474" s="14"/>
      <c r="Z474" s="14"/>
    </row>
    <row r="475" spans="1:26" ht="12.75" customHeight="1" x14ac:dyDescent="0.2">
      <c r="A475" s="14"/>
      <c r="B475" s="247"/>
      <c r="C475" s="247"/>
      <c r="D475" s="247"/>
      <c r="E475" s="495"/>
      <c r="F475" s="247"/>
      <c r="G475" s="247"/>
      <c r="H475" s="473"/>
      <c r="I475" s="14"/>
      <c r="J475" s="14"/>
      <c r="K475" s="14"/>
      <c r="L475" s="14"/>
      <c r="M475" s="14"/>
      <c r="N475" s="14"/>
      <c r="O475" s="14"/>
      <c r="P475" s="14"/>
      <c r="Q475" s="14"/>
      <c r="R475" s="14"/>
      <c r="S475" s="14"/>
      <c r="T475" s="14"/>
      <c r="U475" s="14"/>
      <c r="V475" s="14"/>
      <c r="W475" s="14"/>
      <c r="X475" s="14"/>
      <c r="Y475" s="14"/>
      <c r="Z475" s="14"/>
    </row>
    <row r="476" spans="1:26" ht="12.75" customHeight="1" x14ac:dyDescent="0.2">
      <c r="A476" s="14"/>
      <c r="B476" s="247"/>
      <c r="C476" s="247"/>
      <c r="D476" s="247"/>
      <c r="E476" s="495"/>
      <c r="F476" s="247"/>
      <c r="G476" s="247"/>
      <c r="H476" s="473"/>
      <c r="I476" s="14"/>
      <c r="J476" s="14"/>
      <c r="K476" s="14"/>
      <c r="L476" s="14"/>
      <c r="M476" s="14"/>
      <c r="N476" s="14"/>
      <c r="O476" s="14"/>
      <c r="P476" s="14"/>
      <c r="Q476" s="14"/>
      <c r="R476" s="14"/>
      <c r="S476" s="14"/>
      <c r="T476" s="14"/>
      <c r="U476" s="14"/>
      <c r="V476" s="14"/>
      <c r="W476" s="14"/>
      <c r="X476" s="14"/>
      <c r="Y476" s="14"/>
      <c r="Z476" s="14"/>
    </row>
    <row r="477" spans="1:26" ht="12.75" customHeight="1" x14ac:dyDescent="0.2">
      <c r="A477" s="14"/>
      <c r="B477" s="247"/>
      <c r="C477" s="247"/>
      <c r="D477" s="247"/>
      <c r="E477" s="495"/>
      <c r="F477" s="247"/>
      <c r="G477" s="247"/>
      <c r="H477" s="473"/>
      <c r="I477" s="14"/>
      <c r="J477" s="14"/>
      <c r="K477" s="14"/>
      <c r="L477" s="14"/>
      <c r="M477" s="14"/>
      <c r="N477" s="14"/>
      <c r="O477" s="14"/>
      <c r="P477" s="14"/>
      <c r="Q477" s="14"/>
      <c r="R477" s="14"/>
      <c r="S477" s="14"/>
      <c r="T477" s="14"/>
      <c r="U477" s="14"/>
      <c r="V477" s="14"/>
      <c r="W477" s="14"/>
      <c r="X477" s="14"/>
      <c r="Y477" s="14"/>
      <c r="Z477" s="14"/>
    </row>
    <row r="478" spans="1:26" ht="12.75" customHeight="1" x14ac:dyDescent="0.2">
      <c r="A478" s="14"/>
      <c r="B478" s="247"/>
      <c r="C478" s="247"/>
      <c r="D478" s="247"/>
      <c r="E478" s="495"/>
      <c r="F478" s="247"/>
      <c r="G478" s="247"/>
      <c r="H478" s="473"/>
      <c r="I478" s="14"/>
      <c r="J478" s="14"/>
      <c r="K478" s="14"/>
      <c r="L478" s="14"/>
      <c r="M478" s="14"/>
      <c r="N478" s="14"/>
      <c r="O478" s="14"/>
      <c r="P478" s="14"/>
      <c r="Q478" s="14"/>
      <c r="R478" s="14"/>
      <c r="S478" s="14"/>
      <c r="T478" s="14"/>
      <c r="U478" s="14"/>
      <c r="V478" s="14"/>
      <c r="W478" s="14"/>
      <c r="X478" s="14"/>
      <c r="Y478" s="14"/>
      <c r="Z478" s="14"/>
    </row>
    <row r="479" spans="1:26" ht="12.75" customHeight="1" x14ac:dyDescent="0.2">
      <c r="A479" s="14"/>
      <c r="B479" s="247"/>
      <c r="C479" s="247"/>
      <c r="D479" s="247"/>
      <c r="E479" s="495"/>
      <c r="F479" s="247"/>
      <c r="G479" s="247"/>
      <c r="H479" s="473"/>
      <c r="I479" s="14"/>
      <c r="J479" s="14"/>
      <c r="K479" s="14"/>
      <c r="L479" s="14"/>
      <c r="M479" s="14"/>
      <c r="N479" s="14"/>
      <c r="O479" s="14"/>
      <c r="P479" s="14"/>
      <c r="Q479" s="14"/>
      <c r="R479" s="14"/>
      <c r="S479" s="14"/>
      <c r="T479" s="14"/>
      <c r="U479" s="14"/>
      <c r="V479" s="14"/>
      <c r="W479" s="14"/>
      <c r="X479" s="14"/>
      <c r="Y479" s="14"/>
      <c r="Z479" s="14"/>
    </row>
    <row r="480" spans="1:26" ht="12.75" customHeight="1" x14ac:dyDescent="0.2">
      <c r="A480" s="14"/>
      <c r="B480" s="247"/>
      <c r="C480" s="247"/>
      <c r="D480" s="247"/>
      <c r="E480" s="495"/>
      <c r="F480" s="247"/>
      <c r="G480" s="247"/>
      <c r="H480" s="473"/>
      <c r="I480" s="14"/>
      <c r="J480" s="14"/>
      <c r="K480" s="14"/>
      <c r="L480" s="14"/>
      <c r="M480" s="14"/>
      <c r="N480" s="14"/>
      <c r="O480" s="14"/>
      <c r="P480" s="14"/>
      <c r="Q480" s="14"/>
      <c r="R480" s="14"/>
      <c r="S480" s="14"/>
      <c r="T480" s="14"/>
      <c r="U480" s="14"/>
      <c r="V480" s="14"/>
      <c r="W480" s="14"/>
      <c r="X480" s="14"/>
      <c r="Y480" s="14"/>
      <c r="Z480" s="14"/>
    </row>
    <row r="481" spans="1:26" ht="12.75" customHeight="1" x14ac:dyDescent="0.2">
      <c r="A481" s="14"/>
      <c r="B481" s="247"/>
      <c r="C481" s="247"/>
      <c r="D481" s="247"/>
      <c r="E481" s="495"/>
      <c r="F481" s="247"/>
      <c r="G481" s="247"/>
      <c r="H481" s="473"/>
      <c r="I481" s="14"/>
      <c r="J481" s="14"/>
      <c r="K481" s="14"/>
      <c r="L481" s="14"/>
      <c r="M481" s="14"/>
      <c r="N481" s="14"/>
      <c r="O481" s="14"/>
      <c r="P481" s="14"/>
      <c r="Q481" s="14"/>
      <c r="R481" s="14"/>
      <c r="S481" s="14"/>
      <c r="T481" s="14"/>
      <c r="U481" s="14"/>
      <c r="V481" s="14"/>
      <c r="W481" s="14"/>
      <c r="X481" s="14"/>
      <c r="Y481" s="14"/>
      <c r="Z481" s="14"/>
    </row>
    <row r="482" spans="1:26" ht="12.75" customHeight="1" x14ac:dyDescent="0.2">
      <c r="A482" s="14"/>
      <c r="B482" s="247"/>
      <c r="C482" s="247"/>
      <c r="D482" s="247"/>
      <c r="E482" s="495"/>
      <c r="F482" s="247"/>
      <c r="G482" s="247"/>
      <c r="H482" s="473"/>
      <c r="I482" s="14"/>
      <c r="J482" s="14"/>
      <c r="K482" s="14"/>
      <c r="L482" s="14"/>
      <c r="M482" s="14"/>
      <c r="N482" s="14"/>
      <c r="O482" s="14"/>
      <c r="P482" s="14"/>
      <c r="Q482" s="14"/>
      <c r="R482" s="14"/>
      <c r="S482" s="14"/>
      <c r="T482" s="14"/>
      <c r="U482" s="14"/>
      <c r="V482" s="14"/>
      <c r="W482" s="14"/>
      <c r="X482" s="14"/>
      <c r="Y482" s="14"/>
      <c r="Z482" s="14"/>
    </row>
    <row r="483" spans="1:26" ht="12.75" customHeight="1" x14ac:dyDescent="0.2">
      <c r="A483" s="14"/>
      <c r="B483" s="247"/>
      <c r="C483" s="247"/>
      <c r="D483" s="247"/>
      <c r="E483" s="495"/>
      <c r="F483" s="247"/>
      <c r="G483" s="247"/>
      <c r="H483" s="473"/>
      <c r="I483" s="14"/>
      <c r="J483" s="14"/>
      <c r="K483" s="14"/>
      <c r="L483" s="14"/>
      <c r="M483" s="14"/>
      <c r="N483" s="14"/>
      <c r="O483" s="14"/>
      <c r="P483" s="14"/>
      <c r="Q483" s="14"/>
      <c r="R483" s="14"/>
      <c r="S483" s="14"/>
      <c r="T483" s="14"/>
      <c r="U483" s="14"/>
      <c r="V483" s="14"/>
      <c r="W483" s="14"/>
      <c r="X483" s="14"/>
      <c r="Y483" s="14"/>
      <c r="Z483" s="14"/>
    </row>
    <row r="484" spans="1:26" ht="12.75" customHeight="1" x14ac:dyDescent="0.2">
      <c r="A484" s="14"/>
      <c r="B484" s="247"/>
      <c r="C484" s="247"/>
      <c r="D484" s="247"/>
      <c r="E484" s="495"/>
      <c r="F484" s="247"/>
      <c r="G484" s="247"/>
      <c r="H484" s="473"/>
      <c r="I484" s="14"/>
      <c r="J484" s="14"/>
      <c r="K484" s="14"/>
      <c r="L484" s="14"/>
      <c r="M484" s="14"/>
      <c r="N484" s="14"/>
      <c r="O484" s="14"/>
      <c r="P484" s="14"/>
      <c r="Q484" s="14"/>
      <c r="R484" s="14"/>
      <c r="S484" s="14"/>
      <c r="T484" s="14"/>
      <c r="U484" s="14"/>
      <c r="V484" s="14"/>
      <c r="W484" s="14"/>
      <c r="X484" s="14"/>
      <c r="Y484" s="14"/>
      <c r="Z484" s="14"/>
    </row>
    <row r="485" spans="1:26" ht="12.75" customHeight="1" x14ac:dyDescent="0.2">
      <c r="A485" s="14"/>
      <c r="B485" s="247"/>
      <c r="C485" s="247"/>
      <c r="D485" s="247"/>
      <c r="E485" s="495"/>
      <c r="F485" s="247"/>
      <c r="G485" s="247"/>
      <c r="H485" s="473"/>
      <c r="I485" s="14"/>
      <c r="J485" s="14"/>
      <c r="K485" s="14"/>
      <c r="L485" s="14"/>
      <c r="M485" s="14"/>
      <c r="N485" s="14"/>
      <c r="O485" s="14"/>
      <c r="P485" s="14"/>
      <c r="Q485" s="14"/>
      <c r="R485" s="14"/>
      <c r="S485" s="14"/>
      <c r="T485" s="14"/>
      <c r="U485" s="14"/>
      <c r="V485" s="14"/>
      <c r="W485" s="14"/>
      <c r="X485" s="14"/>
      <c r="Y485" s="14"/>
      <c r="Z485" s="14"/>
    </row>
    <row r="486" spans="1:26" ht="12.75" customHeight="1" x14ac:dyDescent="0.2">
      <c r="A486" s="14"/>
      <c r="B486" s="247"/>
      <c r="C486" s="247"/>
      <c r="D486" s="247"/>
      <c r="E486" s="495"/>
      <c r="F486" s="247"/>
      <c r="G486" s="247"/>
      <c r="H486" s="473"/>
      <c r="I486" s="14"/>
      <c r="J486" s="14"/>
      <c r="K486" s="14"/>
      <c r="L486" s="14"/>
      <c r="M486" s="14"/>
      <c r="N486" s="14"/>
      <c r="O486" s="14"/>
      <c r="P486" s="14"/>
      <c r="Q486" s="14"/>
      <c r="R486" s="14"/>
      <c r="S486" s="14"/>
      <c r="T486" s="14"/>
      <c r="U486" s="14"/>
      <c r="V486" s="14"/>
      <c r="W486" s="14"/>
      <c r="X486" s="14"/>
      <c r="Y486" s="14"/>
      <c r="Z486" s="14"/>
    </row>
    <row r="487" spans="1:26" ht="12.75" customHeight="1" x14ac:dyDescent="0.2">
      <c r="A487" s="14"/>
      <c r="B487" s="247"/>
      <c r="C487" s="247"/>
      <c r="D487" s="247"/>
      <c r="E487" s="495"/>
      <c r="F487" s="247"/>
      <c r="G487" s="247"/>
      <c r="H487" s="473"/>
      <c r="I487" s="14"/>
      <c r="J487" s="14"/>
      <c r="K487" s="14"/>
      <c r="L487" s="14"/>
      <c r="M487" s="14"/>
      <c r="N487" s="14"/>
      <c r="O487" s="14"/>
      <c r="P487" s="14"/>
      <c r="Q487" s="14"/>
      <c r="R487" s="14"/>
      <c r="S487" s="14"/>
      <c r="T487" s="14"/>
      <c r="U487" s="14"/>
      <c r="V487" s="14"/>
      <c r="W487" s="14"/>
      <c r="X487" s="14"/>
      <c r="Y487" s="14"/>
      <c r="Z487" s="14"/>
    </row>
    <row r="488" spans="1:26" ht="12.75" customHeight="1" x14ac:dyDescent="0.2">
      <c r="A488" s="14"/>
      <c r="B488" s="247"/>
      <c r="C488" s="247"/>
      <c r="D488" s="247"/>
      <c r="E488" s="495"/>
      <c r="F488" s="247"/>
      <c r="G488" s="247"/>
      <c r="H488" s="473"/>
      <c r="I488" s="14"/>
      <c r="J488" s="14"/>
      <c r="K488" s="14"/>
      <c r="L488" s="14"/>
      <c r="M488" s="14"/>
      <c r="N488" s="14"/>
      <c r="O488" s="14"/>
      <c r="P488" s="14"/>
      <c r="Q488" s="14"/>
      <c r="R488" s="14"/>
      <c r="S488" s="14"/>
      <c r="T488" s="14"/>
      <c r="U488" s="14"/>
      <c r="V488" s="14"/>
      <c r="W488" s="14"/>
      <c r="X488" s="14"/>
      <c r="Y488" s="14"/>
      <c r="Z488" s="14"/>
    </row>
    <row r="489" spans="1:26" ht="12.75" customHeight="1" x14ac:dyDescent="0.2">
      <c r="A489" s="14"/>
      <c r="B489" s="247"/>
      <c r="C489" s="247"/>
      <c r="D489" s="247"/>
      <c r="E489" s="495"/>
      <c r="F489" s="247"/>
      <c r="G489" s="247"/>
      <c r="H489" s="473"/>
      <c r="I489" s="14"/>
      <c r="J489" s="14"/>
      <c r="K489" s="14"/>
      <c r="L489" s="14"/>
      <c r="M489" s="14"/>
      <c r="N489" s="14"/>
      <c r="O489" s="14"/>
      <c r="P489" s="14"/>
      <c r="Q489" s="14"/>
      <c r="R489" s="14"/>
      <c r="S489" s="14"/>
      <c r="T489" s="14"/>
      <c r="U489" s="14"/>
      <c r="V489" s="14"/>
      <c r="W489" s="14"/>
      <c r="X489" s="14"/>
      <c r="Y489" s="14"/>
      <c r="Z489" s="14"/>
    </row>
    <row r="490" spans="1:26" ht="12.75" customHeight="1" x14ac:dyDescent="0.2">
      <c r="A490" s="14"/>
      <c r="B490" s="247"/>
      <c r="C490" s="247"/>
      <c r="D490" s="247"/>
      <c r="E490" s="495"/>
      <c r="F490" s="247"/>
      <c r="G490" s="247"/>
      <c r="H490" s="473"/>
      <c r="I490" s="14"/>
      <c r="J490" s="14"/>
      <c r="K490" s="14"/>
      <c r="L490" s="14"/>
      <c r="M490" s="14"/>
      <c r="N490" s="14"/>
      <c r="O490" s="14"/>
      <c r="P490" s="14"/>
      <c r="Q490" s="14"/>
      <c r="R490" s="14"/>
      <c r="S490" s="14"/>
      <c r="T490" s="14"/>
      <c r="U490" s="14"/>
      <c r="V490" s="14"/>
      <c r="W490" s="14"/>
      <c r="X490" s="14"/>
      <c r="Y490" s="14"/>
      <c r="Z490" s="14"/>
    </row>
    <row r="491" spans="1:26" ht="12.75" customHeight="1" x14ac:dyDescent="0.2">
      <c r="A491" s="14"/>
      <c r="B491" s="247"/>
      <c r="C491" s="247"/>
      <c r="D491" s="247"/>
      <c r="E491" s="495"/>
      <c r="F491" s="247"/>
      <c r="G491" s="247"/>
      <c r="H491" s="473"/>
      <c r="I491" s="14"/>
      <c r="J491" s="14"/>
      <c r="K491" s="14"/>
      <c r="L491" s="14"/>
      <c r="M491" s="14"/>
      <c r="N491" s="14"/>
      <c r="O491" s="14"/>
      <c r="P491" s="14"/>
      <c r="Q491" s="14"/>
      <c r="R491" s="14"/>
      <c r="S491" s="14"/>
      <c r="T491" s="14"/>
      <c r="U491" s="14"/>
      <c r="V491" s="14"/>
      <c r="W491" s="14"/>
      <c r="X491" s="14"/>
      <c r="Y491" s="14"/>
      <c r="Z491" s="14"/>
    </row>
    <row r="492" spans="1:26" ht="12.75" customHeight="1" x14ac:dyDescent="0.2">
      <c r="A492" s="14"/>
      <c r="B492" s="247"/>
      <c r="C492" s="247"/>
      <c r="D492" s="247"/>
      <c r="E492" s="495"/>
      <c r="F492" s="247"/>
      <c r="G492" s="247"/>
      <c r="H492" s="473"/>
      <c r="I492" s="14"/>
      <c r="J492" s="14"/>
      <c r="K492" s="14"/>
      <c r="L492" s="14"/>
      <c r="M492" s="14"/>
      <c r="N492" s="14"/>
      <c r="O492" s="14"/>
      <c r="P492" s="14"/>
      <c r="Q492" s="14"/>
      <c r="R492" s="14"/>
      <c r="S492" s="14"/>
      <c r="T492" s="14"/>
      <c r="U492" s="14"/>
      <c r="V492" s="14"/>
      <c r="W492" s="14"/>
      <c r="X492" s="14"/>
      <c r="Y492" s="14"/>
      <c r="Z492" s="14"/>
    </row>
    <row r="493" spans="1:26" ht="12.75" customHeight="1" x14ac:dyDescent="0.2">
      <c r="A493" s="14"/>
      <c r="B493" s="247"/>
      <c r="C493" s="247"/>
      <c r="D493" s="247"/>
      <c r="E493" s="495"/>
      <c r="F493" s="247"/>
      <c r="G493" s="247"/>
      <c r="H493" s="473"/>
      <c r="I493" s="14"/>
      <c r="J493" s="14"/>
      <c r="K493" s="14"/>
      <c r="L493" s="14"/>
      <c r="M493" s="14"/>
      <c r="N493" s="14"/>
      <c r="O493" s="14"/>
      <c r="P493" s="14"/>
      <c r="Q493" s="14"/>
      <c r="R493" s="14"/>
      <c r="S493" s="14"/>
      <c r="T493" s="14"/>
      <c r="U493" s="14"/>
      <c r="V493" s="14"/>
      <c r="W493" s="14"/>
      <c r="X493" s="14"/>
      <c r="Y493" s="14"/>
      <c r="Z493" s="14"/>
    </row>
    <row r="494" spans="1:26" ht="12.75" customHeight="1" x14ac:dyDescent="0.2">
      <c r="A494" s="14"/>
      <c r="B494" s="247"/>
      <c r="C494" s="247"/>
      <c r="D494" s="247"/>
      <c r="E494" s="495"/>
      <c r="F494" s="247"/>
      <c r="G494" s="247"/>
      <c r="H494" s="473"/>
      <c r="I494" s="14"/>
      <c r="J494" s="14"/>
      <c r="K494" s="14"/>
      <c r="L494" s="14"/>
      <c r="M494" s="14"/>
      <c r="N494" s="14"/>
      <c r="O494" s="14"/>
      <c r="P494" s="14"/>
      <c r="Q494" s="14"/>
      <c r="R494" s="14"/>
      <c r="S494" s="14"/>
      <c r="T494" s="14"/>
      <c r="U494" s="14"/>
      <c r="V494" s="14"/>
      <c r="W494" s="14"/>
      <c r="X494" s="14"/>
      <c r="Y494" s="14"/>
      <c r="Z494" s="14"/>
    </row>
    <row r="495" spans="1:26" ht="12.75" customHeight="1" x14ac:dyDescent="0.2">
      <c r="A495" s="14"/>
      <c r="B495" s="247"/>
      <c r="C495" s="247"/>
      <c r="D495" s="247"/>
      <c r="E495" s="495"/>
      <c r="F495" s="247"/>
      <c r="G495" s="247"/>
      <c r="H495" s="473"/>
      <c r="I495" s="14"/>
      <c r="J495" s="14"/>
      <c r="K495" s="14"/>
      <c r="L495" s="14"/>
      <c r="M495" s="14"/>
      <c r="N495" s="14"/>
      <c r="O495" s="14"/>
      <c r="P495" s="14"/>
      <c r="Q495" s="14"/>
      <c r="R495" s="14"/>
      <c r="S495" s="14"/>
      <c r="T495" s="14"/>
      <c r="U495" s="14"/>
      <c r="V495" s="14"/>
      <c r="W495" s="14"/>
      <c r="X495" s="14"/>
      <c r="Y495" s="14"/>
      <c r="Z495" s="14"/>
    </row>
    <row r="496" spans="1:26" ht="12.75" customHeight="1" x14ac:dyDescent="0.2">
      <c r="A496" s="14"/>
      <c r="B496" s="247"/>
      <c r="C496" s="247"/>
      <c r="D496" s="247"/>
      <c r="E496" s="495"/>
      <c r="F496" s="247"/>
      <c r="G496" s="247"/>
      <c r="H496" s="473"/>
      <c r="I496" s="14"/>
      <c r="J496" s="14"/>
      <c r="K496" s="14"/>
      <c r="L496" s="14"/>
      <c r="M496" s="14"/>
      <c r="N496" s="14"/>
      <c r="O496" s="14"/>
      <c r="P496" s="14"/>
      <c r="Q496" s="14"/>
      <c r="R496" s="14"/>
      <c r="S496" s="14"/>
      <c r="T496" s="14"/>
      <c r="U496" s="14"/>
      <c r="V496" s="14"/>
      <c r="W496" s="14"/>
      <c r="X496" s="14"/>
      <c r="Y496" s="14"/>
      <c r="Z496" s="14"/>
    </row>
    <row r="497" spans="1:26" ht="12.75" customHeight="1" x14ac:dyDescent="0.2">
      <c r="A497" s="14"/>
      <c r="B497" s="247"/>
      <c r="C497" s="247"/>
      <c r="D497" s="247"/>
      <c r="E497" s="495"/>
      <c r="F497" s="247"/>
      <c r="G497" s="247"/>
      <c r="H497" s="473"/>
      <c r="I497" s="14"/>
      <c r="J497" s="14"/>
      <c r="K497" s="14"/>
      <c r="L497" s="14"/>
      <c r="M497" s="14"/>
      <c r="N497" s="14"/>
      <c r="O497" s="14"/>
      <c r="P497" s="14"/>
      <c r="Q497" s="14"/>
      <c r="R497" s="14"/>
      <c r="S497" s="14"/>
      <c r="T497" s="14"/>
      <c r="U497" s="14"/>
      <c r="V497" s="14"/>
      <c r="W497" s="14"/>
      <c r="X497" s="14"/>
      <c r="Y497" s="14"/>
      <c r="Z497" s="14"/>
    </row>
    <row r="498" spans="1:26" ht="12.75" customHeight="1" x14ac:dyDescent="0.2">
      <c r="A498" s="14"/>
      <c r="B498" s="247"/>
      <c r="C498" s="247"/>
      <c r="D498" s="247"/>
      <c r="E498" s="495"/>
      <c r="F498" s="247"/>
      <c r="G498" s="247"/>
      <c r="H498" s="473"/>
      <c r="I498" s="14"/>
      <c r="J498" s="14"/>
      <c r="K498" s="14"/>
      <c r="L498" s="14"/>
      <c r="M498" s="14"/>
      <c r="N498" s="14"/>
      <c r="O498" s="14"/>
      <c r="P498" s="14"/>
      <c r="Q498" s="14"/>
      <c r="R498" s="14"/>
      <c r="S498" s="14"/>
      <c r="T498" s="14"/>
      <c r="U498" s="14"/>
      <c r="V498" s="14"/>
      <c r="W498" s="14"/>
      <c r="X498" s="14"/>
      <c r="Y498" s="14"/>
      <c r="Z498" s="14"/>
    </row>
    <row r="499" spans="1:26" ht="12.75" customHeight="1" x14ac:dyDescent="0.2">
      <c r="A499" s="14"/>
      <c r="B499" s="247"/>
      <c r="C499" s="247"/>
      <c r="D499" s="247"/>
      <c r="E499" s="495"/>
      <c r="F499" s="247"/>
      <c r="G499" s="247"/>
      <c r="H499" s="473"/>
      <c r="I499" s="14"/>
      <c r="J499" s="14"/>
      <c r="K499" s="14"/>
      <c r="L499" s="14"/>
      <c r="M499" s="14"/>
      <c r="N499" s="14"/>
      <c r="O499" s="14"/>
      <c r="P499" s="14"/>
      <c r="Q499" s="14"/>
      <c r="R499" s="14"/>
      <c r="S499" s="14"/>
      <c r="T499" s="14"/>
      <c r="U499" s="14"/>
      <c r="V499" s="14"/>
      <c r="W499" s="14"/>
      <c r="X499" s="14"/>
      <c r="Y499" s="14"/>
      <c r="Z499" s="14"/>
    </row>
    <row r="500" spans="1:26" ht="12.75" customHeight="1" x14ac:dyDescent="0.2">
      <c r="A500" s="14"/>
      <c r="B500" s="247"/>
      <c r="C500" s="247"/>
      <c r="D500" s="247"/>
      <c r="E500" s="495"/>
      <c r="F500" s="247"/>
      <c r="G500" s="247"/>
      <c r="H500" s="473"/>
      <c r="I500" s="14"/>
      <c r="J500" s="14"/>
      <c r="K500" s="14"/>
      <c r="L500" s="14"/>
      <c r="M500" s="14"/>
      <c r="N500" s="14"/>
      <c r="O500" s="14"/>
      <c r="P500" s="14"/>
      <c r="Q500" s="14"/>
      <c r="R500" s="14"/>
      <c r="S500" s="14"/>
      <c r="T500" s="14"/>
      <c r="U500" s="14"/>
      <c r="V500" s="14"/>
      <c r="W500" s="14"/>
      <c r="X500" s="14"/>
      <c r="Y500" s="14"/>
      <c r="Z500" s="14"/>
    </row>
    <row r="501" spans="1:26" ht="12.75" customHeight="1" x14ac:dyDescent="0.2">
      <c r="A501" s="14"/>
      <c r="B501" s="247"/>
      <c r="C501" s="247"/>
      <c r="D501" s="247"/>
      <c r="E501" s="495"/>
      <c r="F501" s="247"/>
      <c r="G501" s="247"/>
      <c r="H501" s="473"/>
      <c r="I501" s="14"/>
      <c r="J501" s="14"/>
      <c r="K501" s="14"/>
      <c r="L501" s="14"/>
      <c r="M501" s="14"/>
      <c r="N501" s="14"/>
      <c r="O501" s="14"/>
      <c r="P501" s="14"/>
      <c r="Q501" s="14"/>
      <c r="R501" s="14"/>
      <c r="S501" s="14"/>
      <c r="T501" s="14"/>
      <c r="U501" s="14"/>
      <c r="V501" s="14"/>
      <c r="W501" s="14"/>
      <c r="X501" s="14"/>
      <c r="Y501" s="14"/>
      <c r="Z501" s="14"/>
    </row>
    <row r="502" spans="1:26" ht="12.75" customHeight="1" x14ac:dyDescent="0.2">
      <c r="A502" s="14"/>
      <c r="B502" s="247"/>
      <c r="C502" s="247"/>
      <c r="D502" s="247"/>
      <c r="E502" s="495"/>
      <c r="F502" s="247"/>
      <c r="G502" s="247"/>
      <c r="H502" s="473"/>
      <c r="I502" s="14"/>
      <c r="J502" s="14"/>
      <c r="K502" s="14"/>
      <c r="L502" s="14"/>
      <c r="M502" s="14"/>
      <c r="N502" s="14"/>
      <c r="O502" s="14"/>
      <c r="P502" s="14"/>
      <c r="Q502" s="14"/>
      <c r="R502" s="14"/>
      <c r="S502" s="14"/>
      <c r="T502" s="14"/>
      <c r="U502" s="14"/>
      <c r="V502" s="14"/>
      <c r="W502" s="14"/>
      <c r="X502" s="14"/>
      <c r="Y502" s="14"/>
      <c r="Z502" s="14"/>
    </row>
    <row r="503" spans="1:26" ht="12.75" customHeight="1" x14ac:dyDescent="0.2">
      <c r="A503" s="14"/>
      <c r="B503" s="247"/>
      <c r="C503" s="247"/>
      <c r="D503" s="247"/>
      <c r="E503" s="495"/>
      <c r="F503" s="247"/>
      <c r="G503" s="247"/>
      <c r="H503" s="473"/>
      <c r="I503" s="14"/>
      <c r="J503" s="14"/>
      <c r="K503" s="14"/>
      <c r="L503" s="14"/>
      <c r="M503" s="14"/>
      <c r="N503" s="14"/>
      <c r="O503" s="14"/>
      <c r="P503" s="14"/>
      <c r="Q503" s="14"/>
      <c r="R503" s="14"/>
      <c r="S503" s="14"/>
      <c r="T503" s="14"/>
      <c r="U503" s="14"/>
      <c r="V503" s="14"/>
      <c r="W503" s="14"/>
      <c r="X503" s="14"/>
      <c r="Y503" s="14"/>
      <c r="Z503" s="14"/>
    </row>
    <row r="504" spans="1:26" ht="12.75" customHeight="1" x14ac:dyDescent="0.2">
      <c r="A504" s="14"/>
      <c r="B504" s="247"/>
      <c r="C504" s="247"/>
      <c r="D504" s="247"/>
      <c r="E504" s="495"/>
      <c r="F504" s="247"/>
      <c r="G504" s="247"/>
      <c r="H504" s="473"/>
      <c r="I504" s="14"/>
      <c r="J504" s="14"/>
      <c r="K504" s="14"/>
      <c r="L504" s="14"/>
      <c r="M504" s="14"/>
      <c r="N504" s="14"/>
      <c r="O504" s="14"/>
      <c r="P504" s="14"/>
      <c r="Q504" s="14"/>
      <c r="R504" s="14"/>
      <c r="S504" s="14"/>
      <c r="T504" s="14"/>
      <c r="U504" s="14"/>
      <c r="V504" s="14"/>
      <c r="W504" s="14"/>
      <c r="X504" s="14"/>
      <c r="Y504" s="14"/>
      <c r="Z504" s="14"/>
    </row>
    <row r="505" spans="1:26" ht="12.75" customHeight="1" x14ac:dyDescent="0.2">
      <c r="A505" s="14"/>
      <c r="B505" s="247"/>
      <c r="C505" s="247"/>
      <c r="D505" s="247"/>
      <c r="E505" s="495"/>
      <c r="F505" s="247"/>
      <c r="G505" s="247"/>
      <c r="H505" s="473"/>
      <c r="I505" s="14"/>
      <c r="J505" s="14"/>
      <c r="K505" s="14"/>
      <c r="L505" s="14"/>
      <c r="M505" s="14"/>
      <c r="N505" s="14"/>
      <c r="O505" s="14"/>
      <c r="P505" s="14"/>
      <c r="Q505" s="14"/>
      <c r="R505" s="14"/>
      <c r="S505" s="14"/>
      <c r="T505" s="14"/>
      <c r="U505" s="14"/>
      <c r="V505" s="14"/>
      <c r="W505" s="14"/>
      <c r="X505" s="14"/>
      <c r="Y505" s="14"/>
      <c r="Z505" s="14"/>
    </row>
    <row r="506" spans="1:26" ht="12.75" customHeight="1" x14ac:dyDescent="0.2">
      <c r="A506" s="14"/>
      <c r="B506" s="247"/>
      <c r="C506" s="247"/>
      <c r="D506" s="247"/>
      <c r="E506" s="495"/>
      <c r="F506" s="247"/>
      <c r="G506" s="247"/>
      <c r="H506" s="473"/>
      <c r="I506" s="14"/>
      <c r="J506" s="14"/>
      <c r="K506" s="14"/>
      <c r="L506" s="14"/>
      <c r="M506" s="14"/>
      <c r="N506" s="14"/>
      <c r="O506" s="14"/>
      <c r="P506" s="14"/>
      <c r="Q506" s="14"/>
      <c r="R506" s="14"/>
      <c r="S506" s="14"/>
      <c r="T506" s="14"/>
      <c r="U506" s="14"/>
      <c r="V506" s="14"/>
      <c r="W506" s="14"/>
      <c r="X506" s="14"/>
      <c r="Y506" s="14"/>
      <c r="Z506" s="14"/>
    </row>
    <row r="507" spans="1:26" ht="12.75" customHeight="1" x14ac:dyDescent="0.2">
      <c r="A507" s="14"/>
      <c r="B507" s="247"/>
      <c r="C507" s="247"/>
      <c r="D507" s="247"/>
      <c r="E507" s="495"/>
      <c r="F507" s="247"/>
      <c r="G507" s="247"/>
      <c r="H507" s="473"/>
      <c r="I507" s="14"/>
      <c r="J507" s="14"/>
      <c r="K507" s="14"/>
      <c r="L507" s="14"/>
      <c r="M507" s="14"/>
      <c r="N507" s="14"/>
      <c r="O507" s="14"/>
      <c r="P507" s="14"/>
      <c r="Q507" s="14"/>
      <c r="R507" s="14"/>
      <c r="S507" s="14"/>
      <c r="T507" s="14"/>
      <c r="U507" s="14"/>
      <c r="V507" s="14"/>
      <c r="W507" s="14"/>
      <c r="X507" s="14"/>
      <c r="Y507" s="14"/>
      <c r="Z507" s="14"/>
    </row>
    <row r="508" spans="1:26" ht="12.75" customHeight="1" x14ac:dyDescent="0.2">
      <c r="A508" s="14"/>
      <c r="B508" s="247"/>
      <c r="C508" s="247"/>
      <c r="D508" s="247"/>
      <c r="E508" s="495"/>
      <c r="F508" s="247"/>
      <c r="G508" s="247"/>
      <c r="H508" s="473"/>
      <c r="I508" s="14"/>
      <c r="J508" s="14"/>
      <c r="K508" s="14"/>
      <c r="L508" s="14"/>
      <c r="M508" s="14"/>
      <c r="N508" s="14"/>
      <c r="O508" s="14"/>
      <c r="P508" s="14"/>
      <c r="Q508" s="14"/>
      <c r="R508" s="14"/>
      <c r="S508" s="14"/>
      <c r="T508" s="14"/>
      <c r="U508" s="14"/>
      <c r="V508" s="14"/>
      <c r="W508" s="14"/>
      <c r="X508" s="14"/>
      <c r="Y508" s="14"/>
      <c r="Z508" s="14"/>
    </row>
    <row r="509" spans="1:26" ht="12.75" customHeight="1" x14ac:dyDescent="0.2">
      <c r="A509" s="14"/>
      <c r="B509" s="247"/>
      <c r="C509" s="247"/>
      <c r="D509" s="247"/>
      <c r="E509" s="495"/>
      <c r="F509" s="247"/>
      <c r="G509" s="247"/>
      <c r="H509" s="473"/>
      <c r="I509" s="14"/>
      <c r="J509" s="14"/>
      <c r="K509" s="14"/>
      <c r="L509" s="14"/>
      <c r="M509" s="14"/>
      <c r="N509" s="14"/>
      <c r="O509" s="14"/>
      <c r="P509" s="14"/>
      <c r="Q509" s="14"/>
      <c r="R509" s="14"/>
      <c r="S509" s="14"/>
      <c r="T509" s="14"/>
      <c r="U509" s="14"/>
      <c r="V509" s="14"/>
      <c r="W509" s="14"/>
      <c r="X509" s="14"/>
      <c r="Y509" s="14"/>
      <c r="Z509" s="14"/>
    </row>
    <row r="510" spans="1:26" ht="12.75" customHeight="1" x14ac:dyDescent="0.2">
      <c r="A510" s="14"/>
      <c r="B510" s="247"/>
      <c r="C510" s="247"/>
      <c r="D510" s="247"/>
      <c r="E510" s="495"/>
      <c r="F510" s="247"/>
      <c r="G510" s="247"/>
      <c r="H510" s="473"/>
      <c r="I510" s="14"/>
      <c r="J510" s="14"/>
      <c r="K510" s="14"/>
      <c r="L510" s="14"/>
      <c r="M510" s="14"/>
      <c r="N510" s="14"/>
      <c r="O510" s="14"/>
      <c r="P510" s="14"/>
      <c r="Q510" s="14"/>
      <c r="R510" s="14"/>
      <c r="S510" s="14"/>
      <c r="T510" s="14"/>
      <c r="U510" s="14"/>
      <c r="V510" s="14"/>
      <c r="W510" s="14"/>
      <c r="X510" s="14"/>
      <c r="Y510" s="14"/>
      <c r="Z510" s="14"/>
    </row>
    <row r="511" spans="1:26" ht="12.75" customHeight="1" x14ac:dyDescent="0.2">
      <c r="A511" s="14"/>
      <c r="B511" s="247"/>
      <c r="C511" s="247"/>
      <c r="D511" s="247"/>
      <c r="E511" s="495"/>
      <c r="F511" s="247"/>
      <c r="G511" s="247"/>
      <c r="H511" s="473"/>
      <c r="I511" s="14"/>
      <c r="J511" s="14"/>
      <c r="K511" s="14"/>
      <c r="L511" s="14"/>
      <c r="M511" s="14"/>
      <c r="N511" s="14"/>
      <c r="O511" s="14"/>
      <c r="P511" s="14"/>
      <c r="Q511" s="14"/>
      <c r="R511" s="14"/>
      <c r="S511" s="14"/>
      <c r="T511" s="14"/>
      <c r="U511" s="14"/>
      <c r="V511" s="14"/>
      <c r="W511" s="14"/>
      <c r="X511" s="14"/>
      <c r="Y511" s="14"/>
      <c r="Z511" s="14"/>
    </row>
    <row r="512" spans="1:26" ht="12.75" customHeight="1" x14ac:dyDescent="0.2">
      <c r="A512" s="14"/>
      <c r="B512" s="247"/>
      <c r="C512" s="247"/>
      <c r="D512" s="247"/>
      <c r="E512" s="495"/>
      <c r="F512" s="247"/>
      <c r="G512" s="247"/>
      <c r="H512" s="473"/>
      <c r="I512" s="14"/>
      <c r="J512" s="14"/>
      <c r="K512" s="14"/>
      <c r="L512" s="14"/>
      <c r="M512" s="14"/>
      <c r="N512" s="14"/>
      <c r="O512" s="14"/>
      <c r="P512" s="14"/>
      <c r="Q512" s="14"/>
      <c r="R512" s="14"/>
      <c r="S512" s="14"/>
      <c r="T512" s="14"/>
      <c r="U512" s="14"/>
      <c r="V512" s="14"/>
      <c r="W512" s="14"/>
      <c r="X512" s="14"/>
      <c r="Y512" s="14"/>
      <c r="Z512" s="14"/>
    </row>
    <row r="513" spans="1:26" ht="12.75" customHeight="1" x14ac:dyDescent="0.2">
      <c r="A513" s="14"/>
      <c r="B513" s="247"/>
      <c r="C513" s="247"/>
      <c r="D513" s="247"/>
      <c r="E513" s="495"/>
      <c r="F513" s="247"/>
      <c r="G513" s="247"/>
      <c r="H513" s="473"/>
      <c r="I513" s="14"/>
      <c r="J513" s="14"/>
      <c r="K513" s="14"/>
      <c r="L513" s="14"/>
      <c r="M513" s="14"/>
      <c r="N513" s="14"/>
      <c r="O513" s="14"/>
      <c r="P513" s="14"/>
      <c r="Q513" s="14"/>
      <c r="R513" s="14"/>
      <c r="S513" s="14"/>
      <c r="T513" s="14"/>
      <c r="U513" s="14"/>
      <c r="V513" s="14"/>
      <c r="W513" s="14"/>
      <c r="X513" s="14"/>
      <c r="Y513" s="14"/>
      <c r="Z513" s="14"/>
    </row>
    <row r="514" spans="1:26" ht="12.75" customHeight="1" x14ac:dyDescent="0.2">
      <c r="A514" s="14"/>
      <c r="B514" s="247"/>
      <c r="C514" s="247"/>
      <c r="D514" s="247"/>
      <c r="E514" s="495"/>
      <c r="F514" s="247"/>
      <c r="G514" s="247"/>
      <c r="H514" s="473"/>
      <c r="I514" s="14"/>
      <c r="J514" s="14"/>
      <c r="K514" s="14"/>
      <c r="L514" s="14"/>
      <c r="M514" s="14"/>
      <c r="N514" s="14"/>
      <c r="O514" s="14"/>
      <c r="P514" s="14"/>
      <c r="Q514" s="14"/>
      <c r="R514" s="14"/>
      <c r="S514" s="14"/>
      <c r="T514" s="14"/>
      <c r="U514" s="14"/>
      <c r="V514" s="14"/>
      <c r="W514" s="14"/>
      <c r="X514" s="14"/>
      <c r="Y514" s="14"/>
      <c r="Z514" s="14"/>
    </row>
    <row r="515" spans="1:26" ht="12.75" customHeight="1" x14ac:dyDescent="0.2">
      <c r="A515" s="14"/>
      <c r="B515" s="247"/>
      <c r="C515" s="247"/>
      <c r="D515" s="247"/>
      <c r="E515" s="495"/>
      <c r="F515" s="247"/>
      <c r="G515" s="247"/>
      <c r="H515" s="473"/>
      <c r="I515" s="14"/>
      <c r="J515" s="14"/>
      <c r="K515" s="14"/>
      <c r="L515" s="14"/>
      <c r="M515" s="14"/>
      <c r="N515" s="14"/>
      <c r="O515" s="14"/>
      <c r="P515" s="14"/>
      <c r="Q515" s="14"/>
      <c r="R515" s="14"/>
      <c r="S515" s="14"/>
      <c r="T515" s="14"/>
      <c r="U515" s="14"/>
      <c r="V515" s="14"/>
      <c r="W515" s="14"/>
      <c r="X515" s="14"/>
      <c r="Y515" s="14"/>
      <c r="Z515" s="14"/>
    </row>
    <row r="516" spans="1:26" ht="12.75" customHeight="1" x14ac:dyDescent="0.2">
      <c r="A516" s="14"/>
      <c r="B516" s="247"/>
      <c r="C516" s="247"/>
      <c r="D516" s="247"/>
      <c r="E516" s="495"/>
      <c r="F516" s="247"/>
      <c r="G516" s="247"/>
      <c r="H516" s="473"/>
      <c r="I516" s="14"/>
      <c r="J516" s="14"/>
      <c r="K516" s="14"/>
      <c r="L516" s="14"/>
      <c r="M516" s="14"/>
      <c r="N516" s="14"/>
      <c r="O516" s="14"/>
      <c r="P516" s="14"/>
      <c r="Q516" s="14"/>
      <c r="R516" s="14"/>
      <c r="S516" s="14"/>
      <c r="T516" s="14"/>
      <c r="U516" s="14"/>
      <c r="V516" s="14"/>
      <c r="W516" s="14"/>
      <c r="X516" s="14"/>
      <c r="Y516" s="14"/>
      <c r="Z516" s="14"/>
    </row>
    <row r="517" spans="1:26" ht="12.75" customHeight="1" x14ac:dyDescent="0.2">
      <c r="A517" s="14"/>
      <c r="B517" s="247"/>
      <c r="C517" s="247"/>
      <c r="D517" s="247"/>
      <c r="E517" s="495"/>
      <c r="F517" s="247"/>
      <c r="G517" s="247"/>
      <c r="H517" s="473"/>
      <c r="I517" s="14"/>
      <c r="J517" s="14"/>
      <c r="K517" s="14"/>
      <c r="L517" s="14"/>
      <c r="M517" s="14"/>
      <c r="N517" s="14"/>
      <c r="O517" s="14"/>
      <c r="P517" s="14"/>
      <c r="Q517" s="14"/>
      <c r="R517" s="14"/>
      <c r="S517" s="14"/>
      <c r="T517" s="14"/>
      <c r="U517" s="14"/>
      <c r="V517" s="14"/>
      <c r="W517" s="14"/>
      <c r="X517" s="14"/>
      <c r="Y517" s="14"/>
      <c r="Z517" s="14"/>
    </row>
    <row r="518" spans="1:26" ht="12.75" customHeight="1" x14ac:dyDescent="0.2">
      <c r="A518" s="14"/>
      <c r="B518" s="247"/>
      <c r="C518" s="247"/>
      <c r="D518" s="247"/>
      <c r="E518" s="495"/>
      <c r="F518" s="247"/>
      <c r="G518" s="247"/>
      <c r="H518" s="473"/>
      <c r="I518" s="14"/>
      <c r="J518" s="14"/>
      <c r="K518" s="14"/>
      <c r="L518" s="14"/>
      <c r="M518" s="14"/>
      <c r="N518" s="14"/>
      <c r="O518" s="14"/>
      <c r="P518" s="14"/>
      <c r="Q518" s="14"/>
      <c r="R518" s="14"/>
      <c r="S518" s="14"/>
      <c r="T518" s="14"/>
      <c r="U518" s="14"/>
      <c r="V518" s="14"/>
      <c r="W518" s="14"/>
      <c r="X518" s="14"/>
      <c r="Y518" s="14"/>
      <c r="Z518" s="14"/>
    </row>
    <row r="519" spans="1:26" ht="12.75" customHeight="1" x14ac:dyDescent="0.2">
      <c r="A519" s="14"/>
      <c r="B519" s="247"/>
      <c r="C519" s="247"/>
      <c r="D519" s="247"/>
      <c r="E519" s="495"/>
      <c r="F519" s="247"/>
      <c r="G519" s="247"/>
      <c r="H519" s="473"/>
      <c r="I519" s="14"/>
      <c r="J519" s="14"/>
      <c r="K519" s="14"/>
      <c r="L519" s="14"/>
      <c r="M519" s="14"/>
      <c r="N519" s="14"/>
      <c r="O519" s="14"/>
      <c r="P519" s="14"/>
      <c r="Q519" s="14"/>
      <c r="R519" s="14"/>
      <c r="S519" s="14"/>
      <c r="T519" s="14"/>
      <c r="U519" s="14"/>
      <c r="V519" s="14"/>
      <c r="W519" s="14"/>
      <c r="X519" s="14"/>
      <c r="Y519" s="14"/>
      <c r="Z519" s="14"/>
    </row>
    <row r="520" spans="1:26" ht="12.75" customHeight="1" x14ac:dyDescent="0.2">
      <c r="A520" s="14"/>
      <c r="B520" s="247"/>
      <c r="C520" s="247"/>
      <c r="D520" s="247"/>
      <c r="E520" s="495"/>
      <c r="F520" s="247"/>
      <c r="G520" s="247"/>
      <c r="H520" s="473"/>
      <c r="I520" s="14"/>
      <c r="J520" s="14"/>
      <c r="K520" s="14"/>
      <c r="L520" s="14"/>
      <c r="M520" s="14"/>
      <c r="N520" s="14"/>
      <c r="O520" s="14"/>
      <c r="P520" s="14"/>
      <c r="Q520" s="14"/>
      <c r="R520" s="14"/>
      <c r="S520" s="14"/>
      <c r="T520" s="14"/>
      <c r="U520" s="14"/>
      <c r="V520" s="14"/>
      <c r="W520" s="14"/>
      <c r="X520" s="14"/>
      <c r="Y520" s="14"/>
      <c r="Z520" s="14"/>
    </row>
    <row r="521" spans="1:26" ht="12.75" customHeight="1" x14ac:dyDescent="0.2">
      <c r="A521" s="14"/>
      <c r="B521" s="247"/>
      <c r="C521" s="247"/>
      <c r="D521" s="247"/>
      <c r="E521" s="495"/>
      <c r="F521" s="247"/>
      <c r="G521" s="247"/>
      <c r="H521" s="473"/>
      <c r="I521" s="14"/>
      <c r="J521" s="14"/>
      <c r="K521" s="14"/>
      <c r="L521" s="14"/>
      <c r="M521" s="14"/>
      <c r="N521" s="14"/>
      <c r="O521" s="14"/>
      <c r="P521" s="14"/>
      <c r="Q521" s="14"/>
      <c r="R521" s="14"/>
      <c r="S521" s="14"/>
      <c r="T521" s="14"/>
      <c r="U521" s="14"/>
      <c r="V521" s="14"/>
      <c r="W521" s="14"/>
      <c r="X521" s="14"/>
      <c r="Y521" s="14"/>
      <c r="Z521" s="14"/>
    </row>
    <row r="522" spans="1:26" ht="12.75" customHeight="1" x14ac:dyDescent="0.2">
      <c r="A522" s="14"/>
      <c r="B522" s="247"/>
      <c r="C522" s="247"/>
      <c r="D522" s="247"/>
      <c r="E522" s="495"/>
      <c r="F522" s="247"/>
      <c r="G522" s="247"/>
      <c r="H522" s="473"/>
      <c r="I522" s="14"/>
      <c r="J522" s="14"/>
      <c r="K522" s="14"/>
      <c r="L522" s="14"/>
      <c r="M522" s="14"/>
      <c r="N522" s="14"/>
      <c r="O522" s="14"/>
      <c r="P522" s="14"/>
      <c r="Q522" s="14"/>
      <c r="R522" s="14"/>
      <c r="S522" s="14"/>
      <c r="T522" s="14"/>
      <c r="U522" s="14"/>
      <c r="V522" s="14"/>
      <c r="W522" s="14"/>
      <c r="X522" s="14"/>
      <c r="Y522" s="14"/>
      <c r="Z522" s="14"/>
    </row>
    <row r="523" spans="1:26" ht="12.75" customHeight="1" x14ac:dyDescent="0.2">
      <c r="A523" s="14"/>
      <c r="B523" s="247"/>
      <c r="C523" s="247"/>
      <c r="D523" s="247"/>
      <c r="E523" s="495"/>
      <c r="F523" s="247"/>
      <c r="G523" s="247"/>
      <c r="H523" s="473"/>
      <c r="I523" s="14"/>
      <c r="J523" s="14"/>
      <c r="K523" s="14"/>
      <c r="L523" s="14"/>
      <c r="M523" s="14"/>
      <c r="N523" s="14"/>
      <c r="O523" s="14"/>
      <c r="P523" s="14"/>
      <c r="Q523" s="14"/>
      <c r="R523" s="14"/>
      <c r="S523" s="14"/>
      <c r="T523" s="14"/>
      <c r="U523" s="14"/>
      <c r="V523" s="14"/>
      <c r="W523" s="14"/>
      <c r="X523" s="14"/>
      <c r="Y523" s="14"/>
      <c r="Z523" s="14"/>
    </row>
    <row r="524" spans="1:26" ht="12.75" customHeight="1" x14ac:dyDescent="0.2">
      <c r="A524" s="14"/>
      <c r="B524" s="247"/>
      <c r="C524" s="247"/>
      <c r="D524" s="247"/>
      <c r="E524" s="495"/>
      <c r="F524" s="247"/>
      <c r="G524" s="247"/>
      <c r="H524" s="473"/>
      <c r="I524" s="14"/>
      <c r="J524" s="14"/>
      <c r="K524" s="14"/>
      <c r="L524" s="14"/>
      <c r="M524" s="14"/>
      <c r="N524" s="14"/>
      <c r="O524" s="14"/>
      <c r="P524" s="14"/>
      <c r="Q524" s="14"/>
      <c r="R524" s="14"/>
      <c r="S524" s="14"/>
      <c r="T524" s="14"/>
      <c r="U524" s="14"/>
      <c r="V524" s="14"/>
      <c r="W524" s="14"/>
      <c r="X524" s="14"/>
      <c r="Y524" s="14"/>
      <c r="Z524" s="14"/>
    </row>
    <row r="525" spans="1:26" ht="12.75" customHeight="1" x14ac:dyDescent="0.2">
      <c r="A525" s="14"/>
      <c r="B525" s="247"/>
      <c r="C525" s="247"/>
      <c r="D525" s="247"/>
      <c r="E525" s="495"/>
      <c r="F525" s="247"/>
      <c r="G525" s="247"/>
      <c r="H525" s="473"/>
      <c r="I525" s="14"/>
      <c r="J525" s="14"/>
      <c r="K525" s="14"/>
      <c r="L525" s="14"/>
      <c r="M525" s="14"/>
      <c r="N525" s="14"/>
      <c r="O525" s="14"/>
      <c r="P525" s="14"/>
      <c r="Q525" s="14"/>
      <c r="R525" s="14"/>
      <c r="S525" s="14"/>
      <c r="T525" s="14"/>
      <c r="U525" s="14"/>
      <c r="V525" s="14"/>
      <c r="W525" s="14"/>
      <c r="X525" s="14"/>
      <c r="Y525" s="14"/>
      <c r="Z525" s="14"/>
    </row>
    <row r="526" spans="1:26" ht="12.75" customHeight="1" x14ac:dyDescent="0.2">
      <c r="A526" s="14"/>
      <c r="B526" s="247"/>
      <c r="C526" s="247"/>
      <c r="D526" s="247"/>
      <c r="E526" s="495"/>
      <c r="F526" s="247"/>
      <c r="G526" s="247"/>
      <c r="H526" s="473"/>
      <c r="I526" s="14"/>
      <c r="J526" s="14"/>
      <c r="K526" s="14"/>
      <c r="L526" s="14"/>
      <c r="M526" s="14"/>
      <c r="N526" s="14"/>
      <c r="O526" s="14"/>
      <c r="P526" s="14"/>
      <c r="Q526" s="14"/>
      <c r="R526" s="14"/>
      <c r="S526" s="14"/>
      <c r="T526" s="14"/>
      <c r="U526" s="14"/>
      <c r="V526" s="14"/>
      <c r="W526" s="14"/>
      <c r="X526" s="14"/>
      <c r="Y526" s="14"/>
      <c r="Z526" s="14"/>
    </row>
    <row r="527" spans="1:26" ht="12.75" customHeight="1" x14ac:dyDescent="0.2">
      <c r="A527" s="14"/>
      <c r="B527" s="247"/>
      <c r="C527" s="247"/>
      <c r="D527" s="247"/>
      <c r="E527" s="495"/>
      <c r="F527" s="247"/>
      <c r="G527" s="247"/>
      <c r="H527" s="473"/>
      <c r="I527" s="14"/>
      <c r="J527" s="14"/>
      <c r="K527" s="14"/>
      <c r="L527" s="14"/>
      <c r="M527" s="14"/>
      <c r="N527" s="14"/>
      <c r="O527" s="14"/>
      <c r="P527" s="14"/>
      <c r="Q527" s="14"/>
      <c r="R527" s="14"/>
      <c r="S527" s="14"/>
      <c r="T527" s="14"/>
      <c r="U527" s="14"/>
      <c r="V527" s="14"/>
      <c r="W527" s="14"/>
      <c r="X527" s="14"/>
      <c r="Y527" s="14"/>
      <c r="Z527" s="14"/>
    </row>
    <row r="528" spans="1:26" ht="12.75" customHeight="1" x14ac:dyDescent="0.2">
      <c r="A528" s="14"/>
      <c r="B528" s="247"/>
      <c r="C528" s="247"/>
      <c r="D528" s="247"/>
      <c r="E528" s="495"/>
      <c r="F528" s="247"/>
      <c r="G528" s="247"/>
      <c r="H528" s="473"/>
      <c r="I528" s="14"/>
      <c r="J528" s="14"/>
      <c r="K528" s="14"/>
      <c r="L528" s="14"/>
      <c r="M528" s="14"/>
      <c r="N528" s="14"/>
      <c r="O528" s="14"/>
      <c r="P528" s="14"/>
      <c r="Q528" s="14"/>
      <c r="R528" s="14"/>
      <c r="S528" s="14"/>
      <c r="T528" s="14"/>
      <c r="U528" s="14"/>
      <c r="V528" s="14"/>
      <c r="W528" s="14"/>
      <c r="X528" s="14"/>
      <c r="Y528" s="14"/>
      <c r="Z528" s="14"/>
    </row>
    <row r="529" spans="1:26" ht="12.75" customHeight="1" x14ac:dyDescent="0.2">
      <c r="A529" s="14"/>
      <c r="B529" s="247"/>
      <c r="C529" s="247"/>
      <c r="D529" s="247"/>
      <c r="E529" s="495"/>
      <c r="F529" s="247"/>
      <c r="G529" s="247"/>
      <c r="H529" s="473"/>
      <c r="I529" s="14"/>
      <c r="J529" s="14"/>
      <c r="K529" s="14"/>
      <c r="L529" s="14"/>
      <c r="M529" s="14"/>
      <c r="N529" s="14"/>
      <c r="O529" s="14"/>
      <c r="P529" s="14"/>
      <c r="Q529" s="14"/>
      <c r="R529" s="14"/>
      <c r="S529" s="14"/>
      <c r="T529" s="14"/>
      <c r="U529" s="14"/>
      <c r="V529" s="14"/>
      <c r="W529" s="14"/>
      <c r="X529" s="14"/>
      <c r="Y529" s="14"/>
      <c r="Z529" s="14"/>
    </row>
    <row r="530" spans="1:26" ht="12.75" customHeight="1" x14ac:dyDescent="0.2">
      <c r="A530" s="14"/>
      <c r="B530" s="247"/>
      <c r="C530" s="247"/>
      <c r="D530" s="247"/>
      <c r="E530" s="495"/>
      <c r="F530" s="247"/>
      <c r="G530" s="247"/>
      <c r="H530" s="473"/>
      <c r="I530" s="14"/>
      <c r="J530" s="14"/>
      <c r="K530" s="14"/>
      <c r="L530" s="14"/>
      <c r="M530" s="14"/>
      <c r="N530" s="14"/>
      <c r="O530" s="14"/>
      <c r="P530" s="14"/>
      <c r="Q530" s="14"/>
      <c r="R530" s="14"/>
      <c r="S530" s="14"/>
      <c r="T530" s="14"/>
      <c r="U530" s="14"/>
      <c r="V530" s="14"/>
      <c r="W530" s="14"/>
      <c r="X530" s="14"/>
      <c r="Y530" s="14"/>
      <c r="Z530" s="14"/>
    </row>
    <row r="531" spans="1:26" ht="12.75" customHeight="1" x14ac:dyDescent="0.2">
      <c r="A531" s="14"/>
      <c r="B531" s="247"/>
      <c r="C531" s="247"/>
      <c r="D531" s="247"/>
      <c r="E531" s="495"/>
      <c r="F531" s="247"/>
      <c r="G531" s="247"/>
      <c r="H531" s="473"/>
      <c r="I531" s="14"/>
      <c r="J531" s="14"/>
      <c r="K531" s="14"/>
      <c r="L531" s="14"/>
      <c r="M531" s="14"/>
      <c r="N531" s="14"/>
      <c r="O531" s="14"/>
      <c r="P531" s="14"/>
      <c r="Q531" s="14"/>
      <c r="R531" s="14"/>
      <c r="S531" s="14"/>
      <c r="T531" s="14"/>
      <c r="U531" s="14"/>
      <c r="V531" s="14"/>
      <c r="W531" s="14"/>
      <c r="X531" s="14"/>
      <c r="Y531" s="14"/>
      <c r="Z531" s="14"/>
    </row>
    <row r="532" spans="1:26" ht="12.75" customHeight="1" x14ac:dyDescent="0.2">
      <c r="A532" s="14"/>
      <c r="B532" s="247"/>
      <c r="C532" s="247"/>
      <c r="D532" s="247"/>
      <c r="E532" s="495"/>
      <c r="F532" s="247"/>
      <c r="G532" s="247"/>
      <c r="H532" s="473"/>
      <c r="I532" s="14"/>
      <c r="J532" s="14"/>
      <c r="K532" s="14"/>
      <c r="L532" s="14"/>
      <c r="M532" s="14"/>
      <c r="N532" s="14"/>
      <c r="O532" s="14"/>
      <c r="P532" s="14"/>
      <c r="Q532" s="14"/>
      <c r="R532" s="14"/>
      <c r="S532" s="14"/>
      <c r="T532" s="14"/>
      <c r="U532" s="14"/>
      <c r="V532" s="14"/>
      <c r="W532" s="14"/>
      <c r="X532" s="14"/>
      <c r="Y532" s="14"/>
      <c r="Z532" s="14"/>
    </row>
    <row r="533" spans="1:26" ht="12.75" customHeight="1" x14ac:dyDescent="0.2">
      <c r="A533" s="14"/>
      <c r="B533" s="247"/>
      <c r="C533" s="247"/>
      <c r="D533" s="247"/>
      <c r="E533" s="495"/>
      <c r="F533" s="247"/>
      <c r="G533" s="247"/>
      <c r="H533" s="473"/>
      <c r="I533" s="14"/>
      <c r="J533" s="14"/>
      <c r="K533" s="14"/>
      <c r="L533" s="14"/>
      <c r="M533" s="14"/>
      <c r="N533" s="14"/>
      <c r="O533" s="14"/>
      <c r="P533" s="14"/>
      <c r="Q533" s="14"/>
      <c r="R533" s="14"/>
      <c r="S533" s="14"/>
      <c r="T533" s="14"/>
      <c r="U533" s="14"/>
      <c r="V533" s="14"/>
      <c r="W533" s="14"/>
      <c r="X533" s="14"/>
      <c r="Y533" s="14"/>
      <c r="Z533" s="14"/>
    </row>
    <row r="534" spans="1:26" ht="12.75" customHeight="1" x14ac:dyDescent="0.2">
      <c r="A534" s="14"/>
      <c r="B534" s="247"/>
      <c r="C534" s="247"/>
      <c r="D534" s="247"/>
      <c r="E534" s="495"/>
      <c r="F534" s="247"/>
      <c r="G534" s="247"/>
      <c r="H534" s="473"/>
      <c r="I534" s="14"/>
      <c r="J534" s="14"/>
      <c r="K534" s="14"/>
      <c r="L534" s="14"/>
      <c r="M534" s="14"/>
      <c r="N534" s="14"/>
      <c r="O534" s="14"/>
      <c r="P534" s="14"/>
      <c r="Q534" s="14"/>
      <c r="R534" s="14"/>
      <c r="S534" s="14"/>
      <c r="T534" s="14"/>
      <c r="U534" s="14"/>
      <c r="V534" s="14"/>
      <c r="W534" s="14"/>
      <c r="X534" s="14"/>
      <c r="Y534" s="14"/>
      <c r="Z534" s="14"/>
    </row>
    <row r="535" spans="1:26" ht="12.75" customHeight="1" x14ac:dyDescent="0.2">
      <c r="A535" s="14"/>
      <c r="B535" s="247"/>
      <c r="C535" s="247"/>
      <c r="D535" s="247"/>
      <c r="E535" s="495"/>
      <c r="F535" s="247"/>
      <c r="G535" s="247"/>
      <c r="H535" s="473"/>
      <c r="I535" s="14"/>
      <c r="J535" s="14"/>
      <c r="K535" s="14"/>
      <c r="L535" s="14"/>
      <c r="M535" s="14"/>
      <c r="N535" s="14"/>
      <c r="O535" s="14"/>
      <c r="P535" s="14"/>
      <c r="Q535" s="14"/>
      <c r="R535" s="14"/>
      <c r="S535" s="14"/>
      <c r="T535" s="14"/>
      <c r="U535" s="14"/>
      <c r="V535" s="14"/>
      <c r="W535" s="14"/>
      <c r="X535" s="14"/>
      <c r="Y535" s="14"/>
      <c r="Z535" s="14"/>
    </row>
    <row r="536" spans="1:26" ht="12.75" customHeight="1" x14ac:dyDescent="0.2">
      <c r="A536" s="14"/>
      <c r="B536" s="247"/>
      <c r="C536" s="247"/>
      <c r="D536" s="247"/>
      <c r="E536" s="495"/>
      <c r="F536" s="247"/>
      <c r="G536" s="247"/>
      <c r="H536" s="473"/>
      <c r="I536" s="14"/>
      <c r="J536" s="14"/>
      <c r="K536" s="14"/>
      <c r="L536" s="14"/>
      <c r="M536" s="14"/>
      <c r="N536" s="14"/>
      <c r="O536" s="14"/>
      <c r="P536" s="14"/>
      <c r="Q536" s="14"/>
      <c r="R536" s="14"/>
      <c r="S536" s="14"/>
      <c r="T536" s="14"/>
      <c r="U536" s="14"/>
      <c r="V536" s="14"/>
      <c r="W536" s="14"/>
      <c r="X536" s="14"/>
      <c r="Y536" s="14"/>
      <c r="Z536" s="14"/>
    </row>
    <row r="537" spans="1:26" ht="12.75" customHeight="1" x14ac:dyDescent="0.2">
      <c r="A537" s="14"/>
      <c r="B537" s="247"/>
      <c r="C537" s="247"/>
      <c r="D537" s="247"/>
      <c r="E537" s="495"/>
      <c r="F537" s="247"/>
      <c r="G537" s="247"/>
      <c r="H537" s="473"/>
      <c r="I537" s="14"/>
      <c r="J537" s="14"/>
      <c r="K537" s="14"/>
      <c r="L537" s="14"/>
      <c r="M537" s="14"/>
      <c r="N537" s="14"/>
      <c r="O537" s="14"/>
      <c r="P537" s="14"/>
      <c r="Q537" s="14"/>
      <c r="R537" s="14"/>
      <c r="S537" s="14"/>
      <c r="T537" s="14"/>
      <c r="U537" s="14"/>
      <c r="V537" s="14"/>
      <c r="W537" s="14"/>
      <c r="X537" s="14"/>
      <c r="Y537" s="14"/>
      <c r="Z537" s="14"/>
    </row>
    <row r="538" spans="1:26" ht="12.75" customHeight="1" x14ac:dyDescent="0.2">
      <c r="A538" s="14"/>
      <c r="B538" s="247"/>
      <c r="C538" s="247"/>
      <c r="D538" s="247"/>
      <c r="E538" s="495"/>
      <c r="F538" s="247"/>
      <c r="G538" s="247"/>
      <c r="H538" s="473"/>
      <c r="I538" s="14"/>
      <c r="J538" s="14"/>
      <c r="K538" s="14"/>
      <c r="L538" s="14"/>
      <c r="M538" s="14"/>
      <c r="N538" s="14"/>
      <c r="O538" s="14"/>
      <c r="P538" s="14"/>
      <c r="Q538" s="14"/>
      <c r="R538" s="14"/>
      <c r="S538" s="14"/>
      <c r="T538" s="14"/>
      <c r="U538" s="14"/>
      <c r="V538" s="14"/>
      <c r="W538" s="14"/>
      <c r="X538" s="14"/>
      <c r="Y538" s="14"/>
      <c r="Z538" s="14"/>
    </row>
    <row r="539" spans="1:26" ht="12.75" customHeight="1" x14ac:dyDescent="0.2">
      <c r="A539" s="14"/>
      <c r="B539" s="247"/>
      <c r="C539" s="247"/>
      <c r="D539" s="247"/>
      <c r="E539" s="495"/>
      <c r="F539" s="247"/>
      <c r="G539" s="247"/>
      <c r="H539" s="473"/>
      <c r="I539" s="14"/>
      <c r="J539" s="14"/>
      <c r="K539" s="14"/>
      <c r="L539" s="14"/>
      <c r="M539" s="14"/>
      <c r="N539" s="14"/>
      <c r="O539" s="14"/>
      <c r="P539" s="14"/>
      <c r="Q539" s="14"/>
      <c r="R539" s="14"/>
      <c r="S539" s="14"/>
      <c r="T539" s="14"/>
      <c r="U539" s="14"/>
      <c r="V539" s="14"/>
      <c r="W539" s="14"/>
      <c r="X539" s="14"/>
      <c r="Y539" s="14"/>
      <c r="Z539" s="14"/>
    </row>
    <row r="540" spans="1:26" ht="12.75" customHeight="1" x14ac:dyDescent="0.2">
      <c r="A540" s="14"/>
      <c r="B540" s="247"/>
      <c r="C540" s="247"/>
      <c r="D540" s="247"/>
      <c r="E540" s="495"/>
      <c r="F540" s="247"/>
      <c r="G540" s="247"/>
      <c r="H540" s="473"/>
      <c r="I540" s="14"/>
      <c r="J540" s="14"/>
      <c r="K540" s="14"/>
      <c r="L540" s="14"/>
      <c r="M540" s="14"/>
      <c r="N540" s="14"/>
      <c r="O540" s="14"/>
      <c r="P540" s="14"/>
      <c r="Q540" s="14"/>
      <c r="R540" s="14"/>
      <c r="S540" s="14"/>
      <c r="T540" s="14"/>
      <c r="U540" s="14"/>
      <c r="V540" s="14"/>
      <c r="W540" s="14"/>
      <c r="X540" s="14"/>
      <c r="Y540" s="14"/>
      <c r="Z540" s="14"/>
    </row>
    <row r="541" spans="1:26" ht="12.75" customHeight="1" x14ac:dyDescent="0.2">
      <c r="A541" s="14"/>
      <c r="B541" s="247"/>
      <c r="C541" s="247"/>
      <c r="D541" s="247"/>
      <c r="E541" s="495"/>
      <c r="F541" s="247"/>
      <c r="G541" s="247"/>
      <c r="H541" s="473"/>
      <c r="I541" s="14"/>
      <c r="J541" s="14"/>
      <c r="K541" s="14"/>
      <c r="L541" s="14"/>
      <c r="M541" s="14"/>
      <c r="N541" s="14"/>
      <c r="O541" s="14"/>
      <c r="P541" s="14"/>
      <c r="Q541" s="14"/>
      <c r="R541" s="14"/>
      <c r="S541" s="14"/>
      <c r="T541" s="14"/>
      <c r="U541" s="14"/>
      <c r="V541" s="14"/>
      <c r="W541" s="14"/>
      <c r="X541" s="14"/>
      <c r="Y541" s="14"/>
      <c r="Z541" s="14"/>
    </row>
    <row r="542" spans="1:26" ht="12.75" customHeight="1" x14ac:dyDescent="0.2">
      <c r="A542" s="14"/>
      <c r="B542" s="247"/>
      <c r="C542" s="247"/>
      <c r="D542" s="247"/>
      <c r="E542" s="495"/>
      <c r="F542" s="247"/>
      <c r="G542" s="247"/>
      <c r="H542" s="473"/>
      <c r="I542" s="14"/>
      <c r="J542" s="14"/>
      <c r="K542" s="14"/>
      <c r="L542" s="14"/>
      <c r="M542" s="14"/>
      <c r="N542" s="14"/>
      <c r="O542" s="14"/>
      <c r="P542" s="14"/>
      <c r="Q542" s="14"/>
      <c r="R542" s="14"/>
      <c r="S542" s="14"/>
      <c r="T542" s="14"/>
      <c r="U542" s="14"/>
      <c r="V542" s="14"/>
      <c r="W542" s="14"/>
      <c r="X542" s="14"/>
      <c r="Y542" s="14"/>
      <c r="Z542" s="14"/>
    </row>
    <row r="543" spans="1:26" ht="12.75" customHeight="1" x14ac:dyDescent="0.2">
      <c r="A543" s="14"/>
      <c r="B543" s="247"/>
      <c r="C543" s="247"/>
      <c r="D543" s="247"/>
      <c r="E543" s="495"/>
      <c r="F543" s="247"/>
      <c r="G543" s="247"/>
      <c r="H543" s="473"/>
      <c r="I543" s="14"/>
      <c r="J543" s="14"/>
      <c r="K543" s="14"/>
      <c r="L543" s="14"/>
      <c r="M543" s="14"/>
      <c r="N543" s="14"/>
      <c r="O543" s="14"/>
      <c r="P543" s="14"/>
      <c r="Q543" s="14"/>
      <c r="R543" s="14"/>
      <c r="S543" s="14"/>
      <c r="T543" s="14"/>
      <c r="U543" s="14"/>
      <c r="V543" s="14"/>
      <c r="W543" s="14"/>
      <c r="X543" s="14"/>
      <c r="Y543" s="14"/>
      <c r="Z543" s="14"/>
    </row>
    <row r="544" spans="1:26" ht="12.75" customHeight="1" x14ac:dyDescent="0.2">
      <c r="A544" s="14"/>
      <c r="B544" s="247"/>
      <c r="C544" s="247"/>
      <c r="D544" s="247"/>
      <c r="E544" s="495"/>
      <c r="F544" s="247"/>
      <c r="G544" s="247"/>
      <c r="H544" s="473"/>
      <c r="I544" s="14"/>
      <c r="J544" s="14"/>
      <c r="K544" s="14"/>
      <c r="L544" s="14"/>
      <c r="M544" s="14"/>
      <c r="N544" s="14"/>
      <c r="O544" s="14"/>
      <c r="P544" s="14"/>
      <c r="Q544" s="14"/>
      <c r="R544" s="14"/>
      <c r="S544" s="14"/>
      <c r="T544" s="14"/>
      <c r="U544" s="14"/>
      <c r="V544" s="14"/>
      <c r="W544" s="14"/>
      <c r="X544" s="14"/>
      <c r="Y544" s="14"/>
      <c r="Z544" s="14"/>
    </row>
    <row r="545" spans="1:26" ht="12.75" customHeight="1" x14ac:dyDescent="0.2">
      <c r="A545" s="14"/>
      <c r="B545" s="247"/>
      <c r="C545" s="247"/>
      <c r="D545" s="247"/>
      <c r="E545" s="495"/>
      <c r="F545" s="247"/>
      <c r="G545" s="247"/>
      <c r="H545" s="473"/>
      <c r="I545" s="14"/>
      <c r="J545" s="14"/>
      <c r="K545" s="14"/>
      <c r="L545" s="14"/>
      <c r="M545" s="14"/>
      <c r="N545" s="14"/>
      <c r="O545" s="14"/>
      <c r="P545" s="14"/>
      <c r="Q545" s="14"/>
      <c r="R545" s="14"/>
      <c r="S545" s="14"/>
      <c r="T545" s="14"/>
      <c r="U545" s="14"/>
      <c r="V545" s="14"/>
      <c r="W545" s="14"/>
      <c r="X545" s="14"/>
      <c r="Y545" s="14"/>
      <c r="Z545" s="14"/>
    </row>
    <row r="546" spans="1:26" ht="12.75" customHeight="1" x14ac:dyDescent="0.2">
      <c r="A546" s="14"/>
      <c r="B546" s="247"/>
      <c r="C546" s="247"/>
      <c r="D546" s="247"/>
      <c r="E546" s="495"/>
      <c r="F546" s="247"/>
      <c r="G546" s="247"/>
      <c r="H546" s="473"/>
      <c r="I546" s="14"/>
      <c r="J546" s="14"/>
      <c r="K546" s="14"/>
      <c r="L546" s="14"/>
      <c r="M546" s="14"/>
      <c r="N546" s="14"/>
      <c r="O546" s="14"/>
      <c r="P546" s="14"/>
      <c r="Q546" s="14"/>
      <c r="R546" s="14"/>
      <c r="S546" s="14"/>
      <c r="T546" s="14"/>
      <c r="U546" s="14"/>
      <c r="V546" s="14"/>
      <c r="W546" s="14"/>
      <c r="X546" s="14"/>
      <c r="Y546" s="14"/>
      <c r="Z546" s="14"/>
    </row>
    <row r="547" spans="1:26" ht="12.75" customHeight="1" x14ac:dyDescent="0.2">
      <c r="A547" s="14"/>
      <c r="B547" s="247"/>
      <c r="C547" s="247"/>
      <c r="D547" s="247"/>
      <c r="E547" s="495"/>
      <c r="F547" s="247"/>
      <c r="G547" s="247"/>
      <c r="H547" s="473"/>
      <c r="I547" s="14"/>
      <c r="J547" s="14"/>
      <c r="K547" s="14"/>
      <c r="L547" s="14"/>
      <c r="M547" s="14"/>
      <c r="N547" s="14"/>
      <c r="O547" s="14"/>
      <c r="P547" s="14"/>
      <c r="Q547" s="14"/>
      <c r="R547" s="14"/>
      <c r="S547" s="14"/>
      <c r="T547" s="14"/>
      <c r="U547" s="14"/>
      <c r="V547" s="14"/>
      <c r="W547" s="14"/>
      <c r="X547" s="14"/>
      <c r="Y547" s="14"/>
      <c r="Z547" s="14"/>
    </row>
    <row r="548" spans="1:26" ht="12.75" customHeight="1" x14ac:dyDescent="0.2">
      <c r="A548" s="14"/>
      <c r="B548" s="247"/>
      <c r="C548" s="247"/>
      <c r="D548" s="247"/>
      <c r="E548" s="495"/>
      <c r="F548" s="247"/>
      <c r="G548" s="247"/>
      <c r="H548" s="473"/>
      <c r="I548" s="14"/>
      <c r="J548" s="14"/>
      <c r="K548" s="14"/>
      <c r="L548" s="14"/>
      <c r="M548" s="14"/>
      <c r="N548" s="14"/>
      <c r="O548" s="14"/>
      <c r="P548" s="14"/>
      <c r="Q548" s="14"/>
      <c r="R548" s="14"/>
      <c r="S548" s="14"/>
      <c r="T548" s="14"/>
      <c r="U548" s="14"/>
      <c r="V548" s="14"/>
      <c r="W548" s="14"/>
      <c r="X548" s="14"/>
      <c r="Y548" s="14"/>
      <c r="Z548" s="14"/>
    </row>
    <row r="549" spans="1:26" ht="12.75" customHeight="1" x14ac:dyDescent="0.2">
      <c r="A549" s="14"/>
      <c r="B549" s="247"/>
      <c r="C549" s="247"/>
      <c r="D549" s="247"/>
      <c r="E549" s="495"/>
      <c r="F549" s="247"/>
      <c r="G549" s="247"/>
      <c r="H549" s="473"/>
      <c r="I549" s="14"/>
      <c r="J549" s="14"/>
      <c r="K549" s="14"/>
      <c r="L549" s="14"/>
      <c r="M549" s="14"/>
      <c r="N549" s="14"/>
      <c r="O549" s="14"/>
      <c r="P549" s="14"/>
      <c r="Q549" s="14"/>
      <c r="R549" s="14"/>
      <c r="S549" s="14"/>
      <c r="T549" s="14"/>
      <c r="U549" s="14"/>
      <c r="V549" s="14"/>
      <c r="W549" s="14"/>
      <c r="X549" s="14"/>
      <c r="Y549" s="14"/>
      <c r="Z549" s="14"/>
    </row>
    <row r="550" spans="1:26" ht="12.75" customHeight="1" x14ac:dyDescent="0.2">
      <c r="A550" s="14"/>
      <c r="B550" s="247"/>
      <c r="C550" s="247"/>
      <c r="D550" s="247"/>
      <c r="E550" s="495"/>
      <c r="F550" s="247"/>
      <c r="G550" s="247"/>
      <c r="H550" s="473"/>
      <c r="I550" s="14"/>
      <c r="J550" s="14"/>
      <c r="K550" s="14"/>
      <c r="L550" s="14"/>
      <c r="M550" s="14"/>
      <c r="N550" s="14"/>
      <c r="O550" s="14"/>
      <c r="P550" s="14"/>
      <c r="Q550" s="14"/>
      <c r="R550" s="14"/>
      <c r="S550" s="14"/>
      <c r="T550" s="14"/>
      <c r="U550" s="14"/>
      <c r="V550" s="14"/>
      <c r="W550" s="14"/>
      <c r="X550" s="14"/>
      <c r="Y550" s="14"/>
      <c r="Z550" s="14"/>
    </row>
    <row r="551" spans="1:26" ht="12.75" customHeight="1" x14ac:dyDescent="0.2">
      <c r="A551" s="14"/>
      <c r="B551" s="247"/>
      <c r="C551" s="247"/>
      <c r="D551" s="247"/>
      <c r="E551" s="495"/>
      <c r="F551" s="247"/>
      <c r="G551" s="247"/>
      <c r="H551" s="473"/>
      <c r="I551" s="14"/>
      <c r="J551" s="14"/>
      <c r="K551" s="14"/>
      <c r="L551" s="14"/>
      <c r="M551" s="14"/>
      <c r="N551" s="14"/>
      <c r="O551" s="14"/>
      <c r="P551" s="14"/>
      <c r="Q551" s="14"/>
      <c r="R551" s="14"/>
      <c r="S551" s="14"/>
      <c r="T551" s="14"/>
      <c r="U551" s="14"/>
      <c r="V551" s="14"/>
      <c r="W551" s="14"/>
      <c r="X551" s="14"/>
      <c r="Y551" s="14"/>
      <c r="Z551" s="14"/>
    </row>
    <row r="552" spans="1:26" ht="12.75" customHeight="1" x14ac:dyDescent="0.2">
      <c r="A552" s="14"/>
      <c r="B552" s="247"/>
      <c r="C552" s="247"/>
      <c r="D552" s="247"/>
      <c r="E552" s="495"/>
      <c r="F552" s="247"/>
      <c r="G552" s="247"/>
      <c r="H552" s="473"/>
      <c r="I552" s="14"/>
      <c r="J552" s="14"/>
      <c r="K552" s="14"/>
      <c r="L552" s="14"/>
      <c r="M552" s="14"/>
      <c r="N552" s="14"/>
      <c r="O552" s="14"/>
      <c r="P552" s="14"/>
      <c r="Q552" s="14"/>
      <c r="R552" s="14"/>
      <c r="S552" s="14"/>
      <c r="T552" s="14"/>
      <c r="U552" s="14"/>
      <c r="V552" s="14"/>
      <c r="W552" s="14"/>
      <c r="X552" s="14"/>
      <c r="Y552" s="14"/>
      <c r="Z552" s="14"/>
    </row>
    <row r="553" spans="1:26" ht="12.75" customHeight="1" x14ac:dyDescent="0.2">
      <c r="A553" s="14"/>
      <c r="B553" s="247"/>
      <c r="C553" s="247"/>
      <c r="D553" s="247"/>
      <c r="E553" s="495"/>
      <c r="F553" s="247"/>
      <c r="G553" s="247"/>
      <c r="H553" s="473"/>
      <c r="I553" s="14"/>
      <c r="J553" s="14"/>
      <c r="K553" s="14"/>
      <c r="L553" s="14"/>
      <c r="M553" s="14"/>
      <c r="N553" s="14"/>
      <c r="O553" s="14"/>
      <c r="P553" s="14"/>
      <c r="Q553" s="14"/>
      <c r="R553" s="14"/>
      <c r="S553" s="14"/>
      <c r="T553" s="14"/>
      <c r="U553" s="14"/>
      <c r="V553" s="14"/>
      <c r="W553" s="14"/>
      <c r="X553" s="14"/>
      <c r="Y553" s="14"/>
      <c r="Z553" s="14"/>
    </row>
    <row r="554" spans="1:26" ht="12.75" customHeight="1" x14ac:dyDescent="0.2">
      <c r="A554" s="14"/>
      <c r="B554" s="247"/>
      <c r="C554" s="247"/>
      <c r="D554" s="247"/>
      <c r="E554" s="495"/>
      <c r="F554" s="247"/>
      <c r="G554" s="247"/>
      <c r="H554" s="473"/>
      <c r="I554" s="14"/>
      <c r="J554" s="14"/>
      <c r="K554" s="14"/>
      <c r="L554" s="14"/>
      <c r="M554" s="14"/>
      <c r="N554" s="14"/>
      <c r="O554" s="14"/>
      <c r="P554" s="14"/>
      <c r="Q554" s="14"/>
      <c r="R554" s="14"/>
      <c r="S554" s="14"/>
      <c r="T554" s="14"/>
      <c r="U554" s="14"/>
      <c r="V554" s="14"/>
      <c r="W554" s="14"/>
      <c r="X554" s="14"/>
      <c r="Y554" s="14"/>
      <c r="Z554" s="14"/>
    </row>
    <row r="555" spans="1:26" ht="12.75" customHeight="1" x14ac:dyDescent="0.2">
      <c r="A555" s="14"/>
      <c r="B555" s="247"/>
      <c r="C555" s="247"/>
      <c r="D555" s="247"/>
      <c r="E555" s="495"/>
      <c r="F555" s="247"/>
      <c r="G555" s="247"/>
      <c r="H555" s="473"/>
      <c r="I555" s="14"/>
      <c r="J555" s="14"/>
      <c r="K555" s="14"/>
      <c r="L555" s="14"/>
      <c r="M555" s="14"/>
      <c r="N555" s="14"/>
      <c r="O555" s="14"/>
      <c r="P555" s="14"/>
      <c r="Q555" s="14"/>
      <c r="R555" s="14"/>
      <c r="S555" s="14"/>
      <c r="T555" s="14"/>
      <c r="U555" s="14"/>
      <c r="V555" s="14"/>
      <c r="W555" s="14"/>
      <c r="X555" s="14"/>
      <c r="Y555" s="14"/>
      <c r="Z555" s="14"/>
    </row>
    <row r="556" spans="1:26" ht="12.75" customHeight="1" x14ac:dyDescent="0.2">
      <c r="A556" s="14"/>
      <c r="B556" s="247"/>
      <c r="C556" s="247"/>
      <c r="D556" s="247"/>
      <c r="E556" s="495"/>
      <c r="F556" s="247"/>
      <c r="G556" s="247"/>
      <c r="H556" s="473"/>
      <c r="I556" s="14"/>
      <c r="J556" s="14"/>
      <c r="K556" s="14"/>
      <c r="L556" s="14"/>
      <c r="M556" s="14"/>
      <c r="N556" s="14"/>
      <c r="O556" s="14"/>
      <c r="P556" s="14"/>
      <c r="Q556" s="14"/>
      <c r="R556" s="14"/>
      <c r="S556" s="14"/>
      <c r="T556" s="14"/>
      <c r="U556" s="14"/>
      <c r="V556" s="14"/>
      <c r="W556" s="14"/>
      <c r="X556" s="14"/>
      <c r="Y556" s="14"/>
      <c r="Z556" s="14"/>
    </row>
    <row r="557" spans="1:26" ht="12.75" customHeight="1" x14ac:dyDescent="0.2">
      <c r="A557" s="14"/>
      <c r="B557" s="247"/>
      <c r="C557" s="247"/>
      <c r="D557" s="247"/>
      <c r="E557" s="495"/>
      <c r="F557" s="247"/>
      <c r="G557" s="247"/>
      <c r="H557" s="473"/>
      <c r="I557" s="14"/>
      <c r="J557" s="14"/>
      <c r="K557" s="14"/>
      <c r="L557" s="14"/>
      <c r="M557" s="14"/>
      <c r="N557" s="14"/>
      <c r="O557" s="14"/>
      <c r="P557" s="14"/>
      <c r="Q557" s="14"/>
      <c r="R557" s="14"/>
      <c r="S557" s="14"/>
      <c r="T557" s="14"/>
      <c r="U557" s="14"/>
      <c r="V557" s="14"/>
      <c r="W557" s="14"/>
      <c r="X557" s="14"/>
      <c r="Y557" s="14"/>
      <c r="Z557" s="14"/>
    </row>
    <row r="558" spans="1:26" ht="12.75" customHeight="1" x14ac:dyDescent="0.2">
      <c r="A558" s="14"/>
      <c r="B558" s="247"/>
      <c r="C558" s="247"/>
      <c r="D558" s="247"/>
      <c r="E558" s="495"/>
      <c r="F558" s="247"/>
      <c r="G558" s="247"/>
      <c r="H558" s="473"/>
      <c r="I558" s="14"/>
      <c r="J558" s="14"/>
      <c r="K558" s="14"/>
      <c r="L558" s="14"/>
      <c r="M558" s="14"/>
      <c r="N558" s="14"/>
      <c r="O558" s="14"/>
      <c r="P558" s="14"/>
      <c r="Q558" s="14"/>
      <c r="R558" s="14"/>
      <c r="S558" s="14"/>
      <c r="T558" s="14"/>
      <c r="U558" s="14"/>
      <c r="V558" s="14"/>
      <c r="W558" s="14"/>
      <c r="X558" s="14"/>
      <c r="Y558" s="14"/>
      <c r="Z558" s="14"/>
    </row>
    <row r="559" spans="1:26" ht="12.75" customHeight="1" x14ac:dyDescent="0.2">
      <c r="A559" s="14"/>
      <c r="B559" s="247"/>
      <c r="C559" s="247"/>
      <c r="D559" s="247"/>
      <c r="E559" s="495"/>
      <c r="F559" s="247"/>
      <c r="G559" s="247"/>
      <c r="H559" s="473"/>
      <c r="I559" s="14"/>
      <c r="J559" s="14"/>
      <c r="K559" s="14"/>
      <c r="L559" s="14"/>
      <c r="M559" s="14"/>
      <c r="N559" s="14"/>
      <c r="O559" s="14"/>
      <c r="P559" s="14"/>
      <c r="Q559" s="14"/>
      <c r="R559" s="14"/>
      <c r="S559" s="14"/>
      <c r="T559" s="14"/>
      <c r="U559" s="14"/>
      <c r="V559" s="14"/>
      <c r="W559" s="14"/>
      <c r="X559" s="14"/>
      <c r="Y559" s="14"/>
      <c r="Z559" s="14"/>
    </row>
    <row r="560" spans="1:26" ht="12.75" customHeight="1" x14ac:dyDescent="0.2">
      <c r="A560" s="14"/>
      <c r="B560" s="247"/>
      <c r="C560" s="247"/>
      <c r="D560" s="247"/>
      <c r="E560" s="495"/>
      <c r="F560" s="247"/>
      <c r="G560" s="247"/>
      <c r="H560" s="473"/>
      <c r="I560" s="14"/>
      <c r="J560" s="14"/>
      <c r="K560" s="14"/>
      <c r="L560" s="14"/>
      <c r="M560" s="14"/>
      <c r="N560" s="14"/>
      <c r="O560" s="14"/>
      <c r="P560" s="14"/>
      <c r="Q560" s="14"/>
      <c r="R560" s="14"/>
      <c r="S560" s="14"/>
      <c r="T560" s="14"/>
      <c r="U560" s="14"/>
      <c r="V560" s="14"/>
      <c r="W560" s="14"/>
      <c r="X560" s="14"/>
      <c r="Y560" s="14"/>
      <c r="Z560" s="14"/>
    </row>
    <row r="561" spans="1:26" ht="12.75" customHeight="1" x14ac:dyDescent="0.2">
      <c r="A561" s="14"/>
      <c r="B561" s="247"/>
      <c r="C561" s="247"/>
      <c r="D561" s="247"/>
      <c r="E561" s="495"/>
      <c r="F561" s="247"/>
      <c r="G561" s="247"/>
      <c r="H561" s="473"/>
      <c r="I561" s="14"/>
      <c r="J561" s="14"/>
      <c r="K561" s="14"/>
      <c r="L561" s="14"/>
      <c r="M561" s="14"/>
      <c r="N561" s="14"/>
      <c r="O561" s="14"/>
      <c r="P561" s="14"/>
      <c r="Q561" s="14"/>
      <c r="R561" s="14"/>
      <c r="S561" s="14"/>
      <c r="T561" s="14"/>
      <c r="U561" s="14"/>
      <c r="V561" s="14"/>
      <c r="W561" s="14"/>
      <c r="X561" s="14"/>
      <c r="Y561" s="14"/>
      <c r="Z561" s="14"/>
    </row>
    <row r="562" spans="1:26" ht="12.75" customHeight="1" x14ac:dyDescent="0.2">
      <c r="A562" s="14"/>
      <c r="B562" s="247"/>
      <c r="C562" s="247"/>
      <c r="D562" s="247"/>
      <c r="E562" s="495"/>
      <c r="F562" s="247"/>
      <c r="G562" s="247"/>
      <c r="H562" s="473"/>
      <c r="I562" s="14"/>
      <c r="J562" s="14"/>
      <c r="K562" s="14"/>
      <c r="L562" s="14"/>
      <c r="M562" s="14"/>
      <c r="N562" s="14"/>
      <c r="O562" s="14"/>
      <c r="P562" s="14"/>
      <c r="Q562" s="14"/>
      <c r="R562" s="14"/>
      <c r="S562" s="14"/>
      <c r="T562" s="14"/>
      <c r="U562" s="14"/>
      <c r="V562" s="14"/>
      <c r="W562" s="14"/>
      <c r="X562" s="14"/>
      <c r="Y562" s="14"/>
      <c r="Z562" s="14"/>
    </row>
    <row r="563" spans="1:26" ht="12.75" customHeight="1" x14ac:dyDescent="0.2">
      <c r="A563" s="14"/>
      <c r="B563" s="247"/>
      <c r="C563" s="247"/>
      <c r="D563" s="247"/>
      <c r="E563" s="495"/>
      <c r="F563" s="247"/>
      <c r="G563" s="247"/>
      <c r="H563" s="473"/>
      <c r="I563" s="14"/>
      <c r="J563" s="14"/>
      <c r="K563" s="14"/>
      <c r="L563" s="14"/>
      <c r="M563" s="14"/>
      <c r="N563" s="14"/>
      <c r="O563" s="14"/>
      <c r="P563" s="14"/>
      <c r="Q563" s="14"/>
      <c r="R563" s="14"/>
      <c r="S563" s="14"/>
      <c r="T563" s="14"/>
      <c r="U563" s="14"/>
      <c r="V563" s="14"/>
      <c r="W563" s="14"/>
      <c r="X563" s="14"/>
      <c r="Y563" s="14"/>
      <c r="Z563" s="14"/>
    </row>
    <row r="564" spans="1:26" ht="12.75" customHeight="1" x14ac:dyDescent="0.2">
      <c r="A564" s="14"/>
      <c r="B564" s="247"/>
      <c r="C564" s="247"/>
      <c r="D564" s="247"/>
      <c r="E564" s="495"/>
      <c r="F564" s="247"/>
      <c r="G564" s="247"/>
      <c r="H564" s="473"/>
      <c r="I564" s="14"/>
      <c r="J564" s="14"/>
      <c r="K564" s="14"/>
      <c r="L564" s="14"/>
      <c r="M564" s="14"/>
      <c r="N564" s="14"/>
      <c r="O564" s="14"/>
      <c r="P564" s="14"/>
      <c r="Q564" s="14"/>
      <c r="R564" s="14"/>
      <c r="S564" s="14"/>
      <c r="T564" s="14"/>
      <c r="U564" s="14"/>
      <c r="V564" s="14"/>
      <c r="W564" s="14"/>
      <c r="X564" s="14"/>
      <c r="Y564" s="14"/>
      <c r="Z564" s="14"/>
    </row>
    <row r="565" spans="1:26" ht="12.75" customHeight="1" x14ac:dyDescent="0.2">
      <c r="A565" s="14"/>
      <c r="B565" s="247"/>
      <c r="C565" s="247"/>
      <c r="D565" s="247"/>
      <c r="E565" s="495"/>
      <c r="F565" s="247"/>
      <c r="G565" s="247"/>
      <c r="H565" s="473"/>
      <c r="I565" s="14"/>
      <c r="J565" s="14"/>
      <c r="K565" s="14"/>
      <c r="L565" s="14"/>
      <c r="M565" s="14"/>
      <c r="N565" s="14"/>
      <c r="O565" s="14"/>
      <c r="P565" s="14"/>
      <c r="Q565" s="14"/>
      <c r="R565" s="14"/>
      <c r="S565" s="14"/>
      <c r="T565" s="14"/>
      <c r="U565" s="14"/>
      <c r="V565" s="14"/>
      <c r="W565" s="14"/>
      <c r="X565" s="14"/>
      <c r="Y565" s="14"/>
      <c r="Z565" s="14"/>
    </row>
    <row r="566" spans="1:26" ht="12.75" customHeight="1" x14ac:dyDescent="0.2">
      <c r="A566" s="14"/>
      <c r="B566" s="247"/>
      <c r="C566" s="247"/>
      <c r="D566" s="247"/>
      <c r="E566" s="495"/>
      <c r="F566" s="247"/>
      <c r="G566" s="247"/>
      <c r="H566" s="473"/>
      <c r="I566" s="14"/>
      <c r="J566" s="14"/>
      <c r="K566" s="14"/>
      <c r="L566" s="14"/>
      <c r="M566" s="14"/>
      <c r="N566" s="14"/>
      <c r="O566" s="14"/>
      <c r="P566" s="14"/>
      <c r="Q566" s="14"/>
      <c r="R566" s="14"/>
      <c r="S566" s="14"/>
      <c r="T566" s="14"/>
      <c r="U566" s="14"/>
      <c r="V566" s="14"/>
      <c r="W566" s="14"/>
      <c r="X566" s="14"/>
      <c r="Y566" s="14"/>
      <c r="Z566" s="14"/>
    </row>
    <row r="567" spans="1:26" ht="12.75" customHeight="1" x14ac:dyDescent="0.2">
      <c r="A567" s="14"/>
      <c r="B567" s="247"/>
      <c r="C567" s="247"/>
      <c r="D567" s="247"/>
      <c r="E567" s="495"/>
      <c r="F567" s="247"/>
      <c r="G567" s="247"/>
      <c r="H567" s="473"/>
      <c r="I567" s="14"/>
      <c r="J567" s="14"/>
      <c r="K567" s="14"/>
      <c r="L567" s="14"/>
      <c r="M567" s="14"/>
      <c r="N567" s="14"/>
      <c r="O567" s="14"/>
      <c r="P567" s="14"/>
      <c r="Q567" s="14"/>
      <c r="R567" s="14"/>
      <c r="S567" s="14"/>
      <c r="T567" s="14"/>
      <c r="U567" s="14"/>
      <c r="V567" s="14"/>
      <c r="W567" s="14"/>
      <c r="X567" s="14"/>
      <c r="Y567" s="14"/>
      <c r="Z567" s="14"/>
    </row>
    <row r="568" spans="1:26" ht="12.75" customHeight="1" x14ac:dyDescent="0.2">
      <c r="A568" s="14"/>
      <c r="B568" s="247"/>
      <c r="C568" s="247"/>
      <c r="D568" s="247"/>
      <c r="E568" s="495"/>
      <c r="F568" s="247"/>
      <c r="G568" s="247"/>
      <c r="H568" s="473"/>
      <c r="I568" s="14"/>
      <c r="J568" s="14"/>
      <c r="K568" s="14"/>
      <c r="L568" s="14"/>
      <c r="M568" s="14"/>
      <c r="N568" s="14"/>
      <c r="O568" s="14"/>
      <c r="P568" s="14"/>
      <c r="Q568" s="14"/>
      <c r="R568" s="14"/>
      <c r="S568" s="14"/>
      <c r="T568" s="14"/>
      <c r="U568" s="14"/>
      <c r="V568" s="14"/>
      <c r="W568" s="14"/>
      <c r="X568" s="14"/>
      <c r="Y568" s="14"/>
      <c r="Z568" s="14"/>
    </row>
    <row r="569" spans="1:26" ht="12.75" customHeight="1" x14ac:dyDescent="0.2">
      <c r="A569" s="14"/>
      <c r="B569" s="247"/>
      <c r="C569" s="247"/>
      <c r="D569" s="247"/>
      <c r="E569" s="495"/>
      <c r="F569" s="247"/>
      <c r="G569" s="247"/>
      <c r="H569" s="473"/>
      <c r="I569" s="14"/>
      <c r="J569" s="14"/>
      <c r="K569" s="14"/>
      <c r="L569" s="14"/>
      <c r="M569" s="14"/>
      <c r="N569" s="14"/>
      <c r="O569" s="14"/>
      <c r="P569" s="14"/>
      <c r="Q569" s="14"/>
      <c r="R569" s="14"/>
      <c r="S569" s="14"/>
      <c r="T569" s="14"/>
      <c r="U569" s="14"/>
      <c r="V569" s="14"/>
      <c r="W569" s="14"/>
      <c r="X569" s="14"/>
      <c r="Y569" s="14"/>
      <c r="Z569" s="14"/>
    </row>
    <row r="570" spans="1:26" ht="12.75" customHeight="1" x14ac:dyDescent="0.2">
      <c r="A570" s="14"/>
      <c r="B570" s="247"/>
      <c r="C570" s="247"/>
      <c r="D570" s="247"/>
      <c r="E570" s="495"/>
      <c r="F570" s="247"/>
      <c r="G570" s="247"/>
      <c r="H570" s="473"/>
      <c r="I570" s="14"/>
      <c r="J570" s="14"/>
      <c r="K570" s="14"/>
      <c r="L570" s="14"/>
      <c r="M570" s="14"/>
      <c r="N570" s="14"/>
      <c r="O570" s="14"/>
      <c r="P570" s="14"/>
      <c r="Q570" s="14"/>
      <c r="R570" s="14"/>
      <c r="S570" s="14"/>
      <c r="T570" s="14"/>
      <c r="U570" s="14"/>
      <c r="V570" s="14"/>
      <c r="W570" s="14"/>
      <c r="X570" s="14"/>
      <c r="Y570" s="14"/>
      <c r="Z570" s="14"/>
    </row>
    <row r="571" spans="1:26" ht="12.75" customHeight="1" x14ac:dyDescent="0.2">
      <c r="A571" s="14"/>
      <c r="B571" s="247"/>
      <c r="C571" s="247"/>
      <c r="D571" s="247"/>
      <c r="E571" s="495"/>
      <c r="F571" s="247"/>
      <c r="G571" s="247"/>
      <c r="H571" s="473"/>
      <c r="I571" s="14"/>
      <c r="J571" s="14"/>
      <c r="K571" s="14"/>
      <c r="L571" s="14"/>
      <c r="M571" s="14"/>
      <c r="N571" s="14"/>
      <c r="O571" s="14"/>
      <c r="P571" s="14"/>
      <c r="Q571" s="14"/>
      <c r="R571" s="14"/>
      <c r="S571" s="14"/>
      <c r="T571" s="14"/>
      <c r="U571" s="14"/>
      <c r="V571" s="14"/>
      <c r="W571" s="14"/>
      <c r="X571" s="14"/>
      <c r="Y571" s="14"/>
      <c r="Z571" s="14"/>
    </row>
    <row r="572" spans="1:26" ht="12.75" customHeight="1" x14ac:dyDescent="0.2">
      <c r="A572" s="14"/>
      <c r="B572" s="247"/>
      <c r="C572" s="247"/>
      <c r="D572" s="247"/>
      <c r="E572" s="495"/>
      <c r="F572" s="247"/>
      <c r="G572" s="247"/>
      <c r="H572" s="473"/>
      <c r="I572" s="14"/>
      <c r="J572" s="14"/>
      <c r="K572" s="14"/>
      <c r="L572" s="14"/>
      <c r="M572" s="14"/>
      <c r="N572" s="14"/>
      <c r="O572" s="14"/>
      <c r="P572" s="14"/>
      <c r="Q572" s="14"/>
      <c r="R572" s="14"/>
      <c r="S572" s="14"/>
      <c r="T572" s="14"/>
      <c r="U572" s="14"/>
      <c r="V572" s="14"/>
      <c r="W572" s="14"/>
      <c r="X572" s="14"/>
      <c r="Y572" s="14"/>
      <c r="Z572" s="14"/>
    </row>
    <row r="573" spans="1:26" ht="12.75" customHeight="1" x14ac:dyDescent="0.2">
      <c r="A573" s="14"/>
      <c r="B573" s="247"/>
      <c r="C573" s="247"/>
      <c r="D573" s="247"/>
      <c r="E573" s="495"/>
      <c r="F573" s="247"/>
      <c r="G573" s="247"/>
      <c r="H573" s="473"/>
      <c r="I573" s="14"/>
      <c r="J573" s="14"/>
      <c r="K573" s="14"/>
      <c r="L573" s="14"/>
      <c r="M573" s="14"/>
      <c r="N573" s="14"/>
      <c r="O573" s="14"/>
      <c r="P573" s="14"/>
      <c r="Q573" s="14"/>
      <c r="R573" s="14"/>
      <c r="S573" s="14"/>
      <c r="T573" s="14"/>
      <c r="U573" s="14"/>
      <c r="V573" s="14"/>
      <c r="W573" s="14"/>
      <c r="X573" s="14"/>
      <c r="Y573" s="14"/>
      <c r="Z573" s="14"/>
    </row>
    <row r="574" spans="1:26" ht="12.75" customHeight="1" x14ac:dyDescent="0.2">
      <c r="A574" s="14"/>
      <c r="B574" s="247"/>
      <c r="C574" s="247"/>
      <c r="D574" s="247"/>
      <c r="E574" s="495"/>
      <c r="F574" s="247"/>
      <c r="G574" s="247"/>
      <c r="H574" s="473"/>
      <c r="I574" s="14"/>
      <c r="J574" s="14"/>
      <c r="K574" s="14"/>
      <c r="L574" s="14"/>
      <c r="M574" s="14"/>
      <c r="N574" s="14"/>
      <c r="O574" s="14"/>
      <c r="P574" s="14"/>
      <c r="Q574" s="14"/>
      <c r="R574" s="14"/>
      <c r="S574" s="14"/>
      <c r="T574" s="14"/>
      <c r="U574" s="14"/>
      <c r="V574" s="14"/>
      <c r="W574" s="14"/>
      <c r="X574" s="14"/>
      <c r="Y574" s="14"/>
      <c r="Z574" s="14"/>
    </row>
    <row r="575" spans="1:26" ht="12.75" customHeight="1" x14ac:dyDescent="0.2">
      <c r="A575" s="14"/>
      <c r="B575" s="247"/>
      <c r="C575" s="247"/>
      <c r="D575" s="247"/>
      <c r="E575" s="495"/>
      <c r="F575" s="247"/>
      <c r="G575" s="247"/>
      <c r="H575" s="473"/>
      <c r="I575" s="14"/>
      <c r="J575" s="14"/>
      <c r="K575" s="14"/>
      <c r="L575" s="14"/>
      <c r="M575" s="14"/>
      <c r="N575" s="14"/>
      <c r="O575" s="14"/>
      <c r="P575" s="14"/>
      <c r="Q575" s="14"/>
      <c r="R575" s="14"/>
      <c r="S575" s="14"/>
      <c r="T575" s="14"/>
      <c r="U575" s="14"/>
      <c r="V575" s="14"/>
      <c r="W575" s="14"/>
      <c r="X575" s="14"/>
      <c r="Y575" s="14"/>
      <c r="Z575" s="14"/>
    </row>
    <row r="576" spans="1:26" ht="12.75" customHeight="1" x14ac:dyDescent="0.2">
      <c r="A576" s="14"/>
      <c r="B576" s="247"/>
      <c r="C576" s="247"/>
      <c r="D576" s="247"/>
      <c r="E576" s="495"/>
      <c r="F576" s="247"/>
      <c r="G576" s="247"/>
      <c r="H576" s="473"/>
      <c r="I576" s="14"/>
      <c r="J576" s="14"/>
      <c r="K576" s="14"/>
      <c r="L576" s="14"/>
      <c r="M576" s="14"/>
      <c r="N576" s="14"/>
      <c r="O576" s="14"/>
      <c r="P576" s="14"/>
      <c r="Q576" s="14"/>
      <c r="R576" s="14"/>
      <c r="S576" s="14"/>
      <c r="T576" s="14"/>
      <c r="U576" s="14"/>
      <c r="V576" s="14"/>
      <c r="W576" s="14"/>
      <c r="X576" s="14"/>
      <c r="Y576" s="14"/>
      <c r="Z576" s="14"/>
    </row>
    <row r="577" spans="1:26" ht="12.75" customHeight="1" x14ac:dyDescent="0.2">
      <c r="A577" s="14"/>
      <c r="B577" s="247"/>
      <c r="C577" s="247"/>
      <c r="D577" s="247"/>
      <c r="E577" s="495"/>
      <c r="F577" s="247"/>
      <c r="G577" s="247"/>
      <c r="H577" s="473"/>
      <c r="I577" s="14"/>
      <c r="J577" s="14"/>
      <c r="K577" s="14"/>
      <c r="L577" s="14"/>
      <c r="M577" s="14"/>
      <c r="N577" s="14"/>
      <c r="O577" s="14"/>
      <c r="P577" s="14"/>
      <c r="Q577" s="14"/>
      <c r="R577" s="14"/>
      <c r="S577" s="14"/>
      <c r="T577" s="14"/>
      <c r="U577" s="14"/>
      <c r="V577" s="14"/>
      <c r="W577" s="14"/>
      <c r="X577" s="14"/>
      <c r="Y577" s="14"/>
      <c r="Z577" s="14"/>
    </row>
    <row r="578" spans="1:26" ht="12.75" customHeight="1" x14ac:dyDescent="0.2">
      <c r="A578" s="14"/>
      <c r="B578" s="247"/>
      <c r="C578" s="247"/>
      <c r="D578" s="247"/>
      <c r="E578" s="495"/>
      <c r="F578" s="247"/>
      <c r="G578" s="247"/>
      <c r="H578" s="473"/>
      <c r="I578" s="14"/>
      <c r="J578" s="14"/>
      <c r="K578" s="14"/>
      <c r="L578" s="14"/>
      <c r="M578" s="14"/>
      <c r="N578" s="14"/>
      <c r="O578" s="14"/>
      <c r="P578" s="14"/>
      <c r="Q578" s="14"/>
      <c r="R578" s="14"/>
      <c r="S578" s="14"/>
      <c r="T578" s="14"/>
      <c r="U578" s="14"/>
      <c r="V578" s="14"/>
      <c r="W578" s="14"/>
      <c r="X578" s="14"/>
      <c r="Y578" s="14"/>
      <c r="Z578" s="14"/>
    </row>
    <row r="579" spans="1:26" ht="12.75" customHeight="1" x14ac:dyDescent="0.2">
      <c r="A579" s="14"/>
      <c r="B579" s="247"/>
      <c r="C579" s="247"/>
      <c r="D579" s="247"/>
      <c r="E579" s="495"/>
      <c r="F579" s="247"/>
      <c r="G579" s="247"/>
      <c r="H579" s="473"/>
      <c r="I579" s="14"/>
      <c r="J579" s="14"/>
      <c r="K579" s="14"/>
      <c r="L579" s="14"/>
      <c r="M579" s="14"/>
      <c r="N579" s="14"/>
      <c r="O579" s="14"/>
      <c r="P579" s="14"/>
      <c r="Q579" s="14"/>
      <c r="R579" s="14"/>
      <c r="S579" s="14"/>
      <c r="T579" s="14"/>
      <c r="U579" s="14"/>
      <c r="V579" s="14"/>
      <c r="W579" s="14"/>
      <c r="X579" s="14"/>
      <c r="Y579" s="14"/>
      <c r="Z579" s="14"/>
    </row>
    <row r="580" spans="1:26" ht="12.75" customHeight="1" x14ac:dyDescent="0.2">
      <c r="A580" s="14"/>
      <c r="B580" s="247"/>
      <c r="C580" s="247"/>
      <c r="D580" s="247"/>
      <c r="E580" s="495"/>
      <c r="F580" s="247"/>
      <c r="G580" s="247"/>
      <c r="H580" s="473"/>
      <c r="I580" s="14"/>
      <c r="J580" s="14"/>
      <c r="K580" s="14"/>
      <c r="L580" s="14"/>
      <c r="M580" s="14"/>
      <c r="N580" s="14"/>
      <c r="O580" s="14"/>
      <c r="P580" s="14"/>
      <c r="Q580" s="14"/>
      <c r="R580" s="14"/>
      <c r="S580" s="14"/>
      <c r="T580" s="14"/>
      <c r="U580" s="14"/>
      <c r="V580" s="14"/>
      <c r="W580" s="14"/>
      <c r="X580" s="14"/>
      <c r="Y580" s="14"/>
      <c r="Z580" s="14"/>
    </row>
    <row r="581" spans="1:26" ht="12.75" customHeight="1" x14ac:dyDescent="0.2">
      <c r="A581" s="14"/>
      <c r="B581" s="247"/>
      <c r="C581" s="247"/>
      <c r="D581" s="247"/>
      <c r="E581" s="495"/>
      <c r="F581" s="247"/>
      <c r="G581" s="247"/>
      <c r="H581" s="473"/>
      <c r="I581" s="14"/>
      <c r="J581" s="14"/>
      <c r="K581" s="14"/>
      <c r="L581" s="14"/>
      <c r="M581" s="14"/>
      <c r="N581" s="14"/>
      <c r="O581" s="14"/>
      <c r="P581" s="14"/>
      <c r="Q581" s="14"/>
      <c r="R581" s="14"/>
      <c r="S581" s="14"/>
      <c r="T581" s="14"/>
      <c r="U581" s="14"/>
      <c r="V581" s="14"/>
      <c r="W581" s="14"/>
      <c r="X581" s="14"/>
      <c r="Y581" s="14"/>
      <c r="Z581" s="14"/>
    </row>
    <row r="582" spans="1:26" ht="12.75" customHeight="1" x14ac:dyDescent="0.2">
      <c r="A582" s="14"/>
      <c r="B582" s="247"/>
      <c r="C582" s="247"/>
      <c r="D582" s="247"/>
      <c r="E582" s="495"/>
      <c r="F582" s="247"/>
      <c r="G582" s="247"/>
      <c r="H582" s="473"/>
      <c r="I582" s="14"/>
      <c r="J582" s="14"/>
      <c r="K582" s="14"/>
      <c r="L582" s="14"/>
      <c r="M582" s="14"/>
      <c r="N582" s="14"/>
      <c r="O582" s="14"/>
      <c r="P582" s="14"/>
      <c r="Q582" s="14"/>
      <c r="R582" s="14"/>
      <c r="S582" s="14"/>
      <c r="T582" s="14"/>
      <c r="U582" s="14"/>
      <c r="V582" s="14"/>
      <c r="W582" s="14"/>
      <c r="X582" s="14"/>
      <c r="Y582" s="14"/>
      <c r="Z582" s="14"/>
    </row>
    <row r="583" spans="1:26" ht="12.75" customHeight="1" x14ac:dyDescent="0.2">
      <c r="A583" s="14"/>
      <c r="B583" s="247"/>
      <c r="C583" s="247"/>
      <c r="D583" s="247"/>
      <c r="E583" s="495"/>
      <c r="F583" s="247"/>
      <c r="G583" s="247"/>
      <c r="H583" s="473"/>
      <c r="I583" s="14"/>
      <c r="J583" s="14"/>
      <c r="K583" s="14"/>
      <c r="L583" s="14"/>
      <c r="M583" s="14"/>
      <c r="N583" s="14"/>
      <c r="O583" s="14"/>
      <c r="P583" s="14"/>
      <c r="Q583" s="14"/>
      <c r="R583" s="14"/>
      <c r="S583" s="14"/>
      <c r="T583" s="14"/>
      <c r="U583" s="14"/>
      <c r="V583" s="14"/>
      <c r="W583" s="14"/>
      <c r="X583" s="14"/>
      <c r="Y583" s="14"/>
      <c r="Z583" s="14"/>
    </row>
    <row r="584" spans="1:26" ht="12.75" customHeight="1" x14ac:dyDescent="0.2">
      <c r="A584" s="14"/>
      <c r="B584" s="247"/>
      <c r="C584" s="247"/>
      <c r="D584" s="247"/>
      <c r="E584" s="495"/>
      <c r="F584" s="247"/>
      <c r="G584" s="247"/>
      <c r="H584" s="473"/>
      <c r="I584" s="14"/>
      <c r="J584" s="14"/>
      <c r="K584" s="14"/>
      <c r="L584" s="14"/>
      <c r="M584" s="14"/>
      <c r="N584" s="14"/>
      <c r="O584" s="14"/>
      <c r="P584" s="14"/>
      <c r="Q584" s="14"/>
      <c r="R584" s="14"/>
      <c r="S584" s="14"/>
      <c r="T584" s="14"/>
      <c r="U584" s="14"/>
      <c r="V584" s="14"/>
      <c r="W584" s="14"/>
      <c r="X584" s="14"/>
      <c r="Y584" s="14"/>
      <c r="Z584" s="14"/>
    </row>
    <row r="585" spans="1:26" ht="12.75" customHeight="1" x14ac:dyDescent="0.2">
      <c r="A585" s="14"/>
      <c r="B585" s="247"/>
      <c r="C585" s="247"/>
      <c r="D585" s="247"/>
      <c r="E585" s="495"/>
      <c r="F585" s="247"/>
      <c r="G585" s="247"/>
      <c r="H585" s="473"/>
      <c r="I585" s="14"/>
      <c r="J585" s="14"/>
      <c r="K585" s="14"/>
      <c r="L585" s="14"/>
      <c r="M585" s="14"/>
      <c r="N585" s="14"/>
      <c r="O585" s="14"/>
      <c r="P585" s="14"/>
      <c r="Q585" s="14"/>
      <c r="R585" s="14"/>
      <c r="S585" s="14"/>
      <c r="T585" s="14"/>
      <c r="U585" s="14"/>
      <c r="V585" s="14"/>
      <c r="W585" s="14"/>
      <c r="X585" s="14"/>
      <c r="Y585" s="14"/>
      <c r="Z585" s="14"/>
    </row>
    <row r="586" spans="1:26" ht="12.75" customHeight="1" x14ac:dyDescent="0.2">
      <c r="A586" s="14"/>
      <c r="B586" s="247"/>
      <c r="C586" s="247"/>
      <c r="D586" s="247"/>
      <c r="E586" s="495"/>
      <c r="F586" s="247"/>
      <c r="G586" s="247"/>
      <c r="H586" s="473"/>
      <c r="I586" s="14"/>
      <c r="J586" s="14"/>
      <c r="K586" s="14"/>
      <c r="L586" s="14"/>
      <c r="M586" s="14"/>
      <c r="N586" s="14"/>
      <c r="O586" s="14"/>
      <c r="P586" s="14"/>
      <c r="Q586" s="14"/>
      <c r="R586" s="14"/>
      <c r="S586" s="14"/>
      <c r="T586" s="14"/>
      <c r="U586" s="14"/>
      <c r="V586" s="14"/>
      <c r="W586" s="14"/>
      <c r="X586" s="14"/>
      <c r="Y586" s="14"/>
      <c r="Z586" s="14"/>
    </row>
    <row r="587" spans="1:26" ht="12.75" customHeight="1" x14ac:dyDescent="0.2">
      <c r="A587" s="14"/>
      <c r="B587" s="247"/>
      <c r="C587" s="247"/>
      <c r="D587" s="247"/>
      <c r="E587" s="495"/>
      <c r="F587" s="247"/>
      <c r="G587" s="247"/>
      <c r="H587" s="473"/>
      <c r="I587" s="14"/>
      <c r="J587" s="14"/>
      <c r="K587" s="14"/>
      <c r="L587" s="14"/>
      <c r="M587" s="14"/>
      <c r="N587" s="14"/>
      <c r="O587" s="14"/>
      <c r="P587" s="14"/>
      <c r="Q587" s="14"/>
      <c r="R587" s="14"/>
      <c r="S587" s="14"/>
      <c r="T587" s="14"/>
      <c r="U587" s="14"/>
      <c r="V587" s="14"/>
      <c r="W587" s="14"/>
      <c r="X587" s="14"/>
      <c r="Y587" s="14"/>
      <c r="Z587" s="14"/>
    </row>
    <row r="588" spans="1:26" ht="12.75" customHeight="1" x14ac:dyDescent="0.2">
      <c r="A588" s="14"/>
      <c r="B588" s="247"/>
      <c r="C588" s="247"/>
      <c r="D588" s="247"/>
      <c r="E588" s="495"/>
      <c r="F588" s="247"/>
      <c r="G588" s="247"/>
      <c r="H588" s="473"/>
      <c r="I588" s="14"/>
      <c r="J588" s="14"/>
      <c r="K588" s="14"/>
      <c r="L588" s="14"/>
      <c r="M588" s="14"/>
      <c r="N588" s="14"/>
      <c r="O588" s="14"/>
      <c r="P588" s="14"/>
      <c r="Q588" s="14"/>
      <c r="R588" s="14"/>
      <c r="S588" s="14"/>
      <c r="T588" s="14"/>
      <c r="U588" s="14"/>
      <c r="V588" s="14"/>
      <c r="W588" s="14"/>
      <c r="X588" s="14"/>
      <c r="Y588" s="14"/>
      <c r="Z588" s="14"/>
    </row>
    <row r="589" spans="1:26" ht="12.75" customHeight="1" x14ac:dyDescent="0.2">
      <c r="A589" s="14"/>
      <c r="B589" s="247"/>
      <c r="C589" s="247"/>
      <c r="D589" s="247"/>
      <c r="E589" s="495"/>
      <c r="F589" s="247"/>
      <c r="G589" s="247"/>
      <c r="H589" s="473"/>
      <c r="I589" s="14"/>
      <c r="J589" s="14"/>
      <c r="K589" s="14"/>
      <c r="L589" s="14"/>
      <c r="M589" s="14"/>
      <c r="N589" s="14"/>
      <c r="O589" s="14"/>
      <c r="P589" s="14"/>
      <c r="Q589" s="14"/>
      <c r="R589" s="14"/>
      <c r="S589" s="14"/>
      <c r="T589" s="14"/>
      <c r="U589" s="14"/>
      <c r="V589" s="14"/>
      <c r="W589" s="14"/>
      <c r="X589" s="14"/>
      <c r="Y589" s="14"/>
      <c r="Z589" s="14"/>
    </row>
    <row r="590" spans="1:26" ht="12.75" customHeight="1" x14ac:dyDescent="0.2">
      <c r="A590" s="14"/>
      <c r="B590" s="247"/>
      <c r="C590" s="247"/>
      <c r="D590" s="247"/>
      <c r="E590" s="495"/>
      <c r="F590" s="247"/>
      <c r="G590" s="247"/>
      <c r="H590" s="473"/>
      <c r="I590" s="14"/>
      <c r="J590" s="14"/>
      <c r="K590" s="14"/>
      <c r="L590" s="14"/>
      <c r="M590" s="14"/>
      <c r="N590" s="14"/>
      <c r="O590" s="14"/>
      <c r="P590" s="14"/>
      <c r="Q590" s="14"/>
      <c r="R590" s="14"/>
      <c r="S590" s="14"/>
      <c r="T590" s="14"/>
      <c r="U590" s="14"/>
      <c r="V590" s="14"/>
      <c r="W590" s="14"/>
      <c r="X590" s="14"/>
      <c r="Y590" s="14"/>
      <c r="Z590" s="14"/>
    </row>
    <row r="591" spans="1:26" ht="12.75" customHeight="1" x14ac:dyDescent="0.2">
      <c r="A591" s="14"/>
      <c r="B591" s="247"/>
      <c r="C591" s="247"/>
      <c r="D591" s="247"/>
      <c r="E591" s="495"/>
      <c r="F591" s="247"/>
      <c r="G591" s="247"/>
      <c r="H591" s="473"/>
      <c r="I591" s="14"/>
      <c r="J591" s="14"/>
      <c r="K591" s="14"/>
      <c r="L591" s="14"/>
      <c r="M591" s="14"/>
      <c r="N591" s="14"/>
      <c r="O591" s="14"/>
      <c r="P591" s="14"/>
      <c r="Q591" s="14"/>
      <c r="R591" s="14"/>
      <c r="S591" s="14"/>
      <c r="T591" s="14"/>
      <c r="U591" s="14"/>
      <c r="V591" s="14"/>
      <c r="W591" s="14"/>
      <c r="X591" s="14"/>
      <c r="Y591" s="14"/>
      <c r="Z591" s="14"/>
    </row>
    <row r="592" spans="1:26" ht="12.75" customHeight="1" x14ac:dyDescent="0.2">
      <c r="A592" s="14"/>
      <c r="B592" s="247"/>
      <c r="C592" s="247"/>
      <c r="D592" s="247"/>
      <c r="E592" s="495"/>
      <c r="F592" s="247"/>
      <c r="G592" s="247"/>
      <c r="H592" s="473"/>
      <c r="I592" s="14"/>
      <c r="J592" s="14"/>
      <c r="K592" s="14"/>
      <c r="L592" s="14"/>
      <c r="M592" s="14"/>
      <c r="N592" s="14"/>
      <c r="O592" s="14"/>
      <c r="P592" s="14"/>
      <c r="Q592" s="14"/>
      <c r="R592" s="14"/>
      <c r="S592" s="14"/>
      <c r="T592" s="14"/>
      <c r="U592" s="14"/>
      <c r="V592" s="14"/>
      <c r="W592" s="14"/>
      <c r="X592" s="14"/>
      <c r="Y592" s="14"/>
      <c r="Z592" s="14"/>
    </row>
    <row r="593" spans="1:26" ht="12.75" customHeight="1" x14ac:dyDescent="0.2">
      <c r="A593" s="14"/>
      <c r="B593" s="247"/>
      <c r="C593" s="247"/>
      <c r="D593" s="247"/>
      <c r="E593" s="495"/>
      <c r="F593" s="247"/>
      <c r="G593" s="247"/>
      <c r="H593" s="473"/>
      <c r="I593" s="14"/>
      <c r="J593" s="14"/>
      <c r="K593" s="14"/>
      <c r="L593" s="14"/>
      <c r="M593" s="14"/>
      <c r="N593" s="14"/>
      <c r="O593" s="14"/>
      <c r="P593" s="14"/>
      <c r="Q593" s="14"/>
      <c r="R593" s="14"/>
      <c r="S593" s="14"/>
      <c r="T593" s="14"/>
      <c r="U593" s="14"/>
      <c r="V593" s="14"/>
      <c r="W593" s="14"/>
      <c r="X593" s="14"/>
      <c r="Y593" s="14"/>
      <c r="Z593" s="14"/>
    </row>
    <row r="594" spans="1:26" ht="12.75" customHeight="1" x14ac:dyDescent="0.2">
      <c r="A594" s="14"/>
      <c r="B594" s="247"/>
      <c r="C594" s="247"/>
      <c r="D594" s="247"/>
      <c r="E594" s="495"/>
      <c r="F594" s="247"/>
      <c r="G594" s="247"/>
      <c r="H594" s="473"/>
      <c r="I594" s="14"/>
      <c r="J594" s="14"/>
      <c r="K594" s="14"/>
      <c r="L594" s="14"/>
      <c r="M594" s="14"/>
      <c r="N594" s="14"/>
      <c r="O594" s="14"/>
      <c r="P594" s="14"/>
      <c r="Q594" s="14"/>
      <c r="R594" s="14"/>
      <c r="S594" s="14"/>
      <c r="T594" s="14"/>
      <c r="U594" s="14"/>
      <c r="V594" s="14"/>
      <c r="W594" s="14"/>
      <c r="X594" s="14"/>
      <c r="Y594" s="14"/>
      <c r="Z594" s="14"/>
    </row>
    <row r="595" spans="1:26" ht="12.75" customHeight="1" x14ac:dyDescent="0.2">
      <c r="A595" s="14"/>
      <c r="B595" s="247"/>
      <c r="C595" s="247"/>
      <c r="D595" s="247"/>
      <c r="E595" s="495"/>
      <c r="F595" s="247"/>
      <c r="G595" s="247"/>
      <c r="H595" s="473"/>
      <c r="I595" s="14"/>
      <c r="J595" s="14"/>
      <c r="K595" s="14"/>
      <c r="L595" s="14"/>
      <c r="M595" s="14"/>
      <c r="N595" s="14"/>
      <c r="O595" s="14"/>
      <c r="P595" s="14"/>
      <c r="Q595" s="14"/>
      <c r="R595" s="14"/>
      <c r="S595" s="14"/>
      <c r="T595" s="14"/>
      <c r="U595" s="14"/>
      <c r="V595" s="14"/>
      <c r="W595" s="14"/>
      <c r="X595" s="14"/>
      <c r="Y595" s="14"/>
      <c r="Z595" s="14"/>
    </row>
    <row r="596" spans="1:26" ht="12.75" customHeight="1" x14ac:dyDescent="0.2">
      <c r="A596" s="14"/>
      <c r="B596" s="247"/>
      <c r="C596" s="247"/>
      <c r="D596" s="247"/>
      <c r="E596" s="495"/>
      <c r="F596" s="247"/>
      <c r="G596" s="247"/>
      <c r="H596" s="473"/>
      <c r="I596" s="14"/>
      <c r="J596" s="14"/>
      <c r="K596" s="14"/>
      <c r="L596" s="14"/>
      <c r="M596" s="14"/>
      <c r="N596" s="14"/>
      <c r="O596" s="14"/>
      <c r="P596" s="14"/>
      <c r="Q596" s="14"/>
      <c r="R596" s="14"/>
      <c r="S596" s="14"/>
      <c r="T596" s="14"/>
      <c r="U596" s="14"/>
      <c r="V596" s="14"/>
      <c r="W596" s="14"/>
      <c r="X596" s="14"/>
      <c r="Y596" s="14"/>
      <c r="Z596" s="14"/>
    </row>
    <row r="597" spans="1:26" ht="12.75" customHeight="1" x14ac:dyDescent="0.2">
      <c r="A597" s="14"/>
      <c r="B597" s="247"/>
      <c r="C597" s="247"/>
      <c r="D597" s="247"/>
      <c r="E597" s="495"/>
      <c r="F597" s="247"/>
      <c r="G597" s="247"/>
      <c r="H597" s="473"/>
      <c r="I597" s="14"/>
      <c r="J597" s="14"/>
      <c r="K597" s="14"/>
      <c r="L597" s="14"/>
      <c r="M597" s="14"/>
      <c r="N597" s="14"/>
      <c r="O597" s="14"/>
      <c r="P597" s="14"/>
      <c r="Q597" s="14"/>
      <c r="R597" s="14"/>
      <c r="S597" s="14"/>
      <c r="T597" s="14"/>
      <c r="U597" s="14"/>
      <c r="V597" s="14"/>
      <c r="W597" s="14"/>
      <c r="X597" s="14"/>
      <c r="Y597" s="14"/>
      <c r="Z597" s="14"/>
    </row>
    <row r="598" spans="1:26" ht="12.75" customHeight="1" x14ac:dyDescent="0.2">
      <c r="A598" s="14"/>
      <c r="B598" s="247"/>
      <c r="C598" s="247"/>
      <c r="D598" s="247"/>
      <c r="E598" s="495"/>
      <c r="F598" s="247"/>
      <c r="G598" s="247"/>
      <c r="H598" s="473"/>
      <c r="I598" s="14"/>
      <c r="J598" s="14"/>
      <c r="K598" s="14"/>
      <c r="L598" s="14"/>
      <c r="M598" s="14"/>
      <c r="N598" s="14"/>
      <c r="O598" s="14"/>
      <c r="P598" s="14"/>
      <c r="Q598" s="14"/>
      <c r="R598" s="14"/>
      <c r="S598" s="14"/>
      <c r="T598" s="14"/>
      <c r="U598" s="14"/>
      <c r="V598" s="14"/>
      <c r="W598" s="14"/>
      <c r="X598" s="14"/>
      <c r="Y598" s="14"/>
      <c r="Z598" s="14"/>
    </row>
    <row r="599" spans="1:26" ht="12.75" customHeight="1" x14ac:dyDescent="0.2">
      <c r="A599" s="14"/>
      <c r="B599" s="247"/>
      <c r="C599" s="247"/>
      <c r="D599" s="247"/>
      <c r="E599" s="495"/>
      <c r="F599" s="247"/>
      <c r="G599" s="247"/>
      <c r="H599" s="473"/>
      <c r="I599" s="14"/>
      <c r="J599" s="14"/>
      <c r="K599" s="14"/>
      <c r="L599" s="14"/>
      <c r="M599" s="14"/>
      <c r="N599" s="14"/>
      <c r="O599" s="14"/>
      <c r="P599" s="14"/>
      <c r="Q599" s="14"/>
      <c r="R599" s="14"/>
      <c r="S599" s="14"/>
      <c r="T599" s="14"/>
      <c r="U599" s="14"/>
      <c r="V599" s="14"/>
      <c r="W599" s="14"/>
      <c r="X599" s="14"/>
      <c r="Y599" s="14"/>
      <c r="Z599" s="14"/>
    </row>
    <row r="600" spans="1:26" ht="12.75" customHeight="1" x14ac:dyDescent="0.2">
      <c r="A600" s="14"/>
      <c r="B600" s="247"/>
      <c r="C600" s="247"/>
      <c r="D600" s="247"/>
      <c r="E600" s="495"/>
      <c r="F600" s="247"/>
      <c r="G600" s="247"/>
      <c r="H600" s="473"/>
      <c r="I600" s="14"/>
      <c r="J600" s="14"/>
      <c r="K600" s="14"/>
      <c r="L600" s="14"/>
      <c r="M600" s="14"/>
      <c r="N600" s="14"/>
      <c r="O600" s="14"/>
      <c r="P600" s="14"/>
      <c r="Q600" s="14"/>
      <c r="R600" s="14"/>
      <c r="S600" s="14"/>
      <c r="T600" s="14"/>
      <c r="U600" s="14"/>
      <c r="V600" s="14"/>
      <c r="W600" s="14"/>
      <c r="X600" s="14"/>
      <c r="Y600" s="14"/>
      <c r="Z600" s="14"/>
    </row>
    <row r="601" spans="1:26" ht="12.75" customHeight="1" x14ac:dyDescent="0.2">
      <c r="A601" s="14"/>
      <c r="B601" s="247"/>
      <c r="C601" s="247"/>
      <c r="D601" s="247"/>
      <c r="E601" s="495"/>
      <c r="F601" s="247"/>
      <c r="G601" s="247"/>
      <c r="H601" s="473"/>
      <c r="I601" s="14"/>
      <c r="J601" s="14"/>
      <c r="K601" s="14"/>
      <c r="L601" s="14"/>
      <c r="M601" s="14"/>
      <c r="N601" s="14"/>
      <c r="O601" s="14"/>
      <c r="P601" s="14"/>
      <c r="Q601" s="14"/>
      <c r="R601" s="14"/>
      <c r="S601" s="14"/>
      <c r="T601" s="14"/>
      <c r="U601" s="14"/>
      <c r="V601" s="14"/>
      <c r="W601" s="14"/>
      <c r="X601" s="14"/>
      <c r="Y601" s="14"/>
      <c r="Z601" s="14"/>
    </row>
    <row r="602" spans="1:26" ht="12.75" customHeight="1" x14ac:dyDescent="0.2">
      <c r="A602" s="14"/>
      <c r="B602" s="247"/>
      <c r="C602" s="247"/>
      <c r="D602" s="247"/>
      <c r="E602" s="495"/>
      <c r="F602" s="247"/>
      <c r="G602" s="247"/>
      <c r="H602" s="473"/>
      <c r="I602" s="14"/>
      <c r="J602" s="14"/>
      <c r="K602" s="14"/>
      <c r="L602" s="14"/>
      <c r="M602" s="14"/>
      <c r="N602" s="14"/>
      <c r="O602" s="14"/>
      <c r="P602" s="14"/>
      <c r="Q602" s="14"/>
      <c r="R602" s="14"/>
      <c r="S602" s="14"/>
      <c r="T602" s="14"/>
      <c r="U602" s="14"/>
      <c r="V602" s="14"/>
      <c r="W602" s="14"/>
      <c r="X602" s="14"/>
      <c r="Y602" s="14"/>
      <c r="Z602" s="14"/>
    </row>
    <row r="603" spans="1:26" ht="12.75" customHeight="1" x14ac:dyDescent="0.2">
      <c r="A603" s="14"/>
      <c r="B603" s="247"/>
      <c r="C603" s="247"/>
      <c r="D603" s="247"/>
      <c r="E603" s="495"/>
      <c r="F603" s="247"/>
      <c r="G603" s="247"/>
      <c r="H603" s="473"/>
      <c r="I603" s="14"/>
      <c r="J603" s="14"/>
      <c r="K603" s="14"/>
      <c r="L603" s="14"/>
      <c r="M603" s="14"/>
      <c r="N603" s="14"/>
      <c r="O603" s="14"/>
      <c r="P603" s="14"/>
      <c r="Q603" s="14"/>
      <c r="R603" s="14"/>
      <c r="S603" s="14"/>
      <c r="T603" s="14"/>
      <c r="U603" s="14"/>
      <c r="V603" s="14"/>
      <c r="W603" s="14"/>
      <c r="X603" s="14"/>
      <c r="Y603" s="14"/>
      <c r="Z603" s="14"/>
    </row>
    <row r="604" spans="1:26" ht="12.75" customHeight="1" x14ac:dyDescent="0.2">
      <c r="A604" s="14"/>
      <c r="B604" s="247"/>
      <c r="C604" s="247"/>
      <c r="D604" s="247"/>
      <c r="E604" s="495"/>
      <c r="F604" s="247"/>
      <c r="G604" s="247"/>
      <c r="H604" s="473"/>
      <c r="I604" s="14"/>
      <c r="J604" s="14"/>
      <c r="K604" s="14"/>
      <c r="L604" s="14"/>
      <c r="M604" s="14"/>
      <c r="N604" s="14"/>
      <c r="O604" s="14"/>
      <c r="P604" s="14"/>
      <c r="Q604" s="14"/>
      <c r="R604" s="14"/>
      <c r="S604" s="14"/>
      <c r="T604" s="14"/>
      <c r="U604" s="14"/>
      <c r="V604" s="14"/>
      <c r="W604" s="14"/>
      <c r="X604" s="14"/>
      <c r="Y604" s="14"/>
      <c r="Z604" s="14"/>
    </row>
    <row r="605" spans="1:26" ht="12.75" customHeight="1" x14ac:dyDescent="0.2">
      <c r="A605" s="14"/>
      <c r="B605" s="247"/>
      <c r="C605" s="247"/>
      <c r="D605" s="247"/>
      <c r="E605" s="495"/>
      <c r="F605" s="247"/>
      <c r="G605" s="247"/>
      <c r="H605" s="473"/>
      <c r="I605" s="14"/>
      <c r="J605" s="14"/>
      <c r="K605" s="14"/>
      <c r="L605" s="14"/>
      <c r="M605" s="14"/>
      <c r="N605" s="14"/>
      <c r="O605" s="14"/>
      <c r="P605" s="14"/>
      <c r="Q605" s="14"/>
      <c r="R605" s="14"/>
      <c r="S605" s="14"/>
      <c r="T605" s="14"/>
      <c r="U605" s="14"/>
      <c r="V605" s="14"/>
      <c r="W605" s="14"/>
      <c r="X605" s="14"/>
      <c r="Y605" s="14"/>
      <c r="Z605" s="14"/>
    </row>
    <row r="606" spans="1:26" ht="12.75" customHeight="1" x14ac:dyDescent="0.2">
      <c r="A606" s="14"/>
      <c r="B606" s="247"/>
      <c r="C606" s="247"/>
      <c r="D606" s="247"/>
      <c r="E606" s="495"/>
      <c r="F606" s="247"/>
      <c r="G606" s="247"/>
      <c r="H606" s="473"/>
      <c r="I606" s="14"/>
      <c r="J606" s="14"/>
      <c r="K606" s="14"/>
      <c r="L606" s="14"/>
      <c r="M606" s="14"/>
      <c r="N606" s="14"/>
      <c r="O606" s="14"/>
      <c r="P606" s="14"/>
      <c r="Q606" s="14"/>
      <c r="R606" s="14"/>
      <c r="S606" s="14"/>
      <c r="T606" s="14"/>
      <c r="U606" s="14"/>
      <c r="V606" s="14"/>
      <c r="W606" s="14"/>
      <c r="X606" s="14"/>
      <c r="Y606" s="14"/>
      <c r="Z606" s="14"/>
    </row>
    <row r="607" spans="1:26" ht="12.75" customHeight="1" x14ac:dyDescent="0.2">
      <c r="A607" s="14"/>
      <c r="B607" s="247"/>
      <c r="C607" s="247"/>
      <c r="D607" s="247"/>
      <c r="E607" s="495"/>
      <c r="F607" s="247"/>
      <c r="G607" s="247"/>
      <c r="H607" s="473"/>
      <c r="I607" s="14"/>
      <c r="J607" s="14"/>
      <c r="K607" s="14"/>
      <c r="L607" s="14"/>
      <c r="M607" s="14"/>
      <c r="N607" s="14"/>
      <c r="O607" s="14"/>
      <c r="P607" s="14"/>
      <c r="Q607" s="14"/>
      <c r="R607" s="14"/>
      <c r="S607" s="14"/>
      <c r="T607" s="14"/>
      <c r="U607" s="14"/>
      <c r="V607" s="14"/>
      <c r="W607" s="14"/>
      <c r="X607" s="14"/>
      <c r="Y607" s="14"/>
      <c r="Z607" s="14"/>
    </row>
    <row r="608" spans="1:26" ht="12.75" customHeight="1" x14ac:dyDescent="0.2">
      <c r="A608" s="14"/>
      <c r="B608" s="247"/>
      <c r="C608" s="247"/>
      <c r="D608" s="247"/>
      <c r="E608" s="495"/>
      <c r="F608" s="247"/>
      <c r="G608" s="247"/>
      <c r="H608" s="473"/>
      <c r="I608" s="14"/>
      <c r="J608" s="14"/>
      <c r="K608" s="14"/>
      <c r="L608" s="14"/>
      <c r="M608" s="14"/>
      <c r="N608" s="14"/>
      <c r="O608" s="14"/>
      <c r="P608" s="14"/>
      <c r="Q608" s="14"/>
      <c r="R608" s="14"/>
      <c r="S608" s="14"/>
      <c r="T608" s="14"/>
      <c r="U608" s="14"/>
      <c r="V608" s="14"/>
      <c r="W608" s="14"/>
      <c r="X608" s="14"/>
      <c r="Y608" s="14"/>
      <c r="Z608" s="14"/>
    </row>
    <row r="609" spans="1:26" ht="12.75" customHeight="1" x14ac:dyDescent="0.2">
      <c r="A609" s="14"/>
      <c r="B609" s="247"/>
      <c r="C609" s="247"/>
      <c r="D609" s="247"/>
      <c r="E609" s="495"/>
      <c r="F609" s="247"/>
      <c r="G609" s="247"/>
      <c r="H609" s="473"/>
      <c r="I609" s="14"/>
      <c r="J609" s="14"/>
      <c r="K609" s="14"/>
      <c r="L609" s="14"/>
      <c r="M609" s="14"/>
      <c r="N609" s="14"/>
      <c r="O609" s="14"/>
      <c r="P609" s="14"/>
      <c r="Q609" s="14"/>
      <c r="R609" s="14"/>
      <c r="S609" s="14"/>
      <c r="T609" s="14"/>
      <c r="U609" s="14"/>
      <c r="V609" s="14"/>
      <c r="W609" s="14"/>
      <c r="X609" s="14"/>
      <c r="Y609" s="14"/>
      <c r="Z609" s="14"/>
    </row>
    <row r="610" spans="1:26" ht="12.75" customHeight="1" x14ac:dyDescent="0.2">
      <c r="A610" s="14"/>
      <c r="B610" s="247"/>
      <c r="C610" s="247"/>
      <c r="D610" s="247"/>
      <c r="E610" s="495"/>
      <c r="F610" s="247"/>
      <c r="G610" s="247"/>
      <c r="H610" s="473"/>
      <c r="I610" s="14"/>
      <c r="J610" s="14"/>
      <c r="K610" s="14"/>
      <c r="L610" s="14"/>
      <c r="M610" s="14"/>
      <c r="N610" s="14"/>
      <c r="O610" s="14"/>
      <c r="P610" s="14"/>
      <c r="Q610" s="14"/>
      <c r="R610" s="14"/>
      <c r="S610" s="14"/>
      <c r="T610" s="14"/>
      <c r="U610" s="14"/>
      <c r="V610" s="14"/>
      <c r="W610" s="14"/>
      <c r="X610" s="14"/>
      <c r="Y610" s="14"/>
      <c r="Z610" s="14"/>
    </row>
    <row r="611" spans="1:26" ht="12.75" customHeight="1" x14ac:dyDescent="0.2">
      <c r="A611" s="14"/>
      <c r="B611" s="247"/>
      <c r="C611" s="247"/>
      <c r="D611" s="247"/>
      <c r="E611" s="495"/>
      <c r="F611" s="247"/>
      <c r="G611" s="247"/>
      <c r="H611" s="473"/>
      <c r="I611" s="14"/>
      <c r="J611" s="14"/>
      <c r="K611" s="14"/>
      <c r="L611" s="14"/>
      <c r="M611" s="14"/>
      <c r="N611" s="14"/>
      <c r="O611" s="14"/>
      <c r="P611" s="14"/>
      <c r="Q611" s="14"/>
      <c r="R611" s="14"/>
      <c r="S611" s="14"/>
      <c r="T611" s="14"/>
      <c r="U611" s="14"/>
      <c r="V611" s="14"/>
      <c r="W611" s="14"/>
      <c r="X611" s="14"/>
      <c r="Y611" s="14"/>
      <c r="Z611" s="14"/>
    </row>
    <row r="612" spans="1:26" ht="12.75" customHeight="1" x14ac:dyDescent="0.2">
      <c r="A612" s="14"/>
      <c r="B612" s="247"/>
      <c r="C612" s="247"/>
      <c r="D612" s="247"/>
      <c r="E612" s="495"/>
      <c r="F612" s="247"/>
      <c r="G612" s="247"/>
      <c r="H612" s="473"/>
      <c r="I612" s="14"/>
      <c r="J612" s="14"/>
      <c r="K612" s="14"/>
      <c r="L612" s="14"/>
      <c r="M612" s="14"/>
      <c r="N612" s="14"/>
      <c r="O612" s="14"/>
      <c r="P612" s="14"/>
      <c r="Q612" s="14"/>
      <c r="R612" s="14"/>
      <c r="S612" s="14"/>
      <c r="T612" s="14"/>
      <c r="U612" s="14"/>
      <c r="V612" s="14"/>
      <c r="W612" s="14"/>
      <c r="X612" s="14"/>
      <c r="Y612" s="14"/>
      <c r="Z612" s="14"/>
    </row>
    <row r="613" spans="1:26" ht="12.75" customHeight="1" x14ac:dyDescent="0.2">
      <c r="A613" s="14"/>
      <c r="B613" s="247"/>
      <c r="C613" s="247"/>
      <c r="D613" s="247"/>
      <c r="E613" s="495"/>
      <c r="F613" s="247"/>
      <c r="G613" s="247"/>
      <c r="H613" s="473"/>
      <c r="I613" s="14"/>
      <c r="J613" s="14"/>
      <c r="K613" s="14"/>
      <c r="L613" s="14"/>
      <c r="M613" s="14"/>
      <c r="N613" s="14"/>
      <c r="O613" s="14"/>
      <c r="P613" s="14"/>
      <c r="Q613" s="14"/>
      <c r="R613" s="14"/>
      <c r="S613" s="14"/>
      <c r="T613" s="14"/>
      <c r="U613" s="14"/>
      <c r="V613" s="14"/>
      <c r="W613" s="14"/>
      <c r="X613" s="14"/>
      <c r="Y613" s="14"/>
      <c r="Z613" s="14"/>
    </row>
    <row r="614" spans="1:26" ht="12.75" customHeight="1" x14ac:dyDescent="0.2">
      <c r="A614" s="14"/>
      <c r="B614" s="247"/>
      <c r="C614" s="247"/>
      <c r="D614" s="247"/>
      <c r="E614" s="495"/>
      <c r="F614" s="247"/>
      <c r="G614" s="247"/>
      <c r="H614" s="473"/>
      <c r="I614" s="14"/>
      <c r="J614" s="14"/>
      <c r="K614" s="14"/>
      <c r="L614" s="14"/>
      <c r="M614" s="14"/>
      <c r="N614" s="14"/>
      <c r="O614" s="14"/>
      <c r="P614" s="14"/>
      <c r="Q614" s="14"/>
      <c r="R614" s="14"/>
      <c r="S614" s="14"/>
      <c r="T614" s="14"/>
      <c r="U614" s="14"/>
      <c r="V614" s="14"/>
      <c r="W614" s="14"/>
      <c r="X614" s="14"/>
      <c r="Y614" s="14"/>
      <c r="Z614" s="14"/>
    </row>
    <row r="615" spans="1:26" ht="12.75" customHeight="1" x14ac:dyDescent="0.2">
      <c r="A615" s="14"/>
      <c r="B615" s="247"/>
      <c r="C615" s="247"/>
      <c r="D615" s="247"/>
      <c r="E615" s="495"/>
      <c r="F615" s="247"/>
      <c r="G615" s="247"/>
      <c r="H615" s="473"/>
      <c r="I615" s="14"/>
      <c r="J615" s="14"/>
      <c r="K615" s="14"/>
      <c r="L615" s="14"/>
      <c r="M615" s="14"/>
      <c r="N615" s="14"/>
      <c r="O615" s="14"/>
      <c r="P615" s="14"/>
      <c r="Q615" s="14"/>
      <c r="R615" s="14"/>
      <c r="S615" s="14"/>
      <c r="T615" s="14"/>
      <c r="U615" s="14"/>
      <c r="V615" s="14"/>
      <c r="W615" s="14"/>
      <c r="X615" s="14"/>
      <c r="Y615" s="14"/>
      <c r="Z615" s="14"/>
    </row>
    <row r="616" spans="1:26" ht="12.75" customHeight="1" x14ac:dyDescent="0.2">
      <c r="A616" s="14"/>
      <c r="B616" s="247"/>
      <c r="C616" s="247"/>
      <c r="D616" s="247"/>
      <c r="E616" s="495"/>
      <c r="F616" s="247"/>
      <c r="G616" s="247"/>
      <c r="H616" s="473"/>
      <c r="I616" s="14"/>
      <c r="J616" s="14"/>
      <c r="K616" s="14"/>
      <c r="L616" s="14"/>
      <c r="M616" s="14"/>
      <c r="N616" s="14"/>
      <c r="O616" s="14"/>
      <c r="P616" s="14"/>
      <c r="Q616" s="14"/>
      <c r="R616" s="14"/>
      <c r="S616" s="14"/>
      <c r="T616" s="14"/>
      <c r="U616" s="14"/>
      <c r="V616" s="14"/>
      <c r="W616" s="14"/>
      <c r="X616" s="14"/>
      <c r="Y616" s="14"/>
      <c r="Z616" s="14"/>
    </row>
    <row r="617" spans="1:26" ht="12.75" customHeight="1" x14ac:dyDescent="0.2">
      <c r="A617" s="14"/>
      <c r="B617" s="247"/>
      <c r="C617" s="247"/>
      <c r="D617" s="247"/>
      <c r="E617" s="495"/>
      <c r="F617" s="247"/>
      <c r="G617" s="247"/>
      <c r="H617" s="473"/>
      <c r="I617" s="14"/>
      <c r="J617" s="14"/>
      <c r="K617" s="14"/>
      <c r="L617" s="14"/>
      <c r="M617" s="14"/>
      <c r="N617" s="14"/>
      <c r="O617" s="14"/>
      <c r="P617" s="14"/>
      <c r="Q617" s="14"/>
      <c r="R617" s="14"/>
      <c r="S617" s="14"/>
      <c r="T617" s="14"/>
      <c r="U617" s="14"/>
      <c r="V617" s="14"/>
      <c r="W617" s="14"/>
      <c r="X617" s="14"/>
      <c r="Y617" s="14"/>
      <c r="Z617" s="14"/>
    </row>
    <row r="618" spans="1:26" ht="12.75" customHeight="1" x14ac:dyDescent="0.2">
      <c r="A618" s="14"/>
      <c r="B618" s="247"/>
      <c r="C618" s="247"/>
      <c r="D618" s="247"/>
      <c r="E618" s="495"/>
      <c r="F618" s="247"/>
      <c r="G618" s="247"/>
      <c r="H618" s="473"/>
      <c r="I618" s="14"/>
      <c r="J618" s="14"/>
      <c r="K618" s="14"/>
      <c r="L618" s="14"/>
      <c r="M618" s="14"/>
      <c r="N618" s="14"/>
      <c r="O618" s="14"/>
      <c r="P618" s="14"/>
      <c r="Q618" s="14"/>
      <c r="R618" s="14"/>
      <c r="S618" s="14"/>
      <c r="T618" s="14"/>
      <c r="U618" s="14"/>
      <c r="V618" s="14"/>
      <c r="W618" s="14"/>
      <c r="X618" s="14"/>
      <c r="Y618" s="14"/>
      <c r="Z618" s="14"/>
    </row>
    <row r="619" spans="1:26" ht="12.75" customHeight="1" x14ac:dyDescent="0.2">
      <c r="A619" s="14"/>
      <c r="B619" s="247"/>
      <c r="C619" s="247"/>
      <c r="D619" s="247"/>
      <c r="E619" s="495"/>
      <c r="F619" s="247"/>
      <c r="G619" s="247"/>
      <c r="H619" s="473"/>
      <c r="I619" s="14"/>
      <c r="J619" s="14"/>
      <c r="K619" s="14"/>
      <c r="L619" s="14"/>
      <c r="M619" s="14"/>
      <c r="N619" s="14"/>
      <c r="O619" s="14"/>
      <c r="P619" s="14"/>
      <c r="Q619" s="14"/>
      <c r="R619" s="14"/>
      <c r="S619" s="14"/>
      <c r="T619" s="14"/>
      <c r="U619" s="14"/>
      <c r="V619" s="14"/>
      <c r="W619" s="14"/>
      <c r="X619" s="14"/>
      <c r="Y619" s="14"/>
      <c r="Z619" s="14"/>
    </row>
    <row r="620" spans="1:26" ht="12.75" customHeight="1" x14ac:dyDescent="0.2">
      <c r="A620" s="14"/>
      <c r="B620" s="247"/>
      <c r="C620" s="247"/>
      <c r="D620" s="247"/>
      <c r="E620" s="495"/>
      <c r="F620" s="247"/>
      <c r="G620" s="247"/>
      <c r="H620" s="473"/>
      <c r="I620" s="14"/>
      <c r="J620" s="14"/>
      <c r="K620" s="14"/>
      <c r="L620" s="14"/>
      <c r="M620" s="14"/>
      <c r="N620" s="14"/>
      <c r="O620" s="14"/>
      <c r="P620" s="14"/>
      <c r="Q620" s="14"/>
      <c r="R620" s="14"/>
      <c r="S620" s="14"/>
      <c r="T620" s="14"/>
      <c r="U620" s="14"/>
      <c r="V620" s="14"/>
      <c r="W620" s="14"/>
      <c r="X620" s="14"/>
      <c r="Y620" s="14"/>
      <c r="Z620" s="14"/>
    </row>
    <row r="621" spans="1:26" ht="12.75" customHeight="1" x14ac:dyDescent="0.2">
      <c r="A621" s="14"/>
      <c r="B621" s="247"/>
      <c r="C621" s="247"/>
      <c r="D621" s="247"/>
      <c r="E621" s="495"/>
      <c r="F621" s="247"/>
      <c r="G621" s="247"/>
      <c r="H621" s="473"/>
      <c r="I621" s="14"/>
      <c r="J621" s="14"/>
      <c r="K621" s="14"/>
      <c r="L621" s="14"/>
      <c r="M621" s="14"/>
      <c r="N621" s="14"/>
      <c r="O621" s="14"/>
      <c r="P621" s="14"/>
      <c r="Q621" s="14"/>
      <c r="R621" s="14"/>
      <c r="S621" s="14"/>
      <c r="T621" s="14"/>
      <c r="U621" s="14"/>
      <c r="V621" s="14"/>
      <c r="W621" s="14"/>
      <c r="X621" s="14"/>
      <c r="Y621" s="14"/>
      <c r="Z621" s="14"/>
    </row>
    <row r="622" spans="1:26" ht="12.75" customHeight="1" x14ac:dyDescent="0.2">
      <c r="A622" s="14"/>
      <c r="B622" s="247"/>
      <c r="C622" s="247"/>
      <c r="D622" s="247"/>
      <c r="E622" s="495"/>
      <c r="F622" s="247"/>
      <c r="G622" s="247"/>
      <c r="H622" s="473"/>
      <c r="I622" s="14"/>
      <c r="J622" s="14"/>
      <c r="K622" s="14"/>
      <c r="L622" s="14"/>
      <c r="M622" s="14"/>
      <c r="N622" s="14"/>
      <c r="O622" s="14"/>
      <c r="P622" s="14"/>
      <c r="Q622" s="14"/>
      <c r="R622" s="14"/>
      <c r="S622" s="14"/>
      <c r="T622" s="14"/>
      <c r="U622" s="14"/>
      <c r="V622" s="14"/>
      <c r="W622" s="14"/>
      <c r="X622" s="14"/>
      <c r="Y622" s="14"/>
      <c r="Z622" s="14"/>
    </row>
    <row r="623" spans="1:26" ht="12.75" customHeight="1" x14ac:dyDescent="0.2">
      <c r="A623" s="14"/>
      <c r="B623" s="247"/>
      <c r="C623" s="247"/>
      <c r="D623" s="247"/>
      <c r="E623" s="495"/>
      <c r="F623" s="247"/>
      <c r="G623" s="247"/>
      <c r="H623" s="473"/>
      <c r="I623" s="14"/>
      <c r="J623" s="14"/>
      <c r="K623" s="14"/>
      <c r="L623" s="14"/>
      <c r="M623" s="14"/>
      <c r="N623" s="14"/>
      <c r="O623" s="14"/>
      <c r="P623" s="14"/>
      <c r="Q623" s="14"/>
      <c r="R623" s="14"/>
      <c r="S623" s="14"/>
      <c r="T623" s="14"/>
      <c r="U623" s="14"/>
      <c r="V623" s="14"/>
      <c r="W623" s="14"/>
      <c r="X623" s="14"/>
      <c r="Y623" s="14"/>
      <c r="Z623" s="14"/>
    </row>
    <row r="624" spans="1:26" ht="12.75" customHeight="1" x14ac:dyDescent="0.2">
      <c r="A624" s="14"/>
      <c r="B624" s="247"/>
      <c r="C624" s="247"/>
      <c r="D624" s="247"/>
      <c r="E624" s="495"/>
      <c r="F624" s="247"/>
      <c r="G624" s="247"/>
      <c r="H624" s="473"/>
      <c r="I624" s="14"/>
      <c r="J624" s="14"/>
      <c r="K624" s="14"/>
      <c r="L624" s="14"/>
      <c r="M624" s="14"/>
      <c r="N624" s="14"/>
      <c r="O624" s="14"/>
      <c r="P624" s="14"/>
      <c r="Q624" s="14"/>
      <c r="R624" s="14"/>
      <c r="S624" s="14"/>
      <c r="T624" s="14"/>
      <c r="U624" s="14"/>
      <c r="V624" s="14"/>
      <c r="W624" s="14"/>
      <c r="X624" s="14"/>
      <c r="Y624" s="14"/>
      <c r="Z624" s="14"/>
    </row>
    <row r="625" spans="1:26" ht="12.75" customHeight="1" x14ac:dyDescent="0.2">
      <c r="A625" s="14"/>
      <c r="B625" s="247"/>
      <c r="C625" s="247"/>
      <c r="D625" s="247"/>
      <c r="E625" s="495"/>
      <c r="F625" s="247"/>
      <c r="G625" s="247"/>
      <c r="H625" s="473"/>
      <c r="I625" s="14"/>
      <c r="J625" s="14"/>
      <c r="K625" s="14"/>
      <c r="L625" s="14"/>
      <c r="M625" s="14"/>
      <c r="N625" s="14"/>
      <c r="O625" s="14"/>
      <c r="P625" s="14"/>
      <c r="Q625" s="14"/>
      <c r="R625" s="14"/>
      <c r="S625" s="14"/>
      <c r="T625" s="14"/>
      <c r="U625" s="14"/>
      <c r="V625" s="14"/>
      <c r="W625" s="14"/>
      <c r="X625" s="14"/>
      <c r="Y625" s="14"/>
      <c r="Z625" s="14"/>
    </row>
    <row r="626" spans="1:26" ht="12.75" customHeight="1" x14ac:dyDescent="0.2">
      <c r="A626" s="14"/>
      <c r="B626" s="247"/>
      <c r="C626" s="247"/>
      <c r="D626" s="247"/>
      <c r="E626" s="495"/>
      <c r="F626" s="247"/>
      <c r="G626" s="247"/>
      <c r="H626" s="473"/>
      <c r="I626" s="14"/>
      <c r="J626" s="14"/>
      <c r="K626" s="14"/>
      <c r="L626" s="14"/>
      <c r="M626" s="14"/>
      <c r="N626" s="14"/>
      <c r="O626" s="14"/>
      <c r="P626" s="14"/>
      <c r="Q626" s="14"/>
      <c r="R626" s="14"/>
      <c r="S626" s="14"/>
      <c r="T626" s="14"/>
      <c r="U626" s="14"/>
      <c r="V626" s="14"/>
      <c r="W626" s="14"/>
      <c r="X626" s="14"/>
      <c r="Y626" s="14"/>
      <c r="Z626" s="14"/>
    </row>
    <row r="627" spans="1:26" ht="12.75" customHeight="1" x14ac:dyDescent="0.2">
      <c r="A627" s="14"/>
      <c r="B627" s="247"/>
      <c r="C627" s="247"/>
      <c r="D627" s="247"/>
      <c r="E627" s="495"/>
      <c r="F627" s="247"/>
      <c r="G627" s="247"/>
      <c r="H627" s="473"/>
      <c r="I627" s="14"/>
      <c r="J627" s="14"/>
      <c r="K627" s="14"/>
      <c r="L627" s="14"/>
      <c r="M627" s="14"/>
      <c r="N627" s="14"/>
      <c r="O627" s="14"/>
      <c r="P627" s="14"/>
      <c r="Q627" s="14"/>
      <c r="R627" s="14"/>
      <c r="S627" s="14"/>
      <c r="T627" s="14"/>
      <c r="U627" s="14"/>
      <c r="V627" s="14"/>
      <c r="W627" s="14"/>
      <c r="X627" s="14"/>
      <c r="Y627" s="14"/>
      <c r="Z627" s="14"/>
    </row>
    <row r="628" spans="1:26" ht="12.75" customHeight="1" x14ac:dyDescent="0.2">
      <c r="A628" s="14"/>
      <c r="B628" s="247"/>
      <c r="C628" s="247"/>
      <c r="D628" s="247"/>
      <c r="E628" s="495"/>
      <c r="F628" s="247"/>
      <c r="G628" s="247"/>
      <c r="H628" s="473"/>
      <c r="I628" s="14"/>
      <c r="J628" s="14"/>
      <c r="K628" s="14"/>
      <c r="L628" s="14"/>
      <c r="M628" s="14"/>
      <c r="N628" s="14"/>
      <c r="O628" s="14"/>
      <c r="P628" s="14"/>
      <c r="Q628" s="14"/>
      <c r="R628" s="14"/>
      <c r="S628" s="14"/>
      <c r="T628" s="14"/>
      <c r="U628" s="14"/>
      <c r="V628" s="14"/>
      <c r="W628" s="14"/>
      <c r="X628" s="14"/>
      <c r="Y628" s="14"/>
      <c r="Z628" s="14"/>
    </row>
    <row r="629" spans="1:26" ht="12.75" customHeight="1" x14ac:dyDescent="0.2">
      <c r="A629" s="14"/>
      <c r="B629" s="247"/>
      <c r="C629" s="247"/>
      <c r="D629" s="247"/>
      <c r="E629" s="495"/>
      <c r="F629" s="247"/>
      <c r="G629" s="247"/>
      <c r="H629" s="473"/>
      <c r="I629" s="14"/>
      <c r="J629" s="14"/>
      <c r="K629" s="14"/>
      <c r="L629" s="14"/>
      <c r="M629" s="14"/>
      <c r="N629" s="14"/>
      <c r="O629" s="14"/>
      <c r="P629" s="14"/>
      <c r="Q629" s="14"/>
      <c r="R629" s="14"/>
      <c r="S629" s="14"/>
      <c r="T629" s="14"/>
      <c r="U629" s="14"/>
      <c r="V629" s="14"/>
      <c r="W629" s="14"/>
      <c r="X629" s="14"/>
      <c r="Y629" s="14"/>
      <c r="Z629" s="14"/>
    </row>
    <row r="630" spans="1:26" ht="12.75" customHeight="1" x14ac:dyDescent="0.2">
      <c r="A630" s="14"/>
      <c r="B630" s="247"/>
      <c r="C630" s="247"/>
      <c r="D630" s="247"/>
      <c r="E630" s="495"/>
      <c r="F630" s="247"/>
      <c r="G630" s="247"/>
      <c r="H630" s="473"/>
      <c r="I630" s="14"/>
      <c r="J630" s="14"/>
      <c r="K630" s="14"/>
      <c r="L630" s="14"/>
      <c r="M630" s="14"/>
      <c r="N630" s="14"/>
      <c r="O630" s="14"/>
      <c r="P630" s="14"/>
      <c r="Q630" s="14"/>
      <c r="R630" s="14"/>
      <c r="S630" s="14"/>
      <c r="T630" s="14"/>
      <c r="U630" s="14"/>
      <c r="V630" s="14"/>
      <c r="W630" s="14"/>
      <c r="X630" s="14"/>
      <c r="Y630" s="14"/>
      <c r="Z630" s="14"/>
    </row>
    <row r="631" spans="1:26" ht="12.75" customHeight="1" x14ac:dyDescent="0.2">
      <c r="A631" s="14"/>
      <c r="B631" s="247"/>
      <c r="C631" s="247"/>
      <c r="D631" s="247"/>
      <c r="E631" s="495"/>
      <c r="F631" s="247"/>
      <c r="G631" s="247"/>
      <c r="H631" s="473"/>
      <c r="I631" s="14"/>
      <c r="J631" s="14"/>
      <c r="K631" s="14"/>
      <c r="L631" s="14"/>
      <c r="M631" s="14"/>
      <c r="N631" s="14"/>
      <c r="O631" s="14"/>
      <c r="P631" s="14"/>
      <c r="Q631" s="14"/>
      <c r="R631" s="14"/>
      <c r="S631" s="14"/>
      <c r="T631" s="14"/>
      <c r="U631" s="14"/>
      <c r="V631" s="14"/>
      <c r="W631" s="14"/>
      <c r="X631" s="14"/>
      <c r="Y631" s="14"/>
      <c r="Z631" s="14"/>
    </row>
    <row r="632" spans="1:26" ht="12.75" customHeight="1" x14ac:dyDescent="0.2">
      <c r="A632" s="14"/>
      <c r="B632" s="247"/>
      <c r="C632" s="247"/>
      <c r="D632" s="247"/>
      <c r="E632" s="495"/>
      <c r="F632" s="247"/>
      <c r="G632" s="247"/>
      <c r="H632" s="473"/>
      <c r="I632" s="14"/>
      <c r="J632" s="14"/>
      <c r="K632" s="14"/>
      <c r="L632" s="14"/>
      <c r="M632" s="14"/>
      <c r="N632" s="14"/>
      <c r="O632" s="14"/>
      <c r="P632" s="14"/>
      <c r="Q632" s="14"/>
      <c r="R632" s="14"/>
      <c r="S632" s="14"/>
      <c r="T632" s="14"/>
      <c r="U632" s="14"/>
      <c r="V632" s="14"/>
      <c r="W632" s="14"/>
      <c r="X632" s="14"/>
      <c r="Y632" s="14"/>
      <c r="Z632" s="14"/>
    </row>
    <row r="633" spans="1:26" ht="12.75" customHeight="1" x14ac:dyDescent="0.2">
      <c r="A633" s="14"/>
      <c r="B633" s="247"/>
      <c r="C633" s="247"/>
      <c r="D633" s="247"/>
      <c r="E633" s="495"/>
      <c r="F633" s="247"/>
      <c r="G633" s="247"/>
      <c r="H633" s="473"/>
      <c r="I633" s="14"/>
      <c r="J633" s="14"/>
      <c r="K633" s="14"/>
      <c r="L633" s="14"/>
      <c r="M633" s="14"/>
      <c r="N633" s="14"/>
      <c r="O633" s="14"/>
      <c r="P633" s="14"/>
      <c r="Q633" s="14"/>
      <c r="R633" s="14"/>
      <c r="S633" s="14"/>
      <c r="T633" s="14"/>
      <c r="U633" s="14"/>
      <c r="V633" s="14"/>
      <c r="W633" s="14"/>
      <c r="X633" s="14"/>
      <c r="Y633" s="14"/>
      <c r="Z633" s="14"/>
    </row>
    <row r="634" spans="1:26" ht="12.75" customHeight="1" x14ac:dyDescent="0.2">
      <c r="A634" s="14"/>
      <c r="B634" s="247"/>
      <c r="C634" s="247"/>
      <c r="D634" s="247"/>
      <c r="E634" s="495"/>
      <c r="F634" s="247"/>
      <c r="G634" s="247"/>
      <c r="H634" s="473"/>
      <c r="I634" s="14"/>
      <c r="J634" s="14"/>
      <c r="K634" s="14"/>
      <c r="L634" s="14"/>
      <c r="M634" s="14"/>
      <c r="N634" s="14"/>
      <c r="O634" s="14"/>
      <c r="P634" s="14"/>
      <c r="Q634" s="14"/>
      <c r="R634" s="14"/>
      <c r="S634" s="14"/>
      <c r="T634" s="14"/>
      <c r="U634" s="14"/>
      <c r="V634" s="14"/>
      <c r="W634" s="14"/>
      <c r="X634" s="14"/>
      <c r="Y634" s="14"/>
      <c r="Z634" s="14"/>
    </row>
    <row r="635" spans="1:26" ht="12.75" customHeight="1" x14ac:dyDescent="0.2">
      <c r="A635" s="14"/>
      <c r="B635" s="247"/>
      <c r="C635" s="247"/>
      <c r="D635" s="247"/>
      <c r="E635" s="495"/>
      <c r="F635" s="247"/>
      <c r="G635" s="247"/>
      <c r="H635" s="473"/>
      <c r="I635" s="14"/>
      <c r="J635" s="14"/>
      <c r="K635" s="14"/>
      <c r="L635" s="14"/>
      <c r="M635" s="14"/>
      <c r="N635" s="14"/>
      <c r="O635" s="14"/>
      <c r="P635" s="14"/>
      <c r="Q635" s="14"/>
      <c r="R635" s="14"/>
      <c r="S635" s="14"/>
      <c r="T635" s="14"/>
      <c r="U635" s="14"/>
      <c r="V635" s="14"/>
      <c r="W635" s="14"/>
      <c r="X635" s="14"/>
      <c r="Y635" s="14"/>
      <c r="Z635" s="14"/>
    </row>
    <row r="636" spans="1:26" ht="12.75" customHeight="1" x14ac:dyDescent="0.2">
      <c r="A636" s="14"/>
      <c r="B636" s="247"/>
      <c r="C636" s="247"/>
      <c r="D636" s="247"/>
      <c r="E636" s="495"/>
      <c r="F636" s="247"/>
      <c r="G636" s="247"/>
      <c r="H636" s="473"/>
      <c r="I636" s="14"/>
      <c r="J636" s="14"/>
      <c r="K636" s="14"/>
      <c r="L636" s="14"/>
      <c r="M636" s="14"/>
      <c r="N636" s="14"/>
      <c r="O636" s="14"/>
      <c r="P636" s="14"/>
      <c r="Q636" s="14"/>
      <c r="R636" s="14"/>
      <c r="S636" s="14"/>
      <c r="T636" s="14"/>
      <c r="U636" s="14"/>
      <c r="V636" s="14"/>
      <c r="W636" s="14"/>
      <c r="X636" s="14"/>
      <c r="Y636" s="14"/>
      <c r="Z636" s="14"/>
    </row>
    <row r="637" spans="1:26" ht="12.75" customHeight="1" x14ac:dyDescent="0.2">
      <c r="A637" s="14"/>
      <c r="B637" s="247"/>
      <c r="C637" s="247"/>
      <c r="D637" s="247"/>
      <c r="E637" s="495"/>
      <c r="F637" s="247"/>
      <c r="G637" s="247"/>
      <c r="H637" s="473"/>
      <c r="I637" s="14"/>
      <c r="J637" s="14"/>
      <c r="K637" s="14"/>
      <c r="L637" s="14"/>
      <c r="M637" s="14"/>
      <c r="N637" s="14"/>
      <c r="O637" s="14"/>
      <c r="P637" s="14"/>
      <c r="Q637" s="14"/>
      <c r="R637" s="14"/>
      <c r="S637" s="14"/>
      <c r="T637" s="14"/>
      <c r="U637" s="14"/>
      <c r="V637" s="14"/>
      <c r="W637" s="14"/>
      <c r="X637" s="14"/>
      <c r="Y637" s="14"/>
      <c r="Z637" s="14"/>
    </row>
    <row r="638" spans="1:26" ht="12.75" customHeight="1" x14ac:dyDescent="0.2">
      <c r="A638" s="14"/>
      <c r="B638" s="247"/>
      <c r="C638" s="247"/>
      <c r="D638" s="247"/>
      <c r="E638" s="495"/>
      <c r="F638" s="247"/>
      <c r="G638" s="247"/>
      <c r="H638" s="473"/>
      <c r="I638" s="14"/>
      <c r="J638" s="14"/>
      <c r="K638" s="14"/>
      <c r="L638" s="14"/>
      <c r="M638" s="14"/>
      <c r="N638" s="14"/>
      <c r="O638" s="14"/>
      <c r="P638" s="14"/>
      <c r="Q638" s="14"/>
      <c r="R638" s="14"/>
      <c r="S638" s="14"/>
      <c r="T638" s="14"/>
      <c r="U638" s="14"/>
      <c r="V638" s="14"/>
      <c r="W638" s="14"/>
      <c r="X638" s="14"/>
      <c r="Y638" s="14"/>
      <c r="Z638" s="14"/>
    </row>
    <row r="639" spans="1:26" ht="12.75" customHeight="1" x14ac:dyDescent="0.2">
      <c r="A639" s="14"/>
      <c r="B639" s="247"/>
      <c r="C639" s="247"/>
      <c r="D639" s="247"/>
      <c r="E639" s="495"/>
      <c r="F639" s="247"/>
      <c r="G639" s="247"/>
      <c r="H639" s="473"/>
      <c r="I639" s="14"/>
      <c r="J639" s="14"/>
      <c r="K639" s="14"/>
      <c r="L639" s="14"/>
      <c r="M639" s="14"/>
      <c r="N639" s="14"/>
      <c r="O639" s="14"/>
      <c r="P639" s="14"/>
      <c r="Q639" s="14"/>
      <c r="R639" s="14"/>
      <c r="S639" s="14"/>
      <c r="T639" s="14"/>
      <c r="U639" s="14"/>
      <c r="V639" s="14"/>
      <c r="W639" s="14"/>
      <c r="X639" s="14"/>
      <c r="Y639" s="14"/>
      <c r="Z639" s="14"/>
    </row>
    <row r="640" spans="1:26" ht="12.75" customHeight="1" x14ac:dyDescent="0.2">
      <c r="A640" s="14"/>
      <c r="B640" s="247"/>
      <c r="C640" s="247"/>
      <c r="D640" s="247"/>
      <c r="E640" s="495"/>
      <c r="F640" s="247"/>
      <c r="G640" s="247"/>
      <c r="H640" s="473"/>
      <c r="I640" s="14"/>
      <c r="J640" s="14"/>
      <c r="K640" s="14"/>
      <c r="L640" s="14"/>
      <c r="M640" s="14"/>
      <c r="N640" s="14"/>
      <c r="O640" s="14"/>
      <c r="P640" s="14"/>
      <c r="Q640" s="14"/>
      <c r="R640" s="14"/>
      <c r="S640" s="14"/>
      <c r="T640" s="14"/>
      <c r="U640" s="14"/>
      <c r="V640" s="14"/>
      <c r="W640" s="14"/>
      <c r="X640" s="14"/>
      <c r="Y640" s="14"/>
      <c r="Z640" s="14"/>
    </row>
    <row r="641" spans="1:26" ht="12.75" customHeight="1" x14ac:dyDescent="0.2">
      <c r="A641" s="14"/>
      <c r="B641" s="247"/>
      <c r="C641" s="247"/>
      <c r="D641" s="247"/>
      <c r="E641" s="495"/>
      <c r="F641" s="247"/>
      <c r="G641" s="247"/>
      <c r="H641" s="473"/>
      <c r="I641" s="14"/>
      <c r="J641" s="14"/>
      <c r="K641" s="14"/>
      <c r="L641" s="14"/>
      <c r="M641" s="14"/>
      <c r="N641" s="14"/>
      <c r="O641" s="14"/>
      <c r="P641" s="14"/>
      <c r="Q641" s="14"/>
      <c r="R641" s="14"/>
      <c r="S641" s="14"/>
      <c r="T641" s="14"/>
      <c r="U641" s="14"/>
      <c r="V641" s="14"/>
      <c r="W641" s="14"/>
      <c r="X641" s="14"/>
      <c r="Y641" s="14"/>
      <c r="Z641" s="14"/>
    </row>
    <row r="642" spans="1:26" ht="12.75" customHeight="1" x14ac:dyDescent="0.2">
      <c r="A642" s="14"/>
      <c r="B642" s="247"/>
      <c r="C642" s="247"/>
      <c r="D642" s="247"/>
      <c r="E642" s="495"/>
      <c r="F642" s="247"/>
      <c r="G642" s="247"/>
      <c r="H642" s="473"/>
      <c r="I642" s="14"/>
      <c r="J642" s="14"/>
      <c r="K642" s="14"/>
      <c r="L642" s="14"/>
      <c r="M642" s="14"/>
      <c r="N642" s="14"/>
      <c r="O642" s="14"/>
      <c r="P642" s="14"/>
      <c r="Q642" s="14"/>
      <c r="R642" s="14"/>
      <c r="S642" s="14"/>
      <c r="T642" s="14"/>
      <c r="U642" s="14"/>
      <c r="V642" s="14"/>
      <c r="W642" s="14"/>
      <c r="X642" s="14"/>
      <c r="Y642" s="14"/>
      <c r="Z642" s="14"/>
    </row>
    <row r="643" spans="1:26" ht="12.75" customHeight="1" x14ac:dyDescent="0.2">
      <c r="A643" s="14"/>
      <c r="B643" s="247"/>
      <c r="C643" s="247"/>
      <c r="D643" s="247"/>
      <c r="E643" s="495"/>
      <c r="F643" s="247"/>
      <c r="G643" s="247"/>
      <c r="H643" s="473"/>
      <c r="I643" s="14"/>
      <c r="J643" s="14"/>
      <c r="K643" s="14"/>
      <c r="L643" s="14"/>
      <c r="M643" s="14"/>
      <c r="N643" s="14"/>
      <c r="O643" s="14"/>
      <c r="P643" s="14"/>
      <c r="Q643" s="14"/>
      <c r="R643" s="14"/>
      <c r="S643" s="14"/>
      <c r="T643" s="14"/>
      <c r="U643" s="14"/>
      <c r="V643" s="14"/>
      <c r="W643" s="14"/>
      <c r="X643" s="14"/>
      <c r="Y643" s="14"/>
      <c r="Z643" s="14"/>
    </row>
    <row r="644" spans="1:26" ht="12.75" customHeight="1" x14ac:dyDescent="0.2">
      <c r="A644" s="14"/>
      <c r="B644" s="247"/>
      <c r="C644" s="247"/>
      <c r="D644" s="247"/>
      <c r="E644" s="495"/>
      <c r="F644" s="247"/>
      <c r="G644" s="247"/>
      <c r="H644" s="473"/>
      <c r="I644" s="14"/>
      <c r="J644" s="14"/>
      <c r="K644" s="14"/>
      <c r="L644" s="14"/>
      <c r="M644" s="14"/>
      <c r="N644" s="14"/>
      <c r="O644" s="14"/>
      <c r="P644" s="14"/>
      <c r="Q644" s="14"/>
      <c r="R644" s="14"/>
      <c r="S644" s="14"/>
      <c r="T644" s="14"/>
      <c r="U644" s="14"/>
      <c r="V644" s="14"/>
      <c r="W644" s="14"/>
      <c r="X644" s="14"/>
      <c r="Y644" s="14"/>
      <c r="Z644" s="14"/>
    </row>
    <row r="645" spans="1:26" ht="12.75" customHeight="1" x14ac:dyDescent="0.2">
      <c r="A645" s="14"/>
      <c r="B645" s="247"/>
      <c r="C645" s="247"/>
      <c r="D645" s="247"/>
      <c r="E645" s="495"/>
      <c r="F645" s="247"/>
      <c r="G645" s="247"/>
      <c r="H645" s="473"/>
      <c r="I645" s="14"/>
      <c r="J645" s="14"/>
      <c r="K645" s="14"/>
      <c r="L645" s="14"/>
      <c r="M645" s="14"/>
      <c r="N645" s="14"/>
      <c r="O645" s="14"/>
      <c r="P645" s="14"/>
      <c r="Q645" s="14"/>
      <c r="R645" s="14"/>
      <c r="S645" s="14"/>
      <c r="T645" s="14"/>
      <c r="U645" s="14"/>
      <c r="V645" s="14"/>
      <c r="W645" s="14"/>
      <c r="X645" s="14"/>
      <c r="Y645" s="14"/>
      <c r="Z645" s="14"/>
    </row>
    <row r="646" spans="1:26" ht="12.75" customHeight="1" x14ac:dyDescent="0.2">
      <c r="A646" s="14"/>
      <c r="B646" s="247"/>
      <c r="C646" s="247"/>
      <c r="D646" s="247"/>
      <c r="E646" s="495"/>
      <c r="F646" s="247"/>
      <c r="G646" s="247"/>
      <c r="H646" s="473"/>
      <c r="I646" s="14"/>
      <c r="J646" s="14"/>
      <c r="K646" s="14"/>
      <c r="L646" s="14"/>
      <c r="M646" s="14"/>
      <c r="N646" s="14"/>
      <c r="O646" s="14"/>
      <c r="P646" s="14"/>
      <c r="Q646" s="14"/>
      <c r="R646" s="14"/>
      <c r="S646" s="14"/>
      <c r="T646" s="14"/>
      <c r="U646" s="14"/>
      <c r="V646" s="14"/>
      <c r="W646" s="14"/>
      <c r="X646" s="14"/>
      <c r="Y646" s="14"/>
      <c r="Z646" s="14"/>
    </row>
    <row r="647" spans="1:26" ht="12.75" customHeight="1" x14ac:dyDescent="0.2">
      <c r="A647" s="14"/>
      <c r="B647" s="247"/>
      <c r="C647" s="247"/>
      <c r="D647" s="247"/>
      <c r="E647" s="495"/>
      <c r="F647" s="247"/>
      <c r="G647" s="247"/>
      <c r="H647" s="473"/>
      <c r="I647" s="14"/>
      <c r="J647" s="14"/>
      <c r="K647" s="14"/>
      <c r="L647" s="14"/>
      <c r="M647" s="14"/>
      <c r="N647" s="14"/>
      <c r="O647" s="14"/>
      <c r="P647" s="14"/>
      <c r="Q647" s="14"/>
      <c r="R647" s="14"/>
      <c r="S647" s="14"/>
      <c r="T647" s="14"/>
      <c r="U647" s="14"/>
      <c r="V647" s="14"/>
      <c r="W647" s="14"/>
      <c r="X647" s="14"/>
      <c r="Y647" s="14"/>
      <c r="Z647" s="14"/>
    </row>
    <row r="648" spans="1:26" ht="12.75" customHeight="1" x14ac:dyDescent="0.2">
      <c r="A648" s="14"/>
      <c r="B648" s="247"/>
      <c r="C648" s="247"/>
      <c r="D648" s="247"/>
      <c r="E648" s="495"/>
      <c r="F648" s="247"/>
      <c r="G648" s="247"/>
      <c r="H648" s="473"/>
      <c r="I648" s="14"/>
      <c r="J648" s="14"/>
      <c r="K648" s="14"/>
      <c r="L648" s="14"/>
      <c r="M648" s="14"/>
      <c r="N648" s="14"/>
      <c r="O648" s="14"/>
      <c r="P648" s="14"/>
      <c r="Q648" s="14"/>
      <c r="R648" s="14"/>
      <c r="S648" s="14"/>
      <c r="T648" s="14"/>
      <c r="U648" s="14"/>
      <c r="V648" s="14"/>
      <c r="W648" s="14"/>
      <c r="X648" s="14"/>
      <c r="Y648" s="14"/>
      <c r="Z648" s="14"/>
    </row>
    <row r="649" spans="1:26" ht="12.75" customHeight="1" x14ac:dyDescent="0.2">
      <c r="A649" s="14"/>
      <c r="B649" s="247"/>
      <c r="C649" s="247"/>
      <c r="D649" s="247"/>
      <c r="E649" s="495"/>
      <c r="F649" s="247"/>
      <c r="G649" s="247"/>
      <c r="H649" s="473"/>
      <c r="I649" s="14"/>
      <c r="J649" s="14"/>
      <c r="K649" s="14"/>
      <c r="L649" s="14"/>
      <c r="M649" s="14"/>
      <c r="N649" s="14"/>
      <c r="O649" s="14"/>
      <c r="P649" s="14"/>
      <c r="Q649" s="14"/>
      <c r="R649" s="14"/>
      <c r="S649" s="14"/>
      <c r="T649" s="14"/>
      <c r="U649" s="14"/>
      <c r="V649" s="14"/>
      <c r="W649" s="14"/>
      <c r="X649" s="14"/>
      <c r="Y649" s="14"/>
      <c r="Z649" s="14"/>
    </row>
    <row r="650" spans="1:26" ht="12.75" customHeight="1" x14ac:dyDescent="0.2">
      <c r="A650" s="14"/>
      <c r="B650" s="247"/>
      <c r="C650" s="247"/>
      <c r="D650" s="247"/>
      <c r="E650" s="495"/>
      <c r="F650" s="247"/>
      <c r="G650" s="247"/>
      <c r="H650" s="473"/>
      <c r="I650" s="14"/>
      <c r="J650" s="14"/>
      <c r="K650" s="14"/>
      <c r="L650" s="14"/>
      <c r="M650" s="14"/>
      <c r="N650" s="14"/>
      <c r="O650" s="14"/>
      <c r="P650" s="14"/>
      <c r="Q650" s="14"/>
      <c r="R650" s="14"/>
      <c r="S650" s="14"/>
      <c r="T650" s="14"/>
      <c r="U650" s="14"/>
      <c r="V650" s="14"/>
      <c r="W650" s="14"/>
      <c r="X650" s="14"/>
      <c r="Y650" s="14"/>
      <c r="Z650" s="14"/>
    </row>
    <row r="651" spans="1:26" ht="12.75" customHeight="1" x14ac:dyDescent="0.2">
      <c r="A651" s="14"/>
      <c r="B651" s="247"/>
      <c r="C651" s="247"/>
      <c r="D651" s="247"/>
      <c r="E651" s="495"/>
      <c r="F651" s="247"/>
      <c r="G651" s="247"/>
      <c r="H651" s="473"/>
      <c r="I651" s="14"/>
      <c r="J651" s="14"/>
      <c r="K651" s="14"/>
      <c r="L651" s="14"/>
      <c r="M651" s="14"/>
      <c r="N651" s="14"/>
      <c r="O651" s="14"/>
      <c r="P651" s="14"/>
      <c r="Q651" s="14"/>
      <c r="R651" s="14"/>
      <c r="S651" s="14"/>
      <c r="T651" s="14"/>
      <c r="U651" s="14"/>
      <c r="V651" s="14"/>
      <c r="W651" s="14"/>
      <c r="X651" s="14"/>
      <c r="Y651" s="14"/>
      <c r="Z651" s="14"/>
    </row>
    <row r="652" spans="1:26" ht="12.75" customHeight="1" x14ac:dyDescent="0.2">
      <c r="A652" s="14"/>
      <c r="B652" s="247"/>
      <c r="C652" s="247"/>
      <c r="D652" s="247"/>
      <c r="E652" s="495"/>
      <c r="F652" s="247"/>
      <c r="G652" s="247"/>
      <c r="H652" s="473"/>
      <c r="I652" s="14"/>
      <c r="J652" s="14"/>
      <c r="K652" s="14"/>
      <c r="L652" s="14"/>
      <c r="M652" s="14"/>
      <c r="N652" s="14"/>
      <c r="O652" s="14"/>
      <c r="P652" s="14"/>
      <c r="Q652" s="14"/>
      <c r="R652" s="14"/>
      <c r="S652" s="14"/>
      <c r="T652" s="14"/>
      <c r="U652" s="14"/>
      <c r="V652" s="14"/>
      <c r="W652" s="14"/>
      <c r="X652" s="14"/>
      <c r="Y652" s="14"/>
      <c r="Z652" s="14"/>
    </row>
    <row r="653" spans="1:26" ht="12.75" customHeight="1" x14ac:dyDescent="0.2">
      <c r="A653" s="14"/>
      <c r="B653" s="247"/>
      <c r="C653" s="247"/>
      <c r="D653" s="247"/>
      <c r="E653" s="495"/>
      <c r="F653" s="247"/>
      <c r="G653" s="247"/>
      <c r="H653" s="473"/>
      <c r="I653" s="14"/>
      <c r="J653" s="14"/>
      <c r="K653" s="14"/>
      <c r="L653" s="14"/>
      <c r="M653" s="14"/>
      <c r="N653" s="14"/>
      <c r="O653" s="14"/>
      <c r="P653" s="14"/>
      <c r="Q653" s="14"/>
      <c r="R653" s="14"/>
      <c r="S653" s="14"/>
      <c r="T653" s="14"/>
      <c r="U653" s="14"/>
      <c r="V653" s="14"/>
      <c r="W653" s="14"/>
      <c r="X653" s="14"/>
      <c r="Y653" s="14"/>
      <c r="Z653" s="14"/>
    </row>
    <row r="654" spans="1:26" ht="12.75" customHeight="1" x14ac:dyDescent="0.2">
      <c r="A654" s="14"/>
      <c r="B654" s="247"/>
      <c r="C654" s="247"/>
      <c r="D654" s="247"/>
      <c r="E654" s="495"/>
      <c r="F654" s="247"/>
      <c r="G654" s="247"/>
      <c r="H654" s="473"/>
      <c r="I654" s="14"/>
      <c r="J654" s="14"/>
      <c r="K654" s="14"/>
      <c r="L654" s="14"/>
      <c r="M654" s="14"/>
      <c r="N654" s="14"/>
      <c r="O654" s="14"/>
      <c r="P654" s="14"/>
      <c r="Q654" s="14"/>
      <c r="R654" s="14"/>
      <c r="S654" s="14"/>
      <c r="T654" s="14"/>
      <c r="U654" s="14"/>
      <c r="V654" s="14"/>
      <c r="W654" s="14"/>
      <c r="X654" s="14"/>
      <c r="Y654" s="14"/>
      <c r="Z654" s="14"/>
    </row>
    <row r="655" spans="1:26" ht="12.75" customHeight="1" x14ac:dyDescent="0.2">
      <c r="A655" s="14"/>
      <c r="B655" s="247"/>
      <c r="C655" s="247"/>
      <c r="D655" s="247"/>
      <c r="E655" s="495"/>
      <c r="F655" s="247"/>
      <c r="G655" s="247"/>
      <c r="H655" s="473"/>
      <c r="I655" s="14"/>
      <c r="J655" s="14"/>
      <c r="K655" s="14"/>
      <c r="L655" s="14"/>
      <c r="M655" s="14"/>
      <c r="N655" s="14"/>
      <c r="O655" s="14"/>
      <c r="P655" s="14"/>
      <c r="Q655" s="14"/>
      <c r="R655" s="14"/>
      <c r="S655" s="14"/>
      <c r="T655" s="14"/>
      <c r="U655" s="14"/>
      <c r="V655" s="14"/>
      <c r="W655" s="14"/>
      <c r="X655" s="14"/>
      <c r="Y655" s="14"/>
      <c r="Z655" s="14"/>
    </row>
    <row r="656" spans="1:26" ht="12.75" customHeight="1" x14ac:dyDescent="0.2">
      <c r="A656" s="14"/>
      <c r="B656" s="247"/>
      <c r="C656" s="247"/>
      <c r="D656" s="247"/>
      <c r="E656" s="495"/>
      <c r="F656" s="247"/>
      <c r="G656" s="247"/>
      <c r="H656" s="473"/>
      <c r="I656" s="14"/>
      <c r="J656" s="14"/>
      <c r="K656" s="14"/>
      <c r="L656" s="14"/>
      <c r="M656" s="14"/>
      <c r="N656" s="14"/>
      <c r="O656" s="14"/>
      <c r="P656" s="14"/>
      <c r="Q656" s="14"/>
      <c r="R656" s="14"/>
      <c r="S656" s="14"/>
      <c r="T656" s="14"/>
      <c r="U656" s="14"/>
      <c r="V656" s="14"/>
      <c r="W656" s="14"/>
      <c r="X656" s="14"/>
      <c r="Y656" s="14"/>
      <c r="Z656" s="14"/>
    </row>
    <row r="657" spans="1:26" ht="12.75" customHeight="1" x14ac:dyDescent="0.2">
      <c r="A657" s="14"/>
      <c r="B657" s="247"/>
      <c r="C657" s="247"/>
      <c r="D657" s="247"/>
      <c r="E657" s="495"/>
      <c r="F657" s="247"/>
      <c r="G657" s="247"/>
      <c r="H657" s="473"/>
      <c r="I657" s="14"/>
      <c r="J657" s="14"/>
      <c r="K657" s="14"/>
      <c r="L657" s="14"/>
      <c r="M657" s="14"/>
      <c r="N657" s="14"/>
      <c r="O657" s="14"/>
      <c r="P657" s="14"/>
      <c r="Q657" s="14"/>
      <c r="R657" s="14"/>
      <c r="S657" s="14"/>
      <c r="T657" s="14"/>
      <c r="U657" s="14"/>
      <c r="V657" s="14"/>
      <c r="W657" s="14"/>
      <c r="X657" s="14"/>
      <c r="Y657" s="14"/>
      <c r="Z657" s="14"/>
    </row>
    <row r="658" spans="1:26" ht="12.75" customHeight="1" x14ac:dyDescent="0.2">
      <c r="A658" s="14"/>
      <c r="B658" s="247"/>
      <c r="C658" s="247"/>
      <c r="D658" s="247"/>
      <c r="E658" s="495"/>
      <c r="F658" s="247"/>
      <c r="G658" s="247"/>
      <c r="H658" s="473"/>
      <c r="I658" s="14"/>
      <c r="J658" s="14"/>
      <c r="K658" s="14"/>
      <c r="L658" s="14"/>
      <c r="M658" s="14"/>
      <c r="N658" s="14"/>
      <c r="O658" s="14"/>
      <c r="P658" s="14"/>
      <c r="Q658" s="14"/>
      <c r="R658" s="14"/>
      <c r="S658" s="14"/>
      <c r="T658" s="14"/>
      <c r="U658" s="14"/>
      <c r="V658" s="14"/>
      <c r="W658" s="14"/>
      <c r="X658" s="14"/>
      <c r="Y658" s="14"/>
      <c r="Z658" s="14"/>
    </row>
    <row r="659" spans="1:26" ht="12.75" customHeight="1" x14ac:dyDescent="0.2">
      <c r="A659" s="14"/>
      <c r="B659" s="247"/>
      <c r="C659" s="247"/>
      <c r="D659" s="247"/>
      <c r="E659" s="495"/>
      <c r="F659" s="247"/>
      <c r="G659" s="247"/>
      <c r="H659" s="473"/>
      <c r="I659" s="14"/>
      <c r="J659" s="14"/>
      <c r="K659" s="14"/>
      <c r="L659" s="14"/>
      <c r="M659" s="14"/>
      <c r="N659" s="14"/>
      <c r="O659" s="14"/>
      <c r="P659" s="14"/>
      <c r="Q659" s="14"/>
      <c r="R659" s="14"/>
      <c r="S659" s="14"/>
      <c r="T659" s="14"/>
      <c r="U659" s="14"/>
      <c r="V659" s="14"/>
      <c r="W659" s="14"/>
      <c r="X659" s="14"/>
      <c r="Y659" s="14"/>
      <c r="Z659" s="14"/>
    </row>
    <row r="660" spans="1:26" ht="12.75" customHeight="1" x14ac:dyDescent="0.2">
      <c r="A660" s="14"/>
      <c r="B660" s="247"/>
      <c r="C660" s="247"/>
      <c r="D660" s="247"/>
      <c r="E660" s="495"/>
      <c r="F660" s="247"/>
      <c r="G660" s="247"/>
      <c r="H660" s="473"/>
      <c r="I660" s="14"/>
      <c r="J660" s="14"/>
      <c r="K660" s="14"/>
      <c r="L660" s="14"/>
      <c r="M660" s="14"/>
      <c r="N660" s="14"/>
      <c r="O660" s="14"/>
      <c r="P660" s="14"/>
      <c r="Q660" s="14"/>
      <c r="R660" s="14"/>
      <c r="S660" s="14"/>
      <c r="T660" s="14"/>
      <c r="U660" s="14"/>
      <c r="V660" s="14"/>
      <c r="W660" s="14"/>
      <c r="X660" s="14"/>
      <c r="Y660" s="14"/>
      <c r="Z660" s="14"/>
    </row>
    <row r="661" spans="1:26" ht="12.75" customHeight="1" x14ac:dyDescent="0.2">
      <c r="A661" s="14"/>
      <c r="B661" s="247"/>
      <c r="C661" s="247"/>
      <c r="D661" s="247"/>
      <c r="E661" s="495"/>
      <c r="F661" s="247"/>
      <c r="G661" s="247"/>
      <c r="H661" s="473"/>
      <c r="I661" s="14"/>
      <c r="J661" s="14"/>
      <c r="K661" s="14"/>
      <c r="L661" s="14"/>
      <c r="M661" s="14"/>
      <c r="N661" s="14"/>
      <c r="O661" s="14"/>
      <c r="P661" s="14"/>
      <c r="Q661" s="14"/>
      <c r="R661" s="14"/>
      <c r="S661" s="14"/>
      <c r="T661" s="14"/>
      <c r="U661" s="14"/>
      <c r="V661" s="14"/>
      <c r="W661" s="14"/>
      <c r="X661" s="14"/>
      <c r="Y661" s="14"/>
      <c r="Z661" s="14"/>
    </row>
    <row r="662" spans="1:26" ht="12.75" customHeight="1" x14ac:dyDescent="0.2">
      <c r="A662" s="14"/>
      <c r="B662" s="247"/>
      <c r="C662" s="247"/>
      <c r="D662" s="247"/>
      <c r="E662" s="495"/>
      <c r="F662" s="247"/>
      <c r="G662" s="247"/>
      <c r="H662" s="473"/>
      <c r="I662" s="14"/>
      <c r="J662" s="14"/>
      <c r="K662" s="14"/>
      <c r="L662" s="14"/>
      <c r="M662" s="14"/>
      <c r="N662" s="14"/>
      <c r="O662" s="14"/>
      <c r="P662" s="14"/>
      <c r="Q662" s="14"/>
      <c r="R662" s="14"/>
      <c r="S662" s="14"/>
      <c r="T662" s="14"/>
      <c r="U662" s="14"/>
      <c r="V662" s="14"/>
      <c r="W662" s="14"/>
      <c r="X662" s="14"/>
      <c r="Y662" s="14"/>
      <c r="Z662" s="14"/>
    </row>
    <row r="663" spans="1:26" ht="12.75" customHeight="1" x14ac:dyDescent="0.2">
      <c r="A663" s="14"/>
      <c r="B663" s="247"/>
      <c r="C663" s="247"/>
      <c r="D663" s="247"/>
      <c r="E663" s="495"/>
      <c r="F663" s="247"/>
      <c r="G663" s="247"/>
      <c r="H663" s="473"/>
      <c r="I663" s="14"/>
      <c r="J663" s="14"/>
      <c r="K663" s="14"/>
      <c r="L663" s="14"/>
      <c r="M663" s="14"/>
      <c r="N663" s="14"/>
      <c r="O663" s="14"/>
      <c r="P663" s="14"/>
      <c r="Q663" s="14"/>
      <c r="R663" s="14"/>
      <c r="S663" s="14"/>
      <c r="T663" s="14"/>
      <c r="U663" s="14"/>
      <c r="V663" s="14"/>
      <c r="W663" s="14"/>
      <c r="X663" s="14"/>
      <c r="Y663" s="14"/>
      <c r="Z663" s="14"/>
    </row>
    <row r="664" spans="1:26" ht="12.75" customHeight="1" x14ac:dyDescent="0.2">
      <c r="A664" s="14"/>
      <c r="B664" s="247"/>
      <c r="C664" s="247"/>
      <c r="D664" s="247"/>
      <c r="E664" s="495"/>
      <c r="F664" s="247"/>
      <c r="G664" s="247"/>
      <c r="H664" s="473"/>
      <c r="I664" s="14"/>
      <c r="J664" s="14"/>
      <c r="K664" s="14"/>
      <c r="L664" s="14"/>
      <c r="M664" s="14"/>
      <c r="N664" s="14"/>
      <c r="O664" s="14"/>
      <c r="P664" s="14"/>
      <c r="Q664" s="14"/>
      <c r="R664" s="14"/>
      <c r="S664" s="14"/>
      <c r="T664" s="14"/>
      <c r="U664" s="14"/>
      <c r="V664" s="14"/>
      <c r="W664" s="14"/>
      <c r="X664" s="14"/>
      <c r="Y664" s="14"/>
      <c r="Z664" s="14"/>
    </row>
    <row r="665" spans="1:26" ht="12.75" customHeight="1" x14ac:dyDescent="0.2">
      <c r="A665" s="14"/>
      <c r="B665" s="247"/>
      <c r="C665" s="247"/>
      <c r="D665" s="247"/>
      <c r="E665" s="495"/>
      <c r="F665" s="247"/>
      <c r="G665" s="247"/>
      <c r="H665" s="473"/>
      <c r="I665" s="14"/>
      <c r="J665" s="14"/>
      <c r="K665" s="14"/>
      <c r="L665" s="14"/>
      <c r="M665" s="14"/>
      <c r="N665" s="14"/>
      <c r="O665" s="14"/>
      <c r="P665" s="14"/>
      <c r="Q665" s="14"/>
      <c r="R665" s="14"/>
      <c r="S665" s="14"/>
      <c r="T665" s="14"/>
      <c r="U665" s="14"/>
      <c r="V665" s="14"/>
      <c r="W665" s="14"/>
      <c r="X665" s="14"/>
      <c r="Y665" s="14"/>
      <c r="Z665" s="14"/>
    </row>
    <row r="666" spans="1:26" ht="12.75" customHeight="1" x14ac:dyDescent="0.2">
      <c r="A666" s="14"/>
      <c r="B666" s="247"/>
      <c r="C666" s="247"/>
      <c r="D666" s="247"/>
      <c r="E666" s="495"/>
      <c r="F666" s="247"/>
      <c r="G666" s="247"/>
      <c r="H666" s="473"/>
      <c r="I666" s="14"/>
      <c r="J666" s="14"/>
      <c r="K666" s="14"/>
      <c r="L666" s="14"/>
      <c r="M666" s="14"/>
      <c r="N666" s="14"/>
      <c r="O666" s="14"/>
      <c r="P666" s="14"/>
      <c r="Q666" s="14"/>
      <c r="R666" s="14"/>
      <c r="S666" s="14"/>
      <c r="T666" s="14"/>
      <c r="U666" s="14"/>
      <c r="V666" s="14"/>
      <c r="W666" s="14"/>
      <c r="X666" s="14"/>
      <c r="Y666" s="14"/>
      <c r="Z666" s="14"/>
    </row>
    <row r="667" spans="1:26" ht="12.75" customHeight="1" x14ac:dyDescent="0.2">
      <c r="A667" s="14"/>
      <c r="B667" s="247"/>
      <c r="C667" s="247"/>
      <c r="D667" s="247"/>
      <c r="E667" s="495"/>
      <c r="F667" s="247"/>
      <c r="G667" s="247"/>
      <c r="H667" s="473"/>
      <c r="I667" s="14"/>
      <c r="J667" s="14"/>
      <c r="K667" s="14"/>
      <c r="L667" s="14"/>
      <c r="M667" s="14"/>
      <c r="N667" s="14"/>
      <c r="O667" s="14"/>
      <c r="P667" s="14"/>
      <c r="Q667" s="14"/>
      <c r="R667" s="14"/>
      <c r="S667" s="14"/>
      <c r="T667" s="14"/>
      <c r="U667" s="14"/>
      <c r="V667" s="14"/>
      <c r="W667" s="14"/>
      <c r="X667" s="14"/>
      <c r="Y667" s="14"/>
      <c r="Z667" s="14"/>
    </row>
    <row r="668" spans="1:26" ht="12.75" customHeight="1" x14ac:dyDescent="0.2">
      <c r="A668" s="14"/>
      <c r="B668" s="247"/>
      <c r="C668" s="247"/>
      <c r="D668" s="247"/>
      <c r="E668" s="495"/>
      <c r="F668" s="247"/>
      <c r="G668" s="247"/>
      <c r="H668" s="473"/>
      <c r="I668" s="14"/>
      <c r="J668" s="14"/>
      <c r="K668" s="14"/>
      <c r="L668" s="14"/>
      <c r="M668" s="14"/>
      <c r="N668" s="14"/>
      <c r="O668" s="14"/>
      <c r="P668" s="14"/>
      <c r="Q668" s="14"/>
      <c r="R668" s="14"/>
      <c r="S668" s="14"/>
      <c r="T668" s="14"/>
      <c r="U668" s="14"/>
      <c r="V668" s="14"/>
      <c r="W668" s="14"/>
      <c r="X668" s="14"/>
      <c r="Y668" s="14"/>
      <c r="Z668" s="14"/>
    </row>
    <row r="669" spans="1:26" ht="12.75" customHeight="1" x14ac:dyDescent="0.2">
      <c r="A669" s="14"/>
      <c r="B669" s="247"/>
      <c r="C669" s="247"/>
      <c r="D669" s="247"/>
      <c r="E669" s="495"/>
      <c r="F669" s="247"/>
      <c r="G669" s="247"/>
      <c r="H669" s="473"/>
      <c r="I669" s="14"/>
      <c r="J669" s="14"/>
      <c r="K669" s="14"/>
      <c r="L669" s="14"/>
      <c r="M669" s="14"/>
      <c r="N669" s="14"/>
      <c r="O669" s="14"/>
      <c r="P669" s="14"/>
      <c r="Q669" s="14"/>
      <c r="R669" s="14"/>
      <c r="S669" s="14"/>
      <c r="T669" s="14"/>
      <c r="U669" s="14"/>
      <c r="V669" s="14"/>
      <c r="W669" s="14"/>
      <c r="X669" s="14"/>
      <c r="Y669" s="14"/>
      <c r="Z669" s="14"/>
    </row>
    <row r="670" spans="1:26" ht="12.75" customHeight="1" x14ac:dyDescent="0.2">
      <c r="A670" s="14"/>
      <c r="B670" s="247"/>
      <c r="C670" s="247"/>
      <c r="D670" s="247"/>
      <c r="E670" s="495"/>
      <c r="F670" s="247"/>
      <c r="G670" s="247"/>
      <c r="H670" s="473"/>
      <c r="I670" s="14"/>
      <c r="J670" s="14"/>
      <c r="K670" s="14"/>
      <c r="L670" s="14"/>
      <c r="M670" s="14"/>
      <c r="N670" s="14"/>
      <c r="O670" s="14"/>
      <c r="P670" s="14"/>
      <c r="Q670" s="14"/>
      <c r="R670" s="14"/>
      <c r="S670" s="14"/>
      <c r="T670" s="14"/>
      <c r="U670" s="14"/>
      <c r="V670" s="14"/>
      <c r="W670" s="14"/>
      <c r="X670" s="14"/>
      <c r="Y670" s="14"/>
      <c r="Z670" s="14"/>
    </row>
    <row r="671" spans="1:26" ht="12.75" customHeight="1" x14ac:dyDescent="0.2">
      <c r="A671" s="14"/>
      <c r="B671" s="247"/>
      <c r="C671" s="247"/>
      <c r="D671" s="247"/>
      <c r="E671" s="495"/>
      <c r="F671" s="247"/>
      <c r="G671" s="247"/>
      <c r="H671" s="473"/>
      <c r="I671" s="14"/>
      <c r="J671" s="14"/>
      <c r="K671" s="14"/>
      <c r="L671" s="14"/>
      <c r="M671" s="14"/>
      <c r="N671" s="14"/>
      <c r="O671" s="14"/>
      <c r="P671" s="14"/>
      <c r="Q671" s="14"/>
      <c r="R671" s="14"/>
      <c r="S671" s="14"/>
      <c r="T671" s="14"/>
      <c r="U671" s="14"/>
      <c r="V671" s="14"/>
      <c r="W671" s="14"/>
      <c r="X671" s="14"/>
      <c r="Y671" s="14"/>
      <c r="Z671" s="14"/>
    </row>
    <row r="672" spans="1:26" ht="12.75" customHeight="1" x14ac:dyDescent="0.2">
      <c r="A672" s="14"/>
      <c r="B672" s="247"/>
      <c r="C672" s="247"/>
      <c r="D672" s="247"/>
      <c r="E672" s="495"/>
      <c r="F672" s="247"/>
      <c r="G672" s="247"/>
      <c r="H672" s="473"/>
      <c r="I672" s="14"/>
      <c r="J672" s="14"/>
      <c r="K672" s="14"/>
      <c r="L672" s="14"/>
      <c r="M672" s="14"/>
      <c r="N672" s="14"/>
      <c r="O672" s="14"/>
      <c r="P672" s="14"/>
      <c r="Q672" s="14"/>
      <c r="R672" s="14"/>
      <c r="S672" s="14"/>
      <c r="T672" s="14"/>
      <c r="U672" s="14"/>
      <c r="V672" s="14"/>
      <c r="W672" s="14"/>
      <c r="X672" s="14"/>
      <c r="Y672" s="14"/>
      <c r="Z672" s="14"/>
    </row>
    <row r="673" spans="1:26" ht="12.75" customHeight="1" x14ac:dyDescent="0.2">
      <c r="A673" s="14"/>
      <c r="B673" s="247"/>
      <c r="C673" s="247"/>
      <c r="D673" s="247"/>
      <c r="E673" s="495"/>
      <c r="F673" s="247"/>
      <c r="G673" s="247"/>
      <c r="H673" s="473"/>
      <c r="I673" s="14"/>
      <c r="J673" s="14"/>
      <c r="K673" s="14"/>
      <c r="L673" s="14"/>
      <c r="M673" s="14"/>
      <c r="N673" s="14"/>
      <c r="O673" s="14"/>
      <c r="P673" s="14"/>
      <c r="Q673" s="14"/>
      <c r="R673" s="14"/>
      <c r="S673" s="14"/>
      <c r="T673" s="14"/>
      <c r="U673" s="14"/>
      <c r="V673" s="14"/>
      <c r="W673" s="14"/>
      <c r="X673" s="14"/>
      <c r="Y673" s="14"/>
      <c r="Z673" s="14"/>
    </row>
    <row r="674" spans="1:26" ht="12.75" customHeight="1" x14ac:dyDescent="0.2">
      <c r="A674" s="14"/>
      <c r="B674" s="247"/>
      <c r="C674" s="247"/>
      <c r="D674" s="247"/>
      <c r="E674" s="495"/>
      <c r="F674" s="247"/>
      <c r="G674" s="247"/>
      <c r="H674" s="473"/>
      <c r="I674" s="14"/>
      <c r="J674" s="14"/>
      <c r="K674" s="14"/>
      <c r="L674" s="14"/>
      <c r="M674" s="14"/>
      <c r="N674" s="14"/>
      <c r="O674" s="14"/>
      <c r="P674" s="14"/>
      <c r="Q674" s="14"/>
      <c r="R674" s="14"/>
      <c r="S674" s="14"/>
      <c r="T674" s="14"/>
      <c r="U674" s="14"/>
      <c r="V674" s="14"/>
      <c r="W674" s="14"/>
      <c r="X674" s="14"/>
      <c r="Y674" s="14"/>
      <c r="Z674" s="14"/>
    </row>
    <row r="675" spans="1:26" ht="12.75" customHeight="1" x14ac:dyDescent="0.2">
      <c r="A675" s="14"/>
      <c r="B675" s="247"/>
      <c r="C675" s="247"/>
      <c r="D675" s="247"/>
      <c r="E675" s="495"/>
      <c r="F675" s="247"/>
      <c r="G675" s="247"/>
      <c r="H675" s="473"/>
      <c r="I675" s="14"/>
      <c r="J675" s="14"/>
      <c r="K675" s="14"/>
      <c r="L675" s="14"/>
      <c r="M675" s="14"/>
      <c r="N675" s="14"/>
      <c r="O675" s="14"/>
      <c r="P675" s="14"/>
      <c r="Q675" s="14"/>
      <c r="R675" s="14"/>
      <c r="S675" s="14"/>
      <c r="T675" s="14"/>
      <c r="U675" s="14"/>
      <c r="V675" s="14"/>
      <c r="W675" s="14"/>
      <c r="X675" s="14"/>
      <c r="Y675" s="14"/>
      <c r="Z675" s="14"/>
    </row>
    <row r="676" spans="1:26" ht="12.75" customHeight="1" x14ac:dyDescent="0.2">
      <c r="A676" s="14"/>
      <c r="B676" s="247"/>
      <c r="C676" s="247"/>
      <c r="D676" s="247"/>
      <c r="E676" s="495"/>
      <c r="F676" s="247"/>
      <c r="G676" s="247"/>
      <c r="H676" s="473"/>
      <c r="I676" s="14"/>
      <c r="J676" s="14"/>
      <c r="K676" s="14"/>
      <c r="L676" s="14"/>
      <c r="M676" s="14"/>
      <c r="N676" s="14"/>
      <c r="O676" s="14"/>
      <c r="P676" s="14"/>
      <c r="Q676" s="14"/>
      <c r="R676" s="14"/>
      <c r="S676" s="14"/>
      <c r="T676" s="14"/>
      <c r="U676" s="14"/>
      <c r="V676" s="14"/>
      <c r="W676" s="14"/>
      <c r="X676" s="14"/>
      <c r="Y676" s="14"/>
      <c r="Z676" s="14"/>
    </row>
    <row r="677" spans="1:26" ht="12.75" customHeight="1" x14ac:dyDescent="0.2">
      <c r="A677" s="14"/>
      <c r="B677" s="247"/>
      <c r="C677" s="247"/>
      <c r="D677" s="247"/>
      <c r="E677" s="495"/>
      <c r="F677" s="247"/>
      <c r="G677" s="247"/>
      <c r="H677" s="473"/>
      <c r="I677" s="14"/>
      <c r="J677" s="14"/>
      <c r="K677" s="14"/>
      <c r="L677" s="14"/>
      <c r="M677" s="14"/>
      <c r="N677" s="14"/>
      <c r="O677" s="14"/>
      <c r="P677" s="14"/>
      <c r="Q677" s="14"/>
      <c r="R677" s="14"/>
      <c r="S677" s="14"/>
      <c r="T677" s="14"/>
      <c r="U677" s="14"/>
      <c r="V677" s="14"/>
      <c r="W677" s="14"/>
      <c r="X677" s="14"/>
      <c r="Y677" s="14"/>
      <c r="Z677" s="14"/>
    </row>
    <row r="678" spans="1:26" ht="12.75" customHeight="1" x14ac:dyDescent="0.2">
      <c r="A678" s="14"/>
      <c r="B678" s="247"/>
      <c r="C678" s="247"/>
      <c r="D678" s="247"/>
      <c r="E678" s="495"/>
      <c r="F678" s="247"/>
      <c r="G678" s="247"/>
      <c r="H678" s="473"/>
      <c r="I678" s="14"/>
      <c r="J678" s="14"/>
      <c r="K678" s="14"/>
      <c r="L678" s="14"/>
      <c r="M678" s="14"/>
      <c r="N678" s="14"/>
      <c r="O678" s="14"/>
      <c r="P678" s="14"/>
      <c r="Q678" s="14"/>
      <c r="R678" s="14"/>
      <c r="S678" s="14"/>
      <c r="T678" s="14"/>
      <c r="U678" s="14"/>
      <c r="V678" s="14"/>
      <c r="W678" s="14"/>
      <c r="X678" s="14"/>
      <c r="Y678" s="14"/>
      <c r="Z678" s="14"/>
    </row>
    <row r="679" spans="1:26" ht="12.75" customHeight="1" x14ac:dyDescent="0.2">
      <c r="A679" s="14"/>
      <c r="B679" s="247"/>
      <c r="C679" s="247"/>
      <c r="D679" s="247"/>
      <c r="E679" s="495"/>
      <c r="F679" s="247"/>
      <c r="G679" s="247"/>
      <c r="H679" s="473"/>
      <c r="I679" s="14"/>
      <c r="J679" s="14"/>
      <c r="K679" s="14"/>
      <c r="L679" s="14"/>
      <c r="M679" s="14"/>
      <c r="N679" s="14"/>
      <c r="O679" s="14"/>
      <c r="P679" s="14"/>
      <c r="Q679" s="14"/>
      <c r="R679" s="14"/>
      <c r="S679" s="14"/>
      <c r="T679" s="14"/>
      <c r="U679" s="14"/>
      <c r="V679" s="14"/>
      <c r="W679" s="14"/>
      <c r="X679" s="14"/>
      <c r="Y679" s="14"/>
      <c r="Z679" s="14"/>
    </row>
    <row r="680" spans="1:26" ht="12.75" customHeight="1" x14ac:dyDescent="0.2">
      <c r="A680" s="14"/>
      <c r="B680" s="247"/>
      <c r="C680" s="247"/>
      <c r="D680" s="247"/>
      <c r="E680" s="495"/>
      <c r="F680" s="247"/>
      <c r="G680" s="247"/>
      <c r="H680" s="473"/>
      <c r="I680" s="14"/>
      <c r="J680" s="14"/>
      <c r="K680" s="14"/>
      <c r="L680" s="14"/>
      <c r="M680" s="14"/>
      <c r="N680" s="14"/>
      <c r="O680" s="14"/>
      <c r="P680" s="14"/>
      <c r="Q680" s="14"/>
      <c r="R680" s="14"/>
      <c r="S680" s="14"/>
      <c r="T680" s="14"/>
      <c r="U680" s="14"/>
      <c r="V680" s="14"/>
      <c r="W680" s="14"/>
      <c r="X680" s="14"/>
      <c r="Y680" s="14"/>
      <c r="Z680" s="14"/>
    </row>
    <row r="681" spans="1:26" ht="12.75" customHeight="1" x14ac:dyDescent="0.2">
      <c r="A681" s="14"/>
      <c r="B681" s="247"/>
      <c r="C681" s="247"/>
      <c r="D681" s="247"/>
      <c r="E681" s="495"/>
      <c r="F681" s="247"/>
      <c r="G681" s="247"/>
      <c r="H681" s="473"/>
      <c r="I681" s="14"/>
      <c r="J681" s="14"/>
      <c r="K681" s="14"/>
      <c r="L681" s="14"/>
      <c r="M681" s="14"/>
      <c r="N681" s="14"/>
      <c r="O681" s="14"/>
      <c r="P681" s="14"/>
      <c r="Q681" s="14"/>
      <c r="R681" s="14"/>
      <c r="S681" s="14"/>
      <c r="T681" s="14"/>
      <c r="U681" s="14"/>
      <c r="V681" s="14"/>
      <c r="W681" s="14"/>
      <c r="X681" s="14"/>
      <c r="Y681" s="14"/>
      <c r="Z681" s="14"/>
    </row>
    <row r="682" spans="1:26" ht="12.75" customHeight="1" x14ac:dyDescent="0.2">
      <c r="A682" s="14"/>
      <c r="B682" s="247"/>
      <c r="C682" s="247"/>
      <c r="D682" s="247"/>
      <c r="E682" s="495"/>
      <c r="F682" s="247"/>
      <c r="G682" s="247"/>
      <c r="H682" s="473"/>
      <c r="I682" s="14"/>
      <c r="J682" s="14"/>
      <c r="K682" s="14"/>
      <c r="L682" s="14"/>
      <c r="M682" s="14"/>
      <c r="N682" s="14"/>
      <c r="O682" s="14"/>
      <c r="P682" s="14"/>
      <c r="Q682" s="14"/>
      <c r="R682" s="14"/>
      <c r="S682" s="14"/>
      <c r="T682" s="14"/>
      <c r="U682" s="14"/>
      <c r="V682" s="14"/>
      <c r="W682" s="14"/>
      <c r="X682" s="14"/>
      <c r="Y682" s="14"/>
      <c r="Z682" s="14"/>
    </row>
    <row r="683" spans="1:26" ht="12.75" customHeight="1" x14ac:dyDescent="0.2">
      <c r="A683" s="14"/>
      <c r="B683" s="247"/>
      <c r="C683" s="247"/>
      <c r="D683" s="247"/>
      <c r="E683" s="495"/>
      <c r="F683" s="247"/>
      <c r="G683" s="247"/>
      <c r="H683" s="473"/>
      <c r="I683" s="14"/>
      <c r="J683" s="14"/>
      <c r="K683" s="14"/>
      <c r="L683" s="14"/>
      <c r="M683" s="14"/>
      <c r="N683" s="14"/>
      <c r="O683" s="14"/>
      <c r="P683" s="14"/>
      <c r="Q683" s="14"/>
      <c r="R683" s="14"/>
      <c r="S683" s="14"/>
      <c r="T683" s="14"/>
      <c r="U683" s="14"/>
      <c r="V683" s="14"/>
      <c r="W683" s="14"/>
      <c r="X683" s="14"/>
      <c r="Y683" s="14"/>
      <c r="Z683" s="14"/>
    </row>
    <row r="684" spans="1:26" ht="12.75" customHeight="1" x14ac:dyDescent="0.2">
      <c r="A684" s="14"/>
      <c r="B684" s="247"/>
      <c r="C684" s="247"/>
      <c r="D684" s="247"/>
      <c r="E684" s="495"/>
      <c r="F684" s="247"/>
      <c r="G684" s="247"/>
      <c r="H684" s="473"/>
      <c r="I684" s="14"/>
      <c r="J684" s="14"/>
      <c r="K684" s="14"/>
      <c r="L684" s="14"/>
      <c r="M684" s="14"/>
      <c r="N684" s="14"/>
      <c r="O684" s="14"/>
      <c r="P684" s="14"/>
      <c r="Q684" s="14"/>
      <c r="R684" s="14"/>
      <c r="S684" s="14"/>
      <c r="T684" s="14"/>
      <c r="U684" s="14"/>
      <c r="V684" s="14"/>
      <c r="W684" s="14"/>
      <c r="X684" s="14"/>
      <c r="Y684" s="14"/>
      <c r="Z684" s="14"/>
    </row>
    <row r="685" spans="1:26" ht="12.75" customHeight="1" x14ac:dyDescent="0.2">
      <c r="A685" s="14"/>
      <c r="B685" s="247"/>
      <c r="C685" s="247"/>
      <c r="D685" s="247"/>
      <c r="E685" s="495"/>
      <c r="F685" s="247"/>
      <c r="G685" s="247"/>
      <c r="H685" s="473"/>
      <c r="I685" s="14"/>
      <c r="J685" s="14"/>
      <c r="K685" s="14"/>
      <c r="L685" s="14"/>
      <c r="M685" s="14"/>
      <c r="N685" s="14"/>
      <c r="O685" s="14"/>
      <c r="P685" s="14"/>
      <c r="Q685" s="14"/>
      <c r="R685" s="14"/>
      <c r="S685" s="14"/>
      <c r="T685" s="14"/>
      <c r="U685" s="14"/>
      <c r="V685" s="14"/>
      <c r="W685" s="14"/>
      <c r="X685" s="14"/>
      <c r="Y685" s="14"/>
      <c r="Z685" s="14"/>
    </row>
    <row r="686" spans="1:26" ht="12.75" customHeight="1" x14ac:dyDescent="0.2">
      <c r="A686" s="14"/>
      <c r="B686" s="247"/>
      <c r="C686" s="247"/>
      <c r="D686" s="247"/>
      <c r="E686" s="495"/>
      <c r="F686" s="247"/>
      <c r="G686" s="247"/>
      <c r="H686" s="473"/>
      <c r="I686" s="14"/>
      <c r="J686" s="14"/>
      <c r="K686" s="14"/>
      <c r="L686" s="14"/>
      <c r="M686" s="14"/>
      <c r="N686" s="14"/>
      <c r="O686" s="14"/>
      <c r="P686" s="14"/>
      <c r="Q686" s="14"/>
      <c r="R686" s="14"/>
      <c r="S686" s="14"/>
      <c r="T686" s="14"/>
      <c r="U686" s="14"/>
      <c r="V686" s="14"/>
      <c r="W686" s="14"/>
      <c r="X686" s="14"/>
      <c r="Y686" s="14"/>
      <c r="Z686" s="14"/>
    </row>
    <row r="687" spans="1:26" ht="12.75" customHeight="1" x14ac:dyDescent="0.2">
      <c r="A687" s="14"/>
      <c r="B687" s="247"/>
      <c r="C687" s="247"/>
      <c r="D687" s="247"/>
      <c r="E687" s="495"/>
      <c r="F687" s="247"/>
      <c r="G687" s="247"/>
      <c r="H687" s="473"/>
      <c r="I687" s="14"/>
      <c r="J687" s="14"/>
      <c r="K687" s="14"/>
      <c r="L687" s="14"/>
      <c r="M687" s="14"/>
      <c r="N687" s="14"/>
      <c r="O687" s="14"/>
      <c r="P687" s="14"/>
      <c r="Q687" s="14"/>
      <c r="R687" s="14"/>
      <c r="S687" s="14"/>
      <c r="T687" s="14"/>
      <c r="U687" s="14"/>
      <c r="V687" s="14"/>
      <c r="W687" s="14"/>
      <c r="X687" s="14"/>
      <c r="Y687" s="14"/>
      <c r="Z687" s="14"/>
    </row>
    <row r="688" spans="1:26" ht="12.75" customHeight="1" x14ac:dyDescent="0.2">
      <c r="A688" s="14"/>
      <c r="B688" s="247"/>
      <c r="C688" s="247"/>
      <c r="D688" s="247"/>
      <c r="E688" s="495"/>
      <c r="F688" s="247"/>
      <c r="G688" s="247"/>
      <c r="H688" s="473"/>
      <c r="I688" s="14"/>
      <c r="J688" s="14"/>
      <c r="K688" s="14"/>
      <c r="L688" s="14"/>
      <c r="M688" s="14"/>
      <c r="N688" s="14"/>
      <c r="O688" s="14"/>
      <c r="P688" s="14"/>
      <c r="Q688" s="14"/>
      <c r="R688" s="14"/>
      <c r="S688" s="14"/>
      <c r="T688" s="14"/>
      <c r="U688" s="14"/>
      <c r="V688" s="14"/>
      <c r="W688" s="14"/>
      <c r="X688" s="14"/>
      <c r="Y688" s="14"/>
      <c r="Z688" s="14"/>
    </row>
    <row r="689" spans="1:26" ht="12.75" customHeight="1" x14ac:dyDescent="0.2">
      <c r="A689" s="14"/>
      <c r="B689" s="247"/>
      <c r="C689" s="247"/>
      <c r="D689" s="247"/>
      <c r="E689" s="495"/>
      <c r="F689" s="247"/>
      <c r="G689" s="247"/>
      <c r="H689" s="473"/>
      <c r="I689" s="14"/>
      <c r="J689" s="14"/>
      <c r="K689" s="14"/>
      <c r="L689" s="14"/>
      <c r="M689" s="14"/>
      <c r="N689" s="14"/>
      <c r="O689" s="14"/>
      <c r="P689" s="14"/>
      <c r="Q689" s="14"/>
      <c r="R689" s="14"/>
      <c r="S689" s="14"/>
      <c r="T689" s="14"/>
      <c r="U689" s="14"/>
      <c r="V689" s="14"/>
      <c r="W689" s="14"/>
      <c r="X689" s="14"/>
      <c r="Y689" s="14"/>
      <c r="Z689" s="14"/>
    </row>
    <row r="690" spans="1:26" ht="12.75" customHeight="1" x14ac:dyDescent="0.2">
      <c r="A690" s="14"/>
      <c r="B690" s="247"/>
      <c r="C690" s="247"/>
      <c r="D690" s="247"/>
      <c r="E690" s="495"/>
      <c r="F690" s="247"/>
      <c r="G690" s="247"/>
      <c r="H690" s="473"/>
      <c r="I690" s="14"/>
      <c r="J690" s="14"/>
      <c r="K690" s="14"/>
      <c r="L690" s="14"/>
      <c r="M690" s="14"/>
      <c r="N690" s="14"/>
      <c r="O690" s="14"/>
      <c r="P690" s="14"/>
      <c r="Q690" s="14"/>
      <c r="R690" s="14"/>
      <c r="S690" s="14"/>
      <c r="T690" s="14"/>
      <c r="U690" s="14"/>
      <c r="V690" s="14"/>
      <c r="W690" s="14"/>
      <c r="X690" s="14"/>
      <c r="Y690" s="14"/>
      <c r="Z690" s="14"/>
    </row>
    <row r="691" spans="1:26" ht="12.75" customHeight="1" x14ac:dyDescent="0.2">
      <c r="A691" s="14"/>
      <c r="B691" s="247"/>
      <c r="C691" s="247"/>
      <c r="D691" s="247"/>
      <c r="E691" s="495"/>
      <c r="F691" s="247"/>
      <c r="G691" s="247"/>
      <c r="H691" s="473"/>
      <c r="I691" s="14"/>
      <c r="J691" s="14"/>
      <c r="K691" s="14"/>
      <c r="L691" s="14"/>
      <c r="M691" s="14"/>
      <c r="N691" s="14"/>
      <c r="O691" s="14"/>
      <c r="P691" s="14"/>
      <c r="Q691" s="14"/>
      <c r="R691" s="14"/>
      <c r="S691" s="14"/>
      <c r="T691" s="14"/>
      <c r="U691" s="14"/>
      <c r="V691" s="14"/>
      <c r="W691" s="14"/>
      <c r="X691" s="14"/>
      <c r="Y691" s="14"/>
      <c r="Z691" s="14"/>
    </row>
    <row r="692" spans="1:26" ht="12.75" customHeight="1" x14ac:dyDescent="0.2">
      <c r="A692" s="14"/>
      <c r="B692" s="247"/>
      <c r="C692" s="247"/>
      <c r="D692" s="247"/>
      <c r="E692" s="495"/>
      <c r="F692" s="247"/>
      <c r="G692" s="247"/>
      <c r="H692" s="473"/>
      <c r="I692" s="14"/>
      <c r="J692" s="14"/>
      <c r="K692" s="14"/>
      <c r="L692" s="14"/>
      <c r="M692" s="14"/>
      <c r="N692" s="14"/>
      <c r="O692" s="14"/>
      <c r="P692" s="14"/>
      <c r="Q692" s="14"/>
      <c r="R692" s="14"/>
      <c r="S692" s="14"/>
      <c r="T692" s="14"/>
      <c r="U692" s="14"/>
      <c r="V692" s="14"/>
      <c r="W692" s="14"/>
      <c r="X692" s="14"/>
      <c r="Y692" s="14"/>
      <c r="Z692" s="14"/>
    </row>
    <row r="693" spans="1:26" ht="12.75" customHeight="1" x14ac:dyDescent="0.2">
      <c r="A693" s="14"/>
      <c r="B693" s="247"/>
      <c r="C693" s="247"/>
      <c r="D693" s="247"/>
      <c r="E693" s="495"/>
      <c r="F693" s="247"/>
      <c r="G693" s="247"/>
      <c r="H693" s="473"/>
      <c r="I693" s="14"/>
      <c r="J693" s="14"/>
      <c r="K693" s="14"/>
      <c r="L693" s="14"/>
      <c r="M693" s="14"/>
      <c r="N693" s="14"/>
      <c r="O693" s="14"/>
      <c r="P693" s="14"/>
      <c r="Q693" s="14"/>
      <c r="R693" s="14"/>
      <c r="S693" s="14"/>
      <c r="T693" s="14"/>
      <c r="U693" s="14"/>
      <c r="V693" s="14"/>
      <c r="W693" s="14"/>
      <c r="X693" s="14"/>
      <c r="Y693" s="14"/>
      <c r="Z693" s="14"/>
    </row>
    <row r="694" spans="1:26" ht="12.75" customHeight="1" x14ac:dyDescent="0.2">
      <c r="A694" s="14"/>
      <c r="B694" s="247"/>
      <c r="C694" s="247"/>
      <c r="D694" s="247"/>
      <c r="E694" s="495"/>
      <c r="F694" s="247"/>
      <c r="G694" s="247"/>
      <c r="H694" s="473"/>
      <c r="I694" s="14"/>
      <c r="J694" s="14"/>
      <c r="K694" s="14"/>
      <c r="L694" s="14"/>
      <c r="M694" s="14"/>
      <c r="N694" s="14"/>
      <c r="O694" s="14"/>
      <c r="P694" s="14"/>
      <c r="Q694" s="14"/>
      <c r="R694" s="14"/>
      <c r="S694" s="14"/>
      <c r="T694" s="14"/>
      <c r="U694" s="14"/>
      <c r="V694" s="14"/>
      <c r="W694" s="14"/>
      <c r="X694" s="14"/>
      <c r="Y694" s="14"/>
      <c r="Z694" s="14"/>
    </row>
    <row r="695" spans="1:26" ht="12.75" customHeight="1" x14ac:dyDescent="0.2">
      <c r="A695" s="14"/>
      <c r="B695" s="247"/>
      <c r="C695" s="247"/>
      <c r="D695" s="247"/>
      <c r="E695" s="495"/>
      <c r="F695" s="247"/>
      <c r="G695" s="247"/>
      <c r="H695" s="473"/>
      <c r="I695" s="14"/>
      <c r="J695" s="14"/>
      <c r="K695" s="14"/>
      <c r="L695" s="14"/>
      <c r="M695" s="14"/>
      <c r="N695" s="14"/>
      <c r="O695" s="14"/>
      <c r="P695" s="14"/>
      <c r="Q695" s="14"/>
      <c r="R695" s="14"/>
      <c r="S695" s="14"/>
      <c r="T695" s="14"/>
      <c r="U695" s="14"/>
      <c r="V695" s="14"/>
      <c r="W695" s="14"/>
      <c r="X695" s="14"/>
      <c r="Y695" s="14"/>
      <c r="Z695" s="14"/>
    </row>
    <row r="696" spans="1:26" ht="12.75" customHeight="1" x14ac:dyDescent="0.2">
      <c r="A696" s="14"/>
      <c r="B696" s="247"/>
      <c r="C696" s="247"/>
      <c r="D696" s="247"/>
      <c r="E696" s="495"/>
      <c r="F696" s="247"/>
      <c r="G696" s="247"/>
      <c r="H696" s="473"/>
      <c r="I696" s="14"/>
      <c r="J696" s="14"/>
      <c r="K696" s="14"/>
      <c r="L696" s="14"/>
      <c r="M696" s="14"/>
      <c r="N696" s="14"/>
      <c r="O696" s="14"/>
      <c r="P696" s="14"/>
      <c r="Q696" s="14"/>
      <c r="R696" s="14"/>
      <c r="S696" s="14"/>
      <c r="T696" s="14"/>
      <c r="U696" s="14"/>
      <c r="V696" s="14"/>
      <c r="W696" s="14"/>
      <c r="X696" s="14"/>
      <c r="Y696" s="14"/>
      <c r="Z696" s="14"/>
    </row>
    <row r="697" spans="1:26" ht="12.75" customHeight="1" x14ac:dyDescent="0.2">
      <c r="A697" s="14"/>
      <c r="B697" s="247"/>
      <c r="C697" s="247"/>
      <c r="D697" s="247"/>
      <c r="E697" s="495"/>
      <c r="F697" s="247"/>
      <c r="G697" s="247"/>
      <c r="H697" s="473"/>
      <c r="I697" s="14"/>
      <c r="J697" s="14"/>
      <c r="K697" s="14"/>
      <c r="L697" s="14"/>
      <c r="M697" s="14"/>
      <c r="N697" s="14"/>
      <c r="O697" s="14"/>
      <c r="P697" s="14"/>
      <c r="Q697" s="14"/>
      <c r="R697" s="14"/>
      <c r="S697" s="14"/>
      <c r="T697" s="14"/>
      <c r="U697" s="14"/>
      <c r="V697" s="14"/>
      <c r="W697" s="14"/>
      <c r="X697" s="14"/>
      <c r="Y697" s="14"/>
      <c r="Z697" s="14"/>
    </row>
    <row r="698" spans="1:26" ht="12.75" customHeight="1" x14ac:dyDescent="0.2">
      <c r="A698" s="14"/>
      <c r="B698" s="247"/>
      <c r="C698" s="247"/>
      <c r="D698" s="247"/>
      <c r="E698" s="495"/>
      <c r="F698" s="247"/>
      <c r="G698" s="247"/>
      <c r="H698" s="473"/>
      <c r="I698" s="14"/>
      <c r="J698" s="14"/>
      <c r="K698" s="14"/>
      <c r="L698" s="14"/>
      <c r="M698" s="14"/>
      <c r="N698" s="14"/>
      <c r="O698" s="14"/>
      <c r="P698" s="14"/>
      <c r="Q698" s="14"/>
      <c r="R698" s="14"/>
      <c r="S698" s="14"/>
      <c r="T698" s="14"/>
      <c r="U698" s="14"/>
      <c r="V698" s="14"/>
      <c r="W698" s="14"/>
      <c r="X698" s="14"/>
      <c r="Y698" s="14"/>
      <c r="Z698" s="14"/>
    </row>
    <row r="699" spans="1:26" ht="12.75" customHeight="1" x14ac:dyDescent="0.2">
      <c r="A699" s="14"/>
      <c r="B699" s="247"/>
      <c r="C699" s="247"/>
      <c r="D699" s="247"/>
      <c r="E699" s="495"/>
      <c r="F699" s="247"/>
      <c r="G699" s="247"/>
      <c r="H699" s="473"/>
      <c r="I699" s="14"/>
      <c r="J699" s="14"/>
      <c r="K699" s="14"/>
      <c r="L699" s="14"/>
      <c r="M699" s="14"/>
      <c r="N699" s="14"/>
      <c r="O699" s="14"/>
      <c r="P699" s="14"/>
      <c r="Q699" s="14"/>
      <c r="R699" s="14"/>
      <c r="S699" s="14"/>
      <c r="T699" s="14"/>
      <c r="U699" s="14"/>
      <c r="V699" s="14"/>
      <c r="W699" s="14"/>
      <c r="X699" s="14"/>
      <c r="Y699" s="14"/>
      <c r="Z699" s="14"/>
    </row>
    <row r="700" spans="1:26" ht="12.75" customHeight="1" x14ac:dyDescent="0.2">
      <c r="A700" s="14"/>
      <c r="B700" s="247"/>
      <c r="C700" s="247"/>
      <c r="D700" s="247"/>
      <c r="E700" s="495"/>
      <c r="F700" s="247"/>
      <c r="G700" s="247"/>
      <c r="H700" s="473"/>
      <c r="I700" s="14"/>
      <c r="J700" s="14"/>
      <c r="K700" s="14"/>
      <c r="L700" s="14"/>
      <c r="M700" s="14"/>
      <c r="N700" s="14"/>
      <c r="O700" s="14"/>
      <c r="P700" s="14"/>
      <c r="Q700" s="14"/>
      <c r="R700" s="14"/>
      <c r="S700" s="14"/>
      <c r="T700" s="14"/>
      <c r="U700" s="14"/>
      <c r="V700" s="14"/>
      <c r="W700" s="14"/>
      <c r="X700" s="14"/>
      <c r="Y700" s="14"/>
      <c r="Z700" s="14"/>
    </row>
    <row r="701" spans="1:26" ht="12.75" customHeight="1" x14ac:dyDescent="0.2">
      <c r="A701" s="14"/>
      <c r="B701" s="247"/>
      <c r="C701" s="247"/>
      <c r="D701" s="247"/>
      <c r="E701" s="495"/>
      <c r="F701" s="247"/>
      <c r="G701" s="247"/>
      <c r="H701" s="473"/>
      <c r="I701" s="14"/>
      <c r="J701" s="14"/>
      <c r="K701" s="14"/>
      <c r="L701" s="14"/>
      <c r="M701" s="14"/>
      <c r="N701" s="14"/>
      <c r="O701" s="14"/>
      <c r="P701" s="14"/>
      <c r="Q701" s="14"/>
      <c r="R701" s="14"/>
      <c r="S701" s="14"/>
      <c r="T701" s="14"/>
      <c r="U701" s="14"/>
      <c r="V701" s="14"/>
      <c r="W701" s="14"/>
      <c r="X701" s="14"/>
      <c r="Y701" s="14"/>
      <c r="Z701" s="14"/>
    </row>
    <row r="702" spans="1:26" ht="12.75" customHeight="1" x14ac:dyDescent="0.2">
      <c r="A702" s="14"/>
      <c r="B702" s="247"/>
      <c r="C702" s="247"/>
      <c r="D702" s="247"/>
      <c r="E702" s="495"/>
      <c r="F702" s="247"/>
      <c r="G702" s="247"/>
      <c r="H702" s="473"/>
      <c r="I702" s="14"/>
      <c r="J702" s="14"/>
      <c r="K702" s="14"/>
      <c r="L702" s="14"/>
      <c r="M702" s="14"/>
      <c r="N702" s="14"/>
      <c r="O702" s="14"/>
      <c r="P702" s="14"/>
      <c r="Q702" s="14"/>
      <c r="R702" s="14"/>
      <c r="S702" s="14"/>
      <c r="T702" s="14"/>
      <c r="U702" s="14"/>
      <c r="V702" s="14"/>
      <c r="W702" s="14"/>
      <c r="X702" s="14"/>
      <c r="Y702" s="14"/>
      <c r="Z702" s="14"/>
    </row>
    <row r="703" spans="1:26" ht="12.75" customHeight="1" x14ac:dyDescent="0.2">
      <c r="A703" s="14"/>
      <c r="B703" s="247"/>
      <c r="C703" s="247"/>
      <c r="D703" s="247"/>
      <c r="E703" s="495"/>
      <c r="F703" s="247"/>
      <c r="G703" s="247"/>
      <c r="H703" s="473"/>
      <c r="I703" s="14"/>
      <c r="J703" s="14"/>
      <c r="K703" s="14"/>
      <c r="L703" s="14"/>
      <c r="M703" s="14"/>
      <c r="N703" s="14"/>
      <c r="O703" s="14"/>
      <c r="P703" s="14"/>
      <c r="Q703" s="14"/>
      <c r="R703" s="14"/>
      <c r="S703" s="14"/>
      <c r="T703" s="14"/>
      <c r="U703" s="14"/>
      <c r="V703" s="14"/>
      <c r="W703" s="14"/>
      <c r="X703" s="14"/>
      <c r="Y703" s="14"/>
      <c r="Z703" s="14"/>
    </row>
    <row r="704" spans="1:26" ht="12.75" customHeight="1" x14ac:dyDescent="0.2">
      <c r="A704" s="14"/>
      <c r="B704" s="247"/>
      <c r="C704" s="247"/>
      <c r="D704" s="247"/>
      <c r="E704" s="495"/>
      <c r="F704" s="247"/>
      <c r="G704" s="247"/>
      <c r="H704" s="473"/>
      <c r="I704" s="14"/>
      <c r="J704" s="14"/>
      <c r="K704" s="14"/>
      <c r="L704" s="14"/>
      <c r="M704" s="14"/>
      <c r="N704" s="14"/>
      <c r="O704" s="14"/>
      <c r="P704" s="14"/>
      <c r="Q704" s="14"/>
      <c r="R704" s="14"/>
      <c r="S704" s="14"/>
      <c r="T704" s="14"/>
      <c r="U704" s="14"/>
      <c r="V704" s="14"/>
      <c r="W704" s="14"/>
      <c r="X704" s="14"/>
      <c r="Y704" s="14"/>
      <c r="Z704" s="14"/>
    </row>
    <row r="705" spans="1:26" ht="12.75" customHeight="1" x14ac:dyDescent="0.2">
      <c r="A705" s="14"/>
      <c r="B705" s="247"/>
      <c r="C705" s="247"/>
      <c r="D705" s="247"/>
      <c r="E705" s="495"/>
      <c r="F705" s="247"/>
      <c r="G705" s="247"/>
      <c r="H705" s="473"/>
      <c r="I705" s="14"/>
      <c r="J705" s="14"/>
      <c r="K705" s="14"/>
      <c r="L705" s="14"/>
      <c r="M705" s="14"/>
      <c r="N705" s="14"/>
      <c r="O705" s="14"/>
      <c r="P705" s="14"/>
      <c r="Q705" s="14"/>
      <c r="R705" s="14"/>
      <c r="S705" s="14"/>
      <c r="T705" s="14"/>
      <c r="U705" s="14"/>
      <c r="V705" s="14"/>
      <c r="W705" s="14"/>
      <c r="X705" s="14"/>
      <c r="Y705" s="14"/>
      <c r="Z705" s="14"/>
    </row>
    <row r="706" spans="1:26" ht="12.75" customHeight="1" x14ac:dyDescent="0.2">
      <c r="A706" s="14"/>
      <c r="B706" s="247"/>
      <c r="C706" s="247"/>
      <c r="D706" s="247"/>
      <c r="E706" s="495"/>
      <c r="F706" s="247"/>
      <c r="G706" s="247"/>
      <c r="H706" s="473"/>
      <c r="I706" s="14"/>
      <c r="J706" s="14"/>
      <c r="K706" s="14"/>
      <c r="L706" s="14"/>
      <c r="M706" s="14"/>
      <c r="N706" s="14"/>
      <c r="O706" s="14"/>
      <c r="P706" s="14"/>
      <c r="Q706" s="14"/>
      <c r="R706" s="14"/>
      <c r="S706" s="14"/>
      <c r="T706" s="14"/>
      <c r="U706" s="14"/>
      <c r="V706" s="14"/>
      <c r="W706" s="14"/>
      <c r="X706" s="14"/>
      <c r="Y706" s="14"/>
      <c r="Z706" s="14"/>
    </row>
    <row r="707" spans="1:26" ht="12.75" customHeight="1" x14ac:dyDescent="0.2">
      <c r="A707" s="14"/>
      <c r="B707" s="247"/>
      <c r="C707" s="247"/>
      <c r="D707" s="247"/>
      <c r="E707" s="495"/>
      <c r="F707" s="247"/>
      <c r="G707" s="247"/>
      <c r="H707" s="473"/>
      <c r="I707" s="14"/>
      <c r="J707" s="14"/>
      <c r="K707" s="14"/>
      <c r="L707" s="14"/>
      <c r="M707" s="14"/>
      <c r="N707" s="14"/>
      <c r="O707" s="14"/>
      <c r="P707" s="14"/>
      <c r="Q707" s="14"/>
      <c r="R707" s="14"/>
      <c r="S707" s="14"/>
      <c r="T707" s="14"/>
      <c r="U707" s="14"/>
      <c r="V707" s="14"/>
      <c r="W707" s="14"/>
      <c r="X707" s="14"/>
      <c r="Y707" s="14"/>
      <c r="Z707" s="14"/>
    </row>
    <row r="708" spans="1:26" ht="12.75" customHeight="1" x14ac:dyDescent="0.2">
      <c r="A708" s="14"/>
      <c r="B708" s="247"/>
      <c r="C708" s="247"/>
      <c r="D708" s="247"/>
      <c r="E708" s="495"/>
      <c r="F708" s="247"/>
      <c r="G708" s="247"/>
      <c r="H708" s="473"/>
      <c r="I708" s="14"/>
      <c r="J708" s="14"/>
      <c r="K708" s="14"/>
      <c r="L708" s="14"/>
      <c r="M708" s="14"/>
      <c r="N708" s="14"/>
      <c r="O708" s="14"/>
      <c r="P708" s="14"/>
      <c r="Q708" s="14"/>
      <c r="R708" s="14"/>
      <c r="S708" s="14"/>
      <c r="T708" s="14"/>
      <c r="U708" s="14"/>
      <c r="V708" s="14"/>
      <c r="W708" s="14"/>
      <c r="X708" s="14"/>
      <c r="Y708" s="14"/>
      <c r="Z708" s="14"/>
    </row>
    <row r="709" spans="1:26" ht="12.75" customHeight="1" x14ac:dyDescent="0.2">
      <c r="A709" s="14"/>
      <c r="B709" s="247"/>
      <c r="C709" s="247"/>
      <c r="D709" s="247"/>
      <c r="E709" s="495"/>
      <c r="F709" s="247"/>
      <c r="G709" s="247"/>
      <c r="H709" s="473"/>
      <c r="I709" s="14"/>
      <c r="J709" s="14"/>
      <c r="K709" s="14"/>
      <c r="L709" s="14"/>
      <c r="M709" s="14"/>
      <c r="N709" s="14"/>
      <c r="O709" s="14"/>
      <c r="P709" s="14"/>
      <c r="Q709" s="14"/>
      <c r="R709" s="14"/>
      <c r="S709" s="14"/>
      <c r="T709" s="14"/>
      <c r="U709" s="14"/>
      <c r="V709" s="14"/>
      <c r="W709" s="14"/>
      <c r="X709" s="14"/>
      <c r="Y709" s="14"/>
      <c r="Z709" s="14"/>
    </row>
    <row r="710" spans="1:26" ht="12.75" customHeight="1" x14ac:dyDescent="0.2">
      <c r="A710" s="14"/>
      <c r="B710" s="247"/>
      <c r="C710" s="247"/>
      <c r="D710" s="247"/>
      <c r="E710" s="495"/>
      <c r="F710" s="247"/>
      <c r="G710" s="247"/>
      <c r="H710" s="473"/>
      <c r="I710" s="14"/>
      <c r="J710" s="14"/>
      <c r="K710" s="14"/>
      <c r="L710" s="14"/>
      <c r="M710" s="14"/>
      <c r="N710" s="14"/>
      <c r="O710" s="14"/>
      <c r="P710" s="14"/>
      <c r="Q710" s="14"/>
      <c r="R710" s="14"/>
      <c r="S710" s="14"/>
      <c r="T710" s="14"/>
      <c r="U710" s="14"/>
      <c r="V710" s="14"/>
      <c r="W710" s="14"/>
      <c r="X710" s="14"/>
      <c r="Y710" s="14"/>
      <c r="Z710" s="14"/>
    </row>
    <row r="711" spans="1:26" ht="12.75" customHeight="1" x14ac:dyDescent="0.2">
      <c r="A711" s="14"/>
      <c r="B711" s="247"/>
      <c r="C711" s="247"/>
      <c r="D711" s="247"/>
      <c r="E711" s="495"/>
      <c r="F711" s="247"/>
      <c r="G711" s="247"/>
      <c r="H711" s="473"/>
      <c r="I711" s="14"/>
      <c r="J711" s="14"/>
      <c r="K711" s="14"/>
      <c r="L711" s="14"/>
      <c r="M711" s="14"/>
      <c r="N711" s="14"/>
      <c r="O711" s="14"/>
      <c r="P711" s="14"/>
      <c r="Q711" s="14"/>
      <c r="R711" s="14"/>
      <c r="S711" s="14"/>
      <c r="T711" s="14"/>
      <c r="U711" s="14"/>
      <c r="V711" s="14"/>
      <c r="W711" s="14"/>
      <c r="X711" s="14"/>
      <c r="Y711" s="14"/>
      <c r="Z711" s="14"/>
    </row>
    <row r="712" spans="1:26" ht="12.75" customHeight="1" x14ac:dyDescent="0.2">
      <c r="A712" s="14"/>
      <c r="B712" s="247"/>
      <c r="C712" s="247"/>
      <c r="D712" s="247"/>
      <c r="E712" s="495"/>
      <c r="F712" s="247"/>
      <c r="G712" s="247"/>
      <c r="H712" s="473"/>
      <c r="I712" s="14"/>
      <c r="J712" s="14"/>
      <c r="K712" s="14"/>
      <c r="L712" s="14"/>
      <c r="M712" s="14"/>
      <c r="N712" s="14"/>
      <c r="O712" s="14"/>
      <c r="P712" s="14"/>
      <c r="Q712" s="14"/>
      <c r="R712" s="14"/>
      <c r="S712" s="14"/>
      <c r="T712" s="14"/>
      <c r="U712" s="14"/>
      <c r="V712" s="14"/>
      <c r="W712" s="14"/>
      <c r="X712" s="14"/>
      <c r="Y712" s="14"/>
      <c r="Z712" s="14"/>
    </row>
    <row r="713" spans="1:26" ht="12.75" customHeight="1" x14ac:dyDescent="0.2">
      <c r="A713" s="14"/>
      <c r="B713" s="247"/>
      <c r="C713" s="247"/>
      <c r="D713" s="247"/>
      <c r="E713" s="495"/>
      <c r="F713" s="247"/>
      <c r="G713" s="247"/>
      <c r="H713" s="473"/>
      <c r="I713" s="14"/>
      <c r="J713" s="14"/>
      <c r="K713" s="14"/>
      <c r="L713" s="14"/>
      <c r="M713" s="14"/>
      <c r="N713" s="14"/>
      <c r="O713" s="14"/>
      <c r="P713" s="14"/>
      <c r="Q713" s="14"/>
      <c r="R713" s="14"/>
      <c r="S713" s="14"/>
      <c r="T713" s="14"/>
      <c r="U713" s="14"/>
      <c r="V713" s="14"/>
      <c r="W713" s="14"/>
      <c r="X713" s="14"/>
      <c r="Y713" s="14"/>
      <c r="Z713" s="14"/>
    </row>
    <row r="714" spans="1:26" ht="12.75" customHeight="1" x14ac:dyDescent="0.2">
      <c r="A714" s="14"/>
      <c r="B714" s="247"/>
      <c r="C714" s="247"/>
      <c r="D714" s="247"/>
      <c r="E714" s="495"/>
      <c r="F714" s="247"/>
      <c r="G714" s="247"/>
      <c r="H714" s="473"/>
      <c r="I714" s="14"/>
      <c r="J714" s="14"/>
      <c r="K714" s="14"/>
      <c r="L714" s="14"/>
      <c r="M714" s="14"/>
      <c r="N714" s="14"/>
      <c r="O714" s="14"/>
      <c r="P714" s="14"/>
      <c r="Q714" s="14"/>
      <c r="R714" s="14"/>
      <c r="S714" s="14"/>
      <c r="T714" s="14"/>
      <c r="U714" s="14"/>
      <c r="V714" s="14"/>
      <c r="W714" s="14"/>
      <c r="X714" s="14"/>
      <c r="Y714" s="14"/>
      <c r="Z714" s="14"/>
    </row>
    <row r="715" spans="1:26" ht="12.75" customHeight="1" x14ac:dyDescent="0.2">
      <c r="A715" s="14"/>
      <c r="B715" s="247"/>
      <c r="C715" s="247"/>
      <c r="D715" s="247"/>
      <c r="E715" s="495"/>
      <c r="F715" s="247"/>
      <c r="G715" s="247"/>
      <c r="H715" s="473"/>
      <c r="I715" s="14"/>
      <c r="J715" s="14"/>
      <c r="K715" s="14"/>
      <c r="L715" s="14"/>
      <c r="M715" s="14"/>
      <c r="N715" s="14"/>
      <c r="O715" s="14"/>
      <c r="P715" s="14"/>
      <c r="Q715" s="14"/>
      <c r="R715" s="14"/>
      <c r="S715" s="14"/>
      <c r="T715" s="14"/>
      <c r="U715" s="14"/>
      <c r="V715" s="14"/>
      <c r="W715" s="14"/>
      <c r="X715" s="14"/>
      <c r="Y715" s="14"/>
      <c r="Z715" s="14"/>
    </row>
    <row r="716" spans="1:26" ht="12.75" customHeight="1" x14ac:dyDescent="0.2">
      <c r="A716" s="14"/>
      <c r="B716" s="247"/>
      <c r="C716" s="247"/>
      <c r="D716" s="247"/>
      <c r="E716" s="495"/>
      <c r="F716" s="247"/>
      <c r="G716" s="247"/>
      <c r="H716" s="473"/>
      <c r="I716" s="14"/>
      <c r="J716" s="14"/>
      <c r="K716" s="14"/>
      <c r="L716" s="14"/>
      <c r="M716" s="14"/>
      <c r="N716" s="14"/>
      <c r="O716" s="14"/>
      <c r="P716" s="14"/>
      <c r="Q716" s="14"/>
      <c r="R716" s="14"/>
      <c r="S716" s="14"/>
      <c r="T716" s="14"/>
      <c r="U716" s="14"/>
      <c r="V716" s="14"/>
      <c r="W716" s="14"/>
      <c r="X716" s="14"/>
      <c r="Y716" s="14"/>
      <c r="Z716" s="14"/>
    </row>
    <row r="717" spans="1:26" ht="12.75" customHeight="1" x14ac:dyDescent="0.2">
      <c r="A717" s="14"/>
      <c r="B717" s="247"/>
      <c r="C717" s="247"/>
      <c r="D717" s="247"/>
      <c r="E717" s="495"/>
      <c r="F717" s="247"/>
      <c r="G717" s="247"/>
      <c r="H717" s="473"/>
      <c r="I717" s="14"/>
      <c r="J717" s="14"/>
      <c r="K717" s="14"/>
      <c r="L717" s="14"/>
      <c r="M717" s="14"/>
      <c r="N717" s="14"/>
      <c r="O717" s="14"/>
      <c r="P717" s="14"/>
      <c r="Q717" s="14"/>
      <c r="R717" s="14"/>
      <c r="S717" s="14"/>
      <c r="T717" s="14"/>
      <c r="U717" s="14"/>
      <c r="V717" s="14"/>
      <c r="W717" s="14"/>
      <c r="X717" s="14"/>
      <c r="Y717" s="14"/>
      <c r="Z717" s="14"/>
    </row>
    <row r="718" spans="1:26" ht="12.75" customHeight="1" x14ac:dyDescent="0.2">
      <c r="A718" s="14"/>
      <c r="B718" s="247"/>
      <c r="C718" s="247"/>
      <c r="D718" s="247"/>
      <c r="E718" s="495"/>
      <c r="F718" s="247"/>
      <c r="G718" s="247"/>
      <c r="H718" s="473"/>
      <c r="I718" s="14"/>
      <c r="J718" s="14"/>
      <c r="K718" s="14"/>
      <c r="L718" s="14"/>
      <c r="M718" s="14"/>
      <c r="N718" s="14"/>
      <c r="O718" s="14"/>
      <c r="P718" s="14"/>
      <c r="Q718" s="14"/>
      <c r="R718" s="14"/>
      <c r="S718" s="14"/>
      <c r="T718" s="14"/>
      <c r="U718" s="14"/>
      <c r="V718" s="14"/>
      <c r="W718" s="14"/>
      <c r="X718" s="14"/>
      <c r="Y718" s="14"/>
      <c r="Z718" s="14"/>
    </row>
    <row r="719" spans="1:26" ht="12.75" customHeight="1" x14ac:dyDescent="0.2">
      <c r="A719" s="14"/>
      <c r="B719" s="247"/>
      <c r="C719" s="247"/>
      <c r="D719" s="247"/>
      <c r="E719" s="495"/>
      <c r="F719" s="247"/>
      <c r="G719" s="247"/>
      <c r="H719" s="473"/>
      <c r="I719" s="14"/>
      <c r="J719" s="14"/>
      <c r="K719" s="14"/>
      <c r="L719" s="14"/>
      <c r="M719" s="14"/>
      <c r="N719" s="14"/>
      <c r="O719" s="14"/>
      <c r="P719" s="14"/>
      <c r="Q719" s="14"/>
      <c r="R719" s="14"/>
      <c r="S719" s="14"/>
      <c r="T719" s="14"/>
      <c r="U719" s="14"/>
      <c r="V719" s="14"/>
      <c r="W719" s="14"/>
      <c r="X719" s="14"/>
      <c r="Y719" s="14"/>
      <c r="Z719" s="14"/>
    </row>
    <row r="720" spans="1:26" ht="12.75" customHeight="1" x14ac:dyDescent="0.2">
      <c r="A720" s="14"/>
      <c r="B720" s="247"/>
      <c r="C720" s="247"/>
      <c r="D720" s="247"/>
      <c r="E720" s="495"/>
      <c r="F720" s="247"/>
      <c r="G720" s="247"/>
      <c r="H720" s="473"/>
      <c r="I720" s="14"/>
      <c r="J720" s="14"/>
      <c r="K720" s="14"/>
      <c r="L720" s="14"/>
      <c r="M720" s="14"/>
      <c r="N720" s="14"/>
      <c r="O720" s="14"/>
      <c r="P720" s="14"/>
      <c r="Q720" s="14"/>
      <c r="R720" s="14"/>
      <c r="S720" s="14"/>
      <c r="T720" s="14"/>
      <c r="U720" s="14"/>
      <c r="V720" s="14"/>
      <c r="W720" s="14"/>
      <c r="X720" s="14"/>
      <c r="Y720" s="14"/>
      <c r="Z720" s="14"/>
    </row>
    <row r="721" spans="1:26" ht="12.75" customHeight="1" x14ac:dyDescent="0.2">
      <c r="A721" s="14"/>
      <c r="B721" s="247"/>
      <c r="C721" s="247"/>
      <c r="D721" s="247"/>
      <c r="E721" s="495"/>
      <c r="F721" s="247"/>
      <c r="G721" s="247"/>
      <c r="H721" s="473"/>
      <c r="I721" s="14"/>
      <c r="J721" s="14"/>
      <c r="K721" s="14"/>
      <c r="L721" s="14"/>
      <c r="M721" s="14"/>
      <c r="N721" s="14"/>
      <c r="O721" s="14"/>
      <c r="P721" s="14"/>
      <c r="Q721" s="14"/>
      <c r="R721" s="14"/>
      <c r="S721" s="14"/>
      <c r="T721" s="14"/>
      <c r="U721" s="14"/>
      <c r="V721" s="14"/>
      <c r="W721" s="14"/>
      <c r="X721" s="14"/>
      <c r="Y721" s="14"/>
      <c r="Z721" s="14"/>
    </row>
    <row r="722" spans="1:26" ht="12.75" customHeight="1" x14ac:dyDescent="0.2">
      <c r="A722" s="14"/>
      <c r="B722" s="247"/>
      <c r="C722" s="247"/>
      <c r="D722" s="247"/>
      <c r="E722" s="495"/>
      <c r="F722" s="247"/>
      <c r="G722" s="247"/>
      <c r="H722" s="473"/>
      <c r="I722" s="14"/>
      <c r="J722" s="14"/>
      <c r="K722" s="14"/>
      <c r="L722" s="14"/>
      <c r="M722" s="14"/>
      <c r="N722" s="14"/>
      <c r="O722" s="14"/>
      <c r="P722" s="14"/>
      <c r="Q722" s="14"/>
      <c r="R722" s="14"/>
      <c r="S722" s="14"/>
      <c r="T722" s="14"/>
      <c r="U722" s="14"/>
      <c r="V722" s="14"/>
      <c r="W722" s="14"/>
      <c r="X722" s="14"/>
      <c r="Y722" s="14"/>
      <c r="Z722" s="14"/>
    </row>
    <row r="723" spans="1:26" ht="12.75" customHeight="1" x14ac:dyDescent="0.2">
      <c r="A723" s="14"/>
      <c r="B723" s="247"/>
      <c r="C723" s="247"/>
      <c r="D723" s="247"/>
      <c r="E723" s="495"/>
      <c r="F723" s="247"/>
      <c r="G723" s="247"/>
      <c r="H723" s="473"/>
      <c r="I723" s="14"/>
      <c r="J723" s="14"/>
      <c r="K723" s="14"/>
      <c r="L723" s="14"/>
      <c r="M723" s="14"/>
      <c r="N723" s="14"/>
      <c r="O723" s="14"/>
      <c r="P723" s="14"/>
      <c r="Q723" s="14"/>
      <c r="R723" s="14"/>
      <c r="S723" s="14"/>
      <c r="T723" s="14"/>
      <c r="U723" s="14"/>
      <c r="V723" s="14"/>
      <c r="W723" s="14"/>
      <c r="X723" s="14"/>
      <c r="Y723" s="14"/>
      <c r="Z723" s="14"/>
    </row>
    <row r="724" spans="1:26" ht="12.75" customHeight="1" x14ac:dyDescent="0.2">
      <c r="A724" s="14"/>
      <c r="B724" s="247"/>
      <c r="C724" s="247"/>
      <c r="D724" s="247"/>
      <c r="E724" s="495"/>
      <c r="F724" s="247"/>
      <c r="G724" s="247"/>
      <c r="H724" s="473"/>
      <c r="I724" s="14"/>
      <c r="J724" s="14"/>
      <c r="K724" s="14"/>
      <c r="L724" s="14"/>
      <c r="M724" s="14"/>
      <c r="N724" s="14"/>
      <c r="O724" s="14"/>
      <c r="P724" s="14"/>
      <c r="Q724" s="14"/>
      <c r="R724" s="14"/>
      <c r="S724" s="14"/>
      <c r="T724" s="14"/>
      <c r="U724" s="14"/>
      <c r="V724" s="14"/>
      <c r="W724" s="14"/>
      <c r="X724" s="14"/>
      <c r="Y724" s="14"/>
      <c r="Z724" s="14"/>
    </row>
    <row r="725" spans="1:26" ht="12.75" customHeight="1" x14ac:dyDescent="0.2">
      <c r="A725" s="14"/>
      <c r="B725" s="247"/>
      <c r="C725" s="247"/>
      <c r="D725" s="247"/>
      <c r="E725" s="495"/>
      <c r="F725" s="247"/>
      <c r="G725" s="247"/>
      <c r="H725" s="473"/>
      <c r="I725" s="14"/>
      <c r="J725" s="14"/>
      <c r="K725" s="14"/>
      <c r="L725" s="14"/>
      <c r="M725" s="14"/>
      <c r="N725" s="14"/>
      <c r="O725" s="14"/>
      <c r="P725" s="14"/>
      <c r="Q725" s="14"/>
      <c r="R725" s="14"/>
      <c r="S725" s="14"/>
      <c r="T725" s="14"/>
      <c r="U725" s="14"/>
      <c r="V725" s="14"/>
      <c r="W725" s="14"/>
      <c r="X725" s="14"/>
      <c r="Y725" s="14"/>
      <c r="Z725" s="14"/>
    </row>
    <row r="726" spans="1:26" ht="12.75" customHeight="1" x14ac:dyDescent="0.2">
      <c r="A726" s="14"/>
      <c r="B726" s="247"/>
      <c r="C726" s="247"/>
      <c r="D726" s="247"/>
      <c r="E726" s="495"/>
      <c r="F726" s="247"/>
      <c r="G726" s="247"/>
      <c r="H726" s="473"/>
      <c r="I726" s="14"/>
      <c r="J726" s="14"/>
      <c r="K726" s="14"/>
      <c r="L726" s="14"/>
      <c r="M726" s="14"/>
      <c r="N726" s="14"/>
      <c r="O726" s="14"/>
      <c r="P726" s="14"/>
      <c r="Q726" s="14"/>
      <c r="R726" s="14"/>
      <c r="S726" s="14"/>
      <c r="T726" s="14"/>
      <c r="U726" s="14"/>
      <c r="V726" s="14"/>
      <c r="W726" s="14"/>
      <c r="X726" s="14"/>
      <c r="Y726" s="14"/>
      <c r="Z726" s="14"/>
    </row>
    <row r="727" spans="1:26" ht="12.75" customHeight="1" x14ac:dyDescent="0.2">
      <c r="A727" s="14"/>
      <c r="B727" s="247"/>
      <c r="C727" s="247"/>
      <c r="D727" s="247"/>
      <c r="E727" s="495"/>
      <c r="F727" s="247"/>
      <c r="G727" s="247"/>
      <c r="H727" s="473"/>
      <c r="I727" s="14"/>
      <c r="J727" s="14"/>
      <c r="K727" s="14"/>
      <c r="L727" s="14"/>
      <c r="M727" s="14"/>
      <c r="N727" s="14"/>
      <c r="O727" s="14"/>
      <c r="P727" s="14"/>
      <c r="Q727" s="14"/>
      <c r="R727" s="14"/>
      <c r="S727" s="14"/>
      <c r="T727" s="14"/>
      <c r="U727" s="14"/>
      <c r="V727" s="14"/>
      <c r="W727" s="14"/>
      <c r="X727" s="14"/>
      <c r="Y727" s="14"/>
      <c r="Z727" s="14"/>
    </row>
    <row r="728" spans="1:26" ht="12.75" customHeight="1" x14ac:dyDescent="0.2">
      <c r="A728" s="14"/>
      <c r="B728" s="247"/>
      <c r="C728" s="247"/>
      <c r="D728" s="247"/>
      <c r="E728" s="495"/>
      <c r="F728" s="247"/>
      <c r="G728" s="247"/>
      <c r="H728" s="473"/>
      <c r="I728" s="14"/>
      <c r="J728" s="14"/>
      <c r="K728" s="14"/>
      <c r="L728" s="14"/>
      <c r="M728" s="14"/>
      <c r="N728" s="14"/>
      <c r="O728" s="14"/>
      <c r="P728" s="14"/>
      <c r="Q728" s="14"/>
      <c r="R728" s="14"/>
      <c r="S728" s="14"/>
      <c r="T728" s="14"/>
      <c r="U728" s="14"/>
      <c r="V728" s="14"/>
      <c r="W728" s="14"/>
      <c r="X728" s="14"/>
      <c r="Y728" s="14"/>
      <c r="Z728" s="14"/>
    </row>
    <row r="729" spans="1:26" ht="12.75" customHeight="1" x14ac:dyDescent="0.2">
      <c r="A729" s="14"/>
      <c r="B729" s="247"/>
      <c r="C729" s="247"/>
      <c r="D729" s="247"/>
      <c r="E729" s="495"/>
      <c r="F729" s="247"/>
      <c r="G729" s="247"/>
      <c r="H729" s="473"/>
      <c r="I729" s="14"/>
      <c r="J729" s="14"/>
      <c r="K729" s="14"/>
      <c r="L729" s="14"/>
      <c r="M729" s="14"/>
      <c r="N729" s="14"/>
      <c r="O729" s="14"/>
      <c r="P729" s="14"/>
      <c r="Q729" s="14"/>
      <c r="R729" s="14"/>
      <c r="S729" s="14"/>
      <c r="T729" s="14"/>
      <c r="U729" s="14"/>
      <c r="V729" s="14"/>
      <c r="W729" s="14"/>
      <c r="X729" s="14"/>
      <c r="Y729" s="14"/>
      <c r="Z729" s="14"/>
    </row>
    <row r="730" spans="1:26" ht="12.75" customHeight="1" x14ac:dyDescent="0.2">
      <c r="A730" s="14"/>
      <c r="B730" s="247"/>
      <c r="C730" s="247"/>
      <c r="D730" s="247"/>
      <c r="E730" s="495"/>
      <c r="F730" s="247"/>
      <c r="G730" s="247"/>
      <c r="H730" s="473"/>
      <c r="I730" s="14"/>
      <c r="J730" s="14"/>
      <c r="K730" s="14"/>
      <c r="L730" s="14"/>
      <c r="M730" s="14"/>
      <c r="N730" s="14"/>
      <c r="O730" s="14"/>
      <c r="P730" s="14"/>
      <c r="Q730" s="14"/>
      <c r="R730" s="14"/>
      <c r="S730" s="14"/>
      <c r="T730" s="14"/>
      <c r="U730" s="14"/>
      <c r="V730" s="14"/>
      <c r="W730" s="14"/>
      <c r="X730" s="14"/>
      <c r="Y730" s="14"/>
      <c r="Z730" s="14"/>
    </row>
    <row r="731" spans="1:26" ht="12.75" customHeight="1" x14ac:dyDescent="0.2">
      <c r="A731" s="14"/>
      <c r="B731" s="247"/>
      <c r="C731" s="247"/>
      <c r="D731" s="247"/>
      <c r="E731" s="495"/>
      <c r="F731" s="247"/>
      <c r="G731" s="247"/>
      <c r="H731" s="473"/>
      <c r="I731" s="14"/>
      <c r="J731" s="14"/>
      <c r="K731" s="14"/>
      <c r="L731" s="14"/>
      <c r="M731" s="14"/>
      <c r="N731" s="14"/>
      <c r="O731" s="14"/>
      <c r="P731" s="14"/>
      <c r="Q731" s="14"/>
      <c r="R731" s="14"/>
      <c r="S731" s="14"/>
      <c r="T731" s="14"/>
      <c r="U731" s="14"/>
      <c r="V731" s="14"/>
      <c r="W731" s="14"/>
      <c r="X731" s="14"/>
      <c r="Y731" s="14"/>
      <c r="Z731" s="14"/>
    </row>
    <row r="732" spans="1:26" ht="12.75" customHeight="1" x14ac:dyDescent="0.2">
      <c r="A732" s="14"/>
      <c r="B732" s="247"/>
      <c r="C732" s="247"/>
      <c r="D732" s="247"/>
      <c r="E732" s="495"/>
      <c r="F732" s="247"/>
      <c r="G732" s="247"/>
      <c r="H732" s="473"/>
      <c r="I732" s="14"/>
      <c r="J732" s="14"/>
      <c r="K732" s="14"/>
      <c r="L732" s="14"/>
      <c r="M732" s="14"/>
      <c r="N732" s="14"/>
      <c r="O732" s="14"/>
      <c r="P732" s="14"/>
      <c r="Q732" s="14"/>
      <c r="R732" s="14"/>
      <c r="S732" s="14"/>
      <c r="T732" s="14"/>
      <c r="U732" s="14"/>
      <c r="V732" s="14"/>
      <c r="W732" s="14"/>
      <c r="X732" s="14"/>
      <c r="Y732" s="14"/>
      <c r="Z732" s="14"/>
    </row>
    <row r="733" spans="1:26" ht="12.75" customHeight="1" x14ac:dyDescent="0.2">
      <c r="A733" s="14"/>
      <c r="B733" s="247"/>
      <c r="C733" s="247"/>
      <c r="D733" s="247"/>
      <c r="E733" s="495"/>
      <c r="F733" s="247"/>
      <c r="G733" s="247"/>
      <c r="H733" s="473"/>
      <c r="I733" s="14"/>
      <c r="J733" s="14"/>
      <c r="K733" s="14"/>
      <c r="L733" s="14"/>
      <c r="M733" s="14"/>
      <c r="N733" s="14"/>
      <c r="O733" s="14"/>
      <c r="P733" s="14"/>
      <c r="Q733" s="14"/>
      <c r="R733" s="14"/>
      <c r="S733" s="14"/>
      <c r="T733" s="14"/>
      <c r="U733" s="14"/>
      <c r="V733" s="14"/>
      <c r="W733" s="14"/>
      <c r="X733" s="14"/>
      <c r="Y733" s="14"/>
      <c r="Z733" s="14"/>
    </row>
    <row r="734" spans="1:26" ht="12.75" customHeight="1" x14ac:dyDescent="0.2">
      <c r="A734" s="14"/>
      <c r="B734" s="247"/>
      <c r="C734" s="247"/>
      <c r="D734" s="247"/>
      <c r="E734" s="495"/>
      <c r="F734" s="247"/>
      <c r="G734" s="247"/>
      <c r="H734" s="473"/>
      <c r="I734" s="14"/>
      <c r="J734" s="14"/>
      <c r="K734" s="14"/>
      <c r="L734" s="14"/>
      <c r="M734" s="14"/>
      <c r="N734" s="14"/>
      <c r="O734" s="14"/>
      <c r="P734" s="14"/>
      <c r="Q734" s="14"/>
      <c r="R734" s="14"/>
      <c r="S734" s="14"/>
      <c r="T734" s="14"/>
      <c r="U734" s="14"/>
      <c r="V734" s="14"/>
      <c r="W734" s="14"/>
      <c r="X734" s="14"/>
      <c r="Y734" s="14"/>
      <c r="Z734" s="14"/>
    </row>
    <row r="735" spans="1:26" ht="12.75" customHeight="1" x14ac:dyDescent="0.2">
      <c r="A735" s="14"/>
      <c r="B735" s="247"/>
      <c r="C735" s="247"/>
      <c r="D735" s="247"/>
      <c r="E735" s="495"/>
      <c r="F735" s="247"/>
      <c r="G735" s="247"/>
      <c r="H735" s="473"/>
      <c r="I735" s="14"/>
      <c r="J735" s="14"/>
      <c r="K735" s="14"/>
      <c r="L735" s="14"/>
      <c r="M735" s="14"/>
      <c r="N735" s="14"/>
      <c r="O735" s="14"/>
      <c r="P735" s="14"/>
      <c r="Q735" s="14"/>
      <c r="R735" s="14"/>
      <c r="S735" s="14"/>
      <c r="T735" s="14"/>
      <c r="U735" s="14"/>
      <c r="V735" s="14"/>
      <c r="W735" s="14"/>
      <c r="X735" s="14"/>
      <c r="Y735" s="14"/>
      <c r="Z735" s="14"/>
    </row>
    <row r="736" spans="1:26" ht="12.75" customHeight="1" x14ac:dyDescent="0.2">
      <c r="A736" s="14"/>
      <c r="B736" s="247"/>
      <c r="C736" s="247"/>
      <c r="D736" s="247"/>
      <c r="E736" s="495"/>
      <c r="F736" s="247"/>
      <c r="G736" s="247"/>
      <c r="H736" s="473"/>
      <c r="I736" s="14"/>
      <c r="J736" s="14"/>
      <c r="K736" s="14"/>
      <c r="L736" s="14"/>
      <c r="M736" s="14"/>
      <c r="N736" s="14"/>
      <c r="O736" s="14"/>
      <c r="P736" s="14"/>
      <c r="Q736" s="14"/>
      <c r="R736" s="14"/>
      <c r="S736" s="14"/>
      <c r="T736" s="14"/>
      <c r="U736" s="14"/>
      <c r="V736" s="14"/>
      <c r="W736" s="14"/>
      <c r="X736" s="14"/>
      <c r="Y736" s="14"/>
      <c r="Z736" s="14"/>
    </row>
    <row r="737" spans="1:26" ht="12.75" customHeight="1" x14ac:dyDescent="0.2">
      <c r="A737" s="14"/>
      <c r="B737" s="247"/>
      <c r="C737" s="247"/>
      <c r="D737" s="247"/>
      <c r="E737" s="495"/>
      <c r="F737" s="247"/>
      <c r="G737" s="247"/>
      <c r="H737" s="473"/>
      <c r="I737" s="14"/>
      <c r="J737" s="14"/>
      <c r="K737" s="14"/>
      <c r="L737" s="14"/>
      <c r="M737" s="14"/>
      <c r="N737" s="14"/>
      <c r="O737" s="14"/>
      <c r="P737" s="14"/>
      <c r="Q737" s="14"/>
      <c r="R737" s="14"/>
      <c r="S737" s="14"/>
      <c r="T737" s="14"/>
      <c r="U737" s="14"/>
      <c r="V737" s="14"/>
      <c r="W737" s="14"/>
      <c r="X737" s="14"/>
      <c r="Y737" s="14"/>
      <c r="Z737" s="14"/>
    </row>
    <row r="738" spans="1:26" ht="12.75" customHeight="1" x14ac:dyDescent="0.2">
      <c r="A738" s="14"/>
      <c r="B738" s="247"/>
      <c r="C738" s="247"/>
      <c r="D738" s="247"/>
      <c r="E738" s="495"/>
      <c r="F738" s="247"/>
      <c r="G738" s="247"/>
      <c r="H738" s="473"/>
      <c r="I738" s="14"/>
      <c r="J738" s="14"/>
      <c r="K738" s="14"/>
      <c r="L738" s="14"/>
      <c r="M738" s="14"/>
      <c r="N738" s="14"/>
      <c r="O738" s="14"/>
      <c r="P738" s="14"/>
      <c r="Q738" s="14"/>
      <c r="R738" s="14"/>
      <c r="S738" s="14"/>
      <c r="T738" s="14"/>
      <c r="U738" s="14"/>
      <c r="V738" s="14"/>
      <c r="W738" s="14"/>
      <c r="X738" s="14"/>
      <c r="Y738" s="14"/>
      <c r="Z738" s="14"/>
    </row>
    <row r="739" spans="1:26" ht="12.75" customHeight="1" x14ac:dyDescent="0.2">
      <c r="A739" s="14"/>
      <c r="B739" s="247"/>
      <c r="C739" s="247"/>
      <c r="D739" s="247"/>
      <c r="E739" s="495"/>
      <c r="F739" s="247"/>
      <c r="G739" s="247"/>
      <c r="H739" s="473"/>
      <c r="I739" s="14"/>
      <c r="J739" s="14"/>
      <c r="K739" s="14"/>
      <c r="L739" s="14"/>
      <c r="M739" s="14"/>
      <c r="N739" s="14"/>
      <c r="O739" s="14"/>
      <c r="P739" s="14"/>
      <c r="Q739" s="14"/>
      <c r="R739" s="14"/>
      <c r="S739" s="14"/>
      <c r="T739" s="14"/>
      <c r="U739" s="14"/>
      <c r="V739" s="14"/>
      <c r="W739" s="14"/>
      <c r="X739" s="14"/>
      <c r="Y739" s="14"/>
      <c r="Z739" s="14"/>
    </row>
    <row r="740" spans="1:26" ht="12.75" customHeight="1" x14ac:dyDescent="0.2">
      <c r="A740" s="14"/>
      <c r="B740" s="247"/>
      <c r="C740" s="247"/>
      <c r="D740" s="247"/>
      <c r="E740" s="495"/>
      <c r="F740" s="247"/>
      <c r="G740" s="247"/>
      <c r="H740" s="473"/>
      <c r="I740" s="14"/>
      <c r="J740" s="14"/>
      <c r="K740" s="14"/>
      <c r="L740" s="14"/>
      <c r="M740" s="14"/>
      <c r="N740" s="14"/>
      <c r="O740" s="14"/>
      <c r="P740" s="14"/>
      <c r="Q740" s="14"/>
      <c r="R740" s="14"/>
      <c r="S740" s="14"/>
      <c r="T740" s="14"/>
      <c r="U740" s="14"/>
      <c r="V740" s="14"/>
      <c r="W740" s="14"/>
      <c r="X740" s="14"/>
      <c r="Y740" s="14"/>
      <c r="Z740" s="14"/>
    </row>
    <row r="741" spans="1:26" ht="12.75" customHeight="1" x14ac:dyDescent="0.2">
      <c r="A741" s="14"/>
      <c r="B741" s="247"/>
      <c r="C741" s="247"/>
      <c r="D741" s="247"/>
      <c r="E741" s="495"/>
      <c r="F741" s="247"/>
      <c r="G741" s="247"/>
      <c r="H741" s="473"/>
      <c r="I741" s="14"/>
      <c r="J741" s="14"/>
      <c r="K741" s="14"/>
      <c r="L741" s="14"/>
      <c r="M741" s="14"/>
      <c r="N741" s="14"/>
      <c r="O741" s="14"/>
      <c r="P741" s="14"/>
      <c r="Q741" s="14"/>
      <c r="R741" s="14"/>
      <c r="S741" s="14"/>
      <c r="T741" s="14"/>
      <c r="U741" s="14"/>
      <c r="V741" s="14"/>
      <c r="W741" s="14"/>
      <c r="X741" s="14"/>
      <c r="Y741" s="14"/>
      <c r="Z741" s="14"/>
    </row>
    <row r="742" spans="1:26" ht="12.75" customHeight="1" x14ac:dyDescent="0.2">
      <c r="A742" s="14"/>
      <c r="B742" s="247"/>
      <c r="C742" s="247"/>
      <c r="D742" s="247"/>
      <c r="E742" s="495"/>
      <c r="F742" s="247"/>
      <c r="G742" s="247"/>
      <c r="H742" s="473"/>
      <c r="I742" s="14"/>
      <c r="J742" s="14"/>
      <c r="K742" s="14"/>
      <c r="L742" s="14"/>
      <c r="M742" s="14"/>
      <c r="N742" s="14"/>
      <c r="O742" s="14"/>
      <c r="P742" s="14"/>
      <c r="Q742" s="14"/>
      <c r="R742" s="14"/>
      <c r="S742" s="14"/>
      <c r="T742" s="14"/>
      <c r="U742" s="14"/>
      <c r="V742" s="14"/>
      <c r="W742" s="14"/>
      <c r="X742" s="14"/>
      <c r="Y742" s="14"/>
      <c r="Z742" s="14"/>
    </row>
    <row r="743" spans="1:26" ht="12.75" customHeight="1" x14ac:dyDescent="0.2">
      <c r="A743" s="14"/>
      <c r="B743" s="247"/>
      <c r="C743" s="247"/>
      <c r="D743" s="247"/>
      <c r="E743" s="495"/>
      <c r="F743" s="247"/>
      <c r="G743" s="247"/>
      <c r="H743" s="473"/>
      <c r="I743" s="14"/>
      <c r="J743" s="14"/>
      <c r="K743" s="14"/>
      <c r="L743" s="14"/>
      <c r="M743" s="14"/>
      <c r="N743" s="14"/>
      <c r="O743" s="14"/>
      <c r="P743" s="14"/>
      <c r="Q743" s="14"/>
      <c r="R743" s="14"/>
      <c r="S743" s="14"/>
      <c r="T743" s="14"/>
      <c r="U743" s="14"/>
      <c r="V743" s="14"/>
      <c r="W743" s="14"/>
      <c r="X743" s="14"/>
      <c r="Y743" s="14"/>
      <c r="Z743" s="14"/>
    </row>
    <row r="744" spans="1:26" ht="12.75" customHeight="1" x14ac:dyDescent="0.2">
      <c r="A744" s="14"/>
      <c r="B744" s="247"/>
      <c r="C744" s="247"/>
      <c r="D744" s="247"/>
      <c r="E744" s="495"/>
      <c r="F744" s="247"/>
      <c r="G744" s="247"/>
      <c r="H744" s="473"/>
      <c r="I744" s="14"/>
      <c r="J744" s="14"/>
      <c r="K744" s="14"/>
      <c r="L744" s="14"/>
      <c r="M744" s="14"/>
      <c r="N744" s="14"/>
      <c r="O744" s="14"/>
      <c r="P744" s="14"/>
      <c r="Q744" s="14"/>
      <c r="R744" s="14"/>
      <c r="S744" s="14"/>
      <c r="T744" s="14"/>
      <c r="U744" s="14"/>
      <c r="V744" s="14"/>
      <c r="W744" s="14"/>
      <c r="X744" s="14"/>
      <c r="Y744" s="14"/>
      <c r="Z744" s="14"/>
    </row>
    <row r="745" spans="1:26" ht="12.75" customHeight="1" x14ac:dyDescent="0.2">
      <c r="A745" s="14"/>
      <c r="B745" s="247"/>
      <c r="C745" s="247"/>
      <c r="D745" s="247"/>
      <c r="E745" s="495"/>
      <c r="F745" s="247"/>
      <c r="G745" s="247"/>
      <c r="H745" s="473"/>
      <c r="I745" s="14"/>
      <c r="J745" s="14"/>
      <c r="K745" s="14"/>
      <c r="L745" s="14"/>
      <c r="M745" s="14"/>
      <c r="N745" s="14"/>
      <c r="O745" s="14"/>
      <c r="P745" s="14"/>
      <c r="Q745" s="14"/>
      <c r="R745" s="14"/>
      <c r="S745" s="14"/>
      <c r="T745" s="14"/>
      <c r="U745" s="14"/>
      <c r="V745" s="14"/>
      <c r="W745" s="14"/>
      <c r="X745" s="14"/>
      <c r="Y745" s="14"/>
      <c r="Z745" s="14"/>
    </row>
    <row r="746" spans="1:26" ht="12.75" customHeight="1" x14ac:dyDescent="0.2">
      <c r="A746" s="14"/>
      <c r="B746" s="247"/>
      <c r="C746" s="247"/>
      <c r="D746" s="247"/>
      <c r="E746" s="495"/>
      <c r="F746" s="247"/>
      <c r="G746" s="247"/>
      <c r="H746" s="473"/>
      <c r="I746" s="14"/>
      <c r="J746" s="14"/>
      <c r="K746" s="14"/>
      <c r="L746" s="14"/>
      <c r="M746" s="14"/>
      <c r="N746" s="14"/>
      <c r="O746" s="14"/>
      <c r="P746" s="14"/>
      <c r="Q746" s="14"/>
      <c r="R746" s="14"/>
      <c r="S746" s="14"/>
      <c r="T746" s="14"/>
      <c r="U746" s="14"/>
      <c r="V746" s="14"/>
      <c r="W746" s="14"/>
      <c r="X746" s="14"/>
      <c r="Y746" s="14"/>
      <c r="Z746" s="14"/>
    </row>
    <row r="747" spans="1:26" ht="12.75" customHeight="1" x14ac:dyDescent="0.2">
      <c r="A747" s="14"/>
      <c r="B747" s="247"/>
      <c r="C747" s="247"/>
      <c r="D747" s="247"/>
      <c r="E747" s="495"/>
      <c r="F747" s="247"/>
      <c r="G747" s="247"/>
      <c r="H747" s="473"/>
      <c r="I747" s="14"/>
      <c r="J747" s="14"/>
      <c r="K747" s="14"/>
      <c r="L747" s="14"/>
      <c r="M747" s="14"/>
      <c r="N747" s="14"/>
      <c r="O747" s="14"/>
      <c r="P747" s="14"/>
      <c r="Q747" s="14"/>
      <c r="R747" s="14"/>
      <c r="S747" s="14"/>
      <c r="T747" s="14"/>
      <c r="U747" s="14"/>
      <c r="V747" s="14"/>
      <c r="W747" s="14"/>
      <c r="X747" s="14"/>
      <c r="Y747" s="14"/>
      <c r="Z747" s="14"/>
    </row>
    <row r="748" spans="1:26" ht="12.75" customHeight="1" x14ac:dyDescent="0.2">
      <c r="A748" s="14"/>
      <c r="B748" s="247"/>
      <c r="C748" s="247"/>
      <c r="D748" s="247"/>
      <c r="E748" s="495"/>
      <c r="F748" s="247"/>
      <c r="G748" s="247"/>
      <c r="H748" s="473"/>
      <c r="I748" s="14"/>
      <c r="J748" s="14"/>
      <c r="K748" s="14"/>
      <c r="L748" s="14"/>
      <c r="M748" s="14"/>
      <c r="N748" s="14"/>
      <c r="O748" s="14"/>
      <c r="P748" s="14"/>
      <c r="Q748" s="14"/>
      <c r="R748" s="14"/>
      <c r="S748" s="14"/>
      <c r="T748" s="14"/>
      <c r="U748" s="14"/>
      <c r="V748" s="14"/>
      <c r="W748" s="14"/>
      <c r="X748" s="14"/>
      <c r="Y748" s="14"/>
      <c r="Z748" s="14"/>
    </row>
    <row r="749" spans="1:26" ht="12.75" customHeight="1" x14ac:dyDescent="0.2">
      <c r="A749" s="14"/>
      <c r="B749" s="247"/>
      <c r="C749" s="247"/>
      <c r="D749" s="247"/>
      <c r="E749" s="495"/>
      <c r="F749" s="247"/>
      <c r="G749" s="247"/>
      <c r="H749" s="473"/>
      <c r="I749" s="14"/>
      <c r="J749" s="14"/>
      <c r="K749" s="14"/>
      <c r="L749" s="14"/>
      <c r="M749" s="14"/>
      <c r="N749" s="14"/>
      <c r="O749" s="14"/>
      <c r="P749" s="14"/>
      <c r="Q749" s="14"/>
      <c r="R749" s="14"/>
      <c r="S749" s="14"/>
      <c r="T749" s="14"/>
      <c r="U749" s="14"/>
      <c r="V749" s="14"/>
      <c r="W749" s="14"/>
      <c r="X749" s="14"/>
      <c r="Y749" s="14"/>
      <c r="Z749" s="14"/>
    </row>
    <row r="750" spans="1:26" ht="12.75" customHeight="1" x14ac:dyDescent="0.2">
      <c r="A750" s="14"/>
      <c r="B750" s="247"/>
      <c r="C750" s="247"/>
      <c r="D750" s="247"/>
      <c r="E750" s="495"/>
      <c r="F750" s="247"/>
      <c r="G750" s="247"/>
      <c r="H750" s="473"/>
      <c r="I750" s="14"/>
      <c r="J750" s="14"/>
      <c r="K750" s="14"/>
      <c r="L750" s="14"/>
      <c r="M750" s="14"/>
      <c r="N750" s="14"/>
      <c r="O750" s="14"/>
      <c r="P750" s="14"/>
      <c r="Q750" s="14"/>
      <c r="R750" s="14"/>
      <c r="S750" s="14"/>
      <c r="T750" s="14"/>
      <c r="U750" s="14"/>
      <c r="V750" s="14"/>
      <c r="W750" s="14"/>
      <c r="X750" s="14"/>
      <c r="Y750" s="14"/>
      <c r="Z750" s="14"/>
    </row>
    <row r="751" spans="1:26" ht="12.75" customHeight="1" x14ac:dyDescent="0.2">
      <c r="A751" s="14"/>
      <c r="B751" s="247"/>
      <c r="C751" s="247"/>
      <c r="D751" s="247"/>
      <c r="E751" s="495"/>
      <c r="F751" s="247"/>
      <c r="G751" s="247"/>
      <c r="H751" s="473"/>
      <c r="I751" s="14"/>
      <c r="J751" s="14"/>
      <c r="K751" s="14"/>
      <c r="L751" s="14"/>
      <c r="M751" s="14"/>
      <c r="N751" s="14"/>
      <c r="O751" s="14"/>
      <c r="P751" s="14"/>
      <c r="Q751" s="14"/>
      <c r="R751" s="14"/>
      <c r="S751" s="14"/>
      <c r="T751" s="14"/>
      <c r="U751" s="14"/>
      <c r="V751" s="14"/>
      <c r="W751" s="14"/>
      <c r="X751" s="14"/>
      <c r="Y751" s="14"/>
      <c r="Z751" s="14"/>
    </row>
    <row r="752" spans="1:26" ht="12.75" customHeight="1" x14ac:dyDescent="0.2">
      <c r="A752" s="14"/>
      <c r="B752" s="247"/>
      <c r="C752" s="247"/>
      <c r="D752" s="247"/>
      <c r="E752" s="495"/>
      <c r="F752" s="247"/>
      <c r="G752" s="247"/>
      <c r="H752" s="473"/>
      <c r="I752" s="14"/>
      <c r="J752" s="14"/>
      <c r="K752" s="14"/>
      <c r="L752" s="14"/>
      <c r="M752" s="14"/>
      <c r="N752" s="14"/>
      <c r="O752" s="14"/>
      <c r="P752" s="14"/>
      <c r="Q752" s="14"/>
      <c r="R752" s="14"/>
      <c r="S752" s="14"/>
      <c r="T752" s="14"/>
      <c r="U752" s="14"/>
      <c r="V752" s="14"/>
      <c r="W752" s="14"/>
      <c r="X752" s="14"/>
      <c r="Y752" s="14"/>
      <c r="Z752" s="14"/>
    </row>
    <row r="753" spans="1:26" ht="12.75" customHeight="1" x14ac:dyDescent="0.2">
      <c r="A753" s="14"/>
      <c r="B753" s="247"/>
      <c r="C753" s="247"/>
      <c r="D753" s="247"/>
      <c r="E753" s="495"/>
      <c r="F753" s="247"/>
      <c r="G753" s="247"/>
      <c r="H753" s="473"/>
      <c r="I753" s="14"/>
      <c r="J753" s="14"/>
      <c r="K753" s="14"/>
      <c r="L753" s="14"/>
      <c r="M753" s="14"/>
      <c r="N753" s="14"/>
      <c r="O753" s="14"/>
      <c r="P753" s="14"/>
      <c r="Q753" s="14"/>
      <c r="R753" s="14"/>
      <c r="S753" s="14"/>
      <c r="T753" s="14"/>
      <c r="U753" s="14"/>
      <c r="V753" s="14"/>
      <c r="W753" s="14"/>
      <c r="X753" s="14"/>
      <c r="Y753" s="14"/>
      <c r="Z753" s="14"/>
    </row>
    <row r="754" spans="1:26" ht="12.75" customHeight="1" x14ac:dyDescent="0.2">
      <c r="A754" s="14"/>
      <c r="B754" s="247"/>
      <c r="C754" s="247"/>
      <c r="D754" s="247"/>
      <c r="E754" s="495"/>
      <c r="F754" s="247"/>
      <c r="G754" s="247"/>
      <c r="H754" s="473"/>
      <c r="I754" s="14"/>
      <c r="J754" s="14"/>
      <c r="K754" s="14"/>
      <c r="L754" s="14"/>
      <c r="M754" s="14"/>
      <c r="N754" s="14"/>
      <c r="O754" s="14"/>
      <c r="P754" s="14"/>
      <c r="Q754" s="14"/>
      <c r="R754" s="14"/>
      <c r="S754" s="14"/>
      <c r="T754" s="14"/>
      <c r="U754" s="14"/>
      <c r="V754" s="14"/>
      <c r="W754" s="14"/>
      <c r="X754" s="14"/>
      <c r="Y754" s="14"/>
      <c r="Z754" s="14"/>
    </row>
    <row r="755" spans="1:26" ht="12.75" customHeight="1" x14ac:dyDescent="0.2">
      <c r="A755" s="14"/>
      <c r="B755" s="247"/>
      <c r="C755" s="247"/>
      <c r="D755" s="247"/>
      <c r="E755" s="495"/>
      <c r="F755" s="247"/>
      <c r="G755" s="247"/>
      <c r="H755" s="473"/>
      <c r="I755" s="14"/>
      <c r="J755" s="14"/>
      <c r="K755" s="14"/>
      <c r="L755" s="14"/>
      <c r="M755" s="14"/>
      <c r="N755" s="14"/>
      <c r="O755" s="14"/>
      <c r="P755" s="14"/>
      <c r="Q755" s="14"/>
      <c r="R755" s="14"/>
      <c r="S755" s="14"/>
      <c r="T755" s="14"/>
      <c r="U755" s="14"/>
      <c r="V755" s="14"/>
      <c r="W755" s="14"/>
      <c r="X755" s="14"/>
      <c r="Y755" s="14"/>
      <c r="Z755" s="14"/>
    </row>
    <row r="756" spans="1:26" ht="12.75" customHeight="1" x14ac:dyDescent="0.2">
      <c r="A756" s="14"/>
      <c r="B756" s="247"/>
      <c r="C756" s="247"/>
      <c r="D756" s="247"/>
      <c r="E756" s="495"/>
      <c r="F756" s="247"/>
      <c r="G756" s="247"/>
      <c r="H756" s="473"/>
      <c r="I756" s="14"/>
      <c r="J756" s="14"/>
      <c r="K756" s="14"/>
      <c r="L756" s="14"/>
      <c r="M756" s="14"/>
      <c r="N756" s="14"/>
      <c r="O756" s="14"/>
      <c r="P756" s="14"/>
      <c r="Q756" s="14"/>
      <c r="R756" s="14"/>
      <c r="S756" s="14"/>
      <c r="T756" s="14"/>
      <c r="U756" s="14"/>
      <c r="V756" s="14"/>
      <c r="W756" s="14"/>
      <c r="X756" s="14"/>
      <c r="Y756" s="14"/>
      <c r="Z756" s="14"/>
    </row>
    <row r="757" spans="1:26" ht="12.75" customHeight="1" x14ac:dyDescent="0.2">
      <c r="A757" s="14"/>
      <c r="B757" s="247"/>
      <c r="C757" s="247"/>
      <c r="D757" s="247"/>
      <c r="E757" s="495"/>
      <c r="F757" s="247"/>
      <c r="G757" s="247"/>
      <c r="H757" s="473"/>
      <c r="I757" s="14"/>
      <c r="J757" s="14"/>
      <c r="K757" s="14"/>
      <c r="L757" s="14"/>
      <c r="M757" s="14"/>
      <c r="N757" s="14"/>
      <c r="O757" s="14"/>
      <c r="P757" s="14"/>
      <c r="Q757" s="14"/>
      <c r="R757" s="14"/>
      <c r="S757" s="14"/>
      <c r="T757" s="14"/>
      <c r="U757" s="14"/>
      <c r="V757" s="14"/>
      <c r="W757" s="14"/>
      <c r="X757" s="14"/>
      <c r="Y757" s="14"/>
      <c r="Z757" s="14"/>
    </row>
    <row r="758" spans="1:26" ht="12.75" customHeight="1" x14ac:dyDescent="0.2">
      <c r="A758" s="14"/>
      <c r="B758" s="247"/>
      <c r="C758" s="247"/>
      <c r="D758" s="247"/>
      <c r="E758" s="495"/>
      <c r="F758" s="247"/>
      <c r="G758" s="247"/>
      <c r="H758" s="473"/>
      <c r="I758" s="14"/>
      <c r="J758" s="14"/>
      <c r="K758" s="14"/>
      <c r="L758" s="14"/>
      <c r="M758" s="14"/>
      <c r="N758" s="14"/>
      <c r="O758" s="14"/>
      <c r="P758" s="14"/>
      <c r="Q758" s="14"/>
      <c r="R758" s="14"/>
      <c r="S758" s="14"/>
      <c r="T758" s="14"/>
      <c r="U758" s="14"/>
      <c r="V758" s="14"/>
      <c r="W758" s="14"/>
      <c r="X758" s="14"/>
      <c r="Y758" s="14"/>
      <c r="Z758" s="14"/>
    </row>
    <row r="759" spans="1:26" ht="12.75" customHeight="1" x14ac:dyDescent="0.2">
      <c r="A759" s="14"/>
      <c r="B759" s="247"/>
      <c r="C759" s="247"/>
      <c r="D759" s="247"/>
      <c r="E759" s="495"/>
      <c r="F759" s="247"/>
      <c r="G759" s="247"/>
      <c r="H759" s="473"/>
      <c r="I759" s="14"/>
      <c r="J759" s="14"/>
      <c r="K759" s="14"/>
      <c r="L759" s="14"/>
      <c r="M759" s="14"/>
      <c r="N759" s="14"/>
      <c r="O759" s="14"/>
      <c r="P759" s="14"/>
      <c r="Q759" s="14"/>
      <c r="R759" s="14"/>
      <c r="S759" s="14"/>
      <c r="T759" s="14"/>
      <c r="U759" s="14"/>
      <c r="V759" s="14"/>
      <c r="W759" s="14"/>
      <c r="X759" s="14"/>
      <c r="Y759" s="14"/>
      <c r="Z759" s="14"/>
    </row>
    <row r="760" spans="1:26" ht="12.75" customHeight="1" x14ac:dyDescent="0.2">
      <c r="A760" s="14"/>
      <c r="B760" s="247"/>
      <c r="C760" s="247"/>
      <c r="D760" s="247"/>
      <c r="E760" s="495"/>
      <c r="F760" s="247"/>
      <c r="G760" s="247"/>
      <c r="H760" s="473"/>
      <c r="I760" s="14"/>
      <c r="J760" s="14"/>
      <c r="K760" s="14"/>
      <c r="L760" s="14"/>
      <c r="M760" s="14"/>
      <c r="N760" s="14"/>
      <c r="O760" s="14"/>
      <c r="P760" s="14"/>
      <c r="Q760" s="14"/>
      <c r="R760" s="14"/>
      <c r="S760" s="14"/>
      <c r="T760" s="14"/>
      <c r="U760" s="14"/>
      <c r="V760" s="14"/>
      <c r="W760" s="14"/>
      <c r="X760" s="14"/>
      <c r="Y760" s="14"/>
      <c r="Z760" s="14"/>
    </row>
    <row r="761" spans="1:26" ht="12.75" customHeight="1" x14ac:dyDescent="0.2">
      <c r="A761" s="14"/>
      <c r="B761" s="247"/>
      <c r="C761" s="247"/>
      <c r="D761" s="247"/>
      <c r="E761" s="495"/>
      <c r="F761" s="247"/>
      <c r="G761" s="247"/>
      <c r="H761" s="473"/>
      <c r="I761" s="14"/>
      <c r="J761" s="14"/>
      <c r="K761" s="14"/>
      <c r="L761" s="14"/>
      <c r="M761" s="14"/>
      <c r="N761" s="14"/>
      <c r="O761" s="14"/>
      <c r="P761" s="14"/>
      <c r="Q761" s="14"/>
      <c r="R761" s="14"/>
      <c r="S761" s="14"/>
      <c r="T761" s="14"/>
      <c r="U761" s="14"/>
      <c r="V761" s="14"/>
      <c r="W761" s="14"/>
      <c r="X761" s="14"/>
      <c r="Y761" s="14"/>
      <c r="Z761" s="14"/>
    </row>
    <row r="762" spans="1:26" ht="12.75" customHeight="1" x14ac:dyDescent="0.2">
      <c r="A762" s="14"/>
      <c r="B762" s="247"/>
      <c r="C762" s="247"/>
      <c r="D762" s="247"/>
      <c r="E762" s="495"/>
      <c r="F762" s="247"/>
      <c r="G762" s="247"/>
      <c r="H762" s="473"/>
      <c r="I762" s="14"/>
      <c r="J762" s="14"/>
      <c r="K762" s="14"/>
      <c r="L762" s="14"/>
      <c r="M762" s="14"/>
      <c r="N762" s="14"/>
      <c r="O762" s="14"/>
      <c r="P762" s="14"/>
      <c r="Q762" s="14"/>
      <c r="R762" s="14"/>
      <c r="S762" s="14"/>
      <c r="T762" s="14"/>
      <c r="U762" s="14"/>
      <c r="V762" s="14"/>
      <c r="W762" s="14"/>
      <c r="X762" s="14"/>
      <c r="Y762" s="14"/>
      <c r="Z762" s="14"/>
    </row>
    <row r="763" spans="1:26" ht="12.75" customHeight="1" x14ac:dyDescent="0.2">
      <c r="A763" s="14"/>
      <c r="B763" s="247"/>
      <c r="C763" s="247"/>
      <c r="D763" s="247"/>
      <c r="E763" s="495"/>
      <c r="F763" s="247"/>
      <c r="G763" s="247"/>
      <c r="H763" s="473"/>
      <c r="I763" s="14"/>
      <c r="J763" s="14"/>
      <c r="K763" s="14"/>
      <c r="L763" s="14"/>
      <c r="M763" s="14"/>
      <c r="N763" s="14"/>
      <c r="O763" s="14"/>
      <c r="P763" s="14"/>
      <c r="Q763" s="14"/>
      <c r="R763" s="14"/>
      <c r="S763" s="14"/>
      <c r="T763" s="14"/>
      <c r="U763" s="14"/>
      <c r="V763" s="14"/>
      <c r="W763" s="14"/>
      <c r="X763" s="14"/>
      <c r="Y763" s="14"/>
      <c r="Z763" s="14"/>
    </row>
    <row r="764" spans="1:26" ht="12.75" customHeight="1" x14ac:dyDescent="0.2">
      <c r="A764" s="14"/>
      <c r="B764" s="247"/>
      <c r="C764" s="247"/>
      <c r="D764" s="247"/>
      <c r="E764" s="495"/>
      <c r="F764" s="247"/>
      <c r="G764" s="247"/>
      <c r="H764" s="473"/>
      <c r="I764" s="14"/>
      <c r="J764" s="14"/>
      <c r="K764" s="14"/>
      <c r="L764" s="14"/>
      <c r="M764" s="14"/>
      <c r="N764" s="14"/>
      <c r="O764" s="14"/>
      <c r="P764" s="14"/>
      <c r="Q764" s="14"/>
      <c r="R764" s="14"/>
      <c r="S764" s="14"/>
      <c r="T764" s="14"/>
      <c r="U764" s="14"/>
      <c r="V764" s="14"/>
      <c r="W764" s="14"/>
      <c r="X764" s="14"/>
      <c r="Y764" s="14"/>
      <c r="Z764" s="14"/>
    </row>
    <row r="765" spans="1:26" ht="12.75" customHeight="1" x14ac:dyDescent="0.2">
      <c r="A765" s="14"/>
      <c r="B765" s="247"/>
      <c r="C765" s="247"/>
      <c r="D765" s="247"/>
      <c r="E765" s="495"/>
      <c r="F765" s="247"/>
      <c r="G765" s="247"/>
      <c r="H765" s="473"/>
      <c r="I765" s="14"/>
      <c r="J765" s="14"/>
      <c r="K765" s="14"/>
      <c r="L765" s="14"/>
      <c r="M765" s="14"/>
      <c r="N765" s="14"/>
      <c r="O765" s="14"/>
      <c r="P765" s="14"/>
      <c r="Q765" s="14"/>
      <c r="R765" s="14"/>
      <c r="S765" s="14"/>
      <c r="T765" s="14"/>
      <c r="U765" s="14"/>
      <c r="V765" s="14"/>
      <c r="W765" s="14"/>
      <c r="X765" s="14"/>
      <c r="Y765" s="14"/>
      <c r="Z765" s="14"/>
    </row>
    <row r="766" spans="1:26" ht="12.75" customHeight="1" x14ac:dyDescent="0.2">
      <c r="A766" s="14"/>
      <c r="B766" s="247"/>
      <c r="C766" s="247"/>
      <c r="D766" s="247"/>
      <c r="E766" s="495"/>
      <c r="F766" s="247"/>
      <c r="G766" s="247"/>
      <c r="H766" s="473"/>
      <c r="I766" s="14"/>
      <c r="J766" s="14"/>
      <c r="K766" s="14"/>
      <c r="L766" s="14"/>
      <c r="M766" s="14"/>
      <c r="N766" s="14"/>
      <c r="O766" s="14"/>
      <c r="P766" s="14"/>
      <c r="Q766" s="14"/>
      <c r="R766" s="14"/>
      <c r="S766" s="14"/>
      <c r="T766" s="14"/>
      <c r="U766" s="14"/>
      <c r="V766" s="14"/>
      <c r="W766" s="14"/>
      <c r="X766" s="14"/>
      <c r="Y766" s="14"/>
      <c r="Z766" s="14"/>
    </row>
    <row r="767" spans="1:26" ht="12.75" customHeight="1" x14ac:dyDescent="0.2">
      <c r="A767" s="14"/>
      <c r="B767" s="247"/>
      <c r="C767" s="247"/>
      <c r="D767" s="247"/>
      <c r="E767" s="495"/>
      <c r="F767" s="247"/>
      <c r="G767" s="247"/>
      <c r="H767" s="473"/>
      <c r="I767" s="14"/>
      <c r="J767" s="14"/>
      <c r="K767" s="14"/>
      <c r="L767" s="14"/>
      <c r="M767" s="14"/>
      <c r="N767" s="14"/>
      <c r="O767" s="14"/>
      <c r="P767" s="14"/>
      <c r="Q767" s="14"/>
      <c r="R767" s="14"/>
      <c r="S767" s="14"/>
      <c r="T767" s="14"/>
      <c r="U767" s="14"/>
      <c r="V767" s="14"/>
      <c r="W767" s="14"/>
      <c r="X767" s="14"/>
      <c r="Y767" s="14"/>
      <c r="Z767" s="14"/>
    </row>
    <row r="768" spans="1:26" ht="12.75" customHeight="1" x14ac:dyDescent="0.2">
      <c r="A768" s="14"/>
      <c r="B768" s="247"/>
      <c r="C768" s="247"/>
      <c r="D768" s="247"/>
      <c r="E768" s="495"/>
      <c r="F768" s="247"/>
      <c r="G768" s="247"/>
      <c r="H768" s="473"/>
      <c r="I768" s="14"/>
      <c r="J768" s="14"/>
      <c r="K768" s="14"/>
      <c r="L768" s="14"/>
      <c r="M768" s="14"/>
      <c r="N768" s="14"/>
      <c r="O768" s="14"/>
      <c r="P768" s="14"/>
      <c r="Q768" s="14"/>
      <c r="R768" s="14"/>
      <c r="S768" s="14"/>
      <c r="T768" s="14"/>
      <c r="U768" s="14"/>
      <c r="V768" s="14"/>
      <c r="W768" s="14"/>
      <c r="X768" s="14"/>
      <c r="Y768" s="14"/>
      <c r="Z768" s="14"/>
    </row>
    <row r="769" spans="1:26" ht="12.75" customHeight="1" x14ac:dyDescent="0.2">
      <c r="A769" s="14"/>
      <c r="B769" s="247"/>
      <c r="C769" s="247"/>
      <c r="D769" s="247"/>
      <c r="E769" s="495"/>
      <c r="F769" s="247"/>
      <c r="G769" s="247"/>
      <c r="H769" s="473"/>
      <c r="I769" s="14"/>
      <c r="J769" s="14"/>
      <c r="K769" s="14"/>
      <c r="L769" s="14"/>
      <c r="M769" s="14"/>
      <c r="N769" s="14"/>
      <c r="O769" s="14"/>
      <c r="P769" s="14"/>
      <c r="Q769" s="14"/>
      <c r="R769" s="14"/>
      <c r="S769" s="14"/>
      <c r="T769" s="14"/>
      <c r="U769" s="14"/>
      <c r="V769" s="14"/>
      <c r="W769" s="14"/>
      <c r="X769" s="14"/>
      <c r="Y769" s="14"/>
      <c r="Z769" s="14"/>
    </row>
    <row r="770" spans="1:26" ht="12.75" customHeight="1" x14ac:dyDescent="0.2">
      <c r="A770" s="14"/>
      <c r="B770" s="247"/>
      <c r="C770" s="247"/>
      <c r="D770" s="247"/>
      <c r="E770" s="495"/>
      <c r="F770" s="247"/>
      <c r="G770" s="247"/>
      <c r="H770" s="473"/>
      <c r="I770" s="14"/>
      <c r="J770" s="14"/>
      <c r="K770" s="14"/>
      <c r="L770" s="14"/>
      <c r="M770" s="14"/>
      <c r="N770" s="14"/>
      <c r="O770" s="14"/>
      <c r="P770" s="14"/>
      <c r="Q770" s="14"/>
      <c r="R770" s="14"/>
      <c r="S770" s="14"/>
      <c r="T770" s="14"/>
      <c r="U770" s="14"/>
      <c r="V770" s="14"/>
      <c r="W770" s="14"/>
      <c r="X770" s="14"/>
      <c r="Y770" s="14"/>
      <c r="Z770" s="14"/>
    </row>
    <row r="771" spans="1:26" ht="12.75" customHeight="1" x14ac:dyDescent="0.2">
      <c r="A771" s="14"/>
      <c r="B771" s="247"/>
      <c r="C771" s="247"/>
      <c r="D771" s="247"/>
      <c r="E771" s="495"/>
      <c r="F771" s="247"/>
      <c r="G771" s="247"/>
      <c r="H771" s="473"/>
      <c r="I771" s="14"/>
      <c r="J771" s="14"/>
      <c r="K771" s="14"/>
      <c r="L771" s="14"/>
      <c r="M771" s="14"/>
      <c r="N771" s="14"/>
      <c r="O771" s="14"/>
      <c r="P771" s="14"/>
      <c r="Q771" s="14"/>
      <c r="R771" s="14"/>
      <c r="S771" s="14"/>
      <c r="T771" s="14"/>
      <c r="U771" s="14"/>
      <c r="V771" s="14"/>
      <c r="W771" s="14"/>
      <c r="X771" s="14"/>
      <c r="Y771" s="14"/>
      <c r="Z771" s="14"/>
    </row>
    <row r="772" spans="1:26" ht="12.75" customHeight="1" x14ac:dyDescent="0.2">
      <c r="A772" s="14"/>
      <c r="B772" s="247"/>
      <c r="C772" s="247"/>
      <c r="D772" s="247"/>
      <c r="E772" s="495"/>
      <c r="F772" s="247"/>
      <c r="G772" s="247"/>
      <c r="H772" s="473"/>
      <c r="I772" s="14"/>
      <c r="J772" s="14"/>
      <c r="K772" s="14"/>
      <c r="L772" s="14"/>
      <c r="M772" s="14"/>
      <c r="N772" s="14"/>
      <c r="O772" s="14"/>
      <c r="P772" s="14"/>
      <c r="Q772" s="14"/>
      <c r="R772" s="14"/>
      <c r="S772" s="14"/>
      <c r="T772" s="14"/>
      <c r="U772" s="14"/>
      <c r="V772" s="14"/>
      <c r="W772" s="14"/>
      <c r="X772" s="14"/>
      <c r="Y772" s="14"/>
      <c r="Z772" s="14"/>
    </row>
    <row r="773" spans="1:26" ht="12.75" customHeight="1" x14ac:dyDescent="0.2">
      <c r="A773" s="14"/>
      <c r="B773" s="247"/>
      <c r="C773" s="247"/>
      <c r="D773" s="247"/>
      <c r="E773" s="495"/>
      <c r="F773" s="247"/>
      <c r="G773" s="247"/>
      <c r="H773" s="473"/>
      <c r="I773" s="14"/>
      <c r="J773" s="14"/>
      <c r="K773" s="14"/>
      <c r="L773" s="14"/>
      <c r="M773" s="14"/>
      <c r="N773" s="14"/>
      <c r="O773" s="14"/>
      <c r="P773" s="14"/>
      <c r="Q773" s="14"/>
      <c r="R773" s="14"/>
      <c r="S773" s="14"/>
      <c r="T773" s="14"/>
      <c r="U773" s="14"/>
      <c r="V773" s="14"/>
      <c r="W773" s="14"/>
      <c r="X773" s="14"/>
      <c r="Y773" s="14"/>
      <c r="Z773" s="14"/>
    </row>
    <row r="774" spans="1:26" ht="12.75" customHeight="1" x14ac:dyDescent="0.2">
      <c r="A774" s="14"/>
      <c r="B774" s="247"/>
      <c r="C774" s="247"/>
      <c r="D774" s="247"/>
      <c r="E774" s="495"/>
      <c r="F774" s="247"/>
      <c r="G774" s="247"/>
      <c r="H774" s="473"/>
      <c r="I774" s="14"/>
      <c r="J774" s="14"/>
      <c r="K774" s="14"/>
      <c r="L774" s="14"/>
      <c r="M774" s="14"/>
      <c r="N774" s="14"/>
      <c r="O774" s="14"/>
      <c r="P774" s="14"/>
      <c r="Q774" s="14"/>
      <c r="R774" s="14"/>
      <c r="S774" s="14"/>
      <c r="T774" s="14"/>
      <c r="U774" s="14"/>
      <c r="V774" s="14"/>
      <c r="W774" s="14"/>
      <c r="X774" s="14"/>
      <c r="Y774" s="14"/>
      <c r="Z774" s="14"/>
    </row>
    <row r="775" spans="1:26" ht="12.75" customHeight="1" x14ac:dyDescent="0.2">
      <c r="A775" s="14"/>
      <c r="B775" s="247"/>
      <c r="C775" s="247"/>
      <c r="D775" s="247"/>
      <c r="E775" s="495"/>
      <c r="F775" s="247"/>
      <c r="G775" s="247"/>
      <c r="H775" s="473"/>
      <c r="I775" s="14"/>
      <c r="J775" s="14"/>
      <c r="K775" s="14"/>
      <c r="L775" s="14"/>
      <c r="M775" s="14"/>
      <c r="N775" s="14"/>
      <c r="O775" s="14"/>
      <c r="P775" s="14"/>
      <c r="Q775" s="14"/>
      <c r="R775" s="14"/>
      <c r="S775" s="14"/>
      <c r="T775" s="14"/>
      <c r="U775" s="14"/>
      <c r="V775" s="14"/>
      <c r="W775" s="14"/>
      <c r="X775" s="14"/>
      <c r="Y775" s="14"/>
      <c r="Z775" s="14"/>
    </row>
    <row r="776" spans="1:26" ht="12.75" customHeight="1" x14ac:dyDescent="0.2">
      <c r="A776" s="14"/>
      <c r="B776" s="247"/>
      <c r="C776" s="247"/>
      <c r="D776" s="247"/>
      <c r="E776" s="495"/>
      <c r="F776" s="247"/>
      <c r="G776" s="247"/>
      <c r="H776" s="473"/>
      <c r="I776" s="14"/>
      <c r="J776" s="14"/>
      <c r="K776" s="14"/>
      <c r="L776" s="14"/>
      <c r="M776" s="14"/>
      <c r="N776" s="14"/>
      <c r="O776" s="14"/>
      <c r="P776" s="14"/>
      <c r="Q776" s="14"/>
      <c r="R776" s="14"/>
      <c r="S776" s="14"/>
      <c r="T776" s="14"/>
      <c r="U776" s="14"/>
      <c r="V776" s="14"/>
      <c r="W776" s="14"/>
      <c r="X776" s="14"/>
      <c r="Y776" s="14"/>
      <c r="Z776" s="14"/>
    </row>
    <row r="777" spans="1:26" ht="12.75" customHeight="1" x14ac:dyDescent="0.2">
      <c r="A777" s="14"/>
      <c r="B777" s="247"/>
      <c r="C777" s="247"/>
      <c r="D777" s="247"/>
      <c r="E777" s="495"/>
      <c r="F777" s="247"/>
      <c r="G777" s="247"/>
      <c r="H777" s="473"/>
      <c r="I777" s="14"/>
      <c r="J777" s="14"/>
      <c r="K777" s="14"/>
      <c r="L777" s="14"/>
      <c r="M777" s="14"/>
      <c r="N777" s="14"/>
      <c r="O777" s="14"/>
      <c r="P777" s="14"/>
      <c r="Q777" s="14"/>
      <c r="R777" s="14"/>
      <c r="S777" s="14"/>
      <c r="T777" s="14"/>
      <c r="U777" s="14"/>
      <c r="V777" s="14"/>
      <c r="W777" s="14"/>
      <c r="X777" s="14"/>
      <c r="Y777" s="14"/>
      <c r="Z777" s="14"/>
    </row>
    <row r="778" spans="1:26" ht="12.75" customHeight="1" x14ac:dyDescent="0.2">
      <c r="A778" s="14"/>
      <c r="B778" s="247"/>
      <c r="C778" s="247"/>
      <c r="D778" s="247"/>
      <c r="E778" s="495"/>
      <c r="F778" s="247"/>
      <c r="G778" s="247"/>
      <c r="H778" s="473"/>
      <c r="I778" s="14"/>
      <c r="J778" s="14"/>
      <c r="K778" s="14"/>
      <c r="L778" s="14"/>
      <c r="M778" s="14"/>
      <c r="N778" s="14"/>
      <c r="O778" s="14"/>
      <c r="P778" s="14"/>
      <c r="Q778" s="14"/>
      <c r="R778" s="14"/>
      <c r="S778" s="14"/>
      <c r="T778" s="14"/>
      <c r="U778" s="14"/>
      <c r="V778" s="14"/>
      <c r="W778" s="14"/>
      <c r="X778" s="14"/>
      <c r="Y778" s="14"/>
      <c r="Z778" s="14"/>
    </row>
    <row r="779" spans="1:26" ht="12.75" customHeight="1" x14ac:dyDescent="0.2">
      <c r="A779" s="14"/>
      <c r="B779" s="247"/>
      <c r="C779" s="247"/>
      <c r="D779" s="247"/>
      <c r="E779" s="495"/>
      <c r="F779" s="247"/>
      <c r="G779" s="247"/>
      <c r="H779" s="473"/>
      <c r="I779" s="14"/>
      <c r="J779" s="14"/>
      <c r="K779" s="14"/>
      <c r="L779" s="14"/>
      <c r="M779" s="14"/>
      <c r="N779" s="14"/>
      <c r="O779" s="14"/>
      <c r="P779" s="14"/>
      <c r="Q779" s="14"/>
      <c r="R779" s="14"/>
      <c r="S779" s="14"/>
      <c r="T779" s="14"/>
      <c r="U779" s="14"/>
      <c r="V779" s="14"/>
      <c r="W779" s="14"/>
      <c r="X779" s="14"/>
      <c r="Y779" s="14"/>
      <c r="Z779" s="14"/>
    </row>
    <row r="780" spans="1:26" ht="12.75" customHeight="1" x14ac:dyDescent="0.2">
      <c r="A780" s="14"/>
      <c r="B780" s="247"/>
      <c r="C780" s="247"/>
      <c r="D780" s="247"/>
      <c r="E780" s="495"/>
      <c r="F780" s="247"/>
      <c r="G780" s="247"/>
      <c r="H780" s="473"/>
      <c r="I780" s="14"/>
      <c r="J780" s="14"/>
      <c r="K780" s="14"/>
      <c r="L780" s="14"/>
      <c r="M780" s="14"/>
      <c r="N780" s="14"/>
      <c r="O780" s="14"/>
      <c r="P780" s="14"/>
      <c r="Q780" s="14"/>
      <c r="R780" s="14"/>
      <c r="S780" s="14"/>
      <c r="T780" s="14"/>
      <c r="U780" s="14"/>
      <c r="V780" s="14"/>
      <c r="W780" s="14"/>
      <c r="X780" s="14"/>
      <c r="Y780" s="14"/>
      <c r="Z780" s="14"/>
    </row>
    <row r="781" spans="1:26" ht="12.75" customHeight="1" x14ac:dyDescent="0.2">
      <c r="A781" s="14"/>
      <c r="B781" s="247"/>
      <c r="C781" s="247"/>
      <c r="D781" s="247"/>
      <c r="E781" s="495"/>
      <c r="F781" s="247"/>
      <c r="G781" s="247"/>
      <c r="H781" s="473"/>
      <c r="I781" s="14"/>
      <c r="J781" s="14"/>
      <c r="K781" s="14"/>
      <c r="L781" s="14"/>
      <c r="M781" s="14"/>
      <c r="N781" s="14"/>
      <c r="O781" s="14"/>
      <c r="P781" s="14"/>
      <c r="Q781" s="14"/>
      <c r="R781" s="14"/>
      <c r="S781" s="14"/>
      <c r="T781" s="14"/>
      <c r="U781" s="14"/>
      <c r="V781" s="14"/>
      <c r="W781" s="14"/>
      <c r="X781" s="14"/>
      <c r="Y781" s="14"/>
      <c r="Z781" s="14"/>
    </row>
    <row r="782" spans="1:26" ht="12.75" customHeight="1" x14ac:dyDescent="0.2">
      <c r="A782" s="14"/>
      <c r="B782" s="247"/>
      <c r="C782" s="247"/>
      <c r="D782" s="247"/>
      <c r="E782" s="495"/>
      <c r="F782" s="247"/>
      <c r="G782" s="247"/>
      <c r="H782" s="473"/>
      <c r="I782" s="14"/>
      <c r="J782" s="14"/>
      <c r="K782" s="14"/>
      <c r="L782" s="14"/>
      <c r="M782" s="14"/>
      <c r="N782" s="14"/>
      <c r="O782" s="14"/>
      <c r="P782" s="14"/>
      <c r="Q782" s="14"/>
      <c r="R782" s="14"/>
      <c r="S782" s="14"/>
      <c r="T782" s="14"/>
      <c r="U782" s="14"/>
      <c r="V782" s="14"/>
      <c r="W782" s="14"/>
      <c r="X782" s="14"/>
      <c r="Y782" s="14"/>
      <c r="Z782" s="14"/>
    </row>
    <row r="783" spans="1:26" ht="12.75" customHeight="1" x14ac:dyDescent="0.2">
      <c r="A783" s="14"/>
      <c r="B783" s="247"/>
      <c r="C783" s="247"/>
      <c r="D783" s="247"/>
      <c r="E783" s="495"/>
      <c r="F783" s="247"/>
      <c r="G783" s="247"/>
      <c r="H783" s="473"/>
      <c r="I783" s="14"/>
      <c r="J783" s="14"/>
      <c r="K783" s="14"/>
      <c r="L783" s="14"/>
      <c r="M783" s="14"/>
      <c r="N783" s="14"/>
      <c r="O783" s="14"/>
      <c r="P783" s="14"/>
      <c r="Q783" s="14"/>
      <c r="R783" s="14"/>
      <c r="S783" s="14"/>
      <c r="T783" s="14"/>
      <c r="U783" s="14"/>
      <c r="V783" s="14"/>
      <c r="W783" s="14"/>
      <c r="X783" s="14"/>
      <c r="Y783" s="14"/>
      <c r="Z783" s="14"/>
    </row>
    <row r="784" spans="1:26" ht="12.75" customHeight="1" x14ac:dyDescent="0.2">
      <c r="A784" s="14"/>
      <c r="B784" s="247"/>
      <c r="C784" s="247"/>
      <c r="D784" s="247"/>
      <c r="E784" s="495"/>
      <c r="F784" s="247"/>
      <c r="G784" s="247"/>
      <c r="H784" s="473"/>
      <c r="I784" s="14"/>
      <c r="J784" s="14"/>
      <c r="K784" s="14"/>
      <c r="L784" s="14"/>
      <c r="M784" s="14"/>
      <c r="N784" s="14"/>
      <c r="O784" s="14"/>
      <c r="P784" s="14"/>
      <c r="Q784" s="14"/>
      <c r="R784" s="14"/>
      <c r="S784" s="14"/>
      <c r="T784" s="14"/>
      <c r="U784" s="14"/>
      <c r="V784" s="14"/>
      <c r="W784" s="14"/>
      <c r="X784" s="14"/>
      <c r="Y784" s="14"/>
      <c r="Z784" s="14"/>
    </row>
    <row r="785" spans="1:26" ht="12.75" customHeight="1" x14ac:dyDescent="0.2">
      <c r="A785" s="14"/>
      <c r="B785" s="247"/>
      <c r="C785" s="247"/>
      <c r="D785" s="247"/>
      <c r="E785" s="495"/>
      <c r="F785" s="247"/>
      <c r="G785" s="247"/>
      <c r="H785" s="473"/>
      <c r="I785" s="14"/>
      <c r="J785" s="14"/>
      <c r="K785" s="14"/>
      <c r="L785" s="14"/>
      <c r="M785" s="14"/>
      <c r="N785" s="14"/>
      <c r="O785" s="14"/>
      <c r="P785" s="14"/>
      <c r="Q785" s="14"/>
      <c r="R785" s="14"/>
      <c r="S785" s="14"/>
      <c r="T785" s="14"/>
      <c r="U785" s="14"/>
      <c r="V785" s="14"/>
      <c r="W785" s="14"/>
      <c r="X785" s="14"/>
      <c r="Y785" s="14"/>
      <c r="Z785" s="14"/>
    </row>
    <row r="786" spans="1:26" ht="12.75" customHeight="1" x14ac:dyDescent="0.2">
      <c r="A786" s="14"/>
      <c r="B786" s="247"/>
      <c r="C786" s="247"/>
      <c r="D786" s="247"/>
      <c r="E786" s="495"/>
      <c r="F786" s="247"/>
      <c r="G786" s="247"/>
      <c r="H786" s="473"/>
      <c r="I786" s="14"/>
      <c r="J786" s="14"/>
      <c r="K786" s="14"/>
      <c r="L786" s="14"/>
      <c r="M786" s="14"/>
      <c r="N786" s="14"/>
      <c r="O786" s="14"/>
      <c r="P786" s="14"/>
      <c r="Q786" s="14"/>
      <c r="R786" s="14"/>
      <c r="S786" s="14"/>
      <c r="T786" s="14"/>
      <c r="U786" s="14"/>
      <c r="V786" s="14"/>
      <c r="W786" s="14"/>
      <c r="X786" s="14"/>
      <c r="Y786" s="14"/>
      <c r="Z786" s="14"/>
    </row>
    <row r="787" spans="1:26" ht="12.75" customHeight="1" x14ac:dyDescent="0.2">
      <c r="A787" s="14"/>
      <c r="B787" s="247"/>
      <c r="C787" s="247"/>
      <c r="D787" s="247"/>
      <c r="E787" s="495"/>
      <c r="F787" s="247"/>
      <c r="G787" s="247"/>
      <c r="H787" s="473"/>
      <c r="I787" s="14"/>
      <c r="J787" s="14"/>
      <c r="K787" s="14"/>
      <c r="L787" s="14"/>
      <c r="M787" s="14"/>
      <c r="N787" s="14"/>
      <c r="O787" s="14"/>
      <c r="P787" s="14"/>
      <c r="Q787" s="14"/>
      <c r="R787" s="14"/>
      <c r="S787" s="14"/>
      <c r="T787" s="14"/>
      <c r="U787" s="14"/>
      <c r="V787" s="14"/>
      <c r="W787" s="14"/>
      <c r="X787" s="14"/>
      <c r="Y787" s="14"/>
      <c r="Z787" s="14"/>
    </row>
    <row r="788" spans="1:26" ht="12.75" customHeight="1" x14ac:dyDescent="0.2">
      <c r="A788" s="14"/>
      <c r="B788" s="247"/>
      <c r="C788" s="247"/>
      <c r="D788" s="247"/>
      <c r="E788" s="495"/>
      <c r="F788" s="247"/>
      <c r="G788" s="247"/>
      <c r="H788" s="473"/>
      <c r="I788" s="14"/>
      <c r="J788" s="14"/>
      <c r="K788" s="14"/>
      <c r="L788" s="14"/>
      <c r="M788" s="14"/>
      <c r="N788" s="14"/>
      <c r="O788" s="14"/>
      <c r="P788" s="14"/>
      <c r="Q788" s="14"/>
      <c r="R788" s="14"/>
      <c r="S788" s="14"/>
      <c r="T788" s="14"/>
      <c r="U788" s="14"/>
      <c r="V788" s="14"/>
      <c r="W788" s="14"/>
      <c r="X788" s="14"/>
      <c r="Y788" s="14"/>
      <c r="Z788" s="14"/>
    </row>
    <row r="789" spans="1:26" ht="12.75" customHeight="1" x14ac:dyDescent="0.2">
      <c r="A789" s="14"/>
      <c r="B789" s="247"/>
      <c r="C789" s="247"/>
      <c r="D789" s="247"/>
      <c r="E789" s="495"/>
      <c r="F789" s="247"/>
      <c r="G789" s="247"/>
      <c r="H789" s="473"/>
      <c r="I789" s="14"/>
      <c r="J789" s="14"/>
      <c r="K789" s="14"/>
      <c r="L789" s="14"/>
      <c r="M789" s="14"/>
      <c r="N789" s="14"/>
      <c r="O789" s="14"/>
      <c r="P789" s="14"/>
      <c r="Q789" s="14"/>
      <c r="R789" s="14"/>
      <c r="S789" s="14"/>
      <c r="T789" s="14"/>
      <c r="U789" s="14"/>
      <c r="V789" s="14"/>
      <c r="W789" s="14"/>
      <c r="X789" s="14"/>
      <c r="Y789" s="14"/>
      <c r="Z789" s="14"/>
    </row>
    <row r="790" spans="1:26" ht="12.75" customHeight="1" x14ac:dyDescent="0.2">
      <c r="A790" s="14"/>
      <c r="B790" s="247"/>
      <c r="C790" s="247"/>
      <c r="D790" s="247"/>
      <c r="E790" s="495"/>
      <c r="F790" s="247"/>
      <c r="G790" s="247"/>
      <c r="H790" s="473"/>
      <c r="I790" s="14"/>
      <c r="J790" s="14"/>
      <c r="K790" s="14"/>
      <c r="L790" s="14"/>
      <c r="M790" s="14"/>
      <c r="N790" s="14"/>
      <c r="O790" s="14"/>
      <c r="P790" s="14"/>
      <c r="Q790" s="14"/>
      <c r="R790" s="14"/>
      <c r="S790" s="14"/>
      <c r="T790" s="14"/>
      <c r="U790" s="14"/>
      <c r="V790" s="14"/>
      <c r="W790" s="14"/>
      <c r="X790" s="14"/>
      <c r="Y790" s="14"/>
      <c r="Z790" s="14"/>
    </row>
    <row r="791" spans="1:26" ht="12.75" customHeight="1" x14ac:dyDescent="0.2">
      <c r="A791" s="14"/>
      <c r="B791" s="247"/>
      <c r="C791" s="247"/>
      <c r="D791" s="247"/>
      <c r="E791" s="495"/>
      <c r="F791" s="247"/>
      <c r="G791" s="247"/>
      <c r="H791" s="473"/>
      <c r="I791" s="14"/>
      <c r="J791" s="14"/>
      <c r="K791" s="14"/>
      <c r="L791" s="14"/>
      <c r="M791" s="14"/>
      <c r="N791" s="14"/>
      <c r="O791" s="14"/>
      <c r="P791" s="14"/>
      <c r="Q791" s="14"/>
      <c r="R791" s="14"/>
      <c r="S791" s="14"/>
      <c r="T791" s="14"/>
      <c r="U791" s="14"/>
      <c r="V791" s="14"/>
      <c r="W791" s="14"/>
      <c r="X791" s="14"/>
      <c r="Y791" s="14"/>
      <c r="Z791" s="14"/>
    </row>
    <row r="792" spans="1:26" ht="12.75" customHeight="1" x14ac:dyDescent="0.2">
      <c r="A792" s="14"/>
      <c r="B792" s="247"/>
      <c r="C792" s="247"/>
      <c r="D792" s="247"/>
      <c r="E792" s="495"/>
      <c r="F792" s="247"/>
      <c r="G792" s="247"/>
      <c r="H792" s="473"/>
      <c r="I792" s="14"/>
      <c r="J792" s="14"/>
      <c r="K792" s="14"/>
      <c r="L792" s="14"/>
      <c r="M792" s="14"/>
      <c r="N792" s="14"/>
      <c r="O792" s="14"/>
      <c r="P792" s="14"/>
      <c r="Q792" s="14"/>
      <c r="R792" s="14"/>
      <c r="S792" s="14"/>
      <c r="T792" s="14"/>
      <c r="U792" s="14"/>
      <c r="V792" s="14"/>
      <c r="W792" s="14"/>
      <c r="X792" s="14"/>
      <c r="Y792" s="14"/>
      <c r="Z792" s="14"/>
    </row>
    <row r="793" spans="1:26" ht="12.75" customHeight="1" x14ac:dyDescent="0.2">
      <c r="A793" s="14"/>
      <c r="B793" s="247"/>
      <c r="C793" s="247"/>
      <c r="D793" s="247"/>
      <c r="E793" s="495"/>
      <c r="F793" s="247"/>
      <c r="G793" s="247"/>
      <c r="H793" s="473"/>
      <c r="I793" s="14"/>
      <c r="J793" s="14"/>
      <c r="K793" s="14"/>
      <c r="L793" s="14"/>
      <c r="M793" s="14"/>
      <c r="N793" s="14"/>
      <c r="O793" s="14"/>
      <c r="P793" s="14"/>
      <c r="Q793" s="14"/>
      <c r="R793" s="14"/>
      <c r="S793" s="14"/>
      <c r="T793" s="14"/>
      <c r="U793" s="14"/>
      <c r="V793" s="14"/>
      <c r="W793" s="14"/>
      <c r="X793" s="14"/>
      <c r="Y793" s="14"/>
      <c r="Z793" s="14"/>
    </row>
    <row r="794" spans="1:26" ht="12.75" customHeight="1" x14ac:dyDescent="0.2">
      <c r="A794" s="14"/>
      <c r="B794" s="247"/>
      <c r="C794" s="247"/>
      <c r="D794" s="247"/>
      <c r="E794" s="495"/>
      <c r="F794" s="247"/>
      <c r="G794" s="247"/>
      <c r="H794" s="473"/>
      <c r="I794" s="14"/>
      <c r="J794" s="14"/>
      <c r="K794" s="14"/>
      <c r="L794" s="14"/>
      <c r="M794" s="14"/>
      <c r="N794" s="14"/>
      <c r="O794" s="14"/>
      <c r="P794" s="14"/>
      <c r="Q794" s="14"/>
      <c r="R794" s="14"/>
      <c r="S794" s="14"/>
      <c r="T794" s="14"/>
      <c r="U794" s="14"/>
      <c r="V794" s="14"/>
      <c r="W794" s="14"/>
      <c r="X794" s="14"/>
      <c r="Y794" s="14"/>
      <c r="Z794" s="14"/>
    </row>
    <row r="795" spans="1:26" ht="12.75" customHeight="1" x14ac:dyDescent="0.2">
      <c r="A795" s="14"/>
      <c r="B795" s="247"/>
      <c r="C795" s="247"/>
      <c r="D795" s="247"/>
      <c r="E795" s="495"/>
      <c r="F795" s="247"/>
      <c r="G795" s="247"/>
      <c r="H795" s="473"/>
      <c r="I795" s="14"/>
      <c r="J795" s="14"/>
      <c r="K795" s="14"/>
      <c r="L795" s="14"/>
      <c r="M795" s="14"/>
      <c r="N795" s="14"/>
      <c r="O795" s="14"/>
      <c r="P795" s="14"/>
      <c r="Q795" s="14"/>
      <c r="R795" s="14"/>
      <c r="S795" s="14"/>
      <c r="T795" s="14"/>
      <c r="U795" s="14"/>
      <c r="V795" s="14"/>
      <c r="W795" s="14"/>
      <c r="X795" s="14"/>
      <c r="Y795" s="14"/>
      <c r="Z795" s="14"/>
    </row>
    <row r="796" spans="1:26" ht="12.75" customHeight="1" x14ac:dyDescent="0.2">
      <c r="A796" s="14"/>
      <c r="B796" s="247"/>
      <c r="C796" s="247"/>
      <c r="D796" s="247"/>
      <c r="E796" s="495"/>
      <c r="F796" s="247"/>
      <c r="G796" s="247"/>
      <c r="H796" s="473"/>
      <c r="I796" s="14"/>
      <c r="J796" s="14"/>
      <c r="K796" s="14"/>
      <c r="L796" s="14"/>
      <c r="M796" s="14"/>
      <c r="N796" s="14"/>
      <c r="O796" s="14"/>
      <c r="P796" s="14"/>
      <c r="Q796" s="14"/>
      <c r="R796" s="14"/>
      <c r="S796" s="14"/>
      <c r="T796" s="14"/>
      <c r="U796" s="14"/>
      <c r="V796" s="14"/>
      <c r="W796" s="14"/>
      <c r="X796" s="14"/>
      <c r="Y796" s="14"/>
      <c r="Z796" s="14"/>
    </row>
    <row r="797" spans="1:26" ht="12.75" customHeight="1" x14ac:dyDescent="0.2">
      <c r="A797" s="14"/>
      <c r="B797" s="247"/>
      <c r="C797" s="247"/>
      <c r="D797" s="247"/>
      <c r="E797" s="495"/>
      <c r="F797" s="247"/>
      <c r="G797" s="247"/>
      <c r="H797" s="473"/>
      <c r="I797" s="14"/>
      <c r="J797" s="14"/>
      <c r="K797" s="14"/>
      <c r="L797" s="14"/>
      <c r="M797" s="14"/>
      <c r="N797" s="14"/>
      <c r="O797" s="14"/>
      <c r="P797" s="14"/>
      <c r="Q797" s="14"/>
      <c r="R797" s="14"/>
      <c r="S797" s="14"/>
      <c r="T797" s="14"/>
      <c r="U797" s="14"/>
      <c r="V797" s="14"/>
      <c r="W797" s="14"/>
      <c r="X797" s="14"/>
      <c r="Y797" s="14"/>
      <c r="Z797" s="14"/>
    </row>
    <row r="798" spans="1:26" ht="12.75" customHeight="1" x14ac:dyDescent="0.2">
      <c r="A798" s="14"/>
      <c r="B798" s="247"/>
      <c r="C798" s="247"/>
      <c r="D798" s="247"/>
      <c r="E798" s="495"/>
      <c r="F798" s="247"/>
      <c r="G798" s="247"/>
      <c r="H798" s="473"/>
      <c r="I798" s="14"/>
      <c r="J798" s="14"/>
      <c r="K798" s="14"/>
      <c r="L798" s="14"/>
      <c r="M798" s="14"/>
      <c r="N798" s="14"/>
      <c r="O798" s="14"/>
      <c r="P798" s="14"/>
      <c r="Q798" s="14"/>
      <c r="R798" s="14"/>
      <c r="S798" s="14"/>
      <c r="T798" s="14"/>
      <c r="U798" s="14"/>
      <c r="V798" s="14"/>
      <c r="W798" s="14"/>
      <c r="X798" s="14"/>
      <c r="Y798" s="14"/>
      <c r="Z798" s="14"/>
    </row>
    <row r="799" spans="1:26" ht="12.75" customHeight="1" x14ac:dyDescent="0.2">
      <c r="A799" s="14"/>
      <c r="B799" s="247"/>
      <c r="C799" s="247"/>
      <c r="D799" s="247"/>
      <c r="E799" s="495"/>
      <c r="F799" s="247"/>
      <c r="G799" s="247"/>
      <c r="H799" s="473"/>
      <c r="I799" s="14"/>
      <c r="J799" s="14"/>
      <c r="K799" s="14"/>
      <c r="L799" s="14"/>
      <c r="M799" s="14"/>
      <c r="N799" s="14"/>
      <c r="O799" s="14"/>
      <c r="P799" s="14"/>
      <c r="Q799" s="14"/>
      <c r="R799" s="14"/>
      <c r="S799" s="14"/>
      <c r="T799" s="14"/>
      <c r="U799" s="14"/>
      <c r="V799" s="14"/>
      <c r="W799" s="14"/>
      <c r="X799" s="14"/>
      <c r="Y799" s="14"/>
      <c r="Z799" s="14"/>
    </row>
    <row r="800" spans="1:26" ht="12.75" customHeight="1" x14ac:dyDescent="0.2">
      <c r="A800" s="14"/>
      <c r="B800" s="247"/>
      <c r="C800" s="247"/>
      <c r="D800" s="247"/>
      <c r="E800" s="495"/>
      <c r="F800" s="247"/>
      <c r="G800" s="247"/>
      <c r="H800" s="473"/>
      <c r="I800" s="14"/>
      <c r="J800" s="14"/>
      <c r="K800" s="14"/>
      <c r="L800" s="14"/>
      <c r="M800" s="14"/>
      <c r="N800" s="14"/>
      <c r="O800" s="14"/>
      <c r="P800" s="14"/>
      <c r="Q800" s="14"/>
      <c r="R800" s="14"/>
      <c r="S800" s="14"/>
      <c r="T800" s="14"/>
      <c r="U800" s="14"/>
      <c r="V800" s="14"/>
      <c r="W800" s="14"/>
      <c r="X800" s="14"/>
      <c r="Y800" s="14"/>
      <c r="Z800" s="14"/>
    </row>
    <row r="801" spans="1:26" ht="12.75" customHeight="1" x14ac:dyDescent="0.2">
      <c r="A801" s="14"/>
      <c r="B801" s="247"/>
      <c r="C801" s="247"/>
      <c r="D801" s="247"/>
      <c r="E801" s="495"/>
      <c r="F801" s="247"/>
      <c r="G801" s="247"/>
      <c r="H801" s="473"/>
      <c r="I801" s="14"/>
      <c r="J801" s="14"/>
      <c r="K801" s="14"/>
      <c r="L801" s="14"/>
      <c r="M801" s="14"/>
      <c r="N801" s="14"/>
      <c r="O801" s="14"/>
      <c r="P801" s="14"/>
      <c r="Q801" s="14"/>
      <c r="R801" s="14"/>
      <c r="S801" s="14"/>
      <c r="T801" s="14"/>
      <c r="U801" s="14"/>
      <c r="V801" s="14"/>
      <c r="W801" s="14"/>
      <c r="X801" s="14"/>
      <c r="Y801" s="14"/>
      <c r="Z801" s="14"/>
    </row>
    <row r="802" spans="1:26" ht="12.75" customHeight="1" x14ac:dyDescent="0.2">
      <c r="A802" s="14"/>
      <c r="B802" s="247"/>
      <c r="C802" s="247"/>
      <c r="D802" s="247"/>
      <c r="E802" s="495"/>
      <c r="F802" s="247"/>
      <c r="G802" s="247"/>
      <c r="H802" s="473"/>
      <c r="I802" s="14"/>
      <c r="J802" s="14"/>
      <c r="K802" s="14"/>
      <c r="L802" s="14"/>
      <c r="M802" s="14"/>
      <c r="N802" s="14"/>
      <c r="O802" s="14"/>
      <c r="P802" s="14"/>
      <c r="Q802" s="14"/>
      <c r="R802" s="14"/>
      <c r="S802" s="14"/>
      <c r="T802" s="14"/>
      <c r="U802" s="14"/>
      <c r="V802" s="14"/>
      <c r="W802" s="14"/>
      <c r="X802" s="14"/>
      <c r="Y802" s="14"/>
      <c r="Z802" s="14"/>
    </row>
    <row r="803" spans="1:26" ht="12.75" customHeight="1" x14ac:dyDescent="0.2">
      <c r="A803" s="14"/>
      <c r="B803" s="247"/>
      <c r="C803" s="247"/>
      <c r="D803" s="247"/>
      <c r="E803" s="495"/>
      <c r="F803" s="247"/>
      <c r="G803" s="247"/>
      <c r="H803" s="473"/>
      <c r="I803" s="14"/>
      <c r="J803" s="14"/>
      <c r="K803" s="14"/>
      <c r="L803" s="14"/>
      <c r="M803" s="14"/>
      <c r="N803" s="14"/>
      <c r="O803" s="14"/>
      <c r="P803" s="14"/>
      <c r="Q803" s="14"/>
      <c r="R803" s="14"/>
      <c r="S803" s="14"/>
      <c r="T803" s="14"/>
      <c r="U803" s="14"/>
      <c r="V803" s="14"/>
      <c r="W803" s="14"/>
      <c r="X803" s="14"/>
      <c r="Y803" s="14"/>
      <c r="Z803" s="14"/>
    </row>
    <row r="804" spans="1:26" ht="12.75" customHeight="1" x14ac:dyDescent="0.2">
      <c r="A804" s="14"/>
      <c r="B804" s="247"/>
      <c r="C804" s="247"/>
      <c r="D804" s="247"/>
      <c r="E804" s="495"/>
      <c r="F804" s="247"/>
      <c r="G804" s="247"/>
      <c r="H804" s="473"/>
      <c r="I804" s="14"/>
      <c r="J804" s="14"/>
      <c r="K804" s="14"/>
      <c r="L804" s="14"/>
      <c r="M804" s="14"/>
      <c r="N804" s="14"/>
      <c r="O804" s="14"/>
      <c r="P804" s="14"/>
      <c r="Q804" s="14"/>
      <c r="R804" s="14"/>
      <c r="S804" s="14"/>
      <c r="T804" s="14"/>
      <c r="U804" s="14"/>
      <c r="V804" s="14"/>
      <c r="W804" s="14"/>
      <c r="X804" s="14"/>
      <c r="Y804" s="14"/>
      <c r="Z804" s="14"/>
    </row>
    <row r="805" spans="1:26" ht="12.75" customHeight="1" x14ac:dyDescent="0.2">
      <c r="A805" s="14"/>
      <c r="B805" s="247"/>
      <c r="C805" s="247"/>
      <c r="D805" s="247"/>
      <c r="E805" s="495"/>
      <c r="F805" s="247"/>
      <c r="G805" s="247"/>
      <c r="H805" s="473"/>
      <c r="I805" s="14"/>
      <c r="J805" s="14"/>
      <c r="K805" s="14"/>
      <c r="L805" s="14"/>
      <c r="M805" s="14"/>
      <c r="N805" s="14"/>
      <c r="O805" s="14"/>
      <c r="P805" s="14"/>
      <c r="Q805" s="14"/>
      <c r="R805" s="14"/>
      <c r="S805" s="14"/>
      <c r="T805" s="14"/>
      <c r="U805" s="14"/>
      <c r="V805" s="14"/>
      <c r="W805" s="14"/>
      <c r="X805" s="14"/>
      <c r="Y805" s="14"/>
      <c r="Z805" s="14"/>
    </row>
    <row r="806" spans="1:26" ht="12.75" customHeight="1" x14ac:dyDescent="0.2">
      <c r="A806" s="14"/>
      <c r="B806" s="247"/>
      <c r="C806" s="247"/>
      <c r="D806" s="247"/>
      <c r="E806" s="495"/>
      <c r="F806" s="247"/>
      <c r="G806" s="247"/>
      <c r="H806" s="473"/>
      <c r="I806" s="14"/>
      <c r="J806" s="14"/>
      <c r="K806" s="14"/>
      <c r="L806" s="14"/>
      <c r="M806" s="14"/>
      <c r="N806" s="14"/>
      <c r="O806" s="14"/>
      <c r="P806" s="14"/>
      <c r="Q806" s="14"/>
      <c r="R806" s="14"/>
      <c r="S806" s="14"/>
      <c r="T806" s="14"/>
      <c r="U806" s="14"/>
      <c r="V806" s="14"/>
      <c r="W806" s="14"/>
      <c r="X806" s="14"/>
      <c r="Y806" s="14"/>
      <c r="Z806" s="14"/>
    </row>
    <row r="807" spans="1:26" ht="12.75" customHeight="1" x14ac:dyDescent="0.2">
      <c r="A807" s="14"/>
      <c r="B807" s="247"/>
      <c r="C807" s="247"/>
      <c r="D807" s="247"/>
      <c r="E807" s="495"/>
      <c r="F807" s="247"/>
      <c r="G807" s="247"/>
      <c r="H807" s="473"/>
      <c r="I807" s="14"/>
      <c r="J807" s="14"/>
      <c r="K807" s="14"/>
      <c r="L807" s="14"/>
      <c r="M807" s="14"/>
      <c r="N807" s="14"/>
      <c r="O807" s="14"/>
      <c r="P807" s="14"/>
      <c r="Q807" s="14"/>
      <c r="R807" s="14"/>
      <c r="S807" s="14"/>
      <c r="T807" s="14"/>
      <c r="U807" s="14"/>
      <c r="V807" s="14"/>
      <c r="W807" s="14"/>
      <c r="X807" s="14"/>
      <c r="Y807" s="14"/>
      <c r="Z807" s="14"/>
    </row>
    <row r="808" spans="1:26" ht="12.75" customHeight="1" x14ac:dyDescent="0.2">
      <c r="A808" s="14"/>
      <c r="B808" s="247"/>
      <c r="C808" s="247"/>
      <c r="D808" s="247"/>
      <c r="E808" s="495"/>
      <c r="F808" s="247"/>
      <c r="G808" s="247"/>
      <c r="H808" s="473"/>
      <c r="I808" s="14"/>
      <c r="J808" s="14"/>
      <c r="K808" s="14"/>
      <c r="L808" s="14"/>
      <c r="M808" s="14"/>
      <c r="N808" s="14"/>
      <c r="O808" s="14"/>
      <c r="P808" s="14"/>
      <c r="Q808" s="14"/>
      <c r="R808" s="14"/>
      <c r="S808" s="14"/>
      <c r="T808" s="14"/>
      <c r="U808" s="14"/>
      <c r="V808" s="14"/>
      <c r="W808" s="14"/>
      <c r="X808" s="14"/>
      <c r="Y808" s="14"/>
      <c r="Z808" s="14"/>
    </row>
    <row r="809" spans="1:26" ht="12.75" customHeight="1" x14ac:dyDescent="0.2">
      <c r="A809" s="14"/>
      <c r="B809" s="247"/>
      <c r="C809" s="247"/>
      <c r="D809" s="247"/>
      <c r="E809" s="495"/>
      <c r="F809" s="247"/>
      <c r="G809" s="247"/>
      <c r="H809" s="473"/>
      <c r="I809" s="14"/>
      <c r="J809" s="14"/>
      <c r="K809" s="14"/>
      <c r="L809" s="14"/>
      <c r="M809" s="14"/>
      <c r="N809" s="14"/>
      <c r="O809" s="14"/>
      <c r="P809" s="14"/>
      <c r="Q809" s="14"/>
      <c r="R809" s="14"/>
      <c r="S809" s="14"/>
      <c r="T809" s="14"/>
      <c r="U809" s="14"/>
      <c r="V809" s="14"/>
      <c r="W809" s="14"/>
      <c r="X809" s="14"/>
      <c r="Y809" s="14"/>
      <c r="Z809" s="14"/>
    </row>
    <row r="810" spans="1:26" ht="12.75" customHeight="1" x14ac:dyDescent="0.2">
      <c r="A810" s="14"/>
      <c r="B810" s="247"/>
      <c r="C810" s="247"/>
      <c r="D810" s="247"/>
      <c r="E810" s="495"/>
      <c r="F810" s="247"/>
      <c r="G810" s="247"/>
      <c r="H810" s="473"/>
      <c r="I810" s="14"/>
      <c r="J810" s="14"/>
      <c r="K810" s="14"/>
      <c r="L810" s="14"/>
      <c r="M810" s="14"/>
      <c r="N810" s="14"/>
      <c r="O810" s="14"/>
      <c r="P810" s="14"/>
      <c r="Q810" s="14"/>
      <c r="R810" s="14"/>
      <c r="S810" s="14"/>
      <c r="T810" s="14"/>
      <c r="U810" s="14"/>
      <c r="V810" s="14"/>
      <c r="W810" s="14"/>
      <c r="X810" s="14"/>
      <c r="Y810" s="14"/>
      <c r="Z810" s="14"/>
    </row>
    <row r="811" spans="1:26" ht="12.75" customHeight="1" x14ac:dyDescent="0.2">
      <c r="A811" s="14"/>
      <c r="B811" s="247"/>
      <c r="C811" s="247"/>
      <c r="D811" s="247"/>
      <c r="E811" s="495"/>
      <c r="F811" s="247"/>
      <c r="G811" s="247"/>
      <c r="H811" s="473"/>
      <c r="I811" s="14"/>
      <c r="J811" s="14"/>
      <c r="K811" s="14"/>
      <c r="L811" s="14"/>
      <c r="M811" s="14"/>
      <c r="N811" s="14"/>
      <c r="O811" s="14"/>
      <c r="P811" s="14"/>
      <c r="Q811" s="14"/>
      <c r="R811" s="14"/>
      <c r="S811" s="14"/>
      <c r="T811" s="14"/>
      <c r="U811" s="14"/>
      <c r="V811" s="14"/>
      <c r="W811" s="14"/>
      <c r="X811" s="14"/>
      <c r="Y811" s="14"/>
      <c r="Z811" s="14"/>
    </row>
    <row r="812" spans="1:26" ht="12.75" customHeight="1" x14ac:dyDescent="0.2">
      <c r="A812" s="14"/>
      <c r="B812" s="247"/>
      <c r="C812" s="247"/>
      <c r="D812" s="247"/>
      <c r="E812" s="495"/>
      <c r="F812" s="247"/>
      <c r="G812" s="247"/>
      <c r="H812" s="473"/>
      <c r="I812" s="14"/>
      <c r="J812" s="14"/>
      <c r="K812" s="14"/>
      <c r="L812" s="14"/>
      <c r="M812" s="14"/>
      <c r="N812" s="14"/>
      <c r="O812" s="14"/>
      <c r="P812" s="14"/>
      <c r="Q812" s="14"/>
      <c r="R812" s="14"/>
      <c r="S812" s="14"/>
      <c r="T812" s="14"/>
      <c r="U812" s="14"/>
      <c r="V812" s="14"/>
      <c r="W812" s="14"/>
      <c r="X812" s="14"/>
      <c r="Y812" s="14"/>
      <c r="Z812" s="14"/>
    </row>
    <row r="813" spans="1:26" ht="12.75" customHeight="1" x14ac:dyDescent="0.2">
      <c r="A813" s="14"/>
      <c r="B813" s="247"/>
      <c r="C813" s="247"/>
      <c r="D813" s="247"/>
      <c r="E813" s="495"/>
      <c r="F813" s="247"/>
      <c r="G813" s="247"/>
      <c r="H813" s="473"/>
      <c r="I813" s="14"/>
      <c r="J813" s="14"/>
      <c r="K813" s="14"/>
      <c r="L813" s="14"/>
      <c r="M813" s="14"/>
      <c r="N813" s="14"/>
      <c r="O813" s="14"/>
      <c r="P813" s="14"/>
      <c r="Q813" s="14"/>
      <c r="R813" s="14"/>
      <c r="S813" s="14"/>
      <c r="T813" s="14"/>
      <c r="U813" s="14"/>
      <c r="V813" s="14"/>
      <c r="W813" s="14"/>
      <c r="X813" s="14"/>
      <c r="Y813" s="14"/>
      <c r="Z813" s="14"/>
    </row>
    <row r="814" spans="1:26" ht="12.75" customHeight="1" x14ac:dyDescent="0.2">
      <c r="A814" s="14"/>
      <c r="B814" s="247"/>
      <c r="C814" s="247"/>
      <c r="D814" s="247"/>
      <c r="E814" s="495"/>
      <c r="F814" s="247"/>
      <c r="G814" s="247"/>
      <c r="H814" s="473"/>
      <c r="I814" s="14"/>
      <c r="J814" s="14"/>
      <c r="K814" s="14"/>
      <c r="L814" s="14"/>
      <c r="M814" s="14"/>
      <c r="N814" s="14"/>
      <c r="O814" s="14"/>
      <c r="P814" s="14"/>
      <c r="Q814" s="14"/>
      <c r="R814" s="14"/>
      <c r="S814" s="14"/>
      <c r="T814" s="14"/>
      <c r="U814" s="14"/>
      <c r="V814" s="14"/>
      <c r="W814" s="14"/>
      <c r="X814" s="14"/>
      <c r="Y814" s="14"/>
      <c r="Z814" s="14"/>
    </row>
    <row r="815" spans="1:26" ht="12.75" customHeight="1" x14ac:dyDescent="0.2">
      <c r="A815" s="14"/>
      <c r="B815" s="247"/>
      <c r="C815" s="247"/>
      <c r="D815" s="247"/>
      <c r="E815" s="495"/>
      <c r="F815" s="247"/>
      <c r="G815" s="247"/>
      <c r="H815" s="473"/>
      <c r="I815" s="14"/>
      <c r="J815" s="14"/>
      <c r="K815" s="14"/>
      <c r="L815" s="14"/>
      <c r="M815" s="14"/>
      <c r="N815" s="14"/>
      <c r="O815" s="14"/>
      <c r="P815" s="14"/>
      <c r="Q815" s="14"/>
      <c r="R815" s="14"/>
      <c r="S815" s="14"/>
      <c r="T815" s="14"/>
      <c r="U815" s="14"/>
      <c r="V815" s="14"/>
      <c r="W815" s="14"/>
      <c r="X815" s="14"/>
      <c r="Y815" s="14"/>
      <c r="Z815" s="14"/>
    </row>
    <row r="816" spans="1:26" ht="12.75" customHeight="1" x14ac:dyDescent="0.2">
      <c r="A816" s="14"/>
      <c r="B816" s="247"/>
      <c r="C816" s="247"/>
      <c r="D816" s="247"/>
      <c r="E816" s="495"/>
      <c r="F816" s="247"/>
      <c r="G816" s="247"/>
      <c r="H816" s="473"/>
      <c r="I816" s="14"/>
      <c r="J816" s="14"/>
      <c r="K816" s="14"/>
      <c r="L816" s="14"/>
      <c r="M816" s="14"/>
      <c r="N816" s="14"/>
      <c r="O816" s="14"/>
      <c r="P816" s="14"/>
      <c r="Q816" s="14"/>
      <c r="R816" s="14"/>
      <c r="S816" s="14"/>
      <c r="T816" s="14"/>
      <c r="U816" s="14"/>
      <c r="V816" s="14"/>
      <c r="W816" s="14"/>
      <c r="X816" s="14"/>
      <c r="Y816" s="14"/>
      <c r="Z816" s="14"/>
    </row>
    <row r="817" spans="1:26" ht="12.75" customHeight="1" x14ac:dyDescent="0.2">
      <c r="A817" s="14"/>
      <c r="B817" s="247"/>
      <c r="C817" s="247"/>
      <c r="D817" s="247"/>
      <c r="E817" s="495"/>
      <c r="F817" s="247"/>
      <c r="G817" s="247"/>
      <c r="H817" s="473"/>
      <c r="I817" s="14"/>
      <c r="J817" s="14"/>
      <c r="K817" s="14"/>
      <c r="L817" s="14"/>
      <c r="M817" s="14"/>
      <c r="N817" s="14"/>
      <c r="O817" s="14"/>
      <c r="P817" s="14"/>
      <c r="Q817" s="14"/>
      <c r="R817" s="14"/>
      <c r="S817" s="14"/>
      <c r="T817" s="14"/>
      <c r="U817" s="14"/>
      <c r="V817" s="14"/>
      <c r="W817" s="14"/>
      <c r="X817" s="14"/>
      <c r="Y817" s="14"/>
      <c r="Z817" s="14"/>
    </row>
    <row r="818" spans="1:26" ht="12.75" customHeight="1" x14ac:dyDescent="0.2">
      <c r="A818" s="14"/>
      <c r="B818" s="247"/>
      <c r="C818" s="247"/>
      <c r="D818" s="247"/>
      <c r="E818" s="495"/>
      <c r="F818" s="247"/>
      <c r="G818" s="247"/>
      <c r="H818" s="473"/>
      <c r="I818" s="14"/>
      <c r="J818" s="14"/>
      <c r="K818" s="14"/>
      <c r="L818" s="14"/>
      <c r="M818" s="14"/>
      <c r="N818" s="14"/>
      <c r="O818" s="14"/>
      <c r="P818" s="14"/>
      <c r="Q818" s="14"/>
      <c r="R818" s="14"/>
      <c r="S818" s="14"/>
      <c r="T818" s="14"/>
      <c r="U818" s="14"/>
      <c r="V818" s="14"/>
      <c r="W818" s="14"/>
      <c r="X818" s="14"/>
      <c r="Y818" s="14"/>
      <c r="Z818" s="14"/>
    </row>
    <row r="819" spans="1:26" ht="12.75" customHeight="1" x14ac:dyDescent="0.2">
      <c r="A819" s="14"/>
      <c r="B819" s="247"/>
      <c r="C819" s="247"/>
      <c r="D819" s="247"/>
      <c r="E819" s="495"/>
      <c r="F819" s="247"/>
      <c r="G819" s="247"/>
      <c r="H819" s="473"/>
      <c r="I819" s="14"/>
      <c r="J819" s="14"/>
      <c r="K819" s="14"/>
      <c r="L819" s="14"/>
      <c r="M819" s="14"/>
      <c r="N819" s="14"/>
      <c r="O819" s="14"/>
      <c r="P819" s="14"/>
      <c r="Q819" s="14"/>
      <c r="R819" s="14"/>
      <c r="S819" s="14"/>
      <c r="T819" s="14"/>
      <c r="U819" s="14"/>
      <c r="V819" s="14"/>
      <c r="W819" s="14"/>
      <c r="X819" s="14"/>
      <c r="Y819" s="14"/>
      <c r="Z819" s="14"/>
    </row>
    <row r="820" spans="1:26" ht="12.75" customHeight="1" x14ac:dyDescent="0.2">
      <c r="A820" s="14"/>
      <c r="B820" s="247"/>
      <c r="C820" s="247"/>
      <c r="D820" s="247"/>
      <c r="E820" s="495"/>
      <c r="F820" s="247"/>
      <c r="G820" s="247"/>
      <c r="H820" s="473"/>
      <c r="I820" s="14"/>
      <c r="J820" s="14"/>
      <c r="K820" s="14"/>
      <c r="L820" s="14"/>
      <c r="M820" s="14"/>
      <c r="N820" s="14"/>
      <c r="O820" s="14"/>
      <c r="P820" s="14"/>
      <c r="Q820" s="14"/>
      <c r="R820" s="14"/>
      <c r="S820" s="14"/>
      <c r="T820" s="14"/>
      <c r="U820" s="14"/>
      <c r="V820" s="14"/>
      <c r="W820" s="14"/>
      <c r="X820" s="14"/>
      <c r="Y820" s="14"/>
      <c r="Z820" s="14"/>
    </row>
    <row r="821" spans="1:26" ht="12.75" customHeight="1" x14ac:dyDescent="0.2">
      <c r="A821" s="14"/>
      <c r="B821" s="247"/>
      <c r="C821" s="247"/>
      <c r="D821" s="247"/>
      <c r="E821" s="495"/>
      <c r="F821" s="247"/>
      <c r="G821" s="247"/>
      <c r="H821" s="473"/>
      <c r="I821" s="14"/>
      <c r="J821" s="14"/>
      <c r="K821" s="14"/>
      <c r="L821" s="14"/>
      <c r="M821" s="14"/>
      <c r="N821" s="14"/>
      <c r="O821" s="14"/>
      <c r="P821" s="14"/>
      <c r="Q821" s="14"/>
      <c r="R821" s="14"/>
      <c r="S821" s="14"/>
      <c r="T821" s="14"/>
      <c r="U821" s="14"/>
      <c r="V821" s="14"/>
      <c r="W821" s="14"/>
      <c r="X821" s="14"/>
      <c r="Y821" s="14"/>
      <c r="Z821" s="14"/>
    </row>
    <row r="822" spans="1:26" ht="12.75" customHeight="1" x14ac:dyDescent="0.2">
      <c r="A822" s="14"/>
      <c r="B822" s="247"/>
      <c r="C822" s="247"/>
      <c r="D822" s="247"/>
      <c r="E822" s="495"/>
      <c r="F822" s="247"/>
      <c r="G822" s="247"/>
      <c r="H822" s="473"/>
      <c r="I822" s="14"/>
      <c r="J822" s="14"/>
      <c r="K822" s="14"/>
      <c r="L822" s="14"/>
      <c r="M822" s="14"/>
      <c r="N822" s="14"/>
      <c r="O822" s="14"/>
      <c r="P822" s="14"/>
      <c r="Q822" s="14"/>
      <c r="R822" s="14"/>
      <c r="S822" s="14"/>
      <c r="T822" s="14"/>
      <c r="U822" s="14"/>
      <c r="V822" s="14"/>
      <c r="W822" s="14"/>
      <c r="X822" s="14"/>
      <c r="Y822" s="14"/>
      <c r="Z822" s="14"/>
    </row>
    <row r="823" spans="1:26" ht="12.75" customHeight="1" x14ac:dyDescent="0.2">
      <c r="A823" s="14"/>
      <c r="B823" s="247"/>
      <c r="C823" s="247"/>
      <c r="D823" s="247"/>
      <c r="E823" s="495"/>
      <c r="F823" s="247"/>
      <c r="G823" s="247"/>
      <c r="H823" s="473"/>
      <c r="I823" s="14"/>
      <c r="J823" s="14"/>
      <c r="K823" s="14"/>
      <c r="L823" s="14"/>
      <c r="M823" s="14"/>
      <c r="N823" s="14"/>
      <c r="O823" s="14"/>
      <c r="P823" s="14"/>
      <c r="Q823" s="14"/>
      <c r="R823" s="14"/>
      <c r="S823" s="14"/>
      <c r="T823" s="14"/>
      <c r="U823" s="14"/>
      <c r="V823" s="14"/>
      <c r="W823" s="14"/>
      <c r="X823" s="14"/>
      <c r="Y823" s="14"/>
      <c r="Z823" s="14"/>
    </row>
    <row r="824" spans="1:26" ht="12.75" customHeight="1" x14ac:dyDescent="0.2">
      <c r="A824" s="14"/>
      <c r="B824" s="247"/>
      <c r="C824" s="247"/>
      <c r="D824" s="247"/>
      <c r="E824" s="495"/>
      <c r="F824" s="247"/>
      <c r="G824" s="247"/>
      <c r="H824" s="473"/>
      <c r="I824" s="14"/>
      <c r="J824" s="14"/>
      <c r="K824" s="14"/>
      <c r="L824" s="14"/>
      <c r="M824" s="14"/>
      <c r="N824" s="14"/>
      <c r="O824" s="14"/>
      <c r="P824" s="14"/>
      <c r="Q824" s="14"/>
      <c r="R824" s="14"/>
      <c r="S824" s="14"/>
      <c r="T824" s="14"/>
      <c r="U824" s="14"/>
      <c r="V824" s="14"/>
      <c r="W824" s="14"/>
      <c r="X824" s="14"/>
      <c r="Y824" s="14"/>
      <c r="Z824" s="14"/>
    </row>
    <row r="825" spans="1:26" ht="12.75" customHeight="1" x14ac:dyDescent="0.2">
      <c r="A825" s="14"/>
      <c r="B825" s="247"/>
      <c r="C825" s="247"/>
      <c r="D825" s="247"/>
      <c r="E825" s="495"/>
      <c r="F825" s="247"/>
      <c r="G825" s="247"/>
      <c r="H825" s="473"/>
      <c r="I825" s="14"/>
      <c r="J825" s="14"/>
      <c r="K825" s="14"/>
      <c r="L825" s="14"/>
      <c r="M825" s="14"/>
      <c r="N825" s="14"/>
      <c r="O825" s="14"/>
      <c r="P825" s="14"/>
      <c r="Q825" s="14"/>
      <c r="R825" s="14"/>
      <c r="S825" s="14"/>
      <c r="T825" s="14"/>
      <c r="U825" s="14"/>
      <c r="V825" s="14"/>
      <c r="W825" s="14"/>
      <c r="X825" s="14"/>
      <c r="Y825" s="14"/>
      <c r="Z825" s="14"/>
    </row>
    <row r="826" spans="1:26" ht="12.75" customHeight="1" x14ac:dyDescent="0.2">
      <c r="A826" s="14"/>
      <c r="B826" s="247"/>
      <c r="C826" s="247"/>
      <c r="D826" s="247"/>
      <c r="E826" s="495"/>
      <c r="F826" s="247"/>
      <c r="G826" s="247"/>
      <c r="H826" s="473"/>
      <c r="I826" s="14"/>
      <c r="J826" s="14"/>
      <c r="K826" s="14"/>
      <c r="L826" s="14"/>
      <c r="M826" s="14"/>
      <c r="N826" s="14"/>
      <c r="O826" s="14"/>
      <c r="P826" s="14"/>
      <c r="Q826" s="14"/>
      <c r="R826" s="14"/>
      <c r="S826" s="14"/>
      <c r="T826" s="14"/>
      <c r="U826" s="14"/>
      <c r="V826" s="14"/>
      <c r="W826" s="14"/>
      <c r="X826" s="14"/>
      <c r="Y826" s="14"/>
      <c r="Z826" s="14"/>
    </row>
    <row r="827" spans="1:26" ht="12.75" customHeight="1" x14ac:dyDescent="0.2">
      <c r="A827" s="14"/>
      <c r="B827" s="247"/>
      <c r="C827" s="247"/>
      <c r="D827" s="247"/>
      <c r="E827" s="495"/>
      <c r="F827" s="247"/>
      <c r="G827" s="247"/>
      <c r="H827" s="473"/>
      <c r="I827" s="14"/>
      <c r="J827" s="14"/>
      <c r="K827" s="14"/>
      <c r="L827" s="14"/>
      <c r="M827" s="14"/>
      <c r="N827" s="14"/>
      <c r="O827" s="14"/>
      <c r="P827" s="14"/>
      <c r="Q827" s="14"/>
      <c r="R827" s="14"/>
      <c r="S827" s="14"/>
      <c r="T827" s="14"/>
      <c r="U827" s="14"/>
      <c r="V827" s="14"/>
      <c r="W827" s="14"/>
      <c r="X827" s="14"/>
      <c r="Y827" s="14"/>
      <c r="Z827" s="14"/>
    </row>
    <row r="828" spans="1:26" ht="12.75" customHeight="1" x14ac:dyDescent="0.2">
      <c r="A828" s="14"/>
      <c r="B828" s="247"/>
      <c r="C828" s="247"/>
      <c r="D828" s="247"/>
      <c r="E828" s="495"/>
      <c r="F828" s="247"/>
      <c r="G828" s="247"/>
      <c r="H828" s="473"/>
      <c r="I828" s="14"/>
      <c r="J828" s="14"/>
      <c r="K828" s="14"/>
      <c r="L828" s="14"/>
      <c r="M828" s="14"/>
      <c r="N828" s="14"/>
      <c r="O828" s="14"/>
      <c r="P828" s="14"/>
      <c r="Q828" s="14"/>
      <c r="R828" s="14"/>
      <c r="S828" s="14"/>
      <c r="T828" s="14"/>
      <c r="U828" s="14"/>
      <c r="V828" s="14"/>
      <c r="W828" s="14"/>
      <c r="X828" s="14"/>
      <c r="Y828" s="14"/>
      <c r="Z828" s="14"/>
    </row>
    <row r="829" spans="1:26" ht="12.75" customHeight="1" x14ac:dyDescent="0.2">
      <c r="A829" s="14"/>
      <c r="B829" s="247"/>
      <c r="C829" s="247"/>
      <c r="D829" s="247"/>
      <c r="E829" s="495"/>
      <c r="F829" s="247"/>
      <c r="G829" s="247"/>
      <c r="H829" s="473"/>
      <c r="I829" s="14"/>
      <c r="J829" s="14"/>
      <c r="K829" s="14"/>
      <c r="L829" s="14"/>
      <c r="M829" s="14"/>
      <c r="N829" s="14"/>
      <c r="O829" s="14"/>
      <c r="P829" s="14"/>
      <c r="Q829" s="14"/>
      <c r="R829" s="14"/>
      <c r="S829" s="14"/>
      <c r="T829" s="14"/>
      <c r="U829" s="14"/>
      <c r="V829" s="14"/>
      <c r="W829" s="14"/>
      <c r="X829" s="14"/>
      <c r="Y829" s="14"/>
      <c r="Z829" s="14"/>
    </row>
    <row r="830" spans="1:26" ht="12.75" customHeight="1" x14ac:dyDescent="0.2">
      <c r="A830" s="14"/>
      <c r="B830" s="247"/>
      <c r="C830" s="247"/>
      <c r="D830" s="247"/>
      <c r="E830" s="495"/>
      <c r="F830" s="247"/>
      <c r="G830" s="247"/>
      <c r="H830" s="473"/>
      <c r="I830" s="14"/>
      <c r="J830" s="14"/>
      <c r="K830" s="14"/>
      <c r="L830" s="14"/>
      <c r="M830" s="14"/>
      <c r="N830" s="14"/>
      <c r="O830" s="14"/>
      <c r="P830" s="14"/>
      <c r="Q830" s="14"/>
      <c r="R830" s="14"/>
      <c r="S830" s="14"/>
      <c r="T830" s="14"/>
      <c r="U830" s="14"/>
      <c r="V830" s="14"/>
      <c r="W830" s="14"/>
      <c r="X830" s="14"/>
      <c r="Y830" s="14"/>
      <c r="Z830" s="14"/>
    </row>
    <row r="831" spans="1:26" ht="12.75" customHeight="1" x14ac:dyDescent="0.2">
      <c r="A831" s="14"/>
      <c r="B831" s="247"/>
      <c r="C831" s="247"/>
      <c r="D831" s="247"/>
      <c r="E831" s="495"/>
      <c r="F831" s="247"/>
      <c r="G831" s="247"/>
      <c r="H831" s="473"/>
      <c r="I831" s="14"/>
      <c r="J831" s="14"/>
      <c r="K831" s="14"/>
      <c r="L831" s="14"/>
      <c r="M831" s="14"/>
      <c r="N831" s="14"/>
      <c r="O831" s="14"/>
      <c r="P831" s="14"/>
      <c r="Q831" s="14"/>
      <c r="R831" s="14"/>
      <c r="S831" s="14"/>
      <c r="T831" s="14"/>
      <c r="U831" s="14"/>
      <c r="V831" s="14"/>
      <c r="W831" s="14"/>
      <c r="X831" s="14"/>
      <c r="Y831" s="14"/>
      <c r="Z831" s="14"/>
    </row>
    <row r="832" spans="1:26" ht="12.75" customHeight="1" x14ac:dyDescent="0.2">
      <c r="A832" s="14"/>
      <c r="B832" s="247"/>
      <c r="C832" s="247"/>
      <c r="D832" s="247"/>
      <c r="E832" s="495"/>
      <c r="F832" s="247"/>
      <c r="G832" s="247"/>
      <c r="H832" s="473"/>
      <c r="I832" s="14"/>
      <c r="J832" s="14"/>
      <c r="K832" s="14"/>
      <c r="L832" s="14"/>
      <c r="M832" s="14"/>
      <c r="N832" s="14"/>
      <c r="O832" s="14"/>
      <c r="P832" s="14"/>
      <c r="Q832" s="14"/>
      <c r="R832" s="14"/>
      <c r="S832" s="14"/>
      <c r="T832" s="14"/>
      <c r="U832" s="14"/>
      <c r="V832" s="14"/>
      <c r="W832" s="14"/>
      <c r="X832" s="14"/>
      <c r="Y832" s="14"/>
      <c r="Z832" s="14"/>
    </row>
    <row r="833" spans="1:26" ht="12.75" customHeight="1" x14ac:dyDescent="0.2">
      <c r="A833" s="14"/>
      <c r="B833" s="247"/>
      <c r="C833" s="247"/>
      <c r="D833" s="247"/>
      <c r="E833" s="495"/>
      <c r="F833" s="247"/>
      <c r="G833" s="247"/>
      <c r="H833" s="473"/>
      <c r="I833" s="14"/>
      <c r="J833" s="14"/>
      <c r="K833" s="14"/>
      <c r="L833" s="14"/>
      <c r="M833" s="14"/>
      <c r="N833" s="14"/>
      <c r="O833" s="14"/>
      <c r="P833" s="14"/>
      <c r="Q833" s="14"/>
      <c r="R833" s="14"/>
      <c r="S833" s="14"/>
      <c r="T833" s="14"/>
      <c r="U833" s="14"/>
      <c r="V833" s="14"/>
      <c r="W833" s="14"/>
      <c r="X833" s="14"/>
      <c r="Y833" s="14"/>
      <c r="Z833" s="14"/>
    </row>
    <row r="834" spans="1:26" ht="12.75" customHeight="1" x14ac:dyDescent="0.2">
      <c r="A834" s="14"/>
      <c r="B834" s="247"/>
      <c r="C834" s="247"/>
      <c r="D834" s="247"/>
      <c r="E834" s="495"/>
      <c r="F834" s="247"/>
      <c r="G834" s="247"/>
      <c r="H834" s="473"/>
      <c r="I834" s="14"/>
      <c r="J834" s="14"/>
      <c r="K834" s="14"/>
      <c r="L834" s="14"/>
      <c r="M834" s="14"/>
      <c r="N834" s="14"/>
      <c r="O834" s="14"/>
      <c r="P834" s="14"/>
      <c r="Q834" s="14"/>
      <c r="R834" s="14"/>
      <c r="S834" s="14"/>
      <c r="T834" s="14"/>
      <c r="U834" s="14"/>
      <c r="V834" s="14"/>
      <c r="W834" s="14"/>
      <c r="X834" s="14"/>
      <c r="Y834" s="14"/>
      <c r="Z834" s="14"/>
    </row>
    <row r="835" spans="1:26" ht="12.75" customHeight="1" x14ac:dyDescent="0.2">
      <c r="A835" s="14"/>
      <c r="B835" s="247"/>
      <c r="C835" s="247"/>
      <c r="D835" s="247"/>
      <c r="E835" s="495"/>
      <c r="F835" s="247"/>
      <c r="G835" s="247"/>
      <c r="H835" s="473"/>
      <c r="I835" s="14"/>
      <c r="J835" s="14"/>
      <c r="K835" s="14"/>
      <c r="L835" s="14"/>
      <c r="M835" s="14"/>
      <c r="N835" s="14"/>
      <c r="O835" s="14"/>
      <c r="P835" s="14"/>
      <c r="Q835" s="14"/>
      <c r="R835" s="14"/>
      <c r="S835" s="14"/>
      <c r="T835" s="14"/>
      <c r="U835" s="14"/>
      <c r="V835" s="14"/>
      <c r="W835" s="14"/>
      <c r="X835" s="14"/>
      <c r="Y835" s="14"/>
      <c r="Z835" s="14"/>
    </row>
    <row r="836" spans="1:26" ht="12.75" customHeight="1" x14ac:dyDescent="0.2">
      <c r="A836" s="14"/>
      <c r="B836" s="247"/>
      <c r="C836" s="247"/>
      <c r="D836" s="247"/>
      <c r="E836" s="495"/>
      <c r="F836" s="247"/>
      <c r="G836" s="247"/>
      <c r="H836" s="473"/>
      <c r="I836" s="14"/>
      <c r="J836" s="14"/>
      <c r="K836" s="14"/>
      <c r="L836" s="14"/>
      <c r="M836" s="14"/>
      <c r="N836" s="14"/>
      <c r="O836" s="14"/>
      <c r="P836" s="14"/>
      <c r="Q836" s="14"/>
      <c r="R836" s="14"/>
      <c r="S836" s="14"/>
      <c r="T836" s="14"/>
      <c r="U836" s="14"/>
      <c r="V836" s="14"/>
      <c r="W836" s="14"/>
      <c r="X836" s="14"/>
      <c r="Y836" s="14"/>
      <c r="Z836" s="14"/>
    </row>
    <row r="837" spans="1:26" ht="12.75" customHeight="1" x14ac:dyDescent="0.2">
      <c r="A837" s="14"/>
      <c r="B837" s="247"/>
      <c r="C837" s="247"/>
      <c r="D837" s="247"/>
      <c r="E837" s="495"/>
      <c r="F837" s="247"/>
      <c r="G837" s="247"/>
      <c r="H837" s="473"/>
      <c r="I837" s="14"/>
      <c r="J837" s="14"/>
      <c r="K837" s="14"/>
      <c r="L837" s="14"/>
      <c r="M837" s="14"/>
      <c r="N837" s="14"/>
      <c r="O837" s="14"/>
      <c r="P837" s="14"/>
      <c r="Q837" s="14"/>
      <c r="R837" s="14"/>
      <c r="S837" s="14"/>
      <c r="T837" s="14"/>
      <c r="U837" s="14"/>
      <c r="V837" s="14"/>
      <c r="W837" s="14"/>
      <c r="X837" s="14"/>
      <c r="Y837" s="14"/>
      <c r="Z837" s="14"/>
    </row>
    <row r="838" spans="1:26" ht="12.75" customHeight="1" x14ac:dyDescent="0.2">
      <c r="A838" s="14"/>
      <c r="B838" s="247"/>
      <c r="C838" s="247"/>
      <c r="D838" s="247"/>
      <c r="E838" s="495"/>
      <c r="F838" s="247"/>
      <c r="G838" s="247"/>
      <c r="H838" s="473"/>
      <c r="I838" s="14"/>
      <c r="J838" s="14"/>
      <c r="K838" s="14"/>
      <c r="L838" s="14"/>
      <c r="M838" s="14"/>
      <c r="N838" s="14"/>
      <c r="O838" s="14"/>
      <c r="P838" s="14"/>
      <c r="Q838" s="14"/>
      <c r="R838" s="14"/>
      <c r="S838" s="14"/>
      <c r="T838" s="14"/>
      <c r="U838" s="14"/>
      <c r="V838" s="14"/>
      <c r="W838" s="14"/>
      <c r="X838" s="14"/>
      <c r="Y838" s="14"/>
      <c r="Z838" s="14"/>
    </row>
    <row r="839" spans="1:26" ht="12.75" customHeight="1" x14ac:dyDescent="0.2">
      <c r="A839" s="14"/>
      <c r="B839" s="247"/>
      <c r="C839" s="247"/>
      <c r="D839" s="247"/>
      <c r="E839" s="495"/>
      <c r="F839" s="247"/>
      <c r="G839" s="247"/>
      <c r="H839" s="473"/>
      <c r="I839" s="14"/>
      <c r="J839" s="14"/>
      <c r="K839" s="14"/>
      <c r="L839" s="14"/>
      <c r="M839" s="14"/>
      <c r="N839" s="14"/>
      <c r="O839" s="14"/>
      <c r="P839" s="14"/>
      <c r="Q839" s="14"/>
      <c r="R839" s="14"/>
      <c r="S839" s="14"/>
      <c r="T839" s="14"/>
      <c r="U839" s="14"/>
      <c r="V839" s="14"/>
      <c r="W839" s="14"/>
      <c r="X839" s="14"/>
      <c r="Y839" s="14"/>
      <c r="Z839" s="14"/>
    </row>
    <row r="840" spans="1:26" ht="12.75" customHeight="1" x14ac:dyDescent="0.2">
      <c r="A840" s="14"/>
      <c r="B840" s="247"/>
      <c r="C840" s="247"/>
      <c r="D840" s="247"/>
      <c r="E840" s="495"/>
      <c r="F840" s="247"/>
      <c r="G840" s="247"/>
      <c r="H840" s="473"/>
      <c r="I840" s="14"/>
      <c r="J840" s="14"/>
      <c r="K840" s="14"/>
      <c r="L840" s="14"/>
      <c r="M840" s="14"/>
      <c r="N840" s="14"/>
      <c r="O840" s="14"/>
      <c r="P840" s="14"/>
      <c r="Q840" s="14"/>
      <c r="R840" s="14"/>
      <c r="S840" s="14"/>
      <c r="T840" s="14"/>
      <c r="U840" s="14"/>
      <c r="V840" s="14"/>
      <c r="W840" s="14"/>
      <c r="X840" s="14"/>
      <c r="Y840" s="14"/>
      <c r="Z840" s="14"/>
    </row>
    <row r="841" spans="1:26" ht="12.75" customHeight="1" x14ac:dyDescent="0.2">
      <c r="A841" s="14"/>
      <c r="B841" s="247"/>
      <c r="C841" s="247"/>
      <c r="D841" s="247"/>
      <c r="E841" s="495"/>
      <c r="F841" s="247"/>
      <c r="G841" s="247"/>
      <c r="H841" s="473"/>
      <c r="I841" s="14"/>
      <c r="J841" s="14"/>
      <c r="K841" s="14"/>
      <c r="L841" s="14"/>
      <c r="M841" s="14"/>
      <c r="N841" s="14"/>
      <c r="O841" s="14"/>
      <c r="P841" s="14"/>
      <c r="Q841" s="14"/>
      <c r="R841" s="14"/>
      <c r="S841" s="14"/>
      <c r="T841" s="14"/>
      <c r="U841" s="14"/>
      <c r="V841" s="14"/>
      <c r="W841" s="14"/>
      <c r="X841" s="14"/>
      <c r="Y841" s="14"/>
      <c r="Z841" s="14"/>
    </row>
    <row r="842" spans="1:26" ht="12.75" customHeight="1" x14ac:dyDescent="0.2">
      <c r="A842" s="14"/>
      <c r="B842" s="247"/>
      <c r="C842" s="247"/>
      <c r="D842" s="247"/>
      <c r="E842" s="495"/>
      <c r="F842" s="247"/>
      <c r="G842" s="247"/>
      <c r="H842" s="473"/>
      <c r="I842" s="14"/>
      <c r="J842" s="14"/>
      <c r="K842" s="14"/>
      <c r="L842" s="14"/>
      <c r="M842" s="14"/>
      <c r="N842" s="14"/>
      <c r="O842" s="14"/>
      <c r="P842" s="14"/>
      <c r="Q842" s="14"/>
      <c r="R842" s="14"/>
      <c r="S842" s="14"/>
      <c r="T842" s="14"/>
      <c r="U842" s="14"/>
      <c r="V842" s="14"/>
      <c r="W842" s="14"/>
      <c r="X842" s="14"/>
      <c r="Y842" s="14"/>
      <c r="Z842" s="14"/>
    </row>
    <row r="843" spans="1:26" ht="12.75" customHeight="1" x14ac:dyDescent="0.2">
      <c r="A843" s="14"/>
      <c r="B843" s="247"/>
      <c r="C843" s="247"/>
      <c r="D843" s="247"/>
      <c r="E843" s="495"/>
      <c r="F843" s="247"/>
      <c r="G843" s="247"/>
      <c r="H843" s="473"/>
      <c r="I843" s="14"/>
      <c r="J843" s="14"/>
      <c r="K843" s="14"/>
      <c r="L843" s="14"/>
      <c r="M843" s="14"/>
      <c r="N843" s="14"/>
      <c r="O843" s="14"/>
      <c r="P843" s="14"/>
      <c r="Q843" s="14"/>
      <c r="R843" s="14"/>
      <c r="S843" s="14"/>
      <c r="T843" s="14"/>
      <c r="U843" s="14"/>
      <c r="V843" s="14"/>
      <c r="W843" s="14"/>
      <c r="X843" s="14"/>
      <c r="Y843" s="14"/>
      <c r="Z843" s="14"/>
    </row>
    <row r="844" spans="1:26" ht="12.75" customHeight="1" x14ac:dyDescent="0.2">
      <c r="A844" s="14"/>
      <c r="B844" s="247"/>
      <c r="C844" s="247"/>
      <c r="D844" s="247"/>
      <c r="E844" s="495"/>
      <c r="F844" s="247"/>
      <c r="G844" s="247"/>
      <c r="H844" s="473"/>
      <c r="I844" s="14"/>
      <c r="J844" s="14"/>
      <c r="K844" s="14"/>
      <c r="L844" s="14"/>
      <c r="M844" s="14"/>
      <c r="N844" s="14"/>
      <c r="O844" s="14"/>
      <c r="P844" s="14"/>
      <c r="Q844" s="14"/>
      <c r="R844" s="14"/>
      <c r="S844" s="14"/>
      <c r="T844" s="14"/>
      <c r="U844" s="14"/>
      <c r="V844" s="14"/>
      <c r="W844" s="14"/>
      <c r="X844" s="14"/>
      <c r="Y844" s="14"/>
      <c r="Z844" s="14"/>
    </row>
    <row r="845" spans="1:26" ht="12.75" customHeight="1" x14ac:dyDescent="0.2">
      <c r="A845" s="14"/>
      <c r="B845" s="247"/>
      <c r="C845" s="247"/>
      <c r="D845" s="247"/>
      <c r="E845" s="495"/>
      <c r="F845" s="247"/>
      <c r="G845" s="247"/>
      <c r="H845" s="473"/>
      <c r="I845" s="14"/>
      <c r="J845" s="14"/>
      <c r="K845" s="14"/>
      <c r="L845" s="14"/>
      <c r="M845" s="14"/>
      <c r="N845" s="14"/>
      <c r="O845" s="14"/>
      <c r="P845" s="14"/>
      <c r="Q845" s="14"/>
      <c r="R845" s="14"/>
      <c r="S845" s="14"/>
      <c r="T845" s="14"/>
      <c r="U845" s="14"/>
      <c r="V845" s="14"/>
      <c r="W845" s="14"/>
      <c r="X845" s="14"/>
      <c r="Y845" s="14"/>
      <c r="Z845" s="14"/>
    </row>
    <row r="846" spans="1:26" ht="12.75" customHeight="1" x14ac:dyDescent="0.2">
      <c r="A846" s="14"/>
      <c r="B846" s="247"/>
      <c r="C846" s="247"/>
      <c r="D846" s="247"/>
      <c r="E846" s="495"/>
      <c r="F846" s="247"/>
      <c r="G846" s="247"/>
      <c r="H846" s="473"/>
      <c r="I846" s="14"/>
      <c r="J846" s="14"/>
      <c r="K846" s="14"/>
      <c r="L846" s="14"/>
      <c r="M846" s="14"/>
      <c r="N846" s="14"/>
      <c r="O846" s="14"/>
      <c r="P846" s="14"/>
      <c r="Q846" s="14"/>
      <c r="R846" s="14"/>
      <c r="S846" s="14"/>
      <c r="T846" s="14"/>
      <c r="U846" s="14"/>
      <c r="V846" s="14"/>
      <c r="W846" s="14"/>
      <c r="X846" s="14"/>
      <c r="Y846" s="14"/>
      <c r="Z846" s="14"/>
    </row>
    <row r="847" spans="1:26" ht="12.75" customHeight="1" x14ac:dyDescent="0.2">
      <c r="A847" s="14"/>
      <c r="B847" s="247"/>
      <c r="C847" s="247"/>
      <c r="D847" s="247"/>
      <c r="E847" s="495"/>
      <c r="F847" s="247"/>
      <c r="G847" s="247"/>
      <c r="H847" s="473"/>
      <c r="I847" s="14"/>
      <c r="J847" s="14"/>
      <c r="K847" s="14"/>
      <c r="L847" s="14"/>
      <c r="M847" s="14"/>
      <c r="N847" s="14"/>
      <c r="O847" s="14"/>
      <c r="P847" s="14"/>
      <c r="Q847" s="14"/>
      <c r="R847" s="14"/>
      <c r="S847" s="14"/>
      <c r="T847" s="14"/>
      <c r="U847" s="14"/>
      <c r="V847" s="14"/>
      <c r="W847" s="14"/>
      <c r="X847" s="14"/>
      <c r="Y847" s="14"/>
      <c r="Z847" s="14"/>
    </row>
    <row r="848" spans="1:26" ht="12.75" customHeight="1" x14ac:dyDescent="0.2">
      <c r="A848" s="14"/>
      <c r="B848" s="247"/>
      <c r="C848" s="247"/>
      <c r="D848" s="247"/>
      <c r="E848" s="495"/>
      <c r="F848" s="247"/>
      <c r="G848" s="247"/>
      <c r="H848" s="473"/>
      <c r="I848" s="14"/>
      <c r="J848" s="14"/>
      <c r="K848" s="14"/>
      <c r="L848" s="14"/>
      <c r="M848" s="14"/>
      <c r="N848" s="14"/>
      <c r="O848" s="14"/>
      <c r="P848" s="14"/>
      <c r="Q848" s="14"/>
      <c r="R848" s="14"/>
      <c r="S848" s="14"/>
      <c r="T848" s="14"/>
      <c r="U848" s="14"/>
      <c r="V848" s="14"/>
      <c r="W848" s="14"/>
      <c r="X848" s="14"/>
      <c r="Y848" s="14"/>
      <c r="Z848" s="14"/>
    </row>
    <row r="849" spans="1:26" ht="12.75" customHeight="1" x14ac:dyDescent="0.2">
      <c r="A849" s="14"/>
      <c r="B849" s="247"/>
      <c r="C849" s="247"/>
      <c r="D849" s="247"/>
      <c r="E849" s="495"/>
      <c r="F849" s="247"/>
      <c r="G849" s="247"/>
      <c r="H849" s="473"/>
      <c r="I849" s="14"/>
      <c r="J849" s="14"/>
      <c r="K849" s="14"/>
      <c r="L849" s="14"/>
      <c r="M849" s="14"/>
      <c r="N849" s="14"/>
      <c r="O849" s="14"/>
      <c r="P849" s="14"/>
      <c r="Q849" s="14"/>
      <c r="R849" s="14"/>
      <c r="S849" s="14"/>
      <c r="T849" s="14"/>
      <c r="U849" s="14"/>
      <c r="V849" s="14"/>
      <c r="W849" s="14"/>
      <c r="X849" s="14"/>
      <c r="Y849" s="14"/>
      <c r="Z849" s="14"/>
    </row>
    <row r="850" spans="1:26" ht="12.75" customHeight="1" x14ac:dyDescent="0.2">
      <c r="A850" s="14"/>
      <c r="B850" s="247"/>
      <c r="C850" s="247"/>
      <c r="D850" s="247"/>
      <c r="E850" s="495"/>
      <c r="F850" s="247"/>
      <c r="G850" s="247"/>
      <c r="H850" s="473"/>
      <c r="I850" s="14"/>
      <c r="J850" s="14"/>
      <c r="K850" s="14"/>
      <c r="L850" s="14"/>
      <c r="M850" s="14"/>
      <c r="N850" s="14"/>
      <c r="O850" s="14"/>
      <c r="P850" s="14"/>
      <c r="Q850" s="14"/>
      <c r="R850" s="14"/>
      <c r="S850" s="14"/>
      <c r="T850" s="14"/>
      <c r="U850" s="14"/>
      <c r="V850" s="14"/>
      <c r="W850" s="14"/>
      <c r="X850" s="14"/>
      <c r="Y850" s="14"/>
      <c r="Z850" s="14"/>
    </row>
    <row r="851" spans="1:26" ht="12.75" customHeight="1" x14ac:dyDescent="0.2">
      <c r="A851" s="14"/>
      <c r="B851" s="247"/>
      <c r="C851" s="247"/>
      <c r="D851" s="247"/>
      <c r="E851" s="495"/>
      <c r="F851" s="247"/>
      <c r="G851" s="247"/>
      <c r="H851" s="473"/>
      <c r="I851" s="14"/>
      <c r="J851" s="14"/>
      <c r="K851" s="14"/>
      <c r="L851" s="14"/>
      <c r="M851" s="14"/>
      <c r="N851" s="14"/>
      <c r="O851" s="14"/>
      <c r="P851" s="14"/>
      <c r="Q851" s="14"/>
      <c r="R851" s="14"/>
      <c r="S851" s="14"/>
      <c r="T851" s="14"/>
      <c r="U851" s="14"/>
      <c r="V851" s="14"/>
      <c r="W851" s="14"/>
      <c r="X851" s="14"/>
      <c r="Y851" s="14"/>
      <c r="Z851" s="14"/>
    </row>
    <row r="852" spans="1:26" ht="12.75" customHeight="1" x14ac:dyDescent="0.2">
      <c r="A852" s="14"/>
      <c r="B852" s="247"/>
      <c r="C852" s="247"/>
      <c r="D852" s="247"/>
      <c r="E852" s="495"/>
      <c r="F852" s="247"/>
      <c r="G852" s="247"/>
      <c r="H852" s="473"/>
      <c r="I852" s="14"/>
      <c r="J852" s="14"/>
      <c r="K852" s="14"/>
      <c r="L852" s="14"/>
      <c r="M852" s="14"/>
      <c r="N852" s="14"/>
      <c r="O852" s="14"/>
      <c r="P852" s="14"/>
      <c r="Q852" s="14"/>
      <c r="R852" s="14"/>
      <c r="S852" s="14"/>
      <c r="T852" s="14"/>
      <c r="U852" s="14"/>
      <c r="V852" s="14"/>
      <c r="W852" s="14"/>
      <c r="X852" s="14"/>
      <c r="Y852" s="14"/>
      <c r="Z852" s="14"/>
    </row>
    <row r="853" spans="1:26" ht="12.75" customHeight="1" x14ac:dyDescent="0.2">
      <c r="A853" s="14"/>
      <c r="B853" s="247"/>
      <c r="C853" s="247"/>
      <c r="D853" s="247"/>
      <c r="E853" s="495"/>
      <c r="F853" s="247"/>
      <c r="G853" s="247"/>
      <c r="H853" s="473"/>
      <c r="I853" s="14"/>
      <c r="J853" s="14"/>
      <c r="K853" s="14"/>
      <c r="L853" s="14"/>
      <c r="M853" s="14"/>
      <c r="N853" s="14"/>
      <c r="O853" s="14"/>
      <c r="P853" s="14"/>
      <c r="Q853" s="14"/>
      <c r="R853" s="14"/>
      <c r="S853" s="14"/>
      <c r="T853" s="14"/>
      <c r="U853" s="14"/>
      <c r="V853" s="14"/>
      <c r="W853" s="14"/>
      <c r="X853" s="14"/>
      <c r="Y853" s="14"/>
      <c r="Z853" s="14"/>
    </row>
    <row r="854" spans="1:26" ht="12.75" customHeight="1" x14ac:dyDescent="0.2">
      <c r="A854" s="14"/>
      <c r="B854" s="247"/>
      <c r="C854" s="247"/>
      <c r="D854" s="247"/>
      <c r="E854" s="495"/>
      <c r="F854" s="247"/>
      <c r="G854" s="247"/>
      <c r="H854" s="473"/>
      <c r="I854" s="14"/>
      <c r="J854" s="14"/>
      <c r="K854" s="14"/>
      <c r="L854" s="14"/>
      <c r="M854" s="14"/>
      <c r="N854" s="14"/>
      <c r="O854" s="14"/>
      <c r="P854" s="14"/>
      <c r="Q854" s="14"/>
      <c r="R854" s="14"/>
      <c r="S854" s="14"/>
      <c r="T854" s="14"/>
      <c r="U854" s="14"/>
      <c r="V854" s="14"/>
      <c r="W854" s="14"/>
      <c r="X854" s="14"/>
      <c r="Y854" s="14"/>
      <c r="Z854" s="14"/>
    </row>
    <row r="855" spans="1:26" ht="12.75" customHeight="1" x14ac:dyDescent="0.2">
      <c r="A855" s="14"/>
      <c r="B855" s="247"/>
      <c r="C855" s="247"/>
      <c r="D855" s="247"/>
      <c r="E855" s="495"/>
      <c r="F855" s="247"/>
      <c r="G855" s="247"/>
      <c r="H855" s="473"/>
      <c r="I855" s="14"/>
      <c r="J855" s="14"/>
      <c r="K855" s="14"/>
      <c r="L855" s="14"/>
      <c r="M855" s="14"/>
      <c r="N855" s="14"/>
      <c r="O855" s="14"/>
      <c r="P855" s="14"/>
      <c r="Q855" s="14"/>
      <c r="R855" s="14"/>
      <c r="S855" s="14"/>
      <c r="T855" s="14"/>
      <c r="U855" s="14"/>
      <c r="V855" s="14"/>
      <c r="W855" s="14"/>
      <c r="X855" s="14"/>
      <c r="Y855" s="14"/>
      <c r="Z855" s="14"/>
    </row>
    <row r="856" spans="1:26" ht="12.75" customHeight="1" x14ac:dyDescent="0.2">
      <c r="A856" s="14"/>
      <c r="B856" s="247"/>
      <c r="C856" s="247"/>
      <c r="D856" s="247"/>
      <c r="E856" s="495"/>
      <c r="F856" s="247"/>
      <c r="G856" s="247"/>
      <c r="H856" s="473"/>
      <c r="I856" s="14"/>
      <c r="J856" s="14"/>
      <c r="K856" s="14"/>
      <c r="L856" s="14"/>
      <c r="M856" s="14"/>
      <c r="N856" s="14"/>
      <c r="O856" s="14"/>
      <c r="P856" s="14"/>
      <c r="Q856" s="14"/>
      <c r="R856" s="14"/>
      <c r="S856" s="14"/>
      <c r="T856" s="14"/>
      <c r="U856" s="14"/>
      <c r="V856" s="14"/>
      <c r="W856" s="14"/>
      <c r="X856" s="14"/>
      <c r="Y856" s="14"/>
      <c r="Z856" s="14"/>
    </row>
    <row r="857" spans="1:26" ht="12.75" customHeight="1" x14ac:dyDescent="0.2">
      <c r="A857" s="14"/>
      <c r="B857" s="247"/>
      <c r="C857" s="247"/>
      <c r="D857" s="247"/>
      <c r="E857" s="495"/>
      <c r="F857" s="247"/>
      <c r="G857" s="247"/>
      <c r="H857" s="473"/>
      <c r="I857" s="14"/>
      <c r="J857" s="14"/>
      <c r="K857" s="14"/>
      <c r="L857" s="14"/>
      <c r="M857" s="14"/>
      <c r="N857" s="14"/>
      <c r="O857" s="14"/>
      <c r="P857" s="14"/>
      <c r="Q857" s="14"/>
      <c r="R857" s="14"/>
      <c r="S857" s="14"/>
      <c r="T857" s="14"/>
      <c r="U857" s="14"/>
      <c r="V857" s="14"/>
      <c r="W857" s="14"/>
      <c r="X857" s="14"/>
      <c r="Y857" s="14"/>
      <c r="Z857" s="14"/>
    </row>
    <row r="858" spans="1:26" ht="12.75" customHeight="1" x14ac:dyDescent="0.2">
      <c r="A858" s="14"/>
      <c r="B858" s="247"/>
      <c r="C858" s="247"/>
      <c r="D858" s="247"/>
      <c r="E858" s="495"/>
      <c r="F858" s="247"/>
      <c r="G858" s="247"/>
      <c r="H858" s="473"/>
      <c r="I858" s="14"/>
      <c r="J858" s="14"/>
      <c r="K858" s="14"/>
      <c r="L858" s="14"/>
      <c r="M858" s="14"/>
      <c r="N858" s="14"/>
      <c r="O858" s="14"/>
      <c r="P858" s="14"/>
      <c r="Q858" s="14"/>
      <c r="R858" s="14"/>
      <c r="S858" s="14"/>
      <c r="T858" s="14"/>
      <c r="U858" s="14"/>
      <c r="V858" s="14"/>
      <c r="W858" s="14"/>
      <c r="X858" s="14"/>
      <c r="Y858" s="14"/>
      <c r="Z858" s="14"/>
    </row>
    <row r="859" spans="1:26" ht="12.75" customHeight="1" x14ac:dyDescent="0.2">
      <c r="A859" s="14"/>
      <c r="B859" s="247"/>
      <c r="C859" s="247"/>
      <c r="D859" s="247"/>
      <c r="E859" s="495"/>
      <c r="F859" s="247"/>
      <c r="G859" s="247"/>
      <c r="H859" s="473"/>
      <c r="I859" s="14"/>
      <c r="J859" s="14"/>
      <c r="K859" s="14"/>
      <c r="L859" s="14"/>
      <c r="M859" s="14"/>
      <c r="N859" s="14"/>
      <c r="O859" s="14"/>
      <c r="P859" s="14"/>
      <c r="Q859" s="14"/>
      <c r="R859" s="14"/>
      <c r="S859" s="14"/>
      <c r="T859" s="14"/>
      <c r="U859" s="14"/>
      <c r="V859" s="14"/>
      <c r="W859" s="14"/>
      <c r="X859" s="14"/>
      <c r="Y859" s="14"/>
      <c r="Z859" s="14"/>
    </row>
    <row r="860" spans="1:26" ht="12.75" customHeight="1" x14ac:dyDescent="0.2">
      <c r="A860" s="14"/>
      <c r="B860" s="247"/>
      <c r="C860" s="247"/>
      <c r="D860" s="247"/>
      <c r="E860" s="495"/>
      <c r="F860" s="247"/>
      <c r="G860" s="247"/>
      <c r="H860" s="473"/>
      <c r="I860" s="14"/>
      <c r="J860" s="14"/>
      <c r="K860" s="14"/>
      <c r="L860" s="14"/>
      <c r="M860" s="14"/>
      <c r="N860" s="14"/>
      <c r="O860" s="14"/>
      <c r="P860" s="14"/>
      <c r="Q860" s="14"/>
      <c r="R860" s="14"/>
      <c r="S860" s="14"/>
      <c r="T860" s="14"/>
      <c r="U860" s="14"/>
      <c r="V860" s="14"/>
      <c r="W860" s="14"/>
      <c r="X860" s="14"/>
      <c r="Y860" s="14"/>
      <c r="Z860" s="14"/>
    </row>
    <row r="861" spans="1:26" ht="12.75" customHeight="1" x14ac:dyDescent="0.2">
      <c r="A861" s="14"/>
      <c r="B861" s="247"/>
      <c r="C861" s="247"/>
      <c r="D861" s="247"/>
      <c r="E861" s="495"/>
      <c r="F861" s="247"/>
      <c r="G861" s="247"/>
      <c r="H861" s="473"/>
      <c r="I861" s="14"/>
      <c r="J861" s="14"/>
      <c r="K861" s="14"/>
      <c r="L861" s="14"/>
      <c r="M861" s="14"/>
      <c r="N861" s="14"/>
      <c r="O861" s="14"/>
      <c r="P861" s="14"/>
      <c r="Q861" s="14"/>
      <c r="R861" s="14"/>
      <c r="S861" s="14"/>
      <c r="T861" s="14"/>
      <c r="U861" s="14"/>
      <c r="V861" s="14"/>
      <c r="W861" s="14"/>
      <c r="X861" s="14"/>
      <c r="Y861" s="14"/>
      <c r="Z861" s="14"/>
    </row>
    <row r="862" spans="1:26" ht="12.75" customHeight="1" x14ac:dyDescent="0.2">
      <c r="A862" s="14"/>
      <c r="B862" s="247"/>
      <c r="C862" s="247"/>
      <c r="D862" s="247"/>
      <c r="E862" s="495"/>
      <c r="F862" s="247"/>
      <c r="G862" s="247"/>
      <c r="H862" s="473"/>
      <c r="I862" s="14"/>
      <c r="J862" s="14"/>
      <c r="K862" s="14"/>
      <c r="L862" s="14"/>
      <c r="M862" s="14"/>
      <c r="N862" s="14"/>
      <c r="O862" s="14"/>
      <c r="P862" s="14"/>
      <c r="Q862" s="14"/>
      <c r="R862" s="14"/>
      <c r="S862" s="14"/>
      <c r="T862" s="14"/>
      <c r="U862" s="14"/>
      <c r="V862" s="14"/>
      <c r="W862" s="14"/>
      <c r="X862" s="14"/>
      <c r="Y862" s="14"/>
      <c r="Z862" s="14"/>
    </row>
    <row r="863" spans="1:26" ht="12.75" customHeight="1" x14ac:dyDescent="0.2">
      <c r="A863" s="14"/>
      <c r="B863" s="247"/>
      <c r="C863" s="247"/>
      <c r="D863" s="247"/>
      <c r="E863" s="495"/>
      <c r="F863" s="247"/>
      <c r="G863" s="247"/>
      <c r="H863" s="473"/>
      <c r="I863" s="14"/>
      <c r="J863" s="14"/>
      <c r="K863" s="14"/>
      <c r="L863" s="14"/>
      <c r="M863" s="14"/>
      <c r="N863" s="14"/>
      <c r="O863" s="14"/>
      <c r="P863" s="14"/>
      <c r="Q863" s="14"/>
      <c r="R863" s="14"/>
      <c r="S863" s="14"/>
      <c r="T863" s="14"/>
      <c r="U863" s="14"/>
      <c r="V863" s="14"/>
      <c r="W863" s="14"/>
      <c r="X863" s="14"/>
      <c r="Y863" s="14"/>
      <c r="Z863" s="14"/>
    </row>
    <row r="864" spans="1:26" ht="12.75" customHeight="1" x14ac:dyDescent="0.2">
      <c r="A864" s="14"/>
      <c r="B864" s="247"/>
      <c r="C864" s="247"/>
      <c r="D864" s="247"/>
      <c r="E864" s="495"/>
      <c r="F864" s="247"/>
      <c r="G864" s="247"/>
      <c r="H864" s="473"/>
      <c r="I864" s="14"/>
      <c r="J864" s="14"/>
      <c r="K864" s="14"/>
      <c r="L864" s="14"/>
      <c r="M864" s="14"/>
      <c r="N864" s="14"/>
      <c r="O864" s="14"/>
      <c r="P864" s="14"/>
      <c r="Q864" s="14"/>
      <c r="R864" s="14"/>
      <c r="S864" s="14"/>
      <c r="T864" s="14"/>
      <c r="U864" s="14"/>
      <c r="V864" s="14"/>
      <c r="W864" s="14"/>
      <c r="X864" s="14"/>
      <c r="Y864" s="14"/>
      <c r="Z864" s="14"/>
    </row>
    <row r="865" spans="1:26" ht="12.75" customHeight="1" x14ac:dyDescent="0.2">
      <c r="A865" s="14"/>
      <c r="B865" s="247"/>
      <c r="C865" s="247"/>
      <c r="D865" s="247"/>
      <c r="E865" s="495"/>
      <c r="F865" s="247"/>
      <c r="G865" s="247"/>
      <c r="H865" s="473"/>
      <c r="I865" s="14"/>
      <c r="J865" s="14"/>
      <c r="K865" s="14"/>
      <c r="L865" s="14"/>
      <c r="M865" s="14"/>
      <c r="N865" s="14"/>
      <c r="O865" s="14"/>
      <c r="P865" s="14"/>
      <c r="Q865" s="14"/>
      <c r="R865" s="14"/>
      <c r="S865" s="14"/>
      <c r="T865" s="14"/>
      <c r="U865" s="14"/>
      <c r="V865" s="14"/>
      <c r="W865" s="14"/>
      <c r="X865" s="14"/>
      <c r="Y865" s="14"/>
      <c r="Z865" s="14"/>
    </row>
    <row r="866" spans="1:26" ht="12.75" customHeight="1" x14ac:dyDescent="0.2">
      <c r="A866" s="14"/>
      <c r="B866" s="247"/>
      <c r="C866" s="247"/>
      <c r="D866" s="247"/>
      <c r="E866" s="495"/>
      <c r="F866" s="247"/>
      <c r="G866" s="247"/>
      <c r="H866" s="473"/>
      <c r="I866" s="14"/>
      <c r="J866" s="14"/>
      <c r="K866" s="14"/>
      <c r="L866" s="14"/>
      <c r="M866" s="14"/>
      <c r="N866" s="14"/>
      <c r="O866" s="14"/>
      <c r="P866" s="14"/>
      <c r="Q866" s="14"/>
      <c r="R866" s="14"/>
      <c r="S866" s="14"/>
      <c r="T866" s="14"/>
      <c r="U866" s="14"/>
      <c r="V866" s="14"/>
      <c r="W866" s="14"/>
      <c r="X866" s="14"/>
      <c r="Y866" s="14"/>
      <c r="Z866" s="14"/>
    </row>
    <row r="867" spans="1:26" ht="12.75" customHeight="1" x14ac:dyDescent="0.2">
      <c r="A867" s="14"/>
      <c r="B867" s="247"/>
      <c r="C867" s="247"/>
      <c r="D867" s="247"/>
      <c r="E867" s="495"/>
      <c r="F867" s="247"/>
      <c r="G867" s="247"/>
      <c r="H867" s="473"/>
      <c r="I867" s="14"/>
      <c r="J867" s="14"/>
      <c r="K867" s="14"/>
      <c r="L867" s="14"/>
      <c r="M867" s="14"/>
      <c r="N867" s="14"/>
      <c r="O867" s="14"/>
      <c r="P867" s="14"/>
      <c r="Q867" s="14"/>
      <c r="R867" s="14"/>
      <c r="S867" s="14"/>
      <c r="T867" s="14"/>
      <c r="U867" s="14"/>
      <c r="V867" s="14"/>
      <c r="W867" s="14"/>
      <c r="X867" s="14"/>
      <c r="Y867" s="14"/>
      <c r="Z867" s="14"/>
    </row>
    <row r="868" spans="1:26" ht="12.75" customHeight="1" x14ac:dyDescent="0.2">
      <c r="A868" s="14"/>
      <c r="B868" s="247"/>
      <c r="C868" s="247"/>
      <c r="D868" s="247"/>
      <c r="E868" s="495"/>
      <c r="F868" s="247"/>
      <c r="G868" s="247"/>
      <c r="H868" s="473"/>
      <c r="I868" s="14"/>
      <c r="J868" s="14"/>
      <c r="K868" s="14"/>
      <c r="L868" s="14"/>
      <c r="M868" s="14"/>
      <c r="N868" s="14"/>
      <c r="O868" s="14"/>
      <c r="P868" s="14"/>
      <c r="Q868" s="14"/>
      <c r="R868" s="14"/>
      <c r="S868" s="14"/>
      <c r="T868" s="14"/>
      <c r="U868" s="14"/>
      <c r="V868" s="14"/>
      <c r="W868" s="14"/>
      <c r="X868" s="14"/>
      <c r="Y868" s="14"/>
      <c r="Z868" s="14"/>
    </row>
    <row r="869" spans="1:26" ht="12.75" customHeight="1" x14ac:dyDescent="0.2">
      <c r="A869" s="14"/>
      <c r="B869" s="247"/>
      <c r="C869" s="247"/>
      <c r="D869" s="247"/>
      <c r="E869" s="495"/>
      <c r="F869" s="247"/>
      <c r="G869" s="247"/>
      <c r="H869" s="473"/>
      <c r="I869" s="14"/>
      <c r="J869" s="14"/>
      <c r="K869" s="14"/>
      <c r="L869" s="14"/>
      <c r="M869" s="14"/>
      <c r="N869" s="14"/>
      <c r="O869" s="14"/>
      <c r="P869" s="14"/>
      <c r="Q869" s="14"/>
      <c r="R869" s="14"/>
      <c r="S869" s="14"/>
      <c r="T869" s="14"/>
      <c r="U869" s="14"/>
      <c r="V869" s="14"/>
      <c r="W869" s="14"/>
      <c r="X869" s="14"/>
      <c r="Y869" s="14"/>
      <c r="Z869" s="14"/>
    </row>
    <row r="870" spans="1:26" ht="12.75" customHeight="1" x14ac:dyDescent="0.2">
      <c r="A870" s="14"/>
      <c r="B870" s="247"/>
      <c r="C870" s="247"/>
      <c r="D870" s="247"/>
      <c r="E870" s="495"/>
      <c r="F870" s="247"/>
      <c r="G870" s="247"/>
      <c r="H870" s="473"/>
      <c r="I870" s="14"/>
      <c r="J870" s="14"/>
      <c r="K870" s="14"/>
      <c r="L870" s="14"/>
      <c r="M870" s="14"/>
      <c r="N870" s="14"/>
      <c r="O870" s="14"/>
      <c r="P870" s="14"/>
      <c r="Q870" s="14"/>
      <c r="R870" s="14"/>
      <c r="S870" s="14"/>
      <c r="T870" s="14"/>
      <c r="U870" s="14"/>
      <c r="V870" s="14"/>
      <c r="W870" s="14"/>
      <c r="X870" s="14"/>
      <c r="Y870" s="14"/>
      <c r="Z870" s="14"/>
    </row>
    <row r="871" spans="1:26" ht="12.75" customHeight="1" x14ac:dyDescent="0.2">
      <c r="A871" s="14"/>
      <c r="B871" s="247"/>
      <c r="C871" s="247"/>
      <c r="D871" s="247"/>
      <c r="E871" s="495"/>
      <c r="F871" s="247"/>
      <c r="G871" s="247"/>
      <c r="H871" s="473"/>
      <c r="I871" s="14"/>
      <c r="J871" s="14"/>
      <c r="K871" s="14"/>
      <c r="L871" s="14"/>
      <c r="M871" s="14"/>
      <c r="N871" s="14"/>
      <c r="O871" s="14"/>
      <c r="P871" s="14"/>
      <c r="Q871" s="14"/>
      <c r="R871" s="14"/>
      <c r="S871" s="14"/>
      <c r="T871" s="14"/>
      <c r="U871" s="14"/>
      <c r="V871" s="14"/>
      <c r="W871" s="14"/>
      <c r="X871" s="14"/>
      <c r="Y871" s="14"/>
      <c r="Z871" s="14"/>
    </row>
    <row r="872" spans="1:26" ht="12.75" customHeight="1" x14ac:dyDescent="0.2">
      <c r="A872" s="14"/>
      <c r="B872" s="247"/>
      <c r="C872" s="247"/>
      <c r="D872" s="247"/>
      <c r="E872" s="495"/>
      <c r="F872" s="247"/>
      <c r="G872" s="247"/>
      <c r="H872" s="473"/>
      <c r="I872" s="14"/>
      <c r="J872" s="14"/>
      <c r="K872" s="14"/>
      <c r="L872" s="14"/>
      <c r="M872" s="14"/>
      <c r="N872" s="14"/>
      <c r="O872" s="14"/>
      <c r="P872" s="14"/>
      <c r="Q872" s="14"/>
      <c r="R872" s="14"/>
      <c r="S872" s="14"/>
      <c r="T872" s="14"/>
      <c r="U872" s="14"/>
      <c r="V872" s="14"/>
      <c r="W872" s="14"/>
      <c r="X872" s="14"/>
      <c r="Y872" s="14"/>
      <c r="Z872" s="14"/>
    </row>
    <row r="873" spans="1:26" ht="12.75" customHeight="1" x14ac:dyDescent="0.2">
      <c r="A873" s="14"/>
      <c r="B873" s="247"/>
      <c r="C873" s="247"/>
      <c r="D873" s="247"/>
      <c r="E873" s="495"/>
      <c r="F873" s="247"/>
      <c r="G873" s="247"/>
      <c r="H873" s="473"/>
      <c r="I873" s="14"/>
      <c r="J873" s="14"/>
      <c r="K873" s="14"/>
      <c r="L873" s="14"/>
      <c r="M873" s="14"/>
      <c r="N873" s="14"/>
      <c r="O873" s="14"/>
      <c r="P873" s="14"/>
      <c r="Q873" s="14"/>
      <c r="R873" s="14"/>
      <c r="S873" s="14"/>
      <c r="T873" s="14"/>
      <c r="U873" s="14"/>
      <c r="V873" s="14"/>
      <c r="W873" s="14"/>
      <c r="X873" s="14"/>
      <c r="Y873" s="14"/>
      <c r="Z873" s="14"/>
    </row>
    <row r="874" spans="1:26" ht="12.75" customHeight="1" x14ac:dyDescent="0.2">
      <c r="A874" s="14"/>
      <c r="B874" s="247"/>
      <c r="C874" s="247"/>
      <c r="D874" s="247"/>
      <c r="E874" s="495"/>
      <c r="F874" s="247"/>
      <c r="G874" s="247"/>
      <c r="H874" s="473"/>
      <c r="I874" s="14"/>
      <c r="J874" s="14"/>
      <c r="K874" s="14"/>
      <c r="L874" s="14"/>
      <c r="M874" s="14"/>
      <c r="N874" s="14"/>
      <c r="O874" s="14"/>
      <c r="P874" s="14"/>
      <c r="Q874" s="14"/>
      <c r="R874" s="14"/>
      <c r="S874" s="14"/>
      <c r="T874" s="14"/>
      <c r="U874" s="14"/>
      <c r="V874" s="14"/>
      <c r="W874" s="14"/>
      <c r="X874" s="14"/>
      <c r="Y874" s="14"/>
      <c r="Z874" s="14"/>
    </row>
    <row r="875" spans="1:26" ht="12.75" customHeight="1" x14ac:dyDescent="0.2">
      <c r="A875" s="14"/>
      <c r="B875" s="247"/>
      <c r="C875" s="247"/>
      <c r="D875" s="247"/>
      <c r="E875" s="495"/>
      <c r="F875" s="247"/>
      <c r="G875" s="247"/>
      <c r="H875" s="473"/>
      <c r="I875" s="14"/>
      <c r="J875" s="14"/>
      <c r="K875" s="14"/>
      <c r="L875" s="14"/>
      <c r="M875" s="14"/>
      <c r="N875" s="14"/>
      <c r="O875" s="14"/>
      <c r="P875" s="14"/>
      <c r="Q875" s="14"/>
      <c r="R875" s="14"/>
      <c r="S875" s="14"/>
      <c r="T875" s="14"/>
      <c r="U875" s="14"/>
      <c r="V875" s="14"/>
      <c r="W875" s="14"/>
      <c r="X875" s="14"/>
      <c r="Y875" s="14"/>
      <c r="Z875" s="14"/>
    </row>
    <row r="876" spans="1:26" ht="12.75" customHeight="1" x14ac:dyDescent="0.2">
      <c r="A876" s="14"/>
      <c r="B876" s="247"/>
      <c r="C876" s="247"/>
      <c r="D876" s="247"/>
      <c r="E876" s="495"/>
      <c r="F876" s="247"/>
      <c r="G876" s="247"/>
      <c r="H876" s="473"/>
      <c r="I876" s="14"/>
      <c r="J876" s="14"/>
      <c r="K876" s="14"/>
      <c r="L876" s="14"/>
      <c r="M876" s="14"/>
      <c r="N876" s="14"/>
      <c r="O876" s="14"/>
      <c r="P876" s="14"/>
      <c r="Q876" s="14"/>
      <c r="R876" s="14"/>
      <c r="S876" s="14"/>
      <c r="T876" s="14"/>
      <c r="U876" s="14"/>
      <c r="V876" s="14"/>
      <c r="W876" s="14"/>
      <c r="X876" s="14"/>
      <c r="Y876" s="14"/>
      <c r="Z876" s="14"/>
    </row>
    <row r="877" spans="1:26" ht="12.75" customHeight="1" x14ac:dyDescent="0.2">
      <c r="A877" s="14"/>
      <c r="B877" s="247"/>
      <c r="C877" s="247"/>
      <c r="D877" s="247"/>
      <c r="E877" s="495"/>
      <c r="F877" s="247"/>
      <c r="G877" s="247"/>
      <c r="H877" s="473"/>
      <c r="I877" s="14"/>
      <c r="J877" s="14"/>
      <c r="K877" s="14"/>
      <c r="L877" s="14"/>
      <c r="M877" s="14"/>
      <c r="N877" s="14"/>
      <c r="O877" s="14"/>
      <c r="P877" s="14"/>
      <c r="Q877" s="14"/>
      <c r="R877" s="14"/>
      <c r="S877" s="14"/>
      <c r="T877" s="14"/>
      <c r="U877" s="14"/>
      <c r="V877" s="14"/>
      <c r="W877" s="14"/>
      <c r="X877" s="14"/>
      <c r="Y877" s="14"/>
      <c r="Z877" s="14"/>
    </row>
    <row r="878" spans="1:26" ht="12.75" customHeight="1" x14ac:dyDescent="0.2">
      <c r="A878" s="14"/>
      <c r="B878" s="247"/>
      <c r="C878" s="247"/>
      <c r="D878" s="247"/>
      <c r="E878" s="495"/>
      <c r="F878" s="247"/>
      <c r="G878" s="247"/>
      <c r="H878" s="473"/>
      <c r="I878" s="14"/>
      <c r="J878" s="14"/>
      <c r="K878" s="14"/>
      <c r="L878" s="14"/>
      <c r="M878" s="14"/>
      <c r="N878" s="14"/>
      <c r="O878" s="14"/>
      <c r="P878" s="14"/>
      <c r="Q878" s="14"/>
      <c r="R878" s="14"/>
      <c r="S878" s="14"/>
      <c r="T878" s="14"/>
      <c r="U878" s="14"/>
      <c r="V878" s="14"/>
      <c r="W878" s="14"/>
      <c r="X878" s="14"/>
      <c r="Y878" s="14"/>
      <c r="Z878" s="14"/>
    </row>
    <row r="879" spans="1:26" ht="12.75" customHeight="1" x14ac:dyDescent="0.2">
      <c r="A879" s="14"/>
      <c r="B879" s="247"/>
      <c r="C879" s="247"/>
      <c r="D879" s="247"/>
      <c r="E879" s="495"/>
      <c r="F879" s="247"/>
      <c r="G879" s="247"/>
      <c r="H879" s="473"/>
      <c r="I879" s="14"/>
      <c r="J879" s="14"/>
      <c r="K879" s="14"/>
      <c r="L879" s="14"/>
      <c r="M879" s="14"/>
      <c r="N879" s="14"/>
      <c r="O879" s="14"/>
      <c r="P879" s="14"/>
      <c r="Q879" s="14"/>
      <c r="R879" s="14"/>
      <c r="S879" s="14"/>
      <c r="T879" s="14"/>
      <c r="U879" s="14"/>
      <c r="V879" s="14"/>
      <c r="W879" s="14"/>
      <c r="X879" s="14"/>
      <c r="Y879" s="14"/>
      <c r="Z879" s="14"/>
    </row>
    <row r="880" spans="1:26" ht="12.75" customHeight="1" x14ac:dyDescent="0.2">
      <c r="A880" s="14"/>
      <c r="B880" s="247"/>
      <c r="C880" s="247"/>
      <c r="D880" s="247"/>
      <c r="E880" s="495"/>
      <c r="F880" s="247"/>
      <c r="G880" s="247"/>
      <c r="H880" s="473"/>
      <c r="I880" s="14"/>
      <c r="J880" s="14"/>
      <c r="K880" s="14"/>
      <c r="L880" s="14"/>
      <c r="M880" s="14"/>
      <c r="N880" s="14"/>
      <c r="O880" s="14"/>
      <c r="P880" s="14"/>
      <c r="Q880" s="14"/>
      <c r="R880" s="14"/>
      <c r="S880" s="14"/>
      <c r="T880" s="14"/>
      <c r="U880" s="14"/>
      <c r="V880" s="14"/>
      <c r="W880" s="14"/>
      <c r="X880" s="14"/>
      <c r="Y880" s="14"/>
      <c r="Z880" s="14"/>
    </row>
    <row r="881" spans="1:26" ht="12.75" customHeight="1" x14ac:dyDescent="0.2">
      <c r="A881" s="14"/>
      <c r="B881" s="247"/>
      <c r="C881" s="247"/>
      <c r="D881" s="247"/>
      <c r="E881" s="495"/>
      <c r="F881" s="247"/>
      <c r="G881" s="247"/>
      <c r="H881" s="473"/>
      <c r="I881" s="14"/>
      <c r="J881" s="14"/>
      <c r="K881" s="14"/>
      <c r="L881" s="14"/>
      <c r="M881" s="14"/>
      <c r="N881" s="14"/>
      <c r="O881" s="14"/>
      <c r="P881" s="14"/>
      <c r="Q881" s="14"/>
      <c r="R881" s="14"/>
      <c r="S881" s="14"/>
      <c r="T881" s="14"/>
      <c r="U881" s="14"/>
      <c r="V881" s="14"/>
      <c r="W881" s="14"/>
      <c r="X881" s="14"/>
      <c r="Y881" s="14"/>
      <c r="Z881" s="14"/>
    </row>
    <row r="882" spans="1:26" ht="12.75" customHeight="1" x14ac:dyDescent="0.2">
      <c r="A882" s="14"/>
      <c r="B882" s="247"/>
      <c r="C882" s="247"/>
      <c r="D882" s="247"/>
      <c r="E882" s="495"/>
      <c r="F882" s="247"/>
      <c r="G882" s="247"/>
      <c r="H882" s="473"/>
      <c r="I882" s="14"/>
      <c r="J882" s="14"/>
      <c r="K882" s="14"/>
      <c r="L882" s="14"/>
      <c r="M882" s="14"/>
      <c r="N882" s="14"/>
      <c r="O882" s="14"/>
      <c r="P882" s="14"/>
      <c r="Q882" s="14"/>
      <c r="R882" s="14"/>
      <c r="S882" s="14"/>
      <c r="T882" s="14"/>
      <c r="U882" s="14"/>
      <c r="V882" s="14"/>
      <c r="W882" s="14"/>
      <c r="X882" s="14"/>
      <c r="Y882" s="14"/>
      <c r="Z882" s="14"/>
    </row>
    <row r="883" spans="1:26" ht="12.75" customHeight="1" x14ac:dyDescent="0.2">
      <c r="A883" s="14"/>
      <c r="B883" s="247"/>
      <c r="C883" s="247"/>
      <c r="D883" s="247"/>
      <c r="E883" s="495"/>
      <c r="F883" s="247"/>
      <c r="G883" s="247"/>
      <c r="H883" s="473"/>
      <c r="I883" s="14"/>
      <c r="J883" s="14"/>
      <c r="K883" s="14"/>
      <c r="L883" s="14"/>
      <c r="M883" s="14"/>
      <c r="N883" s="14"/>
      <c r="O883" s="14"/>
      <c r="P883" s="14"/>
      <c r="Q883" s="14"/>
      <c r="R883" s="14"/>
      <c r="S883" s="14"/>
      <c r="T883" s="14"/>
      <c r="U883" s="14"/>
      <c r="V883" s="14"/>
      <c r="W883" s="14"/>
      <c r="X883" s="14"/>
      <c r="Y883" s="14"/>
      <c r="Z883" s="14"/>
    </row>
    <row r="884" spans="1:26" ht="12.75" customHeight="1" x14ac:dyDescent="0.2">
      <c r="A884" s="14"/>
      <c r="B884" s="247"/>
      <c r="C884" s="247"/>
      <c r="D884" s="247"/>
      <c r="E884" s="495"/>
      <c r="F884" s="247"/>
      <c r="G884" s="247"/>
      <c r="H884" s="473"/>
      <c r="I884" s="14"/>
      <c r="J884" s="14"/>
      <c r="K884" s="14"/>
      <c r="L884" s="14"/>
      <c r="M884" s="14"/>
      <c r="N884" s="14"/>
      <c r="O884" s="14"/>
      <c r="P884" s="14"/>
      <c r="Q884" s="14"/>
      <c r="R884" s="14"/>
      <c r="S884" s="14"/>
      <c r="T884" s="14"/>
      <c r="U884" s="14"/>
      <c r="V884" s="14"/>
      <c r="W884" s="14"/>
      <c r="X884" s="14"/>
      <c r="Y884" s="14"/>
      <c r="Z884" s="14"/>
    </row>
    <row r="885" spans="1:26" ht="12.75" customHeight="1" x14ac:dyDescent="0.2">
      <c r="A885" s="14"/>
      <c r="B885" s="247"/>
      <c r="C885" s="247"/>
      <c r="D885" s="247"/>
      <c r="E885" s="495"/>
      <c r="F885" s="247"/>
      <c r="G885" s="247"/>
      <c r="H885" s="473"/>
      <c r="I885" s="14"/>
      <c r="J885" s="14"/>
      <c r="K885" s="14"/>
      <c r="L885" s="14"/>
      <c r="M885" s="14"/>
      <c r="N885" s="14"/>
      <c r="O885" s="14"/>
      <c r="P885" s="14"/>
      <c r="Q885" s="14"/>
      <c r="R885" s="14"/>
      <c r="S885" s="14"/>
      <c r="T885" s="14"/>
      <c r="U885" s="14"/>
      <c r="V885" s="14"/>
      <c r="W885" s="14"/>
      <c r="X885" s="14"/>
      <c r="Y885" s="14"/>
      <c r="Z885" s="14"/>
    </row>
    <row r="886" spans="1:26" ht="12.75" customHeight="1" x14ac:dyDescent="0.2">
      <c r="A886" s="14"/>
      <c r="B886" s="247"/>
      <c r="C886" s="247"/>
      <c r="D886" s="247"/>
      <c r="E886" s="495"/>
      <c r="F886" s="247"/>
      <c r="G886" s="247"/>
      <c r="H886" s="473"/>
      <c r="I886" s="14"/>
      <c r="J886" s="14"/>
      <c r="K886" s="14"/>
      <c r="L886" s="14"/>
      <c r="M886" s="14"/>
      <c r="N886" s="14"/>
      <c r="O886" s="14"/>
      <c r="P886" s="14"/>
      <c r="Q886" s="14"/>
      <c r="R886" s="14"/>
      <c r="S886" s="14"/>
      <c r="T886" s="14"/>
      <c r="U886" s="14"/>
      <c r="V886" s="14"/>
      <c r="W886" s="14"/>
      <c r="X886" s="14"/>
      <c r="Y886" s="14"/>
      <c r="Z886" s="14"/>
    </row>
    <row r="887" spans="1:26" ht="12.75" customHeight="1" x14ac:dyDescent="0.2">
      <c r="A887" s="14"/>
      <c r="B887" s="247"/>
      <c r="C887" s="247"/>
      <c r="D887" s="247"/>
      <c r="E887" s="495"/>
      <c r="F887" s="247"/>
      <c r="G887" s="247"/>
      <c r="H887" s="473"/>
      <c r="I887" s="14"/>
      <c r="J887" s="14"/>
      <c r="K887" s="14"/>
      <c r="L887" s="14"/>
      <c r="M887" s="14"/>
      <c r="N887" s="14"/>
      <c r="O887" s="14"/>
      <c r="P887" s="14"/>
      <c r="Q887" s="14"/>
      <c r="R887" s="14"/>
      <c r="S887" s="14"/>
      <c r="T887" s="14"/>
      <c r="U887" s="14"/>
      <c r="V887" s="14"/>
      <c r="W887" s="14"/>
      <c r="X887" s="14"/>
      <c r="Y887" s="14"/>
      <c r="Z887" s="14"/>
    </row>
    <row r="888" spans="1:26" ht="12.75" customHeight="1" x14ac:dyDescent="0.2">
      <c r="A888" s="14"/>
      <c r="B888" s="247"/>
      <c r="C888" s="247"/>
      <c r="D888" s="247"/>
      <c r="E888" s="495"/>
      <c r="F888" s="247"/>
      <c r="G888" s="247"/>
      <c r="H888" s="473"/>
      <c r="I888" s="14"/>
      <c r="J888" s="14"/>
      <c r="K888" s="14"/>
      <c r="L888" s="14"/>
      <c r="M888" s="14"/>
      <c r="N888" s="14"/>
      <c r="O888" s="14"/>
      <c r="P888" s="14"/>
      <c r="Q888" s="14"/>
      <c r="R888" s="14"/>
      <c r="S888" s="14"/>
      <c r="T888" s="14"/>
      <c r="U888" s="14"/>
      <c r="V888" s="14"/>
      <c r="W888" s="14"/>
      <c r="X888" s="14"/>
      <c r="Y888" s="14"/>
      <c r="Z888" s="14"/>
    </row>
    <row r="889" spans="1:26" ht="12.75" customHeight="1" x14ac:dyDescent="0.2">
      <c r="A889" s="14"/>
      <c r="B889" s="247"/>
      <c r="C889" s="247"/>
      <c r="D889" s="247"/>
      <c r="E889" s="495"/>
      <c r="F889" s="247"/>
      <c r="G889" s="247"/>
      <c r="H889" s="473"/>
      <c r="I889" s="14"/>
      <c r="J889" s="14"/>
      <c r="K889" s="14"/>
      <c r="L889" s="14"/>
      <c r="M889" s="14"/>
      <c r="N889" s="14"/>
      <c r="O889" s="14"/>
      <c r="P889" s="14"/>
      <c r="Q889" s="14"/>
      <c r="R889" s="14"/>
      <c r="S889" s="14"/>
      <c r="T889" s="14"/>
      <c r="U889" s="14"/>
      <c r="V889" s="14"/>
      <c r="W889" s="14"/>
      <c r="X889" s="14"/>
      <c r="Y889" s="14"/>
      <c r="Z889" s="14"/>
    </row>
    <row r="890" spans="1:26" ht="12.75" customHeight="1" x14ac:dyDescent="0.2">
      <c r="A890" s="14"/>
      <c r="B890" s="247"/>
      <c r="C890" s="247"/>
      <c r="D890" s="247"/>
      <c r="E890" s="495"/>
      <c r="F890" s="247"/>
      <c r="G890" s="247"/>
      <c r="H890" s="473"/>
      <c r="I890" s="14"/>
      <c r="J890" s="14"/>
      <c r="K890" s="14"/>
      <c r="L890" s="14"/>
      <c r="M890" s="14"/>
      <c r="N890" s="14"/>
      <c r="O890" s="14"/>
      <c r="P890" s="14"/>
      <c r="Q890" s="14"/>
      <c r="R890" s="14"/>
      <c r="S890" s="14"/>
      <c r="T890" s="14"/>
      <c r="U890" s="14"/>
      <c r="V890" s="14"/>
      <c r="W890" s="14"/>
      <c r="X890" s="14"/>
      <c r="Y890" s="14"/>
      <c r="Z890" s="14"/>
    </row>
    <row r="891" spans="1:26" ht="12.75" customHeight="1" x14ac:dyDescent="0.2">
      <c r="A891" s="14"/>
      <c r="B891" s="247"/>
      <c r="C891" s="247"/>
      <c r="D891" s="247"/>
      <c r="E891" s="495"/>
      <c r="F891" s="247"/>
      <c r="G891" s="247"/>
      <c r="H891" s="473"/>
      <c r="I891" s="14"/>
      <c r="J891" s="14"/>
      <c r="K891" s="14"/>
      <c r="L891" s="14"/>
      <c r="M891" s="14"/>
      <c r="N891" s="14"/>
      <c r="O891" s="14"/>
      <c r="P891" s="14"/>
      <c r="Q891" s="14"/>
      <c r="R891" s="14"/>
      <c r="S891" s="14"/>
      <c r="T891" s="14"/>
      <c r="U891" s="14"/>
      <c r="V891" s="14"/>
      <c r="W891" s="14"/>
      <c r="X891" s="14"/>
      <c r="Y891" s="14"/>
      <c r="Z891" s="14"/>
    </row>
    <row r="892" spans="1:26" ht="12.75" customHeight="1" x14ac:dyDescent="0.2">
      <c r="A892" s="14"/>
      <c r="B892" s="247"/>
      <c r="C892" s="247"/>
      <c r="D892" s="247"/>
      <c r="E892" s="495"/>
      <c r="F892" s="247"/>
      <c r="G892" s="247"/>
      <c r="H892" s="473"/>
      <c r="I892" s="14"/>
      <c r="J892" s="14"/>
      <c r="K892" s="14"/>
      <c r="L892" s="14"/>
      <c r="M892" s="14"/>
      <c r="N892" s="14"/>
      <c r="O892" s="14"/>
      <c r="P892" s="14"/>
      <c r="Q892" s="14"/>
      <c r="R892" s="14"/>
      <c r="S892" s="14"/>
      <c r="T892" s="14"/>
      <c r="U892" s="14"/>
      <c r="V892" s="14"/>
      <c r="W892" s="14"/>
      <c r="X892" s="14"/>
      <c r="Y892" s="14"/>
      <c r="Z892" s="14"/>
    </row>
    <row r="893" spans="1:26" ht="12.75" customHeight="1" x14ac:dyDescent="0.2">
      <c r="A893" s="14"/>
      <c r="B893" s="247"/>
      <c r="C893" s="247"/>
      <c r="D893" s="247"/>
      <c r="E893" s="495"/>
      <c r="F893" s="247"/>
      <c r="G893" s="247"/>
      <c r="H893" s="473"/>
      <c r="I893" s="14"/>
      <c r="J893" s="14"/>
      <c r="K893" s="14"/>
      <c r="L893" s="14"/>
      <c r="M893" s="14"/>
      <c r="N893" s="14"/>
      <c r="O893" s="14"/>
      <c r="P893" s="14"/>
      <c r="Q893" s="14"/>
      <c r="R893" s="14"/>
      <c r="S893" s="14"/>
      <c r="T893" s="14"/>
      <c r="U893" s="14"/>
      <c r="V893" s="14"/>
      <c r="W893" s="14"/>
      <c r="X893" s="14"/>
      <c r="Y893" s="14"/>
      <c r="Z893" s="14"/>
    </row>
    <row r="894" spans="1:26" ht="12.75" customHeight="1" x14ac:dyDescent="0.2">
      <c r="A894" s="14"/>
      <c r="B894" s="247"/>
      <c r="C894" s="247"/>
      <c r="D894" s="247"/>
      <c r="E894" s="495"/>
      <c r="F894" s="247"/>
      <c r="G894" s="247"/>
      <c r="H894" s="473"/>
      <c r="I894" s="14"/>
      <c r="J894" s="14"/>
      <c r="K894" s="14"/>
      <c r="L894" s="14"/>
      <c r="M894" s="14"/>
      <c r="N894" s="14"/>
      <c r="O894" s="14"/>
      <c r="P894" s="14"/>
      <c r="Q894" s="14"/>
      <c r="R894" s="14"/>
      <c r="S894" s="14"/>
      <c r="T894" s="14"/>
      <c r="U894" s="14"/>
      <c r="V894" s="14"/>
      <c r="W894" s="14"/>
      <c r="X894" s="14"/>
      <c r="Y894" s="14"/>
      <c r="Z894" s="14"/>
    </row>
    <row r="895" spans="1:26" ht="12.75" customHeight="1" x14ac:dyDescent="0.2">
      <c r="A895" s="14"/>
      <c r="B895" s="247"/>
      <c r="C895" s="247"/>
      <c r="D895" s="247"/>
      <c r="E895" s="495"/>
      <c r="F895" s="247"/>
      <c r="G895" s="247"/>
      <c r="H895" s="473"/>
      <c r="I895" s="14"/>
      <c r="J895" s="14"/>
      <c r="K895" s="14"/>
      <c r="L895" s="14"/>
      <c r="M895" s="14"/>
      <c r="N895" s="14"/>
      <c r="O895" s="14"/>
      <c r="P895" s="14"/>
      <c r="Q895" s="14"/>
      <c r="R895" s="14"/>
      <c r="S895" s="14"/>
      <c r="T895" s="14"/>
      <c r="U895" s="14"/>
      <c r="V895" s="14"/>
      <c r="W895" s="14"/>
      <c r="X895" s="14"/>
      <c r="Y895" s="14"/>
      <c r="Z895" s="14"/>
    </row>
    <row r="896" spans="1:26" ht="12.75" customHeight="1" x14ac:dyDescent="0.2">
      <c r="A896" s="14"/>
      <c r="B896" s="247"/>
      <c r="C896" s="247"/>
      <c r="D896" s="247"/>
      <c r="E896" s="495"/>
      <c r="F896" s="247"/>
      <c r="G896" s="247"/>
      <c r="H896" s="473"/>
      <c r="I896" s="14"/>
      <c r="J896" s="14"/>
      <c r="K896" s="14"/>
      <c r="L896" s="14"/>
      <c r="M896" s="14"/>
      <c r="N896" s="14"/>
      <c r="O896" s="14"/>
      <c r="P896" s="14"/>
      <c r="Q896" s="14"/>
      <c r="R896" s="14"/>
      <c r="S896" s="14"/>
      <c r="T896" s="14"/>
      <c r="U896" s="14"/>
      <c r="V896" s="14"/>
      <c r="W896" s="14"/>
      <c r="X896" s="14"/>
      <c r="Y896" s="14"/>
      <c r="Z896" s="14"/>
    </row>
    <row r="897" spans="1:26" ht="12.75" customHeight="1" x14ac:dyDescent="0.2">
      <c r="A897" s="14"/>
      <c r="B897" s="247"/>
      <c r="C897" s="247"/>
      <c r="D897" s="247"/>
      <c r="E897" s="495"/>
      <c r="F897" s="247"/>
      <c r="G897" s="247"/>
      <c r="H897" s="473"/>
      <c r="I897" s="14"/>
      <c r="J897" s="14"/>
      <c r="K897" s="14"/>
      <c r="L897" s="14"/>
      <c r="M897" s="14"/>
      <c r="N897" s="14"/>
      <c r="O897" s="14"/>
      <c r="P897" s="14"/>
      <c r="Q897" s="14"/>
      <c r="R897" s="14"/>
      <c r="S897" s="14"/>
      <c r="T897" s="14"/>
      <c r="U897" s="14"/>
      <c r="V897" s="14"/>
      <c r="W897" s="14"/>
      <c r="X897" s="14"/>
      <c r="Y897" s="14"/>
      <c r="Z897" s="14"/>
    </row>
    <row r="898" spans="1:26" ht="12.75" customHeight="1" x14ac:dyDescent="0.2">
      <c r="A898" s="14"/>
      <c r="B898" s="247"/>
      <c r="C898" s="247"/>
      <c r="D898" s="247"/>
      <c r="E898" s="495"/>
      <c r="F898" s="247"/>
      <c r="G898" s="247"/>
      <c r="H898" s="473"/>
      <c r="I898" s="14"/>
      <c r="J898" s="14"/>
      <c r="K898" s="14"/>
      <c r="L898" s="14"/>
      <c r="M898" s="14"/>
      <c r="N898" s="14"/>
      <c r="O898" s="14"/>
      <c r="P898" s="14"/>
      <c r="Q898" s="14"/>
      <c r="R898" s="14"/>
      <c r="S898" s="14"/>
      <c r="T898" s="14"/>
      <c r="U898" s="14"/>
      <c r="V898" s="14"/>
      <c r="W898" s="14"/>
      <c r="X898" s="14"/>
      <c r="Y898" s="14"/>
      <c r="Z898" s="14"/>
    </row>
    <row r="899" spans="1:26" ht="12.75" customHeight="1" x14ac:dyDescent="0.2">
      <c r="A899" s="14"/>
      <c r="B899" s="247"/>
      <c r="C899" s="247"/>
      <c r="D899" s="247"/>
      <c r="E899" s="495"/>
      <c r="F899" s="247"/>
      <c r="G899" s="247"/>
      <c r="H899" s="473"/>
      <c r="I899" s="14"/>
      <c r="J899" s="14"/>
      <c r="K899" s="14"/>
      <c r="L899" s="14"/>
      <c r="M899" s="14"/>
      <c r="N899" s="14"/>
      <c r="O899" s="14"/>
      <c r="P899" s="14"/>
      <c r="Q899" s="14"/>
      <c r="R899" s="14"/>
      <c r="S899" s="14"/>
      <c r="T899" s="14"/>
      <c r="U899" s="14"/>
      <c r="V899" s="14"/>
      <c r="W899" s="14"/>
      <c r="X899" s="14"/>
      <c r="Y899" s="14"/>
      <c r="Z899" s="14"/>
    </row>
    <row r="900" spans="1:26" ht="12.75" customHeight="1" x14ac:dyDescent="0.2">
      <c r="A900" s="14"/>
      <c r="B900" s="247"/>
      <c r="C900" s="247"/>
      <c r="D900" s="247"/>
      <c r="E900" s="495"/>
      <c r="F900" s="247"/>
      <c r="G900" s="247"/>
      <c r="H900" s="473"/>
      <c r="I900" s="14"/>
      <c r="J900" s="14"/>
      <c r="K900" s="14"/>
      <c r="L900" s="14"/>
      <c r="M900" s="14"/>
      <c r="N900" s="14"/>
      <c r="O900" s="14"/>
      <c r="P900" s="14"/>
      <c r="Q900" s="14"/>
      <c r="R900" s="14"/>
      <c r="S900" s="14"/>
      <c r="T900" s="14"/>
      <c r="U900" s="14"/>
      <c r="V900" s="14"/>
      <c r="W900" s="14"/>
      <c r="X900" s="14"/>
      <c r="Y900" s="14"/>
      <c r="Z900" s="14"/>
    </row>
    <row r="901" spans="1:26" ht="12.75" customHeight="1" x14ac:dyDescent="0.2">
      <c r="A901" s="14"/>
      <c r="B901" s="247"/>
      <c r="C901" s="247"/>
      <c r="D901" s="247"/>
      <c r="E901" s="495"/>
      <c r="F901" s="247"/>
      <c r="G901" s="247"/>
      <c r="H901" s="473"/>
      <c r="I901" s="14"/>
      <c r="J901" s="14"/>
      <c r="K901" s="14"/>
      <c r="L901" s="14"/>
      <c r="M901" s="14"/>
      <c r="N901" s="14"/>
      <c r="O901" s="14"/>
      <c r="P901" s="14"/>
      <c r="Q901" s="14"/>
      <c r="R901" s="14"/>
      <c r="S901" s="14"/>
      <c r="T901" s="14"/>
      <c r="U901" s="14"/>
      <c r="V901" s="14"/>
      <c r="W901" s="14"/>
      <c r="X901" s="14"/>
      <c r="Y901" s="14"/>
      <c r="Z901" s="14"/>
    </row>
    <row r="902" spans="1:26" ht="12.75" customHeight="1" x14ac:dyDescent="0.2">
      <c r="A902" s="14"/>
      <c r="B902" s="247"/>
      <c r="C902" s="247"/>
      <c r="D902" s="247"/>
      <c r="E902" s="495"/>
      <c r="F902" s="247"/>
      <c r="G902" s="247"/>
      <c r="H902" s="473"/>
      <c r="I902" s="14"/>
      <c r="J902" s="14"/>
      <c r="K902" s="14"/>
      <c r="L902" s="14"/>
      <c r="M902" s="14"/>
      <c r="N902" s="14"/>
      <c r="O902" s="14"/>
      <c r="P902" s="14"/>
      <c r="Q902" s="14"/>
      <c r="R902" s="14"/>
      <c r="S902" s="14"/>
      <c r="T902" s="14"/>
      <c r="U902" s="14"/>
      <c r="V902" s="14"/>
      <c r="W902" s="14"/>
      <c r="X902" s="14"/>
      <c r="Y902" s="14"/>
      <c r="Z902" s="14"/>
    </row>
    <row r="903" spans="1:26" ht="12.75" customHeight="1" x14ac:dyDescent="0.2">
      <c r="A903" s="14"/>
      <c r="B903" s="247"/>
      <c r="C903" s="247"/>
      <c r="D903" s="247"/>
      <c r="E903" s="495"/>
      <c r="F903" s="247"/>
      <c r="G903" s="247"/>
      <c r="H903" s="473"/>
      <c r="I903" s="14"/>
      <c r="J903" s="14"/>
      <c r="K903" s="14"/>
      <c r="L903" s="14"/>
      <c r="M903" s="14"/>
      <c r="N903" s="14"/>
      <c r="O903" s="14"/>
      <c r="P903" s="14"/>
      <c r="Q903" s="14"/>
      <c r="R903" s="14"/>
      <c r="S903" s="14"/>
      <c r="T903" s="14"/>
      <c r="U903" s="14"/>
      <c r="V903" s="14"/>
      <c r="W903" s="14"/>
      <c r="X903" s="14"/>
      <c r="Y903" s="14"/>
      <c r="Z903" s="14"/>
    </row>
    <row r="904" spans="1:26" ht="12.75" customHeight="1" x14ac:dyDescent="0.2">
      <c r="A904" s="14"/>
      <c r="B904" s="247"/>
      <c r="C904" s="247"/>
      <c r="D904" s="247"/>
      <c r="E904" s="495"/>
      <c r="F904" s="247"/>
      <c r="G904" s="247"/>
      <c r="H904" s="473"/>
      <c r="I904" s="14"/>
      <c r="J904" s="14"/>
      <c r="K904" s="14"/>
      <c r="L904" s="14"/>
      <c r="M904" s="14"/>
      <c r="N904" s="14"/>
      <c r="O904" s="14"/>
      <c r="P904" s="14"/>
      <c r="Q904" s="14"/>
      <c r="R904" s="14"/>
      <c r="S904" s="14"/>
      <c r="T904" s="14"/>
      <c r="U904" s="14"/>
      <c r="V904" s="14"/>
      <c r="W904" s="14"/>
      <c r="X904" s="14"/>
      <c r="Y904" s="14"/>
      <c r="Z904" s="14"/>
    </row>
    <row r="905" spans="1:26" ht="12.75" customHeight="1" x14ac:dyDescent="0.2">
      <c r="A905" s="14"/>
      <c r="B905" s="247"/>
      <c r="C905" s="247"/>
      <c r="D905" s="247"/>
      <c r="E905" s="495"/>
      <c r="F905" s="247"/>
      <c r="G905" s="247"/>
      <c r="H905" s="473"/>
      <c r="I905" s="14"/>
      <c r="J905" s="14"/>
      <c r="K905" s="14"/>
      <c r="L905" s="14"/>
      <c r="M905" s="14"/>
      <c r="N905" s="14"/>
      <c r="O905" s="14"/>
      <c r="P905" s="14"/>
      <c r="Q905" s="14"/>
      <c r="R905" s="14"/>
      <c r="S905" s="14"/>
      <c r="T905" s="14"/>
      <c r="U905" s="14"/>
      <c r="V905" s="14"/>
      <c r="W905" s="14"/>
      <c r="X905" s="14"/>
      <c r="Y905" s="14"/>
      <c r="Z905" s="14"/>
    </row>
    <row r="906" spans="1:26" ht="12.75" customHeight="1" x14ac:dyDescent="0.2">
      <c r="A906" s="14"/>
      <c r="B906" s="247"/>
      <c r="C906" s="247"/>
      <c r="D906" s="247"/>
      <c r="E906" s="495"/>
      <c r="F906" s="247"/>
      <c r="G906" s="247"/>
      <c r="H906" s="473"/>
      <c r="I906" s="14"/>
      <c r="J906" s="14"/>
      <c r="K906" s="14"/>
      <c r="L906" s="14"/>
      <c r="M906" s="14"/>
      <c r="N906" s="14"/>
      <c r="O906" s="14"/>
      <c r="P906" s="14"/>
      <c r="Q906" s="14"/>
      <c r="R906" s="14"/>
      <c r="S906" s="14"/>
      <c r="T906" s="14"/>
      <c r="U906" s="14"/>
      <c r="V906" s="14"/>
      <c r="W906" s="14"/>
      <c r="X906" s="14"/>
      <c r="Y906" s="14"/>
      <c r="Z906" s="14"/>
    </row>
    <row r="907" spans="1:26" ht="12.75" customHeight="1" x14ac:dyDescent="0.2">
      <c r="A907" s="14"/>
      <c r="B907" s="247"/>
      <c r="C907" s="247"/>
      <c r="D907" s="247"/>
      <c r="E907" s="495"/>
      <c r="F907" s="247"/>
      <c r="G907" s="247"/>
      <c r="H907" s="473"/>
      <c r="I907" s="14"/>
      <c r="J907" s="14"/>
      <c r="K907" s="14"/>
      <c r="L907" s="14"/>
      <c r="M907" s="14"/>
      <c r="N907" s="14"/>
      <c r="O907" s="14"/>
      <c r="P907" s="14"/>
      <c r="Q907" s="14"/>
      <c r="R907" s="14"/>
      <c r="S907" s="14"/>
      <c r="T907" s="14"/>
      <c r="U907" s="14"/>
      <c r="V907" s="14"/>
      <c r="W907" s="14"/>
      <c r="X907" s="14"/>
      <c r="Y907" s="14"/>
      <c r="Z907" s="14"/>
    </row>
    <row r="908" spans="1:26" ht="12.75" customHeight="1" x14ac:dyDescent="0.2">
      <c r="A908" s="14"/>
      <c r="B908" s="247"/>
      <c r="C908" s="247"/>
      <c r="D908" s="247"/>
      <c r="E908" s="495"/>
      <c r="F908" s="247"/>
      <c r="G908" s="247"/>
      <c r="H908" s="473"/>
      <c r="I908" s="14"/>
      <c r="J908" s="14"/>
      <c r="K908" s="14"/>
      <c r="L908" s="14"/>
      <c r="M908" s="14"/>
      <c r="N908" s="14"/>
      <c r="O908" s="14"/>
      <c r="P908" s="14"/>
      <c r="Q908" s="14"/>
      <c r="R908" s="14"/>
      <c r="S908" s="14"/>
      <c r="T908" s="14"/>
      <c r="U908" s="14"/>
      <c r="V908" s="14"/>
      <c r="W908" s="14"/>
      <c r="X908" s="14"/>
      <c r="Y908" s="14"/>
      <c r="Z908" s="14"/>
    </row>
    <row r="909" spans="1:26" ht="12.75" customHeight="1" x14ac:dyDescent="0.2">
      <c r="A909" s="14"/>
      <c r="B909" s="247"/>
      <c r="C909" s="247"/>
      <c r="D909" s="247"/>
      <c r="E909" s="495"/>
      <c r="F909" s="247"/>
      <c r="G909" s="247"/>
      <c r="H909" s="473"/>
      <c r="I909" s="14"/>
      <c r="J909" s="14"/>
      <c r="K909" s="14"/>
      <c r="L909" s="14"/>
      <c r="M909" s="14"/>
      <c r="N909" s="14"/>
      <c r="O909" s="14"/>
      <c r="P909" s="14"/>
      <c r="Q909" s="14"/>
      <c r="R909" s="14"/>
      <c r="S909" s="14"/>
      <c r="T909" s="14"/>
      <c r="U909" s="14"/>
      <c r="V909" s="14"/>
      <c r="W909" s="14"/>
      <c r="X909" s="14"/>
      <c r="Y909" s="14"/>
      <c r="Z909" s="14"/>
    </row>
    <row r="910" spans="1:26" ht="12.75" customHeight="1" x14ac:dyDescent="0.2">
      <c r="A910" s="14"/>
      <c r="B910" s="247"/>
      <c r="C910" s="247"/>
      <c r="D910" s="247"/>
      <c r="E910" s="495"/>
      <c r="F910" s="247"/>
      <c r="G910" s="247"/>
      <c r="H910" s="473"/>
      <c r="I910" s="14"/>
      <c r="J910" s="14"/>
      <c r="K910" s="14"/>
      <c r="L910" s="14"/>
      <c r="M910" s="14"/>
      <c r="N910" s="14"/>
      <c r="O910" s="14"/>
      <c r="P910" s="14"/>
      <c r="Q910" s="14"/>
      <c r="R910" s="14"/>
      <c r="S910" s="14"/>
      <c r="T910" s="14"/>
      <c r="U910" s="14"/>
      <c r="V910" s="14"/>
      <c r="W910" s="14"/>
      <c r="X910" s="14"/>
      <c r="Y910" s="14"/>
      <c r="Z910" s="14"/>
    </row>
    <row r="911" spans="1:26" ht="12.75" customHeight="1" x14ac:dyDescent="0.2">
      <c r="A911" s="14"/>
      <c r="B911" s="247"/>
      <c r="C911" s="247"/>
      <c r="D911" s="247"/>
      <c r="E911" s="495"/>
      <c r="F911" s="247"/>
      <c r="G911" s="247"/>
      <c r="H911" s="473"/>
      <c r="I911" s="14"/>
      <c r="J911" s="14"/>
      <c r="K911" s="14"/>
      <c r="L911" s="14"/>
      <c r="M911" s="14"/>
      <c r="N911" s="14"/>
      <c r="O911" s="14"/>
      <c r="P911" s="14"/>
      <c r="Q911" s="14"/>
      <c r="R911" s="14"/>
      <c r="S911" s="14"/>
      <c r="T911" s="14"/>
      <c r="U911" s="14"/>
      <c r="V911" s="14"/>
      <c r="W911" s="14"/>
      <c r="X911" s="14"/>
      <c r="Y911" s="14"/>
      <c r="Z911" s="14"/>
    </row>
    <row r="912" spans="1:26" ht="12.75" customHeight="1" x14ac:dyDescent="0.2">
      <c r="A912" s="14"/>
      <c r="B912" s="247"/>
      <c r="C912" s="247"/>
      <c r="D912" s="247"/>
      <c r="E912" s="495"/>
      <c r="F912" s="247"/>
      <c r="G912" s="247"/>
      <c r="H912" s="473"/>
      <c r="I912" s="14"/>
      <c r="J912" s="14"/>
      <c r="K912" s="14"/>
      <c r="L912" s="14"/>
      <c r="M912" s="14"/>
      <c r="N912" s="14"/>
      <c r="O912" s="14"/>
      <c r="P912" s="14"/>
      <c r="Q912" s="14"/>
      <c r="R912" s="14"/>
      <c r="S912" s="14"/>
      <c r="T912" s="14"/>
      <c r="U912" s="14"/>
      <c r="V912" s="14"/>
      <c r="W912" s="14"/>
      <c r="X912" s="14"/>
      <c r="Y912" s="14"/>
      <c r="Z912" s="14"/>
    </row>
    <row r="913" spans="1:26" ht="12.75" customHeight="1" x14ac:dyDescent="0.2">
      <c r="A913" s="14"/>
      <c r="B913" s="247"/>
      <c r="C913" s="247"/>
      <c r="D913" s="247"/>
      <c r="E913" s="495"/>
      <c r="F913" s="247"/>
      <c r="G913" s="247"/>
      <c r="H913" s="473"/>
      <c r="I913" s="14"/>
      <c r="J913" s="14"/>
      <c r="K913" s="14"/>
      <c r="L913" s="14"/>
      <c r="M913" s="14"/>
      <c r="N913" s="14"/>
      <c r="O913" s="14"/>
      <c r="P913" s="14"/>
      <c r="Q913" s="14"/>
      <c r="R913" s="14"/>
      <c r="S913" s="14"/>
      <c r="T913" s="14"/>
      <c r="U913" s="14"/>
      <c r="V913" s="14"/>
      <c r="W913" s="14"/>
      <c r="X913" s="14"/>
      <c r="Y913" s="14"/>
      <c r="Z913" s="14"/>
    </row>
    <row r="914" spans="1:26" ht="12.75" customHeight="1" x14ac:dyDescent="0.2">
      <c r="A914" s="14"/>
      <c r="B914" s="247"/>
      <c r="C914" s="247"/>
      <c r="D914" s="247"/>
      <c r="E914" s="495"/>
      <c r="F914" s="247"/>
      <c r="G914" s="247"/>
      <c r="H914" s="473"/>
      <c r="I914" s="14"/>
      <c r="J914" s="14"/>
      <c r="K914" s="14"/>
      <c r="L914" s="14"/>
      <c r="M914" s="14"/>
      <c r="N914" s="14"/>
      <c r="O914" s="14"/>
      <c r="P914" s="14"/>
      <c r="Q914" s="14"/>
      <c r="R914" s="14"/>
      <c r="S914" s="14"/>
      <c r="T914" s="14"/>
      <c r="U914" s="14"/>
      <c r="V914" s="14"/>
      <c r="W914" s="14"/>
      <c r="X914" s="14"/>
      <c r="Y914" s="14"/>
      <c r="Z914" s="14"/>
    </row>
    <row r="915" spans="1:26" ht="12.75" customHeight="1" x14ac:dyDescent="0.2">
      <c r="A915" s="14"/>
      <c r="B915" s="247"/>
      <c r="C915" s="247"/>
      <c r="D915" s="247"/>
      <c r="E915" s="495"/>
      <c r="F915" s="247"/>
      <c r="G915" s="247"/>
      <c r="H915" s="473"/>
      <c r="I915" s="14"/>
      <c r="J915" s="14"/>
      <c r="K915" s="14"/>
      <c r="L915" s="14"/>
      <c r="M915" s="14"/>
      <c r="N915" s="14"/>
      <c r="O915" s="14"/>
      <c r="P915" s="14"/>
      <c r="Q915" s="14"/>
      <c r="R915" s="14"/>
      <c r="S915" s="14"/>
      <c r="T915" s="14"/>
      <c r="U915" s="14"/>
      <c r="V915" s="14"/>
      <c r="W915" s="14"/>
      <c r="X915" s="14"/>
      <c r="Y915" s="14"/>
      <c r="Z915" s="14"/>
    </row>
    <row r="916" spans="1:26" ht="12.75" customHeight="1" x14ac:dyDescent="0.2">
      <c r="A916" s="14"/>
      <c r="B916" s="247"/>
      <c r="C916" s="247"/>
      <c r="D916" s="247"/>
      <c r="E916" s="495"/>
      <c r="F916" s="247"/>
      <c r="G916" s="247"/>
      <c r="H916" s="473"/>
      <c r="I916" s="14"/>
      <c r="J916" s="14"/>
      <c r="K916" s="14"/>
      <c r="L916" s="14"/>
      <c r="M916" s="14"/>
      <c r="N916" s="14"/>
      <c r="O916" s="14"/>
      <c r="P916" s="14"/>
      <c r="Q916" s="14"/>
      <c r="R916" s="14"/>
      <c r="S916" s="14"/>
      <c r="T916" s="14"/>
      <c r="U916" s="14"/>
      <c r="V916" s="14"/>
      <c r="W916" s="14"/>
      <c r="X916" s="14"/>
      <c r="Y916" s="14"/>
      <c r="Z916" s="14"/>
    </row>
    <row r="917" spans="1:26" ht="12.75" customHeight="1" x14ac:dyDescent="0.2">
      <c r="A917" s="14"/>
      <c r="B917" s="247"/>
      <c r="C917" s="247"/>
      <c r="D917" s="247"/>
      <c r="E917" s="495"/>
      <c r="F917" s="247"/>
      <c r="G917" s="247"/>
      <c r="H917" s="473"/>
      <c r="I917" s="14"/>
      <c r="J917" s="14"/>
      <c r="K917" s="14"/>
      <c r="L917" s="14"/>
      <c r="M917" s="14"/>
      <c r="N917" s="14"/>
      <c r="O917" s="14"/>
      <c r="P917" s="14"/>
      <c r="Q917" s="14"/>
      <c r="R917" s="14"/>
      <c r="S917" s="14"/>
      <c r="T917" s="14"/>
      <c r="U917" s="14"/>
      <c r="V917" s="14"/>
      <c r="W917" s="14"/>
      <c r="X917" s="14"/>
      <c r="Y917" s="14"/>
      <c r="Z917" s="14"/>
    </row>
    <row r="918" spans="1:26" ht="12.75" customHeight="1" x14ac:dyDescent="0.2">
      <c r="A918" s="14"/>
      <c r="B918" s="247"/>
      <c r="C918" s="247"/>
      <c r="D918" s="247"/>
      <c r="E918" s="495"/>
      <c r="F918" s="247"/>
      <c r="G918" s="247"/>
      <c r="H918" s="473"/>
      <c r="I918" s="14"/>
      <c r="J918" s="14"/>
      <c r="K918" s="14"/>
      <c r="L918" s="14"/>
      <c r="M918" s="14"/>
      <c r="N918" s="14"/>
      <c r="O918" s="14"/>
      <c r="P918" s="14"/>
      <c r="Q918" s="14"/>
      <c r="R918" s="14"/>
      <c r="S918" s="14"/>
      <c r="T918" s="14"/>
      <c r="U918" s="14"/>
      <c r="V918" s="14"/>
      <c r="W918" s="14"/>
      <c r="X918" s="14"/>
      <c r="Y918" s="14"/>
      <c r="Z918" s="14"/>
    </row>
    <row r="919" spans="1:26" ht="12.75" customHeight="1" x14ac:dyDescent="0.2">
      <c r="A919" s="14"/>
      <c r="B919" s="247"/>
      <c r="C919" s="247"/>
      <c r="D919" s="247"/>
      <c r="E919" s="495"/>
      <c r="F919" s="247"/>
      <c r="G919" s="247"/>
      <c r="H919" s="473"/>
      <c r="I919" s="14"/>
      <c r="J919" s="14"/>
      <c r="K919" s="14"/>
      <c r="L919" s="14"/>
      <c r="M919" s="14"/>
      <c r="N919" s="14"/>
      <c r="O919" s="14"/>
      <c r="P919" s="14"/>
      <c r="Q919" s="14"/>
      <c r="R919" s="14"/>
      <c r="S919" s="14"/>
      <c r="T919" s="14"/>
      <c r="U919" s="14"/>
      <c r="V919" s="14"/>
      <c r="W919" s="14"/>
      <c r="X919" s="14"/>
      <c r="Y919" s="14"/>
      <c r="Z919" s="14"/>
    </row>
    <row r="920" spans="1:26" ht="12.75" customHeight="1" x14ac:dyDescent="0.2">
      <c r="A920" s="14"/>
      <c r="B920" s="247"/>
      <c r="C920" s="247"/>
      <c r="D920" s="247"/>
      <c r="E920" s="495"/>
      <c r="F920" s="247"/>
      <c r="G920" s="247"/>
      <c r="H920" s="473"/>
      <c r="I920" s="14"/>
      <c r="J920" s="14"/>
      <c r="K920" s="14"/>
      <c r="L920" s="14"/>
      <c r="M920" s="14"/>
      <c r="N920" s="14"/>
      <c r="O920" s="14"/>
      <c r="P920" s="14"/>
      <c r="Q920" s="14"/>
      <c r="R920" s="14"/>
      <c r="S920" s="14"/>
      <c r="T920" s="14"/>
      <c r="U920" s="14"/>
      <c r="V920" s="14"/>
      <c r="W920" s="14"/>
      <c r="X920" s="14"/>
      <c r="Y920" s="14"/>
      <c r="Z920" s="14"/>
    </row>
    <row r="921" spans="1:26" ht="12.75" customHeight="1" x14ac:dyDescent="0.2">
      <c r="A921" s="14"/>
      <c r="B921" s="247"/>
      <c r="C921" s="247"/>
      <c r="D921" s="247"/>
      <c r="E921" s="495"/>
      <c r="F921" s="247"/>
      <c r="G921" s="247"/>
      <c r="H921" s="473"/>
      <c r="I921" s="14"/>
      <c r="J921" s="14"/>
      <c r="K921" s="14"/>
      <c r="L921" s="14"/>
      <c r="M921" s="14"/>
      <c r="N921" s="14"/>
      <c r="O921" s="14"/>
      <c r="P921" s="14"/>
      <c r="Q921" s="14"/>
      <c r="R921" s="14"/>
      <c r="S921" s="14"/>
      <c r="T921" s="14"/>
      <c r="U921" s="14"/>
      <c r="V921" s="14"/>
      <c r="W921" s="14"/>
      <c r="X921" s="14"/>
      <c r="Y921" s="14"/>
      <c r="Z921" s="14"/>
    </row>
    <row r="922" spans="1:26" ht="12.75" customHeight="1" x14ac:dyDescent="0.2">
      <c r="A922" s="14"/>
      <c r="B922" s="247"/>
      <c r="C922" s="247"/>
      <c r="D922" s="247"/>
      <c r="E922" s="495"/>
      <c r="F922" s="247"/>
      <c r="G922" s="247"/>
      <c r="H922" s="473"/>
      <c r="I922" s="14"/>
      <c r="J922" s="14"/>
      <c r="K922" s="14"/>
      <c r="L922" s="14"/>
      <c r="M922" s="14"/>
      <c r="N922" s="14"/>
      <c r="O922" s="14"/>
      <c r="P922" s="14"/>
      <c r="Q922" s="14"/>
      <c r="R922" s="14"/>
      <c r="S922" s="14"/>
      <c r="T922" s="14"/>
      <c r="U922" s="14"/>
      <c r="V922" s="14"/>
      <c r="W922" s="14"/>
      <c r="X922" s="14"/>
      <c r="Y922" s="14"/>
      <c r="Z922" s="14"/>
    </row>
    <row r="923" spans="1:26" ht="12.75" customHeight="1" x14ac:dyDescent="0.2">
      <c r="A923" s="14"/>
      <c r="B923" s="247"/>
      <c r="C923" s="247"/>
      <c r="D923" s="247"/>
      <c r="E923" s="495"/>
      <c r="F923" s="247"/>
      <c r="G923" s="247"/>
      <c r="H923" s="473"/>
      <c r="I923" s="14"/>
      <c r="J923" s="14"/>
      <c r="K923" s="14"/>
      <c r="L923" s="14"/>
      <c r="M923" s="14"/>
      <c r="N923" s="14"/>
      <c r="O923" s="14"/>
      <c r="P923" s="14"/>
      <c r="Q923" s="14"/>
      <c r="R923" s="14"/>
      <c r="S923" s="14"/>
      <c r="T923" s="14"/>
      <c r="U923" s="14"/>
      <c r="V923" s="14"/>
      <c r="W923" s="14"/>
      <c r="X923" s="14"/>
      <c r="Y923" s="14"/>
      <c r="Z923" s="14"/>
    </row>
    <row r="924" spans="1:26" ht="12.75" customHeight="1" x14ac:dyDescent="0.2">
      <c r="A924" s="14"/>
      <c r="B924" s="247"/>
      <c r="C924" s="247"/>
      <c r="D924" s="247"/>
      <c r="E924" s="495"/>
      <c r="F924" s="247"/>
      <c r="G924" s="247"/>
      <c r="H924" s="473"/>
      <c r="I924" s="14"/>
      <c r="J924" s="14"/>
      <c r="K924" s="14"/>
      <c r="L924" s="14"/>
      <c r="M924" s="14"/>
      <c r="N924" s="14"/>
      <c r="O924" s="14"/>
      <c r="P924" s="14"/>
      <c r="Q924" s="14"/>
      <c r="R924" s="14"/>
      <c r="S924" s="14"/>
      <c r="T924" s="14"/>
      <c r="U924" s="14"/>
      <c r="V924" s="14"/>
      <c r="W924" s="14"/>
      <c r="X924" s="14"/>
      <c r="Y924" s="14"/>
      <c r="Z924" s="14"/>
    </row>
    <row r="925" spans="1:26" ht="12.75" customHeight="1" x14ac:dyDescent="0.2">
      <c r="A925" s="14"/>
      <c r="B925" s="247"/>
      <c r="C925" s="247"/>
      <c r="D925" s="247"/>
      <c r="E925" s="495"/>
      <c r="F925" s="247"/>
      <c r="G925" s="247"/>
      <c r="H925" s="473"/>
      <c r="I925" s="14"/>
      <c r="J925" s="14"/>
      <c r="K925" s="14"/>
      <c r="L925" s="14"/>
      <c r="M925" s="14"/>
      <c r="N925" s="14"/>
      <c r="O925" s="14"/>
      <c r="P925" s="14"/>
      <c r="Q925" s="14"/>
      <c r="R925" s="14"/>
      <c r="S925" s="14"/>
      <c r="T925" s="14"/>
      <c r="U925" s="14"/>
      <c r="V925" s="14"/>
      <c r="W925" s="14"/>
      <c r="X925" s="14"/>
      <c r="Y925" s="14"/>
      <c r="Z925" s="14"/>
    </row>
    <row r="926" spans="1:26" ht="12.75" customHeight="1" x14ac:dyDescent="0.2">
      <c r="A926" s="14"/>
      <c r="B926" s="247"/>
      <c r="C926" s="247"/>
      <c r="D926" s="247"/>
      <c r="E926" s="495"/>
      <c r="F926" s="247"/>
      <c r="G926" s="247"/>
      <c r="H926" s="473"/>
      <c r="I926" s="14"/>
      <c r="J926" s="14"/>
      <c r="K926" s="14"/>
      <c r="L926" s="14"/>
      <c r="M926" s="14"/>
      <c r="N926" s="14"/>
      <c r="O926" s="14"/>
      <c r="P926" s="14"/>
      <c r="Q926" s="14"/>
      <c r="R926" s="14"/>
      <c r="S926" s="14"/>
      <c r="T926" s="14"/>
      <c r="U926" s="14"/>
      <c r="V926" s="14"/>
      <c r="W926" s="14"/>
      <c r="X926" s="14"/>
      <c r="Y926" s="14"/>
      <c r="Z926" s="14"/>
    </row>
    <row r="927" spans="1:26" ht="12.75" customHeight="1" x14ac:dyDescent="0.2">
      <c r="A927" s="14"/>
      <c r="B927" s="247"/>
      <c r="C927" s="247"/>
      <c r="D927" s="247"/>
      <c r="E927" s="495"/>
      <c r="F927" s="247"/>
      <c r="G927" s="247"/>
      <c r="H927" s="473"/>
      <c r="I927" s="14"/>
      <c r="J927" s="14"/>
      <c r="K927" s="14"/>
      <c r="L927" s="14"/>
      <c r="M927" s="14"/>
      <c r="N927" s="14"/>
      <c r="O927" s="14"/>
      <c r="P927" s="14"/>
      <c r="Q927" s="14"/>
      <c r="R927" s="14"/>
      <c r="S927" s="14"/>
      <c r="T927" s="14"/>
      <c r="U927" s="14"/>
      <c r="V927" s="14"/>
      <c r="W927" s="14"/>
      <c r="X927" s="14"/>
      <c r="Y927" s="14"/>
      <c r="Z927" s="14"/>
    </row>
    <row r="928" spans="1:26" ht="12.75" customHeight="1" x14ac:dyDescent="0.2">
      <c r="A928" s="14"/>
      <c r="B928" s="247"/>
      <c r="C928" s="247"/>
      <c r="D928" s="247"/>
      <c r="E928" s="495"/>
      <c r="F928" s="247"/>
      <c r="G928" s="247"/>
      <c r="H928" s="473"/>
      <c r="I928" s="14"/>
      <c r="J928" s="14"/>
      <c r="K928" s="14"/>
      <c r="L928" s="14"/>
      <c r="M928" s="14"/>
      <c r="N928" s="14"/>
      <c r="O928" s="14"/>
      <c r="P928" s="14"/>
      <c r="Q928" s="14"/>
      <c r="R928" s="14"/>
      <c r="S928" s="14"/>
      <c r="T928" s="14"/>
      <c r="U928" s="14"/>
      <c r="V928" s="14"/>
      <c r="W928" s="14"/>
      <c r="X928" s="14"/>
      <c r="Y928" s="14"/>
      <c r="Z928" s="14"/>
    </row>
    <row r="929" spans="1:26" ht="12.75" customHeight="1" x14ac:dyDescent="0.2">
      <c r="A929" s="14"/>
      <c r="B929" s="247"/>
      <c r="C929" s="247"/>
      <c r="D929" s="247"/>
      <c r="E929" s="495"/>
      <c r="F929" s="247"/>
      <c r="G929" s="247"/>
      <c r="H929" s="473"/>
      <c r="I929" s="14"/>
      <c r="J929" s="14"/>
      <c r="K929" s="14"/>
      <c r="L929" s="14"/>
      <c r="M929" s="14"/>
      <c r="N929" s="14"/>
      <c r="O929" s="14"/>
      <c r="P929" s="14"/>
      <c r="Q929" s="14"/>
      <c r="R929" s="14"/>
      <c r="S929" s="14"/>
      <c r="T929" s="14"/>
      <c r="U929" s="14"/>
      <c r="V929" s="14"/>
      <c r="W929" s="14"/>
      <c r="X929" s="14"/>
      <c r="Y929" s="14"/>
      <c r="Z929" s="14"/>
    </row>
    <row r="930" spans="1:26" ht="12.75" customHeight="1" x14ac:dyDescent="0.2">
      <c r="A930" s="14"/>
      <c r="B930" s="247"/>
      <c r="C930" s="247"/>
      <c r="D930" s="247"/>
      <c r="E930" s="495"/>
      <c r="F930" s="247"/>
      <c r="G930" s="247"/>
      <c r="H930" s="473"/>
      <c r="I930" s="14"/>
      <c r="J930" s="14"/>
      <c r="K930" s="14"/>
      <c r="L930" s="14"/>
      <c r="M930" s="14"/>
      <c r="N930" s="14"/>
      <c r="O930" s="14"/>
      <c r="P930" s="14"/>
      <c r="Q930" s="14"/>
      <c r="R930" s="14"/>
      <c r="S930" s="14"/>
      <c r="T930" s="14"/>
      <c r="U930" s="14"/>
      <c r="V930" s="14"/>
      <c r="W930" s="14"/>
      <c r="X930" s="14"/>
      <c r="Y930" s="14"/>
      <c r="Z930" s="14"/>
    </row>
    <row r="931" spans="1:26" ht="12.75" customHeight="1" x14ac:dyDescent="0.2">
      <c r="A931" s="14"/>
      <c r="B931" s="247"/>
      <c r="C931" s="247"/>
      <c r="D931" s="247"/>
      <c r="E931" s="495"/>
      <c r="F931" s="247"/>
      <c r="G931" s="247"/>
      <c r="H931" s="473"/>
      <c r="I931" s="14"/>
      <c r="J931" s="14"/>
      <c r="K931" s="14"/>
      <c r="L931" s="14"/>
      <c r="M931" s="14"/>
      <c r="N931" s="14"/>
      <c r="O931" s="14"/>
      <c r="P931" s="14"/>
      <c r="Q931" s="14"/>
      <c r="R931" s="14"/>
      <c r="S931" s="14"/>
      <c r="T931" s="14"/>
      <c r="U931" s="14"/>
      <c r="V931" s="14"/>
      <c r="W931" s="14"/>
      <c r="X931" s="14"/>
      <c r="Y931" s="14"/>
      <c r="Z931" s="14"/>
    </row>
    <row r="932" spans="1:26" ht="12.75" customHeight="1" x14ac:dyDescent="0.2">
      <c r="A932" s="14"/>
      <c r="B932" s="247"/>
      <c r="C932" s="247"/>
      <c r="D932" s="247"/>
      <c r="E932" s="495"/>
      <c r="F932" s="247"/>
      <c r="G932" s="247"/>
      <c r="H932" s="473"/>
      <c r="I932" s="14"/>
      <c r="J932" s="14"/>
      <c r="K932" s="14"/>
      <c r="L932" s="14"/>
      <c r="M932" s="14"/>
      <c r="N932" s="14"/>
      <c r="O932" s="14"/>
      <c r="P932" s="14"/>
      <c r="Q932" s="14"/>
      <c r="R932" s="14"/>
      <c r="S932" s="14"/>
      <c r="T932" s="14"/>
      <c r="U932" s="14"/>
      <c r="V932" s="14"/>
      <c r="W932" s="14"/>
      <c r="X932" s="14"/>
      <c r="Y932" s="14"/>
      <c r="Z932" s="14"/>
    </row>
    <row r="933" spans="1:26" ht="12.75" customHeight="1" x14ac:dyDescent="0.2">
      <c r="A933" s="14"/>
      <c r="B933" s="247"/>
      <c r="C933" s="247"/>
      <c r="D933" s="247"/>
      <c r="E933" s="495"/>
      <c r="F933" s="247"/>
      <c r="G933" s="247"/>
      <c r="H933" s="473"/>
      <c r="I933" s="14"/>
      <c r="J933" s="14"/>
      <c r="K933" s="14"/>
      <c r="L933" s="14"/>
      <c r="M933" s="14"/>
      <c r="N933" s="14"/>
      <c r="O933" s="14"/>
      <c r="P933" s="14"/>
      <c r="Q933" s="14"/>
      <c r="R933" s="14"/>
      <c r="S933" s="14"/>
      <c r="T933" s="14"/>
      <c r="U933" s="14"/>
      <c r="V933" s="14"/>
      <c r="W933" s="14"/>
      <c r="X933" s="14"/>
      <c r="Y933" s="14"/>
      <c r="Z933" s="14"/>
    </row>
    <row r="934" spans="1:26" ht="12.75" customHeight="1" x14ac:dyDescent="0.2">
      <c r="A934" s="14"/>
      <c r="B934" s="247"/>
      <c r="C934" s="247"/>
      <c r="D934" s="247"/>
      <c r="E934" s="495"/>
      <c r="F934" s="247"/>
      <c r="G934" s="247"/>
      <c r="H934" s="473"/>
      <c r="I934" s="14"/>
      <c r="J934" s="14"/>
      <c r="K934" s="14"/>
      <c r="L934" s="14"/>
      <c r="M934" s="14"/>
      <c r="N934" s="14"/>
      <c r="O934" s="14"/>
      <c r="P934" s="14"/>
      <c r="Q934" s="14"/>
      <c r="R934" s="14"/>
      <c r="S934" s="14"/>
      <c r="T934" s="14"/>
      <c r="U934" s="14"/>
      <c r="V934" s="14"/>
      <c r="W934" s="14"/>
      <c r="X934" s="14"/>
      <c r="Y934" s="14"/>
      <c r="Z934" s="14"/>
    </row>
    <row r="935" spans="1:26" ht="12.75" customHeight="1" x14ac:dyDescent="0.2">
      <c r="A935" s="14"/>
      <c r="B935" s="247"/>
      <c r="C935" s="247"/>
      <c r="D935" s="247"/>
      <c r="E935" s="495"/>
      <c r="F935" s="247"/>
      <c r="G935" s="247"/>
      <c r="H935" s="473"/>
      <c r="I935" s="14"/>
      <c r="J935" s="14"/>
      <c r="K935" s="14"/>
      <c r="L935" s="14"/>
      <c r="M935" s="14"/>
      <c r="N935" s="14"/>
      <c r="O935" s="14"/>
      <c r="P935" s="14"/>
      <c r="Q935" s="14"/>
      <c r="R935" s="14"/>
      <c r="S935" s="14"/>
      <c r="T935" s="14"/>
      <c r="U935" s="14"/>
      <c r="V935" s="14"/>
      <c r="W935" s="14"/>
      <c r="X935" s="14"/>
      <c r="Y935" s="14"/>
      <c r="Z935" s="14"/>
    </row>
    <row r="936" spans="1:26" ht="12.75" customHeight="1" x14ac:dyDescent="0.2">
      <c r="A936" s="14"/>
      <c r="B936" s="247"/>
      <c r="C936" s="247"/>
      <c r="D936" s="247"/>
      <c r="E936" s="495"/>
      <c r="F936" s="247"/>
      <c r="G936" s="247"/>
      <c r="H936" s="473"/>
      <c r="I936" s="14"/>
      <c r="J936" s="14"/>
      <c r="K936" s="14"/>
      <c r="L936" s="14"/>
      <c r="M936" s="14"/>
      <c r="N936" s="14"/>
      <c r="O936" s="14"/>
      <c r="P936" s="14"/>
      <c r="Q936" s="14"/>
      <c r="R936" s="14"/>
      <c r="S936" s="14"/>
      <c r="T936" s="14"/>
      <c r="U936" s="14"/>
      <c r="V936" s="14"/>
      <c r="W936" s="14"/>
      <c r="X936" s="14"/>
      <c r="Y936" s="14"/>
      <c r="Z936" s="14"/>
    </row>
    <row r="937" spans="1:26" ht="12.75" customHeight="1" x14ac:dyDescent="0.2">
      <c r="A937" s="14"/>
      <c r="B937" s="247"/>
      <c r="C937" s="247"/>
      <c r="D937" s="247"/>
      <c r="E937" s="495"/>
      <c r="F937" s="247"/>
      <c r="G937" s="247"/>
      <c r="H937" s="473"/>
      <c r="I937" s="14"/>
      <c r="J937" s="14"/>
      <c r="K937" s="14"/>
      <c r="L937" s="14"/>
      <c r="M937" s="14"/>
      <c r="N937" s="14"/>
      <c r="O937" s="14"/>
      <c r="P937" s="14"/>
      <c r="Q937" s="14"/>
      <c r="R937" s="14"/>
      <c r="S937" s="14"/>
      <c r="T937" s="14"/>
      <c r="U937" s="14"/>
      <c r="V937" s="14"/>
      <c r="W937" s="14"/>
      <c r="X937" s="14"/>
      <c r="Y937" s="14"/>
      <c r="Z937" s="14"/>
    </row>
    <row r="938" spans="1:26" ht="12.75" customHeight="1" x14ac:dyDescent="0.2">
      <c r="A938" s="14"/>
      <c r="B938" s="247"/>
      <c r="C938" s="247"/>
      <c r="D938" s="247"/>
      <c r="E938" s="495"/>
      <c r="F938" s="247"/>
      <c r="G938" s="247"/>
      <c r="H938" s="473"/>
      <c r="I938" s="14"/>
      <c r="J938" s="14"/>
      <c r="K938" s="14"/>
      <c r="L938" s="14"/>
      <c r="M938" s="14"/>
      <c r="N938" s="14"/>
      <c r="O938" s="14"/>
      <c r="P938" s="14"/>
      <c r="Q938" s="14"/>
      <c r="R938" s="14"/>
      <c r="S938" s="14"/>
      <c r="T938" s="14"/>
      <c r="U938" s="14"/>
      <c r="V938" s="14"/>
      <c r="W938" s="14"/>
      <c r="X938" s="14"/>
      <c r="Y938" s="14"/>
      <c r="Z938" s="14"/>
    </row>
    <row r="939" spans="1:26" ht="12.75" customHeight="1" x14ac:dyDescent="0.2">
      <c r="A939" s="14"/>
      <c r="B939" s="247"/>
      <c r="C939" s="247"/>
      <c r="D939" s="247"/>
      <c r="E939" s="495"/>
      <c r="F939" s="247"/>
      <c r="G939" s="247"/>
      <c r="H939" s="473"/>
      <c r="I939" s="14"/>
      <c r="J939" s="14"/>
      <c r="K939" s="14"/>
      <c r="L939" s="14"/>
      <c r="M939" s="14"/>
      <c r="N939" s="14"/>
      <c r="O939" s="14"/>
      <c r="P939" s="14"/>
      <c r="Q939" s="14"/>
      <c r="R939" s="14"/>
      <c r="S939" s="14"/>
      <c r="T939" s="14"/>
      <c r="U939" s="14"/>
      <c r="V939" s="14"/>
      <c r="W939" s="14"/>
      <c r="X939" s="14"/>
      <c r="Y939" s="14"/>
      <c r="Z939" s="14"/>
    </row>
    <row r="940" spans="1:26" ht="12.75" customHeight="1" x14ac:dyDescent="0.2">
      <c r="A940" s="14"/>
      <c r="B940" s="247"/>
      <c r="C940" s="247"/>
      <c r="D940" s="247"/>
      <c r="E940" s="495"/>
      <c r="F940" s="247"/>
      <c r="G940" s="247"/>
      <c r="H940" s="473"/>
      <c r="I940" s="14"/>
      <c r="J940" s="14"/>
      <c r="K940" s="14"/>
      <c r="L940" s="14"/>
      <c r="M940" s="14"/>
      <c r="N940" s="14"/>
      <c r="O940" s="14"/>
      <c r="P940" s="14"/>
      <c r="Q940" s="14"/>
      <c r="R940" s="14"/>
      <c r="S940" s="14"/>
      <c r="T940" s="14"/>
      <c r="U940" s="14"/>
      <c r="V940" s="14"/>
      <c r="W940" s="14"/>
      <c r="X940" s="14"/>
      <c r="Y940" s="14"/>
      <c r="Z940" s="14"/>
    </row>
    <row r="941" spans="1:26" ht="12.75" customHeight="1" x14ac:dyDescent="0.2">
      <c r="A941" s="14"/>
      <c r="B941" s="247"/>
      <c r="C941" s="247"/>
      <c r="D941" s="247"/>
      <c r="E941" s="495"/>
      <c r="F941" s="247"/>
      <c r="G941" s="247"/>
      <c r="H941" s="473"/>
      <c r="I941" s="14"/>
      <c r="J941" s="14"/>
      <c r="K941" s="14"/>
      <c r="L941" s="14"/>
      <c r="M941" s="14"/>
      <c r="N941" s="14"/>
      <c r="O941" s="14"/>
      <c r="P941" s="14"/>
      <c r="Q941" s="14"/>
      <c r="R941" s="14"/>
      <c r="S941" s="14"/>
      <c r="T941" s="14"/>
      <c r="U941" s="14"/>
      <c r="V941" s="14"/>
      <c r="W941" s="14"/>
      <c r="X941" s="14"/>
      <c r="Y941" s="14"/>
      <c r="Z941" s="14"/>
    </row>
    <row r="942" spans="1:26" ht="12.75" customHeight="1" x14ac:dyDescent="0.2">
      <c r="A942" s="14"/>
      <c r="B942" s="247"/>
      <c r="C942" s="247"/>
      <c r="D942" s="247"/>
      <c r="E942" s="495"/>
      <c r="F942" s="247"/>
      <c r="G942" s="247"/>
      <c r="H942" s="473"/>
      <c r="I942" s="14"/>
      <c r="J942" s="14"/>
      <c r="K942" s="14"/>
      <c r="L942" s="14"/>
      <c r="M942" s="14"/>
      <c r="N942" s="14"/>
      <c r="O942" s="14"/>
      <c r="P942" s="14"/>
      <c r="Q942" s="14"/>
      <c r="R942" s="14"/>
      <c r="S942" s="14"/>
      <c r="T942" s="14"/>
      <c r="U942" s="14"/>
      <c r="V942" s="14"/>
      <c r="W942" s="14"/>
      <c r="X942" s="14"/>
      <c r="Y942" s="14"/>
      <c r="Z942" s="14"/>
    </row>
    <row r="943" spans="1:26" ht="12.75" customHeight="1" x14ac:dyDescent="0.2">
      <c r="A943" s="14"/>
      <c r="B943" s="247"/>
      <c r="C943" s="247"/>
      <c r="D943" s="247"/>
      <c r="E943" s="495"/>
      <c r="F943" s="247"/>
      <c r="G943" s="247"/>
      <c r="H943" s="473"/>
      <c r="I943" s="14"/>
      <c r="J943" s="14"/>
      <c r="K943" s="14"/>
      <c r="L943" s="14"/>
      <c r="M943" s="14"/>
      <c r="N943" s="14"/>
      <c r="O943" s="14"/>
      <c r="P943" s="14"/>
      <c r="Q943" s="14"/>
      <c r="R943" s="14"/>
      <c r="S943" s="14"/>
      <c r="T943" s="14"/>
      <c r="U943" s="14"/>
      <c r="V943" s="14"/>
      <c r="W943" s="14"/>
      <c r="X943" s="14"/>
      <c r="Y943" s="14"/>
      <c r="Z943" s="14"/>
    </row>
    <row r="944" spans="1:26" ht="12.75" customHeight="1" x14ac:dyDescent="0.2">
      <c r="A944" s="14"/>
      <c r="B944" s="247"/>
      <c r="C944" s="247"/>
      <c r="D944" s="247"/>
      <c r="E944" s="495"/>
      <c r="F944" s="247"/>
      <c r="G944" s="247"/>
      <c r="H944" s="473"/>
      <c r="I944" s="14"/>
      <c r="J944" s="14"/>
      <c r="K944" s="14"/>
      <c r="L944" s="14"/>
      <c r="M944" s="14"/>
      <c r="N944" s="14"/>
      <c r="O944" s="14"/>
      <c r="P944" s="14"/>
      <c r="Q944" s="14"/>
      <c r="R944" s="14"/>
      <c r="S944" s="14"/>
      <c r="T944" s="14"/>
      <c r="U944" s="14"/>
      <c r="V944" s="14"/>
      <c r="W944" s="14"/>
      <c r="X944" s="14"/>
      <c r="Y944" s="14"/>
      <c r="Z944" s="14"/>
    </row>
    <row r="945" spans="1:26" ht="12.75" customHeight="1" x14ac:dyDescent="0.2">
      <c r="A945" s="14"/>
      <c r="B945" s="247"/>
      <c r="C945" s="247"/>
      <c r="D945" s="247"/>
      <c r="E945" s="495"/>
      <c r="F945" s="247"/>
      <c r="G945" s="247"/>
      <c r="H945" s="473"/>
      <c r="I945" s="14"/>
      <c r="J945" s="14"/>
      <c r="K945" s="14"/>
      <c r="L945" s="14"/>
      <c r="M945" s="14"/>
      <c r="N945" s="14"/>
      <c r="O945" s="14"/>
      <c r="P945" s="14"/>
      <c r="Q945" s="14"/>
      <c r="R945" s="14"/>
      <c r="S945" s="14"/>
      <c r="T945" s="14"/>
      <c r="U945" s="14"/>
      <c r="V945" s="14"/>
      <c r="W945" s="14"/>
      <c r="X945" s="14"/>
      <c r="Y945" s="14"/>
      <c r="Z945" s="14"/>
    </row>
    <row r="946" spans="1:26" ht="12.75" customHeight="1" x14ac:dyDescent="0.2">
      <c r="A946" s="14"/>
      <c r="B946" s="247"/>
      <c r="C946" s="247"/>
      <c r="D946" s="247"/>
      <c r="E946" s="495"/>
      <c r="F946" s="247"/>
      <c r="G946" s="247"/>
      <c r="H946" s="473"/>
      <c r="I946" s="14"/>
      <c r="J946" s="14"/>
      <c r="K946" s="14"/>
      <c r="L946" s="14"/>
      <c r="M946" s="14"/>
      <c r="N946" s="14"/>
      <c r="O946" s="14"/>
      <c r="P946" s="14"/>
      <c r="Q946" s="14"/>
      <c r="R946" s="14"/>
      <c r="S946" s="14"/>
      <c r="T946" s="14"/>
      <c r="U946" s="14"/>
      <c r="V946" s="14"/>
      <c r="W946" s="14"/>
      <c r="X946" s="14"/>
      <c r="Y946" s="14"/>
      <c r="Z946" s="14"/>
    </row>
    <row r="947" spans="1:26" ht="12.75" customHeight="1" x14ac:dyDescent="0.2">
      <c r="A947" s="14"/>
      <c r="B947" s="247"/>
      <c r="C947" s="247"/>
      <c r="D947" s="247"/>
      <c r="E947" s="495"/>
      <c r="F947" s="247"/>
      <c r="G947" s="247"/>
      <c r="H947" s="473"/>
      <c r="I947" s="14"/>
      <c r="J947" s="14"/>
      <c r="K947" s="14"/>
      <c r="L947" s="14"/>
      <c r="M947" s="14"/>
      <c r="N947" s="14"/>
      <c r="O947" s="14"/>
      <c r="P947" s="14"/>
      <c r="Q947" s="14"/>
      <c r="R947" s="14"/>
      <c r="S947" s="14"/>
      <c r="T947" s="14"/>
      <c r="U947" s="14"/>
      <c r="V947" s="14"/>
      <c r="W947" s="14"/>
      <c r="X947" s="14"/>
      <c r="Y947" s="14"/>
      <c r="Z947" s="14"/>
    </row>
    <row r="948" spans="1:26" ht="12.75" customHeight="1" x14ac:dyDescent="0.2">
      <c r="A948" s="14"/>
      <c r="B948" s="247"/>
      <c r="C948" s="247"/>
      <c r="D948" s="247"/>
      <c r="E948" s="495"/>
      <c r="F948" s="247"/>
      <c r="G948" s="247"/>
      <c r="H948" s="473"/>
      <c r="I948" s="14"/>
      <c r="J948" s="14"/>
      <c r="K948" s="14"/>
      <c r="L948" s="14"/>
      <c r="M948" s="14"/>
      <c r="N948" s="14"/>
      <c r="O948" s="14"/>
      <c r="P948" s="14"/>
      <c r="Q948" s="14"/>
      <c r="R948" s="14"/>
      <c r="S948" s="14"/>
      <c r="T948" s="14"/>
      <c r="U948" s="14"/>
      <c r="V948" s="14"/>
      <c r="W948" s="14"/>
      <c r="X948" s="14"/>
      <c r="Y948" s="14"/>
      <c r="Z948" s="14"/>
    </row>
    <row r="949" spans="1:26" ht="12.75" customHeight="1" x14ac:dyDescent="0.2">
      <c r="A949" s="14"/>
      <c r="B949" s="247"/>
      <c r="C949" s="247"/>
      <c r="D949" s="247"/>
      <c r="E949" s="495"/>
      <c r="F949" s="247"/>
      <c r="G949" s="247"/>
      <c r="H949" s="473"/>
      <c r="I949" s="14"/>
      <c r="J949" s="14"/>
      <c r="K949" s="14"/>
      <c r="L949" s="14"/>
      <c r="M949" s="14"/>
      <c r="N949" s="14"/>
      <c r="O949" s="14"/>
      <c r="P949" s="14"/>
      <c r="Q949" s="14"/>
      <c r="R949" s="14"/>
      <c r="S949" s="14"/>
      <c r="T949" s="14"/>
      <c r="U949" s="14"/>
      <c r="V949" s="14"/>
      <c r="W949" s="14"/>
      <c r="X949" s="14"/>
      <c r="Y949" s="14"/>
      <c r="Z949" s="14"/>
    </row>
    <row r="950" spans="1:26" ht="12.75" customHeight="1" x14ac:dyDescent="0.2">
      <c r="A950" s="14"/>
      <c r="B950" s="247"/>
      <c r="C950" s="247"/>
      <c r="D950" s="247"/>
      <c r="E950" s="495"/>
      <c r="F950" s="247"/>
      <c r="G950" s="247"/>
      <c r="H950" s="473"/>
      <c r="I950" s="14"/>
      <c r="J950" s="14"/>
      <c r="K950" s="14"/>
      <c r="L950" s="14"/>
      <c r="M950" s="14"/>
      <c r="N950" s="14"/>
      <c r="O950" s="14"/>
      <c r="P950" s="14"/>
      <c r="Q950" s="14"/>
      <c r="R950" s="14"/>
      <c r="S950" s="14"/>
      <c r="T950" s="14"/>
      <c r="U950" s="14"/>
      <c r="V950" s="14"/>
      <c r="W950" s="14"/>
      <c r="X950" s="14"/>
      <c r="Y950" s="14"/>
      <c r="Z950" s="14"/>
    </row>
    <row r="951" spans="1:26" ht="12.75" customHeight="1" x14ac:dyDescent="0.2">
      <c r="A951" s="14"/>
      <c r="B951" s="247"/>
      <c r="C951" s="247"/>
      <c r="D951" s="247"/>
      <c r="E951" s="495"/>
      <c r="F951" s="247"/>
      <c r="G951" s="247"/>
      <c r="H951" s="473"/>
      <c r="I951" s="14"/>
      <c r="J951" s="14"/>
      <c r="K951" s="14"/>
      <c r="L951" s="14"/>
      <c r="M951" s="14"/>
      <c r="N951" s="14"/>
      <c r="O951" s="14"/>
      <c r="P951" s="14"/>
      <c r="Q951" s="14"/>
      <c r="R951" s="14"/>
      <c r="S951" s="14"/>
      <c r="T951" s="14"/>
      <c r="U951" s="14"/>
      <c r="V951" s="14"/>
      <c r="W951" s="14"/>
      <c r="X951" s="14"/>
      <c r="Y951" s="14"/>
      <c r="Z951" s="14"/>
    </row>
    <row r="952" spans="1:26" ht="12.75" customHeight="1" x14ac:dyDescent="0.2">
      <c r="A952" s="14"/>
      <c r="B952" s="247"/>
      <c r="C952" s="247"/>
      <c r="D952" s="247"/>
      <c r="E952" s="495"/>
      <c r="F952" s="247"/>
      <c r="G952" s="247"/>
      <c r="H952" s="473"/>
      <c r="I952" s="14"/>
      <c r="J952" s="14"/>
      <c r="K952" s="14"/>
      <c r="L952" s="14"/>
      <c r="M952" s="14"/>
      <c r="N952" s="14"/>
      <c r="O952" s="14"/>
      <c r="P952" s="14"/>
      <c r="Q952" s="14"/>
      <c r="R952" s="14"/>
      <c r="S952" s="14"/>
      <c r="T952" s="14"/>
      <c r="U952" s="14"/>
      <c r="V952" s="14"/>
      <c r="W952" s="14"/>
      <c r="X952" s="14"/>
      <c r="Y952" s="14"/>
      <c r="Z952" s="14"/>
    </row>
    <row r="953" spans="1:26" ht="12.75" customHeight="1" x14ac:dyDescent="0.2">
      <c r="A953" s="14"/>
      <c r="B953" s="247"/>
      <c r="C953" s="247"/>
      <c r="D953" s="247"/>
      <c r="E953" s="495"/>
      <c r="F953" s="247"/>
      <c r="G953" s="247"/>
      <c r="H953" s="473"/>
      <c r="I953" s="14"/>
      <c r="J953" s="14"/>
      <c r="K953" s="14"/>
      <c r="L953" s="14"/>
      <c r="M953" s="14"/>
      <c r="N953" s="14"/>
      <c r="O953" s="14"/>
      <c r="P953" s="14"/>
      <c r="Q953" s="14"/>
      <c r="R953" s="14"/>
      <c r="S953" s="14"/>
      <c r="T953" s="14"/>
      <c r="U953" s="14"/>
      <c r="V953" s="14"/>
      <c r="W953" s="14"/>
      <c r="X953" s="14"/>
      <c r="Y953" s="14"/>
      <c r="Z953" s="14"/>
    </row>
    <row r="954" spans="1:26" ht="12.75" customHeight="1" x14ac:dyDescent="0.2">
      <c r="A954" s="14"/>
      <c r="B954" s="247"/>
      <c r="C954" s="247"/>
      <c r="D954" s="247"/>
      <c r="E954" s="495"/>
      <c r="F954" s="247"/>
      <c r="G954" s="247"/>
      <c r="H954" s="473"/>
      <c r="I954" s="14"/>
      <c r="J954" s="14"/>
      <c r="K954" s="14"/>
      <c r="L954" s="14"/>
      <c r="M954" s="14"/>
      <c r="N954" s="14"/>
      <c r="O954" s="14"/>
      <c r="P954" s="14"/>
      <c r="Q954" s="14"/>
      <c r="R954" s="14"/>
      <c r="S954" s="14"/>
      <c r="T954" s="14"/>
      <c r="U954" s="14"/>
      <c r="V954" s="14"/>
      <c r="W954" s="14"/>
      <c r="X954" s="14"/>
      <c r="Y954" s="14"/>
      <c r="Z954" s="14"/>
    </row>
    <row r="955" spans="1:26" ht="12.75" customHeight="1" x14ac:dyDescent="0.2">
      <c r="A955" s="14"/>
      <c r="B955" s="247"/>
      <c r="C955" s="247"/>
      <c r="D955" s="247"/>
      <c r="E955" s="495"/>
      <c r="F955" s="247"/>
      <c r="G955" s="247"/>
      <c r="H955" s="473"/>
      <c r="I955" s="14"/>
      <c r="J955" s="14"/>
      <c r="K955" s="14"/>
      <c r="L955" s="14"/>
      <c r="M955" s="14"/>
      <c r="N955" s="14"/>
      <c r="O955" s="14"/>
      <c r="P955" s="14"/>
      <c r="Q955" s="14"/>
      <c r="R955" s="14"/>
      <c r="S955" s="14"/>
      <c r="T955" s="14"/>
      <c r="U955" s="14"/>
      <c r="V955" s="14"/>
      <c r="W955" s="14"/>
      <c r="X955" s="14"/>
      <c r="Y955" s="14"/>
      <c r="Z955" s="14"/>
    </row>
    <row r="956" spans="1:26" ht="12.75" customHeight="1" x14ac:dyDescent="0.2">
      <c r="A956" s="14"/>
      <c r="B956" s="247"/>
      <c r="C956" s="247"/>
      <c r="D956" s="247"/>
      <c r="E956" s="495"/>
      <c r="F956" s="247"/>
      <c r="G956" s="247"/>
      <c r="H956" s="473"/>
      <c r="I956" s="14"/>
      <c r="J956" s="14"/>
      <c r="K956" s="14"/>
      <c r="L956" s="14"/>
      <c r="M956" s="14"/>
      <c r="N956" s="14"/>
      <c r="O956" s="14"/>
      <c r="P956" s="14"/>
      <c r="Q956" s="14"/>
      <c r="R956" s="14"/>
      <c r="S956" s="14"/>
      <c r="T956" s="14"/>
      <c r="U956" s="14"/>
      <c r="V956" s="14"/>
      <c r="W956" s="14"/>
      <c r="X956" s="14"/>
      <c r="Y956" s="14"/>
      <c r="Z956" s="14"/>
    </row>
    <row r="957" spans="1:26" ht="12.75" customHeight="1" x14ac:dyDescent="0.2">
      <c r="A957" s="14"/>
      <c r="B957" s="247"/>
      <c r="C957" s="247"/>
      <c r="D957" s="247"/>
      <c r="E957" s="495"/>
      <c r="F957" s="247"/>
      <c r="G957" s="247"/>
      <c r="H957" s="473"/>
      <c r="I957" s="14"/>
      <c r="J957" s="14"/>
      <c r="K957" s="14"/>
      <c r="L957" s="14"/>
      <c r="M957" s="14"/>
      <c r="N957" s="14"/>
      <c r="O957" s="14"/>
      <c r="P957" s="14"/>
      <c r="Q957" s="14"/>
      <c r="R957" s="14"/>
      <c r="S957" s="14"/>
      <c r="T957" s="14"/>
      <c r="U957" s="14"/>
      <c r="V957" s="14"/>
      <c r="W957" s="14"/>
      <c r="X957" s="14"/>
      <c r="Y957" s="14"/>
      <c r="Z957" s="14"/>
    </row>
    <row r="958" spans="1:26" ht="12.75" customHeight="1" x14ac:dyDescent="0.2">
      <c r="A958" s="14"/>
      <c r="B958" s="247"/>
      <c r="C958" s="247"/>
      <c r="D958" s="247"/>
      <c r="E958" s="495"/>
      <c r="F958" s="247"/>
      <c r="G958" s="247"/>
      <c r="H958" s="473"/>
      <c r="I958" s="14"/>
      <c r="J958" s="14"/>
      <c r="K958" s="14"/>
      <c r="L958" s="14"/>
      <c r="M958" s="14"/>
      <c r="N958" s="14"/>
      <c r="O958" s="14"/>
      <c r="P958" s="14"/>
      <c r="Q958" s="14"/>
      <c r="R958" s="14"/>
      <c r="S958" s="14"/>
      <c r="T958" s="14"/>
      <c r="U958" s="14"/>
      <c r="V958" s="14"/>
      <c r="W958" s="14"/>
      <c r="X958" s="14"/>
      <c r="Y958" s="14"/>
      <c r="Z958" s="14"/>
    </row>
    <row r="959" spans="1:26" ht="12.75" customHeight="1" x14ac:dyDescent="0.2">
      <c r="A959" s="14"/>
      <c r="B959" s="247"/>
      <c r="C959" s="247"/>
      <c r="D959" s="247"/>
      <c r="E959" s="495"/>
      <c r="F959" s="247"/>
      <c r="G959" s="247"/>
      <c r="H959" s="473"/>
      <c r="I959" s="14"/>
      <c r="J959" s="14"/>
      <c r="K959" s="14"/>
      <c r="L959" s="14"/>
      <c r="M959" s="14"/>
      <c r="N959" s="14"/>
      <c r="O959" s="14"/>
      <c r="P959" s="14"/>
      <c r="Q959" s="14"/>
      <c r="R959" s="14"/>
      <c r="S959" s="14"/>
      <c r="T959" s="14"/>
      <c r="U959" s="14"/>
      <c r="V959" s="14"/>
      <c r="W959" s="14"/>
      <c r="X959" s="14"/>
      <c r="Y959" s="14"/>
      <c r="Z959" s="14"/>
    </row>
    <row r="960" spans="1:26" ht="12.75" customHeight="1" x14ac:dyDescent="0.2">
      <c r="A960" s="14"/>
      <c r="B960" s="247"/>
      <c r="C960" s="247"/>
      <c r="D960" s="247"/>
      <c r="E960" s="495"/>
      <c r="F960" s="247"/>
      <c r="G960" s="247"/>
      <c r="H960" s="473"/>
      <c r="I960" s="14"/>
      <c r="J960" s="14"/>
      <c r="K960" s="14"/>
      <c r="L960" s="14"/>
      <c r="M960" s="14"/>
      <c r="N960" s="14"/>
      <c r="O960" s="14"/>
      <c r="P960" s="14"/>
      <c r="Q960" s="14"/>
      <c r="R960" s="14"/>
      <c r="S960" s="14"/>
      <c r="T960" s="14"/>
      <c r="U960" s="14"/>
      <c r="V960" s="14"/>
      <c r="W960" s="14"/>
      <c r="X960" s="14"/>
      <c r="Y960" s="14"/>
      <c r="Z960" s="14"/>
    </row>
    <row r="961" spans="1:26" ht="12.75" customHeight="1" x14ac:dyDescent="0.2">
      <c r="A961" s="14"/>
      <c r="B961" s="247"/>
      <c r="C961" s="247"/>
      <c r="D961" s="247"/>
      <c r="E961" s="495"/>
      <c r="F961" s="247"/>
      <c r="G961" s="247"/>
      <c r="H961" s="473"/>
      <c r="I961" s="14"/>
      <c r="J961" s="14"/>
      <c r="K961" s="14"/>
      <c r="L961" s="14"/>
      <c r="M961" s="14"/>
      <c r="N961" s="14"/>
      <c r="O961" s="14"/>
      <c r="P961" s="14"/>
      <c r="Q961" s="14"/>
      <c r="R961" s="14"/>
      <c r="S961" s="14"/>
      <c r="T961" s="14"/>
      <c r="U961" s="14"/>
      <c r="V961" s="14"/>
      <c r="W961" s="14"/>
      <c r="X961" s="14"/>
      <c r="Y961" s="14"/>
      <c r="Z961" s="14"/>
    </row>
    <row r="962" spans="1:26" ht="12.75" customHeight="1" x14ac:dyDescent="0.2">
      <c r="A962" s="14"/>
      <c r="B962" s="247"/>
      <c r="C962" s="247"/>
      <c r="D962" s="247"/>
      <c r="E962" s="495"/>
      <c r="F962" s="247"/>
      <c r="G962" s="247"/>
      <c r="H962" s="473"/>
      <c r="I962" s="14"/>
      <c r="J962" s="14"/>
      <c r="K962" s="14"/>
      <c r="L962" s="14"/>
      <c r="M962" s="14"/>
      <c r="N962" s="14"/>
      <c r="O962" s="14"/>
      <c r="P962" s="14"/>
      <c r="Q962" s="14"/>
      <c r="R962" s="14"/>
      <c r="S962" s="14"/>
      <c r="T962" s="14"/>
      <c r="U962" s="14"/>
      <c r="V962" s="14"/>
      <c r="W962" s="14"/>
      <c r="X962" s="14"/>
      <c r="Y962" s="14"/>
      <c r="Z962" s="14"/>
    </row>
    <row r="963" spans="1:26" ht="12.75" customHeight="1" x14ac:dyDescent="0.2">
      <c r="A963" s="14"/>
      <c r="B963" s="247"/>
      <c r="C963" s="247"/>
      <c r="D963" s="247"/>
      <c r="E963" s="495"/>
      <c r="F963" s="247"/>
      <c r="G963" s="247"/>
      <c r="H963" s="473"/>
      <c r="I963" s="14"/>
      <c r="J963" s="14"/>
      <c r="K963" s="14"/>
      <c r="L963" s="14"/>
      <c r="M963" s="14"/>
      <c r="N963" s="14"/>
      <c r="O963" s="14"/>
      <c r="P963" s="14"/>
      <c r="Q963" s="14"/>
      <c r="R963" s="14"/>
      <c r="S963" s="14"/>
      <c r="T963" s="14"/>
      <c r="U963" s="14"/>
      <c r="V963" s="14"/>
      <c r="W963" s="14"/>
      <c r="X963" s="14"/>
      <c r="Y963" s="14"/>
      <c r="Z963" s="14"/>
    </row>
    <row r="964" spans="1:26" ht="12.75" customHeight="1" x14ac:dyDescent="0.2">
      <c r="A964" s="14"/>
      <c r="B964" s="247"/>
      <c r="C964" s="247"/>
      <c r="D964" s="247"/>
      <c r="E964" s="495"/>
      <c r="F964" s="247"/>
      <c r="G964" s="247"/>
      <c r="H964" s="473"/>
      <c r="I964" s="14"/>
      <c r="J964" s="14"/>
      <c r="K964" s="14"/>
      <c r="L964" s="14"/>
      <c r="M964" s="14"/>
      <c r="N964" s="14"/>
      <c r="O964" s="14"/>
      <c r="P964" s="14"/>
      <c r="Q964" s="14"/>
      <c r="R964" s="14"/>
      <c r="S964" s="14"/>
      <c r="T964" s="14"/>
      <c r="U964" s="14"/>
      <c r="V964" s="14"/>
      <c r="W964" s="14"/>
      <c r="X964" s="14"/>
      <c r="Y964" s="14"/>
      <c r="Z964" s="14"/>
    </row>
    <row r="965" spans="1:26" ht="12.75" customHeight="1" x14ac:dyDescent="0.2">
      <c r="A965" s="14"/>
      <c r="B965" s="247"/>
      <c r="C965" s="247"/>
      <c r="D965" s="247"/>
      <c r="E965" s="495"/>
      <c r="F965" s="247"/>
      <c r="G965" s="247"/>
      <c r="H965" s="473"/>
      <c r="I965" s="14"/>
      <c r="J965" s="14"/>
      <c r="K965" s="14"/>
      <c r="L965" s="14"/>
      <c r="M965" s="14"/>
      <c r="N965" s="14"/>
      <c r="O965" s="14"/>
      <c r="P965" s="14"/>
      <c r="Q965" s="14"/>
      <c r="R965" s="14"/>
      <c r="S965" s="14"/>
      <c r="T965" s="14"/>
      <c r="U965" s="14"/>
      <c r="V965" s="14"/>
      <c r="W965" s="14"/>
      <c r="X965" s="14"/>
      <c r="Y965" s="14"/>
      <c r="Z965" s="14"/>
    </row>
    <row r="966" spans="1:26" ht="12.75" customHeight="1" x14ac:dyDescent="0.2">
      <c r="A966" s="14"/>
      <c r="B966" s="247"/>
      <c r="C966" s="247"/>
      <c r="D966" s="247"/>
      <c r="E966" s="495"/>
      <c r="F966" s="247"/>
      <c r="G966" s="247"/>
      <c r="H966" s="473"/>
      <c r="I966" s="14"/>
      <c r="J966" s="14"/>
      <c r="K966" s="14"/>
      <c r="L966" s="14"/>
      <c r="M966" s="14"/>
      <c r="N966" s="14"/>
      <c r="O966" s="14"/>
      <c r="P966" s="14"/>
      <c r="Q966" s="14"/>
      <c r="R966" s="14"/>
      <c r="S966" s="14"/>
      <c r="T966" s="14"/>
      <c r="U966" s="14"/>
      <c r="V966" s="14"/>
      <c r="W966" s="14"/>
      <c r="X966" s="14"/>
      <c r="Y966" s="14"/>
      <c r="Z966" s="14"/>
    </row>
    <row r="967" spans="1:26" ht="12.75" customHeight="1" x14ac:dyDescent="0.2">
      <c r="A967" s="14"/>
      <c r="B967" s="247"/>
      <c r="C967" s="247"/>
      <c r="D967" s="247"/>
      <c r="E967" s="495"/>
      <c r="F967" s="247"/>
      <c r="G967" s="247"/>
      <c r="H967" s="473"/>
      <c r="I967" s="14"/>
      <c r="J967" s="14"/>
      <c r="K967" s="14"/>
      <c r="L967" s="14"/>
      <c r="M967" s="14"/>
      <c r="N967" s="14"/>
      <c r="O967" s="14"/>
      <c r="P967" s="14"/>
      <c r="Q967" s="14"/>
      <c r="R967" s="14"/>
      <c r="S967" s="14"/>
      <c r="T967" s="14"/>
      <c r="U967" s="14"/>
      <c r="V967" s="14"/>
      <c r="W967" s="14"/>
      <c r="X967" s="14"/>
      <c r="Y967" s="14"/>
      <c r="Z967" s="14"/>
    </row>
    <row r="968" spans="1:26" ht="12.75" customHeight="1" x14ac:dyDescent="0.2">
      <c r="A968" s="14"/>
      <c r="B968" s="247"/>
      <c r="C968" s="247"/>
      <c r="D968" s="247"/>
      <c r="E968" s="495"/>
      <c r="F968" s="247"/>
      <c r="G968" s="247"/>
      <c r="H968" s="473"/>
      <c r="I968" s="14"/>
      <c r="J968" s="14"/>
      <c r="K968" s="14"/>
      <c r="L968" s="14"/>
      <c r="M968" s="14"/>
      <c r="N968" s="14"/>
      <c r="O968" s="14"/>
      <c r="P968" s="14"/>
      <c r="Q968" s="14"/>
      <c r="R968" s="14"/>
      <c r="S968" s="14"/>
      <c r="T968" s="14"/>
      <c r="U968" s="14"/>
      <c r="V968" s="14"/>
      <c r="W968" s="14"/>
      <c r="X968" s="14"/>
      <c r="Y968" s="14"/>
      <c r="Z968" s="14"/>
    </row>
    <row r="969" spans="1:26" ht="12.75" customHeight="1" x14ac:dyDescent="0.2">
      <c r="A969" s="14"/>
      <c r="B969" s="247"/>
      <c r="C969" s="247"/>
      <c r="D969" s="247"/>
      <c r="E969" s="495"/>
      <c r="F969" s="247"/>
      <c r="G969" s="247"/>
      <c r="H969" s="473"/>
      <c r="I969" s="14"/>
      <c r="J969" s="14"/>
      <c r="K969" s="14"/>
      <c r="L969" s="14"/>
      <c r="M969" s="14"/>
      <c r="N969" s="14"/>
      <c r="O969" s="14"/>
      <c r="P969" s="14"/>
      <c r="Q969" s="14"/>
      <c r="R969" s="14"/>
      <c r="S969" s="14"/>
      <c r="T969" s="14"/>
      <c r="U969" s="14"/>
      <c r="V969" s="14"/>
      <c r="W969" s="14"/>
      <c r="X969" s="14"/>
      <c r="Y969" s="14"/>
      <c r="Z969" s="14"/>
    </row>
    <row r="970" spans="1:26" ht="12.75" customHeight="1" x14ac:dyDescent="0.2">
      <c r="A970" s="14"/>
      <c r="B970" s="247"/>
      <c r="C970" s="247"/>
      <c r="D970" s="247"/>
      <c r="E970" s="495"/>
      <c r="F970" s="247"/>
      <c r="G970" s="247"/>
      <c r="H970" s="473"/>
      <c r="I970" s="14"/>
      <c r="J970" s="14"/>
      <c r="K970" s="14"/>
      <c r="L970" s="14"/>
      <c r="M970" s="14"/>
      <c r="N970" s="14"/>
      <c r="O970" s="14"/>
      <c r="P970" s="14"/>
      <c r="Q970" s="14"/>
      <c r="R970" s="14"/>
      <c r="S970" s="14"/>
      <c r="T970" s="14"/>
      <c r="U970" s="14"/>
      <c r="V970" s="14"/>
      <c r="W970" s="14"/>
      <c r="X970" s="14"/>
      <c r="Y970" s="14"/>
      <c r="Z970" s="14"/>
    </row>
    <row r="971" spans="1:26" ht="12.75" customHeight="1" x14ac:dyDescent="0.2">
      <c r="A971" s="14"/>
      <c r="B971" s="247"/>
      <c r="C971" s="247"/>
      <c r="D971" s="247"/>
      <c r="E971" s="495"/>
      <c r="F971" s="247"/>
      <c r="G971" s="247"/>
      <c r="H971" s="473"/>
      <c r="I971" s="14"/>
      <c r="J971" s="14"/>
      <c r="K971" s="14"/>
      <c r="L971" s="14"/>
      <c r="M971" s="14"/>
      <c r="N971" s="14"/>
      <c r="O971" s="14"/>
      <c r="P971" s="14"/>
      <c r="Q971" s="14"/>
      <c r="R971" s="14"/>
      <c r="S971" s="14"/>
      <c r="T971" s="14"/>
      <c r="U971" s="14"/>
      <c r="V971" s="14"/>
      <c r="W971" s="14"/>
      <c r="X971" s="14"/>
      <c r="Y971" s="14"/>
      <c r="Z971" s="14"/>
    </row>
    <row r="972" spans="1:26" ht="12.75" customHeight="1" x14ac:dyDescent="0.2">
      <c r="A972" s="14"/>
      <c r="B972" s="247"/>
      <c r="C972" s="247"/>
      <c r="D972" s="247"/>
      <c r="E972" s="495"/>
      <c r="F972" s="247"/>
      <c r="G972" s="247"/>
      <c r="H972" s="473"/>
      <c r="I972" s="14"/>
      <c r="J972" s="14"/>
      <c r="K972" s="14"/>
      <c r="L972" s="14"/>
      <c r="M972" s="14"/>
      <c r="N972" s="14"/>
      <c r="O972" s="14"/>
      <c r="P972" s="14"/>
      <c r="Q972" s="14"/>
      <c r="R972" s="14"/>
      <c r="S972" s="14"/>
      <c r="T972" s="14"/>
      <c r="U972" s="14"/>
      <c r="V972" s="14"/>
      <c r="W972" s="14"/>
      <c r="X972" s="14"/>
      <c r="Y972" s="14"/>
      <c r="Z972" s="14"/>
    </row>
    <row r="973" spans="1:26" ht="12.75" customHeight="1" x14ac:dyDescent="0.2">
      <c r="A973" s="14"/>
      <c r="B973" s="247"/>
      <c r="C973" s="247"/>
      <c r="D973" s="247"/>
      <c r="E973" s="495"/>
      <c r="F973" s="247"/>
      <c r="G973" s="247"/>
      <c r="H973" s="473"/>
      <c r="I973" s="14"/>
      <c r="J973" s="14"/>
      <c r="K973" s="14"/>
      <c r="L973" s="14"/>
      <c r="M973" s="14"/>
      <c r="N973" s="14"/>
      <c r="O973" s="14"/>
      <c r="P973" s="14"/>
      <c r="Q973" s="14"/>
      <c r="R973" s="14"/>
      <c r="S973" s="14"/>
      <c r="T973" s="14"/>
      <c r="U973" s="14"/>
      <c r="V973" s="14"/>
      <c r="W973" s="14"/>
      <c r="X973" s="14"/>
      <c r="Y973" s="14"/>
      <c r="Z973" s="14"/>
    </row>
    <row r="974" spans="1:26" ht="12.75" customHeight="1" x14ac:dyDescent="0.2">
      <c r="A974" s="14"/>
      <c r="B974" s="247"/>
      <c r="C974" s="247"/>
      <c r="D974" s="247"/>
      <c r="E974" s="495"/>
      <c r="F974" s="247"/>
      <c r="G974" s="247"/>
      <c r="H974" s="473"/>
      <c r="I974" s="14"/>
      <c r="J974" s="14"/>
      <c r="K974" s="14"/>
      <c r="L974" s="14"/>
      <c r="M974" s="14"/>
      <c r="N974" s="14"/>
      <c r="O974" s="14"/>
      <c r="P974" s="14"/>
      <c r="Q974" s="14"/>
      <c r="R974" s="14"/>
      <c r="S974" s="14"/>
      <c r="T974" s="14"/>
      <c r="U974" s="14"/>
      <c r="V974" s="14"/>
      <c r="W974" s="14"/>
      <c r="X974" s="14"/>
      <c r="Y974" s="14"/>
      <c r="Z974" s="14"/>
    </row>
    <row r="975" spans="1:26" ht="12.75" customHeight="1" x14ac:dyDescent="0.2">
      <c r="A975" s="14"/>
      <c r="B975" s="247"/>
      <c r="C975" s="247"/>
      <c r="D975" s="247"/>
      <c r="E975" s="495"/>
      <c r="F975" s="247"/>
      <c r="G975" s="247"/>
      <c r="H975" s="473"/>
      <c r="I975" s="14"/>
      <c r="J975" s="14"/>
      <c r="K975" s="14"/>
      <c r="L975" s="14"/>
      <c r="M975" s="14"/>
      <c r="N975" s="14"/>
      <c r="O975" s="14"/>
      <c r="P975" s="14"/>
      <c r="Q975" s="14"/>
      <c r="R975" s="14"/>
      <c r="S975" s="14"/>
      <c r="T975" s="14"/>
      <c r="U975" s="14"/>
      <c r="V975" s="14"/>
      <c r="W975" s="14"/>
      <c r="X975" s="14"/>
      <c r="Y975" s="14"/>
      <c r="Z975" s="14"/>
    </row>
    <row r="976" spans="1:26" ht="12.75" customHeight="1" x14ac:dyDescent="0.2">
      <c r="A976" s="14"/>
      <c r="B976" s="247"/>
      <c r="C976" s="247"/>
      <c r="D976" s="247"/>
      <c r="E976" s="495"/>
      <c r="F976" s="247"/>
      <c r="G976" s="247"/>
      <c r="H976" s="473"/>
      <c r="I976" s="14"/>
      <c r="J976" s="14"/>
      <c r="K976" s="14"/>
      <c r="L976" s="14"/>
      <c r="M976" s="14"/>
      <c r="N976" s="14"/>
      <c r="O976" s="14"/>
      <c r="P976" s="14"/>
      <c r="Q976" s="14"/>
      <c r="R976" s="14"/>
      <c r="S976" s="14"/>
      <c r="T976" s="14"/>
      <c r="U976" s="14"/>
      <c r="V976" s="14"/>
      <c r="W976" s="14"/>
      <c r="X976" s="14"/>
      <c r="Y976" s="14"/>
      <c r="Z976" s="14"/>
    </row>
    <row r="977" spans="1:26" ht="12.75" customHeight="1" x14ac:dyDescent="0.2">
      <c r="A977" s="14"/>
      <c r="B977" s="247"/>
      <c r="C977" s="247"/>
      <c r="D977" s="247"/>
      <c r="E977" s="495"/>
      <c r="F977" s="247"/>
      <c r="G977" s="247"/>
      <c r="H977" s="473"/>
      <c r="I977" s="14"/>
      <c r="J977" s="14"/>
      <c r="K977" s="14"/>
      <c r="L977" s="14"/>
      <c r="M977" s="14"/>
      <c r="N977" s="14"/>
      <c r="O977" s="14"/>
      <c r="P977" s="14"/>
      <c r="Q977" s="14"/>
      <c r="R977" s="14"/>
      <c r="S977" s="14"/>
      <c r="T977" s="14"/>
      <c r="U977" s="14"/>
      <c r="V977" s="14"/>
      <c r="W977" s="14"/>
      <c r="X977" s="14"/>
      <c r="Y977" s="14"/>
      <c r="Z977" s="14"/>
    </row>
    <row r="978" spans="1:26" ht="12.75" customHeight="1" x14ac:dyDescent="0.2">
      <c r="A978" s="14"/>
      <c r="B978" s="247"/>
      <c r="C978" s="247"/>
      <c r="D978" s="247"/>
      <c r="E978" s="495"/>
      <c r="F978" s="247"/>
      <c r="G978" s="247"/>
      <c r="H978" s="473"/>
      <c r="I978" s="14"/>
      <c r="J978" s="14"/>
      <c r="K978" s="14"/>
      <c r="L978" s="14"/>
      <c r="M978" s="14"/>
      <c r="N978" s="14"/>
      <c r="O978" s="14"/>
      <c r="P978" s="14"/>
      <c r="Q978" s="14"/>
      <c r="R978" s="14"/>
      <c r="S978" s="14"/>
      <c r="T978" s="14"/>
      <c r="U978" s="14"/>
      <c r="V978" s="14"/>
      <c r="W978" s="14"/>
      <c r="X978" s="14"/>
      <c r="Y978" s="14"/>
      <c r="Z978" s="14"/>
    </row>
    <row r="979" spans="1:26" ht="12.75" customHeight="1" x14ac:dyDescent="0.2">
      <c r="A979" s="14"/>
      <c r="B979" s="247"/>
      <c r="C979" s="247"/>
      <c r="D979" s="247"/>
      <c r="E979" s="495"/>
      <c r="F979" s="247"/>
      <c r="G979" s="247"/>
      <c r="H979" s="473"/>
      <c r="I979" s="14"/>
      <c r="J979" s="14"/>
      <c r="K979" s="14"/>
      <c r="L979" s="14"/>
      <c r="M979" s="14"/>
      <c r="N979" s="14"/>
      <c r="O979" s="14"/>
      <c r="P979" s="14"/>
      <c r="Q979" s="14"/>
      <c r="R979" s="14"/>
      <c r="S979" s="14"/>
      <c r="T979" s="14"/>
      <c r="U979" s="14"/>
      <c r="V979" s="14"/>
      <c r="W979" s="14"/>
      <c r="X979" s="14"/>
      <c r="Y979" s="14"/>
      <c r="Z979" s="14"/>
    </row>
    <row r="980" spans="1:26" ht="12.75" customHeight="1" x14ac:dyDescent="0.2">
      <c r="A980" s="14"/>
      <c r="B980" s="247"/>
      <c r="C980" s="247"/>
      <c r="D980" s="247"/>
      <c r="E980" s="495"/>
      <c r="F980" s="247"/>
      <c r="G980" s="247"/>
      <c r="H980" s="473"/>
      <c r="I980" s="14"/>
      <c r="J980" s="14"/>
      <c r="K980" s="14"/>
      <c r="L980" s="14"/>
      <c r="M980" s="14"/>
      <c r="N980" s="14"/>
      <c r="O980" s="14"/>
      <c r="P980" s="14"/>
      <c r="Q980" s="14"/>
      <c r="R980" s="14"/>
      <c r="S980" s="14"/>
      <c r="T980" s="14"/>
      <c r="U980" s="14"/>
      <c r="V980" s="14"/>
      <c r="W980" s="14"/>
      <c r="X980" s="14"/>
      <c r="Y980" s="14"/>
      <c r="Z980" s="14"/>
    </row>
    <row r="981" spans="1:26" ht="12.75" customHeight="1" x14ac:dyDescent="0.2">
      <c r="A981" s="14"/>
      <c r="B981" s="247"/>
      <c r="C981" s="247"/>
      <c r="D981" s="247"/>
      <c r="E981" s="495"/>
      <c r="F981" s="247"/>
      <c r="G981" s="247"/>
      <c r="H981" s="473"/>
      <c r="I981" s="14"/>
      <c r="J981" s="14"/>
      <c r="K981" s="14"/>
      <c r="L981" s="14"/>
      <c r="M981" s="14"/>
      <c r="N981" s="14"/>
      <c r="O981" s="14"/>
      <c r="P981" s="14"/>
      <c r="Q981" s="14"/>
      <c r="R981" s="14"/>
      <c r="S981" s="14"/>
      <c r="T981" s="14"/>
      <c r="U981" s="14"/>
      <c r="V981" s="14"/>
      <c r="W981" s="14"/>
      <c r="X981" s="14"/>
      <c r="Y981" s="14"/>
      <c r="Z981" s="14"/>
    </row>
    <row r="982" spans="1:26" ht="12.75" customHeight="1" x14ac:dyDescent="0.2">
      <c r="A982" s="14"/>
      <c r="B982" s="247"/>
      <c r="C982" s="247"/>
      <c r="D982" s="247"/>
      <c r="E982" s="495"/>
      <c r="F982" s="247"/>
      <c r="G982" s="247"/>
      <c r="H982" s="473"/>
      <c r="I982" s="14"/>
      <c r="J982" s="14"/>
      <c r="K982" s="14"/>
      <c r="L982" s="14"/>
      <c r="M982" s="14"/>
      <c r="N982" s="14"/>
      <c r="O982" s="14"/>
      <c r="P982" s="14"/>
      <c r="Q982" s="14"/>
      <c r="R982" s="14"/>
      <c r="S982" s="14"/>
      <c r="T982" s="14"/>
      <c r="U982" s="14"/>
      <c r="V982" s="14"/>
      <c r="W982" s="14"/>
      <c r="X982" s="14"/>
      <c r="Y982" s="14"/>
      <c r="Z982" s="14"/>
    </row>
    <row r="983" spans="1:26" ht="12.75" customHeight="1" x14ac:dyDescent="0.2">
      <c r="A983" s="14"/>
      <c r="B983" s="247"/>
      <c r="C983" s="247"/>
      <c r="D983" s="247"/>
      <c r="E983" s="495"/>
      <c r="F983" s="247"/>
      <c r="G983" s="247"/>
      <c r="H983" s="473"/>
      <c r="I983" s="14"/>
      <c r="J983" s="14"/>
      <c r="K983" s="14"/>
      <c r="L983" s="14"/>
      <c r="M983" s="14"/>
      <c r="N983" s="14"/>
      <c r="O983" s="14"/>
      <c r="P983" s="14"/>
      <c r="Q983" s="14"/>
      <c r="R983" s="14"/>
      <c r="S983" s="14"/>
      <c r="T983" s="14"/>
      <c r="U983" s="14"/>
      <c r="V983" s="14"/>
      <c r="W983" s="14"/>
      <c r="X983" s="14"/>
      <c r="Y983" s="14"/>
      <c r="Z983" s="14"/>
    </row>
    <row r="984" spans="1:26" ht="12.75" customHeight="1" x14ac:dyDescent="0.2">
      <c r="A984" s="14"/>
      <c r="B984" s="247"/>
      <c r="C984" s="247"/>
      <c r="D984" s="247"/>
      <c r="E984" s="495"/>
      <c r="F984" s="247"/>
      <c r="G984" s="247"/>
      <c r="H984" s="473"/>
      <c r="I984" s="14"/>
      <c r="J984" s="14"/>
      <c r="K984" s="14"/>
      <c r="L984" s="14"/>
      <c r="M984" s="14"/>
      <c r="N984" s="14"/>
      <c r="O984" s="14"/>
      <c r="P984" s="14"/>
      <c r="Q984" s="14"/>
      <c r="R984" s="14"/>
      <c r="S984" s="14"/>
      <c r="T984" s="14"/>
      <c r="U984" s="14"/>
      <c r="V984" s="14"/>
      <c r="W984" s="14"/>
      <c r="X984" s="14"/>
      <c r="Y984" s="14"/>
      <c r="Z984" s="14"/>
    </row>
    <row r="985" spans="1:26" ht="12.75" customHeight="1" x14ac:dyDescent="0.2">
      <c r="A985" s="14"/>
      <c r="B985" s="247"/>
      <c r="C985" s="247"/>
      <c r="D985" s="247"/>
      <c r="E985" s="495"/>
      <c r="F985" s="247"/>
      <c r="G985" s="247"/>
      <c r="H985" s="473"/>
      <c r="I985" s="14"/>
      <c r="J985" s="14"/>
      <c r="K985" s="14"/>
      <c r="L985" s="14"/>
      <c r="M985" s="14"/>
      <c r="N985" s="14"/>
      <c r="O985" s="14"/>
      <c r="P985" s="14"/>
      <c r="Q985" s="14"/>
      <c r="R985" s="14"/>
      <c r="S985" s="14"/>
      <c r="T985" s="14"/>
      <c r="U985" s="14"/>
      <c r="V985" s="14"/>
      <c r="W985" s="14"/>
      <c r="X985" s="14"/>
      <c r="Y985" s="14"/>
      <c r="Z985" s="14"/>
    </row>
    <row r="986" spans="1:26" ht="12.75" customHeight="1" x14ac:dyDescent="0.2">
      <c r="A986" s="14"/>
      <c r="B986" s="247"/>
      <c r="C986" s="247"/>
      <c r="D986" s="247"/>
      <c r="E986" s="495"/>
      <c r="F986" s="247"/>
      <c r="G986" s="247"/>
      <c r="H986" s="473"/>
      <c r="I986" s="14"/>
      <c r="J986" s="14"/>
      <c r="K986" s="14"/>
      <c r="L986" s="14"/>
      <c r="M986" s="14"/>
      <c r="N986" s="14"/>
      <c r="O986" s="14"/>
      <c r="P986" s="14"/>
      <c r="Q986" s="14"/>
      <c r="R986" s="14"/>
      <c r="S986" s="14"/>
      <c r="T986" s="14"/>
      <c r="U986" s="14"/>
      <c r="V986" s="14"/>
      <c r="W986" s="14"/>
      <c r="X986" s="14"/>
      <c r="Y986" s="14"/>
      <c r="Z986" s="14"/>
    </row>
    <row r="987" spans="1:26" ht="12.75" customHeight="1" x14ac:dyDescent="0.2">
      <c r="A987" s="14"/>
      <c r="B987" s="247"/>
      <c r="C987" s="247"/>
      <c r="D987" s="247"/>
      <c r="E987" s="495"/>
      <c r="F987" s="247"/>
      <c r="G987" s="247"/>
      <c r="H987" s="473"/>
      <c r="I987" s="14"/>
      <c r="J987" s="14"/>
      <c r="K987" s="14"/>
      <c r="L987" s="14"/>
      <c r="M987" s="14"/>
      <c r="N987" s="14"/>
      <c r="O987" s="14"/>
      <c r="P987" s="14"/>
      <c r="Q987" s="14"/>
      <c r="R987" s="14"/>
      <c r="S987" s="14"/>
      <c r="T987" s="14"/>
      <c r="U987" s="14"/>
      <c r="V987" s="14"/>
      <c r="W987" s="14"/>
      <c r="X987" s="14"/>
      <c r="Y987" s="14"/>
      <c r="Z987" s="14"/>
    </row>
    <row r="988" spans="1:26" ht="12.75" customHeight="1" x14ac:dyDescent="0.2">
      <c r="A988" s="14"/>
      <c r="B988" s="247"/>
      <c r="C988" s="247"/>
      <c r="D988" s="247"/>
      <c r="E988" s="495"/>
      <c r="F988" s="247"/>
      <c r="G988" s="247"/>
      <c r="H988" s="473"/>
      <c r="I988" s="14"/>
      <c r="J988" s="14"/>
      <c r="K988" s="14"/>
      <c r="L988" s="14"/>
      <c r="M988" s="14"/>
      <c r="N988" s="14"/>
      <c r="O988" s="14"/>
      <c r="P988" s="14"/>
      <c r="Q988" s="14"/>
      <c r="R988" s="14"/>
      <c r="S988" s="14"/>
      <c r="T988" s="14"/>
      <c r="U988" s="14"/>
      <c r="V988" s="14"/>
      <c r="W988" s="14"/>
      <c r="X988" s="14"/>
      <c r="Y988" s="14"/>
      <c r="Z988" s="14"/>
    </row>
    <row r="989" spans="1:26" ht="12.75" customHeight="1" x14ac:dyDescent="0.2">
      <c r="A989" s="14"/>
      <c r="B989" s="247"/>
      <c r="C989" s="247"/>
      <c r="D989" s="247"/>
      <c r="E989" s="495"/>
      <c r="F989" s="247"/>
      <c r="G989" s="247"/>
      <c r="H989" s="473"/>
      <c r="I989" s="14"/>
      <c r="J989" s="14"/>
      <c r="K989" s="14"/>
      <c r="L989" s="14"/>
      <c r="M989" s="14"/>
      <c r="N989" s="14"/>
      <c r="O989" s="14"/>
      <c r="P989" s="14"/>
      <c r="Q989" s="14"/>
      <c r="R989" s="14"/>
      <c r="S989" s="14"/>
      <c r="T989" s="14"/>
      <c r="U989" s="14"/>
      <c r="V989" s="14"/>
      <c r="W989" s="14"/>
      <c r="X989" s="14"/>
      <c r="Y989" s="14"/>
      <c r="Z989" s="14"/>
    </row>
    <row r="990" spans="1:26" ht="12.75" customHeight="1" x14ac:dyDescent="0.2">
      <c r="A990" s="14"/>
      <c r="B990" s="247"/>
      <c r="C990" s="247"/>
      <c r="D990" s="247"/>
      <c r="E990" s="495"/>
      <c r="F990" s="247"/>
      <c r="G990" s="247"/>
      <c r="H990" s="473"/>
      <c r="I990" s="14"/>
      <c r="J990" s="14"/>
      <c r="K990" s="14"/>
      <c r="L990" s="14"/>
      <c r="M990" s="14"/>
      <c r="N990" s="14"/>
      <c r="O990" s="14"/>
      <c r="P990" s="14"/>
      <c r="Q990" s="14"/>
      <c r="R990" s="14"/>
      <c r="S990" s="14"/>
      <c r="T990" s="14"/>
      <c r="U990" s="14"/>
      <c r="V990" s="14"/>
      <c r="W990" s="14"/>
      <c r="X990" s="14"/>
      <c r="Y990" s="14"/>
      <c r="Z990" s="14"/>
    </row>
    <row r="991" spans="1:26" ht="12.75" customHeight="1" x14ac:dyDescent="0.2">
      <c r="A991" s="14"/>
      <c r="B991" s="247"/>
      <c r="C991" s="247"/>
      <c r="D991" s="247"/>
      <c r="E991" s="495"/>
      <c r="F991" s="247"/>
      <c r="G991" s="247"/>
      <c r="H991" s="473"/>
      <c r="I991" s="14"/>
      <c r="J991" s="14"/>
      <c r="K991" s="14"/>
      <c r="L991" s="14"/>
      <c r="M991" s="14"/>
      <c r="N991" s="14"/>
      <c r="O991" s="14"/>
      <c r="P991" s="14"/>
      <c r="Q991" s="14"/>
      <c r="R991" s="14"/>
      <c r="S991" s="14"/>
      <c r="T991" s="14"/>
      <c r="U991" s="14"/>
      <c r="V991" s="14"/>
      <c r="W991" s="14"/>
      <c r="X991" s="14"/>
      <c r="Y991" s="14"/>
      <c r="Z991" s="14"/>
    </row>
    <row r="992" spans="1:26" ht="12.75" customHeight="1" x14ac:dyDescent="0.2">
      <c r="A992" s="14"/>
      <c r="B992" s="247"/>
      <c r="C992" s="247"/>
      <c r="D992" s="247"/>
      <c r="E992" s="495"/>
      <c r="F992" s="247"/>
      <c r="G992" s="247"/>
      <c r="H992" s="473"/>
      <c r="I992" s="14"/>
      <c r="J992" s="14"/>
      <c r="K992" s="14"/>
      <c r="L992" s="14"/>
      <c r="M992" s="14"/>
      <c r="N992" s="14"/>
      <c r="O992" s="14"/>
      <c r="P992" s="14"/>
      <c r="Q992" s="14"/>
      <c r="R992" s="14"/>
      <c r="S992" s="14"/>
      <c r="T992" s="14"/>
      <c r="U992" s="14"/>
      <c r="V992" s="14"/>
      <c r="W992" s="14"/>
      <c r="X992" s="14"/>
      <c r="Y992" s="14"/>
      <c r="Z992" s="14"/>
    </row>
    <row r="993" spans="1:26" ht="12.75" customHeight="1" x14ac:dyDescent="0.2">
      <c r="A993" s="14"/>
      <c r="B993" s="247"/>
      <c r="C993" s="247"/>
      <c r="D993" s="247"/>
      <c r="E993" s="495"/>
      <c r="F993" s="247"/>
      <c r="G993" s="247"/>
      <c r="H993" s="473"/>
      <c r="I993" s="14"/>
      <c r="J993" s="14"/>
      <c r="K993" s="14"/>
      <c r="L993" s="14"/>
      <c r="M993" s="14"/>
      <c r="N993" s="14"/>
      <c r="O993" s="14"/>
      <c r="P993" s="14"/>
      <c r="Q993" s="14"/>
      <c r="R993" s="14"/>
      <c r="S993" s="14"/>
      <c r="T993" s="14"/>
      <c r="U993" s="14"/>
      <c r="V993" s="14"/>
      <c r="W993" s="14"/>
      <c r="X993" s="14"/>
      <c r="Y993" s="14"/>
      <c r="Z993" s="14"/>
    </row>
    <row r="994" spans="1:26" ht="12.75" customHeight="1" x14ac:dyDescent="0.2">
      <c r="A994" s="14"/>
      <c r="B994" s="247"/>
      <c r="C994" s="247"/>
      <c r="D994" s="247"/>
      <c r="E994" s="495"/>
      <c r="F994" s="247"/>
      <c r="G994" s="247"/>
      <c r="H994" s="473"/>
      <c r="I994" s="14"/>
      <c r="J994" s="14"/>
      <c r="K994" s="14"/>
      <c r="L994" s="14"/>
      <c r="M994" s="14"/>
      <c r="N994" s="14"/>
      <c r="O994" s="14"/>
      <c r="P994" s="14"/>
      <c r="Q994" s="14"/>
      <c r="R994" s="14"/>
      <c r="S994" s="14"/>
      <c r="T994" s="14"/>
      <c r="U994" s="14"/>
      <c r="V994" s="14"/>
      <c r="W994" s="14"/>
      <c r="X994" s="14"/>
      <c r="Y994" s="14"/>
      <c r="Z994" s="14"/>
    </row>
    <row r="995" spans="1:26" ht="12.75" customHeight="1" x14ac:dyDescent="0.2">
      <c r="A995" s="14"/>
      <c r="B995" s="247"/>
      <c r="C995" s="247"/>
      <c r="D995" s="247"/>
      <c r="E995" s="495"/>
      <c r="F995" s="247"/>
      <c r="G995" s="247"/>
      <c r="H995" s="473"/>
      <c r="I995" s="14"/>
      <c r="J995" s="14"/>
      <c r="K995" s="14"/>
      <c r="L995" s="14"/>
      <c r="M995" s="14"/>
      <c r="N995" s="14"/>
      <c r="O995" s="14"/>
      <c r="P995" s="14"/>
      <c r="Q995" s="14"/>
      <c r="R995" s="14"/>
      <c r="S995" s="14"/>
      <c r="T995" s="14"/>
      <c r="U995" s="14"/>
      <c r="V995" s="14"/>
      <c r="W995" s="14"/>
      <c r="X995" s="14"/>
      <c r="Y995" s="14"/>
      <c r="Z995" s="14"/>
    </row>
    <row r="996" spans="1:26" ht="12.75" customHeight="1" x14ac:dyDescent="0.2">
      <c r="A996" s="14"/>
      <c r="B996" s="247"/>
      <c r="C996" s="247"/>
      <c r="D996" s="247"/>
      <c r="E996" s="495"/>
      <c r="F996" s="247"/>
      <c r="G996" s="247"/>
      <c r="H996" s="473"/>
      <c r="I996" s="14"/>
      <c r="J996" s="14"/>
      <c r="K996" s="14"/>
      <c r="L996" s="14"/>
      <c r="M996" s="14"/>
      <c r="N996" s="14"/>
      <c r="O996" s="14"/>
      <c r="P996" s="14"/>
      <c r="Q996" s="14"/>
      <c r="R996" s="14"/>
      <c r="S996" s="14"/>
      <c r="T996" s="14"/>
      <c r="U996" s="14"/>
      <c r="V996" s="14"/>
      <c r="W996" s="14"/>
      <c r="X996" s="14"/>
      <c r="Y996" s="14"/>
      <c r="Z996" s="14"/>
    </row>
    <row r="997" spans="1:26" ht="12.75" customHeight="1" x14ac:dyDescent="0.2">
      <c r="A997" s="14"/>
      <c r="B997" s="247"/>
      <c r="C997" s="247"/>
      <c r="D997" s="247"/>
      <c r="E997" s="495"/>
      <c r="F997" s="247"/>
      <c r="G997" s="247"/>
      <c r="H997" s="473"/>
      <c r="I997" s="14"/>
      <c r="J997" s="14"/>
      <c r="K997" s="14"/>
      <c r="L997" s="14"/>
      <c r="M997" s="14"/>
      <c r="N997" s="14"/>
      <c r="O997" s="14"/>
      <c r="P997" s="14"/>
      <c r="Q997" s="14"/>
      <c r="R997" s="14"/>
      <c r="S997" s="14"/>
      <c r="T997" s="14"/>
      <c r="U997" s="14"/>
      <c r="V997" s="14"/>
      <c r="W997" s="14"/>
      <c r="X997" s="14"/>
      <c r="Y997" s="14"/>
      <c r="Z997" s="14"/>
    </row>
    <row r="998" spans="1:26" ht="12.75" customHeight="1" x14ac:dyDescent="0.2">
      <c r="A998" s="14"/>
      <c r="B998" s="247"/>
      <c r="C998" s="247"/>
      <c r="D998" s="247"/>
      <c r="E998" s="495"/>
      <c r="F998" s="247"/>
      <c r="G998" s="247"/>
      <c r="H998" s="473"/>
      <c r="I998" s="14"/>
      <c r="J998" s="14"/>
      <c r="K998" s="14"/>
      <c r="L998" s="14"/>
      <c r="M998" s="14"/>
      <c r="N998" s="14"/>
      <c r="O998" s="14"/>
      <c r="P998" s="14"/>
      <c r="Q998" s="14"/>
      <c r="R998" s="14"/>
      <c r="S998" s="14"/>
      <c r="T998" s="14"/>
      <c r="U998" s="14"/>
      <c r="V998" s="14"/>
      <c r="W998" s="14"/>
      <c r="X998" s="14"/>
      <c r="Y998" s="14"/>
      <c r="Z998" s="14"/>
    </row>
    <row r="999" spans="1:26" ht="12.75" customHeight="1" x14ac:dyDescent="0.2">
      <c r="A999" s="14"/>
      <c r="B999" s="247"/>
      <c r="C999" s="247"/>
      <c r="D999" s="247"/>
      <c r="E999" s="495"/>
      <c r="F999" s="247"/>
      <c r="G999" s="247"/>
      <c r="H999" s="473"/>
      <c r="I999" s="14"/>
      <c r="J999" s="14"/>
      <c r="K999" s="14"/>
      <c r="L999" s="14"/>
      <c r="M999" s="14"/>
      <c r="N999" s="14"/>
      <c r="O999" s="14"/>
      <c r="P999" s="14"/>
      <c r="Q999" s="14"/>
      <c r="R999" s="14"/>
      <c r="S999" s="14"/>
      <c r="T999" s="14"/>
      <c r="U999" s="14"/>
      <c r="V999" s="14"/>
      <c r="W999" s="14"/>
      <c r="X999" s="14"/>
      <c r="Y999" s="14"/>
      <c r="Z999" s="14"/>
    </row>
    <row r="1000" spans="1:26" ht="12.75" customHeight="1" x14ac:dyDescent="0.2">
      <c r="A1000" s="14"/>
      <c r="B1000" s="247"/>
      <c r="C1000" s="247"/>
      <c r="D1000" s="247"/>
      <c r="E1000" s="495"/>
      <c r="F1000" s="247"/>
      <c r="G1000" s="247"/>
      <c r="H1000" s="473"/>
      <c r="I1000" s="14"/>
      <c r="J1000" s="14"/>
      <c r="K1000" s="14"/>
      <c r="L1000" s="14"/>
      <c r="M1000" s="14"/>
      <c r="N1000" s="14"/>
      <c r="O1000" s="14"/>
      <c r="P1000" s="14"/>
      <c r="Q1000" s="14"/>
      <c r="R1000" s="14"/>
      <c r="S1000" s="14"/>
      <c r="T1000" s="14"/>
      <c r="U1000" s="14"/>
      <c r="V1000" s="14"/>
      <c r="W1000" s="14"/>
      <c r="X1000" s="14"/>
      <c r="Y1000" s="14"/>
      <c r="Z1000" s="14"/>
    </row>
    <row r="1001" spans="1:26" ht="12.75" customHeight="1" x14ac:dyDescent="0.2">
      <c r="A1001" s="14"/>
      <c r="B1001" s="247"/>
      <c r="C1001" s="247"/>
      <c r="D1001" s="247"/>
      <c r="E1001" s="495"/>
      <c r="F1001" s="247"/>
      <c r="G1001" s="247"/>
      <c r="H1001" s="473"/>
      <c r="I1001" s="14"/>
      <c r="J1001" s="14"/>
      <c r="K1001" s="14"/>
      <c r="L1001" s="14"/>
      <c r="M1001" s="14"/>
      <c r="N1001" s="14"/>
      <c r="O1001" s="14"/>
      <c r="P1001" s="14"/>
      <c r="Q1001" s="14"/>
      <c r="R1001" s="14"/>
      <c r="S1001" s="14"/>
      <c r="T1001" s="14"/>
      <c r="U1001" s="14"/>
      <c r="V1001" s="14"/>
      <c r="W1001" s="14"/>
      <c r="X1001" s="14"/>
      <c r="Y1001" s="14"/>
      <c r="Z1001" s="14"/>
    </row>
    <row r="1002" spans="1:26" ht="12.75" customHeight="1" x14ac:dyDescent="0.2">
      <c r="A1002" s="14"/>
      <c r="B1002" s="247"/>
      <c r="C1002" s="247"/>
      <c r="D1002" s="247"/>
      <c r="E1002" s="495"/>
      <c r="F1002" s="247"/>
      <c r="G1002" s="247"/>
      <c r="H1002" s="473"/>
      <c r="I1002" s="14"/>
      <c r="J1002" s="14"/>
      <c r="K1002" s="14"/>
      <c r="L1002" s="14"/>
      <c r="M1002" s="14"/>
      <c r="N1002" s="14"/>
      <c r="O1002" s="14"/>
      <c r="P1002" s="14"/>
      <c r="Q1002" s="14"/>
      <c r="R1002" s="14"/>
      <c r="S1002" s="14"/>
      <c r="T1002" s="14"/>
      <c r="U1002" s="14"/>
      <c r="V1002" s="14"/>
      <c r="W1002" s="14"/>
      <c r="X1002" s="14"/>
      <c r="Y1002" s="14"/>
      <c r="Z1002" s="14"/>
    </row>
  </sheetData>
  <mergeCells count="8">
    <mergeCell ref="U13:U14"/>
    <mergeCell ref="C138:G138"/>
    <mergeCell ref="O138:R138"/>
    <mergeCell ref="A9:S9"/>
    <mergeCell ref="A10:S10"/>
    <mergeCell ref="A11:S11"/>
    <mergeCell ref="A12:S12"/>
    <mergeCell ref="A13:S13"/>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8"/>
  <sheetViews>
    <sheetView topLeftCell="I73" zoomScale="130" zoomScaleNormal="130" workbookViewId="0">
      <selection activeCell="A40" sqref="A40:A61"/>
    </sheetView>
  </sheetViews>
  <sheetFormatPr baseColWidth="10" defaultColWidth="14.42578125" defaultRowHeight="15" customHeight="1" x14ac:dyDescent="0.2"/>
  <cols>
    <col min="1" max="1" width="3.85546875" customWidth="1"/>
    <col min="2" max="2" width="16.28515625" customWidth="1"/>
    <col min="3" max="3" width="9.5703125" customWidth="1"/>
    <col min="4" max="4" width="35.5703125" customWidth="1"/>
    <col min="5" max="5" width="11.140625" customWidth="1"/>
    <col min="6" max="6" width="11" customWidth="1"/>
    <col min="7" max="7" width="15.7109375" customWidth="1"/>
    <col min="8" max="8" width="42.85546875" customWidth="1"/>
    <col min="9" max="9" width="21.140625" customWidth="1"/>
    <col min="10" max="10" width="18.42578125" customWidth="1"/>
    <col min="11" max="11" width="25.85546875" customWidth="1"/>
    <col min="12" max="12" width="18.42578125" customWidth="1"/>
    <col min="13" max="13" width="6.7109375" customWidth="1"/>
    <col min="14" max="15" width="16.42578125" customWidth="1"/>
    <col min="16" max="16" width="9.140625" customWidth="1"/>
    <col min="17" max="17" width="8.5703125" customWidth="1"/>
    <col min="18" max="18" width="17" customWidth="1"/>
    <col min="19" max="19" width="18.5703125" customWidth="1"/>
    <col min="20" max="20" width="13.140625" hidden="1" customWidth="1"/>
    <col min="21" max="22" width="11" hidden="1" customWidth="1"/>
    <col min="23" max="23" width="4.42578125" hidden="1" customWidth="1"/>
    <col min="24" max="26" width="10" customWidth="1"/>
  </cols>
  <sheetData>
    <row r="1" spans="1:21" ht="12.75" customHeight="1" x14ac:dyDescent="0.2">
      <c r="C1" s="496"/>
    </row>
    <row r="2" spans="1:21" ht="12.75" customHeight="1" x14ac:dyDescent="0.2">
      <c r="C2" s="496"/>
    </row>
    <row r="3" spans="1:21" ht="12.75" customHeight="1" x14ac:dyDescent="0.2">
      <c r="C3" s="496"/>
    </row>
    <row r="4" spans="1:21" ht="12.75" customHeight="1" x14ac:dyDescent="0.2">
      <c r="C4" s="496"/>
      <c r="F4" s="2"/>
      <c r="G4" s="2"/>
      <c r="I4" s="2"/>
    </row>
    <row r="5" spans="1:21" ht="12.75" customHeight="1" x14ac:dyDescent="0.2">
      <c r="C5" s="496"/>
      <c r="F5" s="2"/>
      <c r="G5" s="2"/>
      <c r="I5" s="2"/>
    </row>
    <row r="6" spans="1:21" ht="12.75" customHeight="1" x14ac:dyDescent="0.2">
      <c r="C6" s="496"/>
      <c r="F6" s="2"/>
      <c r="G6" s="2"/>
      <c r="I6" s="2"/>
    </row>
    <row r="7" spans="1:21" ht="12.75" customHeight="1" x14ac:dyDescent="0.2">
      <c r="C7" s="496"/>
      <c r="F7" s="2"/>
      <c r="G7" s="2"/>
      <c r="I7" s="2"/>
    </row>
    <row r="8" spans="1:21" ht="12.75" customHeight="1" x14ac:dyDescent="0.2">
      <c r="A8" s="1753" t="s">
        <v>0</v>
      </c>
      <c r="B8" s="1746"/>
      <c r="C8" s="1746"/>
      <c r="D8" s="1746"/>
      <c r="E8" s="1746"/>
      <c r="F8" s="1746"/>
      <c r="G8" s="1746"/>
      <c r="H8" s="1746"/>
      <c r="I8" s="1746"/>
      <c r="J8" s="1746"/>
      <c r="K8" s="1746"/>
      <c r="L8" s="1746"/>
      <c r="M8" s="1746"/>
      <c r="N8" s="1746"/>
      <c r="O8" s="1746"/>
      <c r="P8" s="1746"/>
      <c r="Q8" s="1746"/>
      <c r="R8" s="1746"/>
      <c r="S8" s="1747"/>
    </row>
    <row r="9" spans="1:21" ht="12.75" customHeight="1" x14ac:dyDescent="0.2">
      <c r="A9" s="1753" t="s">
        <v>1</v>
      </c>
      <c r="B9" s="1746"/>
      <c r="C9" s="1746"/>
      <c r="D9" s="1746"/>
      <c r="E9" s="1746"/>
      <c r="F9" s="1746"/>
      <c r="G9" s="1746"/>
      <c r="H9" s="1746"/>
      <c r="I9" s="1746"/>
      <c r="J9" s="1746"/>
      <c r="K9" s="1746"/>
      <c r="L9" s="1746"/>
      <c r="M9" s="1746"/>
      <c r="N9" s="1746"/>
      <c r="O9" s="1746"/>
      <c r="P9" s="1746"/>
      <c r="Q9" s="1746"/>
      <c r="R9" s="1746"/>
      <c r="S9" s="1747"/>
    </row>
    <row r="10" spans="1:21" ht="12.75" customHeight="1" x14ac:dyDescent="0.2">
      <c r="A10" s="1753" t="s">
        <v>2</v>
      </c>
      <c r="B10" s="1746"/>
      <c r="C10" s="1746"/>
      <c r="D10" s="1746"/>
      <c r="E10" s="1746"/>
      <c r="F10" s="1746"/>
      <c r="G10" s="1746"/>
      <c r="H10" s="1746"/>
      <c r="I10" s="1746"/>
      <c r="J10" s="1746"/>
      <c r="K10" s="1746"/>
      <c r="L10" s="1746"/>
      <c r="M10" s="1746"/>
      <c r="N10" s="1746"/>
      <c r="O10" s="1746"/>
      <c r="P10" s="1746"/>
      <c r="Q10" s="1746"/>
      <c r="R10" s="1746"/>
      <c r="S10" s="1747"/>
    </row>
    <row r="11" spans="1:21" ht="12.75" customHeight="1" x14ac:dyDescent="0.2">
      <c r="A11" s="1753" t="s">
        <v>3</v>
      </c>
      <c r="B11" s="1746"/>
      <c r="C11" s="1746"/>
      <c r="D11" s="1746"/>
      <c r="E11" s="1746"/>
      <c r="F11" s="1746"/>
      <c r="G11" s="1746"/>
      <c r="H11" s="1746"/>
      <c r="I11" s="1746"/>
      <c r="J11" s="1746"/>
      <c r="K11" s="1746"/>
      <c r="L11" s="1746"/>
      <c r="M11" s="1746"/>
      <c r="N11" s="1746"/>
      <c r="O11" s="1746"/>
      <c r="P11" s="1746"/>
      <c r="Q11" s="1746"/>
      <c r="R11" s="1746"/>
      <c r="S11" s="1747"/>
    </row>
    <row r="12" spans="1:21" ht="12.75" customHeight="1" x14ac:dyDescent="0.2">
      <c r="A12" s="1792">
        <v>45107</v>
      </c>
      <c r="B12" s="1746"/>
      <c r="C12" s="1746"/>
      <c r="D12" s="1746"/>
      <c r="E12" s="1746"/>
      <c r="F12" s="1746"/>
      <c r="G12" s="1746"/>
      <c r="H12" s="1746"/>
      <c r="I12" s="1746"/>
      <c r="J12" s="1746"/>
      <c r="K12" s="1746"/>
      <c r="L12" s="1746"/>
      <c r="M12" s="1746"/>
      <c r="N12" s="1746"/>
      <c r="O12" s="1746"/>
      <c r="P12" s="1746"/>
      <c r="Q12" s="1746"/>
      <c r="R12" s="1746"/>
      <c r="S12" s="1747"/>
    </row>
    <row r="13" spans="1:21" ht="12.75" customHeight="1" x14ac:dyDescent="0.2">
      <c r="A13" s="86"/>
      <c r="B13" s="86"/>
      <c r="C13" s="497"/>
      <c r="D13" s="86"/>
      <c r="E13" s="86"/>
      <c r="F13" s="86"/>
      <c r="G13" s="86"/>
      <c r="H13" s="86"/>
      <c r="I13" s="86"/>
      <c r="J13" s="86"/>
      <c r="K13" s="86"/>
      <c r="L13" s="86"/>
      <c r="M13" s="86"/>
      <c r="N13" s="86"/>
      <c r="O13" s="86"/>
      <c r="P13" s="86"/>
      <c r="Q13" s="86"/>
      <c r="R13" s="86"/>
      <c r="S13" s="86"/>
      <c r="U13" s="2" t="s">
        <v>109</v>
      </c>
    </row>
    <row r="14" spans="1:21" ht="36" customHeight="1" x14ac:dyDescent="0.2">
      <c r="A14" s="88" t="s">
        <v>6</v>
      </c>
      <c r="B14" s="216" t="s">
        <v>7</v>
      </c>
      <c r="C14" s="498" t="s">
        <v>110</v>
      </c>
      <c r="D14" s="217" t="s">
        <v>9</v>
      </c>
      <c r="E14" s="217" t="s">
        <v>10</v>
      </c>
      <c r="F14" s="216" t="s">
        <v>11</v>
      </c>
      <c r="G14" s="216" t="s">
        <v>12</v>
      </c>
      <c r="H14" s="499" t="s">
        <v>13</v>
      </c>
      <c r="I14" s="216" t="s">
        <v>14</v>
      </c>
      <c r="J14" s="216" t="s">
        <v>15</v>
      </c>
      <c r="K14" s="216" t="s">
        <v>16</v>
      </c>
      <c r="L14" s="218" t="s">
        <v>17</v>
      </c>
      <c r="M14" s="218" t="s">
        <v>18</v>
      </c>
      <c r="N14" s="218" t="s">
        <v>19</v>
      </c>
      <c r="O14" s="218" t="s">
        <v>20</v>
      </c>
      <c r="P14" s="219" t="s">
        <v>21</v>
      </c>
      <c r="Q14" s="218" t="s">
        <v>22</v>
      </c>
      <c r="R14" s="219" t="str">
        <f>+MAYORDOMIA!R15</f>
        <v>DEPRECIACION ACUMULADA 30/06/23</v>
      </c>
      <c r="S14" s="219" t="s">
        <v>23</v>
      </c>
      <c r="T14" s="92" t="s">
        <v>24</v>
      </c>
      <c r="U14" s="198">
        <v>45107</v>
      </c>
    </row>
    <row r="15" spans="1:21" ht="12.75" customHeight="1" x14ac:dyDescent="0.2">
      <c r="A15" s="88">
        <v>1</v>
      </c>
      <c r="B15" s="173">
        <v>36307</v>
      </c>
      <c r="C15" s="500" t="s">
        <v>371</v>
      </c>
      <c r="D15" s="179">
        <v>26</v>
      </c>
      <c r="E15" s="179" t="s">
        <v>68</v>
      </c>
      <c r="F15" s="179"/>
      <c r="G15" s="179">
        <v>1</v>
      </c>
      <c r="H15" s="337" t="s">
        <v>569</v>
      </c>
      <c r="I15" s="179"/>
      <c r="J15" s="179" t="s">
        <v>692</v>
      </c>
      <c r="K15" s="179" t="s">
        <v>693</v>
      </c>
      <c r="L15" s="181">
        <v>2573</v>
      </c>
      <c r="M15" s="179">
        <v>10</v>
      </c>
      <c r="N15" s="135">
        <v>0</v>
      </c>
      <c r="O15" s="135">
        <v>0</v>
      </c>
      <c r="P15" s="225">
        <v>10</v>
      </c>
      <c r="Q15" s="501"/>
      <c r="R15" s="135">
        <v>2573</v>
      </c>
      <c r="S15" s="135">
        <f t="shared" ref="S15:S19" si="0">IF(M15=0,"N/A",+L15-R15)</f>
        <v>0</v>
      </c>
      <c r="T15" s="103">
        <v>617</v>
      </c>
      <c r="U15" s="136"/>
    </row>
    <row r="16" spans="1:21" ht="12.75" customHeight="1" x14ac:dyDescent="0.2">
      <c r="A16" s="88">
        <v>2</v>
      </c>
      <c r="B16" s="173">
        <v>36827</v>
      </c>
      <c r="C16" s="500" t="s">
        <v>371</v>
      </c>
      <c r="D16" s="179">
        <v>26</v>
      </c>
      <c r="E16" s="179" t="s">
        <v>68</v>
      </c>
      <c r="F16" s="179">
        <v>125527</v>
      </c>
      <c r="G16" s="179">
        <v>1</v>
      </c>
      <c r="H16" s="337" t="s">
        <v>517</v>
      </c>
      <c r="I16" s="179"/>
      <c r="J16" s="179" t="s">
        <v>116</v>
      </c>
      <c r="K16" s="179" t="s">
        <v>388</v>
      </c>
      <c r="L16" s="181">
        <v>3015</v>
      </c>
      <c r="M16" s="179">
        <v>10</v>
      </c>
      <c r="N16" s="135">
        <v>0</v>
      </c>
      <c r="O16" s="135">
        <v>0</v>
      </c>
      <c r="P16" s="225">
        <v>10</v>
      </c>
      <c r="Q16" s="225"/>
      <c r="R16" s="135">
        <v>3015</v>
      </c>
      <c r="S16" s="135">
        <f t="shared" si="0"/>
        <v>0</v>
      </c>
      <c r="T16" s="103">
        <v>617</v>
      </c>
    </row>
    <row r="17" spans="1:20" ht="12.75" customHeight="1" x14ac:dyDescent="0.2">
      <c r="A17" s="88">
        <v>3</v>
      </c>
      <c r="B17" s="173">
        <v>36889</v>
      </c>
      <c r="C17" s="500" t="s">
        <v>371</v>
      </c>
      <c r="D17" s="179">
        <v>26</v>
      </c>
      <c r="E17" s="179" t="s">
        <v>126</v>
      </c>
      <c r="F17" s="179"/>
      <c r="G17" s="179">
        <v>1</v>
      </c>
      <c r="H17" s="337" t="s">
        <v>694</v>
      </c>
      <c r="I17" s="179"/>
      <c r="J17" s="179" t="s">
        <v>129</v>
      </c>
      <c r="K17" s="179" t="s">
        <v>695</v>
      </c>
      <c r="L17" s="181">
        <v>3259.99</v>
      </c>
      <c r="M17" s="179">
        <v>10</v>
      </c>
      <c r="N17" s="135">
        <v>0</v>
      </c>
      <c r="O17" s="135">
        <v>0</v>
      </c>
      <c r="P17" s="225">
        <v>10</v>
      </c>
      <c r="Q17" s="225"/>
      <c r="R17" s="135">
        <v>3259.99</v>
      </c>
      <c r="S17" s="135">
        <f t="shared" si="0"/>
        <v>0</v>
      </c>
      <c r="T17" s="103">
        <v>617</v>
      </c>
    </row>
    <row r="18" spans="1:20" ht="12.75" customHeight="1" x14ac:dyDescent="0.2">
      <c r="A18" s="88">
        <v>4</v>
      </c>
      <c r="B18" s="173">
        <v>36889</v>
      </c>
      <c r="C18" s="500" t="s">
        <v>371</v>
      </c>
      <c r="D18" s="179">
        <v>26</v>
      </c>
      <c r="E18" s="179" t="s">
        <v>25</v>
      </c>
      <c r="F18" s="179"/>
      <c r="G18" s="179">
        <v>1</v>
      </c>
      <c r="H18" s="337" t="s">
        <v>696</v>
      </c>
      <c r="I18" s="179"/>
      <c r="J18" s="179"/>
      <c r="K18" s="179" t="s">
        <v>695</v>
      </c>
      <c r="L18" s="181">
        <v>2900</v>
      </c>
      <c r="M18" s="179">
        <v>10</v>
      </c>
      <c r="N18" s="135">
        <v>0</v>
      </c>
      <c r="O18" s="135">
        <v>0</v>
      </c>
      <c r="P18" s="225">
        <v>10</v>
      </c>
      <c r="Q18" s="225"/>
      <c r="R18" s="135">
        <v>2900</v>
      </c>
      <c r="S18" s="135">
        <f t="shared" si="0"/>
        <v>0</v>
      </c>
      <c r="T18" s="103">
        <v>617</v>
      </c>
    </row>
    <row r="19" spans="1:20" ht="12.75" customHeight="1" x14ac:dyDescent="0.2">
      <c r="A19" s="88">
        <v>5</v>
      </c>
      <c r="B19" s="173">
        <v>36889</v>
      </c>
      <c r="C19" s="500" t="s">
        <v>371</v>
      </c>
      <c r="D19" s="179">
        <v>26</v>
      </c>
      <c r="E19" s="179" t="s">
        <v>25</v>
      </c>
      <c r="F19" s="179"/>
      <c r="G19" s="179">
        <v>2</v>
      </c>
      <c r="H19" s="337" t="s">
        <v>697</v>
      </c>
      <c r="I19" s="179"/>
      <c r="J19" s="179"/>
      <c r="K19" s="179" t="s">
        <v>388</v>
      </c>
      <c r="L19" s="181">
        <v>3094.88</v>
      </c>
      <c r="M19" s="179">
        <v>10</v>
      </c>
      <c r="N19" s="135">
        <v>0</v>
      </c>
      <c r="O19" s="135">
        <v>0</v>
      </c>
      <c r="P19" s="225">
        <v>10</v>
      </c>
      <c r="Q19" s="225"/>
      <c r="R19" s="135">
        <v>3094.88</v>
      </c>
      <c r="S19" s="135">
        <f t="shared" si="0"/>
        <v>0</v>
      </c>
      <c r="T19" s="103">
        <v>617</v>
      </c>
    </row>
    <row r="20" spans="1:20" ht="12.75" customHeight="1" x14ac:dyDescent="0.2">
      <c r="A20" s="88">
        <v>6</v>
      </c>
      <c r="B20" s="173">
        <v>38352</v>
      </c>
      <c r="C20" s="500" t="s">
        <v>371</v>
      </c>
      <c r="D20" s="179">
        <v>26</v>
      </c>
      <c r="E20" s="179" t="s">
        <v>25</v>
      </c>
      <c r="F20" s="179"/>
      <c r="G20" s="179">
        <v>1</v>
      </c>
      <c r="H20" s="337" t="s">
        <v>698</v>
      </c>
      <c r="I20" s="179"/>
      <c r="J20" s="179"/>
      <c r="K20" s="179" t="s">
        <v>388</v>
      </c>
      <c r="L20" s="181">
        <v>2500</v>
      </c>
      <c r="M20" s="179">
        <v>10</v>
      </c>
      <c r="N20" s="135">
        <v>0</v>
      </c>
      <c r="O20" s="135">
        <v>0</v>
      </c>
      <c r="P20" s="225">
        <v>10</v>
      </c>
      <c r="Q20" s="225"/>
      <c r="R20" s="135">
        <v>2500</v>
      </c>
      <c r="S20" s="135">
        <v>0</v>
      </c>
      <c r="T20" s="103">
        <v>617</v>
      </c>
    </row>
    <row r="21" spans="1:20" ht="12.75" customHeight="1" x14ac:dyDescent="0.2">
      <c r="A21" s="88">
        <v>7</v>
      </c>
      <c r="B21" s="173">
        <v>38943</v>
      </c>
      <c r="C21" s="500" t="s">
        <v>371</v>
      </c>
      <c r="D21" s="179">
        <v>26</v>
      </c>
      <c r="E21" s="179" t="s">
        <v>25</v>
      </c>
      <c r="F21" s="179"/>
      <c r="G21" s="179">
        <v>2</v>
      </c>
      <c r="H21" s="337" t="s">
        <v>699</v>
      </c>
      <c r="I21" s="179"/>
      <c r="J21" s="179" t="s">
        <v>700</v>
      </c>
      <c r="K21" s="179" t="s">
        <v>388</v>
      </c>
      <c r="L21" s="181">
        <v>6500</v>
      </c>
      <c r="M21" s="179">
        <v>10</v>
      </c>
      <c r="N21" s="135">
        <v>0</v>
      </c>
      <c r="O21" s="135">
        <v>0</v>
      </c>
      <c r="P21" s="225">
        <v>10</v>
      </c>
      <c r="Q21" s="225"/>
      <c r="R21" s="135">
        <v>6500</v>
      </c>
      <c r="S21" s="135">
        <f t="shared" ref="S21:S34" si="1">IF(M21=0,"N/A",+L21-R21)</f>
        <v>0</v>
      </c>
      <c r="T21" s="103">
        <v>617</v>
      </c>
    </row>
    <row r="22" spans="1:20" ht="12.75" customHeight="1" x14ac:dyDescent="0.2">
      <c r="A22" s="88">
        <v>8</v>
      </c>
      <c r="B22" s="173">
        <v>39208</v>
      </c>
      <c r="C22" s="500" t="s">
        <v>371</v>
      </c>
      <c r="D22" s="179">
        <v>26</v>
      </c>
      <c r="E22" s="179" t="s">
        <v>126</v>
      </c>
      <c r="F22" s="179"/>
      <c r="G22" s="179">
        <v>1</v>
      </c>
      <c r="H22" s="337" t="s">
        <v>701</v>
      </c>
      <c r="I22" s="179"/>
      <c r="J22" s="179"/>
      <c r="K22" s="179" t="s">
        <v>693</v>
      </c>
      <c r="L22" s="181">
        <v>2343.65</v>
      </c>
      <c r="M22" s="179">
        <v>10</v>
      </c>
      <c r="N22" s="135">
        <v>0</v>
      </c>
      <c r="O22" s="135">
        <v>0</v>
      </c>
      <c r="P22" s="225">
        <v>10</v>
      </c>
      <c r="Q22" s="225"/>
      <c r="R22" s="135">
        <v>2343.65</v>
      </c>
      <c r="S22" s="135">
        <f t="shared" si="1"/>
        <v>0</v>
      </c>
      <c r="T22" s="103">
        <v>619</v>
      </c>
    </row>
    <row r="23" spans="1:20" ht="12.75" customHeight="1" x14ac:dyDescent="0.2">
      <c r="A23" s="88">
        <v>9</v>
      </c>
      <c r="B23" s="173">
        <v>39570</v>
      </c>
      <c r="C23" s="500" t="s">
        <v>371</v>
      </c>
      <c r="D23" s="179">
        <v>26</v>
      </c>
      <c r="E23" s="179" t="s">
        <v>25</v>
      </c>
      <c r="F23" s="179">
        <v>620703</v>
      </c>
      <c r="G23" s="179">
        <v>1</v>
      </c>
      <c r="H23" s="337" t="s">
        <v>702</v>
      </c>
      <c r="I23" s="179"/>
      <c r="J23" s="179"/>
      <c r="K23" s="905" t="s">
        <v>1804</v>
      </c>
      <c r="L23" s="181">
        <v>9860.93</v>
      </c>
      <c r="M23" s="179">
        <v>10</v>
      </c>
      <c r="N23" s="135">
        <v>0</v>
      </c>
      <c r="O23" s="135">
        <v>0</v>
      </c>
      <c r="P23" s="225">
        <v>10</v>
      </c>
      <c r="Q23" s="225"/>
      <c r="R23" s="135">
        <v>9860.93</v>
      </c>
      <c r="S23" s="135">
        <f t="shared" si="1"/>
        <v>0</v>
      </c>
      <c r="T23" s="103">
        <v>617</v>
      </c>
    </row>
    <row r="24" spans="1:20" ht="12.75" customHeight="1" x14ac:dyDescent="0.2">
      <c r="A24" s="88">
        <v>10</v>
      </c>
      <c r="B24" s="173">
        <v>39657</v>
      </c>
      <c r="C24" s="500" t="s">
        <v>371</v>
      </c>
      <c r="D24" s="179">
        <v>26</v>
      </c>
      <c r="E24" s="179" t="s">
        <v>35</v>
      </c>
      <c r="F24" s="179">
        <v>570454</v>
      </c>
      <c r="G24" s="179">
        <v>1</v>
      </c>
      <c r="H24" s="337" t="s">
        <v>210</v>
      </c>
      <c r="I24" s="179" t="s">
        <v>703</v>
      </c>
      <c r="J24" s="179" t="s">
        <v>141</v>
      </c>
      <c r="K24" s="179" t="s">
        <v>695</v>
      </c>
      <c r="L24" s="181">
        <v>8700</v>
      </c>
      <c r="M24" s="179">
        <v>3</v>
      </c>
      <c r="N24" s="135">
        <v>0</v>
      </c>
      <c r="O24" s="135">
        <v>0</v>
      </c>
      <c r="P24" s="225">
        <v>3</v>
      </c>
      <c r="Q24" s="225"/>
      <c r="R24" s="135">
        <v>8700</v>
      </c>
      <c r="S24" s="135">
        <f t="shared" si="1"/>
        <v>0</v>
      </c>
      <c r="T24" s="103">
        <v>614</v>
      </c>
    </row>
    <row r="25" spans="1:20" ht="12.75" customHeight="1" x14ac:dyDescent="0.2">
      <c r="A25" s="88">
        <v>11</v>
      </c>
      <c r="B25" s="173">
        <v>39658</v>
      </c>
      <c r="C25" s="500" t="s">
        <v>371</v>
      </c>
      <c r="D25" s="179">
        <v>26</v>
      </c>
      <c r="E25" s="179" t="s">
        <v>35</v>
      </c>
      <c r="F25" s="179">
        <v>570470</v>
      </c>
      <c r="G25" s="179">
        <v>1</v>
      </c>
      <c r="H25" s="337" t="s">
        <v>62</v>
      </c>
      <c r="I25" s="179" t="s">
        <v>704</v>
      </c>
      <c r="J25" s="179" t="s">
        <v>64</v>
      </c>
      <c r="K25" s="179" t="s">
        <v>695</v>
      </c>
      <c r="L25" s="181">
        <v>3132</v>
      </c>
      <c r="M25" s="179">
        <v>3</v>
      </c>
      <c r="N25" s="135">
        <v>0</v>
      </c>
      <c r="O25" s="135">
        <v>0</v>
      </c>
      <c r="P25" s="225">
        <v>3</v>
      </c>
      <c r="Q25" s="225"/>
      <c r="R25" s="135">
        <v>3132</v>
      </c>
      <c r="S25" s="135">
        <f t="shared" si="1"/>
        <v>0</v>
      </c>
      <c r="T25" s="103">
        <v>614</v>
      </c>
    </row>
    <row r="26" spans="1:20" ht="12.75" customHeight="1" x14ac:dyDescent="0.2">
      <c r="A26" s="88">
        <v>12</v>
      </c>
      <c r="B26" s="173">
        <v>39722</v>
      </c>
      <c r="C26" s="500" t="s">
        <v>371</v>
      </c>
      <c r="D26" s="179">
        <v>26</v>
      </c>
      <c r="E26" s="179" t="s">
        <v>68</v>
      </c>
      <c r="F26" s="179"/>
      <c r="G26" s="179">
        <v>1</v>
      </c>
      <c r="H26" s="337" t="s">
        <v>547</v>
      </c>
      <c r="I26" s="179"/>
      <c r="J26" s="179" t="s">
        <v>113</v>
      </c>
      <c r="K26" s="179" t="s">
        <v>695</v>
      </c>
      <c r="L26" s="181">
        <v>40247.839999999997</v>
      </c>
      <c r="M26" s="179">
        <v>10</v>
      </c>
      <c r="N26" s="135">
        <v>0</v>
      </c>
      <c r="O26" s="135">
        <v>0</v>
      </c>
      <c r="P26" s="225">
        <v>10</v>
      </c>
      <c r="Q26" s="225"/>
      <c r="R26" s="135">
        <v>40247.839999999997</v>
      </c>
      <c r="S26" s="135">
        <f t="shared" si="1"/>
        <v>0</v>
      </c>
      <c r="T26" s="103">
        <v>617</v>
      </c>
    </row>
    <row r="27" spans="1:20" ht="12.75" customHeight="1" x14ac:dyDescent="0.2">
      <c r="A27" s="88">
        <v>13</v>
      </c>
      <c r="B27" s="173">
        <v>39939</v>
      </c>
      <c r="C27" s="500" t="s">
        <v>371</v>
      </c>
      <c r="D27" s="179">
        <v>26</v>
      </c>
      <c r="E27" s="179" t="s">
        <v>68</v>
      </c>
      <c r="F27" s="179"/>
      <c r="G27" s="179">
        <v>1</v>
      </c>
      <c r="H27" s="337" t="s">
        <v>705</v>
      </c>
      <c r="I27" s="179"/>
      <c r="J27" s="179" t="s">
        <v>565</v>
      </c>
      <c r="K27" s="179" t="s">
        <v>693</v>
      </c>
      <c r="L27" s="181">
        <v>1997.99</v>
      </c>
      <c r="M27" s="179">
        <v>10</v>
      </c>
      <c r="N27" s="135">
        <v>0</v>
      </c>
      <c r="O27" s="135">
        <v>0</v>
      </c>
      <c r="P27" s="225">
        <v>10</v>
      </c>
      <c r="Q27" s="225"/>
      <c r="R27" s="135">
        <v>1997.99</v>
      </c>
      <c r="S27" s="135">
        <f t="shared" si="1"/>
        <v>0</v>
      </c>
      <c r="T27" s="103">
        <v>617</v>
      </c>
    </row>
    <row r="28" spans="1:20" ht="12.75" customHeight="1" x14ac:dyDescent="0.2">
      <c r="A28" s="88">
        <v>14</v>
      </c>
      <c r="B28" s="173">
        <v>39944</v>
      </c>
      <c r="C28" s="500" t="s">
        <v>371</v>
      </c>
      <c r="D28" s="179">
        <v>26</v>
      </c>
      <c r="E28" s="179" t="s">
        <v>126</v>
      </c>
      <c r="F28" s="179"/>
      <c r="G28" s="179">
        <v>1</v>
      </c>
      <c r="H28" s="337" t="s">
        <v>160</v>
      </c>
      <c r="I28" s="179" t="s">
        <v>706</v>
      </c>
      <c r="J28" s="179" t="s">
        <v>707</v>
      </c>
      <c r="K28" s="179" t="s">
        <v>388</v>
      </c>
      <c r="L28" s="181">
        <v>6201.36</v>
      </c>
      <c r="M28" s="179">
        <v>10</v>
      </c>
      <c r="N28" s="135">
        <v>0</v>
      </c>
      <c r="O28" s="135">
        <v>0</v>
      </c>
      <c r="P28" s="225">
        <v>10</v>
      </c>
      <c r="Q28" s="225"/>
      <c r="R28" s="135">
        <v>6201.36</v>
      </c>
      <c r="S28" s="135">
        <f t="shared" si="1"/>
        <v>0</v>
      </c>
      <c r="T28" s="103">
        <v>617</v>
      </c>
    </row>
    <row r="29" spans="1:20" ht="12.75" customHeight="1" x14ac:dyDescent="0.2">
      <c r="A29" s="88">
        <v>15</v>
      </c>
      <c r="B29" s="173">
        <v>39980</v>
      </c>
      <c r="C29" s="500" t="s">
        <v>371</v>
      </c>
      <c r="D29" s="179">
        <v>26</v>
      </c>
      <c r="E29" s="179" t="s">
        <v>25</v>
      </c>
      <c r="F29" s="179"/>
      <c r="G29" s="179">
        <v>1</v>
      </c>
      <c r="H29" s="337" t="s">
        <v>708</v>
      </c>
      <c r="I29" s="179"/>
      <c r="J29" s="179"/>
      <c r="K29" s="179" t="s">
        <v>226</v>
      </c>
      <c r="L29" s="181">
        <v>7500</v>
      </c>
      <c r="M29" s="179">
        <v>10</v>
      </c>
      <c r="N29" s="135">
        <v>0</v>
      </c>
      <c r="O29" s="135">
        <v>0</v>
      </c>
      <c r="P29" s="225">
        <v>10</v>
      </c>
      <c r="Q29" s="225"/>
      <c r="R29" s="135">
        <v>7500</v>
      </c>
      <c r="S29" s="135">
        <f t="shared" si="1"/>
        <v>0</v>
      </c>
      <c r="T29" s="103">
        <v>617</v>
      </c>
    </row>
    <row r="30" spans="1:20" ht="12.75" customHeight="1" x14ac:dyDescent="0.2">
      <c r="A30" s="88">
        <v>16</v>
      </c>
      <c r="B30" s="173">
        <v>40232</v>
      </c>
      <c r="C30" s="500" t="s">
        <v>371</v>
      </c>
      <c r="D30" s="179">
        <v>26</v>
      </c>
      <c r="E30" s="179" t="s">
        <v>25</v>
      </c>
      <c r="F30" s="502"/>
      <c r="G30" s="179">
        <v>1</v>
      </c>
      <c r="H30" s="337" t="s">
        <v>699</v>
      </c>
      <c r="I30" s="502"/>
      <c r="J30" s="179" t="s">
        <v>709</v>
      </c>
      <c r="K30" s="179" t="s">
        <v>388</v>
      </c>
      <c r="L30" s="181">
        <v>8873.01</v>
      </c>
      <c r="M30" s="179">
        <v>10</v>
      </c>
      <c r="N30" s="135">
        <v>0</v>
      </c>
      <c r="O30" s="135">
        <f>IF(M30=0,"N/A",+N30/12)</f>
        <v>0</v>
      </c>
      <c r="P30" s="225">
        <v>10</v>
      </c>
      <c r="Q30" s="225"/>
      <c r="R30" s="135">
        <v>8873.01</v>
      </c>
      <c r="S30" s="135">
        <f t="shared" si="1"/>
        <v>0</v>
      </c>
      <c r="T30" s="103">
        <v>617</v>
      </c>
    </row>
    <row r="31" spans="1:20" ht="12.75" customHeight="1" x14ac:dyDescent="0.2">
      <c r="A31" s="88">
        <v>17</v>
      </c>
      <c r="B31" s="173">
        <v>40637</v>
      </c>
      <c r="C31" s="500" t="s">
        <v>371</v>
      </c>
      <c r="D31" s="179">
        <v>26</v>
      </c>
      <c r="E31" s="179" t="s">
        <v>35</v>
      </c>
      <c r="F31" s="179">
        <v>570462</v>
      </c>
      <c r="G31" s="179">
        <v>1</v>
      </c>
      <c r="H31" s="337" t="s">
        <v>210</v>
      </c>
      <c r="I31" s="502"/>
      <c r="J31" s="179" t="s">
        <v>536</v>
      </c>
      <c r="K31" s="179" t="s">
        <v>226</v>
      </c>
      <c r="L31" s="181">
        <v>6438</v>
      </c>
      <c r="M31" s="179">
        <v>3</v>
      </c>
      <c r="N31" s="135">
        <v>0</v>
      </c>
      <c r="O31" s="135">
        <v>0</v>
      </c>
      <c r="P31" s="225">
        <v>3</v>
      </c>
      <c r="Q31" s="225"/>
      <c r="R31" s="135">
        <v>6438</v>
      </c>
      <c r="S31" s="135">
        <f t="shared" si="1"/>
        <v>0</v>
      </c>
      <c r="T31" s="103">
        <v>614</v>
      </c>
    </row>
    <row r="32" spans="1:20" ht="12.75" customHeight="1" x14ac:dyDescent="0.2">
      <c r="A32" s="88">
        <v>18</v>
      </c>
      <c r="B32" s="173">
        <v>41009</v>
      </c>
      <c r="C32" s="500" t="s">
        <v>371</v>
      </c>
      <c r="D32" s="179">
        <v>26</v>
      </c>
      <c r="E32" s="179" t="s">
        <v>35</v>
      </c>
      <c r="F32" s="179">
        <v>570430</v>
      </c>
      <c r="G32" s="179">
        <v>1</v>
      </c>
      <c r="H32" s="180" t="s">
        <v>41</v>
      </c>
      <c r="I32" s="179"/>
      <c r="J32" s="179" t="s">
        <v>56</v>
      </c>
      <c r="K32" s="179" t="s">
        <v>388</v>
      </c>
      <c r="L32" s="181">
        <v>11792</v>
      </c>
      <c r="M32" s="179">
        <v>3</v>
      </c>
      <c r="N32" s="135">
        <v>0</v>
      </c>
      <c r="O32" s="135">
        <v>0</v>
      </c>
      <c r="P32" s="225">
        <v>3</v>
      </c>
      <c r="Q32" s="225"/>
      <c r="R32" s="135">
        <v>11792</v>
      </c>
      <c r="S32" s="135">
        <f t="shared" si="1"/>
        <v>0</v>
      </c>
      <c r="T32" s="103">
        <v>614</v>
      </c>
    </row>
    <row r="33" spans="1:21" ht="12.75" customHeight="1" x14ac:dyDescent="0.2">
      <c r="A33" s="88">
        <v>19</v>
      </c>
      <c r="B33" s="173">
        <v>41009</v>
      </c>
      <c r="C33" s="500" t="s">
        <v>371</v>
      </c>
      <c r="D33" s="179">
        <v>26</v>
      </c>
      <c r="E33" s="179" t="s">
        <v>35</v>
      </c>
      <c r="F33" s="179"/>
      <c r="G33" s="179">
        <v>1</v>
      </c>
      <c r="H33" s="180" t="s">
        <v>62</v>
      </c>
      <c r="I33" s="179"/>
      <c r="J33" s="179" t="s">
        <v>42</v>
      </c>
      <c r="K33" s="179" t="s">
        <v>388</v>
      </c>
      <c r="L33" s="181">
        <v>1696</v>
      </c>
      <c r="M33" s="179">
        <v>3</v>
      </c>
      <c r="N33" s="135">
        <v>0</v>
      </c>
      <c r="O33" s="135">
        <v>0</v>
      </c>
      <c r="P33" s="225">
        <v>3</v>
      </c>
      <c r="Q33" s="225"/>
      <c r="R33" s="135">
        <v>1696</v>
      </c>
      <c r="S33" s="135">
        <f t="shared" si="1"/>
        <v>0</v>
      </c>
      <c r="T33" s="103">
        <v>614</v>
      </c>
    </row>
    <row r="34" spans="1:21" s="890" customFormat="1" ht="18.75" customHeight="1" x14ac:dyDescent="0.2">
      <c r="A34" s="88">
        <v>20</v>
      </c>
      <c r="B34" s="923">
        <v>41410</v>
      </c>
      <c r="C34" s="1650" t="s">
        <v>371</v>
      </c>
      <c r="D34" s="905">
        <v>26</v>
      </c>
      <c r="E34" s="905" t="s">
        <v>648</v>
      </c>
      <c r="F34" s="905"/>
      <c r="G34" s="905">
        <v>1</v>
      </c>
      <c r="H34" s="1559" t="s">
        <v>710</v>
      </c>
      <c r="I34" s="905"/>
      <c r="J34" s="905" t="s">
        <v>711</v>
      </c>
      <c r="K34" s="905" t="s">
        <v>226</v>
      </c>
      <c r="L34" s="945">
        <v>2950</v>
      </c>
      <c r="M34" s="905">
        <v>10</v>
      </c>
      <c r="N34" s="897">
        <f>IF(M34=0,"N/A",+L34/M34)</f>
        <v>295</v>
      </c>
      <c r="O34" s="897">
        <f>IF(M34=0,"N/A",+N34/12)</f>
        <v>24.583333333333332</v>
      </c>
      <c r="P34" s="1651">
        <f>+DATEDIF($B34,$U$14,"y")</f>
        <v>10</v>
      </c>
      <c r="Q34" s="1651">
        <v>0</v>
      </c>
      <c r="R34" s="897">
        <f>IF(M34=0,"N/A",+N34*P34+O34*Q34)</f>
        <v>2950</v>
      </c>
      <c r="S34" s="897">
        <f t="shared" si="1"/>
        <v>0</v>
      </c>
      <c r="T34" s="908">
        <v>617</v>
      </c>
    </row>
    <row r="35" spans="1:21" ht="18.75" customHeight="1" x14ac:dyDescent="0.2">
      <c r="A35" s="88">
        <v>21</v>
      </c>
      <c r="B35" s="173">
        <v>41495</v>
      </c>
      <c r="C35" s="500" t="s">
        <v>371</v>
      </c>
      <c r="D35" s="179">
        <v>26</v>
      </c>
      <c r="E35" s="179" t="s">
        <v>35</v>
      </c>
      <c r="F35" s="179">
        <v>570461</v>
      </c>
      <c r="G35" s="179">
        <v>1</v>
      </c>
      <c r="H35" s="180" t="s">
        <v>41</v>
      </c>
      <c r="I35" s="179"/>
      <c r="J35" s="179"/>
      <c r="K35" s="179" t="s">
        <v>226</v>
      </c>
      <c r="L35" s="181">
        <v>7102.15</v>
      </c>
      <c r="M35" s="179">
        <v>3</v>
      </c>
      <c r="N35" s="135">
        <v>0</v>
      </c>
      <c r="O35" s="135">
        <v>0</v>
      </c>
      <c r="P35" s="225">
        <f t="shared" ref="P35:P67" si="2">+DATEDIF($B35,$U$14,"y")</f>
        <v>9</v>
      </c>
      <c r="Q35" s="225">
        <f t="shared" ref="Q35:Q67" si="3">+DATEDIF($B35,$U$14,"ym")</f>
        <v>10</v>
      </c>
      <c r="R35" s="135">
        <v>7102.15</v>
      </c>
      <c r="S35" s="135">
        <v>0</v>
      </c>
      <c r="T35" s="103">
        <v>614</v>
      </c>
    </row>
    <row r="36" spans="1:21" ht="12.75" customHeight="1" x14ac:dyDescent="0.2">
      <c r="A36" s="88">
        <v>22</v>
      </c>
      <c r="B36" s="173">
        <v>41495</v>
      </c>
      <c r="C36" s="500" t="s">
        <v>371</v>
      </c>
      <c r="D36" s="179">
        <v>26</v>
      </c>
      <c r="E36" s="179" t="s">
        <v>35</v>
      </c>
      <c r="F36" s="179">
        <v>570451</v>
      </c>
      <c r="G36" s="179">
        <v>1</v>
      </c>
      <c r="H36" s="503" t="s">
        <v>41</v>
      </c>
      <c r="I36" s="179"/>
      <c r="J36" s="179" t="s">
        <v>712</v>
      </c>
      <c r="K36" s="179" t="s">
        <v>695</v>
      </c>
      <c r="L36" s="181">
        <v>7102.15</v>
      </c>
      <c r="M36" s="179">
        <v>3</v>
      </c>
      <c r="N36" s="135">
        <v>0</v>
      </c>
      <c r="O36" s="135">
        <v>0</v>
      </c>
      <c r="P36" s="225">
        <f t="shared" si="2"/>
        <v>9</v>
      </c>
      <c r="Q36" s="225">
        <f t="shared" si="3"/>
        <v>10</v>
      </c>
      <c r="R36" s="135">
        <v>7102.15</v>
      </c>
      <c r="S36" s="135">
        <f t="shared" ref="S36:S65" si="4">IF(M36=0,"N/A",+L36-R36)</f>
        <v>0</v>
      </c>
      <c r="T36" s="103">
        <v>614</v>
      </c>
    </row>
    <row r="37" spans="1:21" ht="12.75" customHeight="1" x14ac:dyDescent="0.2">
      <c r="A37" s="88">
        <v>23</v>
      </c>
      <c r="B37" s="173">
        <v>41926</v>
      </c>
      <c r="C37" s="500" t="s">
        <v>371</v>
      </c>
      <c r="D37" s="179">
        <v>26</v>
      </c>
      <c r="E37" s="179" t="s">
        <v>25</v>
      </c>
      <c r="F37" s="179"/>
      <c r="G37" s="179">
        <v>1</v>
      </c>
      <c r="H37" s="180" t="s">
        <v>713</v>
      </c>
      <c r="I37" s="179"/>
      <c r="J37" s="179"/>
      <c r="K37" s="179" t="s">
        <v>388</v>
      </c>
      <c r="L37" s="181">
        <v>12191.76</v>
      </c>
      <c r="M37" s="179">
        <v>10</v>
      </c>
      <c r="N37" s="135">
        <f t="shared" ref="N37:N38" si="5">IF(M37=0,"N/A",+L37/M37)</f>
        <v>1219.1759999999999</v>
      </c>
      <c r="O37" s="135">
        <f t="shared" ref="O37:O38" si="6">IF(M37=0,"N/A",+N37/12)</f>
        <v>101.598</v>
      </c>
      <c r="P37" s="225">
        <f t="shared" si="2"/>
        <v>8</v>
      </c>
      <c r="Q37" s="225">
        <f t="shared" si="3"/>
        <v>8</v>
      </c>
      <c r="R37" s="135">
        <f t="shared" ref="R37:R38" si="7">IF(M37=0,"N/A",+N37*P37+O37*Q37)</f>
        <v>10566.191999999999</v>
      </c>
      <c r="S37" s="135">
        <f t="shared" si="4"/>
        <v>1625.5680000000011</v>
      </c>
      <c r="T37" s="103">
        <v>617</v>
      </c>
    </row>
    <row r="38" spans="1:21" ht="25.5" customHeight="1" x14ac:dyDescent="0.2">
      <c r="A38" s="88">
        <v>24</v>
      </c>
      <c r="B38" s="173">
        <v>42083</v>
      </c>
      <c r="C38" s="500" t="s">
        <v>371</v>
      </c>
      <c r="D38" s="179">
        <v>26</v>
      </c>
      <c r="E38" s="179" t="s">
        <v>25</v>
      </c>
      <c r="F38" s="179"/>
      <c r="G38" s="179">
        <v>1</v>
      </c>
      <c r="H38" s="180" t="s">
        <v>714</v>
      </c>
      <c r="I38" s="179"/>
      <c r="J38" s="179"/>
      <c r="K38" s="179" t="s">
        <v>695</v>
      </c>
      <c r="L38" s="181">
        <v>25960</v>
      </c>
      <c r="M38" s="179">
        <v>10</v>
      </c>
      <c r="N38" s="135">
        <f t="shared" si="5"/>
        <v>2596</v>
      </c>
      <c r="O38" s="135">
        <f t="shared" si="6"/>
        <v>216.33333333333334</v>
      </c>
      <c r="P38" s="225">
        <f t="shared" si="2"/>
        <v>8</v>
      </c>
      <c r="Q38" s="225">
        <f t="shared" si="3"/>
        <v>3</v>
      </c>
      <c r="R38" s="135">
        <f t="shared" si="7"/>
        <v>21417</v>
      </c>
      <c r="S38" s="135">
        <f t="shared" si="4"/>
        <v>4543</v>
      </c>
      <c r="T38" s="103">
        <v>617</v>
      </c>
    </row>
    <row r="39" spans="1:21" ht="15" customHeight="1" x14ac:dyDescent="0.2">
      <c r="A39" s="88">
        <v>25</v>
      </c>
      <c r="B39" s="173">
        <v>42144</v>
      </c>
      <c r="C39" s="500" t="s">
        <v>371</v>
      </c>
      <c r="D39" s="179">
        <v>26</v>
      </c>
      <c r="E39" s="105" t="s">
        <v>35</v>
      </c>
      <c r="F39" s="105"/>
      <c r="G39" s="105">
        <v>1</v>
      </c>
      <c r="H39" s="200" t="s">
        <v>345</v>
      </c>
      <c r="I39" s="105"/>
      <c r="J39" s="105" t="s">
        <v>87</v>
      </c>
      <c r="K39" s="179" t="s">
        <v>715</v>
      </c>
      <c r="L39" s="99">
        <v>14819</v>
      </c>
      <c r="M39" s="105">
        <v>3</v>
      </c>
      <c r="N39" s="135">
        <v>0</v>
      </c>
      <c r="O39" s="135">
        <v>0</v>
      </c>
      <c r="P39" s="225">
        <f t="shared" si="2"/>
        <v>8</v>
      </c>
      <c r="Q39" s="225">
        <f t="shared" si="3"/>
        <v>1</v>
      </c>
      <c r="R39" s="135">
        <v>14819</v>
      </c>
      <c r="S39" s="135">
        <f t="shared" si="4"/>
        <v>0</v>
      </c>
      <c r="T39" s="103">
        <v>614</v>
      </c>
      <c r="U39" s="57"/>
    </row>
    <row r="40" spans="1:21" s="890" customFormat="1" ht="25.5" customHeight="1" x14ac:dyDescent="0.2">
      <c r="A40" s="88">
        <v>26</v>
      </c>
      <c r="B40" s="923">
        <v>42227</v>
      </c>
      <c r="C40" s="1650" t="s">
        <v>371</v>
      </c>
      <c r="D40" s="905">
        <v>26</v>
      </c>
      <c r="E40" s="905" t="s">
        <v>35</v>
      </c>
      <c r="F40" s="905">
        <v>570440</v>
      </c>
      <c r="G40" s="905">
        <v>1</v>
      </c>
      <c r="H40" s="1559" t="s">
        <v>716</v>
      </c>
      <c r="I40" s="905" t="s">
        <v>717</v>
      </c>
      <c r="J40" s="905" t="s">
        <v>179</v>
      </c>
      <c r="K40" s="905" t="s">
        <v>718</v>
      </c>
      <c r="L40" s="945">
        <v>71617.649999999994</v>
      </c>
      <c r="M40" s="905">
        <v>3</v>
      </c>
      <c r="N40" s="897">
        <v>0</v>
      </c>
      <c r="O40" s="897">
        <v>0</v>
      </c>
      <c r="P40" s="1651">
        <f t="shared" si="2"/>
        <v>7</v>
      </c>
      <c r="Q40" s="1651">
        <f t="shared" si="3"/>
        <v>10</v>
      </c>
      <c r="R40" s="897">
        <v>71617.649999999994</v>
      </c>
      <c r="S40" s="897">
        <f t="shared" si="4"/>
        <v>0</v>
      </c>
      <c r="T40" s="908">
        <v>614</v>
      </c>
    </row>
    <row r="41" spans="1:21" s="890" customFormat="1" ht="12.75" customHeight="1" x14ac:dyDescent="0.2">
      <c r="A41" s="88">
        <v>27</v>
      </c>
      <c r="B41" s="923">
        <v>42335</v>
      </c>
      <c r="C41" s="1650" t="s">
        <v>371</v>
      </c>
      <c r="D41" s="905">
        <v>26</v>
      </c>
      <c r="E41" s="905" t="s">
        <v>126</v>
      </c>
      <c r="F41" s="905"/>
      <c r="G41" s="905">
        <v>1</v>
      </c>
      <c r="H41" s="1559" t="s">
        <v>719</v>
      </c>
      <c r="I41" s="905"/>
      <c r="J41" s="905" t="s">
        <v>129</v>
      </c>
      <c r="K41" s="905" t="s">
        <v>695</v>
      </c>
      <c r="L41" s="945">
        <v>5782</v>
      </c>
      <c r="M41" s="905">
        <v>3</v>
      </c>
      <c r="N41" s="897">
        <v>0</v>
      </c>
      <c r="O41" s="897">
        <v>0</v>
      </c>
      <c r="P41" s="1651">
        <f t="shared" si="2"/>
        <v>7</v>
      </c>
      <c r="Q41" s="1651">
        <f t="shared" si="3"/>
        <v>7</v>
      </c>
      <c r="R41" s="897">
        <v>5782</v>
      </c>
      <c r="S41" s="897">
        <f t="shared" si="4"/>
        <v>0</v>
      </c>
      <c r="T41" s="908">
        <v>617</v>
      </c>
    </row>
    <row r="42" spans="1:21" s="890" customFormat="1" ht="27" customHeight="1" x14ac:dyDescent="0.2">
      <c r="A42" s="88">
        <v>28</v>
      </c>
      <c r="B42" s="923">
        <v>42517</v>
      </c>
      <c r="C42" s="1650" t="s">
        <v>371</v>
      </c>
      <c r="D42" s="905">
        <v>26</v>
      </c>
      <c r="E42" s="905" t="s">
        <v>25</v>
      </c>
      <c r="F42" s="905">
        <v>620642</v>
      </c>
      <c r="G42" s="905">
        <v>1</v>
      </c>
      <c r="H42" s="1559" t="s">
        <v>720</v>
      </c>
      <c r="I42" s="905"/>
      <c r="J42" s="905"/>
      <c r="K42" s="1580" t="s">
        <v>1800</v>
      </c>
      <c r="L42" s="945">
        <v>7174.4</v>
      </c>
      <c r="M42" s="905">
        <v>10</v>
      </c>
      <c r="N42" s="897">
        <f>+L42/M42</f>
        <v>717.43999999999994</v>
      </c>
      <c r="O42" s="897">
        <f>+N42/12</f>
        <v>59.786666666666662</v>
      </c>
      <c r="P42" s="1651">
        <f t="shared" si="2"/>
        <v>7</v>
      </c>
      <c r="Q42" s="1651">
        <f t="shared" si="3"/>
        <v>1</v>
      </c>
      <c r="R42" s="897">
        <f>N42*P42+O42*Q42</f>
        <v>5081.8666666666668</v>
      </c>
      <c r="S42" s="897">
        <f t="shared" si="4"/>
        <v>2092.5333333333328</v>
      </c>
      <c r="T42" s="908">
        <v>617</v>
      </c>
      <c r="U42" s="916" t="s">
        <v>721</v>
      </c>
    </row>
    <row r="43" spans="1:21" s="890" customFormat="1" ht="12.75" customHeight="1" x14ac:dyDescent="0.2">
      <c r="A43" s="88">
        <v>29</v>
      </c>
      <c r="B43" s="923">
        <v>42669</v>
      </c>
      <c r="C43" s="1650" t="s">
        <v>371</v>
      </c>
      <c r="D43" s="905">
        <v>26</v>
      </c>
      <c r="E43" s="905" t="s">
        <v>35</v>
      </c>
      <c r="F43" s="905"/>
      <c r="G43" s="905">
        <v>1</v>
      </c>
      <c r="H43" s="1559" t="s">
        <v>722</v>
      </c>
      <c r="I43" s="905"/>
      <c r="J43" s="905" t="s">
        <v>56</v>
      </c>
      <c r="K43" s="905"/>
      <c r="L43" s="945">
        <v>43062.7</v>
      </c>
      <c r="M43" s="905">
        <v>3</v>
      </c>
      <c r="N43" s="897">
        <v>0</v>
      </c>
      <c r="O43" s="897">
        <v>0</v>
      </c>
      <c r="P43" s="1651">
        <f t="shared" si="2"/>
        <v>6</v>
      </c>
      <c r="Q43" s="1651">
        <f t="shared" si="3"/>
        <v>8</v>
      </c>
      <c r="R43" s="897">
        <v>43062.7</v>
      </c>
      <c r="S43" s="897">
        <f t="shared" si="4"/>
        <v>0</v>
      </c>
      <c r="T43" s="908">
        <v>614</v>
      </c>
    </row>
    <row r="44" spans="1:21" s="890" customFormat="1" ht="12.75" customHeight="1" x14ac:dyDescent="0.2">
      <c r="A44" s="88">
        <v>30</v>
      </c>
      <c r="B44" s="923">
        <v>42761</v>
      </c>
      <c r="C44" s="1650" t="s">
        <v>371</v>
      </c>
      <c r="D44" s="905">
        <v>26</v>
      </c>
      <c r="E44" s="905" t="s">
        <v>68</v>
      </c>
      <c r="F44" s="905"/>
      <c r="G44" s="905"/>
      <c r="H44" s="1559" t="s">
        <v>723</v>
      </c>
      <c r="I44" s="905" t="s">
        <v>724</v>
      </c>
      <c r="J44" s="905" t="s">
        <v>71</v>
      </c>
      <c r="K44" s="905" t="s">
        <v>693</v>
      </c>
      <c r="L44" s="945">
        <v>25495.200000000001</v>
      </c>
      <c r="M44" s="905">
        <v>5</v>
      </c>
      <c r="N44" s="897">
        <v>0</v>
      </c>
      <c r="O44" s="897">
        <v>0</v>
      </c>
      <c r="P44" s="1651">
        <f t="shared" si="2"/>
        <v>6</v>
      </c>
      <c r="Q44" s="1651">
        <f t="shared" si="3"/>
        <v>5</v>
      </c>
      <c r="R44" s="897">
        <v>25495.200000000001</v>
      </c>
      <c r="S44" s="897">
        <f t="shared" si="4"/>
        <v>0</v>
      </c>
      <c r="T44" s="908">
        <v>614</v>
      </c>
    </row>
    <row r="45" spans="1:21" s="890" customFormat="1" ht="12.75" customHeight="1" x14ac:dyDescent="0.2">
      <c r="A45" s="88">
        <v>31</v>
      </c>
      <c r="B45" s="923">
        <v>42800</v>
      </c>
      <c r="C45" s="1650" t="s">
        <v>371</v>
      </c>
      <c r="D45" s="905">
        <v>26</v>
      </c>
      <c r="E45" s="1652" t="s">
        <v>25</v>
      </c>
      <c r="F45" s="905"/>
      <c r="G45" s="905">
        <v>1</v>
      </c>
      <c r="H45" s="1559" t="s">
        <v>725</v>
      </c>
      <c r="I45" s="905"/>
      <c r="J45" s="905"/>
      <c r="K45" s="905" t="s">
        <v>718</v>
      </c>
      <c r="L45" s="945">
        <v>4956</v>
      </c>
      <c r="M45" s="905">
        <v>10</v>
      </c>
      <c r="N45" s="897">
        <f t="shared" ref="N45:N51" si="8">IF(M45=0,"N/A",+L45/M45)</f>
        <v>495.6</v>
      </c>
      <c r="O45" s="897">
        <f t="shared" ref="O45:O65" si="9">IF(M45=0,"N/A",+N45/12)</f>
        <v>41.300000000000004</v>
      </c>
      <c r="P45" s="1651">
        <f t="shared" si="2"/>
        <v>6</v>
      </c>
      <c r="Q45" s="1651">
        <f t="shared" si="3"/>
        <v>3</v>
      </c>
      <c r="R45" s="897">
        <f t="shared" ref="R45:R51" si="10">IF(M45=0,"N/A",+N45*P45+O45*Q45)</f>
        <v>3097.5000000000005</v>
      </c>
      <c r="S45" s="897">
        <f t="shared" si="4"/>
        <v>1858.4999999999995</v>
      </c>
      <c r="T45" s="908">
        <v>617</v>
      </c>
    </row>
    <row r="46" spans="1:21" s="890" customFormat="1" ht="12.75" customHeight="1" x14ac:dyDescent="0.2">
      <c r="A46" s="88">
        <v>32</v>
      </c>
      <c r="B46" s="923">
        <v>42800</v>
      </c>
      <c r="C46" s="1650" t="s">
        <v>371</v>
      </c>
      <c r="D46" s="905">
        <v>26</v>
      </c>
      <c r="E46" s="1652" t="s">
        <v>25</v>
      </c>
      <c r="F46" s="905"/>
      <c r="G46" s="905">
        <v>1</v>
      </c>
      <c r="H46" s="1559" t="s">
        <v>726</v>
      </c>
      <c r="I46" s="905" t="s">
        <v>727</v>
      </c>
      <c r="J46" s="905"/>
      <c r="K46" s="905" t="s">
        <v>718</v>
      </c>
      <c r="L46" s="945">
        <v>50976</v>
      </c>
      <c r="M46" s="905">
        <v>10</v>
      </c>
      <c r="N46" s="897">
        <f t="shared" si="8"/>
        <v>5097.6000000000004</v>
      </c>
      <c r="O46" s="897">
        <f t="shared" si="9"/>
        <v>424.8</v>
      </c>
      <c r="P46" s="1651">
        <f t="shared" si="2"/>
        <v>6</v>
      </c>
      <c r="Q46" s="1651">
        <f t="shared" si="3"/>
        <v>3</v>
      </c>
      <c r="R46" s="897">
        <f t="shared" si="10"/>
        <v>31860.000000000004</v>
      </c>
      <c r="S46" s="897">
        <f t="shared" si="4"/>
        <v>19115.999999999996</v>
      </c>
      <c r="T46" s="908">
        <v>617</v>
      </c>
    </row>
    <row r="47" spans="1:21" s="890" customFormat="1" ht="12.75" customHeight="1" x14ac:dyDescent="0.2">
      <c r="A47" s="88">
        <v>33</v>
      </c>
      <c r="B47" s="923">
        <v>42800</v>
      </c>
      <c r="C47" s="1650" t="s">
        <v>371</v>
      </c>
      <c r="D47" s="905">
        <v>26</v>
      </c>
      <c r="E47" s="1652" t="s">
        <v>25</v>
      </c>
      <c r="F47" s="905"/>
      <c r="G47" s="905">
        <v>1</v>
      </c>
      <c r="H47" s="1559" t="s">
        <v>728</v>
      </c>
      <c r="I47" s="905" t="s">
        <v>729</v>
      </c>
      <c r="J47" s="905"/>
      <c r="K47" s="905" t="s">
        <v>718</v>
      </c>
      <c r="L47" s="945">
        <v>8071.2</v>
      </c>
      <c r="M47" s="905">
        <v>10</v>
      </c>
      <c r="N47" s="897">
        <f t="shared" si="8"/>
        <v>807.12</v>
      </c>
      <c r="O47" s="897">
        <f t="shared" si="9"/>
        <v>67.260000000000005</v>
      </c>
      <c r="P47" s="1651">
        <f t="shared" si="2"/>
        <v>6</v>
      </c>
      <c r="Q47" s="1651">
        <f t="shared" si="3"/>
        <v>3</v>
      </c>
      <c r="R47" s="897">
        <f t="shared" si="10"/>
        <v>5044.5</v>
      </c>
      <c r="S47" s="897">
        <f t="shared" si="4"/>
        <v>3026.7</v>
      </c>
      <c r="T47" s="908">
        <v>617</v>
      </c>
    </row>
    <row r="48" spans="1:21" s="890" customFormat="1" ht="12.75" customHeight="1" x14ac:dyDescent="0.2">
      <c r="A48" s="88">
        <v>34</v>
      </c>
      <c r="B48" s="923">
        <v>42800</v>
      </c>
      <c r="C48" s="1650" t="s">
        <v>371</v>
      </c>
      <c r="D48" s="905">
        <v>26</v>
      </c>
      <c r="E48" s="1652" t="s">
        <v>25</v>
      </c>
      <c r="F48" s="905"/>
      <c r="G48" s="905">
        <v>1</v>
      </c>
      <c r="H48" s="1559" t="s">
        <v>730</v>
      </c>
      <c r="I48" s="905" t="s">
        <v>731</v>
      </c>
      <c r="J48" s="905"/>
      <c r="K48" s="905" t="s">
        <v>732</v>
      </c>
      <c r="L48" s="945">
        <v>3610.8</v>
      </c>
      <c r="M48" s="905">
        <v>10</v>
      </c>
      <c r="N48" s="897">
        <f t="shared" si="8"/>
        <v>361.08000000000004</v>
      </c>
      <c r="O48" s="897">
        <f t="shared" si="9"/>
        <v>30.090000000000003</v>
      </c>
      <c r="P48" s="1651">
        <f t="shared" si="2"/>
        <v>6</v>
      </c>
      <c r="Q48" s="1651">
        <f t="shared" si="3"/>
        <v>3</v>
      </c>
      <c r="R48" s="897">
        <f t="shared" si="10"/>
        <v>2256.7500000000005</v>
      </c>
      <c r="S48" s="897">
        <f t="shared" si="4"/>
        <v>1354.0499999999997</v>
      </c>
      <c r="T48" s="908">
        <v>617</v>
      </c>
    </row>
    <row r="49" spans="1:23" s="890" customFormat="1" ht="25.5" customHeight="1" x14ac:dyDescent="0.2">
      <c r="A49" s="88">
        <v>35</v>
      </c>
      <c r="B49" s="923">
        <v>42800</v>
      </c>
      <c r="C49" s="1650" t="s">
        <v>371</v>
      </c>
      <c r="D49" s="905">
        <v>26</v>
      </c>
      <c r="E49" s="1652" t="s">
        <v>25</v>
      </c>
      <c r="F49" s="905"/>
      <c r="G49" s="905">
        <v>2</v>
      </c>
      <c r="H49" s="1559" t="s">
        <v>733</v>
      </c>
      <c r="I49" s="905" t="s">
        <v>734</v>
      </c>
      <c r="J49" s="905"/>
      <c r="K49" s="905" t="s">
        <v>718</v>
      </c>
      <c r="L49" s="945">
        <v>8496</v>
      </c>
      <c r="M49" s="905">
        <v>10</v>
      </c>
      <c r="N49" s="897">
        <f t="shared" si="8"/>
        <v>849.6</v>
      </c>
      <c r="O49" s="897">
        <f t="shared" si="9"/>
        <v>70.8</v>
      </c>
      <c r="P49" s="1651">
        <f t="shared" si="2"/>
        <v>6</v>
      </c>
      <c r="Q49" s="1651">
        <f t="shared" si="3"/>
        <v>3</v>
      </c>
      <c r="R49" s="897">
        <f t="shared" si="10"/>
        <v>5310</v>
      </c>
      <c r="S49" s="897">
        <f t="shared" si="4"/>
        <v>3186</v>
      </c>
      <c r="T49" s="908">
        <v>617</v>
      </c>
      <c r="U49" s="909"/>
    </row>
    <row r="50" spans="1:23" s="890" customFormat="1" ht="12.75" customHeight="1" x14ac:dyDescent="0.2">
      <c r="A50" s="88">
        <v>36</v>
      </c>
      <c r="B50" s="923">
        <v>42843</v>
      </c>
      <c r="C50" s="1650" t="s">
        <v>371</v>
      </c>
      <c r="D50" s="905">
        <v>26</v>
      </c>
      <c r="E50" s="905" t="s">
        <v>68</v>
      </c>
      <c r="F50" s="905"/>
      <c r="G50" s="905">
        <v>1</v>
      </c>
      <c r="H50" s="1559" t="s">
        <v>735</v>
      </c>
      <c r="I50" s="905"/>
      <c r="J50" s="905" t="s">
        <v>232</v>
      </c>
      <c r="K50" s="905" t="s">
        <v>715</v>
      </c>
      <c r="L50" s="945">
        <v>46500</v>
      </c>
      <c r="M50" s="905">
        <v>10</v>
      </c>
      <c r="N50" s="897">
        <f t="shared" si="8"/>
        <v>4650</v>
      </c>
      <c r="O50" s="897">
        <f t="shared" si="9"/>
        <v>387.5</v>
      </c>
      <c r="P50" s="1651">
        <f t="shared" si="2"/>
        <v>6</v>
      </c>
      <c r="Q50" s="1651">
        <f t="shared" si="3"/>
        <v>2</v>
      </c>
      <c r="R50" s="897">
        <f t="shared" si="10"/>
        <v>28675</v>
      </c>
      <c r="S50" s="897">
        <f t="shared" si="4"/>
        <v>17825</v>
      </c>
      <c r="T50" s="908">
        <v>617</v>
      </c>
      <c r="U50" s="909"/>
    </row>
    <row r="51" spans="1:23" s="890" customFormat="1" ht="15" customHeight="1" x14ac:dyDescent="0.2">
      <c r="A51" s="88">
        <v>37</v>
      </c>
      <c r="B51" s="923">
        <v>43091</v>
      </c>
      <c r="C51" s="1650" t="s">
        <v>371</v>
      </c>
      <c r="D51" s="905">
        <v>26</v>
      </c>
      <c r="E51" s="915" t="s">
        <v>68</v>
      </c>
      <c r="F51" s="915"/>
      <c r="G51" s="915">
        <v>1</v>
      </c>
      <c r="H51" s="1561" t="s">
        <v>736</v>
      </c>
      <c r="I51" s="915"/>
      <c r="J51" s="915"/>
      <c r="K51" s="905" t="s">
        <v>693</v>
      </c>
      <c r="L51" s="906">
        <v>2242</v>
      </c>
      <c r="M51" s="915">
        <v>10</v>
      </c>
      <c r="N51" s="897">
        <f t="shared" si="8"/>
        <v>224.2</v>
      </c>
      <c r="O51" s="897">
        <f t="shared" si="9"/>
        <v>18.683333333333334</v>
      </c>
      <c r="P51" s="1651">
        <f t="shared" si="2"/>
        <v>5</v>
      </c>
      <c r="Q51" s="1651">
        <f t="shared" si="3"/>
        <v>6</v>
      </c>
      <c r="R51" s="897">
        <f t="shared" si="10"/>
        <v>1233.0999999999999</v>
      </c>
      <c r="S51" s="897">
        <f t="shared" si="4"/>
        <v>1008.9000000000001</v>
      </c>
      <c r="T51" s="908">
        <v>617</v>
      </c>
      <c r="U51" s="909" t="s">
        <v>737</v>
      </c>
      <c r="V51" s="910">
        <v>43154</v>
      </c>
      <c r="W51" s="911">
        <v>95</v>
      </c>
    </row>
    <row r="52" spans="1:23" s="890" customFormat="1" ht="15" customHeight="1" x14ac:dyDescent="0.2">
      <c r="A52" s="88">
        <v>38</v>
      </c>
      <c r="B52" s="923">
        <v>43091</v>
      </c>
      <c r="C52" s="1650" t="s">
        <v>371</v>
      </c>
      <c r="D52" s="905">
        <v>26</v>
      </c>
      <c r="E52" s="905" t="s">
        <v>68</v>
      </c>
      <c r="F52" s="905"/>
      <c r="G52" s="905">
        <v>1</v>
      </c>
      <c r="H52" s="1559" t="s">
        <v>569</v>
      </c>
      <c r="I52" s="905"/>
      <c r="J52" s="905" t="s">
        <v>692</v>
      </c>
      <c r="K52" s="905" t="s">
        <v>693</v>
      </c>
      <c r="L52" s="945">
        <v>2573</v>
      </c>
      <c r="M52" s="915">
        <v>3</v>
      </c>
      <c r="N52" s="897">
        <v>0</v>
      </c>
      <c r="O52" s="897">
        <f t="shared" si="9"/>
        <v>0</v>
      </c>
      <c r="P52" s="1651">
        <f t="shared" si="2"/>
        <v>5</v>
      </c>
      <c r="Q52" s="1651">
        <f t="shared" si="3"/>
        <v>6</v>
      </c>
      <c r="R52" s="897">
        <v>2573</v>
      </c>
      <c r="S52" s="897">
        <f t="shared" si="4"/>
        <v>0</v>
      </c>
      <c r="T52" s="908">
        <v>617</v>
      </c>
      <c r="U52" s="909"/>
      <c r="V52" s="910"/>
    </row>
    <row r="53" spans="1:23" s="890" customFormat="1" ht="15" customHeight="1" x14ac:dyDescent="0.3">
      <c r="A53" s="88">
        <v>39</v>
      </c>
      <c r="B53" s="923">
        <v>43689</v>
      </c>
      <c r="C53" s="1650" t="s">
        <v>371</v>
      </c>
      <c r="D53" s="905">
        <v>26</v>
      </c>
      <c r="E53" s="903" t="s">
        <v>57</v>
      </c>
      <c r="F53" s="903"/>
      <c r="G53" s="903">
        <v>1</v>
      </c>
      <c r="H53" s="904" t="s">
        <v>76</v>
      </c>
      <c r="I53" s="903" t="s">
        <v>77</v>
      </c>
      <c r="J53" s="903" t="s">
        <v>78</v>
      </c>
      <c r="K53" s="905" t="s">
        <v>732</v>
      </c>
      <c r="L53" s="906">
        <v>3961.4133999999999</v>
      </c>
      <c r="M53" s="907">
        <v>3</v>
      </c>
      <c r="N53" s="897">
        <f t="shared" ref="N53:N65" si="11">IF(M53=0,"N/A",+L53/M53)</f>
        <v>1320.4711333333332</v>
      </c>
      <c r="O53" s="897">
        <v>0</v>
      </c>
      <c r="P53" s="1651">
        <f t="shared" si="2"/>
        <v>3</v>
      </c>
      <c r="Q53" s="1651">
        <f t="shared" si="3"/>
        <v>10</v>
      </c>
      <c r="R53" s="897">
        <f t="shared" ref="R53:R65" si="12">IF(M53=0,"N/A",+N53*P53+O53*Q53)</f>
        <v>3961.4133999999995</v>
      </c>
      <c r="S53" s="897">
        <f t="shared" si="4"/>
        <v>4.5474735088646412E-13</v>
      </c>
      <c r="T53" s="908">
        <v>616</v>
      </c>
      <c r="U53" s="916" t="s">
        <v>79</v>
      </c>
      <c r="V53" s="910">
        <v>43844</v>
      </c>
      <c r="W53" s="911">
        <v>100</v>
      </c>
    </row>
    <row r="54" spans="1:23" s="890" customFormat="1" ht="15" customHeight="1" x14ac:dyDescent="0.3">
      <c r="A54" s="88">
        <v>40</v>
      </c>
      <c r="B54" s="923">
        <v>43689</v>
      </c>
      <c r="C54" s="1650" t="s">
        <v>371</v>
      </c>
      <c r="D54" s="905">
        <v>26</v>
      </c>
      <c r="E54" s="903" t="s">
        <v>57</v>
      </c>
      <c r="F54" s="903"/>
      <c r="G54" s="903">
        <v>1</v>
      </c>
      <c r="H54" s="904" t="s">
        <v>76</v>
      </c>
      <c r="I54" s="903" t="s">
        <v>77</v>
      </c>
      <c r="J54" s="903" t="s">
        <v>78</v>
      </c>
      <c r="K54" s="905" t="s">
        <v>715</v>
      </c>
      <c r="L54" s="906">
        <v>3961.4133999999999</v>
      </c>
      <c r="M54" s="907">
        <v>3</v>
      </c>
      <c r="N54" s="897">
        <f t="shared" si="11"/>
        <v>1320.4711333333332</v>
      </c>
      <c r="O54" s="897">
        <v>0</v>
      </c>
      <c r="P54" s="1651">
        <f t="shared" si="2"/>
        <v>3</v>
      </c>
      <c r="Q54" s="1651">
        <f t="shared" si="3"/>
        <v>10</v>
      </c>
      <c r="R54" s="897">
        <f t="shared" si="12"/>
        <v>3961.4133999999995</v>
      </c>
      <c r="S54" s="897">
        <f t="shared" si="4"/>
        <v>4.5474735088646412E-13</v>
      </c>
      <c r="T54" s="908">
        <v>616</v>
      </c>
      <c r="U54" s="916" t="s">
        <v>79</v>
      </c>
      <c r="V54" s="910">
        <v>43844</v>
      </c>
      <c r="W54" s="911">
        <v>100</v>
      </c>
    </row>
    <row r="55" spans="1:23" s="890" customFormat="1" ht="15" customHeight="1" x14ac:dyDescent="0.3">
      <c r="A55" s="88">
        <v>41</v>
      </c>
      <c r="B55" s="923">
        <v>43839</v>
      </c>
      <c r="C55" s="1650" t="s">
        <v>371</v>
      </c>
      <c r="D55" s="905">
        <v>26</v>
      </c>
      <c r="E55" s="903" t="s">
        <v>25</v>
      </c>
      <c r="F55" s="903"/>
      <c r="G55" s="903">
        <v>1</v>
      </c>
      <c r="H55" s="904" t="s">
        <v>738</v>
      </c>
      <c r="I55" s="903"/>
      <c r="J55" s="903"/>
      <c r="K55" s="905" t="s">
        <v>732</v>
      </c>
      <c r="L55" s="906">
        <v>11894.4</v>
      </c>
      <c r="M55" s="907">
        <v>10</v>
      </c>
      <c r="N55" s="897">
        <f t="shared" si="11"/>
        <v>1189.44</v>
      </c>
      <c r="O55" s="897">
        <f t="shared" si="9"/>
        <v>99.12</v>
      </c>
      <c r="P55" s="1651">
        <f t="shared" si="2"/>
        <v>3</v>
      </c>
      <c r="Q55" s="1651">
        <f t="shared" si="3"/>
        <v>5</v>
      </c>
      <c r="R55" s="897">
        <f t="shared" si="12"/>
        <v>4063.92</v>
      </c>
      <c r="S55" s="897">
        <f t="shared" si="4"/>
        <v>7830.48</v>
      </c>
      <c r="T55" s="908">
        <v>617</v>
      </c>
      <c r="U55" s="909" t="s">
        <v>673</v>
      </c>
      <c r="V55" s="910">
        <v>43909</v>
      </c>
      <c r="W55" s="911">
        <v>95</v>
      </c>
    </row>
    <row r="56" spans="1:23" s="890" customFormat="1" ht="15" customHeight="1" x14ac:dyDescent="0.3">
      <c r="A56" s="88">
        <v>42</v>
      </c>
      <c r="B56" s="923">
        <v>43839</v>
      </c>
      <c r="C56" s="1650" t="s">
        <v>371</v>
      </c>
      <c r="D56" s="905">
        <v>26</v>
      </c>
      <c r="E56" s="903" t="s">
        <v>25</v>
      </c>
      <c r="F56" s="903"/>
      <c r="G56" s="903">
        <v>1</v>
      </c>
      <c r="H56" s="904" t="s">
        <v>738</v>
      </c>
      <c r="I56" s="903"/>
      <c r="J56" s="903"/>
      <c r="K56" s="905" t="s">
        <v>732</v>
      </c>
      <c r="L56" s="906">
        <v>11894.4</v>
      </c>
      <c r="M56" s="907">
        <v>10</v>
      </c>
      <c r="N56" s="897">
        <f t="shared" si="11"/>
        <v>1189.44</v>
      </c>
      <c r="O56" s="897">
        <f t="shared" si="9"/>
        <v>99.12</v>
      </c>
      <c r="P56" s="1651">
        <f t="shared" si="2"/>
        <v>3</v>
      </c>
      <c r="Q56" s="1651">
        <f t="shared" si="3"/>
        <v>5</v>
      </c>
      <c r="R56" s="897">
        <f t="shared" si="12"/>
        <v>4063.92</v>
      </c>
      <c r="S56" s="897">
        <f t="shared" si="4"/>
        <v>7830.48</v>
      </c>
      <c r="T56" s="908">
        <v>617</v>
      </c>
      <c r="U56" s="909" t="s">
        <v>673</v>
      </c>
      <c r="V56" s="910">
        <v>43909</v>
      </c>
      <c r="W56" s="911">
        <v>95</v>
      </c>
    </row>
    <row r="57" spans="1:23" s="890" customFormat="1" ht="15" customHeight="1" x14ac:dyDescent="0.3">
      <c r="A57" s="88">
        <v>43</v>
      </c>
      <c r="B57" s="923">
        <v>43858</v>
      </c>
      <c r="C57" s="1650" t="s">
        <v>371</v>
      </c>
      <c r="D57" s="905">
        <v>26</v>
      </c>
      <c r="E57" s="903" t="s">
        <v>68</v>
      </c>
      <c r="F57" s="903"/>
      <c r="G57" s="903">
        <v>1</v>
      </c>
      <c r="H57" s="904" t="s">
        <v>739</v>
      </c>
      <c r="I57" s="903" t="s">
        <v>740</v>
      </c>
      <c r="J57" s="903" t="s">
        <v>741</v>
      </c>
      <c r="K57" s="905" t="s">
        <v>732</v>
      </c>
      <c r="L57" s="906">
        <v>5987.99</v>
      </c>
      <c r="M57" s="907">
        <v>3</v>
      </c>
      <c r="N57" s="897">
        <f t="shared" si="11"/>
        <v>1995.9966666666667</v>
      </c>
      <c r="O57" s="897">
        <v>0</v>
      </c>
      <c r="P57" s="1651">
        <f t="shared" si="2"/>
        <v>3</v>
      </c>
      <c r="Q57" s="1651">
        <f t="shared" si="3"/>
        <v>5</v>
      </c>
      <c r="R57" s="897">
        <f t="shared" si="12"/>
        <v>5987.99</v>
      </c>
      <c r="S57" s="897">
        <f t="shared" si="4"/>
        <v>0</v>
      </c>
      <c r="T57" s="908">
        <v>617</v>
      </c>
      <c r="U57" s="909" t="s">
        <v>579</v>
      </c>
      <c r="V57" s="910">
        <v>44011</v>
      </c>
      <c r="W57" s="911">
        <v>95</v>
      </c>
    </row>
    <row r="58" spans="1:23" s="890" customFormat="1" ht="25.5" customHeight="1" x14ac:dyDescent="0.3">
      <c r="A58" s="88">
        <v>44</v>
      </c>
      <c r="B58" s="923">
        <v>44543</v>
      </c>
      <c r="C58" s="1650" t="s">
        <v>371</v>
      </c>
      <c r="D58" s="905">
        <v>26</v>
      </c>
      <c r="E58" s="238" t="s">
        <v>849</v>
      </c>
      <c r="F58" s="238"/>
      <c r="G58" s="238">
        <v>1</v>
      </c>
      <c r="H58" s="1653" t="s">
        <v>1944</v>
      </c>
      <c r="I58" s="238"/>
      <c r="J58" s="238" t="s">
        <v>232</v>
      </c>
      <c r="K58" s="903" t="s">
        <v>634</v>
      </c>
      <c r="L58" s="237">
        <v>268450</v>
      </c>
      <c r="M58" s="308">
        <v>10</v>
      </c>
      <c r="N58" s="897">
        <f t="shared" si="11"/>
        <v>26845</v>
      </c>
      <c r="O58" s="897">
        <f t="shared" si="9"/>
        <v>2237.0833333333335</v>
      </c>
      <c r="P58" s="1651">
        <f t="shared" si="2"/>
        <v>1</v>
      </c>
      <c r="Q58" s="1651">
        <f t="shared" si="3"/>
        <v>6</v>
      </c>
      <c r="R58" s="897">
        <f t="shared" ref="R58" si="13">IF(M58=0,"N/A",+N58*P58+O58*Q58)</f>
        <v>40267.5</v>
      </c>
      <c r="S58" s="897">
        <f t="shared" ref="S58" si="14">IF(M58=0,"N/A",+L58-R58)</f>
        <v>228182.5</v>
      </c>
      <c r="T58" s="908">
        <v>617</v>
      </c>
      <c r="U58" s="909"/>
      <c r="V58" s="910"/>
      <c r="W58" s="911"/>
    </row>
    <row r="59" spans="1:23" s="890" customFormat="1" ht="30" customHeight="1" x14ac:dyDescent="0.3">
      <c r="A59" s="88">
        <v>45</v>
      </c>
      <c r="B59" s="923">
        <v>44396</v>
      </c>
      <c r="C59" s="1650" t="s">
        <v>371</v>
      </c>
      <c r="D59" s="905">
        <v>26</v>
      </c>
      <c r="E59" s="903" t="s">
        <v>25</v>
      </c>
      <c r="F59" s="903"/>
      <c r="G59" s="903">
        <v>3</v>
      </c>
      <c r="H59" s="914" t="s">
        <v>742</v>
      </c>
      <c r="I59" s="903"/>
      <c r="J59" s="903"/>
      <c r="K59" s="905" t="s">
        <v>732</v>
      </c>
      <c r="L59" s="906">
        <v>19445.759999999998</v>
      </c>
      <c r="M59" s="907">
        <v>10</v>
      </c>
      <c r="N59" s="897">
        <f t="shared" si="11"/>
        <v>1944.5759999999998</v>
      </c>
      <c r="O59" s="897">
        <f t="shared" si="9"/>
        <v>162.04799999999997</v>
      </c>
      <c r="P59" s="1651">
        <f t="shared" si="2"/>
        <v>1</v>
      </c>
      <c r="Q59" s="1651">
        <f t="shared" si="3"/>
        <v>11</v>
      </c>
      <c r="R59" s="897">
        <f t="shared" si="12"/>
        <v>3727.1039999999994</v>
      </c>
      <c r="S59" s="897">
        <f t="shared" si="4"/>
        <v>15718.655999999999</v>
      </c>
      <c r="T59" s="908">
        <v>617</v>
      </c>
      <c r="U59" s="909" t="s">
        <v>743</v>
      </c>
      <c r="V59" s="910">
        <v>44420</v>
      </c>
      <c r="W59" s="890">
        <v>100</v>
      </c>
    </row>
    <row r="60" spans="1:23" s="890" customFormat="1" ht="30" customHeight="1" x14ac:dyDescent="0.3">
      <c r="A60" s="88">
        <v>46</v>
      </c>
      <c r="B60" s="923">
        <v>44539</v>
      </c>
      <c r="C60" s="1650" t="s">
        <v>371</v>
      </c>
      <c r="D60" s="905">
        <v>26</v>
      </c>
      <c r="E60" s="903" t="s">
        <v>25</v>
      </c>
      <c r="F60" s="903"/>
      <c r="G60" s="903" t="s">
        <v>744</v>
      </c>
      <c r="H60" s="1654" t="s">
        <v>745</v>
      </c>
      <c r="I60" s="903"/>
      <c r="J60" s="903"/>
      <c r="K60" s="905"/>
      <c r="L60" s="906">
        <v>265228.59999999998</v>
      </c>
      <c r="M60" s="907">
        <v>10</v>
      </c>
      <c r="N60" s="897">
        <f t="shared" si="11"/>
        <v>26522.859999999997</v>
      </c>
      <c r="O60" s="897">
        <f t="shared" si="9"/>
        <v>2210.2383333333332</v>
      </c>
      <c r="P60" s="1651">
        <f t="shared" si="2"/>
        <v>1</v>
      </c>
      <c r="Q60" s="1651">
        <f t="shared" si="3"/>
        <v>6</v>
      </c>
      <c r="R60" s="897">
        <f t="shared" si="12"/>
        <v>39784.289999999994</v>
      </c>
      <c r="S60" s="897">
        <f t="shared" si="4"/>
        <v>225444.31</v>
      </c>
      <c r="T60" s="908">
        <v>617</v>
      </c>
      <c r="U60" s="909"/>
      <c r="V60" s="910"/>
    </row>
    <row r="61" spans="1:23" s="890" customFormat="1" ht="30" customHeight="1" x14ac:dyDescent="0.3">
      <c r="A61" s="88">
        <v>47</v>
      </c>
      <c r="B61" s="923">
        <v>44538</v>
      </c>
      <c r="C61" s="1650" t="s">
        <v>371</v>
      </c>
      <c r="D61" s="905">
        <v>26</v>
      </c>
      <c r="E61" s="903" t="s">
        <v>25</v>
      </c>
      <c r="F61" s="903"/>
      <c r="G61" s="903">
        <v>2</v>
      </c>
      <c r="H61" s="1654" t="s">
        <v>1941</v>
      </c>
      <c r="I61" s="903"/>
      <c r="J61" s="903"/>
      <c r="K61" s="1580" t="s">
        <v>1799</v>
      </c>
      <c r="L61" s="906">
        <v>16420.599999999999</v>
      </c>
      <c r="M61" s="907">
        <v>10</v>
      </c>
      <c r="N61" s="897">
        <f t="shared" si="11"/>
        <v>1642.06</v>
      </c>
      <c r="O61" s="897">
        <f t="shared" si="9"/>
        <v>136.83833333333334</v>
      </c>
      <c r="P61" s="1651">
        <f t="shared" si="2"/>
        <v>1</v>
      </c>
      <c r="Q61" s="1651">
        <f t="shared" si="3"/>
        <v>6</v>
      </c>
      <c r="R61" s="897">
        <f t="shared" si="12"/>
        <v>2463.09</v>
      </c>
      <c r="S61" s="897">
        <f t="shared" si="4"/>
        <v>13957.509999999998</v>
      </c>
      <c r="T61" s="908">
        <v>617</v>
      </c>
      <c r="U61" s="909"/>
      <c r="V61" s="910"/>
    </row>
    <row r="62" spans="1:23" ht="30" customHeight="1" x14ac:dyDescent="0.3">
      <c r="A62" s="88">
        <v>48</v>
      </c>
      <c r="B62" s="173">
        <v>44538</v>
      </c>
      <c r="C62" s="500" t="s">
        <v>371</v>
      </c>
      <c r="D62" s="179">
        <v>26</v>
      </c>
      <c r="E62" s="97" t="s">
        <v>25</v>
      </c>
      <c r="F62" s="97"/>
      <c r="G62" s="97">
        <v>1</v>
      </c>
      <c r="H62" s="107" t="s">
        <v>746</v>
      </c>
      <c r="I62" s="97"/>
      <c r="J62" s="97"/>
      <c r="K62" s="344" t="s">
        <v>1798</v>
      </c>
      <c r="L62" s="99">
        <v>11727.35</v>
      </c>
      <c r="M62" s="100">
        <v>10</v>
      </c>
      <c r="N62" s="135">
        <f t="shared" si="11"/>
        <v>1172.7350000000001</v>
      </c>
      <c r="O62" s="135">
        <f t="shared" si="9"/>
        <v>97.727916666666673</v>
      </c>
      <c r="P62" s="225">
        <f t="shared" si="2"/>
        <v>1</v>
      </c>
      <c r="Q62" s="225">
        <f t="shared" si="3"/>
        <v>6</v>
      </c>
      <c r="R62" s="135">
        <f t="shared" si="12"/>
        <v>1759.1025000000002</v>
      </c>
      <c r="S62" s="135">
        <f t="shared" si="4"/>
        <v>9968.2474999999995</v>
      </c>
      <c r="T62" s="103">
        <v>617</v>
      </c>
      <c r="U62" s="57"/>
      <c r="V62" s="108"/>
    </row>
    <row r="63" spans="1:23" ht="30" customHeight="1" x14ac:dyDescent="0.3">
      <c r="A63" s="88">
        <v>49</v>
      </c>
      <c r="B63" s="990">
        <v>44524</v>
      </c>
      <c r="C63" s="500" t="s">
        <v>371</v>
      </c>
      <c r="D63" s="179">
        <v>26</v>
      </c>
      <c r="E63" s="979" t="s">
        <v>57</v>
      </c>
      <c r="F63" s="979"/>
      <c r="G63" s="979">
        <v>1</v>
      </c>
      <c r="H63" s="958" t="s">
        <v>747</v>
      </c>
      <c r="I63" s="979"/>
      <c r="J63" s="979" t="s">
        <v>78</v>
      </c>
      <c r="K63" s="1022" t="s">
        <v>732</v>
      </c>
      <c r="L63" s="992">
        <v>8288.1200000000008</v>
      </c>
      <c r="M63" s="993">
        <v>3</v>
      </c>
      <c r="N63" s="962">
        <f t="shared" si="11"/>
        <v>2762.7066666666669</v>
      </c>
      <c r="O63" s="962">
        <f t="shared" si="9"/>
        <v>230.22555555555559</v>
      </c>
      <c r="P63" s="1245">
        <f t="shared" si="2"/>
        <v>1</v>
      </c>
      <c r="Q63" s="1245">
        <f t="shared" si="3"/>
        <v>7</v>
      </c>
      <c r="R63" s="962">
        <f t="shared" si="12"/>
        <v>4374.2855555555561</v>
      </c>
      <c r="S63" s="962">
        <f t="shared" si="4"/>
        <v>3913.8344444444447</v>
      </c>
      <c r="T63" s="981">
        <v>616</v>
      </c>
      <c r="U63" s="57" t="s">
        <v>748</v>
      </c>
      <c r="V63" s="108"/>
    </row>
    <row r="64" spans="1:23" ht="30" customHeight="1" x14ac:dyDescent="0.3">
      <c r="A64" s="88">
        <v>50</v>
      </c>
      <c r="B64" s="1310">
        <v>44994</v>
      </c>
      <c r="C64" s="1311" t="s">
        <v>371</v>
      </c>
      <c r="D64" s="1022">
        <v>26</v>
      </c>
      <c r="E64" s="1113" t="s">
        <v>68</v>
      </c>
      <c r="F64" s="1113"/>
      <c r="G64" s="1113">
        <v>1</v>
      </c>
      <c r="H64" s="1112" t="s">
        <v>2040</v>
      </c>
      <c r="I64" s="1113"/>
      <c r="J64" s="1113"/>
      <c r="K64" s="1312" t="s">
        <v>732</v>
      </c>
      <c r="L64" s="1060">
        <v>23600</v>
      </c>
      <c r="M64" s="1061">
        <v>10</v>
      </c>
      <c r="N64" s="1034">
        <f t="shared" si="11"/>
        <v>2360</v>
      </c>
      <c r="O64" s="1034">
        <f t="shared" si="9"/>
        <v>196.66666666666666</v>
      </c>
      <c r="P64" s="1313">
        <f t="shared" si="2"/>
        <v>0</v>
      </c>
      <c r="Q64" s="1313">
        <f t="shared" si="3"/>
        <v>3</v>
      </c>
      <c r="R64" s="1034">
        <f t="shared" si="12"/>
        <v>590</v>
      </c>
      <c r="S64" s="1034">
        <f t="shared" si="4"/>
        <v>23010</v>
      </c>
      <c r="T64" s="1246">
        <v>619</v>
      </c>
      <c r="U64" s="57"/>
      <c r="V64" s="108"/>
    </row>
    <row r="65" spans="1:22" ht="30" customHeight="1" x14ac:dyDescent="0.3">
      <c r="A65" s="88">
        <v>51</v>
      </c>
      <c r="B65" s="1310">
        <v>45034</v>
      </c>
      <c r="C65" s="1353" t="s">
        <v>371</v>
      </c>
      <c r="D65" s="1312">
        <v>26</v>
      </c>
      <c r="E65" s="1113" t="s">
        <v>25</v>
      </c>
      <c r="F65" s="1113"/>
      <c r="G65" s="1113">
        <v>1</v>
      </c>
      <c r="H65" s="1112" t="s">
        <v>2047</v>
      </c>
      <c r="I65" s="1113"/>
      <c r="J65" s="1113"/>
      <c r="K65" s="1312" t="s">
        <v>718</v>
      </c>
      <c r="L65" s="1060">
        <v>7080</v>
      </c>
      <c r="M65" s="1061">
        <v>10</v>
      </c>
      <c r="N65" s="1034">
        <f t="shared" si="11"/>
        <v>708</v>
      </c>
      <c r="O65" s="1034">
        <f t="shared" si="9"/>
        <v>59</v>
      </c>
      <c r="P65" s="1313">
        <f t="shared" si="2"/>
        <v>0</v>
      </c>
      <c r="Q65" s="1313">
        <f t="shared" si="3"/>
        <v>2</v>
      </c>
      <c r="R65" s="1034">
        <f t="shared" si="12"/>
        <v>118</v>
      </c>
      <c r="S65" s="1034">
        <f t="shared" si="4"/>
        <v>6962</v>
      </c>
      <c r="T65" s="1246">
        <v>617</v>
      </c>
      <c r="U65" s="57"/>
      <c r="V65" s="108"/>
    </row>
    <row r="66" spans="1:22" ht="30" customHeight="1" x14ac:dyDescent="0.3">
      <c r="A66" s="88">
        <v>52</v>
      </c>
      <c r="B66" s="1262">
        <v>45034</v>
      </c>
      <c r="C66" s="1314" t="s">
        <v>371</v>
      </c>
      <c r="D66" s="1123">
        <v>26</v>
      </c>
      <c r="E66" s="983" t="s">
        <v>25</v>
      </c>
      <c r="F66" s="983"/>
      <c r="G66" s="983">
        <v>1</v>
      </c>
      <c r="H66" s="994" t="s">
        <v>2047</v>
      </c>
      <c r="I66" s="983"/>
      <c r="J66" s="983"/>
      <c r="K66" s="1123" t="s">
        <v>718</v>
      </c>
      <c r="L66" s="986">
        <v>7080</v>
      </c>
      <c r="M66" s="995">
        <v>10</v>
      </c>
      <c r="N66" s="964">
        <f t="shared" ref="N66:N67" si="15">IF(M66=0,"N/A",+L66/M66)</f>
        <v>708</v>
      </c>
      <c r="O66" s="964">
        <f t="shared" ref="O66:O67" si="16">IF(M66=0,"N/A",+N66/12)</f>
        <v>59</v>
      </c>
      <c r="P66" s="1247">
        <f t="shared" si="2"/>
        <v>0</v>
      </c>
      <c r="Q66" s="1247">
        <f t="shared" si="3"/>
        <v>2</v>
      </c>
      <c r="R66" s="964">
        <f t="shared" ref="R66:R67" si="17">IF(M66=0,"N/A",+N66*P66+O66*Q66)</f>
        <v>118</v>
      </c>
      <c r="S66" s="964">
        <f t="shared" ref="S66:S67" si="18">IF(M66=0,"N/A",+L66-R66)</f>
        <v>6962</v>
      </c>
      <c r="T66" s="988">
        <v>617</v>
      </c>
      <c r="U66" s="57"/>
      <c r="V66" s="108"/>
    </row>
    <row r="67" spans="1:22" ht="30" customHeight="1" x14ac:dyDescent="0.3">
      <c r="A67" s="88">
        <v>53</v>
      </c>
      <c r="B67" s="1262">
        <v>45057</v>
      </c>
      <c r="C67" s="1314" t="s">
        <v>371</v>
      </c>
      <c r="D67" s="1123">
        <v>26</v>
      </c>
      <c r="E67" s="983" t="s">
        <v>25</v>
      </c>
      <c r="F67" s="983" t="s">
        <v>1374</v>
      </c>
      <c r="G67" s="983">
        <v>1</v>
      </c>
      <c r="H67" s="994" t="s">
        <v>2058</v>
      </c>
      <c r="I67" s="983"/>
      <c r="J67" s="983"/>
      <c r="K67" s="1123" t="s">
        <v>718</v>
      </c>
      <c r="L67" s="986">
        <v>19616.669999999998</v>
      </c>
      <c r="M67" s="995">
        <v>10</v>
      </c>
      <c r="N67" s="964">
        <f t="shared" si="15"/>
        <v>1961.6669999999999</v>
      </c>
      <c r="O67" s="964">
        <f t="shared" si="16"/>
        <v>163.47225</v>
      </c>
      <c r="P67" s="1247">
        <f t="shared" si="2"/>
        <v>0</v>
      </c>
      <c r="Q67" s="1247">
        <f t="shared" si="3"/>
        <v>1</v>
      </c>
      <c r="R67" s="964">
        <f t="shared" si="17"/>
        <v>163.47225</v>
      </c>
      <c r="S67" s="964">
        <f t="shared" si="18"/>
        <v>19453.197749999999</v>
      </c>
      <c r="T67" s="988">
        <v>617</v>
      </c>
      <c r="U67" s="57"/>
      <c r="V67" s="108"/>
    </row>
    <row r="68" spans="1:22" ht="12.75" customHeight="1" x14ac:dyDescent="0.2">
      <c r="A68" s="246"/>
      <c r="B68" s="246"/>
      <c r="C68" s="246"/>
      <c r="D68" s="246"/>
      <c r="E68" s="246"/>
      <c r="F68" s="246"/>
      <c r="G68" s="246"/>
      <c r="H68" s="246"/>
      <c r="I68" s="246"/>
      <c r="J68" s="246"/>
      <c r="K68" s="246"/>
      <c r="L68" s="504">
        <f>SUM(L15:L67)</f>
        <v>1167944.3768000002</v>
      </c>
      <c r="M68" s="505"/>
      <c r="N68" s="504"/>
      <c r="O68" s="504">
        <f>SUM(O15:O67)</f>
        <v>7193.2750555555549</v>
      </c>
      <c r="P68" s="506"/>
      <c r="Q68" s="465"/>
      <c r="R68" s="504">
        <f>SUM(R15:R67)</f>
        <v>543074.90977222228</v>
      </c>
      <c r="S68" s="504">
        <f>SUM(S15:S67)</f>
        <v>624869.46702777781</v>
      </c>
      <c r="U68" s="57"/>
    </row>
    <row r="69" spans="1:22" ht="15" customHeight="1" x14ac:dyDescent="0.3">
      <c r="A69" s="507"/>
      <c r="B69" s="73"/>
      <c r="C69" s="213"/>
      <c r="D69" s="213"/>
      <c r="E69" s="73"/>
      <c r="F69" s="73"/>
      <c r="G69" s="73"/>
      <c r="H69" s="213"/>
      <c r="I69" s="73"/>
      <c r="J69" s="213"/>
      <c r="K69" s="73"/>
      <c r="L69" s="73"/>
      <c r="M69" s="73"/>
      <c r="N69" s="73"/>
      <c r="O69" s="71"/>
      <c r="P69" s="73"/>
      <c r="Q69" s="73"/>
      <c r="R69" s="73"/>
      <c r="S69" s="4"/>
      <c r="T69" s="4"/>
      <c r="U69" s="57"/>
    </row>
    <row r="70" spans="1:22" ht="15.75" customHeight="1" x14ac:dyDescent="0.3">
      <c r="A70" s="507"/>
      <c r="B70" s="508"/>
      <c r="C70" s="213"/>
      <c r="D70" s="213"/>
      <c r="E70" s="246"/>
      <c r="F70" s="73"/>
      <c r="G70" s="73"/>
      <c r="H70" s="213"/>
      <c r="I70" s="73"/>
      <c r="J70" s="213"/>
      <c r="K70" s="73"/>
      <c r="L70" s="73"/>
      <c r="N70" s="71"/>
      <c r="O70" s="71"/>
      <c r="P70" s="71"/>
      <c r="Q70" s="71"/>
      <c r="R70" s="71"/>
      <c r="S70" s="71"/>
      <c r="T70" s="4"/>
      <c r="U70" s="57"/>
    </row>
    <row r="71" spans="1:22" ht="31.5" customHeight="1" x14ac:dyDescent="0.3">
      <c r="A71" s="507"/>
      <c r="B71" s="508"/>
      <c r="C71" s="213"/>
      <c r="D71" s="213"/>
      <c r="E71" s="246"/>
      <c r="F71" s="73"/>
      <c r="G71" s="49" t="s">
        <v>90</v>
      </c>
      <c r="H71" s="50" t="s">
        <v>91</v>
      </c>
      <c r="I71" s="50" t="s">
        <v>92</v>
      </c>
      <c r="J71" s="49" t="s">
        <v>93</v>
      </c>
      <c r="K71" s="51" t="s">
        <v>94</v>
      </c>
      <c r="L71" s="51" t="s">
        <v>95</v>
      </c>
      <c r="N71" s="71"/>
      <c r="O71" s="71"/>
      <c r="P71" s="73"/>
      <c r="Q71" s="211"/>
      <c r="R71" s="211"/>
      <c r="S71" s="71"/>
      <c r="T71" s="4"/>
      <c r="U71" s="57"/>
    </row>
    <row r="72" spans="1:22" ht="16.5" customHeight="1" x14ac:dyDescent="0.3">
      <c r="A72" s="507"/>
      <c r="B72" s="508"/>
      <c r="C72" s="213"/>
      <c r="D72" s="213"/>
      <c r="E72" s="246"/>
      <c r="F72" s="73"/>
      <c r="G72" s="53">
        <v>611</v>
      </c>
      <c r="H72" s="54" t="s">
        <v>96</v>
      </c>
      <c r="I72" s="55">
        <f t="shared" ref="I72:I81" si="19">+SUMIF($T$1:$T$452,G72,$L$1:$L$452)</f>
        <v>0</v>
      </c>
      <c r="J72" s="55">
        <f t="shared" ref="J72:J81" si="20">+SUMIF($T$1:$T$452,G72,$R$1:$R$452)</f>
        <v>0</v>
      </c>
      <c r="K72" s="55">
        <f t="shared" ref="K72:K81" si="21">+SUMIF($T$1:$T$452,G72,$O$1:$O$452)</f>
        <v>0</v>
      </c>
      <c r="L72" s="56">
        <f t="shared" ref="L72:L81" si="22">+I72-J72</f>
        <v>0</v>
      </c>
      <c r="N72" s="71"/>
      <c r="O72" s="71"/>
      <c r="P72" s="73"/>
      <c r="Q72" s="211"/>
      <c r="R72" s="211"/>
      <c r="S72" s="71"/>
      <c r="T72" s="4"/>
      <c r="U72" s="57"/>
    </row>
    <row r="73" spans="1:22" ht="16.5" customHeight="1" x14ac:dyDescent="0.3">
      <c r="A73" s="507"/>
      <c r="B73" s="508"/>
      <c r="C73" s="213"/>
      <c r="D73" s="213"/>
      <c r="E73" s="246"/>
      <c r="F73" s="73"/>
      <c r="G73" s="53">
        <v>612</v>
      </c>
      <c r="H73" s="54" t="s">
        <v>97</v>
      </c>
      <c r="I73" s="55">
        <f t="shared" si="19"/>
        <v>0</v>
      </c>
      <c r="J73" s="55">
        <f t="shared" si="20"/>
        <v>0</v>
      </c>
      <c r="K73" s="55">
        <f t="shared" si="21"/>
        <v>0</v>
      </c>
      <c r="L73" s="56">
        <f t="shared" si="22"/>
        <v>0</v>
      </c>
      <c r="N73" s="71"/>
      <c r="O73" s="71"/>
      <c r="P73" s="73"/>
      <c r="Q73" s="211"/>
      <c r="R73" s="211"/>
      <c r="S73" s="71"/>
      <c r="T73" s="4"/>
      <c r="U73" s="57"/>
    </row>
    <row r="74" spans="1:22" ht="16.5" customHeight="1" x14ac:dyDescent="0.3">
      <c r="A74" s="507"/>
      <c r="B74" s="508"/>
      <c r="C74" s="213"/>
      <c r="D74" s="213"/>
      <c r="E74" s="246"/>
      <c r="F74" s="73"/>
      <c r="G74" s="53">
        <v>613</v>
      </c>
      <c r="H74" s="54" t="s">
        <v>98</v>
      </c>
      <c r="I74" s="55">
        <f t="shared" si="19"/>
        <v>0</v>
      </c>
      <c r="J74" s="55">
        <f t="shared" si="20"/>
        <v>0</v>
      </c>
      <c r="K74" s="55">
        <f t="shared" si="21"/>
        <v>0</v>
      </c>
      <c r="L74" s="56">
        <f t="shared" si="22"/>
        <v>0</v>
      </c>
      <c r="N74" s="71"/>
      <c r="O74" s="71"/>
      <c r="P74" s="73"/>
      <c r="Q74" s="211"/>
      <c r="R74" s="211"/>
      <c r="S74" s="71"/>
      <c r="T74" s="4"/>
      <c r="U74" s="57"/>
    </row>
    <row r="75" spans="1:22" ht="16.5" customHeight="1" x14ac:dyDescent="0.3">
      <c r="A75" s="507"/>
      <c r="B75" s="508"/>
      <c r="C75" s="213"/>
      <c r="D75" s="213"/>
      <c r="E75" s="246"/>
      <c r="F75" s="73"/>
      <c r="G75" s="53">
        <v>614</v>
      </c>
      <c r="H75" s="54" t="s">
        <v>99</v>
      </c>
      <c r="I75" s="55">
        <f t="shared" si="19"/>
        <v>200956.85000000003</v>
      </c>
      <c r="J75" s="55">
        <f t="shared" si="20"/>
        <v>200956.85000000003</v>
      </c>
      <c r="K75" s="55">
        <f t="shared" si="21"/>
        <v>0</v>
      </c>
      <c r="L75" s="56">
        <f t="shared" si="22"/>
        <v>0</v>
      </c>
      <c r="N75" s="71"/>
      <c r="O75" s="71"/>
      <c r="P75" s="73"/>
      <c r="Q75" s="211"/>
      <c r="R75" s="211"/>
      <c r="S75" s="71"/>
      <c r="T75" s="4"/>
      <c r="U75" s="57"/>
    </row>
    <row r="76" spans="1:22" ht="16.5" customHeight="1" x14ac:dyDescent="0.3">
      <c r="A76" s="507"/>
      <c r="B76" s="508"/>
      <c r="C76" s="213"/>
      <c r="D76" s="213"/>
      <c r="E76" s="246"/>
      <c r="F76" s="73"/>
      <c r="G76" s="53">
        <v>615</v>
      </c>
      <c r="H76" s="54" t="s">
        <v>100</v>
      </c>
      <c r="I76" s="55">
        <f t="shared" si="19"/>
        <v>0</v>
      </c>
      <c r="J76" s="55">
        <f t="shared" si="20"/>
        <v>0</v>
      </c>
      <c r="K76" s="55">
        <f t="shared" si="21"/>
        <v>0</v>
      </c>
      <c r="L76" s="56">
        <f t="shared" si="22"/>
        <v>0</v>
      </c>
      <c r="N76" s="71"/>
      <c r="O76" s="71"/>
      <c r="P76" s="73"/>
      <c r="Q76" s="211"/>
      <c r="R76" s="211"/>
      <c r="S76" s="71"/>
      <c r="T76" s="4"/>
      <c r="U76" s="57"/>
    </row>
    <row r="77" spans="1:22" ht="16.5" customHeight="1" x14ac:dyDescent="0.3">
      <c r="A77" s="507"/>
      <c r="B77" s="508"/>
      <c r="C77" s="213"/>
      <c r="D77" s="213"/>
      <c r="E77" s="246"/>
      <c r="F77" s="73"/>
      <c r="G77" s="53">
        <v>616</v>
      </c>
      <c r="H77" s="54" t="s">
        <v>101</v>
      </c>
      <c r="I77" s="55">
        <f t="shared" si="19"/>
        <v>16210.946800000002</v>
      </c>
      <c r="J77" s="55">
        <f t="shared" si="20"/>
        <v>12297.112355555555</v>
      </c>
      <c r="K77" s="55">
        <f t="shared" si="21"/>
        <v>230.22555555555559</v>
      </c>
      <c r="L77" s="56">
        <f t="shared" si="22"/>
        <v>3913.8344444444465</v>
      </c>
      <c r="N77" s="71"/>
      <c r="O77" s="71"/>
      <c r="P77" s="73"/>
      <c r="Q77" s="211"/>
      <c r="R77" s="211"/>
      <c r="S77" s="71"/>
      <c r="T77" s="4"/>
      <c r="U77" s="57"/>
    </row>
    <row r="78" spans="1:22" ht="16.5" customHeight="1" x14ac:dyDescent="0.3">
      <c r="A78" s="507"/>
      <c r="B78" s="508"/>
      <c r="C78" s="213"/>
      <c r="D78" s="213"/>
      <c r="E78" s="246"/>
      <c r="F78" s="73"/>
      <c r="G78" s="53">
        <v>617</v>
      </c>
      <c r="H78" s="54" t="s">
        <v>102</v>
      </c>
      <c r="I78" s="55">
        <f t="shared" si="19"/>
        <v>924832.93</v>
      </c>
      <c r="J78" s="55">
        <f t="shared" si="20"/>
        <v>326887.29741666664</v>
      </c>
      <c r="K78" s="55">
        <f t="shared" si="21"/>
        <v>6766.3828333333322</v>
      </c>
      <c r="L78" s="56">
        <f t="shared" si="22"/>
        <v>597945.63258333341</v>
      </c>
      <c r="N78" s="71"/>
      <c r="O78" s="71"/>
      <c r="P78" s="73"/>
      <c r="Q78" s="211"/>
      <c r="R78" s="211"/>
      <c r="S78" s="71"/>
      <c r="T78" s="4"/>
      <c r="U78" s="57"/>
    </row>
    <row r="79" spans="1:22" ht="16.5" customHeight="1" x14ac:dyDescent="0.3">
      <c r="A79" s="507"/>
      <c r="B79" s="508"/>
      <c r="C79" s="213"/>
      <c r="D79" s="213"/>
      <c r="E79" s="246"/>
      <c r="F79" s="73"/>
      <c r="G79" s="53">
        <v>618</v>
      </c>
      <c r="H79" s="64" t="s">
        <v>103</v>
      </c>
      <c r="I79" s="55">
        <f t="shared" si="19"/>
        <v>0</v>
      </c>
      <c r="J79" s="55">
        <f t="shared" si="20"/>
        <v>0</v>
      </c>
      <c r="K79" s="55">
        <f t="shared" si="21"/>
        <v>0</v>
      </c>
      <c r="L79" s="56">
        <f t="shared" si="22"/>
        <v>0</v>
      </c>
      <c r="N79" s="71"/>
      <c r="O79" s="71"/>
      <c r="P79" s="71"/>
      <c r="Q79" s="71"/>
      <c r="R79" s="71"/>
      <c r="S79" s="71"/>
      <c r="T79" s="4"/>
      <c r="U79" s="57"/>
    </row>
    <row r="80" spans="1:22" ht="16.5" customHeight="1" x14ac:dyDescent="0.3">
      <c r="A80" s="507"/>
      <c r="B80" s="508"/>
      <c r="C80" s="213"/>
      <c r="D80" s="213"/>
      <c r="E80" s="246"/>
      <c r="F80" s="73"/>
      <c r="G80" s="53">
        <v>619</v>
      </c>
      <c r="H80" s="54" t="s">
        <v>104</v>
      </c>
      <c r="I80" s="55">
        <f t="shared" si="19"/>
        <v>25943.65</v>
      </c>
      <c r="J80" s="55">
        <f t="shared" si="20"/>
        <v>2933.65</v>
      </c>
      <c r="K80" s="55">
        <f t="shared" si="21"/>
        <v>196.66666666666666</v>
      </c>
      <c r="L80" s="56">
        <f t="shared" si="22"/>
        <v>23010</v>
      </c>
      <c r="N80" s="71"/>
      <c r="O80" s="71"/>
      <c r="P80" s="71"/>
      <c r="Q80" s="71"/>
      <c r="R80" s="71"/>
      <c r="S80" s="71"/>
      <c r="T80" s="4"/>
      <c r="U80" s="57"/>
    </row>
    <row r="81" spans="1:26" ht="16.5" customHeight="1" x14ac:dyDescent="0.3">
      <c r="A81" s="507"/>
      <c r="B81" s="508"/>
      <c r="C81" s="213"/>
      <c r="D81" s="213"/>
      <c r="E81" s="246"/>
      <c r="F81" s="73"/>
      <c r="G81" s="53">
        <v>694</v>
      </c>
      <c r="H81" s="54" t="s">
        <v>105</v>
      </c>
      <c r="I81" s="55">
        <f t="shared" si="19"/>
        <v>0</v>
      </c>
      <c r="J81" s="55">
        <f t="shared" si="20"/>
        <v>0</v>
      </c>
      <c r="K81" s="55">
        <f t="shared" si="21"/>
        <v>0</v>
      </c>
      <c r="L81" s="56">
        <f t="shared" si="22"/>
        <v>0</v>
      </c>
      <c r="N81" s="71"/>
      <c r="O81" s="71"/>
      <c r="P81" s="71"/>
      <c r="Q81" s="71"/>
      <c r="R81" s="71"/>
      <c r="S81" s="71"/>
      <c r="T81" s="4"/>
      <c r="U81" s="57"/>
    </row>
    <row r="82" spans="1:26" ht="17.25" customHeight="1" x14ac:dyDescent="0.3">
      <c r="A82" s="507"/>
      <c r="B82" s="508"/>
      <c r="C82" s="213"/>
      <c r="D82" s="213"/>
      <c r="E82" s="246"/>
      <c r="F82" s="73"/>
      <c r="G82" s="65"/>
      <c r="H82" s="66" t="s">
        <v>124</v>
      </c>
      <c r="I82" s="67">
        <f t="shared" ref="I82:L82" si="23">SUM(I72:I81)</f>
        <v>1167944.3768</v>
      </c>
      <c r="J82" s="67">
        <f t="shared" si="23"/>
        <v>543074.90977222228</v>
      </c>
      <c r="K82" s="67">
        <f t="shared" si="23"/>
        <v>7193.2750555555549</v>
      </c>
      <c r="L82" s="67">
        <f t="shared" si="23"/>
        <v>624869.46702777781</v>
      </c>
      <c r="N82" s="71"/>
      <c r="O82" s="71"/>
      <c r="P82" s="71"/>
      <c r="Q82" s="71"/>
      <c r="R82" s="71"/>
      <c r="S82" s="71"/>
      <c r="T82" s="4"/>
      <c r="U82" s="57"/>
    </row>
    <row r="83" spans="1:26" ht="16.5" customHeight="1" x14ac:dyDescent="0.3">
      <c r="A83" s="507"/>
      <c r="B83" s="508"/>
      <c r="C83" s="213"/>
      <c r="D83" s="213"/>
      <c r="E83" s="246"/>
      <c r="F83" s="73"/>
      <c r="G83" s="114"/>
      <c r="H83" s="73"/>
      <c r="I83" s="71">
        <f>+I82-L68</f>
        <v>0</v>
      </c>
      <c r="J83" s="71">
        <f>+J82-R68</f>
        <v>0</v>
      </c>
      <c r="K83" s="71">
        <f>+K82-O68</f>
        <v>0</v>
      </c>
      <c r="L83" s="71">
        <f>+L82-S68</f>
        <v>0</v>
      </c>
      <c r="N83" s="71"/>
      <c r="O83" s="71"/>
      <c r="P83" s="71"/>
      <c r="Q83" s="71"/>
      <c r="R83" s="71"/>
      <c r="S83" s="71"/>
      <c r="T83" s="4"/>
      <c r="U83" s="57"/>
    </row>
    <row r="84" spans="1:26" ht="15.75" customHeight="1" x14ac:dyDescent="0.3">
      <c r="A84" s="507"/>
      <c r="B84" s="508"/>
      <c r="C84" s="213"/>
      <c r="D84" s="213"/>
      <c r="E84" s="246"/>
      <c r="F84" s="73"/>
      <c r="G84" s="73"/>
      <c r="H84" s="113"/>
      <c r="I84" s="71"/>
      <c r="J84" s="213"/>
      <c r="K84" s="73"/>
      <c r="L84" s="73"/>
      <c r="N84" s="71"/>
      <c r="O84" s="71"/>
      <c r="P84" s="71"/>
      <c r="Q84" s="71"/>
      <c r="R84" s="71"/>
      <c r="S84" s="71"/>
      <c r="T84" s="4"/>
      <c r="U84" s="57"/>
    </row>
    <row r="85" spans="1:26" ht="15.75" customHeight="1" x14ac:dyDescent="0.3">
      <c r="A85" s="73"/>
      <c r="B85" s="508"/>
      <c r="C85" s="213"/>
      <c r="D85" s="213"/>
      <c r="E85" s="246"/>
      <c r="F85" s="73"/>
      <c r="G85" s="73"/>
      <c r="H85" s="213"/>
      <c r="I85" s="73"/>
      <c r="J85" s="213"/>
      <c r="K85" s="73"/>
      <c r="L85" s="73"/>
      <c r="M85" s="73"/>
      <c r="N85" s="73"/>
      <c r="O85" s="73"/>
      <c r="P85" s="73"/>
      <c r="Q85" s="73"/>
      <c r="R85" s="73"/>
      <c r="S85" s="509"/>
      <c r="T85" s="4"/>
    </row>
    <row r="86" spans="1:26" ht="15" hidden="1" customHeight="1" x14ac:dyDescent="0.3">
      <c r="A86" s="73"/>
      <c r="B86" s="213"/>
      <c r="C86" s="213"/>
      <c r="D86" s="213"/>
      <c r="E86" s="213"/>
      <c r="F86" s="213"/>
      <c r="G86" s="213"/>
      <c r="H86" s="213"/>
      <c r="I86" s="73"/>
      <c r="J86" s="213"/>
      <c r="K86" s="73"/>
      <c r="L86" s="73"/>
      <c r="M86" s="73"/>
      <c r="N86" s="73"/>
      <c r="O86" s="73"/>
      <c r="P86" s="73"/>
      <c r="Q86" s="73"/>
      <c r="R86" s="73"/>
      <c r="S86" s="509"/>
    </row>
    <row r="87" spans="1:26" ht="15" hidden="1" customHeight="1" x14ac:dyDescent="0.3">
      <c r="A87" s="73" t="s">
        <v>749</v>
      </c>
      <c r="B87" s="213"/>
      <c r="C87" s="1756" t="s">
        <v>106</v>
      </c>
      <c r="D87" s="1749"/>
      <c r="E87" s="1749"/>
      <c r="F87" s="213"/>
      <c r="G87" s="213"/>
      <c r="H87" s="114"/>
      <c r="I87" s="1756" t="s">
        <v>107</v>
      </c>
      <c r="J87" s="1749"/>
      <c r="K87" s="1749"/>
      <c r="L87" s="1749"/>
      <c r="M87" s="1749"/>
      <c r="N87" s="73"/>
      <c r="O87" s="215"/>
      <c r="P87" s="1756" t="s">
        <v>108</v>
      </c>
      <c r="Q87" s="1749"/>
      <c r="R87" s="1749"/>
      <c r="S87" s="1749"/>
    </row>
    <row r="88" spans="1:26" ht="15" hidden="1" customHeight="1" x14ac:dyDescent="0.3">
      <c r="A88" s="73"/>
      <c r="B88" s="73"/>
      <c r="C88" s="510"/>
      <c r="E88" s="73"/>
      <c r="F88" s="73"/>
      <c r="G88" s="73"/>
      <c r="H88" s="213"/>
      <c r="I88" s="73"/>
      <c r="J88" s="213"/>
      <c r="K88" s="73"/>
      <c r="L88" s="73"/>
      <c r="M88" s="73"/>
      <c r="N88" s="73"/>
      <c r="O88" s="509"/>
      <c r="P88" s="73"/>
      <c r="Q88" s="73"/>
      <c r="R88" s="73"/>
      <c r="S88" s="73"/>
    </row>
    <row r="89" spans="1:26" ht="15" hidden="1" customHeight="1" x14ac:dyDescent="0.3">
      <c r="A89" s="73"/>
      <c r="B89" s="73"/>
      <c r="C89" s="510"/>
      <c r="D89" s="73"/>
      <c r="E89" s="73"/>
      <c r="F89" s="73"/>
      <c r="G89" s="73"/>
      <c r="H89" s="213"/>
      <c r="I89" s="73"/>
      <c r="J89" s="213"/>
      <c r="K89" s="73"/>
      <c r="L89" s="73"/>
      <c r="M89" s="73"/>
      <c r="N89" s="73"/>
      <c r="O89" s="509"/>
      <c r="P89" s="73"/>
      <c r="Q89" s="73"/>
      <c r="R89" s="73"/>
      <c r="S89" s="73"/>
    </row>
    <row r="90" spans="1:26" ht="15" customHeight="1" x14ac:dyDescent="0.3">
      <c r="A90" s="510"/>
      <c r="B90" s="73"/>
      <c r="C90" s="510"/>
      <c r="D90" s="73"/>
      <c r="E90" s="73"/>
      <c r="F90" s="73"/>
      <c r="G90" s="73"/>
      <c r="H90" s="213"/>
      <c r="I90" s="73"/>
      <c r="J90" s="213"/>
      <c r="K90" s="73"/>
      <c r="L90" s="73"/>
      <c r="M90" s="73"/>
      <c r="N90" s="73"/>
      <c r="O90" s="509"/>
      <c r="P90" s="73"/>
      <c r="Q90" s="73"/>
      <c r="R90" s="73"/>
      <c r="S90" s="73"/>
    </row>
    <row r="91" spans="1:26" ht="15" customHeight="1" x14ac:dyDescent="0.3">
      <c r="A91" s="510"/>
      <c r="B91" s="73"/>
      <c r="C91" s="510"/>
      <c r="D91" s="73"/>
      <c r="E91" s="73"/>
      <c r="F91" s="73"/>
      <c r="G91" s="73"/>
      <c r="H91" s="213"/>
      <c r="I91" s="73"/>
      <c r="J91" s="213"/>
      <c r="K91" s="73"/>
      <c r="L91" s="73"/>
      <c r="M91" s="73"/>
      <c r="N91" s="73"/>
      <c r="O91" s="509"/>
      <c r="P91" s="73"/>
      <c r="Q91" s="73"/>
      <c r="R91" s="73"/>
      <c r="S91" s="509"/>
    </row>
    <row r="92" spans="1:26" ht="15" customHeight="1" x14ac:dyDescent="0.3">
      <c r="A92" s="510"/>
      <c r="B92" s="73"/>
      <c r="C92" s="511"/>
      <c r="D92" s="512"/>
      <c r="E92" s="512"/>
      <c r="F92" s="73"/>
      <c r="G92" s="1791"/>
      <c r="H92" s="1752"/>
      <c r="I92" s="73"/>
      <c r="J92" s="73"/>
      <c r="K92" s="73"/>
      <c r="L92" s="73"/>
      <c r="M92" s="73"/>
      <c r="N92" s="73"/>
      <c r="O92" s="73"/>
      <c r="P92" s="73"/>
      <c r="Q92" s="73"/>
      <c r="R92" s="73"/>
      <c r="S92" s="73"/>
      <c r="T92" s="73"/>
      <c r="X92" s="73"/>
      <c r="Y92" s="73"/>
      <c r="Z92" s="73"/>
    </row>
    <row r="93" spans="1:26" ht="15" customHeight="1" x14ac:dyDescent="0.3">
      <c r="A93" s="73"/>
      <c r="C93" s="496"/>
      <c r="M93" s="510"/>
    </row>
    <row r="94" spans="1:26" ht="15" customHeight="1" x14ac:dyDescent="0.3">
      <c r="A94" s="73"/>
      <c r="C94" s="496"/>
      <c r="M94" s="73"/>
    </row>
    <row r="95" spans="1:26" ht="15" customHeight="1" x14ac:dyDescent="0.3">
      <c r="A95" s="73"/>
      <c r="C95" s="496"/>
    </row>
    <row r="96" spans="1:26" ht="12.75" customHeight="1" x14ac:dyDescent="0.2">
      <c r="C96" s="496"/>
    </row>
    <row r="97" spans="3:3" ht="12.75" customHeight="1" x14ac:dyDescent="0.2">
      <c r="C97" s="496"/>
    </row>
    <row r="98" spans="3:3" ht="12.75" customHeight="1" x14ac:dyDescent="0.2">
      <c r="C98" s="496"/>
    </row>
    <row r="99" spans="3:3" ht="12.75" customHeight="1" x14ac:dyDescent="0.2">
      <c r="C99" s="496"/>
    </row>
    <row r="100" spans="3:3" ht="12.75" customHeight="1" x14ac:dyDescent="0.2">
      <c r="C100" s="496"/>
    </row>
    <row r="101" spans="3:3" ht="12.75" customHeight="1" x14ac:dyDescent="0.2">
      <c r="C101" s="496"/>
    </row>
    <row r="102" spans="3:3" ht="12.75" customHeight="1" x14ac:dyDescent="0.2">
      <c r="C102" s="496"/>
    </row>
    <row r="103" spans="3:3" ht="12.75" customHeight="1" x14ac:dyDescent="0.2">
      <c r="C103" s="496"/>
    </row>
    <row r="104" spans="3:3" ht="12.75" customHeight="1" x14ac:dyDescent="0.2">
      <c r="C104" s="496"/>
    </row>
    <row r="105" spans="3:3" ht="12.75" customHeight="1" x14ac:dyDescent="0.2">
      <c r="C105" s="496"/>
    </row>
    <row r="106" spans="3:3" ht="12.75" customHeight="1" x14ac:dyDescent="0.2">
      <c r="C106" s="496"/>
    </row>
    <row r="107" spans="3:3" ht="12.75" customHeight="1" x14ac:dyDescent="0.2">
      <c r="C107" s="496"/>
    </row>
    <row r="108" spans="3:3" ht="12.75" customHeight="1" x14ac:dyDescent="0.2">
      <c r="C108" s="496"/>
    </row>
    <row r="109" spans="3:3" ht="12.75" customHeight="1" x14ac:dyDescent="0.2">
      <c r="C109" s="496"/>
    </row>
    <row r="110" spans="3:3" ht="12.75" customHeight="1" x14ac:dyDescent="0.2">
      <c r="C110" s="496"/>
    </row>
    <row r="111" spans="3:3" ht="12.75" customHeight="1" x14ac:dyDescent="0.2">
      <c r="C111" s="496"/>
    </row>
    <row r="112" spans="3:3" ht="12.75" customHeight="1" x14ac:dyDescent="0.2">
      <c r="C112" s="496"/>
    </row>
    <row r="113" spans="3:3" ht="12.75" customHeight="1" x14ac:dyDescent="0.2">
      <c r="C113" s="496"/>
    </row>
    <row r="114" spans="3:3" ht="12.75" customHeight="1" x14ac:dyDescent="0.2">
      <c r="C114" s="496"/>
    </row>
    <row r="115" spans="3:3" ht="12.75" customHeight="1" x14ac:dyDescent="0.2">
      <c r="C115" s="496"/>
    </row>
    <row r="116" spans="3:3" ht="12.75" customHeight="1" x14ac:dyDescent="0.2">
      <c r="C116" s="496"/>
    </row>
    <row r="117" spans="3:3" ht="12.75" customHeight="1" x14ac:dyDescent="0.2">
      <c r="C117" s="496"/>
    </row>
    <row r="118" spans="3:3" ht="12.75" customHeight="1" x14ac:dyDescent="0.2">
      <c r="C118" s="496"/>
    </row>
    <row r="119" spans="3:3" ht="12.75" customHeight="1" x14ac:dyDescent="0.2">
      <c r="C119" s="496"/>
    </row>
    <row r="120" spans="3:3" ht="12.75" customHeight="1" x14ac:dyDescent="0.2">
      <c r="C120" s="496"/>
    </row>
    <row r="121" spans="3:3" ht="12.75" customHeight="1" x14ac:dyDescent="0.2">
      <c r="C121" s="496"/>
    </row>
    <row r="122" spans="3:3" ht="12.75" customHeight="1" x14ac:dyDescent="0.2">
      <c r="C122" s="496"/>
    </row>
    <row r="123" spans="3:3" ht="12.75" customHeight="1" x14ac:dyDescent="0.2">
      <c r="C123" s="496"/>
    </row>
    <row r="124" spans="3:3" ht="12.75" customHeight="1" x14ac:dyDescent="0.2">
      <c r="C124" s="496"/>
    </row>
    <row r="125" spans="3:3" ht="12.75" customHeight="1" x14ac:dyDescent="0.2">
      <c r="C125" s="496"/>
    </row>
    <row r="126" spans="3:3" ht="12.75" customHeight="1" x14ac:dyDescent="0.2">
      <c r="C126" s="496"/>
    </row>
    <row r="127" spans="3:3" ht="12.75" customHeight="1" x14ac:dyDescent="0.2">
      <c r="C127" s="496"/>
    </row>
    <row r="128" spans="3:3" ht="12.75" customHeight="1" x14ac:dyDescent="0.2">
      <c r="C128" s="496"/>
    </row>
    <row r="129" spans="3:3" ht="12.75" customHeight="1" x14ac:dyDescent="0.2">
      <c r="C129" s="496"/>
    </row>
    <row r="130" spans="3:3" ht="12.75" customHeight="1" x14ac:dyDescent="0.2">
      <c r="C130" s="496"/>
    </row>
    <row r="131" spans="3:3" ht="12.75" customHeight="1" x14ac:dyDescent="0.2">
      <c r="C131" s="496"/>
    </row>
    <row r="132" spans="3:3" ht="12.75" customHeight="1" x14ac:dyDescent="0.2">
      <c r="C132" s="496"/>
    </row>
    <row r="133" spans="3:3" ht="12.75" customHeight="1" x14ac:dyDescent="0.2">
      <c r="C133" s="496"/>
    </row>
    <row r="134" spans="3:3" ht="12.75" customHeight="1" x14ac:dyDescent="0.2">
      <c r="C134" s="496"/>
    </row>
    <row r="135" spans="3:3" ht="12.75" customHeight="1" x14ac:dyDescent="0.2">
      <c r="C135" s="496"/>
    </row>
    <row r="136" spans="3:3" ht="12.75" customHeight="1" x14ac:dyDescent="0.2">
      <c r="C136" s="496"/>
    </row>
    <row r="137" spans="3:3" ht="12.75" customHeight="1" x14ac:dyDescent="0.2">
      <c r="C137" s="496"/>
    </row>
    <row r="138" spans="3:3" ht="12.75" customHeight="1" x14ac:dyDescent="0.2">
      <c r="C138" s="496"/>
    </row>
    <row r="139" spans="3:3" ht="12.75" customHeight="1" x14ac:dyDescent="0.2">
      <c r="C139" s="496"/>
    </row>
    <row r="140" spans="3:3" ht="12.75" customHeight="1" x14ac:dyDescent="0.2">
      <c r="C140" s="496"/>
    </row>
    <row r="141" spans="3:3" ht="12.75" customHeight="1" x14ac:dyDescent="0.2">
      <c r="C141" s="496"/>
    </row>
    <row r="142" spans="3:3" ht="12.75" customHeight="1" x14ac:dyDescent="0.2">
      <c r="C142" s="496"/>
    </row>
    <row r="143" spans="3:3" ht="12.75" customHeight="1" x14ac:dyDescent="0.2">
      <c r="C143" s="496"/>
    </row>
    <row r="144" spans="3:3" ht="12.75" customHeight="1" x14ac:dyDescent="0.2">
      <c r="C144" s="496"/>
    </row>
    <row r="145" spans="3:3" ht="12.75" customHeight="1" x14ac:dyDescent="0.2">
      <c r="C145" s="496"/>
    </row>
    <row r="146" spans="3:3" ht="12.75" customHeight="1" x14ac:dyDescent="0.2">
      <c r="C146" s="496"/>
    </row>
    <row r="147" spans="3:3" ht="12.75" customHeight="1" x14ac:dyDescent="0.2">
      <c r="C147" s="496"/>
    </row>
    <row r="148" spans="3:3" ht="12.75" customHeight="1" x14ac:dyDescent="0.2">
      <c r="C148" s="496"/>
    </row>
    <row r="149" spans="3:3" ht="12.75" customHeight="1" x14ac:dyDescent="0.2">
      <c r="C149" s="496"/>
    </row>
    <row r="150" spans="3:3" ht="12.75" customHeight="1" x14ac:dyDescent="0.2">
      <c r="C150" s="496"/>
    </row>
    <row r="151" spans="3:3" ht="12.75" customHeight="1" x14ac:dyDescent="0.2">
      <c r="C151" s="496"/>
    </row>
    <row r="152" spans="3:3" ht="12.75" customHeight="1" x14ac:dyDescent="0.2">
      <c r="C152" s="496"/>
    </row>
    <row r="153" spans="3:3" ht="12.75" customHeight="1" x14ac:dyDescent="0.2">
      <c r="C153" s="496"/>
    </row>
    <row r="154" spans="3:3" ht="12.75" customHeight="1" x14ac:dyDescent="0.2">
      <c r="C154" s="496"/>
    </row>
    <row r="155" spans="3:3" ht="12.75" customHeight="1" x14ac:dyDescent="0.2">
      <c r="C155" s="496"/>
    </row>
    <row r="156" spans="3:3" ht="12.75" customHeight="1" x14ac:dyDescent="0.2">
      <c r="C156" s="496"/>
    </row>
    <row r="157" spans="3:3" ht="12.75" customHeight="1" x14ac:dyDescent="0.2">
      <c r="C157" s="496"/>
    </row>
    <row r="158" spans="3:3" ht="12.75" customHeight="1" x14ac:dyDescent="0.2">
      <c r="C158" s="496"/>
    </row>
    <row r="159" spans="3:3" ht="12.75" customHeight="1" x14ac:dyDescent="0.2">
      <c r="C159" s="496"/>
    </row>
    <row r="160" spans="3:3" ht="12.75" customHeight="1" x14ac:dyDescent="0.2">
      <c r="C160" s="496"/>
    </row>
    <row r="161" spans="3:3" ht="12.75" customHeight="1" x14ac:dyDescent="0.2">
      <c r="C161" s="496"/>
    </row>
    <row r="162" spans="3:3" ht="12.75" customHeight="1" x14ac:dyDescent="0.2">
      <c r="C162" s="496"/>
    </row>
    <row r="163" spans="3:3" ht="12.75" customHeight="1" x14ac:dyDescent="0.2">
      <c r="C163" s="496"/>
    </row>
    <row r="164" spans="3:3" ht="12.75" customHeight="1" x14ac:dyDescent="0.2">
      <c r="C164" s="496"/>
    </row>
    <row r="165" spans="3:3" ht="12.75" customHeight="1" x14ac:dyDescent="0.2">
      <c r="C165" s="496"/>
    </row>
    <row r="166" spans="3:3" ht="12.75" customHeight="1" x14ac:dyDescent="0.2">
      <c r="C166" s="496"/>
    </row>
    <row r="167" spans="3:3" ht="12.75" customHeight="1" x14ac:dyDescent="0.2">
      <c r="C167" s="496"/>
    </row>
    <row r="168" spans="3:3" ht="12.75" customHeight="1" x14ac:dyDescent="0.2">
      <c r="C168" s="496"/>
    </row>
    <row r="169" spans="3:3" ht="12.75" customHeight="1" x14ac:dyDescent="0.2">
      <c r="C169" s="496"/>
    </row>
    <row r="170" spans="3:3" ht="12.75" customHeight="1" x14ac:dyDescent="0.2">
      <c r="C170" s="496"/>
    </row>
    <row r="171" spans="3:3" ht="12.75" customHeight="1" x14ac:dyDescent="0.2">
      <c r="C171" s="496"/>
    </row>
    <row r="172" spans="3:3" ht="12.75" customHeight="1" x14ac:dyDescent="0.2">
      <c r="C172" s="496"/>
    </row>
    <row r="173" spans="3:3" ht="12.75" customHeight="1" x14ac:dyDescent="0.2">
      <c r="C173" s="496"/>
    </row>
    <row r="174" spans="3:3" ht="12.75" customHeight="1" x14ac:dyDescent="0.2">
      <c r="C174" s="496"/>
    </row>
    <row r="175" spans="3:3" ht="12.75" customHeight="1" x14ac:dyDescent="0.2">
      <c r="C175" s="496"/>
    </row>
    <row r="176" spans="3:3" ht="12.75" customHeight="1" x14ac:dyDescent="0.2">
      <c r="C176" s="496"/>
    </row>
    <row r="177" spans="3:3" ht="12.75" customHeight="1" x14ac:dyDescent="0.2">
      <c r="C177" s="496"/>
    </row>
    <row r="178" spans="3:3" ht="12.75" customHeight="1" x14ac:dyDescent="0.2">
      <c r="C178" s="496"/>
    </row>
    <row r="179" spans="3:3" ht="12.75" customHeight="1" x14ac:dyDescent="0.2">
      <c r="C179" s="496"/>
    </row>
    <row r="180" spans="3:3" ht="12.75" customHeight="1" x14ac:dyDescent="0.2">
      <c r="C180" s="496"/>
    </row>
    <row r="181" spans="3:3" ht="12.75" customHeight="1" x14ac:dyDescent="0.2">
      <c r="C181" s="496"/>
    </row>
    <row r="182" spans="3:3" ht="12.75" customHeight="1" x14ac:dyDescent="0.2">
      <c r="C182" s="496"/>
    </row>
    <row r="183" spans="3:3" ht="12.75" customHeight="1" x14ac:dyDescent="0.2">
      <c r="C183" s="496"/>
    </row>
    <row r="184" spans="3:3" ht="12.75" customHeight="1" x14ac:dyDescent="0.2">
      <c r="C184" s="496"/>
    </row>
    <row r="185" spans="3:3" ht="12.75" customHeight="1" x14ac:dyDescent="0.2">
      <c r="C185" s="496"/>
    </row>
    <row r="186" spans="3:3" ht="12.75" customHeight="1" x14ac:dyDescent="0.2">
      <c r="C186" s="496"/>
    </row>
    <row r="187" spans="3:3" ht="12.75" customHeight="1" x14ac:dyDescent="0.2">
      <c r="C187" s="496"/>
    </row>
    <row r="188" spans="3:3" ht="12.75" customHeight="1" x14ac:dyDescent="0.2">
      <c r="C188" s="496"/>
    </row>
    <row r="189" spans="3:3" ht="12.75" customHeight="1" x14ac:dyDescent="0.2">
      <c r="C189" s="496"/>
    </row>
    <row r="190" spans="3:3" ht="12.75" customHeight="1" x14ac:dyDescent="0.2">
      <c r="C190" s="496"/>
    </row>
    <row r="191" spans="3:3" ht="12.75" customHeight="1" x14ac:dyDescent="0.2">
      <c r="C191" s="496"/>
    </row>
    <row r="192" spans="3:3" ht="12.75" customHeight="1" x14ac:dyDescent="0.2">
      <c r="C192" s="496"/>
    </row>
    <row r="193" spans="3:3" ht="12.75" customHeight="1" x14ac:dyDescent="0.2">
      <c r="C193" s="496"/>
    </row>
    <row r="194" spans="3:3" ht="12.75" customHeight="1" x14ac:dyDescent="0.2">
      <c r="C194" s="496"/>
    </row>
    <row r="195" spans="3:3" ht="12.75" customHeight="1" x14ac:dyDescent="0.2">
      <c r="C195" s="496"/>
    </row>
    <row r="196" spans="3:3" ht="12.75" customHeight="1" x14ac:dyDescent="0.2">
      <c r="C196" s="496"/>
    </row>
    <row r="197" spans="3:3" ht="12.75" customHeight="1" x14ac:dyDescent="0.2">
      <c r="C197" s="496"/>
    </row>
    <row r="198" spans="3:3" ht="12.75" customHeight="1" x14ac:dyDescent="0.2">
      <c r="C198" s="496"/>
    </row>
    <row r="199" spans="3:3" ht="12.75" customHeight="1" x14ac:dyDescent="0.2">
      <c r="C199" s="496"/>
    </row>
    <row r="200" spans="3:3" ht="12.75" customHeight="1" x14ac:dyDescent="0.2">
      <c r="C200" s="496"/>
    </row>
    <row r="201" spans="3:3" ht="12.75" customHeight="1" x14ac:dyDescent="0.2">
      <c r="C201" s="496"/>
    </row>
    <row r="202" spans="3:3" ht="12.75" customHeight="1" x14ac:dyDescent="0.2">
      <c r="C202" s="496"/>
    </row>
    <row r="203" spans="3:3" ht="12.75" customHeight="1" x14ac:dyDescent="0.2">
      <c r="C203" s="496"/>
    </row>
    <row r="204" spans="3:3" ht="12.75" customHeight="1" x14ac:dyDescent="0.2">
      <c r="C204" s="496"/>
    </row>
    <row r="205" spans="3:3" ht="12.75" customHeight="1" x14ac:dyDescent="0.2">
      <c r="C205" s="496"/>
    </row>
    <row r="206" spans="3:3" ht="12.75" customHeight="1" x14ac:dyDescent="0.2">
      <c r="C206" s="496"/>
    </row>
    <row r="207" spans="3:3" ht="12.75" customHeight="1" x14ac:dyDescent="0.2">
      <c r="C207" s="496"/>
    </row>
    <row r="208" spans="3:3" ht="12.75" customHeight="1" x14ac:dyDescent="0.2">
      <c r="C208" s="496"/>
    </row>
    <row r="209" spans="3:3" ht="12.75" customHeight="1" x14ac:dyDescent="0.2">
      <c r="C209" s="496"/>
    </row>
    <row r="210" spans="3:3" ht="12.75" customHeight="1" x14ac:dyDescent="0.2">
      <c r="C210" s="496"/>
    </row>
    <row r="211" spans="3:3" ht="12.75" customHeight="1" x14ac:dyDescent="0.2">
      <c r="C211" s="496"/>
    </row>
    <row r="212" spans="3:3" ht="12.75" customHeight="1" x14ac:dyDescent="0.2">
      <c r="C212" s="496"/>
    </row>
    <row r="213" spans="3:3" ht="12.75" customHeight="1" x14ac:dyDescent="0.2">
      <c r="C213" s="496"/>
    </row>
    <row r="214" spans="3:3" ht="12.75" customHeight="1" x14ac:dyDescent="0.2">
      <c r="C214" s="496"/>
    </row>
    <row r="215" spans="3:3" ht="12.75" customHeight="1" x14ac:dyDescent="0.2">
      <c r="C215" s="496"/>
    </row>
    <row r="216" spans="3:3" ht="12.75" customHeight="1" x14ac:dyDescent="0.2">
      <c r="C216" s="496"/>
    </row>
    <row r="217" spans="3:3" ht="12.75" customHeight="1" x14ac:dyDescent="0.2">
      <c r="C217" s="496"/>
    </row>
    <row r="218" spans="3:3" ht="12.75" customHeight="1" x14ac:dyDescent="0.2">
      <c r="C218" s="496"/>
    </row>
    <row r="219" spans="3:3" ht="12.75" customHeight="1" x14ac:dyDescent="0.2">
      <c r="C219" s="496"/>
    </row>
    <row r="220" spans="3:3" ht="12.75" customHeight="1" x14ac:dyDescent="0.2">
      <c r="C220" s="496"/>
    </row>
    <row r="221" spans="3:3" ht="12.75" customHeight="1" x14ac:dyDescent="0.2">
      <c r="C221" s="496"/>
    </row>
    <row r="222" spans="3:3" ht="12.75" customHeight="1" x14ac:dyDescent="0.2">
      <c r="C222" s="496"/>
    </row>
    <row r="223" spans="3:3" ht="12.75" customHeight="1" x14ac:dyDescent="0.2">
      <c r="C223" s="496"/>
    </row>
    <row r="224" spans="3:3" ht="12.75" customHeight="1" x14ac:dyDescent="0.2">
      <c r="C224" s="496"/>
    </row>
    <row r="225" spans="3:3" ht="12.75" customHeight="1" x14ac:dyDescent="0.2">
      <c r="C225" s="496"/>
    </row>
    <row r="226" spans="3:3" ht="12.75" customHeight="1" x14ac:dyDescent="0.2">
      <c r="C226" s="496"/>
    </row>
    <row r="227" spans="3:3" ht="12.75" customHeight="1" x14ac:dyDescent="0.2">
      <c r="C227" s="496"/>
    </row>
    <row r="228" spans="3:3" ht="12.75" customHeight="1" x14ac:dyDescent="0.2">
      <c r="C228" s="496"/>
    </row>
    <row r="229" spans="3:3" ht="12.75" customHeight="1" x14ac:dyDescent="0.2">
      <c r="C229" s="496"/>
    </row>
    <row r="230" spans="3:3" ht="12.75" customHeight="1" x14ac:dyDescent="0.2">
      <c r="C230" s="496"/>
    </row>
    <row r="231" spans="3:3" ht="12.75" customHeight="1" x14ac:dyDescent="0.2">
      <c r="C231" s="496"/>
    </row>
    <row r="232" spans="3:3" ht="12.75" customHeight="1" x14ac:dyDescent="0.2">
      <c r="C232" s="496"/>
    </row>
    <row r="233" spans="3:3" ht="12.75" customHeight="1" x14ac:dyDescent="0.2">
      <c r="C233" s="496"/>
    </row>
    <row r="234" spans="3:3" ht="12.75" customHeight="1" x14ac:dyDescent="0.2">
      <c r="C234" s="496"/>
    </row>
    <row r="235" spans="3:3" ht="12.75" customHeight="1" x14ac:dyDescent="0.2">
      <c r="C235" s="496"/>
    </row>
    <row r="236" spans="3:3" ht="12.75" customHeight="1" x14ac:dyDescent="0.2">
      <c r="C236" s="496"/>
    </row>
    <row r="237" spans="3:3" ht="12.75" customHeight="1" x14ac:dyDescent="0.2">
      <c r="C237" s="496"/>
    </row>
    <row r="238" spans="3:3" ht="12.75" customHeight="1" x14ac:dyDescent="0.2">
      <c r="C238" s="496"/>
    </row>
    <row r="239" spans="3:3" ht="12.75" customHeight="1" x14ac:dyDescent="0.2">
      <c r="C239" s="496"/>
    </row>
    <row r="240" spans="3:3" ht="12.75" customHeight="1" x14ac:dyDescent="0.2">
      <c r="C240" s="496"/>
    </row>
    <row r="241" spans="3:3" ht="12.75" customHeight="1" x14ac:dyDescent="0.2">
      <c r="C241" s="496"/>
    </row>
    <row r="242" spans="3:3" ht="12.75" customHeight="1" x14ac:dyDescent="0.2">
      <c r="C242" s="496"/>
    </row>
    <row r="243" spans="3:3" ht="12.75" customHeight="1" x14ac:dyDescent="0.2">
      <c r="C243" s="496"/>
    </row>
    <row r="244" spans="3:3" ht="12.75" customHeight="1" x14ac:dyDescent="0.2">
      <c r="C244" s="496"/>
    </row>
    <row r="245" spans="3:3" ht="12.75" customHeight="1" x14ac:dyDescent="0.2">
      <c r="C245" s="496"/>
    </row>
    <row r="246" spans="3:3" ht="12.75" customHeight="1" x14ac:dyDescent="0.2">
      <c r="C246" s="496"/>
    </row>
    <row r="247" spans="3:3" ht="12.75" customHeight="1" x14ac:dyDescent="0.2">
      <c r="C247" s="496"/>
    </row>
    <row r="248" spans="3:3" ht="12.75" customHeight="1" x14ac:dyDescent="0.2">
      <c r="C248" s="496"/>
    </row>
    <row r="249" spans="3:3" ht="12.75" customHeight="1" x14ac:dyDescent="0.2">
      <c r="C249" s="496"/>
    </row>
    <row r="250" spans="3:3" ht="12.75" customHeight="1" x14ac:dyDescent="0.2">
      <c r="C250" s="496"/>
    </row>
    <row r="251" spans="3:3" ht="12.75" customHeight="1" x14ac:dyDescent="0.2">
      <c r="C251" s="496"/>
    </row>
    <row r="252" spans="3:3" ht="12.75" customHeight="1" x14ac:dyDescent="0.2">
      <c r="C252" s="496"/>
    </row>
    <row r="253" spans="3:3" ht="12.75" customHeight="1" x14ac:dyDescent="0.2">
      <c r="C253" s="496"/>
    </row>
    <row r="254" spans="3:3" ht="12.75" customHeight="1" x14ac:dyDescent="0.2">
      <c r="C254" s="496"/>
    </row>
    <row r="255" spans="3:3" ht="12.75" customHeight="1" x14ac:dyDescent="0.2">
      <c r="C255" s="496"/>
    </row>
    <row r="256" spans="3:3" ht="12.75" customHeight="1" x14ac:dyDescent="0.2">
      <c r="C256" s="496"/>
    </row>
    <row r="257" spans="3:3" ht="12.75" customHeight="1" x14ac:dyDescent="0.2">
      <c r="C257" s="496"/>
    </row>
    <row r="258" spans="3:3" ht="12.75" customHeight="1" x14ac:dyDescent="0.2">
      <c r="C258" s="496"/>
    </row>
    <row r="259" spans="3:3" ht="12.75" customHeight="1" x14ac:dyDescent="0.2">
      <c r="C259" s="496"/>
    </row>
    <row r="260" spans="3:3" ht="12.75" customHeight="1" x14ac:dyDescent="0.2">
      <c r="C260" s="496"/>
    </row>
    <row r="261" spans="3:3" ht="12.75" customHeight="1" x14ac:dyDescent="0.2">
      <c r="C261" s="496"/>
    </row>
    <row r="262" spans="3:3" ht="12.75" customHeight="1" x14ac:dyDescent="0.2">
      <c r="C262" s="496"/>
    </row>
    <row r="263" spans="3:3" ht="12.75" customHeight="1" x14ac:dyDescent="0.2">
      <c r="C263" s="496"/>
    </row>
    <row r="264" spans="3:3" ht="12.75" customHeight="1" x14ac:dyDescent="0.2">
      <c r="C264" s="496"/>
    </row>
    <row r="265" spans="3:3" ht="12.75" customHeight="1" x14ac:dyDescent="0.2">
      <c r="C265" s="496"/>
    </row>
    <row r="266" spans="3:3" ht="12.75" customHeight="1" x14ac:dyDescent="0.2">
      <c r="C266" s="496"/>
    </row>
    <row r="267" spans="3:3" ht="12.75" customHeight="1" x14ac:dyDescent="0.2">
      <c r="C267" s="496"/>
    </row>
    <row r="268" spans="3:3" ht="12.75" customHeight="1" x14ac:dyDescent="0.2">
      <c r="C268" s="496"/>
    </row>
    <row r="269" spans="3:3" ht="12.75" customHeight="1" x14ac:dyDescent="0.2">
      <c r="C269" s="496"/>
    </row>
    <row r="270" spans="3:3" ht="12.75" customHeight="1" x14ac:dyDescent="0.2">
      <c r="C270" s="496"/>
    </row>
    <row r="271" spans="3:3" ht="12.75" customHeight="1" x14ac:dyDescent="0.2">
      <c r="C271" s="496"/>
    </row>
    <row r="272" spans="3:3" ht="12.75" customHeight="1" x14ac:dyDescent="0.2">
      <c r="C272" s="496"/>
    </row>
    <row r="273" spans="3:3" ht="12.75" customHeight="1" x14ac:dyDescent="0.2">
      <c r="C273" s="496"/>
    </row>
    <row r="274" spans="3:3" ht="12.75" customHeight="1" x14ac:dyDescent="0.2">
      <c r="C274" s="496"/>
    </row>
    <row r="275" spans="3:3" ht="12.75" customHeight="1" x14ac:dyDescent="0.2">
      <c r="C275" s="496"/>
    </row>
    <row r="276" spans="3:3" ht="12.75" customHeight="1" x14ac:dyDescent="0.2">
      <c r="C276" s="496"/>
    </row>
    <row r="277" spans="3:3" ht="12.75" customHeight="1" x14ac:dyDescent="0.2">
      <c r="C277" s="496"/>
    </row>
    <row r="278" spans="3:3" ht="12.75" customHeight="1" x14ac:dyDescent="0.2">
      <c r="C278" s="496"/>
    </row>
    <row r="279" spans="3:3" ht="12.75" customHeight="1" x14ac:dyDescent="0.2">
      <c r="C279" s="496"/>
    </row>
    <row r="280" spans="3:3" ht="12.75" customHeight="1" x14ac:dyDescent="0.2">
      <c r="C280" s="496"/>
    </row>
    <row r="281" spans="3:3" ht="12.75" customHeight="1" x14ac:dyDescent="0.2">
      <c r="C281" s="496"/>
    </row>
    <row r="282" spans="3:3" ht="12.75" customHeight="1" x14ac:dyDescent="0.2">
      <c r="C282" s="496"/>
    </row>
    <row r="283" spans="3:3" ht="12.75" customHeight="1" x14ac:dyDescent="0.2">
      <c r="C283" s="496"/>
    </row>
    <row r="284" spans="3:3" ht="12.75" customHeight="1" x14ac:dyDescent="0.2">
      <c r="C284" s="496"/>
    </row>
    <row r="285" spans="3:3" ht="12.75" customHeight="1" x14ac:dyDescent="0.2">
      <c r="C285" s="496"/>
    </row>
    <row r="286" spans="3:3" ht="12.75" customHeight="1" x14ac:dyDescent="0.2">
      <c r="C286" s="496"/>
    </row>
    <row r="287" spans="3:3" ht="12.75" customHeight="1" x14ac:dyDescent="0.2">
      <c r="C287" s="496"/>
    </row>
    <row r="288" spans="3:3" ht="12.75" customHeight="1" x14ac:dyDescent="0.2">
      <c r="C288" s="496"/>
    </row>
    <row r="289" spans="3:3" ht="12.75" customHeight="1" x14ac:dyDescent="0.2">
      <c r="C289" s="496"/>
    </row>
    <row r="290" spans="3:3" ht="12.75" customHeight="1" x14ac:dyDescent="0.2">
      <c r="C290" s="496"/>
    </row>
    <row r="291" spans="3:3" ht="12.75" customHeight="1" x14ac:dyDescent="0.2">
      <c r="C291" s="496"/>
    </row>
    <row r="292" spans="3:3" ht="12.75" customHeight="1" x14ac:dyDescent="0.2">
      <c r="C292" s="496"/>
    </row>
    <row r="293" spans="3:3" ht="12.75" customHeight="1" x14ac:dyDescent="0.2">
      <c r="C293" s="496"/>
    </row>
    <row r="294" spans="3:3" ht="12.75" customHeight="1" x14ac:dyDescent="0.2">
      <c r="C294" s="496"/>
    </row>
    <row r="295" spans="3:3" ht="12.75" customHeight="1" x14ac:dyDescent="0.2">
      <c r="C295" s="496"/>
    </row>
    <row r="296" spans="3:3" ht="12.75" customHeight="1" x14ac:dyDescent="0.2">
      <c r="C296" s="496"/>
    </row>
    <row r="297" spans="3:3" ht="12.75" customHeight="1" x14ac:dyDescent="0.2">
      <c r="C297" s="496"/>
    </row>
    <row r="298" spans="3:3" ht="12.75" customHeight="1" x14ac:dyDescent="0.2">
      <c r="C298" s="496"/>
    </row>
    <row r="299" spans="3:3" ht="12.75" customHeight="1" x14ac:dyDescent="0.2">
      <c r="C299" s="496"/>
    </row>
    <row r="300" spans="3:3" ht="12.75" customHeight="1" x14ac:dyDescent="0.2">
      <c r="C300" s="496"/>
    </row>
    <row r="301" spans="3:3" ht="12.75" customHeight="1" x14ac:dyDescent="0.2">
      <c r="C301" s="496"/>
    </row>
    <row r="302" spans="3:3" ht="12.75" customHeight="1" x14ac:dyDescent="0.2">
      <c r="C302" s="496"/>
    </row>
    <row r="303" spans="3:3" ht="12.75" customHeight="1" x14ac:dyDescent="0.2">
      <c r="C303" s="496"/>
    </row>
    <row r="304" spans="3:3" ht="12.75" customHeight="1" x14ac:dyDescent="0.2">
      <c r="C304" s="496"/>
    </row>
    <row r="305" spans="3:3" ht="12.75" customHeight="1" x14ac:dyDescent="0.2">
      <c r="C305" s="496"/>
    </row>
    <row r="306" spans="3:3" ht="12.75" customHeight="1" x14ac:dyDescent="0.2">
      <c r="C306" s="496"/>
    </row>
    <row r="307" spans="3:3" ht="12.75" customHeight="1" x14ac:dyDescent="0.2">
      <c r="C307" s="496"/>
    </row>
    <row r="308" spans="3:3" ht="12.75" customHeight="1" x14ac:dyDescent="0.2">
      <c r="C308" s="496"/>
    </row>
    <row r="309" spans="3:3" ht="12.75" customHeight="1" x14ac:dyDescent="0.2">
      <c r="C309" s="496"/>
    </row>
    <row r="310" spans="3:3" ht="12.75" customHeight="1" x14ac:dyDescent="0.2">
      <c r="C310" s="496"/>
    </row>
    <row r="311" spans="3:3" ht="12.75" customHeight="1" x14ac:dyDescent="0.2">
      <c r="C311" s="496"/>
    </row>
    <row r="312" spans="3:3" ht="12.75" customHeight="1" x14ac:dyDescent="0.2">
      <c r="C312" s="496"/>
    </row>
    <row r="313" spans="3:3" ht="12.75" customHeight="1" x14ac:dyDescent="0.2">
      <c r="C313" s="496"/>
    </row>
    <row r="314" spans="3:3" ht="12.75" customHeight="1" x14ac:dyDescent="0.2">
      <c r="C314" s="496"/>
    </row>
    <row r="315" spans="3:3" ht="12.75" customHeight="1" x14ac:dyDescent="0.2">
      <c r="C315" s="496"/>
    </row>
    <row r="316" spans="3:3" ht="12.75" customHeight="1" x14ac:dyDescent="0.2">
      <c r="C316" s="496"/>
    </row>
    <row r="317" spans="3:3" ht="12.75" customHeight="1" x14ac:dyDescent="0.2">
      <c r="C317" s="496"/>
    </row>
    <row r="318" spans="3:3" ht="12.75" customHeight="1" x14ac:dyDescent="0.2">
      <c r="C318" s="496"/>
    </row>
    <row r="319" spans="3:3" ht="12.75" customHeight="1" x14ac:dyDescent="0.2">
      <c r="C319" s="496"/>
    </row>
    <row r="320" spans="3:3" ht="12.75" customHeight="1" x14ac:dyDescent="0.2">
      <c r="C320" s="496"/>
    </row>
    <row r="321" spans="3:3" ht="12.75" customHeight="1" x14ac:dyDescent="0.2">
      <c r="C321" s="496"/>
    </row>
    <row r="322" spans="3:3" ht="12.75" customHeight="1" x14ac:dyDescent="0.2">
      <c r="C322" s="496"/>
    </row>
    <row r="323" spans="3:3" ht="12.75" customHeight="1" x14ac:dyDescent="0.2">
      <c r="C323" s="496"/>
    </row>
    <row r="324" spans="3:3" ht="12.75" customHeight="1" x14ac:dyDescent="0.2">
      <c r="C324" s="496"/>
    </row>
    <row r="325" spans="3:3" ht="12.75" customHeight="1" x14ac:dyDescent="0.2">
      <c r="C325" s="496"/>
    </row>
    <row r="326" spans="3:3" ht="12.75" customHeight="1" x14ac:dyDescent="0.2">
      <c r="C326" s="496"/>
    </row>
    <row r="327" spans="3:3" ht="12.75" customHeight="1" x14ac:dyDescent="0.2">
      <c r="C327" s="496"/>
    </row>
    <row r="328" spans="3:3" ht="12.75" customHeight="1" x14ac:dyDescent="0.2">
      <c r="C328" s="496"/>
    </row>
    <row r="329" spans="3:3" ht="12.75" customHeight="1" x14ac:dyDescent="0.2">
      <c r="C329" s="496"/>
    </row>
    <row r="330" spans="3:3" ht="12.75" customHeight="1" x14ac:dyDescent="0.2">
      <c r="C330" s="496"/>
    </row>
    <row r="331" spans="3:3" ht="12.75" customHeight="1" x14ac:dyDescent="0.2">
      <c r="C331" s="496"/>
    </row>
    <row r="332" spans="3:3" ht="12.75" customHeight="1" x14ac:dyDescent="0.2">
      <c r="C332" s="496"/>
    </row>
    <row r="333" spans="3:3" ht="12.75" customHeight="1" x14ac:dyDescent="0.2">
      <c r="C333" s="496"/>
    </row>
    <row r="334" spans="3:3" ht="12.75" customHeight="1" x14ac:dyDescent="0.2">
      <c r="C334" s="496"/>
    </row>
    <row r="335" spans="3:3" ht="12.75" customHeight="1" x14ac:dyDescent="0.2">
      <c r="C335" s="496"/>
    </row>
    <row r="336" spans="3:3" ht="12.75" customHeight="1" x14ac:dyDescent="0.2">
      <c r="C336" s="496"/>
    </row>
    <row r="337" spans="3:3" ht="12.75" customHeight="1" x14ac:dyDescent="0.2">
      <c r="C337" s="496"/>
    </row>
    <row r="338" spans="3:3" ht="12.75" customHeight="1" x14ac:dyDescent="0.2">
      <c r="C338" s="496"/>
    </row>
    <row r="339" spans="3:3" ht="12.75" customHeight="1" x14ac:dyDescent="0.2">
      <c r="C339" s="496"/>
    </row>
    <row r="340" spans="3:3" ht="12.75" customHeight="1" x14ac:dyDescent="0.2">
      <c r="C340" s="496"/>
    </row>
    <row r="341" spans="3:3" ht="12.75" customHeight="1" x14ac:dyDescent="0.2">
      <c r="C341" s="496"/>
    </row>
    <row r="342" spans="3:3" ht="12.75" customHeight="1" x14ac:dyDescent="0.2">
      <c r="C342" s="496"/>
    </row>
    <row r="343" spans="3:3" ht="12.75" customHeight="1" x14ac:dyDescent="0.2">
      <c r="C343" s="496"/>
    </row>
    <row r="344" spans="3:3" ht="12.75" customHeight="1" x14ac:dyDescent="0.2">
      <c r="C344" s="496"/>
    </row>
    <row r="345" spans="3:3" ht="12.75" customHeight="1" x14ac:dyDescent="0.2">
      <c r="C345" s="496"/>
    </row>
    <row r="346" spans="3:3" ht="12.75" customHeight="1" x14ac:dyDescent="0.2">
      <c r="C346" s="496"/>
    </row>
    <row r="347" spans="3:3" ht="12.75" customHeight="1" x14ac:dyDescent="0.2">
      <c r="C347" s="496"/>
    </row>
    <row r="348" spans="3:3" ht="12.75" customHeight="1" x14ac:dyDescent="0.2">
      <c r="C348" s="496"/>
    </row>
    <row r="349" spans="3:3" ht="12.75" customHeight="1" x14ac:dyDescent="0.2">
      <c r="C349" s="496"/>
    </row>
    <row r="350" spans="3:3" ht="12.75" customHeight="1" x14ac:dyDescent="0.2">
      <c r="C350" s="496"/>
    </row>
    <row r="351" spans="3:3" ht="12.75" customHeight="1" x14ac:dyDescent="0.2">
      <c r="C351" s="496"/>
    </row>
    <row r="352" spans="3:3" ht="12.75" customHeight="1" x14ac:dyDescent="0.2">
      <c r="C352" s="496"/>
    </row>
    <row r="353" spans="3:3" ht="12.75" customHeight="1" x14ac:dyDescent="0.2">
      <c r="C353" s="496"/>
    </row>
    <row r="354" spans="3:3" ht="12.75" customHeight="1" x14ac:dyDescent="0.2">
      <c r="C354" s="496"/>
    </row>
    <row r="355" spans="3:3" ht="12.75" customHeight="1" x14ac:dyDescent="0.2">
      <c r="C355" s="496"/>
    </row>
    <row r="356" spans="3:3" ht="12.75" customHeight="1" x14ac:dyDescent="0.2">
      <c r="C356" s="496"/>
    </row>
    <row r="357" spans="3:3" ht="12.75" customHeight="1" x14ac:dyDescent="0.2">
      <c r="C357" s="496"/>
    </row>
    <row r="358" spans="3:3" ht="12.75" customHeight="1" x14ac:dyDescent="0.2">
      <c r="C358" s="496"/>
    </row>
    <row r="359" spans="3:3" ht="12.75" customHeight="1" x14ac:dyDescent="0.2">
      <c r="C359" s="496"/>
    </row>
    <row r="360" spans="3:3" ht="12.75" customHeight="1" x14ac:dyDescent="0.2">
      <c r="C360" s="496"/>
    </row>
    <row r="361" spans="3:3" ht="12.75" customHeight="1" x14ac:dyDescent="0.2">
      <c r="C361" s="496"/>
    </row>
    <row r="362" spans="3:3" ht="12.75" customHeight="1" x14ac:dyDescent="0.2">
      <c r="C362" s="496"/>
    </row>
    <row r="363" spans="3:3" ht="12.75" customHeight="1" x14ac:dyDescent="0.2">
      <c r="C363" s="496"/>
    </row>
    <row r="364" spans="3:3" ht="12.75" customHeight="1" x14ac:dyDescent="0.2">
      <c r="C364" s="496"/>
    </row>
    <row r="365" spans="3:3" ht="12.75" customHeight="1" x14ac:dyDescent="0.2">
      <c r="C365" s="496"/>
    </row>
    <row r="366" spans="3:3" ht="12.75" customHeight="1" x14ac:dyDescent="0.2">
      <c r="C366" s="496"/>
    </row>
    <row r="367" spans="3:3" ht="12.75" customHeight="1" x14ac:dyDescent="0.2">
      <c r="C367" s="496"/>
    </row>
    <row r="368" spans="3:3" ht="12.75" customHeight="1" x14ac:dyDescent="0.2">
      <c r="C368" s="496"/>
    </row>
    <row r="369" spans="3:3" ht="12.75" customHeight="1" x14ac:dyDescent="0.2">
      <c r="C369" s="496"/>
    </row>
    <row r="370" spans="3:3" ht="12.75" customHeight="1" x14ac:dyDescent="0.2">
      <c r="C370" s="496"/>
    </row>
    <row r="371" spans="3:3" ht="12.75" customHeight="1" x14ac:dyDescent="0.2">
      <c r="C371" s="496"/>
    </row>
    <row r="372" spans="3:3" ht="12.75" customHeight="1" x14ac:dyDescent="0.2">
      <c r="C372" s="496"/>
    </row>
    <row r="373" spans="3:3" ht="12.75" customHeight="1" x14ac:dyDescent="0.2">
      <c r="C373" s="496"/>
    </row>
    <row r="374" spans="3:3" ht="12.75" customHeight="1" x14ac:dyDescent="0.2">
      <c r="C374" s="496"/>
    </row>
    <row r="375" spans="3:3" ht="12.75" customHeight="1" x14ac:dyDescent="0.2">
      <c r="C375" s="496"/>
    </row>
    <row r="376" spans="3:3" ht="12.75" customHeight="1" x14ac:dyDescent="0.2">
      <c r="C376" s="496"/>
    </row>
    <row r="377" spans="3:3" ht="12.75" customHeight="1" x14ac:dyDescent="0.2">
      <c r="C377" s="496"/>
    </row>
    <row r="378" spans="3:3" ht="12.75" customHeight="1" x14ac:dyDescent="0.2">
      <c r="C378" s="496"/>
    </row>
    <row r="379" spans="3:3" ht="12.75" customHeight="1" x14ac:dyDescent="0.2">
      <c r="C379" s="496"/>
    </row>
    <row r="380" spans="3:3" ht="12.75" customHeight="1" x14ac:dyDescent="0.2">
      <c r="C380" s="496"/>
    </row>
    <row r="381" spans="3:3" ht="12.75" customHeight="1" x14ac:dyDescent="0.2">
      <c r="C381" s="496"/>
    </row>
    <row r="382" spans="3:3" ht="12.75" customHeight="1" x14ac:dyDescent="0.2">
      <c r="C382" s="496"/>
    </row>
    <row r="383" spans="3:3" ht="12.75" customHeight="1" x14ac:dyDescent="0.2">
      <c r="C383" s="496"/>
    </row>
    <row r="384" spans="3:3" ht="12.75" customHeight="1" x14ac:dyDescent="0.2">
      <c r="C384" s="496"/>
    </row>
    <row r="385" spans="3:3" ht="12.75" customHeight="1" x14ac:dyDescent="0.2">
      <c r="C385" s="496"/>
    </row>
    <row r="386" spans="3:3" ht="12.75" customHeight="1" x14ac:dyDescent="0.2">
      <c r="C386" s="496"/>
    </row>
    <row r="387" spans="3:3" ht="12.75" customHeight="1" x14ac:dyDescent="0.2">
      <c r="C387" s="496"/>
    </row>
    <row r="388" spans="3:3" ht="12.75" customHeight="1" x14ac:dyDescent="0.2">
      <c r="C388" s="496"/>
    </row>
    <row r="389" spans="3:3" ht="12.75" customHeight="1" x14ac:dyDescent="0.2">
      <c r="C389" s="496"/>
    </row>
    <row r="390" spans="3:3" ht="12.75" customHeight="1" x14ac:dyDescent="0.2">
      <c r="C390" s="496"/>
    </row>
    <row r="391" spans="3:3" ht="12.75" customHeight="1" x14ac:dyDescent="0.2">
      <c r="C391" s="496"/>
    </row>
    <row r="392" spans="3:3" ht="12.75" customHeight="1" x14ac:dyDescent="0.2">
      <c r="C392" s="496"/>
    </row>
    <row r="393" spans="3:3" ht="12.75" customHeight="1" x14ac:dyDescent="0.2">
      <c r="C393" s="496"/>
    </row>
    <row r="394" spans="3:3" ht="12.75" customHeight="1" x14ac:dyDescent="0.2">
      <c r="C394" s="496"/>
    </row>
    <row r="395" spans="3:3" ht="12.75" customHeight="1" x14ac:dyDescent="0.2">
      <c r="C395" s="496"/>
    </row>
    <row r="396" spans="3:3" ht="12.75" customHeight="1" x14ac:dyDescent="0.2">
      <c r="C396" s="496"/>
    </row>
    <row r="397" spans="3:3" ht="12.75" customHeight="1" x14ac:dyDescent="0.2">
      <c r="C397" s="496"/>
    </row>
    <row r="398" spans="3:3" ht="12.75" customHeight="1" x14ac:dyDescent="0.2">
      <c r="C398" s="496"/>
    </row>
    <row r="399" spans="3:3" ht="12.75" customHeight="1" x14ac:dyDescent="0.2">
      <c r="C399" s="496"/>
    </row>
    <row r="400" spans="3:3" ht="12.75" customHeight="1" x14ac:dyDescent="0.2">
      <c r="C400" s="496"/>
    </row>
    <row r="401" spans="3:3" ht="12.75" customHeight="1" x14ac:dyDescent="0.2">
      <c r="C401" s="496"/>
    </row>
    <row r="402" spans="3:3" ht="12.75" customHeight="1" x14ac:dyDescent="0.2">
      <c r="C402" s="496"/>
    </row>
    <row r="403" spans="3:3" ht="12.75" customHeight="1" x14ac:dyDescent="0.2">
      <c r="C403" s="496"/>
    </row>
    <row r="404" spans="3:3" ht="12.75" customHeight="1" x14ac:dyDescent="0.2">
      <c r="C404" s="496"/>
    </row>
    <row r="405" spans="3:3" ht="12.75" customHeight="1" x14ac:dyDescent="0.2">
      <c r="C405" s="496"/>
    </row>
    <row r="406" spans="3:3" ht="12.75" customHeight="1" x14ac:dyDescent="0.2">
      <c r="C406" s="496"/>
    </row>
    <row r="407" spans="3:3" ht="12.75" customHeight="1" x14ac:dyDescent="0.2">
      <c r="C407" s="496"/>
    </row>
    <row r="408" spans="3:3" ht="12.75" customHeight="1" x14ac:dyDescent="0.2">
      <c r="C408" s="496"/>
    </row>
    <row r="409" spans="3:3" ht="12.75" customHeight="1" x14ac:dyDescent="0.2">
      <c r="C409" s="496"/>
    </row>
    <row r="410" spans="3:3" ht="12.75" customHeight="1" x14ac:dyDescent="0.2">
      <c r="C410" s="496"/>
    </row>
    <row r="411" spans="3:3" ht="12.75" customHeight="1" x14ac:dyDescent="0.2">
      <c r="C411" s="496"/>
    </row>
    <row r="412" spans="3:3" ht="12.75" customHeight="1" x14ac:dyDescent="0.2">
      <c r="C412" s="496"/>
    </row>
    <row r="413" spans="3:3" ht="12.75" customHeight="1" x14ac:dyDescent="0.2">
      <c r="C413" s="496"/>
    </row>
    <row r="414" spans="3:3" ht="12.75" customHeight="1" x14ac:dyDescent="0.2">
      <c r="C414" s="496"/>
    </row>
    <row r="415" spans="3:3" ht="12.75" customHeight="1" x14ac:dyDescent="0.2">
      <c r="C415" s="496"/>
    </row>
    <row r="416" spans="3:3" ht="12.75" customHeight="1" x14ac:dyDescent="0.2">
      <c r="C416" s="496"/>
    </row>
    <row r="417" spans="3:3" ht="12.75" customHeight="1" x14ac:dyDescent="0.2">
      <c r="C417" s="496"/>
    </row>
    <row r="418" spans="3:3" ht="12.75" customHeight="1" x14ac:dyDescent="0.2">
      <c r="C418" s="496"/>
    </row>
    <row r="419" spans="3:3" ht="12.75" customHeight="1" x14ac:dyDescent="0.2">
      <c r="C419" s="496"/>
    </row>
    <row r="420" spans="3:3" ht="12.75" customHeight="1" x14ac:dyDescent="0.2">
      <c r="C420" s="496"/>
    </row>
    <row r="421" spans="3:3" ht="12.75" customHeight="1" x14ac:dyDescent="0.2">
      <c r="C421" s="496"/>
    </row>
    <row r="422" spans="3:3" ht="12.75" customHeight="1" x14ac:dyDescent="0.2">
      <c r="C422" s="496"/>
    </row>
    <row r="423" spans="3:3" ht="12.75" customHeight="1" x14ac:dyDescent="0.2">
      <c r="C423" s="496"/>
    </row>
    <row r="424" spans="3:3" ht="12.75" customHeight="1" x14ac:dyDescent="0.2">
      <c r="C424" s="496"/>
    </row>
    <row r="425" spans="3:3" ht="12.75" customHeight="1" x14ac:dyDescent="0.2">
      <c r="C425" s="496"/>
    </row>
    <row r="426" spans="3:3" ht="12.75" customHeight="1" x14ac:dyDescent="0.2">
      <c r="C426" s="496"/>
    </row>
    <row r="427" spans="3:3" ht="12.75" customHeight="1" x14ac:dyDescent="0.2">
      <c r="C427" s="496"/>
    </row>
    <row r="428" spans="3:3" ht="12.75" customHeight="1" x14ac:dyDescent="0.2">
      <c r="C428" s="496"/>
    </row>
    <row r="429" spans="3:3" ht="12.75" customHeight="1" x14ac:dyDescent="0.2">
      <c r="C429" s="496"/>
    </row>
    <row r="430" spans="3:3" ht="12.75" customHeight="1" x14ac:dyDescent="0.2">
      <c r="C430" s="496"/>
    </row>
    <row r="431" spans="3:3" ht="12.75" customHeight="1" x14ac:dyDescent="0.2">
      <c r="C431" s="496"/>
    </row>
    <row r="432" spans="3:3" ht="12.75" customHeight="1" x14ac:dyDescent="0.2">
      <c r="C432" s="496"/>
    </row>
    <row r="433" spans="3:3" ht="12.75" customHeight="1" x14ac:dyDescent="0.2">
      <c r="C433" s="496"/>
    </row>
    <row r="434" spans="3:3" ht="12.75" customHeight="1" x14ac:dyDescent="0.2">
      <c r="C434" s="496"/>
    </row>
    <row r="435" spans="3:3" ht="12.75" customHeight="1" x14ac:dyDescent="0.2">
      <c r="C435" s="496"/>
    </row>
    <row r="436" spans="3:3" ht="12.75" customHeight="1" x14ac:dyDescent="0.2">
      <c r="C436" s="496"/>
    </row>
    <row r="437" spans="3:3" ht="12.75" customHeight="1" x14ac:dyDescent="0.2">
      <c r="C437" s="496"/>
    </row>
    <row r="438" spans="3:3" ht="12.75" customHeight="1" x14ac:dyDescent="0.2">
      <c r="C438" s="496"/>
    </row>
    <row r="439" spans="3:3" ht="12.75" customHeight="1" x14ac:dyDescent="0.2">
      <c r="C439" s="496"/>
    </row>
    <row r="440" spans="3:3" ht="12.75" customHeight="1" x14ac:dyDescent="0.2">
      <c r="C440" s="496"/>
    </row>
    <row r="441" spans="3:3" ht="12.75" customHeight="1" x14ac:dyDescent="0.2">
      <c r="C441" s="496"/>
    </row>
    <row r="442" spans="3:3" ht="12.75" customHeight="1" x14ac:dyDescent="0.2">
      <c r="C442" s="496"/>
    </row>
    <row r="443" spans="3:3" ht="12.75" customHeight="1" x14ac:dyDescent="0.2">
      <c r="C443" s="496"/>
    </row>
    <row r="444" spans="3:3" ht="12.75" customHeight="1" x14ac:dyDescent="0.2">
      <c r="C444" s="496"/>
    </row>
    <row r="445" spans="3:3" ht="12.75" customHeight="1" x14ac:dyDescent="0.2">
      <c r="C445" s="496"/>
    </row>
    <row r="446" spans="3:3" ht="12.75" customHeight="1" x14ac:dyDescent="0.2">
      <c r="C446" s="496"/>
    </row>
    <row r="447" spans="3:3" ht="12.75" customHeight="1" x14ac:dyDescent="0.2">
      <c r="C447" s="496"/>
    </row>
    <row r="448" spans="3:3" ht="12.75" customHeight="1" x14ac:dyDescent="0.2">
      <c r="C448" s="496"/>
    </row>
    <row r="449" spans="3:3" ht="12.75" customHeight="1" x14ac:dyDescent="0.2">
      <c r="C449" s="496"/>
    </row>
    <row r="450" spans="3:3" ht="12.75" customHeight="1" x14ac:dyDescent="0.2">
      <c r="C450" s="496"/>
    </row>
    <row r="451" spans="3:3" ht="12.75" customHeight="1" x14ac:dyDescent="0.2">
      <c r="C451" s="496"/>
    </row>
    <row r="452" spans="3:3" ht="12.75" customHeight="1" x14ac:dyDescent="0.2">
      <c r="C452" s="496"/>
    </row>
    <row r="453" spans="3:3" ht="12.75" customHeight="1" x14ac:dyDescent="0.2">
      <c r="C453" s="496"/>
    </row>
    <row r="454" spans="3:3" ht="12.75" customHeight="1" x14ac:dyDescent="0.2">
      <c r="C454" s="496"/>
    </row>
    <row r="455" spans="3:3" ht="12.75" customHeight="1" x14ac:dyDescent="0.2">
      <c r="C455" s="496"/>
    </row>
    <row r="456" spans="3:3" ht="12.75" customHeight="1" x14ac:dyDescent="0.2">
      <c r="C456" s="496"/>
    </row>
    <row r="457" spans="3:3" ht="12.75" customHeight="1" x14ac:dyDescent="0.2">
      <c r="C457" s="496"/>
    </row>
    <row r="458" spans="3:3" ht="12.75" customHeight="1" x14ac:dyDescent="0.2">
      <c r="C458" s="496"/>
    </row>
    <row r="459" spans="3:3" ht="12.75" customHeight="1" x14ac:dyDescent="0.2">
      <c r="C459" s="496"/>
    </row>
    <row r="460" spans="3:3" ht="12.75" customHeight="1" x14ac:dyDescent="0.2">
      <c r="C460" s="496"/>
    </row>
    <row r="461" spans="3:3" ht="12.75" customHeight="1" x14ac:dyDescent="0.2">
      <c r="C461" s="496"/>
    </row>
    <row r="462" spans="3:3" ht="12.75" customHeight="1" x14ac:dyDescent="0.2">
      <c r="C462" s="496"/>
    </row>
    <row r="463" spans="3:3" ht="12.75" customHeight="1" x14ac:dyDescent="0.2">
      <c r="C463" s="496"/>
    </row>
    <row r="464" spans="3:3" ht="12.75" customHeight="1" x14ac:dyDescent="0.2">
      <c r="C464" s="496"/>
    </row>
    <row r="465" spans="3:3" ht="12.75" customHeight="1" x14ac:dyDescent="0.2">
      <c r="C465" s="496"/>
    </row>
    <row r="466" spans="3:3" ht="12.75" customHeight="1" x14ac:dyDescent="0.2">
      <c r="C466" s="496"/>
    </row>
    <row r="467" spans="3:3" ht="12.75" customHeight="1" x14ac:dyDescent="0.2">
      <c r="C467" s="496"/>
    </row>
    <row r="468" spans="3:3" ht="12.75" customHeight="1" x14ac:dyDescent="0.2">
      <c r="C468" s="496"/>
    </row>
    <row r="469" spans="3:3" ht="12.75" customHeight="1" x14ac:dyDescent="0.2">
      <c r="C469" s="496"/>
    </row>
    <row r="470" spans="3:3" ht="12.75" customHeight="1" x14ac:dyDescent="0.2">
      <c r="C470" s="496"/>
    </row>
    <row r="471" spans="3:3" ht="12.75" customHeight="1" x14ac:dyDescent="0.2">
      <c r="C471" s="496"/>
    </row>
    <row r="472" spans="3:3" ht="12.75" customHeight="1" x14ac:dyDescent="0.2">
      <c r="C472" s="496"/>
    </row>
    <row r="473" spans="3:3" ht="12.75" customHeight="1" x14ac:dyDescent="0.2">
      <c r="C473" s="496"/>
    </row>
    <row r="474" spans="3:3" ht="12.75" customHeight="1" x14ac:dyDescent="0.2">
      <c r="C474" s="496"/>
    </row>
    <row r="475" spans="3:3" ht="12.75" customHeight="1" x14ac:dyDescent="0.2">
      <c r="C475" s="496"/>
    </row>
    <row r="476" spans="3:3" ht="12.75" customHeight="1" x14ac:dyDescent="0.2">
      <c r="C476" s="496"/>
    </row>
    <row r="477" spans="3:3" ht="12.75" customHeight="1" x14ac:dyDescent="0.2">
      <c r="C477" s="496"/>
    </row>
    <row r="478" spans="3:3" ht="12.75" customHeight="1" x14ac:dyDescent="0.2">
      <c r="C478" s="496"/>
    </row>
    <row r="479" spans="3:3" ht="12.75" customHeight="1" x14ac:dyDescent="0.2">
      <c r="C479" s="496"/>
    </row>
    <row r="480" spans="3:3" ht="12.75" customHeight="1" x14ac:dyDescent="0.2">
      <c r="C480" s="496"/>
    </row>
    <row r="481" spans="3:3" ht="12.75" customHeight="1" x14ac:dyDescent="0.2">
      <c r="C481" s="496"/>
    </row>
    <row r="482" spans="3:3" ht="12.75" customHeight="1" x14ac:dyDescent="0.2">
      <c r="C482" s="496"/>
    </row>
    <row r="483" spans="3:3" ht="12.75" customHeight="1" x14ac:dyDescent="0.2">
      <c r="C483" s="496"/>
    </row>
    <row r="484" spans="3:3" ht="12.75" customHeight="1" x14ac:dyDescent="0.2">
      <c r="C484" s="496"/>
    </row>
    <row r="485" spans="3:3" ht="12.75" customHeight="1" x14ac:dyDescent="0.2">
      <c r="C485" s="496"/>
    </row>
    <row r="486" spans="3:3" ht="12.75" customHeight="1" x14ac:dyDescent="0.2">
      <c r="C486" s="496"/>
    </row>
    <row r="487" spans="3:3" ht="12.75" customHeight="1" x14ac:dyDescent="0.2">
      <c r="C487" s="496"/>
    </row>
    <row r="488" spans="3:3" ht="12.75" customHeight="1" x14ac:dyDescent="0.2">
      <c r="C488" s="496"/>
    </row>
    <row r="489" spans="3:3" ht="12.75" customHeight="1" x14ac:dyDescent="0.2">
      <c r="C489" s="496"/>
    </row>
    <row r="490" spans="3:3" ht="12.75" customHeight="1" x14ac:dyDescent="0.2">
      <c r="C490" s="496"/>
    </row>
    <row r="491" spans="3:3" ht="12.75" customHeight="1" x14ac:dyDescent="0.2">
      <c r="C491" s="496"/>
    </row>
    <row r="492" spans="3:3" ht="12.75" customHeight="1" x14ac:dyDescent="0.2">
      <c r="C492" s="496"/>
    </row>
    <row r="493" spans="3:3" ht="12.75" customHeight="1" x14ac:dyDescent="0.2">
      <c r="C493" s="496"/>
    </row>
    <row r="494" spans="3:3" ht="12.75" customHeight="1" x14ac:dyDescent="0.2">
      <c r="C494" s="496"/>
    </row>
    <row r="495" spans="3:3" ht="12.75" customHeight="1" x14ac:dyDescent="0.2">
      <c r="C495" s="496"/>
    </row>
    <row r="496" spans="3:3" ht="12.75" customHeight="1" x14ac:dyDescent="0.2">
      <c r="C496" s="496"/>
    </row>
    <row r="497" spans="3:3" ht="12.75" customHeight="1" x14ac:dyDescent="0.2">
      <c r="C497" s="496"/>
    </row>
    <row r="498" spans="3:3" ht="12.75" customHeight="1" x14ac:dyDescent="0.2">
      <c r="C498" s="496"/>
    </row>
    <row r="499" spans="3:3" ht="12.75" customHeight="1" x14ac:dyDescent="0.2">
      <c r="C499" s="496"/>
    </row>
    <row r="500" spans="3:3" ht="12.75" customHeight="1" x14ac:dyDescent="0.2">
      <c r="C500" s="496"/>
    </row>
    <row r="501" spans="3:3" ht="12.75" customHeight="1" x14ac:dyDescent="0.2">
      <c r="C501" s="496"/>
    </row>
    <row r="502" spans="3:3" ht="12.75" customHeight="1" x14ac:dyDescent="0.2">
      <c r="C502" s="496"/>
    </row>
    <row r="503" spans="3:3" ht="12.75" customHeight="1" x14ac:dyDescent="0.2">
      <c r="C503" s="496"/>
    </row>
    <row r="504" spans="3:3" ht="12.75" customHeight="1" x14ac:dyDescent="0.2">
      <c r="C504" s="496"/>
    </row>
    <row r="505" spans="3:3" ht="12.75" customHeight="1" x14ac:dyDescent="0.2">
      <c r="C505" s="496"/>
    </row>
    <row r="506" spans="3:3" ht="12.75" customHeight="1" x14ac:dyDescent="0.2">
      <c r="C506" s="496"/>
    </row>
    <row r="507" spans="3:3" ht="12.75" customHeight="1" x14ac:dyDescent="0.2">
      <c r="C507" s="496"/>
    </row>
    <row r="508" spans="3:3" ht="12.75" customHeight="1" x14ac:dyDescent="0.2">
      <c r="C508" s="496"/>
    </row>
    <row r="509" spans="3:3" ht="12.75" customHeight="1" x14ac:dyDescent="0.2">
      <c r="C509" s="496"/>
    </row>
    <row r="510" spans="3:3" ht="12.75" customHeight="1" x14ac:dyDescent="0.2">
      <c r="C510" s="496"/>
    </row>
    <row r="511" spans="3:3" ht="12.75" customHeight="1" x14ac:dyDescent="0.2">
      <c r="C511" s="496"/>
    </row>
    <row r="512" spans="3:3" ht="12.75" customHeight="1" x14ac:dyDescent="0.2">
      <c r="C512" s="496"/>
    </row>
    <row r="513" spans="3:3" ht="12.75" customHeight="1" x14ac:dyDescent="0.2">
      <c r="C513" s="496"/>
    </row>
    <row r="514" spans="3:3" ht="12.75" customHeight="1" x14ac:dyDescent="0.2">
      <c r="C514" s="496"/>
    </row>
    <row r="515" spans="3:3" ht="12.75" customHeight="1" x14ac:dyDescent="0.2">
      <c r="C515" s="496"/>
    </row>
    <row r="516" spans="3:3" ht="12.75" customHeight="1" x14ac:dyDescent="0.2">
      <c r="C516" s="496"/>
    </row>
    <row r="517" spans="3:3" ht="12.75" customHeight="1" x14ac:dyDescent="0.2">
      <c r="C517" s="496"/>
    </row>
    <row r="518" spans="3:3" ht="12.75" customHeight="1" x14ac:dyDescent="0.2">
      <c r="C518" s="496"/>
    </row>
    <row r="519" spans="3:3" ht="12.75" customHeight="1" x14ac:dyDescent="0.2">
      <c r="C519" s="496"/>
    </row>
    <row r="520" spans="3:3" ht="12.75" customHeight="1" x14ac:dyDescent="0.2">
      <c r="C520" s="496"/>
    </row>
    <row r="521" spans="3:3" ht="12.75" customHeight="1" x14ac:dyDescent="0.2">
      <c r="C521" s="496"/>
    </row>
    <row r="522" spans="3:3" ht="12.75" customHeight="1" x14ac:dyDescent="0.2">
      <c r="C522" s="496"/>
    </row>
    <row r="523" spans="3:3" ht="12.75" customHeight="1" x14ac:dyDescent="0.2">
      <c r="C523" s="496"/>
    </row>
    <row r="524" spans="3:3" ht="12.75" customHeight="1" x14ac:dyDescent="0.2">
      <c r="C524" s="496"/>
    </row>
    <row r="525" spans="3:3" ht="12.75" customHeight="1" x14ac:dyDescent="0.2">
      <c r="C525" s="496"/>
    </row>
    <row r="526" spans="3:3" ht="12.75" customHeight="1" x14ac:dyDescent="0.2">
      <c r="C526" s="496"/>
    </row>
    <row r="527" spans="3:3" ht="12.75" customHeight="1" x14ac:dyDescent="0.2">
      <c r="C527" s="496"/>
    </row>
    <row r="528" spans="3:3" ht="12.75" customHeight="1" x14ac:dyDescent="0.2">
      <c r="C528" s="496"/>
    </row>
    <row r="529" spans="3:3" ht="12.75" customHeight="1" x14ac:dyDescent="0.2">
      <c r="C529" s="496"/>
    </row>
    <row r="530" spans="3:3" ht="12.75" customHeight="1" x14ac:dyDescent="0.2">
      <c r="C530" s="496"/>
    </row>
    <row r="531" spans="3:3" ht="12.75" customHeight="1" x14ac:dyDescent="0.2">
      <c r="C531" s="496"/>
    </row>
    <row r="532" spans="3:3" ht="12.75" customHeight="1" x14ac:dyDescent="0.2">
      <c r="C532" s="496"/>
    </row>
    <row r="533" spans="3:3" ht="12.75" customHeight="1" x14ac:dyDescent="0.2">
      <c r="C533" s="496"/>
    </row>
    <row r="534" spans="3:3" ht="12.75" customHeight="1" x14ac:dyDescent="0.2">
      <c r="C534" s="496"/>
    </row>
    <row r="535" spans="3:3" ht="12.75" customHeight="1" x14ac:dyDescent="0.2">
      <c r="C535" s="496"/>
    </row>
    <row r="536" spans="3:3" ht="12.75" customHeight="1" x14ac:dyDescent="0.2">
      <c r="C536" s="496"/>
    </row>
    <row r="537" spans="3:3" ht="12.75" customHeight="1" x14ac:dyDescent="0.2">
      <c r="C537" s="496"/>
    </row>
    <row r="538" spans="3:3" ht="12.75" customHeight="1" x14ac:dyDescent="0.2">
      <c r="C538" s="496"/>
    </row>
    <row r="539" spans="3:3" ht="12.75" customHeight="1" x14ac:dyDescent="0.2">
      <c r="C539" s="496"/>
    </row>
    <row r="540" spans="3:3" ht="12.75" customHeight="1" x14ac:dyDescent="0.2">
      <c r="C540" s="496"/>
    </row>
    <row r="541" spans="3:3" ht="12.75" customHeight="1" x14ac:dyDescent="0.2">
      <c r="C541" s="496"/>
    </row>
    <row r="542" spans="3:3" ht="12.75" customHeight="1" x14ac:dyDescent="0.2">
      <c r="C542" s="496"/>
    </row>
    <row r="543" spans="3:3" ht="12.75" customHeight="1" x14ac:dyDescent="0.2">
      <c r="C543" s="496"/>
    </row>
    <row r="544" spans="3:3" ht="12.75" customHeight="1" x14ac:dyDescent="0.2">
      <c r="C544" s="496"/>
    </row>
    <row r="545" spans="3:3" ht="12.75" customHeight="1" x14ac:dyDescent="0.2">
      <c r="C545" s="496"/>
    </row>
    <row r="546" spans="3:3" ht="12.75" customHeight="1" x14ac:dyDescent="0.2">
      <c r="C546" s="496"/>
    </row>
    <row r="547" spans="3:3" ht="12.75" customHeight="1" x14ac:dyDescent="0.2">
      <c r="C547" s="496"/>
    </row>
    <row r="548" spans="3:3" ht="12.75" customHeight="1" x14ac:dyDescent="0.2">
      <c r="C548" s="496"/>
    </row>
    <row r="549" spans="3:3" ht="12.75" customHeight="1" x14ac:dyDescent="0.2">
      <c r="C549" s="496"/>
    </row>
    <row r="550" spans="3:3" ht="12.75" customHeight="1" x14ac:dyDescent="0.2">
      <c r="C550" s="496"/>
    </row>
    <row r="551" spans="3:3" ht="12.75" customHeight="1" x14ac:dyDescent="0.2">
      <c r="C551" s="496"/>
    </row>
    <row r="552" spans="3:3" ht="12.75" customHeight="1" x14ac:dyDescent="0.2">
      <c r="C552" s="496"/>
    </row>
    <row r="553" spans="3:3" ht="12.75" customHeight="1" x14ac:dyDescent="0.2">
      <c r="C553" s="496"/>
    </row>
    <row r="554" spans="3:3" ht="12.75" customHeight="1" x14ac:dyDescent="0.2">
      <c r="C554" s="496"/>
    </row>
    <row r="555" spans="3:3" ht="12.75" customHeight="1" x14ac:dyDescent="0.2">
      <c r="C555" s="496"/>
    </row>
    <row r="556" spans="3:3" ht="12.75" customHeight="1" x14ac:dyDescent="0.2">
      <c r="C556" s="496"/>
    </row>
    <row r="557" spans="3:3" ht="12.75" customHeight="1" x14ac:dyDescent="0.2">
      <c r="C557" s="496"/>
    </row>
    <row r="558" spans="3:3" ht="12.75" customHeight="1" x14ac:dyDescent="0.2">
      <c r="C558" s="496"/>
    </row>
    <row r="559" spans="3:3" ht="12.75" customHeight="1" x14ac:dyDescent="0.2">
      <c r="C559" s="496"/>
    </row>
    <row r="560" spans="3:3" ht="12.75" customHeight="1" x14ac:dyDescent="0.2">
      <c r="C560" s="496"/>
    </row>
    <row r="561" spans="3:3" ht="12.75" customHeight="1" x14ac:dyDescent="0.2">
      <c r="C561" s="496"/>
    </row>
    <row r="562" spans="3:3" ht="12.75" customHeight="1" x14ac:dyDescent="0.2">
      <c r="C562" s="496"/>
    </row>
    <row r="563" spans="3:3" ht="12.75" customHeight="1" x14ac:dyDescent="0.2">
      <c r="C563" s="496"/>
    </row>
    <row r="564" spans="3:3" ht="12.75" customHeight="1" x14ac:dyDescent="0.2">
      <c r="C564" s="496"/>
    </row>
    <row r="565" spans="3:3" ht="12.75" customHeight="1" x14ac:dyDescent="0.2">
      <c r="C565" s="496"/>
    </row>
    <row r="566" spans="3:3" ht="12.75" customHeight="1" x14ac:dyDescent="0.2">
      <c r="C566" s="496"/>
    </row>
    <row r="567" spans="3:3" ht="12.75" customHeight="1" x14ac:dyDescent="0.2">
      <c r="C567" s="496"/>
    </row>
    <row r="568" spans="3:3" ht="12.75" customHeight="1" x14ac:dyDescent="0.2">
      <c r="C568" s="496"/>
    </row>
    <row r="569" spans="3:3" ht="12.75" customHeight="1" x14ac:dyDescent="0.2">
      <c r="C569" s="496"/>
    </row>
    <row r="570" spans="3:3" ht="12.75" customHeight="1" x14ac:dyDescent="0.2">
      <c r="C570" s="496"/>
    </row>
    <row r="571" spans="3:3" ht="12.75" customHeight="1" x14ac:dyDescent="0.2">
      <c r="C571" s="496"/>
    </row>
    <row r="572" spans="3:3" ht="12.75" customHeight="1" x14ac:dyDescent="0.2">
      <c r="C572" s="496"/>
    </row>
    <row r="573" spans="3:3" ht="12.75" customHeight="1" x14ac:dyDescent="0.2">
      <c r="C573" s="496"/>
    </row>
    <row r="574" spans="3:3" ht="12.75" customHeight="1" x14ac:dyDescent="0.2">
      <c r="C574" s="496"/>
    </row>
    <row r="575" spans="3:3" ht="12.75" customHeight="1" x14ac:dyDescent="0.2">
      <c r="C575" s="496"/>
    </row>
    <row r="576" spans="3:3" ht="12.75" customHeight="1" x14ac:dyDescent="0.2">
      <c r="C576" s="496"/>
    </row>
    <row r="577" spans="3:3" ht="12.75" customHeight="1" x14ac:dyDescent="0.2">
      <c r="C577" s="496"/>
    </row>
    <row r="578" spans="3:3" ht="12.75" customHeight="1" x14ac:dyDescent="0.2">
      <c r="C578" s="496"/>
    </row>
    <row r="579" spans="3:3" ht="12.75" customHeight="1" x14ac:dyDescent="0.2">
      <c r="C579" s="496"/>
    </row>
    <row r="580" spans="3:3" ht="12.75" customHeight="1" x14ac:dyDescent="0.2">
      <c r="C580" s="496"/>
    </row>
    <row r="581" spans="3:3" ht="12.75" customHeight="1" x14ac:dyDescent="0.2">
      <c r="C581" s="496"/>
    </row>
    <row r="582" spans="3:3" ht="12.75" customHeight="1" x14ac:dyDescent="0.2">
      <c r="C582" s="496"/>
    </row>
    <row r="583" spans="3:3" ht="12.75" customHeight="1" x14ac:dyDescent="0.2">
      <c r="C583" s="496"/>
    </row>
    <row r="584" spans="3:3" ht="12.75" customHeight="1" x14ac:dyDescent="0.2">
      <c r="C584" s="496"/>
    </row>
    <row r="585" spans="3:3" ht="12.75" customHeight="1" x14ac:dyDescent="0.2">
      <c r="C585" s="496"/>
    </row>
    <row r="586" spans="3:3" ht="12.75" customHeight="1" x14ac:dyDescent="0.2">
      <c r="C586" s="496"/>
    </row>
    <row r="587" spans="3:3" ht="12.75" customHeight="1" x14ac:dyDescent="0.2">
      <c r="C587" s="496"/>
    </row>
    <row r="588" spans="3:3" ht="12.75" customHeight="1" x14ac:dyDescent="0.2">
      <c r="C588" s="496"/>
    </row>
    <row r="589" spans="3:3" ht="12.75" customHeight="1" x14ac:dyDescent="0.2">
      <c r="C589" s="496"/>
    </row>
    <row r="590" spans="3:3" ht="12.75" customHeight="1" x14ac:dyDescent="0.2">
      <c r="C590" s="496"/>
    </row>
    <row r="591" spans="3:3" ht="12.75" customHeight="1" x14ac:dyDescent="0.2">
      <c r="C591" s="496"/>
    </row>
    <row r="592" spans="3:3" ht="12.75" customHeight="1" x14ac:dyDescent="0.2">
      <c r="C592" s="496"/>
    </row>
    <row r="593" spans="3:3" ht="12.75" customHeight="1" x14ac:dyDescent="0.2">
      <c r="C593" s="496"/>
    </row>
    <row r="594" spans="3:3" ht="12.75" customHeight="1" x14ac:dyDescent="0.2">
      <c r="C594" s="496"/>
    </row>
    <row r="595" spans="3:3" ht="12.75" customHeight="1" x14ac:dyDescent="0.2">
      <c r="C595" s="496"/>
    </row>
    <row r="596" spans="3:3" ht="12.75" customHeight="1" x14ac:dyDescent="0.2">
      <c r="C596" s="496"/>
    </row>
    <row r="597" spans="3:3" ht="12.75" customHeight="1" x14ac:dyDescent="0.2">
      <c r="C597" s="496"/>
    </row>
    <row r="598" spans="3:3" ht="12.75" customHeight="1" x14ac:dyDescent="0.2">
      <c r="C598" s="496"/>
    </row>
    <row r="599" spans="3:3" ht="12.75" customHeight="1" x14ac:dyDescent="0.2">
      <c r="C599" s="496"/>
    </row>
    <row r="600" spans="3:3" ht="12.75" customHeight="1" x14ac:dyDescent="0.2">
      <c r="C600" s="496"/>
    </row>
    <row r="601" spans="3:3" ht="12.75" customHeight="1" x14ac:dyDescent="0.2">
      <c r="C601" s="496"/>
    </row>
    <row r="602" spans="3:3" ht="12.75" customHeight="1" x14ac:dyDescent="0.2">
      <c r="C602" s="496"/>
    </row>
    <row r="603" spans="3:3" ht="12.75" customHeight="1" x14ac:dyDescent="0.2">
      <c r="C603" s="496"/>
    </row>
    <row r="604" spans="3:3" ht="12.75" customHeight="1" x14ac:dyDescent="0.2">
      <c r="C604" s="496"/>
    </row>
    <row r="605" spans="3:3" ht="12.75" customHeight="1" x14ac:dyDescent="0.2">
      <c r="C605" s="496"/>
    </row>
    <row r="606" spans="3:3" ht="12.75" customHeight="1" x14ac:dyDescent="0.2">
      <c r="C606" s="496"/>
    </row>
    <row r="607" spans="3:3" ht="12.75" customHeight="1" x14ac:dyDescent="0.2">
      <c r="C607" s="496"/>
    </row>
    <row r="608" spans="3:3" ht="12.75" customHeight="1" x14ac:dyDescent="0.2">
      <c r="C608" s="496"/>
    </row>
    <row r="609" spans="3:3" ht="12.75" customHeight="1" x14ac:dyDescent="0.2">
      <c r="C609" s="496"/>
    </row>
    <row r="610" spans="3:3" ht="12.75" customHeight="1" x14ac:dyDescent="0.2">
      <c r="C610" s="496"/>
    </row>
    <row r="611" spans="3:3" ht="12.75" customHeight="1" x14ac:dyDescent="0.2">
      <c r="C611" s="496"/>
    </row>
    <row r="612" spans="3:3" ht="12.75" customHeight="1" x14ac:dyDescent="0.2">
      <c r="C612" s="496"/>
    </row>
    <row r="613" spans="3:3" ht="12.75" customHeight="1" x14ac:dyDescent="0.2">
      <c r="C613" s="496"/>
    </row>
    <row r="614" spans="3:3" ht="12.75" customHeight="1" x14ac:dyDescent="0.2">
      <c r="C614" s="496"/>
    </row>
    <row r="615" spans="3:3" ht="12.75" customHeight="1" x14ac:dyDescent="0.2">
      <c r="C615" s="496"/>
    </row>
    <row r="616" spans="3:3" ht="12.75" customHeight="1" x14ac:dyDescent="0.2">
      <c r="C616" s="496"/>
    </row>
    <row r="617" spans="3:3" ht="12.75" customHeight="1" x14ac:dyDescent="0.2">
      <c r="C617" s="496"/>
    </row>
    <row r="618" spans="3:3" ht="12.75" customHeight="1" x14ac:dyDescent="0.2">
      <c r="C618" s="496"/>
    </row>
    <row r="619" spans="3:3" ht="12.75" customHeight="1" x14ac:dyDescent="0.2">
      <c r="C619" s="496"/>
    </row>
    <row r="620" spans="3:3" ht="12.75" customHeight="1" x14ac:dyDescent="0.2">
      <c r="C620" s="496"/>
    </row>
    <row r="621" spans="3:3" ht="12.75" customHeight="1" x14ac:dyDescent="0.2">
      <c r="C621" s="496"/>
    </row>
    <row r="622" spans="3:3" ht="12.75" customHeight="1" x14ac:dyDescent="0.2">
      <c r="C622" s="496"/>
    </row>
    <row r="623" spans="3:3" ht="12.75" customHeight="1" x14ac:dyDescent="0.2">
      <c r="C623" s="496"/>
    </row>
    <row r="624" spans="3:3" ht="12.75" customHeight="1" x14ac:dyDescent="0.2">
      <c r="C624" s="496"/>
    </row>
    <row r="625" spans="3:3" ht="12.75" customHeight="1" x14ac:dyDescent="0.2">
      <c r="C625" s="496"/>
    </row>
    <row r="626" spans="3:3" ht="12.75" customHeight="1" x14ac:dyDescent="0.2">
      <c r="C626" s="496"/>
    </row>
    <row r="627" spans="3:3" ht="12.75" customHeight="1" x14ac:dyDescent="0.2">
      <c r="C627" s="496"/>
    </row>
    <row r="628" spans="3:3" ht="12.75" customHeight="1" x14ac:dyDescent="0.2">
      <c r="C628" s="496"/>
    </row>
    <row r="629" spans="3:3" ht="12.75" customHeight="1" x14ac:dyDescent="0.2">
      <c r="C629" s="496"/>
    </row>
    <row r="630" spans="3:3" ht="12.75" customHeight="1" x14ac:dyDescent="0.2">
      <c r="C630" s="496"/>
    </row>
    <row r="631" spans="3:3" ht="12.75" customHeight="1" x14ac:dyDescent="0.2">
      <c r="C631" s="496"/>
    </row>
    <row r="632" spans="3:3" ht="12.75" customHeight="1" x14ac:dyDescent="0.2">
      <c r="C632" s="496"/>
    </row>
    <row r="633" spans="3:3" ht="12.75" customHeight="1" x14ac:dyDescent="0.2">
      <c r="C633" s="496"/>
    </row>
    <row r="634" spans="3:3" ht="12.75" customHeight="1" x14ac:dyDescent="0.2">
      <c r="C634" s="496"/>
    </row>
    <row r="635" spans="3:3" ht="12.75" customHeight="1" x14ac:dyDescent="0.2">
      <c r="C635" s="496"/>
    </row>
    <row r="636" spans="3:3" ht="12.75" customHeight="1" x14ac:dyDescent="0.2">
      <c r="C636" s="496"/>
    </row>
    <row r="637" spans="3:3" ht="12.75" customHeight="1" x14ac:dyDescent="0.2">
      <c r="C637" s="496"/>
    </row>
    <row r="638" spans="3:3" ht="12.75" customHeight="1" x14ac:dyDescent="0.2">
      <c r="C638" s="496"/>
    </row>
    <row r="639" spans="3:3" ht="12.75" customHeight="1" x14ac:dyDescent="0.2">
      <c r="C639" s="496"/>
    </row>
    <row r="640" spans="3:3" ht="12.75" customHeight="1" x14ac:dyDescent="0.2">
      <c r="C640" s="496"/>
    </row>
    <row r="641" spans="3:3" ht="12.75" customHeight="1" x14ac:dyDescent="0.2">
      <c r="C641" s="496"/>
    </row>
    <row r="642" spans="3:3" ht="12.75" customHeight="1" x14ac:dyDescent="0.2">
      <c r="C642" s="496"/>
    </row>
    <row r="643" spans="3:3" ht="12.75" customHeight="1" x14ac:dyDescent="0.2">
      <c r="C643" s="496"/>
    </row>
    <row r="644" spans="3:3" ht="12.75" customHeight="1" x14ac:dyDescent="0.2">
      <c r="C644" s="496"/>
    </row>
    <row r="645" spans="3:3" ht="12.75" customHeight="1" x14ac:dyDescent="0.2">
      <c r="C645" s="496"/>
    </row>
    <row r="646" spans="3:3" ht="12.75" customHeight="1" x14ac:dyDescent="0.2">
      <c r="C646" s="496"/>
    </row>
    <row r="647" spans="3:3" ht="12.75" customHeight="1" x14ac:dyDescent="0.2">
      <c r="C647" s="496"/>
    </row>
    <row r="648" spans="3:3" ht="12.75" customHeight="1" x14ac:dyDescent="0.2">
      <c r="C648" s="496"/>
    </row>
    <row r="649" spans="3:3" ht="12.75" customHeight="1" x14ac:dyDescent="0.2">
      <c r="C649" s="496"/>
    </row>
    <row r="650" spans="3:3" ht="12.75" customHeight="1" x14ac:dyDescent="0.2">
      <c r="C650" s="496"/>
    </row>
    <row r="651" spans="3:3" ht="12.75" customHeight="1" x14ac:dyDescent="0.2">
      <c r="C651" s="496"/>
    </row>
    <row r="652" spans="3:3" ht="12.75" customHeight="1" x14ac:dyDescent="0.2">
      <c r="C652" s="496"/>
    </row>
    <row r="653" spans="3:3" ht="12.75" customHeight="1" x14ac:dyDescent="0.2">
      <c r="C653" s="496"/>
    </row>
    <row r="654" spans="3:3" ht="12.75" customHeight="1" x14ac:dyDescent="0.2">
      <c r="C654" s="496"/>
    </row>
    <row r="655" spans="3:3" ht="12.75" customHeight="1" x14ac:dyDescent="0.2">
      <c r="C655" s="496"/>
    </row>
    <row r="656" spans="3:3" ht="12.75" customHeight="1" x14ac:dyDescent="0.2">
      <c r="C656" s="496"/>
    </row>
    <row r="657" spans="3:3" ht="12.75" customHeight="1" x14ac:dyDescent="0.2">
      <c r="C657" s="496"/>
    </row>
    <row r="658" spans="3:3" ht="12.75" customHeight="1" x14ac:dyDescent="0.2">
      <c r="C658" s="496"/>
    </row>
    <row r="659" spans="3:3" ht="12.75" customHeight="1" x14ac:dyDescent="0.2">
      <c r="C659" s="496"/>
    </row>
    <row r="660" spans="3:3" ht="12.75" customHeight="1" x14ac:dyDescent="0.2">
      <c r="C660" s="496"/>
    </row>
    <row r="661" spans="3:3" ht="12.75" customHeight="1" x14ac:dyDescent="0.2">
      <c r="C661" s="496"/>
    </row>
    <row r="662" spans="3:3" ht="12.75" customHeight="1" x14ac:dyDescent="0.2">
      <c r="C662" s="496"/>
    </row>
    <row r="663" spans="3:3" ht="12.75" customHeight="1" x14ac:dyDescent="0.2">
      <c r="C663" s="496"/>
    </row>
    <row r="664" spans="3:3" ht="12.75" customHeight="1" x14ac:dyDescent="0.2">
      <c r="C664" s="496"/>
    </row>
    <row r="665" spans="3:3" ht="12.75" customHeight="1" x14ac:dyDescent="0.2">
      <c r="C665" s="496"/>
    </row>
    <row r="666" spans="3:3" ht="12.75" customHeight="1" x14ac:dyDescent="0.2">
      <c r="C666" s="496"/>
    </row>
    <row r="667" spans="3:3" ht="12.75" customHeight="1" x14ac:dyDescent="0.2">
      <c r="C667" s="496"/>
    </row>
    <row r="668" spans="3:3" ht="12.75" customHeight="1" x14ac:dyDescent="0.2">
      <c r="C668" s="496"/>
    </row>
    <row r="669" spans="3:3" ht="12.75" customHeight="1" x14ac:dyDescent="0.2">
      <c r="C669" s="496"/>
    </row>
    <row r="670" spans="3:3" ht="12.75" customHeight="1" x14ac:dyDescent="0.2">
      <c r="C670" s="496"/>
    </row>
    <row r="671" spans="3:3" ht="12.75" customHeight="1" x14ac:dyDescent="0.2">
      <c r="C671" s="496"/>
    </row>
    <row r="672" spans="3:3" ht="12.75" customHeight="1" x14ac:dyDescent="0.2">
      <c r="C672" s="496"/>
    </row>
    <row r="673" spans="3:3" ht="12.75" customHeight="1" x14ac:dyDescent="0.2">
      <c r="C673" s="496"/>
    </row>
    <row r="674" spans="3:3" ht="12.75" customHeight="1" x14ac:dyDescent="0.2">
      <c r="C674" s="496"/>
    </row>
    <row r="675" spans="3:3" ht="12.75" customHeight="1" x14ac:dyDescent="0.2">
      <c r="C675" s="496"/>
    </row>
    <row r="676" spans="3:3" ht="12.75" customHeight="1" x14ac:dyDescent="0.2">
      <c r="C676" s="496"/>
    </row>
    <row r="677" spans="3:3" ht="12.75" customHeight="1" x14ac:dyDescent="0.2">
      <c r="C677" s="496"/>
    </row>
    <row r="678" spans="3:3" ht="12.75" customHeight="1" x14ac:dyDescent="0.2">
      <c r="C678" s="496"/>
    </row>
    <row r="679" spans="3:3" ht="12.75" customHeight="1" x14ac:dyDescent="0.2">
      <c r="C679" s="496"/>
    </row>
    <row r="680" spans="3:3" ht="12.75" customHeight="1" x14ac:dyDescent="0.2">
      <c r="C680" s="496"/>
    </row>
    <row r="681" spans="3:3" ht="12.75" customHeight="1" x14ac:dyDescent="0.2">
      <c r="C681" s="496"/>
    </row>
    <row r="682" spans="3:3" ht="12.75" customHeight="1" x14ac:dyDescent="0.2">
      <c r="C682" s="496"/>
    </row>
    <row r="683" spans="3:3" ht="12.75" customHeight="1" x14ac:dyDescent="0.2">
      <c r="C683" s="496"/>
    </row>
    <row r="684" spans="3:3" ht="12.75" customHeight="1" x14ac:dyDescent="0.2">
      <c r="C684" s="496"/>
    </row>
    <row r="685" spans="3:3" ht="12.75" customHeight="1" x14ac:dyDescent="0.2">
      <c r="C685" s="496"/>
    </row>
    <row r="686" spans="3:3" ht="12.75" customHeight="1" x14ac:dyDescent="0.2">
      <c r="C686" s="496"/>
    </row>
    <row r="687" spans="3:3" ht="12.75" customHeight="1" x14ac:dyDescent="0.2">
      <c r="C687" s="496"/>
    </row>
    <row r="688" spans="3:3" ht="12.75" customHeight="1" x14ac:dyDescent="0.2">
      <c r="C688" s="496"/>
    </row>
    <row r="689" spans="3:3" ht="12.75" customHeight="1" x14ac:dyDescent="0.2">
      <c r="C689" s="496"/>
    </row>
    <row r="690" spans="3:3" ht="12.75" customHeight="1" x14ac:dyDescent="0.2">
      <c r="C690" s="496"/>
    </row>
    <row r="691" spans="3:3" ht="12.75" customHeight="1" x14ac:dyDescent="0.2">
      <c r="C691" s="496"/>
    </row>
    <row r="692" spans="3:3" ht="12.75" customHeight="1" x14ac:dyDescent="0.2">
      <c r="C692" s="496"/>
    </row>
    <row r="693" spans="3:3" ht="12.75" customHeight="1" x14ac:dyDescent="0.2">
      <c r="C693" s="496"/>
    </row>
    <row r="694" spans="3:3" ht="12.75" customHeight="1" x14ac:dyDescent="0.2">
      <c r="C694" s="496"/>
    </row>
    <row r="695" spans="3:3" ht="12.75" customHeight="1" x14ac:dyDescent="0.2">
      <c r="C695" s="496"/>
    </row>
    <row r="696" spans="3:3" ht="12.75" customHeight="1" x14ac:dyDescent="0.2">
      <c r="C696" s="496"/>
    </row>
    <row r="697" spans="3:3" ht="12.75" customHeight="1" x14ac:dyDescent="0.2">
      <c r="C697" s="496"/>
    </row>
    <row r="698" spans="3:3" ht="12.75" customHeight="1" x14ac:dyDescent="0.2">
      <c r="C698" s="496"/>
    </row>
    <row r="699" spans="3:3" ht="12.75" customHeight="1" x14ac:dyDescent="0.2">
      <c r="C699" s="496"/>
    </row>
    <row r="700" spans="3:3" ht="12.75" customHeight="1" x14ac:dyDescent="0.2">
      <c r="C700" s="496"/>
    </row>
    <row r="701" spans="3:3" ht="12.75" customHeight="1" x14ac:dyDescent="0.2">
      <c r="C701" s="496"/>
    </row>
    <row r="702" spans="3:3" ht="12.75" customHeight="1" x14ac:dyDescent="0.2">
      <c r="C702" s="496"/>
    </row>
    <row r="703" spans="3:3" ht="12.75" customHeight="1" x14ac:dyDescent="0.2">
      <c r="C703" s="496"/>
    </row>
    <row r="704" spans="3:3" ht="12.75" customHeight="1" x14ac:dyDescent="0.2">
      <c r="C704" s="496"/>
    </row>
    <row r="705" spans="3:3" ht="12.75" customHeight="1" x14ac:dyDescent="0.2">
      <c r="C705" s="496"/>
    </row>
    <row r="706" spans="3:3" ht="12.75" customHeight="1" x14ac:dyDescent="0.2">
      <c r="C706" s="496"/>
    </row>
    <row r="707" spans="3:3" ht="12.75" customHeight="1" x14ac:dyDescent="0.2">
      <c r="C707" s="496"/>
    </row>
    <row r="708" spans="3:3" ht="12.75" customHeight="1" x14ac:dyDescent="0.2">
      <c r="C708" s="496"/>
    </row>
    <row r="709" spans="3:3" ht="12.75" customHeight="1" x14ac:dyDescent="0.2">
      <c r="C709" s="496"/>
    </row>
    <row r="710" spans="3:3" ht="12.75" customHeight="1" x14ac:dyDescent="0.2">
      <c r="C710" s="496"/>
    </row>
    <row r="711" spans="3:3" ht="12.75" customHeight="1" x14ac:dyDescent="0.2">
      <c r="C711" s="496"/>
    </row>
    <row r="712" spans="3:3" ht="12.75" customHeight="1" x14ac:dyDescent="0.2">
      <c r="C712" s="496"/>
    </row>
    <row r="713" spans="3:3" ht="12.75" customHeight="1" x14ac:dyDescent="0.2">
      <c r="C713" s="496"/>
    </row>
    <row r="714" spans="3:3" ht="12.75" customHeight="1" x14ac:dyDescent="0.2">
      <c r="C714" s="496"/>
    </row>
    <row r="715" spans="3:3" ht="12.75" customHeight="1" x14ac:dyDescent="0.2">
      <c r="C715" s="496"/>
    </row>
    <row r="716" spans="3:3" ht="12.75" customHeight="1" x14ac:dyDescent="0.2">
      <c r="C716" s="496"/>
    </row>
    <row r="717" spans="3:3" ht="12.75" customHeight="1" x14ac:dyDescent="0.2">
      <c r="C717" s="496"/>
    </row>
    <row r="718" spans="3:3" ht="12.75" customHeight="1" x14ac:dyDescent="0.2">
      <c r="C718" s="496"/>
    </row>
    <row r="719" spans="3:3" ht="12.75" customHeight="1" x14ac:dyDescent="0.2">
      <c r="C719" s="496"/>
    </row>
    <row r="720" spans="3:3" ht="12.75" customHeight="1" x14ac:dyDescent="0.2">
      <c r="C720" s="496"/>
    </row>
    <row r="721" spans="3:3" ht="12.75" customHeight="1" x14ac:dyDescent="0.2">
      <c r="C721" s="496"/>
    </row>
    <row r="722" spans="3:3" ht="12.75" customHeight="1" x14ac:dyDescent="0.2">
      <c r="C722" s="496"/>
    </row>
    <row r="723" spans="3:3" ht="12.75" customHeight="1" x14ac:dyDescent="0.2">
      <c r="C723" s="496"/>
    </row>
    <row r="724" spans="3:3" ht="12.75" customHeight="1" x14ac:dyDescent="0.2">
      <c r="C724" s="496"/>
    </row>
    <row r="725" spans="3:3" ht="12.75" customHeight="1" x14ac:dyDescent="0.2">
      <c r="C725" s="496"/>
    </row>
    <row r="726" spans="3:3" ht="12.75" customHeight="1" x14ac:dyDescent="0.2">
      <c r="C726" s="496"/>
    </row>
    <row r="727" spans="3:3" ht="12.75" customHeight="1" x14ac:dyDescent="0.2">
      <c r="C727" s="496"/>
    </row>
    <row r="728" spans="3:3" ht="12.75" customHeight="1" x14ac:dyDescent="0.2">
      <c r="C728" s="496"/>
    </row>
    <row r="729" spans="3:3" ht="12.75" customHeight="1" x14ac:dyDescent="0.2">
      <c r="C729" s="496"/>
    </row>
    <row r="730" spans="3:3" ht="12.75" customHeight="1" x14ac:dyDescent="0.2">
      <c r="C730" s="496"/>
    </row>
    <row r="731" spans="3:3" ht="12.75" customHeight="1" x14ac:dyDescent="0.2">
      <c r="C731" s="496"/>
    </row>
    <row r="732" spans="3:3" ht="12.75" customHeight="1" x14ac:dyDescent="0.2">
      <c r="C732" s="496"/>
    </row>
    <row r="733" spans="3:3" ht="12.75" customHeight="1" x14ac:dyDescent="0.2">
      <c r="C733" s="496"/>
    </row>
    <row r="734" spans="3:3" ht="12.75" customHeight="1" x14ac:dyDescent="0.2">
      <c r="C734" s="496"/>
    </row>
    <row r="735" spans="3:3" ht="12.75" customHeight="1" x14ac:dyDescent="0.2">
      <c r="C735" s="496"/>
    </row>
    <row r="736" spans="3:3" ht="12.75" customHeight="1" x14ac:dyDescent="0.2">
      <c r="C736" s="496"/>
    </row>
    <row r="737" spans="3:3" ht="12.75" customHeight="1" x14ac:dyDescent="0.2">
      <c r="C737" s="496"/>
    </row>
    <row r="738" spans="3:3" ht="12.75" customHeight="1" x14ac:dyDescent="0.2">
      <c r="C738" s="496"/>
    </row>
    <row r="739" spans="3:3" ht="12.75" customHeight="1" x14ac:dyDescent="0.2">
      <c r="C739" s="496"/>
    </row>
    <row r="740" spans="3:3" ht="12.75" customHeight="1" x14ac:dyDescent="0.2">
      <c r="C740" s="496"/>
    </row>
    <row r="741" spans="3:3" ht="12.75" customHeight="1" x14ac:dyDescent="0.2">
      <c r="C741" s="496"/>
    </row>
    <row r="742" spans="3:3" ht="12.75" customHeight="1" x14ac:dyDescent="0.2">
      <c r="C742" s="496"/>
    </row>
    <row r="743" spans="3:3" ht="12.75" customHeight="1" x14ac:dyDescent="0.2">
      <c r="C743" s="496"/>
    </row>
    <row r="744" spans="3:3" ht="12.75" customHeight="1" x14ac:dyDescent="0.2">
      <c r="C744" s="496"/>
    </row>
    <row r="745" spans="3:3" ht="12.75" customHeight="1" x14ac:dyDescent="0.2">
      <c r="C745" s="496"/>
    </row>
    <row r="746" spans="3:3" ht="12.75" customHeight="1" x14ac:dyDescent="0.2">
      <c r="C746" s="496"/>
    </row>
    <row r="747" spans="3:3" ht="12.75" customHeight="1" x14ac:dyDescent="0.2">
      <c r="C747" s="496"/>
    </row>
    <row r="748" spans="3:3" ht="12.75" customHeight="1" x14ac:dyDescent="0.2">
      <c r="C748" s="496"/>
    </row>
    <row r="749" spans="3:3" ht="12.75" customHeight="1" x14ac:dyDescent="0.2">
      <c r="C749" s="496"/>
    </row>
    <row r="750" spans="3:3" ht="12.75" customHeight="1" x14ac:dyDescent="0.2">
      <c r="C750" s="496"/>
    </row>
    <row r="751" spans="3:3" ht="12.75" customHeight="1" x14ac:dyDescent="0.2">
      <c r="C751" s="496"/>
    </row>
    <row r="752" spans="3:3" ht="12.75" customHeight="1" x14ac:dyDescent="0.2">
      <c r="C752" s="496"/>
    </row>
    <row r="753" spans="3:3" ht="12.75" customHeight="1" x14ac:dyDescent="0.2">
      <c r="C753" s="496"/>
    </row>
    <row r="754" spans="3:3" ht="12.75" customHeight="1" x14ac:dyDescent="0.2">
      <c r="C754" s="496"/>
    </row>
    <row r="755" spans="3:3" ht="12.75" customHeight="1" x14ac:dyDescent="0.2">
      <c r="C755" s="496"/>
    </row>
    <row r="756" spans="3:3" ht="12.75" customHeight="1" x14ac:dyDescent="0.2">
      <c r="C756" s="496"/>
    </row>
    <row r="757" spans="3:3" ht="12.75" customHeight="1" x14ac:dyDescent="0.2">
      <c r="C757" s="496"/>
    </row>
    <row r="758" spans="3:3" ht="12.75" customHeight="1" x14ac:dyDescent="0.2">
      <c r="C758" s="496"/>
    </row>
    <row r="759" spans="3:3" ht="12.75" customHeight="1" x14ac:dyDescent="0.2">
      <c r="C759" s="496"/>
    </row>
    <row r="760" spans="3:3" ht="12.75" customHeight="1" x14ac:dyDescent="0.2">
      <c r="C760" s="496"/>
    </row>
    <row r="761" spans="3:3" ht="12.75" customHeight="1" x14ac:dyDescent="0.2">
      <c r="C761" s="496"/>
    </row>
    <row r="762" spans="3:3" ht="12.75" customHeight="1" x14ac:dyDescent="0.2">
      <c r="C762" s="496"/>
    </row>
    <row r="763" spans="3:3" ht="12.75" customHeight="1" x14ac:dyDescent="0.2">
      <c r="C763" s="496"/>
    </row>
    <row r="764" spans="3:3" ht="12.75" customHeight="1" x14ac:dyDescent="0.2">
      <c r="C764" s="496"/>
    </row>
    <row r="765" spans="3:3" ht="12.75" customHeight="1" x14ac:dyDescent="0.2">
      <c r="C765" s="496"/>
    </row>
    <row r="766" spans="3:3" ht="12.75" customHeight="1" x14ac:dyDescent="0.2">
      <c r="C766" s="496"/>
    </row>
    <row r="767" spans="3:3" ht="12.75" customHeight="1" x14ac:dyDescent="0.2">
      <c r="C767" s="496"/>
    </row>
    <row r="768" spans="3:3" ht="12.75" customHeight="1" x14ac:dyDescent="0.2">
      <c r="C768" s="496"/>
    </row>
    <row r="769" spans="3:3" ht="12.75" customHeight="1" x14ac:dyDescent="0.2">
      <c r="C769" s="496"/>
    </row>
    <row r="770" spans="3:3" ht="12.75" customHeight="1" x14ac:dyDescent="0.2">
      <c r="C770" s="496"/>
    </row>
    <row r="771" spans="3:3" ht="12.75" customHeight="1" x14ac:dyDescent="0.2">
      <c r="C771" s="496"/>
    </row>
    <row r="772" spans="3:3" ht="12.75" customHeight="1" x14ac:dyDescent="0.2">
      <c r="C772" s="496"/>
    </row>
    <row r="773" spans="3:3" ht="12.75" customHeight="1" x14ac:dyDescent="0.2">
      <c r="C773" s="496"/>
    </row>
    <row r="774" spans="3:3" ht="12.75" customHeight="1" x14ac:dyDescent="0.2">
      <c r="C774" s="496"/>
    </row>
    <row r="775" spans="3:3" ht="12.75" customHeight="1" x14ac:dyDescent="0.2">
      <c r="C775" s="496"/>
    </row>
    <row r="776" spans="3:3" ht="12.75" customHeight="1" x14ac:dyDescent="0.2">
      <c r="C776" s="496"/>
    </row>
    <row r="777" spans="3:3" ht="12.75" customHeight="1" x14ac:dyDescent="0.2">
      <c r="C777" s="496"/>
    </row>
    <row r="778" spans="3:3" ht="12.75" customHeight="1" x14ac:dyDescent="0.2">
      <c r="C778" s="496"/>
    </row>
    <row r="779" spans="3:3" ht="12.75" customHeight="1" x14ac:dyDescent="0.2">
      <c r="C779" s="496"/>
    </row>
    <row r="780" spans="3:3" ht="12.75" customHeight="1" x14ac:dyDescent="0.2">
      <c r="C780" s="496"/>
    </row>
    <row r="781" spans="3:3" ht="12.75" customHeight="1" x14ac:dyDescent="0.2">
      <c r="C781" s="496"/>
    </row>
    <row r="782" spans="3:3" ht="12.75" customHeight="1" x14ac:dyDescent="0.2">
      <c r="C782" s="496"/>
    </row>
    <row r="783" spans="3:3" ht="12.75" customHeight="1" x14ac:dyDescent="0.2">
      <c r="C783" s="496"/>
    </row>
    <row r="784" spans="3:3" ht="12.75" customHeight="1" x14ac:dyDescent="0.2">
      <c r="C784" s="496"/>
    </row>
    <row r="785" spans="3:3" ht="12.75" customHeight="1" x14ac:dyDescent="0.2">
      <c r="C785" s="496"/>
    </row>
    <row r="786" spans="3:3" ht="12.75" customHeight="1" x14ac:dyDescent="0.2">
      <c r="C786" s="496"/>
    </row>
    <row r="787" spans="3:3" ht="12.75" customHeight="1" x14ac:dyDescent="0.2">
      <c r="C787" s="496"/>
    </row>
    <row r="788" spans="3:3" ht="12.75" customHeight="1" x14ac:dyDescent="0.2">
      <c r="C788" s="496"/>
    </row>
    <row r="789" spans="3:3" ht="12.75" customHeight="1" x14ac:dyDescent="0.2">
      <c r="C789" s="496"/>
    </row>
    <row r="790" spans="3:3" ht="12.75" customHeight="1" x14ac:dyDescent="0.2">
      <c r="C790" s="496"/>
    </row>
    <row r="791" spans="3:3" ht="12.75" customHeight="1" x14ac:dyDescent="0.2">
      <c r="C791" s="496"/>
    </row>
    <row r="792" spans="3:3" ht="12.75" customHeight="1" x14ac:dyDescent="0.2">
      <c r="C792" s="496"/>
    </row>
    <row r="793" spans="3:3" ht="12.75" customHeight="1" x14ac:dyDescent="0.2">
      <c r="C793" s="496"/>
    </row>
    <row r="794" spans="3:3" ht="12.75" customHeight="1" x14ac:dyDescent="0.2">
      <c r="C794" s="496"/>
    </row>
    <row r="795" spans="3:3" ht="12.75" customHeight="1" x14ac:dyDescent="0.2">
      <c r="C795" s="496"/>
    </row>
    <row r="796" spans="3:3" ht="12.75" customHeight="1" x14ac:dyDescent="0.2">
      <c r="C796" s="496"/>
    </row>
    <row r="797" spans="3:3" ht="12.75" customHeight="1" x14ac:dyDescent="0.2">
      <c r="C797" s="496"/>
    </row>
    <row r="798" spans="3:3" ht="12.75" customHeight="1" x14ac:dyDescent="0.2">
      <c r="C798" s="496"/>
    </row>
    <row r="799" spans="3:3" ht="12.75" customHeight="1" x14ac:dyDescent="0.2">
      <c r="C799" s="496"/>
    </row>
    <row r="800" spans="3:3" ht="12.75" customHeight="1" x14ac:dyDescent="0.2">
      <c r="C800" s="496"/>
    </row>
    <row r="801" spans="3:3" ht="12.75" customHeight="1" x14ac:dyDescent="0.2">
      <c r="C801" s="496"/>
    </row>
    <row r="802" spans="3:3" ht="12.75" customHeight="1" x14ac:dyDescent="0.2">
      <c r="C802" s="496"/>
    </row>
    <row r="803" spans="3:3" ht="12.75" customHeight="1" x14ac:dyDescent="0.2">
      <c r="C803" s="496"/>
    </row>
    <row r="804" spans="3:3" ht="12.75" customHeight="1" x14ac:dyDescent="0.2">
      <c r="C804" s="496"/>
    </row>
    <row r="805" spans="3:3" ht="12.75" customHeight="1" x14ac:dyDescent="0.2">
      <c r="C805" s="496"/>
    </row>
    <row r="806" spans="3:3" ht="12.75" customHeight="1" x14ac:dyDescent="0.2">
      <c r="C806" s="496"/>
    </row>
    <row r="807" spans="3:3" ht="12.75" customHeight="1" x14ac:dyDescent="0.2">
      <c r="C807" s="496"/>
    </row>
    <row r="808" spans="3:3" ht="12.75" customHeight="1" x14ac:dyDescent="0.2">
      <c r="C808" s="496"/>
    </row>
    <row r="809" spans="3:3" ht="12.75" customHeight="1" x14ac:dyDescent="0.2">
      <c r="C809" s="496"/>
    </row>
    <row r="810" spans="3:3" ht="12.75" customHeight="1" x14ac:dyDescent="0.2">
      <c r="C810" s="496"/>
    </row>
    <row r="811" spans="3:3" ht="12.75" customHeight="1" x14ac:dyDescent="0.2">
      <c r="C811" s="496"/>
    </row>
    <row r="812" spans="3:3" ht="12.75" customHeight="1" x14ac:dyDescent="0.2">
      <c r="C812" s="496"/>
    </row>
    <row r="813" spans="3:3" ht="12.75" customHeight="1" x14ac:dyDescent="0.2">
      <c r="C813" s="496"/>
    </row>
    <row r="814" spans="3:3" ht="12.75" customHeight="1" x14ac:dyDescent="0.2">
      <c r="C814" s="496"/>
    </row>
    <row r="815" spans="3:3" ht="12.75" customHeight="1" x14ac:dyDescent="0.2">
      <c r="C815" s="496"/>
    </row>
    <row r="816" spans="3:3" ht="12.75" customHeight="1" x14ac:dyDescent="0.2">
      <c r="C816" s="496"/>
    </row>
    <row r="817" spans="3:3" ht="12.75" customHeight="1" x14ac:dyDescent="0.2">
      <c r="C817" s="496"/>
    </row>
    <row r="818" spans="3:3" ht="12.75" customHeight="1" x14ac:dyDescent="0.2">
      <c r="C818" s="496"/>
    </row>
    <row r="819" spans="3:3" ht="12.75" customHeight="1" x14ac:dyDescent="0.2">
      <c r="C819" s="496"/>
    </row>
    <row r="820" spans="3:3" ht="12.75" customHeight="1" x14ac:dyDescent="0.2">
      <c r="C820" s="496"/>
    </row>
    <row r="821" spans="3:3" ht="12.75" customHeight="1" x14ac:dyDescent="0.2">
      <c r="C821" s="496"/>
    </row>
    <row r="822" spans="3:3" ht="12.75" customHeight="1" x14ac:dyDescent="0.2">
      <c r="C822" s="496"/>
    </row>
    <row r="823" spans="3:3" ht="12.75" customHeight="1" x14ac:dyDescent="0.2">
      <c r="C823" s="496"/>
    </row>
    <row r="824" spans="3:3" ht="12.75" customHeight="1" x14ac:dyDescent="0.2">
      <c r="C824" s="496"/>
    </row>
    <row r="825" spans="3:3" ht="12.75" customHeight="1" x14ac:dyDescent="0.2">
      <c r="C825" s="496"/>
    </row>
    <row r="826" spans="3:3" ht="12.75" customHeight="1" x14ac:dyDescent="0.2">
      <c r="C826" s="496"/>
    </row>
    <row r="827" spans="3:3" ht="12.75" customHeight="1" x14ac:dyDescent="0.2">
      <c r="C827" s="496"/>
    </row>
    <row r="828" spans="3:3" ht="12.75" customHeight="1" x14ac:dyDescent="0.2">
      <c r="C828" s="496"/>
    </row>
    <row r="829" spans="3:3" ht="12.75" customHeight="1" x14ac:dyDescent="0.2">
      <c r="C829" s="496"/>
    </row>
    <row r="830" spans="3:3" ht="12.75" customHeight="1" x14ac:dyDescent="0.2">
      <c r="C830" s="496"/>
    </row>
    <row r="831" spans="3:3" ht="12.75" customHeight="1" x14ac:dyDescent="0.2">
      <c r="C831" s="496"/>
    </row>
    <row r="832" spans="3:3" ht="12.75" customHeight="1" x14ac:dyDescent="0.2">
      <c r="C832" s="496"/>
    </row>
    <row r="833" spans="3:3" ht="12.75" customHeight="1" x14ac:dyDescent="0.2">
      <c r="C833" s="496"/>
    </row>
    <row r="834" spans="3:3" ht="12.75" customHeight="1" x14ac:dyDescent="0.2">
      <c r="C834" s="496"/>
    </row>
    <row r="835" spans="3:3" ht="12.75" customHeight="1" x14ac:dyDescent="0.2">
      <c r="C835" s="496"/>
    </row>
    <row r="836" spans="3:3" ht="12.75" customHeight="1" x14ac:dyDescent="0.2">
      <c r="C836" s="496"/>
    </row>
    <row r="837" spans="3:3" ht="12.75" customHeight="1" x14ac:dyDescent="0.2">
      <c r="C837" s="496"/>
    </row>
    <row r="838" spans="3:3" ht="12.75" customHeight="1" x14ac:dyDescent="0.2">
      <c r="C838" s="496"/>
    </row>
    <row r="839" spans="3:3" ht="12.75" customHeight="1" x14ac:dyDescent="0.2">
      <c r="C839" s="496"/>
    </row>
    <row r="840" spans="3:3" ht="12.75" customHeight="1" x14ac:dyDescent="0.2">
      <c r="C840" s="496"/>
    </row>
    <row r="841" spans="3:3" ht="12.75" customHeight="1" x14ac:dyDescent="0.2">
      <c r="C841" s="496"/>
    </row>
    <row r="842" spans="3:3" ht="12.75" customHeight="1" x14ac:dyDescent="0.2">
      <c r="C842" s="496"/>
    </row>
    <row r="843" spans="3:3" ht="12.75" customHeight="1" x14ac:dyDescent="0.2">
      <c r="C843" s="496"/>
    </row>
    <row r="844" spans="3:3" ht="12.75" customHeight="1" x14ac:dyDescent="0.2">
      <c r="C844" s="496"/>
    </row>
    <row r="845" spans="3:3" ht="12.75" customHeight="1" x14ac:dyDescent="0.2">
      <c r="C845" s="496"/>
    </row>
    <row r="846" spans="3:3" ht="12.75" customHeight="1" x14ac:dyDescent="0.2">
      <c r="C846" s="496"/>
    </row>
    <row r="847" spans="3:3" ht="12.75" customHeight="1" x14ac:dyDescent="0.2">
      <c r="C847" s="496"/>
    </row>
    <row r="848" spans="3:3" ht="12.75" customHeight="1" x14ac:dyDescent="0.2">
      <c r="C848" s="496"/>
    </row>
    <row r="849" spans="3:3" ht="12.75" customHeight="1" x14ac:dyDescent="0.2">
      <c r="C849" s="496"/>
    </row>
    <row r="850" spans="3:3" ht="12.75" customHeight="1" x14ac:dyDescent="0.2">
      <c r="C850" s="496"/>
    </row>
    <row r="851" spans="3:3" ht="12.75" customHeight="1" x14ac:dyDescent="0.2">
      <c r="C851" s="496"/>
    </row>
    <row r="852" spans="3:3" ht="12.75" customHeight="1" x14ac:dyDescent="0.2">
      <c r="C852" s="496"/>
    </row>
    <row r="853" spans="3:3" ht="12.75" customHeight="1" x14ac:dyDescent="0.2">
      <c r="C853" s="496"/>
    </row>
    <row r="854" spans="3:3" ht="12.75" customHeight="1" x14ac:dyDescent="0.2">
      <c r="C854" s="496"/>
    </row>
    <row r="855" spans="3:3" ht="12.75" customHeight="1" x14ac:dyDescent="0.2">
      <c r="C855" s="496"/>
    </row>
    <row r="856" spans="3:3" ht="12.75" customHeight="1" x14ac:dyDescent="0.2">
      <c r="C856" s="496"/>
    </row>
    <row r="857" spans="3:3" ht="12.75" customHeight="1" x14ac:dyDescent="0.2">
      <c r="C857" s="496"/>
    </row>
    <row r="858" spans="3:3" ht="12.75" customHeight="1" x14ac:dyDescent="0.2">
      <c r="C858" s="496"/>
    </row>
    <row r="859" spans="3:3" ht="12.75" customHeight="1" x14ac:dyDescent="0.2">
      <c r="C859" s="496"/>
    </row>
    <row r="860" spans="3:3" ht="12.75" customHeight="1" x14ac:dyDescent="0.2">
      <c r="C860" s="496"/>
    </row>
    <row r="861" spans="3:3" ht="12.75" customHeight="1" x14ac:dyDescent="0.2">
      <c r="C861" s="496"/>
    </row>
    <row r="862" spans="3:3" ht="12.75" customHeight="1" x14ac:dyDescent="0.2">
      <c r="C862" s="496"/>
    </row>
    <row r="863" spans="3:3" ht="12.75" customHeight="1" x14ac:dyDescent="0.2">
      <c r="C863" s="496"/>
    </row>
    <row r="864" spans="3:3" ht="12.75" customHeight="1" x14ac:dyDescent="0.2">
      <c r="C864" s="496"/>
    </row>
    <row r="865" spans="3:3" ht="12.75" customHeight="1" x14ac:dyDescent="0.2">
      <c r="C865" s="496"/>
    </row>
    <row r="866" spans="3:3" ht="12.75" customHeight="1" x14ac:dyDescent="0.2">
      <c r="C866" s="496"/>
    </row>
    <row r="867" spans="3:3" ht="12.75" customHeight="1" x14ac:dyDescent="0.2">
      <c r="C867" s="496"/>
    </row>
    <row r="868" spans="3:3" ht="12.75" customHeight="1" x14ac:dyDescent="0.2">
      <c r="C868" s="496"/>
    </row>
    <row r="869" spans="3:3" ht="12.75" customHeight="1" x14ac:dyDescent="0.2">
      <c r="C869" s="496"/>
    </row>
    <row r="870" spans="3:3" ht="12.75" customHeight="1" x14ac:dyDescent="0.2">
      <c r="C870" s="496"/>
    </row>
    <row r="871" spans="3:3" ht="12.75" customHeight="1" x14ac:dyDescent="0.2">
      <c r="C871" s="496"/>
    </row>
    <row r="872" spans="3:3" ht="12.75" customHeight="1" x14ac:dyDescent="0.2">
      <c r="C872" s="496"/>
    </row>
    <row r="873" spans="3:3" ht="12.75" customHeight="1" x14ac:dyDescent="0.2">
      <c r="C873" s="496"/>
    </row>
    <row r="874" spans="3:3" ht="12.75" customHeight="1" x14ac:dyDescent="0.2">
      <c r="C874" s="496"/>
    </row>
    <row r="875" spans="3:3" ht="12.75" customHeight="1" x14ac:dyDescent="0.2">
      <c r="C875" s="496"/>
    </row>
    <row r="876" spans="3:3" ht="12.75" customHeight="1" x14ac:dyDescent="0.2">
      <c r="C876" s="496"/>
    </row>
    <row r="877" spans="3:3" ht="12.75" customHeight="1" x14ac:dyDescent="0.2">
      <c r="C877" s="496"/>
    </row>
    <row r="878" spans="3:3" ht="12.75" customHeight="1" x14ac:dyDescent="0.2">
      <c r="C878" s="496"/>
    </row>
    <row r="879" spans="3:3" ht="12.75" customHeight="1" x14ac:dyDescent="0.2">
      <c r="C879" s="496"/>
    </row>
    <row r="880" spans="3:3" ht="12.75" customHeight="1" x14ac:dyDescent="0.2">
      <c r="C880" s="496"/>
    </row>
    <row r="881" spans="3:3" ht="12.75" customHeight="1" x14ac:dyDescent="0.2">
      <c r="C881" s="496"/>
    </row>
    <row r="882" spans="3:3" ht="12.75" customHeight="1" x14ac:dyDescent="0.2">
      <c r="C882" s="496"/>
    </row>
    <row r="883" spans="3:3" ht="12.75" customHeight="1" x14ac:dyDescent="0.2">
      <c r="C883" s="496"/>
    </row>
    <row r="884" spans="3:3" ht="12.75" customHeight="1" x14ac:dyDescent="0.2">
      <c r="C884" s="496"/>
    </row>
    <row r="885" spans="3:3" ht="12.75" customHeight="1" x14ac:dyDescent="0.2">
      <c r="C885" s="496"/>
    </row>
    <row r="886" spans="3:3" ht="12.75" customHeight="1" x14ac:dyDescent="0.2">
      <c r="C886" s="496"/>
    </row>
    <row r="887" spans="3:3" ht="12.75" customHeight="1" x14ac:dyDescent="0.2">
      <c r="C887" s="496"/>
    </row>
    <row r="888" spans="3:3" ht="12.75" customHeight="1" x14ac:dyDescent="0.2">
      <c r="C888" s="496"/>
    </row>
    <row r="889" spans="3:3" ht="12.75" customHeight="1" x14ac:dyDescent="0.2">
      <c r="C889" s="496"/>
    </row>
    <row r="890" spans="3:3" ht="12.75" customHeight="1" x14ac:dyDescent="0.2">
      <c r="C890" s="496"/>
    </row>
    <row r="891" spans="3:3" ht="12.75" customHeight="1" x14ac:dyDescent="0.2">
      <c r="C891" s="496"/>
    </row>
    <row r="892" spans="3:3" ht="12.75" customHeight="1" x14ac:dyDescent="0.2">
      <c r="C892" s="496"/>
    </row>
    <row r="893" spans="3:3" ht="12.75" customHeight="1" x14ac:dyDescent="0.2">
      <c r="C893" s="496"/>
    </row>
    <row r="894" spans="3:3" ht="12.75" customHeight="1" x14ac:dyDescent="0.2">
      <c r="C894" s="496"/>
    </row>
    <row r="895" spans="3:3" ht="12.75" customHeight="1" x14ac:dyDescent="0.2">
      <c r="C895" s="496"/>
    </row>
    <row r="896" spans="3:3" ht="12.75" customHeight="1" x14ac:dyDescent="0.2">
      <c r="C896" s="496"/>
    </row>
    <row r="897" spans="3:3" ht="12.75" customHeight="1" x14ac:dyDescent="0.2">
      <c r="C897" s="496"/>
    </row>
    <row r="898" spans="3:3" ht="12.75" customHeight="1" x14ac:dyDescent="0.2">
      <c r="C898" s="496"/>
    </row>
    <row r="899" spans="3:3" ht="12.75" customHeight="1" x14ac:dyDescent="0.2">
      <c r="C899" s="496"/>
    </row>
    <row r="900" spans="3:3" ht="12.75" customHeight="1" x14ac:dyDescent="0.2">
      <c r="C900" s="496"/>
    </row>
    <row r="901" spans="3:3" ht="12.75" customHeight="1" x14ac:dyDescent="0.2">
      <c r="C901" s="496"/>
    </row>
    <row r="902" spans="3:3" ht="12.75" customHeight="1" x14ac:dyDescent="0.2">
      <c r="C902" s="496"/>
    </row>
    <row r="903" spans="3:3" ht="12.75" customHeight="1" x14ac:dyDescent="0.2">
      <c r="C903" s="496"/>
    </row>
    <row r="904" spans="3:3" ht="12.75" customHeight="1" x14ac:dyDescent="0.2">
      <c r="C904" s="496"/>
    </row>
    <row r="905" spans="3:3" ht="12.75" customHeight="1" x14ac:dyDescent="0.2">
      <c r="C905" s="496"/>
    </row>
    <row r="906" spans="3:3" ht="12.75" customHeight="1" x14ac:dyDescent="0.2">
      <c r="C906" s="496"/>
    </row>
    <row r="907" spans="3:3" ht="12.75" customHeight="1" x14ac:dyDescent="0.2">
      <c r="C907" s="496"/>
    </row>
    <row r="908" spans="3:3" ht="12.75" customHeight="1" x14ac:dyDescent="0.2">
      <c r="C908" s="496"/>
    </row>
    <row r="909" spans="3:3" ht="12.75" customHeight="1" x14ac:dyDescent="0.2">
      <c r="C909" s="496"/>
    </row>
    <row r="910" spans="3:3" ht="12.75" customHeight="1" x14ac:dyDescent="0.2">
      <c r="C910" s="496"/>
    </row>
    <row r="911" spans="3:3" ht="12.75" customHeight="1" x14ac:dyDescent="0.2">
      <c r="C911" s="496"/>
    </row>
    <row r="912" spans="3:3" ht="12.75" customHeight="1" x14ac:dyDescent="0.2">
      <c r="C912" s="496"/>
    </row>
    <row r="913" spans="3:3" ht="12.75" customHeight="1" x14ac:dyDescent="0.2">
      <c r="C913" s="496"/>
    </row>
    <row r="914" spans="3:3" ht="12.75" customHeight="1" x14ac:dyDescent="0.2">
      <c r="C914" s="496"/>
    </row>
    <row r="915" spans="3:3" ht="12.75" customHeight="1" x14ac:dyDescent="0.2">
      <c r="C915" s="496"/>
    </row>
    <row r="916" spans="3:3" ht="12.75" customHeight="1" x14ac:dyDescent="0.2">
      <c r="C916" s="496"/>
    </row>
    <row r="917" spans="3:3" ht="12.75" customHeight="1" x14ac:dyDescent="0.2">
      <c r="C917" s="496"/>
    </row>
    <row r="918" spans="3:3" ht="12.75" customHeight="1" x14ac:dyDescent="0.2">
      <c r="C918" s="496"/>
    </row>
    <row r="919" spans="3:3" ht="12.75" customHeight="1" x14ac:dyDescent="0.2">
      <c r="C919" s="496"/>
    </row>
    <row r="920" spans="3:3" ht="12.75" customHeight="1" x14ac:dyDescent="0.2">
      <c r="C920" s="496"/>
    </row>
    <row r="921" spans="3:3" ht="12.75" customHeight="1" x14ac:dyDescent="0.2">
      <c r="C921" s="496"/>
    </row>
    <row r="922" spans="3:3" ht="12.75" customHeight="1" x14ac:dyDescent="0.2">
      <c r="C922" s="496"/>
    </row>
    <row r="923" spans="3:3" ht="12.75" customHeight="1" x14ac:dyDescent="0.2">
      <c r="C923" s="496"/>
    </row>
    <row r="924" spans="3:3" ht="12.75" customHeight="1" x14ac:dyDescent="0.2">
      <c r="C924" s="496"/>
    </row>
    <row r="925" spans="3:3" ht="12.75" customHeight="1" x14ac:dyDescent="0.2">
      <c r="C925" s="496"/>
    </row>
    <row r="926" spans="3:3" ht="12.75" customHeight="1" x14ac:dyDescent="0.2">
      <c r="C926" s="496"/>
    </row>
    <row r="927" spans="3:3" ht="12.75" customHeight="1" x14ac:dyDescent="0.2">
      <c r="C927" s="496"/>
    </row>
    <row r="928" spans="3:3" ht="12.75" customHeight="1" x14ac:dyDescent="0.2">
      <c r="C928" s="496"/>
    </row>
    <row r="929" spans="3:3" ht="12.75" customHeight="1" x14ac:dyDescent="0.2">
      <c r="C929" s="496"/>
    </row>
    <row r="930" spans="3:3" ht="12.75" customHeight="1" x14ac:dyDescent="0.2">
      <c r="C930" s="496"/>
    </row>
    <row r="931" spans="3:3" ht="12.75" customHeight="1" x14ac:dyDescent="0.2">
      <c r="C931" s="496"/>
    </row>
    <row r="932" spans="3:3" ht="12.75" customHeight="1" x14ac:dyDescent="0.2">
      <c r="C932" s="496"/>
    </row>
    <row r="933" spans="3:3" ht="12.75" customHeight="1" x14ac:dyDescent="0.2">
      <c r="C933" s="496"/>
    </row>
    <row r="934" spans="3:3" ht="12.75" customHeight="1" x14ac:dyDescent="0.2">
      <c r="C934" s="496"/>
    </row>
    <row r="935" spans="3:3" ht="12.75" customHeight="1" x14ac:dyDescent="0.2">
      <c r="C935" s="496"/>
    </row>
    <row r="936" spans="3:3" ht="12.75" customHeight="1" x14ac:dyDescent="0.2">
      <c r="C936" s="496"/>
    </row>
    <row r="937" spans="3:3" ht="12.75" customHeight="1" x14ac:dyDescent="0.2">
      <c r="C937" s="496"/>
    </row>
    <row r="938" spans="3:3" ht="12.75" customHeight="1" x14ac:dyDescent="0.2">
      <c r="C938" s="496"/>
    </row>
    <row r="939" spans="3:3" ht="12.75" customHeight="1" x14ac:dyDescent="0.2">
      <c r="C939" s="496"/>
    </row>
    <row r="940" spans="3:3" ht="12.75" customHeight="1" x14ac:dyDescent="0.2">
      <c r="C940" s="496"/>
    </row>
    <row r="941" spans="3:3" ht="12.75" customHeight="1" x14ac:dyDescent="0.2">
      <c r="C941" s="496"/>
    </row>
    <row r="942" spans="3:3" ht="12.75" customHeight="1" x14ac:dyDescent="0.2">
      <c r="C942" s="496"/>
    </row>
    <row r="943" spans="3:3" ht="12.75" customHeight="1" x14ac:dyDescent="0.2">
      <c r="C943" s="496"/>
    </row>
    <row r="944" spans="3:3" ht="12.75" customHeight="1" x14ac:dyDescent="0.2">
      <c r="C944" s="496"/>
    </row>
    <row r="945" spans="3:3" ht="12.75" customHeight="1" x14ac:dyDescent="0.2">
      <c r="C945" s="496"/>
    </row>
    <row r="946" spans="3:3" ht="12.75" customHeight="1" x14ac:dyDescent="0.2">
      <c r="C946" s="496"/>
    </row>
    <row r="947" spans="3:3" ht="12.75" customHeight="1" x14ac:dyDescent="0.2">
      <c r="C947" s="496"/>
    </row>
    <row r="948" spans="3:3" ht="12.75" customHeight="1" x14ac:dyDescent="0.2">
      <c r="C948" s="496"/>
    </row>
    <row r="949" spans="3:3" ht="12.75" customHeight="1" x14ac:dyDescent="0.2">
      <c r="C949" s="496"/>
    </row>
    <row r="950" spans="3:3" ht="12.75" customHeight="1" x14ac:dyDescent="0.2">
      <c r="C950" s="496"/>
    </row>
    <row r="951" spans="3:3" ht="12.75" customHeight="1" x14ac:dyDescent="0.2">
      <c r="C951" s="496"/>
    </row>
    <row r="952" spans="3:3" ht="12.75" customHeight="1" x14ac:dyDescent="0.2">
      <c r="C952" s="496"/>
    </row>
    <row r="953" spans="3:3" ht="12.75" customHeight="1" x14ac:dyDescent="0.2">
      <c r="C953" s="496"/>
    </row>
    <row r="954" spans="3:3" ht="12.75" customHeight="1" x14ac:dyDescent="0.2">
      <c r="C954" s="496"/>
    </row>
    <row r="955" spans="3:3" ht="12.75" customHeight="1" x14ac:dyDescent="0.2">
      <c r="C955" s="496"/>
    </row>
    <row r="956" spans="3:3" ht="12.75" customHeight="1" x14ac:dyDescent="0.2">
      <c r="C956" s="496"/>
    </row>
    <row r="957" spans="3:3" ht="12.75" customHeight="1" x14ac:dyDescent="0.2">
      <c r="C957" s="496"/>
    </row>
    <row r="958" spans="3:3" ht="12.75" customHeight="1" x14ac:dyDescent="0.2">
      <c r="C958" s="496"/>
    </row>
    <row r="959" spans="3:3" ht="12.75" customHeight="1" x14ac:dyDescent="0.2">
      <c r="C959" s="496"/>
    </row>
    <row r="960" spans="3:3" ht="12.75" customHeight="1" x14ac:dyDescent="0.2">
      <c r="C960" s="496"/>
    </row>
    <row r="961" spans="3:3" ht="12.75" customHeight="1" x14ac:dyDescent="0.2">
      <c r="C961" s="496"/>
    </row>
    <row r="962" spans="3:3" ht="12.75" customHeight="1" x14ac:dyDescent="0.2">
      <c r="C962" s="496"/>
    </row>
    <row r="963" spans="3:3" ht="12.75" customHeight="1" x14ac:dyDescent="0.2">
      <c r="C963" s="496"/>
    </row>
    <row r="964" spans="3:3" ht="12.75" customHeight="1" x14ac:dyDescent="0.2">
      <c r="C964" s="496"/>
    </row>
    <row r="965" spans="3:3" ht="12.75" customHeight="1" x14ac:dyDescent="0.2">
      <c r="C965" s="496"/>
    </row>
    <row r="966" spans="3:3" ht="12.75" customHeight="1" x14ac:dyDescent="0.2">
      <c r="C966" s="496"/>
    </row>
    <row r="967" spans="3:3" ht="12.75" customHeight="1" x14ac:dyDescent="0.2">
      <c r="C967" s="496"/>
    </row>
    <row r="968" spans="3:3" ht="12.75" customHeight="1" x14ac:dyDescent="0.2">
      <c r="C968" s="496"/>
    </row>
    <row r="969" spans="3:3" ht="12.75" customHeight="1" x14ac:dyDescent="0.2">
      <c r="C969" s="496"/>
    </row>
    <row r="970" spans="3:3" ht="12.75" customHeight="1" x14ac:dyDescent="0.2">
      <c r="C970" s="496"/>
    </row>
    <row r="971" spans="3:3" ht="12.75" customHeight="1" x14ac:dyDescent="0.2">
      <c r="C971" s="496"/>
    </row>
    <row r="972" spans="3:3" ht="12.75" customHeight="1" x14ac:dyDescent="0.2">
      <c r="C972" s="496"/>
    </row>
    <row r="973" spans="3:3" ht="12.75" customHeight="1" x14ac:dyDescent="0.2">
      <c r="C973" s="496"/>
    </row>
    <row r="974" spans="3:3" ht="12.75" customHeight="1" x14ac:dyDescent="0.2">
      <c r="C974" s="496"/>
    </row>
    <row r="975" spans="3:3" ht="12.75" customHeight="1" x14ac:dyDescent="0.2">
      <c r="C975" s="496"/>
    </row>
    <row r="976" spans="3:3" ht="12.75" customHeight="1" x14ac:dyDescent="0.2">
      <c r="C976" s="496"/>
    </row>
    <row r="977" spans="3:3" ht="12.75" customHeight="1" x14ac:dyDescent="0.2">
      <c r="C977" s="496"/>
    </row>
    <row r="978" spans="3:3" ht="12.75" customHeight="1" x14ac:dyDescent="0.2">
      <c r="C978" s="496"/>
    </row>
    <row r="979" spans="3:3" ht="12.75" customHeight="1" x14ac:dyDescent="0.2">
      <c r="C979" s="496"/>
    </row>
    <row r="980" spans="3:3" ht="12.75" customHeight="1" x14ac:dyDescent="0.2">
      <c r="C980" s="496"/>
    </row>
    <row r="981" spans="3:3" ht="12.75" customHeight="1" x14ac:dyDescent="0.2">
      <c r="C981" s="496"/>
    </row>
    <row r="982" spans="3:3" ht="12.75" customHeight="1" x14ac:dyDescent="0.2">
      <c r="C982" s="496"/>
    </row>
    <row r="983" spans="3:3" ht="12.75" customHeight="1" x14ac:dyDescent="0.2">
      <c r="C983" s="496"/>
    </row>
    <row r="984" spans="3:3" ht="12.75" customHeight="1" x14ac:dyDescent="0.2">
      <c r="C984" s="496"/>
    </row>
    <row r="985" spans="3:3" ht="12.75" customHeight="1" x14ac:dyDescent="0.2">
      <c r="C985" s="496"/>
    </row>
    <row r="986" spans="3:3" ht="12.75" customHeight="1" x14ac:dyDescent="0.2">
      <c r="C986" s="496"/>
    </row>
    <row r="987" spans="3:3" ht="12.75" customHeight="1" x14ac:dyDescent="0.2">
      <c r="C987" s="496"/>
    </row>
    <row r="988" spans="3:3" ht="12.75" customHeight="1" x14ac:dyDescent="0.2">
      <c r="C988" s="496"/>
    </row>
    <row r="989" spans="3:3" ht="12.75" customHeight="1" x14ac:dyDescent="0.2">
      <c r="C989" s="496"/>
    </row>
    <row r="990" spans="3:3" ht="12.75" customHeight="1" x14ac:dyDescent="0.2">
      <c r="C990" s="496"/>
    </row>
    <row r="991" spans="3:3" ht="12.75" customHeight="1" x14ac:dyDescent="0.2">
      <c r="C991" s="496"/>
    </row>
    <row r="992" spans="3:3" ht="12.75" customHeight="1" x14ac:dyDescent="0.2">
      <c r="C992" s="496"/>
    </row>
    <row r="993" spans="3:3" ht="12.75" customHeight="1" x14ac:dyDescent="0.2">
      <c r="C993" s="496"/>
    </row>
    <row r="994" spans="3:3" ht="12.75" customHeight="1" x14ac:dyDescent="0.2">
      <c r="C994" s="496"/>
    </row>
    <row r="995" spans="3:3" ht="12.75" customHeight="1" x14ac:dyDescent="0.2">
      <c r="C995" s="496"/>
    </row>
    <row r="996" spans="3:3" ht="12.75" customHeight="1" x14ac:dyDescent="0.2">
      <c r="C996" s="496"/>
    </row>
    <row r="997" spans="3:3" ht="12.75" customHeight="1" x14ac:dyDescent="0.2">
      <c r="C997" s="496"/>
    </row>
    <row r="998" spans="3:3" ht="12.75" customHeight="1" x14ac:dyDescent="0.2">
      <c r="C998" s="496"/>
    </row>
    <row r="999" spans="3:3" ht="12.75" customHeight="1" x14ac:dyDescent="0.2">
      <c r="C999" s="496"/>
    </row>
    <row r="1000" spans="3:3" ht="12.75" customHeight="1" x14ac:dyDescent="0.2">
      <c r="C1000" s="496"/>
    </row>
    <row r="1001" spans="3:3" ht="12.75" customHeight="1" x14ac:dyDescent="0.2">
      <c r="C1001" s="496"/>
    </row>
    <row r="1002" spans="3:3" ht="12.75" customHeight="1" x14ac:dyDescent="0.2">
      <c r="C1002" s="496"/>
    </row>
    <row r="1003" spans="3:3" ht="12.75" customHeight="1" x14ac:dyDescent="0.2">
      <c r="C1003" s="496"/>
    </row>
    <row r="1004" spans="3:3" ht="12.75" customHeight="1" x14ac:dyDescent="0.2">
      <c r="C1004" s="496"/>
    </row>
    <row r="1005" spans="3:3" ht="12.75" customHeight="1" x14ac:dyDescent="0.2">
      <c r="C1005" s="496"/>
    </row>
    <row r="1006" spans="3:3" ht="12.75" customHeight="1" x14ac:dyDescent="0.2">
      <c r="C1006" s="496"/>
    </row>
    <row r="1007" spans="3:3" ht="12.75" customHeight="1" x14ac:dyDescent="0.2">
      <c r="C1007" s="496"/>
    </row>
    <row r="1008" spans="3:3" ht="12.75" customHeight="1" x14ac:dyDescent="0.2">
      <c r="C1008" s="496"/>
    </row>
  </sheetData>
  <mergeCells count="9">
    <mergeCell ref="C87:E87"/>
    <mergeCell ref="G92:H92"/>
    <mergeCell ref="A8:S8"/>
    <mergeCell ref="A9:S9"/>
    <mergeCell ref="A10:S10"/>
    <mergeCell ref="A11:S11"/>
    <mergeCell ref="A12:S12"/>
    <mergeCell ref="I87:M87"/>
    <mergeCell ref="P87:S87"/>
  </mergeCells>
  <phoneticPr fontId="113" type="noConversion"/>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A1002"/>
  <sheetViews>
    <sheetView topLeftCell="A10" workbookViewId="0">
      <selection activeCell="D31" sqref="D31"/>
    </sheetView>
  </sheetViews>
  <sheetFormatPr baseColWidth="10" defaultColWidth="14.42578125" defaultRowHeight="15" customHeight="1" x14ac:dyDescent="0.2"/>
  <cols>
    <col min="1" max="1" width="3.7109375" customWidth="1"/>
    <col min="2" max="2" width="11.28515625" customWidth="1"/>
    <col min="3" max="3" width="8.140625" customWidth="1"/>
    <col min="4" max="4" width="13.42578125" customWidth="1"/>
    <col min="5" max="5" width="10.140625" customWidth="1"/>
    <col min="6" max="6" width="11.140625" customWidth="1"/>
    <col min="7" max="7" width="15.140625" customWidth="1"/>
    <col min="8" max="8" width="45.5703125" customWidth="1"/>
    <col min="9" max="10" width="18.140625" customWidth="1"/>
    <col min="11" max="11" width="17.5703125" customWidth="1"/>
    <col min="12" max="12" width="18.140625" customWidth="1"/>
    <col min="13" max="13" width="6.85546875" customWidth="1"/>
    <col min="14" max="14" width="15.28515625" customWidth="1"/>
    <col min="15" max="15" width="15.42578125" customWidth="1"/>
    <col min="16" max="16" width="9.42578125" customWidth="1"/>
    <col min="17" max="17" width="8.7109375" customWidth="1"/>
    <col min="18" max="18" width="17.28515625" customWidth="1"/>
    <col min="19" max="19" width="15.140625" customWidth="1"/>
    <col min="20" max="20" width="1.7109375" hidden="1" customWidth="1"/>
    <col min="21" max="21" width="10.28515625" hidden="1" customWidth="1"/>
    <col min="22" max="22" width="9.140625" customWidth="1"/>
    <col min="23" max="23" width="18.42578125" customWidth="1"/>
    <col min="24" max="24" width="33.7109375" customWidth="1"/>
    <col min="25" max="25" width="9.140625" customWidth="1"/>
    <col min="26" max="26" width="10" customWidth="1"/>
  </cols>
  <sheetData>
    <row r="1" spans="1:26" ht="12.75" customHeight="1" x14ac:dyDescent="0.2">
      <c r="B1" s="190"/>
      <c r="H1" s="3"/>
    </row>
    <row r="2" spans="1:26" ht="12.75" customHeight="1" x14ac:dyDescent="0.2">
      <c r="B2" s="190"/>
      <c r="H2" s="3"/>
    </row>
    <row r="3" spans="1:26" ht="12.75" customHeight="1" x14ac:dyDescent="0.2">
      <c r="B3" s="190"/>
      <c r="H3" s="3"/>
    </row>
    <row r="4" spans="1:26" ht="12.75" customHeight="1" x14ac:dyDescent="0.2">
      <c r="B4" s="190"/>
      <c r="H4" s="3"/>
    </row>
    <row r="5" spans="1:26" ht="12.75" customHeight="1" x14ac:dyDescent="0.2">
      <c r="B5" s="190"/>
      <c r="H5" s="3"/>
    </row>
    <row r="6" spans="1:26" ht="12.75" customHeight="1" x14ac:dyDescent="0.2">
      <c r="B6" s="190"/>
      <c r="H6" s="3"/>
    </row>
    <row r="7" spans="1:26" ht="12.75" customHeight="1" x14ac:dyDescent="0.2">
      <c r="B7" s="190"/>
      <c r="F7" s="2"/>
      <c r="G7" s="2"/>
      <c r="H7" s="3"/>
      <c r="I7" s="2"/>
    </row>
    <row r="8" spans="1:26" ht="12.75" customHeight="1" x14ac:dyDescent="0.2">
      <c r="B8" s="190"/>
      <c r="F8" s="2"/>
      <c r="G8" s="2"/>
      <c r="H8" s="3"/>
      <c r="I8" s="2"/>
    </row>
    <row r="9" spans="1:26" ht="12.75" customHeight="1" x14ac:dyDescent="0.2">
      <c r="B9" s="190"/>
      <c r="F9" s="2"/>
      <c r="G9" s="2"/>
      <c r="H9" s="3"/>
      <c r="I9" s="2"/>
    </row>
    <row r="10" spans="1:26" ht="12.75" customHeight="1" x14ac:dyDescent="0.2">
      <c r="A10" s="1793" t="s">
        <v>0</v>
      </c>
      <c r="B10" s="1746"/>
      <c r="C10" s="1746"/>
      <c r="D10" s="1746"/>
      <c r="E10" s="1746"/>
      <c r="F10" s="1746"/>
      <c r="G10" s="1746"/>
      <c r="H10" s="1746"/>
      <c r="I10" s="1746"/>
      <c r="J10" s="1746"/>
      <c r="K10" s="1746"/>
      <c r="L10" s="1746"/>
      <c r="M10" s="1746"/>
      <c r="N10" s="1746"/>
      <c r="O10" s="1746"/>
      <c r="P10" s="1746"/>
      <c r="Q10" s="1746"/>
      <c r="R10" s="1746"/>
      <c r="S10" s="1747"/>
    </row>
    <row r="11" spans="1:26" ht="12.75" customHeight="1" x14ac:dyDescent="0.2">
      <c r="A11" s="1753" t="s">
        <v>1</v>
      </c>
      <c r="B11" s="1746"/>
      <c r="C11" s="1746"/>
      <c r="D11" s="1746"/>
      <c r="E11" s="1746"/>
      <c r="F11" s="1746"/>
      <c r="G11" s="1746"/>
      <c r="H11" s="1746"/>
      <c r="I11" s="1746"/>
      <c r="J11" s="1746"/>
      <c r="K11" s="1746"/>
      <c r="L11" s="1746"/>
      <c r="M11" s="1746"/>
      <c r="N11" s="1746"/>
      <c r="O11" s="1746"/>
      <c r="P11" s="1746"/>
      <c r="Q11" s="1746"/>
      <c r="R11" s="1746"/>
      <c r="S11" s="1747"/>
    </row>
    <row r="12" spans="1:26" ht="12.75" customHeight="1" x14ac:dyDescent="0.2">
      <c r="A12" s="1753" t="s">
        <v>2</v>
      </c>
      <c r="B12" s="1746"/>
      <c r="C12" s="1746"/>
      <c r="D12" s="1746"/>
      <c r="E12" s="1746"/>
      <c r="F12" s="1746"/>
      <c r="G12" s="1746"/>
      <c r="H12" s="1746"/>
      <c r="I12" s="1746"/>
      <c r="J12" s="1746"/>
      <c r="K12" s="1746"/>
      <c r="L12" s="1746"/>
      <c r="M12" s="1746"/>
      <c r="N12" s="1746"/>
      <c r="O12" s="1746"/>
      <c r="P12" s="1746"/>
      <c r="Q12" s="1746"/>
      <c r="R12" s="1746"/>
      <c r="S12" s="1747"/>
    </row>
    <row r="13" spans="1:26" ht="12.75" customHeight="1" x14ac:dyDescent="0.2">
      <c r="A13" s="1753" t="s">
        <v>3</v>
      </c>
      <c r="B13" s="1746"/>
      <c r="C13" s="1746"/>
      <c r="D13" s="1746"/>
      <c r="E13" s="1746"/>
      <c r="F13" s="1746"/>
      <c r="G13" s="1746"/>
      <c r="H13" s="1746"/>
      <c r="I13" s="1746"/>
      <c r="J13" s="1746"/>
      <c r="K13" s="1746"/>
      <c r="L13" s="1746"/>
      <c r="M13" s="1746"/>
      <c r="N13" s="1746"/>
      <c r="O13" s="1746"/>
      <c r="P13" s="1746"/>
      <c r="Q13" s="1746"/>
      <c r="R13" s="1746"/>
      <c r="S13" s="1747"/>
    </row>
    <row r="14" spans="1:26" ht="12.75" customHeight="1" x14ac:dyDescent="0.2">
      <c r="A14" s="1792" t="str">
        <f>+'06-04 TESORERIA'!A14:S14</f>
        <v>30 de junio  2023</v>
      </c>
      <c r="B14" s="1746"/>
      <c r="C14" s="1746"/>
      <c r="D14" s="1746"/>
      <c r="E14" s="1746"/>
      <c r="F14" s="1746"/>
      <c r="G14" s="1746"/>
      <c r="H14" s="1746"/>
      <c r="I14" s="1746"/>
      <c r="J14" s="1746"/>
      <c r="K14" s="1746"/>
      <c r="L14" s="1746"/>
      <c r="M14" s="1746"/>
      <c r="N14" s="1746"/>
      <c r="O14" s="1746"/>
      <c r="P14" s="1746"/>
      <c r="Q14" s="1746"/>
      <c r="R14" s="1746"/>
      <c r="S14" s="1747"/>
    </row>
    <row r="15" spans="1:26" ht="15" customHeight="1" x14ac:dyDescent="0.3">
      <c r="A15" s="86"/>
      <c r="B15" s="513"/>
      <c r="C15" s="86"/>
      <c r="D15" s="86"/>
      <c r="E15" s="86"/>
      <c r="F15" s="86"/>
      <c r="G15" s="86"/>
      <c r="H15" s="192"/>
      <c r="I15" s="86"/>
      <c r="J15" s="86"/>
      <c r="K15" s="86"/>
      <c r="L15" s="86"/>
      <c r="M15" s="87"/>
      <c r="N15" s="87"/>
      <c r="O15" s="87"/>
      <c r="P15" s="87"/>
      <c r="Q15" s="87"/>
      <c r="R15" s="87"/>
      <c r="S15" s="87"/>
    </row>
    <row r="16" spans="1:26" ht="36" customHeight="1" x14ac:dyDescent="0.2">
      <c r="A16" s="88" t="s">
        <v>6</v>
      </c>
      <c r="B16" s="216" t="s">
        <v>7</v>
      </c>
      <c r="C16" s="217" t="s">
        <v>110</v>
      </c>
      <c r="D16" s="217" t="s">
        <v>9</v>
      </c>
      <c r="E16" s="217" t="s">
        <v>10</v>
      </c>
      <c r="F16" s="216" t="s">
        <v>11</v>
      </c>
      <c r="G16" s="216" t="s">
        <v>12</v>
      </c>
      <c r="H16" s="218" t="s">
        <v>13</v>
      </c>
      <c r="I16" s="216" t="s">
        <v>14</v>
      </c>
      <c r="J16" s="216" t="s">
        <v>15</v>
      </c>
      <c r="K16" s="216" t="s">
        <v>16</v>
      </c>
      <c r="L16" s="218" t="s">
        <v>17</v>
      </c>
      <c r="M16" s="218" t="s">
        <v>18</v>
      </c>
      <c r="N16" s="218" t="s">
        <v>19</v>
      </c>
      <c r="O16" s="218" t="s">
        <v>20</v>
      </c>
      <c r="P16" s="219" t="s">
        <v>21</v>
      </c>
      <c r="Q16" s="218" t="s">
        <v>22</v>
      </c>
      <c r="R16" s="514" t="str">
        <f>+'06-04 TESORERIA'!R16</f>
        <v>DEPRECIACION ACUMULADA 30/06/23</v>
      </c>
      <c r="S16" s="219" t="s">
        <v>23</v>
      </c>
      <c r="T16" s="515" t="s">
        <v>24</v>
      </c>
      <c r="U16" s="198">
        <v>45107</v>
      </c>
      <c r="V16" s="4"/>
      <c r="W16" s="4"/>
      <c r="X16" s="4"/>
      <c r="Y16" s="4"/>
      <c r="Z16" s="4"/>
    </row>
    <row r="17" spans="1:27" ht="15" customHeight="1" x14ac:dyDescent="0.3">
      <c r="A17" s="94">
        <v>1</v>
      </c>
      <c r="B17" s="221">
        <v>36889</v>
      </c>
      <c r="C17" s="1395" t="s">
        <v>371</v>
      </c>
      <c r="D17" s="97">
        <v>26</v>
      </c>
      <c r="E17" s="97" t="s">
        <v>68</v>
      </c>
      <c r="F17" s="97"/>
      <c r="G17" s="97">
        <v>1</v>
      </c>
      <c r="H17" s="107" t="s">
        <v>751</v>
      </c>
      <c r="I17" s="98"/>
      <c r="J17" s="97" t="s">
        <v>752</v>
      </c>
      <c r="K17" s="97" t="s">
        <v>753</v>
      </c>
      <c r="L17" s="99">
        <v>2100.1799999999998</v>
      </c>
      <c r="M17" s="105">
        <v>10</v>
      </c>
      <c r="N17" s="516">
        <v>0</v>
      </c>
      <c r="O17" s="135">
        <v>0</v>
      </c>
      <c r="P17" s="517" t="s">
        <v>754</v>
      </c>
      <c r="Q17" s="100"/>
      <c r="R17" s="518">
        <v>2100.1799999999998</v>
      </c>
      <c r="S17" s="964">
        <v>0</v>
      </c>
      <c r="T17" s="1007">
        <v>617</v>
      </c>
      <c r="U17" s="429"/>
    </row>
    <row r="18" spans="1:27" ht="16.5" customHeight="1" x14ac:dyDescent="0.3">
      <c r="A18" s="94">
        <v>2</v>
      </c>
      <c r="B18" s="221">
        <v>39445</v>
      </c>
      <c r="C18" s="1395" t="s">
        <v>371</v>
      </c>
      <c r="D18" s="97">
        <v>26</v>
      </c>
      <c r="E18" s="97" t="s">
        <v>68</v>
      </c>
      <c r="F18" s="97"/>
      <c r="G18" s="97">
        <v>1</v>
      </c>
      <c r="H18" s="107" t="s">
        <v>115</v>
      </c>
      <c r="I18" s="368"/>
      <c r="J18" s="97" t="s">
        <v>116</v>
      </c>
      <c r="K18" s="97" t="s">
        <v>755</v>
      </c>
      <c r="L18" s="99">
        <v>846</v>
      </c>
      <c r="M18" s="105">
        <v>10</v>
      </c>
      <c r="N18" s="135">
        <v>0</v>
      </c>
      <c r="O18" s="135">
        <v>0</v>
      </c>
      <c r="P18" s="100">
        <v>10</v>
      </c>
      <c r="Q18" s="100"/>
      <c r="R18" s="518">
        <v>846</v>
      </c>
      <c r="S18" s="964">
        <f t="shared" ref="S18:S27" si="0">IF(M18=0,"N/A",+L18-R18)</f>
        <v>0</v>
      </c>
      <c r="T18" s="1007">
        <v>617</v>
      </c>
    </row>
    <row r="19" spans="1:27" ht="15" customHeight="1" x14ac:dyDescent="0.3">
      <c r="A19" s="94">
        <v>3</v>
      </c>
      <c r="B19" s="230">
        <v>40107</v>
      </c>
      <c r="C19" s="1395" t="s">
        <v>371</v>
      </c>
      <c r="D19" s="97">
        <v>26</v>
      </c>
      <c r="E19" s="234" t="s">
        <v>25</v>
      </c>
      <c r="F19" s="234"/>
      <c r="G19" s="234">
        <v>1</v>
      </c>
      <c r="H19" s="235" t="s">
        <v>756</v>
      </c>
      <c r="I19" s="667"/>
      <c r="J19" s="234" t="s">
        <v>32</v>
      </c>
      <c r="K19" s="234" t="s">
        <v>755</v>
      </c>
      <c r="L19" s="237">
        <v>4930</v>
      </c>
      <c r="M19" s="238">
        <v>10</v>
      </c>
      <c r="N19" s="166">
        <v>0</v>
      </c>
      <c r="O19" s="166">
        <v>0</v>
      </c>
      <c r="P19" s="308">
        <v>10</v>
      </c>
      <c r="Q19" s="308"/>
      <c r="R19" s="520">
        <v>4930</v>
      </c>
      <c r="S19" s="972">
        <f t="shared" si="0"/>
        <v>0</v>
      </c>
      <c r="T19" s="1007">
        <v>617</v>
      </c>
      <c r="U19" s="521"/>
      <c r="V19" s="1656"/>
      <c r="W19" s="1656"/>
      <c r="X19" s="1656"/>
      <c r="Y19" s="1656"/>
      <c r="Z19" s="1656"/>
      <c r="AA19" s="890"/>
    </row>
    <row r="20" spans="1:27" ht="15" customHeight="1" x14ac:dyDescent="0.3">
      <c r="A20" s="94">
        <v>4</v>
      </c>
      <c r="B20" s="230">
        <v>40107</v>
      </c>
      <c r="C20" s="1395" t="s">
        <v>371</v>
      </c>
      <c r="D20" s="97">
        <v>26</v>
      </c>
      <c r="E20" s="234" t="s">
        <v>68</v>
      </c>
      <c r="F20" s="234"/>
      <c r="G20" s="234">
        <v>1</v>
      </c>
      <c r="H20" s="235" t="s">
        <v>115</v>
      </c>
      <c r="I20" s="305"/>
      <c r="J20" s="234" t="s">
        <v>116</v>
      </c>
      <c r="K20" s="234" t="s">
        <v>753</v>
      </c>
      <c r="L20" s="237">
        <v>5782</v>
      </c>
      <c r="M20" s="238">
        <v>10</v>
      </c>
      <c r="N20" s="166">
        <v>0</v>
      </c>
      <c r="O20" s="166">
        <v>0</v>
      </c>
      <c r="P20" s="308">
        <v>10</v>
      </c>
      <c r="Q20" s="308"/>
      <c r="R20" s="520">
        <v>5782</v>
      </c>
      <c r="S20" s="972">
        <f t="shared" si="0"/>
        <v>0</v>
      </c>
      <c r="T20" s="1007">
        <v>617</v>
      </c>
      <c r="V20" s="890"/>
      <c r="W20" s="890"/>
      <c r="X20" s="890"/>
      <c r="Y20" s="890"/>
      <c r="Z20" s="890"/>
      <c r="AA20" s="890"/>
    </row>
    <row r="21" spans="1:27" ht="15" customHeight="1" x14ac:dyDescent="0.3">
      <c r="A21" s="94">
        <v>5</v>
      </c>
      <c r="B21" s="230">
        <v>40261</v>
      </c>
      <c r="C21" s="1395" t="s">
        <v>371</v>
      </c>
      <c r="D21" s="97">
        <v>26</v>
      </c>
      <c r="E21" s="234" t="s">
        <v>126</v>
      </c>
      <c r="F21" s="519"/>
      <c r="G21" s="234">
        <v>1</v>
      </c>
      <c r="H21" s="235" t="s">
        <v>218</v>
      </c>
      <c r="I21" s="667" t="s">
        <v>757</v>
      </c>
      <c r="J21" s="234" t="s">
        <v>129</v>
      </c>
      <c r="K21" s="234" t="s">
        <v>758</v>
      </c>
      <c r="L21" s="237">
        <v>2679.6</v>
      </c>
      <c r="M21" s="238">
        <v>10</v>
      </c>
      <c r="N21" s="166">
        <v>0</v>
      </c>
      <c r="O21" s="166">
        <f t="shared" ref="O21:O27" si="1">IF(M21=0,"N/A",+N21/12)</f>
        <v>0</v>
      </c>
      <c r="P21" s="308">
        <v>10</v>
      </c>
      <c r="Q21" s="308"/>
      <c r="R21" s="520">
        <v>2679.6</v>
      </c>
      <c r="S21" s="972">
        <f t="shared" si="0"/>
        <v>0</v>
      </c>
      <c r="T21" s="1007">
        <v>617</v>
      </c>
      <c r="V21" s="890"/>
      <c r="W21" s="890"/>
      <c r="X21" s="890"/>
      <c r="Y21" s="890"/>
      <c r="Z21" s="890"/>
      <c r="AA21" s="890"/>
    </row>
    <row r="22" spans="1:27" ht="15" customHeight="1" x14ac:dyDescent="0.3">
      <c r="A22" s="94">
        <v>6</v>
      </c>
      <c r="B22" s="230">
        <v>40322</v>
      </c>
      <c r="C22" s="1395" t="s">
        <v>371</v>
      </c>
      <c r="D22" s="97">
        <v>26</v>
      </c>
      <c r="E22" s="234" t="s">
        <v>25</v>
      </c>
      <c r="F22" s="519"/>
      <c r="G22" s="234">
        <v>2</v>
      </c>
      <c r="H22" s="235" t="s">
        <v>759</v>
      </c>
      <c r="I22" s="667"/>
      <c r="J22" s="234" t="s">
        <v>32</v>
      </c>
      <c r="K22" s="234" t="s">
        <v>758</v>
      </c>
      <c r="L22" s="237">
        <v>13285.36</v>
      </c>
      <c r="M22" s="238">
        <v>10</v>
      </c>
      <c r="N22" s="166">
        <v>0</v>
      </c>
      <c r="O22" s="166">
        <f t="shared" si="1"/>
        <v>0</v>
      </c>
      <c r="P22" s="308">
        <v>10</v>
      </c>
      <c r="Q22" s="308"/>
      <c r="R22" s="520">
        <v>13285.36</v>
      </c>
      <c r="S22" s="972">
        <f t="shared" si="0"/>
        <v>0</v>
      </c>
      <c r="T22" s="1007">
        <v>617</v>
      </c>
      <c r="U22" s="521"/>
      <c r="V22" s="1656"/>
      <c r="W22" s="1656"/>
      <c r="X22" s="1656"/>
      <c r="Y22" s="1656"/>
      <c r="Z22" s="1656"/>
      <c r="AA22" s="890"/>
    </row>
    <row r="23" spans="1:27" ht="15" customHeight="1" x14ac:dyDescent="0.3">
      <c r="A23" s="94">
        <v>7</v>
      </c>
      <c r="B23" s="230">
        <v>40452</v>
      </c>
      <c r="C23" s="1395" t="s">
        <v>371</v>
      </c>
      <c r="D23" s="97">
        <v>26</v>
      </c>
      <c r="E23" s="234" t="s">
        <v>126</v>
      </c>
      <c r="F23" s="519"/>
      <c r="G23" s="234">
        <v>1</v>
      </c>
      <c r="H23" s="235" t="s">
        <v>760</v>
      </c>
      <c r="I23" s="667"/>
      <c r="J23" s="234" t="s">
        <v>208</v>
      </c>
      <c r="K23" s="234" t="s">
        <v>758</v>
      </c>
      <c r="L23" s="237">
        <v>6148</v>
      </c>
      <c r="M23" s="238">
        <v>10</v>
      </c>
      <c r="N23" s="166">
        <v>0</v>
      </c>
      <c r="O23" s="166">
        <f t="shared" si="1"/>
        <v>0</v>
      </c>
      <c r="P23" s="308">
        <f t="shared" ref="P23:P28" si="2">+DATEDIF($B23,$U$16,"y")</f>
        <v>12</v>
      </c>
      <c r="Q23" s="308"/>
      <c r="R23" s="520">
        <v>6148</v>
      </c>
      <c r="S23" s="972">
        <f t="shared" si="0"/>
        <v>0</v>
      </c>
      <c r="T23" s="1007">
        <v>619</v>
      </c>
      <c r="V23" s="890"/>
      <c r="W23" s="890"/>
      <c r="X23" s="890"/>
      <c r="Y23" s="890"/>
      <c r="Z23" s="890"/>
      <c r="AA23" s="890"/>
    </row>
    <row r="24" spans="1:27" ht="15" customHeight="1" x14ac:dyDescent="0.3">
      <c r="A24" s="94">
        <v>8</v>
      </c>
      <c r="B24" s="230">
        <v>41990</v>
      </c>
      <c r="C24" s="1395" t="s">
        <v>371</v>
      </c>
      <c r="D24" s="97">
        <v>26</v>
      </c>
      <c r="E24" s="238" t="s">
        <v>25</v>
      </c>
      <c r="F24" s="238">
        <v>620956</v>
      </c>
      <c r="G24" s="238">
        <v>1</v>
      </c>
      <c r="H24" s="303" t="s">
        <v>761</v>
      </c>
      <c r="I24" s="238"/>
      <c r="J24" s="238"/>
      <c r="K24" s="234" t="s">
        <v>758</v>
      </c>
      <c r="L24" s="237">
        <v>8260</v>
      </c>
      <c r="M24" s="238">
        <v>10</v>
      </c>
      <c r="N24" s="166">
        <f t="shared" ref="N24:N27" si="3">IF(M24=0,"N/A",+L24/M24)</f>
        <v>826</v>
      </c>
      <c r="O24" s="166">
        <f t="shared" si="1"/>
        <v>68.833333333333329</v>
      </c>
      <c r="P24" s="308">
        <f t="shared" si="2"/>
        <v>8</v>
      </c>
      <c r="Q24" s="308">
        <f t="shared" ref="Q24:Q28" si="4">+DATEDIF($B24,$U$16,"ym")</f>
        <v>6</v>
      </c>
      <c r="R24" s="520">
        <f t="shared" ref="R24:R28" si="5">IF(M24=0,"N/A",+N24*P24+O24*Q24)</f>
        <v>7021</v>
      </c>
      <c r="S24" s="972">
        <f t="shared" si="0"/>
        <v>1239</v>
      </c>
      <c r="T24" s="1007">
        <v>617</v>
      </c>
      <c r="V24" s="890"/>
      <c r="W24" s="890"/>
      <c r="X24" s="890"/>
      <c r="Y24" s="890"/>
      <c r="Z24" s="890"/>
      <c r="AA24" s="890"/>
    </row>
    <row r="25" spans="1:27" ht="15" customHeight="1" x14ac:dyDescent="0.3">
      <c r="A25" s="94">
        <v>9</v>
      </c>
      <c r="B25" s="230">
        <v>42348</v>
      </c>
      <c r="C25" s="1395" t="s">
        <v>371</v>
      </c>
      <c r="D25" s="97">
        <v>26</v>
      </c>
      <c r="E25" s="234" t="s">
        <v>25</v>
      </c>
      <c r="F25" s="234"/>
      <c r="G25" s="234">
        <v>1</v>
      </c>
      <c r="H25" s="235" t="s">
        <v>762</v>
      </c>
      <c r="I25" s="305"/>
      <c r="J25" s="234"/>
      <c r="K25" s="234" t="s">
        <v>753</v>
      </c>
      <c r="L25" s="237">
        <v>12114.23</v>
      </c>
      <c r="M25" s="238">
        <v>10</v>
      </c>
      <c r="N25" s="166">
        <f t="shared" si="3"/>
        <v>1211.423</v>
      </c>
      <c r="O25" s="166">
        <f t="shared" si="1"/>
        <v>100.95191666666666</v>
      </c>
      <c r="P25" s="308">
        <f t="shared" si="2"/>
        <v>7</v>
      </c>
      <c r="Q25" s="308">
        <f t="shared" si="4"/>
        <v>6</v>
      </c>
      <c r="R25" s="520">
        <f t="shared" si="5"/>
        <v>9085.6724999999988</v>
      </c>
      <c r="S25" s="972">
        <f t="shared" si="0"/>
        <v>3028.5575000000008</v>
      </c>
      <c r="T25" s="1007">
        <v>617</v>
      </c>
      <c r="V25" s="890"/>
      <c r="W25" s="890"/>
      <c r="X25" s="890"/>
      <c r="Y25" s="890"/>
      <c r="Z25" s="890"/>
      <c r="AA25" s="890"/>
    </row>
    <row r="26" spans="1:27" ht="15" customHeight="1" x14ac:dyDescent="0.3">
      <c r="A26" s="1003">
        <v>10</v>
      </c>
      <c r="B26" s="1004">
        <v>42348</v>
      </c>
      <c r="C26" s="1395" t="s">
        <v>371</v>
      </c>
      <c r="D26" s="97">
        <v>26</v>
      </c>
      <c r="E26" s="602" t="s">
        <v>25</v>
      </c>
      <c r="F26" s="602"/>
      <c r="G26" s="602">
        <v>1</v>
      </c>
      <c r="H26" s="998" t="s">
        <v>763</v>
      </c>
      <c r="I26" s="597"/>
      <c r="J26" s="602" t="s">
        <v>32</v>
      </c>
      <c r="K26" s="602" t="s">
        <v>753</v>
      </c>
      <c r="L26" s="598">
        <v>1780</v>
      </c>
      <c r="M26" s="595">
        <v>5</v>
      </c>
      <c r="N26" s="166">
        <v>0</v>
      </c>
      <c r="O26" s="166">
        <f t="shared" si="1"/>
        <v>0</v>
      </c>
      <c r="P26" s="308">
        <f t="shared" si="2"/>
        <v>7</v>
      </c>
      <c r="Q26" s="308">
        <f t="shared" si="4"/>
        <v>6</v>
      </c>
      <c r="R26" s="520">
        <f t="shared" si="5"/>
        <v>0</v>
      </c>
      <c r="S26" s="972">
        <f t="shared" si="0"/>
        <v>1780</v>
      </c>
      <c r="T26" s="1007">
        <v>617</v>
      </c>
      <c r="U26" s="521"/>
      <c r="V26" s="1656"/>
      <c r="W26" s="1656"/>
      <c r="X26" s="1656"/>
      <c r="Y26" s="1656"/>
      <c r="Z26" s="1656"/>
      <c r="AA26" s="890"/>
    </row>
    <row r="27" spans="1:27" ht="15" customHeight="1" x14ac:dyDescent="0.3">
      <c r="A27" s="94">
        <v>11</v>
      </c>
      <c r="B27" s="1005">
        <v>44686</v>
      </c>
      <c r="C27" s="1395" t="s">
        <v>371</v>
      </c>
      <c r="D27" s="97">
        <v>26</v>
      </c>
      <c r="E27" s="999" t="s">
        <v>57</v>
      </c>
      <c r="F27" s="999"/>
      <c r="G27" s="999">
        <v>1</v>
      </c>
      <c r="H27" s="1000" t="s">
        <v>1812</v>
      </c>
      <c r="I27" s="999" t="s">
        <v>1813</v>
      </c>
      <c r="J27" s="999"/>
      <c r="K27" s="999" t="s">
        <v>758</v>
      </c>
      <c r="L27" s="1001">
        <v>3693.87</v>
      </c>
      <c r="M27" s="1002">
        <v>3</v>
      </c>
      <c r="N27" s="166">
        <f t="shared" si="3"/>
        <v>1231.29</v>
      </c>
      <c r="O27" s="166">
        <f t="shared" si="1"/>
        <v>102.6075</v>
      </c>
      <c r="P27" s="308">
        <f t="shared" si="2"/>
        <v>1</v>
      </c>
      <c r="Q27" s="308">
        <f t="shared" si="4"/>
        <v>1</v>
      </c>
      <c r="R27" s="520">
        <f t="shared" si="5"/>
        <v>1333.8975</v>
      </c>
      <c r="S27" s="972">
        <f t="shared" si="0"/>
        <v>2359.9724999999999</v>
      </c>
      <c r="T27" s="1007">
        <v>616</v>
      </c>
      <c r="U27" s="997"/>
      <c r="V27" s="1657"/>
      <c r="W27" s="1657"/>
      <c r="X27" s="1657"/>
      <c r="Y27" s="1657"/>
      <c r="Z27" s="1657"/>
      <c r="AA27" s="890"/>
    </row>
    <row r="28" spans="1:27" ht="15" customHeight="1" x14ac:dyDescent="0.3">
      <c r="A28" s="1136">
        <v>12</v>
      </c>
      <c r="B28" s="1005">
        <v>44881</v>
      </c>
      <c r="C28" s="1395" t="s">
        <v>371</v>
      </c>
      <c r="D28" s="97">
        <v>26</v>
      </c>
      <c r="E28" s="999" t="s">
        <v>849</v>
      </c>
      <c r="F28" s="999"/>
      <c r="G28" s="999">
        <v>1</v>
      </c>
      <c r="H28" s="1000" t="s">
        <v>1871</v>
      </c>
      <c r="I28" s="999"/>
      <c r="J28" s="999" t="s">
        <v>232</v>
      </c>
      <c r="K28" s="999" t="s">
        <v>758</v>
      </c>
      <c r="L28" s="1001">
        <v>44786.9</v>
      </c>
      <c r="M28" s="1002">
        <v>10</v>
      </c>
      <c r="N28" s="166">
        <f t="shared" ref="N28" si="6">IF(M28=0,"N/A",+L28/M28)</f>
        <v>4478.6900000000005</v>
      </c>
      <c r="O28" s="166">
        <f t="shared" ref="O28" si="7">IF(M28=0,"N/A",+N28/12)</f>
        <v>373.22416666666669</v>
      </c>
      <c r="P28" s="308">
        <f t="shared" si="2"/>
        <v>0</v>
      </c>
      <c r="Q28" s="308">
        <f t="shared" si="4"/>
        <v>7</v>
      </c>
      <c r="R28" s="520">
        <f t="shared" si="5"/>
        <v>2612.5691666666667</v>
      </c>
      <c r="S28" s="972">
        <f t="shared" ref="S28" si="8">IF(M28=0,"N/A",+L28-R28)</f>
        <v>42174.330833333333</v>
      </c>
      <c r="T28" s="1007">
        <v>617</v>
      </c>
      <c r="U28" s="997"/>
      <c r="V28" s="1657"/>
      <c r="W28" s="1657"/>
      <c r="X28" s="1657"/>
      <c r="Y28" s="1657"/>
      <c r="Z28" s="1657"/>
      <c r="AA28" s="890"/>
    </row>
    <row r="29" spans="1:27" ht="16.5" customHeight="1" x14ac:dyDescent="0.3">
      <c r="A29" s="73"/>
      <c r="B29" s="73"/>
      <c r="C29" s="73"/>
      <c r="D29" s="73"/>
      <c r="E29" s="73"/>
      <c r="F29" s="73"/>
      <c r="G29" s="73"/>
      <c r="H29" s="73"/>
      <c r="I29" s="73"/>
      <c r="J29" s="73"/>
      <c r="K29" s="73"/>
      <c r="L29" s="522">
        <f>SUM(L17:L28)</f>
        <v>106406.14</v>
      </c>
      <c r="M29" s="523"/>
      <c r="N29" s="522">
        <f>SUM(N17:N28)</f>
        <v>7747.4030000000002</v>
      </c>
      <c r="O29" s="522">
        <f>SUM(O17:O28)</f>
        <v>645.61691666666661</v>
      </c>
      <c r="P29" s="522"/>
      <c r="Q29" s="522"/>
      <c r="R29" s="522">
        <f>SUM(R17:R28)</f>
        <v>55824.279166666667</v>
      </c>
      <c r="S29" s="258">
        <f>SUM(S17:S28)</f>
        <v>50581.860833333332</v>
      </c>
      <c r="T29" s="57"/>
      <c r="V29" s="890"/>
      <c r="W29" s="890"/>
      <c r="X29" s="890"/>
      <c r="Y29" s="890"/>
      <c r="Z29" s="890"/>
      <c r="AA29" s="890"/>
    </row>
    <row r="30" spans="1:27" ht="15" customHeight="1" x14ac:dyDescent="0.3">
      <c r="A30" s="73"/>
      <c r="B30" s="524"/>
      <c r="C30" s="213"/>
      <c r="D30" s="73"/>
      <c r="E30" s="73"/>
      <c r="F30" s="73"/>
      <c r="G30" s="73"/>
      <c r="H30" s="210"/>
      <c r="I30" s="73"/>
      <c r="J30" s="73"/>
      <c r="K30" s="73"/>
      <c r="L30" s="73"/>
      <c r="M30" s="73"/>
      <c r="N30" s="73"/>
      <c r="O30" s="73"/>
      <c r="P30" s="73"/>
      <c r="Q30" s="73"/>
      <c r="R30" s="73"/>
      <c r="T30" s="57"/>
      <c r="V30" s="890"/>
      <c r="W30" s="890"/>
      <c r="X30" s="890"/>
      <c r="Y30" s="890"/>
      <c r="Z30" s="890"/>
      <c r="AA30" s="890"/>
    </row>
    <row r="31" spans="1:27" ht="15" customHeight="1" x14ac:dyDescent="0.3">
      <c r="A31" s="73"/>
      <c r="B31" s="524"/>
      <c r="C31" s="213"/>
      <c r="D31" s="73"/>
      <c r="E31" s="73"/>
      <c r="F31" s="73"/>
      <c r="G31" s="73"/>
      <c r="H31" s="210"/>
      <c r="I31" s="73"/>
      <c r="J31" s="73"/>
      <c r="K31" s="73"/>
      <c r="L31" s="73"/>
      <c r="M31" s="73"/>
      <c r="N31" s="73"/>
      <c r="O31" s="73"/>
      <c r="P31" s="73"/>
      <c r="Q31" s="73"/>
      <c r="R31" s="73"/>
      <c r="T31" s="57"/>
    </row>
    <row r="32" spans="1:27" ht="31.5" customHeight="1" x14ac:dyDescent="0.3">
      <c r="A32" s="73"/>
      <c r="B32" s="400"/>
      <c r="C32" s="213"/>
      <c r="D32" s="73"/>
      <c r="E32" s="73"/>
      <c r="F32" s="73"/>
      <c r="G32" s="525" t="s">
        <v>90</v>
      </c>
      <c r="H32" s="50" t="s">
        <v>91</v>
      </c>
      <c r="I32" s="525" t="s">
        <v>92</v>
      </c>
      <c r="J32" s="525" t="s">
        <v>93</v>
      </c>
      <c r="K32" s="50" t="s">
        <v>94</v>
      </c>
      <c r="L32" s="50" t="s">
        <v>95</v>
      </c>
      <c r="M32" s="73"/>
      <c r="N32" s="73"/>
      <c r="O32" s="73"/>
      <c r="P32" s="73"/>
      <c r="Q32" s="1763"/>
      <c r="R32" s="1752"/>
      <c r="S32" s="71"/>
    </row>
    <row r="33" spans="1:20" ht="16.5" customHeight="1" x14ac:dyDescent="0.3">
      <c r="A33" s="73"/>
      <c r="B33" s="400"/>
      <c r="C33" s="213"/>
      <c r="D33" s="73"/>
      <c r="E33" s="73"/>
      <c r="F33" s="73"/>
      <c r="G33" s="53">
        <v>611</v>
      </c>
      <c r="H33" s="54" t="s">
        <v>96</v>
      </c>
      <c r="I33" s="55">
        <f t="shared" ref="I33:I42" si="9">+SUMIF($T$1:$T$450,G33,$L$1:$L$450)</f>
        <v>0</v>
      </c>
      <c r="J33" s="55">
        <f t="shared" ref="J33:J42" si="10">+SUMIF($T$1:$T$450,G33,$R$1:$R$450)</f>
        <v>0</v>
      </c>
      <c r="K33" s="55">
        <f t="shared" ref="K33:K42" si="11">+SUMIF($T$1:$T$450,G33,$O$1:$O$450)</f>
        <v>0</v>
      </c>
      <c r="L33" s="56">
        <f t="shared" ref="L33:L42" si="12">+I33-J33</f>
        <v>0</v>
      </c>
      <c r="M33" s="73"/>
      <c r="N33" s="73"/>
      <c r="O33" s="73"/>
      <c r="P33" s="73"/>
      <c r="Q33" s="1763"/>
      <c r="R33" s="1752"/>
    </row>
    <row r="34" spans="1:20" ht="16.5" customHeight="1" x14ac:dyDescent="0.3">
      <c r="A34" s="73"/>
      <c r="B34" s="400"/>
      <c r="C34" s="213"/>
      <c r="D34" s="73"/>
      <c r="E34" s="73"/>
      <c r="F34" s="73"/>
      <c r="G34" s="53">
        <v>612</v>
      </c>
      <c r="H34" s="54" t="s">
        <v>97</v>
      </c>
      <c r="I34" s="55">
        <f t="shared" si="9"/>
        <v>0</v>
      </c>
      <c r="J34" s="55">
        <f t="shared" si="10"/>
        <v>0</v>
      </c>
      <c r="K34" s="55">
        <f t="shared" si="11"/>
        <v>0</v>
      </c>
      <c r="L34" s="56">
        <f t="shared" si="12"/>
        <v>0</v>
      </c>
      <c r="M34" s="73"/>
      <c r="N34" s="73"/>
      <c r="O34" s="73"/>
      <c r="P34" s="73"/>
      <c r="Q34" s="1763"/>
      <c r="R34" s="1752"/>
    </row>
    <row r="35" spans="1:20" ht="16.5" customHeight="1" x14ac:dyDescent="0.3">
      <c r="A35" s="73"/>
      <c r="B35" s="400"/>
      <c r="C35" s="213"/>
      <c r="D35" s="73"/>
      <c r="E35" s="73"/>
      <c r="F35" s="73"/>
      <c r="G35" s="53">
        <v>613</v>
      </c>
      <c r="H35" s="54" t="s">
        <v>98</v>
      </c>
      <c r="I35" s="55">
        <f t="shared" si="9"/>
        <v>0</v>
      </c>
      <c r="J35" s="55">
        <f t="shared" si="10"/>
        <v>0</v>
      </c>
      <c r="K35" s="55">
        <f t="shared" si="11"/>
        <v>0</v>
      </c>
      <c r="L35" s="56">
        <f t="shared" si="12"/>
        <v>0</v>
      </c>
      <c r="M35" s="73"/>
      <c r="N35" s="73"/>
      <c r="O35" s="73"/>
      <c r="P35" s="73"/>
      <c r="Q35" s="73"/>
      <c r="R35" s="526"/>
    </row>
    <row r="36" spans="1:20" ht="16.5" customHeight="1" x14ac:dyDescent="0.3">
      <c r="A36" s="73"/>
      <c r="B36" s="400"/>
      <c r="C36" s="213"/>
      <c r="D36" s="73"/>
      <c r="E36" s="73"/>
      <c r="F36" s="73"/>
      <c r="G36" s="53">
        <v>614</v>
      </c>
      <c r="H36" s="54" t="s">
        <v>99</v>
      </c>
      <c r="I36" s="55">
        <f t="shared" si="9"/>
        <v>0</v>
      </c>
      <c r="J36" s="55">
        <f t="shared" si="10"/>
        <v>0</v>
      </c>
      <c r="K36" s="55">
        <f t="shared" si="11"/>
        <v>0</v>
      </c>
      <c r="L36" s="56">
        <f t="shared" si="12"/>
        <v>0</v>
      </c>
      <c r="M36" s="73"/>
      <c r="N36" s="73"/>
      <c r="O36" s="73"/>
      <c r="P36" s="73"/>
      <c r="Q36" s="73"/>
      <c r="R36" s="526"/>
    </row>
    <row r="37" spans="1:20" ht="16.5" customHeight="1" x14ac:dyDescent="0.3">
      <c r="A37" s="73"/>
      <c r="B37" s="400"/>
      <c r="C37" s="213"/>
      <c r="D37" s="73"/>
      <c r="E37" s="73"/>
      <c r="F37" s="73"/>
      <c r="G37" s="53">
        <v>615</v>
      </c>
      <c r="H37" s="54" t="s">
        <v>100</v>
      </c>
      <c r="I37" s="55">
        <f t="shared" si="9"/>
        <v>0</v>
      </c>
      <c r="J37" s="55">
        <f t="shared" si="10"/>
        <v>0</v>
      </c>
      <c r="K37" s="55">
        <f t="shared" si="11"/>
        <v>0</v>
      </c>
      <c r="L37" s="56">
        <f t="shared" si="12"/>
        <v>0</v>
      </c>
      <c r="M37" s="73"/>
      <c r="N37" s="73"/>
      <c r="O37" s="73"/>
      <c r="P37" s="73"/>
      <c r="Q37" s="73"/>
      <c r="R37" s="526"/>
      <c r="S37" s="73"/>
    </row>
    <row r="38" spans="1:20" ht="16.5" customHeight="1" x14ac:dyDescent="0.3">
      <c r="A38" s="73"/>
      <c r="B38" s="400"/>
      <c r="C38" s="213"/>
      <c r="D38" s="73"/>
      <c r="E38" s="73"/>
      <c r="F38" s="73"/>
      <c r="G38" s="53">
        <v>616</v>
      </c>
      <c r="H38" s="54" t="s">
        <v>101</v>
      </c>
      <c r="I38" s="55">
        <f t="shared" si="9"/>
        <v>3693.87</v>
      </c>
      <c r="J38" s="55">
        <f t="shared" si="10"/>
        <v>1333.8975</v>
      </c>
      <c r="K38" s="55">
        <f t="shared" si="11"/>
        <v>102.6075</v>
      </c>
      <c r="L38" s="56">
        <f t="shared" si="12"/>
        <v>2359.9724999999999</v>
      </c>
      <c r="M38" s="73"/>
      <c r="N38" s="73"/>
      <c r="O38" s="73"/>
      <c r="P38" s="73"/>
      <c r="Q38" s="73"/>
      <c r="R38" s="526"/>
      <c r="S38" s="73"/>
    </row>
    <row r="39" spans="1:20" ht="16.5" customHeight="1" x14ac:dyDescent="0.3">
      <c r="A39" s="73"/>
      <c r="B39" s="400"/>
      <c r="C39" s="213"/>
      <c r="D39" s="73"/>
      <c r="E39" s="73"/>
      <c r="F39" s="73"/>
      <c r="G39" s="53">
        <v>617</v>
      </c>
      <c r="H39" s="54" t="s">
        <v>102</v>
      </c>
      <c r="I39" s="55">
        <f t="shared" si="9"/>
        <v>96564.26999999999</v>
      </c>
      <c r="J39" s="55">
        <f t="shared" si="10"/>
        <v>48342.381666666668</v>
      </c>
      <c r="K39" s="55">
        <f t="shared" si="11"/>
        <v>543.00941666666665</v>
      </c>
      <c r="L39" s="56">
        <f t="shared" si="12"/>
        <v>48221.888333333321</v>
      </c>
      <c r="M39" s="73"/>
      <c r="N39" s="73"/>
      <c r="O39" s="73"/>
      <c r="P39" s="73"/>
      <c r="Q39" s="73"/>
      <c r="R39" s="526"/>
      <c r="S39" s="73"/>
    </row>
    <row r="40" spans="1:20" ht="16.5" customHeight="1" x14ac:dyDescent="0.3">
      <c r="A40" s="73"/>
      <c r="B40" s="400"/>
      <c r="C40" s="213"/>
      <c r="D40" s="73"/>
      <c r="E40" s="73"/>
      <c r="F40" s="73"/>
      <c r="G40" s="53">
        <v>618</v>
      </c>
      <c r="H40" s="64" t="s">
        <v>103</v>
      </c>
      <c r="I40" s="55">
        <f t="shared" si="9"/>
        <v>0</v>
      </c>
      <c r="J40" s="55">
        <f t="shared" si="10"/>
        <v>0</v>
      </c>
      <c r="K40" s="55">
        <f t="shared" si="11"/>
        <v>0</v>
      </c>
      <c r="L40" s="56">
        <f t="shared" si="12"/>
        <v>0</v>
      </c>
      <c r="M40" s="73"/>
      <c r="N40" s="73"/>
      <c r="O40" s="73"/>
      <c r="P40" s="73"/>
      <c r="Q40" s="73"/>
      <c r="S40" s="73"/>
    </row>
    <row r="41" spans="1:20" ht="16.5" customHeight="1" x14ac:dyDescent="0.3">
      <c r="A41" s="73"/>
      <c r="B41" s="400"/>
      <c r="C41" s="213"/>
      <c r="D41" s="73"/>
      <c r="E41" s="73"/>
      <c r="F41" s="73"/>
      <c r="G41" s="53">
        <v>619</v>
      </c>
      <c r="H41" s="54" t="s">
        <v>104</v>
      </c>
      <c r="I41" s="55">
        <f t="shared" si="9"/>
        <v>6148</v>
      </c>
      <c r="J41" s="55">
        <f t="shared" si="10"/>
        <v>6148</v>
      </c>
      <c r="K41" s="55">
        <f t="shared" si="11"/>
        <v>0</v>
      </c>
      <c r="L41" s="56">
        <f t="shared" si="12"/>
        <v>0</v>
      </c>
      <c r="M41" s="213"/>
      <c r="N41" s="73"/>
      <c r="O41" s="213"/>
      <c r="P41" s="73"/>
      <c r="Q41" s="73"/>
      <c r="S41" s="73"/>
    </row>
    <row r="42" spans="1:20" ht="16.5" customHeight="1" x14ac:dyDescent="0.3">
      <c r="A42" s="73"/>
      <c r="B42" s="400"/>
      <c r="C42" s="73"/>
      <c r="D42" s="73"/>
      <c r="E42" s="73"/>
      <c r="F42" s="73"/>
      <c r="G42" s="53">
        <v>694</v>
      </c>
      <c r="H42" s="54" t="s">
        <v>105</v>
      </c>
      <c r="I42" s="55">
        <f t="shared" si="9"/>
        <v>0</v>
      </c>
      <c r="J42" s="55">
        <f t="shared" si="10"/>
        <v>0</v>
      </c>
      <c r="K42" s="55">
        <f t="shared" si="11"/>
        <v>0</v>
      </c>
      <c r="L42" s="56">
        <f t="shared" si="12"/>
        <v>0</v>
      </c>
      <c r="M42" s="73"/>
      <c r="N42" s="73"/>
      <c r="O42" s="73"/>
      <c r="P42" s="73"/>
      <c r="Q42" s="73"/>
      <c r="S42" s="73"/>
    </row>
    <row r="43" spans="1:20" ht="16.5" customHeight="1" x14ac:dyDescent="0.3">
      <c r="A43" s="73"/>
      <c r="B43" s="400"/>
      <c r="C43" s="73"/>
      <c r="D43" s="73"/>
      <c r="E43" s="73"/>
      <c r="F43" s="73"/>
      <c r="G43" s="65"/>
      <c r="H43" s="66" t="s">
        <v>124</v>
      </c>
      <c r="I43" s="527">
        <f t="shared" ref="I43:L43" si="13">SUM(I33:I42)</f>
        <v>106406.13999999998</v>
      </c>
      <c r="J43" s="527">
        <f t="shared" si="13"/>
        <v>55824.279166666667</v>
      </c>
      <c r="K43" s="527">
        <f t="shared" si="13"/>
        <v>645.61691666666661</v>
      </c>
      <c r="L43" s="527">
        <f t="shared" si="13"/>
        <v>50581.860833333325</v>
      </c>
      <c r="M43" s="73"/>
      <c r="N43" s="73"/>
      <c r="O43" s="71"/>
      <c r="P43" s="73"/>
      <c r="Q43" s="73"/>
      <c r="R43" s="73"/>
      <c r="S43" s="73"/>
    </row>
    <row r="44" spans="1:20" ht="15" customHeight="1" x14ac:dyDescent="0.3">
      <c r="A44" s="73"/>
      <c r="B44" s="400"/>
      <c r="C44" s="4"/>
      <c r="D44" s="4"/>
      <c r="E44" s="4"/>
      <c r="F44" s="4"/>
      <c r="G44" s="114"/>
      <c r="H44" s="73"/>
      <c r="I44" s="71">
        <f>+I43-L29</f>
        <v>0</v>
      </c>
      <c r="J44" s="71">
        <f>+J43-R29</f>
        <v>0</v>
      </c>
      <c r="K44" s="71">
        <f>+K43-O29</f>
        <v>0</v>
      </c>
      <c r="L44" s="71">
        <f>+L43-S29</f>
        <v>0</v>
      </c>
      <c r="M44" s="4"/>
      <c r="N44" s="4"/>
      <c r="O44" s="4"/>
      <c r="P44" s="4"/>
      <c r="Q44" s="4"/>
      <c r="R44" s="4"/>
      <c r="S44" s="4"/>
      <c r="T44" s="4"/>
    </row>
    <row r="45" spans="1:20" ht="15" customHeight="1" x14ac:dyDescent="0.3">
      <c r="A45" s="73"/>
      <c r="B45" s="400"/>
      <c r="C45" s="4"/>
      <c r="D45" s="4"/>
      <c r="E45" s="4"/>
      <c r="F45" s="4"/>
      <c r="G45" s="114"/>
      <c r="H45" s="73"/>
      <c r="I45" s="71"/>
      <c r="J45" s="71"/>
      <c r="K45" s="71"/>
      <c r="L45" s="71"/>
      <c r="M45" s="4"/>
      <c r="N45" s="4"/>
      <c r="O45" s="4"/>
      <c r="P45" s="4"/>
      <c r="Q45" s="4"/>
      <c r="R45" s="4"/>
      <c r="S45" s="4"/>
      <c r="T45" s="4"/>
    </row>
    <row r="46" spans="1:20" ht="15" customHeight="1" x14ac:dyDescent="0.3">
      <c r="A46" s="73"/>
      <c r="B46" s="400"/>
      <c r="C46" s="4"/>
      <c r="D46" s="4"/>
      <c r="E46" s="4"/>
      <c r="F46" s="4"/>
      <c r="G46" s="114"/>
      <c r="H46" s="73"/>
      <c r="I46" s="71"/>
      <c r="J46" s="71"/>
      <c r="K46" s="71"/>
      <c r="L46" s="71"/>
      <c r="M46" s="4"/>
      <c r="N46" s="4"/>
      <c r="O46" s="4"/>
      <c r="P46" s="4"/>
      <c r="Q46" s="4"/>
      <c r="R46" s="4"/>
      <c r="S46" s="4"/>
      <c r="T46" s="4"/>
    </row>
    <row r="47" spans="1:20" ht="15" hidden="1" customHeight="1" x14ac:dyDescent="0.3">
      <c r="A47" s="73"/>
      <c r="B47" s="400"/>
      <c r="C47" s="4"/>
      <c r="D47" s="4"/>
      <c r="E47" s="4"/>
      <c r="F47" s="4"/>
      <c r="G47" s="114"/>
      <c r="H47" s="73"/>
      <c r="I47" s="71"/>
      <c r="J47" s="71"/>
      <c r="K47" s="71"/>
      <c r="L47" s="71"/>
      <c r="M47" s="4"/>
      <c r="N47" s="4"/>
      <c r="O47" s="4"/>
      <c r="P47" s="4"/>
      <c r="Q47" s="4"/>
      <c r="R47" s="4"/>
      <c r="S47" s="4"/>
    </row>
    <row r="48" spans="1:20" ht="15" hidden="1" customHeight="1" x14ac:dyDescent="0.3">
      <c r="A48" s="400"/>
      <c r="B48" s="400"/>
      <c r="C48" s="1756" t="s">
        <v>106</v>
      </c>
      <c r="D48" s="1749"/>
      <c r="E48" s="1749"/>
      <c r="F48" s="1749"/>
      <c r="G48" s="1749"/>
      <c r="H48" s="114"/>
      <c r="I48" s="1756" t="s">
        <v>107</v>
      </c>
      <c r="J48" s="1749"/>
      <c r="K48" s="1749"/>
      <c r="L48" s="1749"/>
      <c r="M48" s="1749"/>
      <c r="N48" s="73"/>
      <c r="O48" s="215"/>
      <c r="P48" s="1756" t="s">
        <v>108</v>
      </c>
      <c r="Q48" s="1749"/>
      <c r="R48" s="1749"/>
      <c r="S48" s="1749"/>
    </row>
    <row r="49" spans="1:26" ht="15" hidden="1" customHeight="1" x14ac:dyDescent="0.3">
      <c r="A49" s="400"/>
      <c r="B49" s="400"/>
      <c r="C49" s="512"/>
      <c r="D49" s="512"/>
      <c r="E49" s="512"/>
      <c r="F49" s="73"/>
      <c r="G49" s="1791"/>
      <c r="H49" s="1752"/>
      <c r="I49" s="73"/>
      <c r="J49" s="73"/>
      <c r="K49" s="73"/>
      <c r="L49" s="73"/>
      <c r="M49" s="73"/>
      <c r="N49" s="73"/>
      <c r="O49" s="73"/>
      <c r="P49" s="73"/>
      <c r="Q49" s="73"/>
      <c r="R49" s="73"/>
      <c r="S49" s="73"/>
      <c r="T49" s="73"/>
      <c r="U49" s="73"/>
      <c r="V49" s="73"/>
      <c r="Z49" s="73"/>
    </row>
    <row r="50" spans="1:26" ht="13.5" customHeight="1" x14ac:dyDescent="0.25">
      <c r="B50" s="400"/>
      <c r="H50" s="3"/>
    </row>
    <row r="51" spans="1:26" ht="12.75" customHeight="1" x14ac:dyDescent="0.2">
      <c r="B51" s="190"/>
      <c r="H51" s="3"/>
    </row>
    <row r="52" spans="1:26" ht="12.75" customHeight="1" x14ac:dyDescent="0.2">
      <c r="B52" s="190"/>
      <c r="H52" s="3"/>
    </row>
    <row r="53" spans="1:26" ht="12.75" customHeight="1" x14ac:dyDescent="0.2">
      <c r="B53" s="190"/>
      <c r="H53" s="3"/>
    </row>
    <row r="54" spans="1:26" ht="12.75" customHeight="1" x14ac:dyDescent="0.2">
      <c r="B54" s="190"/>
      <c r="H54" s="3"/>
    </row>
    <row r="55" spans="1:26" ht="12.75" customHeight="1" x14ac:dyDescent="0.2">
      <c r="B55" s="190"/>
      <c r="H55" s="3"/>
    </row>
    <row r="56" spans="1:26" ht="12.75" customHeight="1" x14ac:dyDescent="0.2">
      <c r="B56" s="190"/>
      <c r="H56" s="3"/>
    </row>
    <row r="57" spans="1:26" ht="12.75" customHeight="1" x14ac:dyDescent="0.2">
      <c r="B57" s="190"/>
      <c r="H57" s="3"/>
    </row>
    <row r="58" spans="1:26" ht="12.75" customHeight="1" x14ac:dyDescent="0.2">
      <c r="B58" s="190"/>
      <c r="H58" s="3"/>
    </row>
    <row r="59" spans="1:26" ht="12.75" customHeight="1" x14ac:dyDescent="0.2">
      <c r="B59" s="190"/>
      <c r="H59" s="3"/>
    </row>
    <row r="60" spans="1:26" ht="12.75" customHeight="1" x14ac:dyDescent="0.2">
      <c r="B60" s="190"/>
      <c r="H60" s="3"/>
    </row>
    <row r="61" spans="1:26" ht="12.75" customHeight="1" x14ac:dyDescent="0.2">
      <c r="B61" s="190"/>
      <c r="H61" s="3"/>
    </row>
    <row r="62" spans="1:26" ht="12.75" customHeight="1" x14ac:dyDescent="0.2">
      <c r="B62" s="190"/>
      <c r="H62" s="3"/>
    </row>
    <row r="63" spans="1:26" ht="12.75" customHeight="1" x14ac:dyDescent="0.2">
      <c r="B63" s="190"/>
      <c r="H63" s="3"/>
    </row>
    <row r="64" spans="1:26" ht="12.75" customHeight="1" x14ac:dyDescent="0.2">
      <c r="B64" s="190"/>
      <c r="H64" s="3"/>
    </row>
    <row r="65" spans="2:8" ht="12.75" customHeight="1" x14ac:dyDescent="0.2">
      <c r="B65" s="190"/>
      <c r="H65" s="3"/>
    </row>
    <row r="66" spans="2:8" ht="12.75" customHeight="1" x14ac:dyDescent="0.2">
      <c r="B66" s="190"/>
      <c r="H66" s="3"/>
    </row>
    <row r="67" spans="2:8" ht="12.75" customHeight="1" x14ac:dyDescent="0.2">
      <c r="B67" s="190"/>
      <c r="H67" s="3"/>
    </row>
    <row r="68" spans="2:8" ht="12.75" customHeight="1" x14ac:dyDescent="0.2">
      <c r="B68" s="190"/>
      <c r="H68" s="3"/>
    </row>
    <row r="69" spans="2:8" ht="12.75" customHeight="1" x14ac:dyDescent="0.2">
      <c r="B69" s="190"/>
      <c r="H69" s="3"/>
    </row>
    <row r="70" spans="2:8" ht="12.75" customHeight="1" x14ac:dyDescent="0.2">
      <c r="B70" s="190"/>
      <c r="H70" s="3"/>
    </row>
    <row r="71" spans="2:8" ht="12.75" customHeight="1" x14ac:dyDescent="0.2">
      <c r="B71" s="190"/>
      <c r="H71" s="3"/>
    </row>
    <row r="72" spans="2:8" ht="12.75" customHeight="1" x14ac:dyDescent="0.2">
      <c r="B72" s="190"/>
      <c r="H72" s="3"/>
    </row>
    <row r="73" spans="2:8" ht="12.75" customHeight="1" x14ac:dyDescent="0.2">
      <c r="B73" s="190"/>
      <c r="H73" s="3"/>
    </row>
    <row r="74" spans="2:8" ht="12.75" customHeight="1" x14ac:dyDescent="0.2">
      <c r="B74" s="190"/>
      <c r="H74" s="3"/>
    </row>
    <row r="75" spans="2:8" ht="12.75" customHeight="1" x14ac:dyDescent="0.2">
      <c r="B75" s="190"/>
      <c r="H75" s="3"/>
    </row>
    <row r="76" spans="2:8" ht="12.75" customHeight="1" x14ac:dyDescent="0.2">
      <c r="B76" s="190"/>
      <c r="H76" s="3"/>
    </row>
    <row r="77" spans="2:8" ht="12.75" customHeight="1" x14ac:dyDescent="0.2">
      <c r="B77" s="190"/>
      <c r="H77" s="3"/>
    </row>
    <row r="78" spans="2:8" ht="12.75" customHeight="1" x14ac:dyDescent="0.2">
      <c r="B78" s="190"/>
      <c r="H78" s="3"/>
    </row>
    <row r="79" spans="2:8" ht="12.75" customHeight="1" x14ac:dyDescent="0.2">
      <c r="B79" s="190"/>
      <c r="H79" s="3"/>
    </row>
    <row r="80" spans="2:8" ht="12.75" customHeight="1" x14ac:dyDescent="0.2">
      <c r="B80" s="190"/>
      <c r="H80" s="3"/>
    </row>
    <row r="81" spans="2:8" ht="12.75" customHeight="1" x14ac:dyDescent="0.2">
      <c r="B81" s="190"/>
      <c r="H81" s="3"/>
    </row>
    <row r="82" spans="2:8" ht="12.75" customHeight="1" x14ac:dyDescent="0.2">
      <c r="B82" s="190"/>
      <c r="H82" s="3"/>
    </row>
    <row r="83" spans="2:8" ht="12.75" customHeight="1" x14ac:dyDescent="0.2">
      <c r="B83" s="190"/>
      <c r="H83" s="3"/>
    </row>
    <row r="84" spans="2:8" ht="12.75" customHeight="1" x14ac:dyDescent="0.2">
      <c r="B84" s="190"/>
      <c r="H84" s="3"/>
    </row>
    <row r="85" spans="2:8" ht="12.75" customHeight="1" x14ac:dyDescent="0.2">
      <c r="B85" s="190"/>
      <c r="H85" s="3"/>
    </row>
    <row r="86" spans="2:8" ht="12.75" customHeight="1" x14ac:dyDescent="0.2">
      <c r="B86" s="190"/>
      <c r="H86" s="3"/>
    </row>
    <row r="87" spans="2:8" ht="12.75" customHeight="1" x14ac:dyDescent="0.2">
      <c r="B87" s="190"/>
      <c r="H87" s="3"/>
    </row>
    <row r="88" spans="2:8" ht="12.75" customHeight="1" x14ac:dyDescent="0.2">
      <c r="B88" s="190"/>
      <c r="H88" s="3"/>
    </row>
    <row r="89" spans="2:8" ht="12.75" customHeight="1" x14ac:dyDescent="0.2">
      <c r="B89" s="190"/>
      <c r="H89" s="3"/>
    </row>
    <row r="90" spans="2:8" ht="12.75" customHeight="1" x14ac:dyDescent="0.2">
      <c r="B90" s="190"/>
      <c r="H90" s="3"/>
    </row>
    <row r="91" spans="2:8" ht="12.75" customHeight="1" x14ac:dyDescent="0.2">
      <c r="B91" s="190"/>
      <c r="H91" s="3"/>
    </row>
    <row r="92" spans="2:8" ht="12.75" customHeight="1" x14ac:dyDescent="0.2">
      <c r="B92" s="190"/>
      <c r="H92" s="3"/>
    </row>
    <row r="93" spans="2:8" ht="12.75" customHeight="1" x14ac:dyDescent="0.2">
      <c r="B93" s="190"/>
      <c r="H93" s="3"/>
    </row>
    <row r="94" spans="2:8" ht="12.75" customHeight="1" x14ac:dyDescent="0.2">
      <c r="B94" s="190"/>
      <c r="H94" s="3"/>
    </row>
    <row r="95" spans="2:8" ht="12.75" customHeight="1" x14ac:dyDescent="0.2">
      <c r="B95" s="190"/>
      <c r="H95" s="3"/>
    </row>
    <row r="96" spans="2:8" ht="12.75" customHeight="1" x14ac:dyDescent="0.2">
      <c r="B96" s="190"/>
      <c r="H96" s="3"/>
    </row>
    <row r="97" spans="2:8" ht="12.75" customHeight="1" x14ac:dyDescent="0.2">
      <c r="B97" s="190"/>
      <c r="H97" s="3"/>
    </row>
    <row r="98" spans="2:8" ht="12.75" customHeight="1" x14ac:dyDescent="0.2">
      <c r="B98" s="190"/>
      <c r="H98" s="3"/>
    </row>
    <row r="99" spans="2:8" ht="12.75" customHeight="1" x14ac:dyDescent="0.2">
      <c r="B99" s="190"/>
      <c r="H99" s="3"/>
    </row>
    <row r="100" spans="2:8" ht="12.75" customHeight="1" x14ac:dyDescent="0.2">
      <c r="B100" s="190"/>
      <c r="H100" s="3"/>
    </row>
    <row r="101" spans="2:8" ht="12.75" customHeight="1" x14ac:dyDescent="0.2">
      <c r="B101" s="190"/>
      <c r="H101" s="3"/>
    </row>
    <row r="102" spans="2:8" ht="12.75" customHeight="1" x14ac:dyDescent="0.2">
      <c r="B102" s="190"/>
      <c r="H102" s="3"/>
    </row>
    <row r="103" spans="2:8" ht="12.75" customHeight="1" x14ac:dyDescent="0.2">
      <c r="B103" s="190"/>
      <c r="H103" s="3"/>
    </row>
    <row r="104" spans="2:8" ht="12.75" customHeight="1" x14ac:dyDescent="0.2">
      <c r="B104" s="190"/>
      <c r="H104" s="3"/>
    </row>
    <row r="105" spans="2:8" ht="12.75" customHeight="1" x14ac:dyDescent="0.2">
      <c r="B105" s="190"/>
      <c r="H105" s="3"/>
    </row>
    <row r="106" spans="2:8" ht="12.75" customHeight="1" x14ac:dyDescent="0.2">
      <c r="B106" s="190"/>
      <c r="H106" s="3"/>
    </row>
    <row r="107" spans="2:8" ht="12.75" customHeight="1" x14ac:dyDescent="0.2">
      <c r="B107" s="190"/>
      <c r="H107" s="3"/>
    </row>
    <row r="108" spans="2:8" ht="12.75" customHeight="1" x14ac:dyDescent="0.2">
      <c r="B108" s="190"/>
      <c r="H108" s="3"/>
    </row>
    <row r="109" spans="2:8" ht="12.75" customHeight="1" x14ac:dyDescent="0.2">
      <c r="B109" s="190"/>
      <c r="H109" s="3"/>
    </row>
    <row r="110" spans="2:8" ht="12.75" customHeight="1" x14ac:dyDescent="0.2">
      <c r="B110" s="190"/>
      <c r="H110" s="3"/>
    </row>
    <row r="111" spans="2:8" ht="12.75" customHeight="1" x14ac:dyDescent="0.2">
      <c r="B111" s="190"/>
      <c r="H111" s="3"/>
    </row>
    <row r="112" spans="2:8" ht="12.75" customHeight="1" x14ac:dyDescent="0.2">
      <c r="B112" s="190"/>
      <c r="H112" s="3"/>
    </row>
    <row r="113" spans="2:8" ht="12.75" customHeight="1" x14ac:dyDescent="0.2">
      <c r="B113" s="190"/>
      <c r="H113" s="3"/>
    </row>
    <row r="114" spans="2:8" ht="12.75" customHeight="1" x14ac:dyDescent="0.2">
      <c r="B114" s="190"/>
      <c r="H114" s="3"/>
    </row>
    <row r="115" spans="2:8" ht="12.75" customHeight="1" x14ac:dyDescent="0.2">
      <c r="B115" s="190"/>
      <c r="H115" s="3"/>
    </row>
    <row r="116" spans="2:8" ht="12.75" customHeight="1" x14ac:dyDescent="0.2">
      <c r="B116" s="190"/>
      <c r="H116" s="3"/>
    </row>
    <row r="117" spans="2:8" ht="12.75" customHeight="1" x14ac:dyDescent="0.2">
      <c r="B117" s="190"/>
      <c r="H117" s="3"/>
    </row>
    <row r="118" spans="2:8" ht="12.75" customHeight="1" x14ac:dyDescent="0.2">
      <c r="B118" s="190"/>
      <c r="H118" s="3"/>
    </row>
    <row r="119" spans="2:8" ht="12.75" customHeight="1" x14ac:dyDescent="0.2">
      <c r="B119" s="190"/>
      <c r="H119" s="3"/>
    </row>
    <row r="120" spans="2:8" ht="12.75" customHeight="1" x14ac:dyDescent="0.2">
      <c r="B120" s="190"/>
      <c r="H120" s="3"/>
    </row>
    <row r="121" spans="2:8" ht="12.75" customHeight="1" x14ac:dyDescent="0.2">
      <c r="B121" s="190"/>
      <c r="H121" s="3"/>
    </row>
    <row r="122" spans="2:8" ht="12.75" customHeight="1" x14ac:dyDescent="0.2">
      <c r="B122" s="190"/>
      <c r="H122" s="3"/>
    </row>
    <row r="123" spans="2:8" ht="12.75" customHeight="1" x14ac:dyDescent="0.2">
      <c r="B123" s="190"/>
      <c r="H123" s="3"/>
    </row>
    <row r="124" spans="2:8" ht="12.75" customHeight="1" x14ac:dyDescent="0.2">
      <c r="B124" s="190"/>
      <c r="H124" s="3"/>
    </row>
    <row r="125" spans="2:8" ht="12.75" customHeight="1" x14ac:dyDescent="0.2">
      <c r="B125" s="190"/>
      <c r="H125" s="3"/>
    </row>
    <row r="126" spans="2:8" ht="12.75" customHeight="1" x14ac:dyDescent="0.2">
      <c r="B126" s="190"/>
      <c r="H126" s="3"/>
    </row>
    <row r="127" spans="2:8" ht="12.75" customHeight="1" x14ac:dyDescent="0.2">
      <c r="B127" s="190"/>
      <c r="H127" s="3"/>
    </row>
    <row r="128" spans="2:8" ht="12.75" customHeight="1" x14ac:dyDescent="0.2">
      <c r="B128" s="190"/>
      <c r="H128" s="3"/>
    </row>
    <row r="129" spans="2:8" ht="12.75" customHeight="1" x14ac:dyDescent="0.2">
      <c r="B129" s="190"/>
      <c r="H129" s="3"/>
    </row>
    <row r="130" spans="2:8" ht="12.75" customHeight="1" x14ac:dyDescent="0.2">
      <c r="B130" s="190"/>
      <c r="H130" s="3"/>
    </row>
    <row r="131" spans="2:8" ht="12.75" customHeight="1" x14ac:dyDescent="0.2">
      <c r="B131" s="190"/>
      <c r="H131" s="3"/>
    </row>
    <row r="132" spans="2:8" ht="12.75" customHeight="1" x14ac:dyDescent="0.2">
      <c r="B132" s="190"/>
      <c r="H132" s="3"/>
    </row>
    <row r="133" spans="2:8" ht="12.75" customHeight="1" x14ac:dyDescent="0.2">
      <c r="B133" s="190"/>
      <c r="H133" s="3"/>
    </row>
    <row r="134" spans="2:8" ht="12.75" customHeight="1" x14ac:dyDescent="0.2">
      <c r="B134" s="190"/>
      <c r="H134" s="3"/>
    </row>
    <row r="135" spans="2:8" ht="12.75" customHeight="1" x14ac:dyDescent="0.2">
      <c r="B135" s="190"/>
      <c r="H135" s="3"/>
    </row>
    <row r="136" spans="2:8" ht="12.75" customHeight="1" x14ac:dyDescent="0.2">
      <c r="B136" s="190"/>
      <c r="H136" s="3"/>
    </row>
    <row r="137" spans="2:8" ht="12.75" customHeight="1" x14ac:dyDescent="0.2">
      <c r="B137" s="190"/>
      <c r="H137" s="3"/>
    </row>
    <row r="138" spans="2:8" ht="12.75" customHeight="1" x14ac:dyDescent="0.2">
      <c r="B138" s="190"/>
      <c r="H138" s="3"/>
    </row>
    <row r="139" spans="2:8" ht="12.75" customHeight="1" x14ac:dyDescent="0.2">
      <c r="B139" s="190"/>
      <c r="H139" s="3"/>
    </row>
    <row r="140" spans="2:8" ht="12.75" customHeight="1" x14ac:dyDescent="0.2">
      <c r="B140" s="190"/>
      <c r="H140" s="3"/>
    </row>
    <row r="141" spans="2:8" ht="12.75" customHeight="1" x14ac:dyDescent="0.2">
      <c r="B141" s="190"/>
      <c r="H141" s="3"/>
    </row>
    <row r="142" spans="2:8" ht="12.75" customHeight="1" x14ac:dyDescent="0.2">
      <c r="B142" s="190"/>
      <c r="H142" s="3"/>
    </row>
    <row r="143" spans="2:8" ht="12.75" customHeight="1" x14ac:dyDescent="0.2">
      <c r="B143" s="190"/>
      <c r="H143" s="3"/>
    </row>
    <row r="144" spans="2:8" ht="12.75" customHeight="1" x14ac:dyDescent="0.2">
      <c r="B144" s="190"/>
      <c r="H144" s="3"/>
    </row>
    <row r="145" spans="2:8" ht="12.75" customHeight="1" x14ac:dyDescent="0.2">
      <c r="B145" s="190"/>
      <c r="H145" s="3"/>
    </row>
    <row r="146" spans="2:8" ht="12.75" customHeight="1" x14ac:dyDescent="0.2">
      <c r="B146" s="190"/>
      <c r="H146" s="3"/>
    </row>
    <row r="147" spans="2:8" ht="12.75" customHeight="1" x14ac:dyDescent="0.2">
      <c r="B147" s="190"/>
      <c r="H147" s="3"/>
    </row>
    <row r="148" spans="2:8" ht="12.75" customHeight="1" x14ac:dyDescent="0.2">
      <c r="B148" s="190"/>
      <c r="H148" s="3"/>
    </row>
    <row r="149" spans="2:8" ht="12.75" customHeight="1" x14ac:dyDescent="0.2">
      <c r="B149" s="190"/>
      <c r="H149" s="3"/>
    </row>
    <row r="150" spans="2:8" ht="12.75" customHeight="1" x14ac:dyDescent="0.2">
      <c r="B150" s="190"/>
      <c r="H150" s="3"/>
    </row>
    <row r="151" spans="2:8" ht="12.75" customHeight="1" x14ac:dyDescent="0.2">
      <c r="B151" s="190"/>
      <c r="H151" s="3"/>
    </row>
    <row r="152" spans="2:8" ht="12.75" customHeight="1" x14ac:dyDescent="0.2">
      <c r="B152" s="190"/>
      <c r="H152" s="3"/>
    </row>
    <row r="153" spans="2:8" ht="12.75" customHeight="1" x14ac:dyDescent="0.2">
      <c r="B153" s="190"/>
      <c r="H153" s="3"/>
    </row>
    <row r="154" spans="2:8" ht="12.75" customHeight="1" x14ac:dyDescent="0.2">
      <c r="B154" s="190"/>
      <c r="H154" s="3"/>
    </row>
    <row r="155" spans="2:8" ht="12.75" customHeight="1" x14ac:dyDescent="0.2">
      <c r="B155" s="190"/>
      <c r="H155" s="3"/>
    </row>
    <row r="156" spans="2:8" ht="12.75" customHeight="1" x14ac:dyDescent="0.2">
      <c r="B156" s="190"/>
      <c r="H156" s="3"/>
    </row>
    <row r="157" spans="2:8" ht="12.75" customHeight="1" x14ac:dyDescent="0.2">
      <c r="B157" s="190"/>
      <c r="H157" s="3"/>
    </row>
    <row r="158" spans="2:8" ht="12.75" customHeight="1" x14ac:dyDescent="0.2">
      <c r="B158" s="190"/>
      <c r="H158" s="3"/>
    </row>
    <row r="159" spans="2:8" ht="12.75" customHeight="1" x14ac:dyDescent="0.2">
      <c r="B159" s="190"/>
      <c r="H159" s="3"/>
    </row>
    <row r="160" spans="2:8" ht="12.75" customHeight="1" x14ac:dyDescent="0.2">
      <c r="B160" s="190"/>
      <c r="H160" s="3"/>
    </row>
    <row r="161" spans="2:8" ht="12.75" customHeight="1" x14ac:dyDescent="0.2">
      <c r="B161" s="190"/>
      <c r="H161" s="3"/>
    </row>
    <row r="162" spans="2:8" ht="12.75" customHeight="1" x14ac:dyDescent="0.2">
      <c r="B162" s="190"/>
      <c r="H162" s="3"/>
    </row>
    <row r="163" spans="2:8" ht="12.75" customHeight="1" x14ac:dyDescent="0.2">
      <c r="B163" s="190"/>
      <c r="H163" s="3"/>
    </row>
    <row r="164" spans="2:8" ht="12.75" customHeight="1" x14ac:dyDescent="0.2">
      <c r="B164" s="190"/>
      <c r="H164" s="3"/>
    </row>
    <row r="165" spans="2:8" ht="12.75" customHeight="1" x14ac:dyDescent="0.2">
      <c r="B165" s="190"/>
      <c r="H165" s="3"/>
    </row>
    <row r="166" spans="2:8" ht="12.75" customHeight="1" x14ac:dyDescent="0.2">
      <c r="B166" s="190"/>
      <c r="H166" s="3"/>
    </row>
    <row r="167" spans="2:8" ht="12.75" customHeight="1" x14ac:dyDescent="0.2">
      <c r="B167" s="190"/>
      <c r="H167" s="3"/>
    </row>
    <row r="168" spans="2:8" ht="12.75" customHeight="1" x14ac:dyDescent="0.2">
      <c r="B168" s="190"/>
      <c r="H168" s="3"/>
    </row>
    <row r="169" spans="2:8" ht="12.75" customHeight="1" x14ac:dyDescent="0.2">
      <c r="B169" s="190"/>
      <c r="H169" s="3"/>
    </row>
    <row r="170" spans="2:8" ht="12.75" customHeight="1" x14ac:dyDescent="0.2">
      <c r="B170" s="190"/>
      <c r="H170" s="3"/>
    </row>
    <row r="171" spans="2:8" ht="12.75" customHeight="1" x14ac:dyDescent="0.2">
      <c r="B171" s="190"/>
      <c r="H171" s="3"/>
    </row>
    <row r="172" spans="2:8" ht="12.75" customHeight="1" x14ac:dyDescent="0.2">
      <c r="B172" s="190"/>
      <c r="H172" s="3"/>
    </row>
    <row r="173" spans="2:8" ht="12.75" customHeight="1" x14ac:dyDescent="0.2">
      <c r="B173" s="190"/>
      <c r="H173" s="3"/>
    </row>
    <row r="174" spans="2:8" ht="12.75" customHeight="1" x14ac:dyDescent="0.2">
      <c r="B174" s="190"/>
      <c r="H174" s="3"/>
    </row>
    <row r="175" spans="2:8" ht="12.75" customHeight="1" x14ac:dyDescent="0.2">
      <c r="B175" s="190"/>
      <c r="H175" s="3"/>
    </row>
    <row r="176" spans="2:8" ht="12.75" customHeight="1" x14ac:dyDescent="0.2">
      <c r="B176" s="190"/>
      <c r="H176" s="3"/>
    </row>
    <row r="177" spans="2:8" ht="12.75" customHeight="1" x14ac:dyDescent="0.2">
      <c r="B177" s="190"/>
      <c r="H177" s="3"/>
    </row>
    <row r="178" spans="2:8" ht="12.75" customHeight="1" x14ac:dyDescent="0.2">
      <c r="B178" s="190"/>
      <c r="H178" s="3"/>
    </row>
    <row r="179" spans="2:8" ht="12.75" customHeight="1" x14ac:dyDescent="0.2">
      <c r="B179" s="190"/>
      <c r="H179" s="3"/>
    </row>
    <row r="180" spans="2:8" ht="12.75" customHeight="1" x14ac:dyDescent="0.2">
      <c r="B180" s="190"/>
      <c r="H180" s="3"/>
    </row>
    <row r="181" spans="2:8" ht="12.75" customHeight="1" x14ac:dyDescent="0.2">
      <c r="B181" s="190"/>
      <c r="H181" s="3"/>
    </row>
    <row r="182" spans="2:8" ht="12.75" customHeight="1" x14ac:dyDescent="0.2">
      <c r="B182" s="190"/>
      <c r="H182" s="3"/>
    </row>
    <row r="183" spans="2:8" ht="12.75" customHeight="1" x14ac:dyDescent="0.2">
      <c r="B183" s="190"/>
      <c r="H183" s="3"/>
    </row>
    <row r="184" spans="2:8" ht="12.75" customHeight="1" x14ac:dyDescent="0.2">
      <c r="B184" s="190"/>
      <c r="H184" s="3"/>
    </row>
    <row r="185" spans="2:8" ht="12.75" customHeight="1" x14ac:dyDescent="0.2">
      <c r="B185" s="190"/>
      <c r="H185" s="3"/>
    </row>
    <row r="186" spans="2:8" ht="12.75" customHeight="1" x14ac:dyDescent="0.2">
      <c r="B186" s="190"/>
      <c r="H186" s="3"/>
    </row>
    <row r="187" spans="2:8" ht="12.75" customHeight="1" x14ac:dyDescent="0.2">
      <c r="B187" s="190"/>
      <c r="H187" s="3"/>
    </row>
    <row r="188" spans="2:8" ht="12.75" customHeight="1" x14ac:dyDescent="0.2">
      <c r="B188" s="190"/>
      <c r="H188" s="3"/>
    </row>
    <row r="189" spans="2:8" ht="12.75" customHeight="1" x14ac:dyDescent="0.2">
      <c r="B189" s="190"/>
      <c r="H189" s="3"/>
    </row>
    <row r="190" spans="2:8" ht="12.75" customHeight="1" x14ac:dyDescent="0.2">
      <c r="B190" s="190"/>
      <c r="H190" s="3"/>
    </row>
    <row r="191" spans="2:8" ht="12.75" customHeight="1" x14ac:dyDescent="0.2">
      <c r="B191" s="190"/>
      <c r="H191" s="3"/>
    </row>
    <row r="192" spans="2:8" ht="12.75" customHeight="1" x14ac:dyDescent="0.2">
      <c r="B192" s="190"/>
      <c r="H192" s="3"/>
    </row>
    <row r="193" spans="2:8" ht="12.75" customHeight="1" x14ac:dyDescent="0.2">
      <c r="B193" s="190"/>
      <c r="H193" s="3"/>
    </row>
    <row r="194" spans="2:8" ht="12.75" customHeight="1" x14ac:dyDescent="0.2">
      <c r="B194" s="190"/>
      <c r="H194" s="3"/>
    </row>
    <row r="195" spans="2:8" ht="12.75" customHeight="1" x14ac:dyDescent="0.2">
      <c r="B195" s="190"/>
      <c r="H195" s="3"/>
    </row>
    <row r="196" spans="2:8" ht="12.75" customHeight="1" x14ac:dyDescent="0.2">
      <c r="B196" s="190"/>
      <c r="H196" s="3"/>
    </row>
    <row r="197" spans="2:8" ht="12.75" customHeight="1" x14ac:dyDescent="0.2">
      <c r="B197" s="190"/>
      <c r="H197" s="3"/>
    </row>
    <row r="198" spans="2:8" ht="12.75" customHeight="1" x14ac:dyDescent="0.2">
      <c r="B198" s="190"/>
      <c r="H198" s="3"/>
    </row>
    <row r="199" spans="2:8" ht="12.75" customHeight="1" x14ac:dyDescent="0.2">
      <c r="B199" s="190"/>
      <c r="H199" s="3"/>
    </row>
    <row r="200" spans="2:8" ht="12.75" customHeight="1" x14ac:dyDescent="0.2">
      <c r="B200" s="190"/>
      <c r="H200" s="3"/>
    </row>
    <row r="201" spans="2:8" ht="12.75" customHeight="1" x14ac:dyDescent="0.2">
      <c r="B201" s="190"/>
      <c r="H201" s="3"/>
    </row>
    <row r="202" spans="2:8" ht="12.75" customHeight="1" x14ac:dyDescent="0.2">
      <c r="B202" s="190"/>
      <c r="H202" s="3"/>
    </row>
    <row r="203" spans="2:8" ht="12.75" customHeight="1" x14ac:dyDescent="0.2">
      <c r="B203" s="190"/>
      <c r="H203" s="3"/>
    </row>
    <row r="204" spans="2:8" ht="12.75" customHeight="1" x14ac:dyDescent="0.2">
      <c r="B204" s="190"/>
      <c r="H204" s="3"/>
    </row>
    <row r="205" spans="2:8" ht="12.75" customHeight="1" x14ac:dyDescent="0.2">
      <c r="B205" s="190"/>
      <c r="H205" s="3"/>
    </row>
    <row r="206" spans="2:8" ht="12.75" customHeight="1" x14ac:dyDescent="0.2">
      <c r="B206" s="190"/>
      <c r="H206" s="3"/>
    </row>
    <row r="207" spans="2:8" ht="12.75" customHeight="1" x14ac:dyDescent="0.2">
      <c r="B207" s="190"/>
      <c r="H207" s="3"/>
    </row>
    <row r="208" spans="2:8" ht="12.75" customHeight="1" x14ac:dyDescent="0.2">
      <c r="B208" s="190"/>
      <c r="H208" s="3"/>
    </row>
    <row r="209" spans="2:8" ht="12.75" customHeight="1" x14ac:dyDescent="0.2">
      <c r="B209" s="190"/>
      <c r="H209" s="3"/>
    </row>
    <row r="210" spans="2:8" ht="12.75" customHeight="1" x14ac:dyDescent="0.2">
      <c r="B210" s="190"/>
      <c r="H210" s="3"/>
    </row>
    <row r="211" spans="2:8" ht="12.75" customHeight="1" x14ac:dyDescent="0.2">
      <c r="B211" s="190"/>
      <c r="H211" s="3"/>
    </row>
    <row r="212" spans="2:8" ht="12.75" customHeight="1" x14ac:dyDescent="0.2">
      <c r="B212" s="190"/>
      <c r="H212" s="3"/>
    </row>
    <row r="213" spans="2:8" ht="12.75" customHeight="1" x14ac:dyDescent="0.2">
      <c r="B213" s="190"/>
      <c r="H213" s="3"/>
    </row>
    <row r="214" spans="2:8" ht="12.75" customHeight="1" x14ac:dyDescent="0.2">
      <c r="B214" s="190"/>
      <c r="H214" s="3"/>
    </row>
    <row r="215" spans="2:8" ht="12.75" customHeight="1" x14ac:dyDescent="0.2">
      <c r="B215" s="190"/>
      <c r="H215" s="3"/>
    </row>
    <row r="216" spans="2:8" ht="12.75" customHeight="1" x14ac:dyDescent="0.2">
      <c r="B216" s="190"/>
      <c r="H216" s="3"/>
    </row>
    <row r="217" spans="2:8" ht="12.75" customHeight="1" x14ac:dyDescent="0.2">
      <c r="B217" s="190"/>
      <c r="H217" s="3"/>
    </row>
    <row r="218" spans="2:8" ht="12.75" customHeight="1" x14ac:dyDescent="0.2">
      <c r="B218" s="190"/>
      <c r="H218" s="3"/>
    </row>
    <row r="219" spans="2:8" ht="12.75" customHeight="1" x14ac:dyDescent="0.2">
      <c r="B219" s="190"/>
      <c r="H219" s="3"/>
    </row>
    <row r="220" spans="2:8" ht="12.75" customHeight="1" x14ac:dyDescent="0.2">
      <c r="B220" s="190"/>
      <c r="H220" s="3"/>
    </row>
    <row r="221" spans="2:8" ht="12.75" customHeight="1" x14ac:dyDescent="0.2">
      <c r="B221" s="190"/>
      <c r="H221" s="3"/>
    </row>
    <row r="222" spans="2:8" ht="12.75" customHeight="1" x14ac:dyDescent="0.2">
      <c r="B222" s="190"/>
      <c r="H222" s="3"/>
    </row>
    <row r="223" spans="2:8" ht="12.75" customHeight="1" x14ac:dyDescent="0.2">
      <c r="B223" s="190"/>
      <c r="H223" s="3"/>
    </row>
    <row r="224" spans="2:8" ht="12.75" customHeight="1" x14ac:dyDescent="0.2">
      <c r="B224" s="190"/>
      <c r="H224" s="3"/>
    </row>
    <row r="225" spans="2:8" ht="12.75" customHeight="1" x14ac:dyDescent="0.2">
      <c r="B225" s="190"/>
      <c r="H225" s="3"/>
    </row>
    <row r="226" spans="2:8" ht="12.75" customHeight="1" x14ac:dyDescent="0.2">
      <c r="B226" s="190"/>
      <c r="H226" s="3"/>
    </row>
    <row r="227" spans="2:8" ht="12.75" customHeight="1" x14ac:dyDescent="0.2">
      <c r="B227" s="190"/>
      <c r="H227" s="3"/>
    </row>
    <row r="228" spans="2:8" ht="12.75" customHeight="1" x14ac:dyDescent="0.2">
      <c r="B228" s="190"/>
      <c r="H228" s="3"/>
    </row>
    <row r="229" spans="2:8" ht="12.75" customHeight="1" x14ac:dyDescent="0.2">
      <c r="B229" s="190"/>
      <c r="H229" s="3"/>
    </row>
    <row r="230" spans="2:8" ht="12.75" customHeight="1" x14ac:dyDescent="0.2">
      <c r="B230" s="190"/>
      <c r="H230" s="3"/>
    </row>
    <row r="231" spans="2:8" ht="12.75" customHeight="1" x14ac:dyDescent="0.2">
      <c r="B231" s="190"/>
      <c r="H231" s="3"/>
    </row>
    <row r="232" spans="2:8" ht="12.75" customHeight="1" x14ac:dyDescent="0.2">
      <c r="B232" s="190"/>
      <c r="H232" s="3"/>
    </row>
    <row r="233" spans="2:8" ht="12.75" customHeight="1" x14ac:dyDescent="0.2">
      <c r="B233" s="190"/>
      <c r="H233" s="3"/>
    </row>
    <row r="234" spans="2:8" ht="12.75" customHeight="1" x14ac:dyDescent="0.2">
      <c r="B234" s="190"/>
      <c r="H234" s="3"/>
    </row>
    <row r="235" spans="2:8" ht="12.75" customHeight="1" x14ac:dyDescent="0.2">
      <c r="B235" s="190"/>
      <c r="H235" s="3"/>
    </row>
    <row r="236" spans="2:8" ht="12.75" customHeight="1" x14ac:dyDescent="0.2">
      <c r="B236" s="190"/>
      <c r="H236" s="3"/>
    </row>
    <row r="237" spans="2:8" ht="12.75" customHeight="1" x14ac:dyDescent="0.2">
      <c r="B237" s="190"/>
      <c r="H237" s="3"/>
    </row>
    <row r="238" spans="2:8" ht="12.75" customHeight="1" x14ac:dyDescent="0.2">
      <c r="B238" s="190"/>
      <c r="H238" s="3"/>
    </row>
    <row r="239" spans="2:8" ht="12.75" customHeight="1" x14ac:dyDescent="0.2">
      <c r="B239" s="190"/>
      <c r="H239" s="3"/>
    </row>
    <row r="240" spans="2:8" ht="12.75" customHeight="1" x14ac:dyDescent="0.2">
      <c r="B240" s="190"/>
      <c r="H240" s="3"/>
    </row>
    <row r="241" spans="2:8" ht="12.75" customHeight="1" x14ac:dyDescent="0.2">
      <c r="B241" s="190"/>
      <c r="H241" s="3"/>
    </row>
    <row r="242" spans="2:8" ht="12.75" customHeight="1" x14ac:dyDescent="0.2">
      <c r="B242" s="190"/>
      <c r="H242" s="3"/>
    </row>
    <row r="243" spans="2:8" ht="12.75" customHeight="1" x14ac:dyDescent="0.2">
      <c r="B243" s="190"/>
      <c r="H243" s="3"/>
    </row>
    <row r="244" spans="2:8" ht="12.75" customHeight="1" x14ac:dyDescent="0.2">
      <c r="B244" s="190"/>
      <c r="H244" s="3"/>
    </row>
    <row r="245" spans="2:8" ht="12.75" customHeight="1" x14ac:dyDescent="0.2">
      <c r="B245" s="190"/>
      <c r="H245" s="3"/>
    </row>
    <row r="246" spans="2:8" ht="12.75" customHeight="1" x14ac:dyDescent="0.2">
      <c r="B246" s="190"/>
      <c r="H246" s="3"/>
    </row>
    <row r="247" spans="2:8" ht="12.75" customHeight="1" x14ac:dyDescent="0.2">
      <c r="B247" s="190"/>
      <c r="H247" s="3"/>
    </row>
    <row r="248" spans="2:8" ht="12.75" customHeight="1" x14ac:dyDescent="0.2">
      <c r="B248" s="190"/>
      <c r="H248" s="3"/>
    </row>
    <row r="249" spans="2:8" ht="12.75" customHeight="1" x14ac:dyDescent="0.2">
      <c r="B249" s="190"/>
      <c r="H249" s="3"/>
    </row>
    <row r="250" spans="2:8" ht="12.75" customHeight="1" x14ac:dyDescent="0.2">
      <c r="B250" s="190"/>
      <c r="H250" s="3"/>
    </row>
    <row r="251" spans="2:8" ht="12.75" customHeight="1" x14ac:dyDescent="0.2">
      <c r="B251" s="190"/>
      <c r="H251" s="3"/>
    </row>
    <row r="252" spans="2:8" ht="12.75" customHeight="1" x14ac:dyDescent="0.2">
      <c r="B252" s="190"/>
      <c r="H252" s="3"/>
    </row>
    <row r="253" spans="2:8" ht="12.75" customHeight="1" x14ac:dyDescent="0.2">
      <c r="B253" s="190"/>
      <c r="H253" s="3"/>
    </row>
    <row r="254" spans="2:8" ht="12.75" customHeight="1" x14ac:dyDescent="0.2">
      <c r="B254" s="190"/>
      <c r="H254" s="3"/>
    </row>
    <row r="255" spans="2:8" ht="12.75" customHeight="1" x14ac:dyDescent="0.2">
      <c r="B255" s="190"/>
      <c r="H255" s="3"/>
    </row>
    <row r="256" spans="2:8" ht="12.75" customHeight="1" x14ac:dyDescent="0.2">
      <c r="B256" s="190"/>
      <c r="H256" s="3"/>
    </row>
    <row r="257" spans="2:8" ht="12.75" customHeight="1" x14ac:dyDescent="0.2">
      <c r="B257" s="190"/>
      <c r="H257" s="3"/>
    </row>
    <row r="258" spans="2:8" ht="12.75" customHeight="1" x14ac:dyDescent="0.2">
      <c r="B258" s="190"/>
      <c r="H258" s="3"/>
    </row>
    <row r="259" spans="2:8" ht="12.75" customHeight="1" x14ac:dyDescent="0.2">
      <c r="B259" s="190"/>
      <c r="H259" s="3"/>
    </row>
    <row r="260" spans="2:8" ht="12.75" customHeight="1" x14ac:dyDescent="0.2">
      <c r="B260" s="190"/>
      <c r="H260" s="3"/>
    </row>
    <row r="261" spans="2:8" ht="12.75" customHeight="1" x14ac:dyDescent="0.2">
      <c r="B261" s="190"/>
      <c r="H261" s="3"/>
    </row>
    <row r="262" spans="2:8" ht="12.75" customHeight="1" x14ac:dyDescent="0.2">
      <c r="B262" s="190"/>
      <c r="H262" s="3"/>
    </row>
    <row r="263" spans="2:8" ht="12.75" customHeight="1" x14ac:dyDescent="0.2">
      <c r="B263" s="190"/>
      <c r="H263" s="3"/>
    </row>
    <row r="264" spans="2:8" ht="12.75" customHeight="1" x14ac:dyDescent="0.2">
      <c r="B264" s="190"/>
      <c r="H264" s="3"/>
    </row>
    <row r="265" spans="2:8" ht="12.75" customHeight="1" x14ac:dyDescent="0.2">
      <c r="B265" s="190"/>
      <c r="H265" s="3"/>
    </row>
    <row r="266" spans="2:8" ht="12.75" customHeight="1" x14ac:dyDescent="0.2">
      <c r="B266" s="190"/>
      <c r="H266" s="3"/>
    </row>
    <row r="267" spans="2:8" ht="12.75" customHeight="1" x14ac:dyDescent="0.2">
      <c r="B267" s="190"/>
      <c r="H267" s="3"/>
    </row>
    <row r="268" spans="2:8" ht="12.75" customHeight="1" x14ac:dyDescent="0.2">
      <c r="B268" s="190"/>
      <c r="H268" s="3"/>
    </row>
    <row r="269" spans="2:8" ht="12.75" customHeight="1" x14ac:dyDescent="0.2">
      <c r="B269" s="190"/>
      <c r="H269" s="3"/>
    </row>
    <row r="270" spans="2:8" ht="12.75" customHeight="1" x14ac:dyDescent="0.2">
      <c r="B270" s="190"/>
      <c r="H270" s="3"/>
    </row>
    <row r="271" spans="2:8" ht="12.75" customHeight="1" x14ac:dyDescent="0.2">
      <c r="B271" s="190"/>
      <c r="H271" s="3"/>
    </row>
    <row r="272" spans="2:8" ht="12.75" customHeight="1" x14ac:dyDescent="0.2">
      <c r="B272" s="190"/>
      <c r="H272" s="3"/>
    </row>
    <row r="273" spans="2:8" ht="12.75" customHeight="1" x14ac:dyDescent="0.2">
      <c r="B273" s="190"/>
      <c r="H273" s="3"/>
    </row>
    <row r="274" spans="2:8" ht="12.75" customHeight="1" x14ac:dyDescent="0.2">
      <c r="B274" s="190"/>
      <c r="H274" s="3"/>
    </row>
    <row r="275" spans="2:8" ht="12.75" customHeight="1" x14ac:dyDescent="0.2">
      <c r="B275" s="190"/>
      <c r="H275" s="3"/>
    </row>
    <row r="276" spans="2:8" ht="12.75" customHeight="1" x14ac:dyDescent="0.2">
      <c r="B276" s="190"/>
      <c r="H276" s="3"/>
    </row>
    <row r="277" spans="2:8" ht="12.75" customHeight="1" x14ac:dyDescent="0.2">
      <c r="B277" s="190"/>
      <c r="H277" s="3"/>
    </row>
    <row r="278" spans="2:8" ht="12.75" customHeight="1" x14ac:dyDescent="0.2">
      <c r="B278" s="190"/>
      <c r="H278" s="3"/>
    </row>
    <row r="279" spans="2:8" ht="12.75" customHeight="1" x14ac:dyDescent="0.2">
      <c r="B279" s="190"/>
      <c r="H279" s="3"/>
    </row>
    <row r="280" spans="2:8" ht="12.75" customHeight="1" x14ac:dyDescent="0.2">
      <c r="B280" s="190"/>
      <c r="H280" s="3"/>
    </row>
    <row r="281" spans="2:8" ht="12.75" customHeight="1" x14ac:dyDescent="0.2">
      <c r="B281" s="190"/>
      <c r="H281" s="3"/>
    </row>
    <row r="282" spans="2:8" ht="12.75" customHeight="1" x14ac:dyDescent="0.2">
      <c r="B282" s="190"/>
      <c r="H282" s="3"/>
    </row>
    <row r="283" spans="2:8" ht="12.75" customHeight="1" x14ac:dyDescent="0.2">
      <c r="B283" s="190"/>
      <c r="H283" s="3"/>
    </row>
    <row r="284" spans="2:8" ht="12.75" customHeight="1" x14ac:dyDescent="0.2">
      <c r="B284" s="190"/>
      <c r="H284" s="3"/>
    </row>
    <row r="285" spans="2:8" ht="12.75" customHeight="1" x14ac:dyDescent="0.2">
      <c r="B285" s="190"/>
      <c r="H285" s="3"/>
    </row>
    <row r="286" spans="2:8" ht="12.75" customHeight="1" x14ac:dyDescent="0.2">
      <c r="B286" s="190"/>
      <c r="H286" s="3"/>
    </row>
    <row r="287" spans="2:8" ht="12.75" customHeight="1" x14ac:dyDescent="0.2">
      <c r="B287" s="190"/>
      <c r="H287" s="3"/>
    </row>
    <row r="288" spans="2:8" ht="12.75" customHeight="1" x14ac:dyDescent="0.2">
      <c r="B288" s="190"/>
      <c r="H288" s="3"/>
    </row>
    <row r="289" spans="2:8" ht="12.75" customHeight="1" x14ac:dyDescent="0.2">
      <c r="B289" s="190"/>
      <c r="H289" s="3"/>
    </row>
    <row r="290" spans="2:8" ht="12.75" customHeight="1" x14ac:dyDescent="0.2">
      <c r="B290" s="190"/>
      <c r="H290" s="3"/>
    </row>
    <row r="291" spans="2:8" ht="12.75" customHeight="1" x14ac:dyDescent="0.2">
      <c r="B291" s="190"/>
      <c r="H291" s="3"/>
    </row>
    <row r="292" spans="2:8" ht="12.75" customHeight="1" x14ac:dyDescent="0.2">
      <c r="B292" s="190"/>
      <c r="H292" s="3"/>
    </row>
    <row r="293" spans="2:8" ht="12.75" customHeight="1" x14ac:dyDescent="0.2">
      <c r="B293" s="190"/>
      <c r="H293" s="3"/>
    </row>
    <row r="294" spans="2:8" ht="12.75" customHeight="1" x14ac:dyDescent="0.2">
      <c r="B294" s="190"/>
      <c r="H294" s="3"/>
    </row>
    <row r="295" spans="2:8" ht="12.75" customHeight="1" x14ac:dyDescent="0.2">
      <c r="B295" s="190"/>
      <c r="H295" s="3"/>
    </row>
    <row r="296" spans="2:8" ht="12.75" customHeight="1" x14ac:dyDescent="0.2">
      <c r="B296" s="190"/>
      <c r="H296" s="3"/>
    </row>
    <row r="297" spans="2:8" ht="12.75" customHeight="1" x14ac:dyDescent="0.2">
      <c r="B297" s="190"/>
      <c r="H297" s="3"/>
    </row>
    <row r="298" spans="2:8" ht="12.75" customHeight="1" x14ac:dyDescent="0.2">
      <c r="B298" s="190"/>
      <c r="H298" s="3"/>
    </row>
    <row r="299" spans="2:8" ht="12.75" customHeight="1" x14ac:dyDescent="0.2">
      <c r="B299" s="190"/>
      <c r="H299" s="3"/>
    </row>
    <row r="300" spans="2:8" ht="12.75" customHeight="1" x14ac:dyDescent="0.2">
      <c r="B300" s="190"/>
      <c r="H300" s="3"/>
    </row>
    <row r="301" spans="2:8" ht="12.75" customHeight="1" x14ac:dyDescent="0.2">
      <c r="B301" s="190"/>
      <c r="H301" s="3"/>
    </row>
    <row r="302" spans="2:8" ht="12.75" customHeight="1" x14ac:dyDescent="0.2">
      <c r="B302" s="190"/>
      <c r="H302" s="3"/>
    </row>
    <row r="303" spans="2:8" ht="12.75" customHeight="1" x14ac:dyDescent="0.2">
      <c r="B303" s="190"/>
      <c r="H303" s="3"/>
    </row>
    <row r="304" spans="2:8" ht="12.75" customHeight="1" x14ac:dyDescent="0.2">
      <c r="B304" s="190"/>
      <c r="H304" s="3"/>
    </row>
    <row r="305" spans="2:8" ht="12.75" customHeight="1" x14ac:dyDescent="0.2">
      <c r="B305" s="190"/>
      <c r="H305" s="3"/>
    </row>
    <row r="306" spans="2:8" ht="12.75" customHeight="1" x14ac:dyDescent="0.2">
      <c r="B306" s="190"/>
      <c r="H306" s="3"/>
    </row>
    <row r="307" spans="2:8" ht="12.75" customHeight="1" x14ac:dyDescent="0.2">
      <c r="B307" s="190"/>
      <c r="H307" s="3"/>
    </row>
    <row r="308" spans="2:8" ht="12.75" customHeight="1" x14ac:dyDescent="0.2">
      <c r="B308" s="190"/>
      <c r="H308" s="3"/>
    </row>
    <row r="309" spans="2:8" ht="12.75" customHeight="1" x14ac:dyDescent="0.2">
      <c r="B309" s="190"/>
      <c r="H309" s="3"/>
    </row>
    <row r="310" spans="2:8" ht="12.75" customHeight="1" x14ac:dyDescent="0.2">
      <c r="B310" s="190"/>
      <c r="H310" s="3"/>
    </row>
    <row r="311" spans="2:8" ht="12.75" customHeight="1" x14ac:dyDescent="0.2">
      <c r="B311" s="190"/>
      <c r="H311" s="3"/>
    </row>
    <row r="312" spans="2:8" ht="12.75" customHeight="1" x14ac:dyDescent="0.2">
      <c r="B312" s="190"/>
      <c r="H312" s="3"/>
    </row>
    <row r="313" spans="2:8" ht="12.75" customHeight="1" x14ac:dyDescent="0.2">
      <c r="B313" s="190"/>
      <c r="H313" s="3"/>
    </row>
    <row r="314" spans="2:8" ht="12.75" customHeight="1" x14ac:dyDescent="0.2">
      <c r="B314" s="190"/>
      <c r="H314" s="3"/>
    </row>
    <row r="315" spans="2:8" ht="12.75" customHeight="1" x14ac:dyDescent="0.2">
      <c r="B315" s="190"/>
      <c r="H315" s="3"/>
    </row>
    <row r="316" spans="2:8" ht="12.75" customHeight="1" x14ac:dyDescent="0.2">
      <c r="B316" s="190"/>
      <c r="H316" s="3"/>
    </row>
    <row r="317" spans="2:8" ht="12.75" customHeight="1" x14ac:dyDescent="0.2">
      <c r="B317" s="190"/>
      <c r="H317" s="3"/>
    </row>
    <row r="318" spans="2:8" ht="12.75" customHeight="1" x14ac:dyDescent="0.2">
      <c r="B318" s="190"/>
      <c r="H318" s="3"/>
    </row>
    <row r="319" spans="2:8" ht="12.75" customHeight="1" x14ac:dyDescent="0.2">
      <c r="B319" s="190"/>
      <c r="H319" s="3"/>
    </row>
    <row r="320" spans="2:8" ht="12.75" customHeight="1" x14ac:dyDescent="0.2">
      <c r="B320" s="190"/>
      <c r="H320" s="3"/>
    </row>
    <row r="321" spans="2:8" ht="12.75" customHeight="1" x14ac:dyDescent="0.2">
      <c r="B321" s="190"/>
      <c r="H321" s="3"/>
    </row>
    <row r="322" spans="2:8" ht="12.75" customHeight="1" x14ac:dyDescent="0.2">
      <c r="B322" s="190"/>
      <c r="H322" s="3"/>
    </row>
    <row r="323" spans="2:8" ht="12.75" customHeight="1" x14ac:dyDescent="0.2">
      <c r="B323" s="190"/>
      <c r="H323" s="3"/>
    </row>
    <row r="324" spans="2:8" ht="12.75" customHeight="1" x14ac:dyDescent="0.2">
      <c r="B324" s="190"/>
      <c r="H324" s="3"/>
    </row>
    <row r="325" spans="2:8" ht="12.75" customHeight="1" x14ac:dyDescent="0.2">
      <c r="B325" s="190"/>
      <c r="H325" s="3"/>
    </row>
    <row r="326" spans="2:8" ht="12.75" customHeight="1" x14ac:dyDescent="0.2">
      <c r="B326" s="190"/>
      <c r="H326" s="3"/>
    </row>
    <row r="327" spans="2:8" ht="12.75" customHeight="1" x14ac:dyDescent="0.2">
      <c r="B327" s="190"/>
      <c r="H327" s="3"/>
    </row>
    <row r="328" spans="2:8" ht="12.75" customHeight="1" x14ac:dyDescent="0.2">
      <c r="B328" s="190"/>
      <c r="H328" s="3"/>
    </row>
    <row r="329" spans="2:8" ht="12.75" customHeight="1" x14ac:dyDescent="0.2">
      <c r="B329" s="190"/>
      <c r="H329" s="3"/>
    </row>
    <row r="330" spans="2:8" ht="12.75" customHeight="1" x14ac:dyDescent="0.2">
      <c r="B330" s="190"/>
      <c r="H330" s="3"/>
    </row>
    <row r="331" spans="2:8" ht="12.75" customHeight="1" x14ac:dyDescent="0.2">
      <c r="B331" s="190"/>
      <c r="H331" s="3"/>
    </row>
    <row r="332" spans="2:8" ht="12.75" customHeight="1" x14ac:dyDescent="0.2">
      <c r="B332" s="190"/>
      <c r="H332" s="3"/>
    </row>
    <row r="333" spans="2:8" ht="12.75" customHeight="1" x14ac:dyDescent="0.2">
      <c r="B333" s="190"/>
      <c r="H333" s="3"/>
    </row>
    <row r="334" spans="2:8" ht="12.75" customHeight="1" x14ac:dyDescent="0.2">
      <c r="B334" s="190"/>
      <c r="H334" s="3"/>
    </row>
    <row r="335" spans="2:8" ht="12.75" customHeight="1" x14ac:dyDescent="0.2">
      <c r="B335" s="190"/>
      <c r="H335" s="3"/>
    </row>
    <row r="336" spans="2:8" ht="12.75" customHeight="1" x14ac:dyDescent="0.2">
      <c r="B336" s="190"/>
      <c r="H336" s="3"/>
    </row>
    <row r="337" spans="2:8" ht="12.75" customHeight="1" x14ac:dyDescent="0.2">
      <c r="B337" s="190"/>
      <c r="H337" s="3"/>
    </row>
    <row r="338" spans="2:8" ht="12.75" customHeight="1" x14ac:dyDescent="0.2">
      <c r="B338" s="190"/>
      <c r="H338" s="3"/>
    </row>
    <row r="339" spans="2:8" ht="12.75" customHeight="1" x14ac:dyDescent="0.2">
      <c r="B339" s="190"/>
      <c r="H339" s="3"/>
    </row>
    <row r="340" spans="2:8" ht="12.75" customHeight="1" x14ac:dyDescent="0.2">
      <c r="B340" s="190"/>
      <c r="H340" s="3"/>
    </row>
    <row r="341" spans="2:8" ht="12.75" customHeight="1" x14ac:dyDescent="0.2">
      <c r="B341" s="190"/>
      <c r="H341" s="3"/>
    </row>
    <row r="342" spans="2:8" ht="12.75" customHeight="1" x14ac:dyDescent="0.2">
      <c r="B342" s="190"/>
      <c r="H342" s="3"/>
    </row>
    <row r="343" spans="2:8" ht="12.75" customHeight="1" x14ac:dyDescent="0.2">
      <c r="B343" s="190"/>
      <c r="H343" s="3"/>
    </row>
    <row r="344" spans="2:8" ht="12.75" customHeight="1" x14ac:dyDescent="0.2">
      <c r="B344" s="190"/>
      <c r="H344" s="3"/>
    </row>
    <row r="345" spans="2:8" ht="12.75" customHeight="1" x14ac:dyDescent="0.2">
      <c r="B345" s="190"/>
      <c r="H345" s="3"/>
    </row>
    <row r="346" spans="2:8" ht="12.75" customHeight="1" x14ac:dyDescent="0.2">
      <c r="B346" s="190"/>
      <c r="H346" s="3"/>
    </row>
    <row r="347" spans="2:8" ht="12.75" customHeight="1" x14ac:dyDescent="0.2">
      <c r="B347" s="190"/>
      <c r="H347" s="3"/>
    </row>
    <row r="348" spans="2:8" ht="12.75" customHeight="1" x14ac:dyDescent="0.2">
      <c r="B348" s="190"/>
      <c r="H348" s="3"/>
    </row>
    <row r="349" spans="2:8" ht="12.75" customHeight="1" x14ac:dyDescent="0.2">
      <c r="B349" s="190"/>
      <c r="H349" s="3"/>
    </row>
    <row r="350" spans="2:8" ht="12.75" customHeight="1" x14ac:dyDescent="0.2">
      <c r="B350" s="190"/>
      <c r="H350" s="3"/>
    </row>
    <row r="351" spans="2:8" ht="12.75" customHeight="1" x14ac:dyDescent="0.2">
      <c r="B351" s="190"/>
      <c r="H351" s="3"/>
    </row>
    <row r="352" spans="2:8" ht="12.75" customHeight="1" x14ac:dyDescent="0.2">
      <c r="B352" s="190"/>
      <c r="H352" s="3"/>
    </row>
    <row r="353" spans="2:8" ht="12.75" customHeight="1" x14ac:dyDescent="0.2">
      <c r="B353" s="190"/>
      <c r="H353" s="3"/>
    </row>
    <row r="354" spans="2:8" ht="12.75" customHeight="1" x14ac:dyDescent="0.2">
      <c r="B354" s="190"/>
      <c r="H354" s="3"/>
    </row>
    <row r="355" spans="2:8" ht="12.75" customHeight="1" x14ac:dyDescent="0.2">
      <c r="B355" s="190"/>
      <c r="H355" s="3"/>
    </row>
    <row r="356" spans="2:8" ht="12.75" customHeight="1" x14ac:dyDescent="0.2">
      <c r="B356" s="190"/>
      <c r="H356" s="3"/>
    </row>
    <row r="357" spans="2:8" ht="12.75" customHeight="1" x14ac:dyDescent="0.2">
      <c r="B357" s="190"/>
      <c r="H357" s="3"/>
    </row>
    <row r="358" spans="2:8" ht="12.75" customHeight="1" x14ac:dyDescent="0.2">
      <c r="B358" s="190"/>
      <c r="H358" s="3"/>
    </row>
    <row r="359" spans="2:8" ht="12.75" customHeight="1" x14ac:dyDescent="0.2">
      <c r="B359" s="190"/>
      <c r="H359" s="3"/>
    </row>
    <row r="360" spans="2:8" ht="12.75" customHeight="1" x14ac:dyDescent="0.2">
      <c r="B360" s="190"/>
      <c r="H360" s="3"/>
    </row>
    <row r="361" spans="2:8" ht="12.75" customHeight="1" x14ac:dyDescent="0.2">
      <c r="B361" s="190"/>
      <c r="H361" s="3"/>
    </row>
    <row r="362" spans="2:8" ht="12.75" customHeight="1" x14ac:dyDescent="0.2">
      <c r="B362" s="190"/>
      <c r="H362" s="3"/>
    </row>
    <row r="363" spans="2:8" ht="12.75" customHeight="1" x14ac:dyDescent="0.2">
      <c r="B363" s="190"/>
      <c r="H363" s="3"/>
    </row>
    <row r="364" spans="2:8" ht="12.75" customHeight="1" x14ac:dyDescent="0.2">
      <c r="B364" s="190"/>
      <c r="H364" s="3"/>
    </row>
    <row r="365" spans="2:8" ht="12.75" customHeight="1" x14ac:dyDescent="0.2">
      <c r="B365" s="190"/>
      <c r="H365" s="3"/>
    </row>
    <row r="366" spans="2:8" ht="12.75" customHeight="1" x14ac:dyDescent="0.2">
      <c r="B366" s="190"/>
      <c r="H366" s="3"/>
    </row>
    <row r="367" spans="2:8" ht="12.75" customHeight="1" x14ac:dyDescent="0.2">
      <c r="B367" s="190"/>
      <c r="H367" s="3"/>
    </row>
    <row r="368" spans="2:8" ht="12.75" customHeight="1" x14ac:dyDescent="0.2">
      <c r="B368" s="190"/>
      <c r="H368" s="3"/>
    </row>
    <row r="369" spans="2:8" ht="12.75" customHeight="1" x14ac:dyDescent="0.2">
      <c r="B369" s="190"/>
      <c r="H369" s="3"/>
    </row>
    <row r="370" spans="2:8" ht="12.75" customHeight="1" x14ac:dyDescent="0.2">
      <c r="B370" s="190"/>
      <c r="H370" s="3"/>
    </row>
    <row r="371" spans="2:8" ht="12.75" customHeight="1" x14ac:dyDescent="0.2">
      <c r="B371" s="190"/>
      <c r="H371" s="3"/>
    </row>
    <row r="372" spans="2:8" ht="12.75" customHeight="1" x14ac:dyDescent="0.2">
      <c r="B372" s="190"/>
      <c r="H372" s="3"/>
    </row>
    <row r="373" spans="2:8" ht="12.75" customHeight="1" x14ac:dyDescent="0.2">
      <c r="B373" s="190"/>
      <c r="H373" s="3"/>
    </row>
    <row r="374" spans="2:8" ht="12.75" customHeight="1" x14ac:dyDescent="0.2">
      <c r="B374" s="190"/>
      <c r="H374" s="3"/>
    </row>
    <row r="375" spans="2:8" ht="12.75" customHeight="1" x14ac:dyDescent="0.2">
      <c r="B375" s="190"/>
      <c r="H375" s="3"/>
    </row>
    <row r="376" spans="2:8" ht="12.75" customHeight="1" x14ac:dyDescent="0.2">
      <c r="B376" s="190"/>
      <c r="H376" s="3"/>
    </row>
    <row r="377" spans="2:8" ht="12.75" customHeight="1" x14ac:dyDescent="0.2">
      <c r="B377" s="190"/>
      <c r="H377" s="3"/>
    </row>
    <row r="378" spans="2:8" ht="12.75" customHeight="1" x14ac:dyDescent="0.2">
      <c r="B378" s="190"/>
      <c r="H378" s="3"/>
    </row>
    <row r="379" spans="2:8" ht="12.75" customHeight="1" x14ac:dyDescent="0.2">
      <c r="B379" s="190"/>
      <c r="H379" s="3"/>
    </row>
    <row r="380" spans="2:8" ht="12.75" customHeight="1" x14ac:dyDescent="0.2">
      <c r="B380" s="190"/>
      <c r="H380" s="3"/>
    </row>
    <row r="381" spans="2:8" ht="12.75" customHeight="1" x14ac:dyDescent="0.2">
      <c r="B381" s="190"/>
      <c r="H381" s="3"/>
    </row>
    <row r="382" spans="2:8" ht="12.75" customHeight="1" x14ac:dyDescent="0.2">
      <c r="B382" s="190"/>
      <c r="H382" s="3"/>
    </row>
    <row r="383" spans="2:8" ht="12.75" customHeight="1" x14ac:dyDescent="0.2">
      <c r="B383" s="190"/>
      <c r="H383" s="3"/>
    </row>
    <row r="384" spans="2:8" ht="12.75" customHeight="1" x14ac:dyDescent="0.2">
      <c r="B384" s="190"/>
      <c r="H384" s="3"/>
    </row>
    <row r="385" spans="2:8" ht="12.75" customHeight="1" x14ac:dyDescent="0.2">
      <c r="B385" s="190"/>
      <c r="H385" s="3"/>
    </row>
    <row r="386" spans="2:8" ht="12.75" customHeight="1" x14ac:dyDescent="0.2">
      <c r="B386" s="190"/>
      <c r="H386" s="3"/>
    </row>
    <row r="387" spans="2:8" ht="12.75" customHeight="1" x14ac:dyDescent="0.2">
      <c r="B387" s="190"/>
      <c r="H387" s="3"/>
    </row>
    <row r="388" spans="2:8" ht="12.75" customHeight="1" x14ac:dyDescent="0.2">
      <c r="B388" s="190"/>
      <c r="H388" s="3"/>
    </row>
    <row r="389" spans="2:8" ht="12.75" customHeight="1" x14ac:dyDescent="0.2">
      <c r="B389" s="190"/>
      <c r="H389" s="3"/>
    </row>
    <row r="390" spans="2:8" ht="12.75" customHeight="1" x14ac:dyDescent="0.2">
      <c r="B390" s="190"/>
      <c r="H390" s="3"/>
    </row>
    <row r="391" spans="2:8" ht="12.75" customHeight="1" x14ac:dyDescent="0.2">
      <c r="B391" s="190"/>
      <c r="H391" s="3"/>
    </row>
    <row r="392" spans="2:8" ht="12.75" customHeight="1" x14ac:dyDescent="0.2">
      <c r="B392" s="190"/>
      <c r="H392" s="3"/>
    </row>
    <row r="393" spans="2:8" ht="12.75" customHeight="1" x14ac:dyDescent="0.2">
      <c r="B393" s="190"/>
      <c r="H393" s="3"/>
    </row>
    <row r="394" spans="2:8" ht="12.75" customHeight="1" x14ac:dyDescent="0.2">
      <c r="B394" s="190"/>
      <c r="H394" s="3"/>
    </row>
    <row r="395" spans="2:8" ht="12.75" customHeight="1" x14ac:dyDescent="0.2">
      <c r="B395" s="190"/>
      <c r="H395" s="3"/>
    </row>
    <row r="396" spans="2:8" ht="12.75" customHeight="1" x14ac:dyDescent="0.2">
      <c r="B396" s="190"/>
      <c r="H396" s="3"/>
    </row>
    <row r="397" spans="2:8" ht="12.75" customHeight="1" x14ac:dyDescent="0.2">
      <c r="B397" s="190"/>
      <c r="H397" s="3"/>
    </row>
    <row r="398" spans="2:8" ht="12.75" customHeight="1" x14ac:dyDescent="0.2">
      <c r="B398" s="190"/>
      <c r="H398" s="3"/>
    </row>
    <row r="399" spans="2:8" ht="12.75" customHeight="1" x14ac:dyDescent="0.2">
      <c r="B399" s="190"/>
      <c r="H399" s="3"/>
    </row>
    <row r="400" spans="2:8" ht="12.75" customHeight="1" x14ac:dyDescent="0.2">
      <c r="B400" s="190"/>
      <c r="H400" s="3"/>
    </row>
    <row r="401" spans="2:8" ht="12.75" customHeight="1" x14ac:dyDescent="0.2">
      <c r="B401" s="190"/>
      <c r="H401" s="3"/>
    </row>
    <row r="402" spans="2:8" ht="12.75" customHeight="1" x14ac:dyDescent="0.2">
      <c r="B402" s="190"/>
      <c r="H402" s="3"/>
    </row>
    <row r="403" spans="2:8" ht="12.75" customHeight="1" x14ac:dyDescent="0.2">
      <c r="B403" s="190"/>
      <c r="H403" s="3"/>
    </row>
    <row r="404" spans="2:8" ht="12.75" customHeight="1" x14ac:dyDescent="0.2">
      <c r="B404" s="190"/>
      <c r="H404" s="3"/>
    </row>
    <row r="405" spans="2:8" ht="12.75" customHeight="1" x14ac:dyDescent="0.2">
      <c r="B405" s="190"/>
      <c r="H405" s="3"/>
    </row>
    <row r="406" spans="2:8" ht="12.75" customHeight="1" x14ac:dyDescent="0.2">
      <c r="B406" s="190"/>
      <c r="H406" s="3"/>
    </row>
    <row r="407" spans="2:8" ht="12.75" customHeight="1" x14ac:dyDescent="0.2">
      <c r="B407" s="190"/>
      <c r="H407" s="3"/>
    </row>
    <row r="408" spans="2:8" ht="12.75" customHeight="1" x14ac:dyDescent="0.2">
      <c r="B408" s="190"/>
      <c r="H408" s="3"/>
    </row>
    <row r="409" spans="2:8" ht="12.75" customHeight="1" x14ac:dyDescent="0.2">
      <c r="B409" s="190"/>
      <c r="H409" s="3"/>
    </row>
    <row r="410" spans="2:8" ht="12.75" customHeight="1" x14ac:dyDescent="0.2">
      <c r="B410" s="190"/>
      <c r="H410" s="3"/>
    </row>
    <row r="411" spans="2:8" ht="12.75" customHeight="1" x14ac:dyDescent="0.2">
      <c r="B411" s="190"/>
      <c r="H411" s="3"/>
    </row>
    <row r="412" spans="2:8" ht="12.75" customHeight="1" x14ac:dyDescent="0.2">
      <c r="B412" s="190"/>
      <c r="H412" s="3"/>
    </row>
    <row r="413" spans="2:8" ht="12.75" customHeight="1" x14ac:dyDescent="0.2">
      <c r="B413" s="190"/>
      <c r="H413" s="3"/>
    </row>
    <row r="414" spans="2:8" ht="12.75" customHeight="1" x14ac:dyDescent="0.2">
      <c r="B414" s="190"/>
      <c r="H414" s="3"/>
    </row>
    <row r="415" spans="2:8" ht="12.75" customHeight="1" x14ac:dyDescent="0.2">
      <c r="B415" s="190"/>
      <c r="H415" s="3"/>
    </row>
    <row r="416" spans="2:8" ht="12.75" customHeight="1" x14ac:dyDescent="0.2">
      <c r="B416" s="190"/>
      <c r="H416" s="3"/>
    </row>
    <row r="417" spans="2:8" ht="12.75" customHeight="1" x14ac:dyDescent="0.2">
      <c r="B417" s="190"/>
      <c r="H417" s="3"/>
    </row>
    <row r="418" spans="2:8" ht="12.75" customHeight="1" x14ac:dyDescent="0.2">
      <c r="B418" s="190"/>
      <c r="H418" s="3"/>
    </row>
    <row r="419" spans="2:8" ht="12.75" customHeight="1" x14ac:dyDescent="0.2">
      <c r="B419" s="190"/>
      <c r="H419" s="3"/>
    </row>
    <row r="420" spans="2:8" ht="12.75" customHeight="1" x14ac:dyDescent="0.2">
      <c r="B420" s="190"/>
      <c r="H420" s="3"/>
    </row>
    <row r="421" spans="2:8" ht="12.75" customHeight="1" x14ac:dyDescent="0.2">
      <c r="B421" s="190"/>
      <c r="H421" s="3"/>
    </row>
    <row r="422" spans="2:8" ht="12.75" customHeight="1" x14ac:dyDescent="0.2">
      <c r="B422" s="190"/>
      <c r="H422" s="3"/>
    </row>
    <row r="423" spans="2:8" ht="12.75" customHeight="1" x14ac:dyDescent="0.2">
      <c r="B423" s="190"/>
      <c r="H423" s="3"/>
    </row>
    <row r="424" spans="2:8" ht="12.75" customHeight="1" x14ac:dyDescent="0.2">
      <c r="B424" s="190"/>
      <c r="H424" s="3"/>
    </row>
    <row r="425" spans="2:8" ht="12.75" customHeight="1" x14ac:dyDescent="0.2">
      <c r="B425" s="190"/>
      <c r="H425" s="3"/>
    </row>
    <row r="426" spans="2:8" ht="12.75" customHeight="1" x14ac:dyDescent="0.2">
      <c r="B426" s="190"/>
      <c r="H426" s="3"/>
    </row>
    <row r="427" spans="2:8" ht="12.75" customHeight="1" x14ac:dyDescent="0.2">
      <c r="B427" s="190"/>
      <c r="H427" s="3"/>
    </row>
    <row r="428" spans="2:8" ht="12.75" customHeight="1" x14ac:dyDescent="0.2">
      <c r="B428" s="190"/>
      <c r="H428" s="3"/>
    </row>
    <row r="429" spans="2:8" ht="12.75" customHeight="1" x14ac:dyDescent="0.2">
      <c r="B429" s="190"/>
      <c r="H429" s="3"/>
    </row>
    <row r="430" spans="2:8" ht="12.75" customHeight="1" x14ac:dyDescent="0.2">
      <c r="B430" s="190"/>
      <c r="H430" s="3"/>
    </row>
    <row r="431" spans="2:8" ht="12.75" customHeight="1" x14ac:dyDescent="0.2">
      <c r="B431" s="190"/>
      <c r="H431" s="3"/>
    </row>
    <row r="432" spans="2:8" ht="12.75" customHeight="1" x14ac:dyDescent="0.2">
      <c r="B432" s="190"/>
      <c r="H432" s="3"/>
    </row>
    <row r="433" spans="2:8" ht="12.75" customHeight="1" x14ac:dyDescent="0.2">
      <c r="B433" s="190"/>
      <c r="H433" s="3"/>
    </row>
    <row r="434" spans="2:8" ht="12.75" customHeight="1" x14ac:dyDescent="0.2">
      <c r="B434" s="190"/>
      <c r="H434" s="3"/>
    </row>
    <row r="435" spans="2:8" ht="12.75" customHeight="1" x14ac:dyDescent="0.2">
      <c r="B435" s="190"/>
      <c r="H435" s="3"/>
    </row>
    <row r="436" spans="2:8" ht="12.75" customHeight="1" x14ac:dyDescent="0.2">
      <c r="B436" s="190"/>
      <c r="H436" s="3"/>
    </row>
    <row r="437" spans="2:8" ht="12.75" customHeight="1" x14ac:dyDescent="0.2">
      <c r="B437" s="190"/>
      <c r="H437" s="3"/>
    </row>
    <row r="438" spans="2:8" ht="12.75" customHeight="1" x14ac:dyDescent="0.2">
      <c r="B438" s="190"/>
      <c r="H438" s="3"/>
    </row>
    <row r="439" spans="2:8" ht="12.75" customHeight="1" x14ac:dyDescent="0.2">
      <c r="B439" s="190"/>
      <c r="H439" s="3"/>
    </row>
    <row r="440" spans="2:8" ht="12.75" customHeight="1" x14ac:dyDescent="0.2">
      <c r="B440" s="190"/>
      <c r="H440" s="3"/>
    </row>
    <row r="441" spans="2:8" ht="12.75" customHeight="1" x14ac:dyDescent="0.2">
      <c r="B441" s="190"/>
      <c r="H441" s="3"/>
    </row>
    <row r="442" spans="2:8" ht="12.75" customHeight="1" x14ac:dyDescent="0.2">
      <c r="B442" s="190"/>
      <c r="H442" s="3"/>
    </row>
    <row r="443" spans="2:8" ht="12.75" customHeight="1" x14ac:dyDescent="0.2">
      <c r="B443" s="190"/>
      <c r="H443" s="3"/>
    </row>
    <row r="444" spans="2:8" ht="12.75" customHeight="1" x14ac:dyDescent="0.2">
      <c r="B444" s="190"/>
      <c r="H444" s="3"/>
    </row>
    <row r="445" spans="2:8" ht="12.75" customHeight="1" x14ac:dyDescent="0.2">
      <c r="B445" s="190"/>
      <c r="H445" s="3"/>
    </row>
    <row r="446" spans="2:8" ht="12.75" customHeight="1" x14ac:dyDescent="0.2">
      <c r="B446" s="190"/>
      <c r="H446" s="3"/>
    </row>
    <row r="447" spans="2:8" ht="12.75" customHeight="1" x14ac:dyDescent="0.2">
      <c r="B447" s="190"/>
      <c r="H447" s="3"/>
    </row>
    <row r="448" spans="2:8" ht="12.75" customHeight="1" x14ac:dyDescent="0.2">
      <c r="B448" s="190"/>
      <c r="H448" s="3"/>
    </row>
    <row r="449" spans="2:8" ht="12.75" customHeight="1" x14ac:dyDescent="0.2">
      <c r="B449" s="190"/>
      <c r="H449" s="3"/>
    </row>
    <row r="450" spans="2:8" ht="12.75" customHeight="1" x14ac:dyDescent="0.2">
      <c r="B450" s="190"/>
      <c r="H450" s="3"/>
    </row>
    <row r="451" spans="2:8" ht="12.75" customHeight="1" x14ac:dyDescent="0.2">
      <c r="B451" s="190"/>
      <c r="H451" s="3"/>
    </row>
    <row r="452" spans="2:8" ht="12.75" customHeight="1" x14ac:dyDescent="0.2">
      <c r="B452" s="190"/>
      <c r="H452" s="3"/>
    </row>
    <row r="453" spans="2:8" ht="12.75" customHeight="1" x14ac:dyDescent="0.2">
      <c r="B453" s="190"/>
      <c r="H453" s="3"/>
    </row>
    <row r="454" spans="2:8" ht="12.75" customHeight="1" x14ac:dyDescent="0.2">
      <c r="B454" s="190"/>
      <c r="H454" s="3"/>
    </row>
    <row r="455" spans="2:8" ht="12.75" customHeight="1" x14ac:dyDescent="0.2">
      <c r="B455" s="190"/>
      <c r="H455" s="3"/>
    </row>
    <row r="456" spans="2:8" ht="12.75" customHeight="1" x14ac:dyDescent="0.2">
      <c r="B456" s="190"/>
      <c r="H456" s="3"/>
    </row>
    <row r="457" spans="2:8" ht="12.75" customHeight="1" x14ac:dyDescent="0.2">
      <c r="B457" s="190"/>
      <c r="H457" s="3"/>
    </row>
    <row r="458" spans="2:8" ht="12.75" customHeight="1" x14ac:dyDescent="0.2">
      <c r="B458" s="190"/>
      <c r="H458" s="3"/>
    </row>
    <row r="459" spans="2:8" ht="12.75" customHeight="1" x14ac:dyDescent="0.2">
      <c r="B459" s="190"/>
      <c r="H459" s="3"/>
    </row>
    <row r="460" spans="2:8" ht="12.75" customHeight="1" x14ac:dyDescent="0.2">
      <c r="B460" s="190"/>
      <c r="H460" s="3"/>
    </row>
    <row r="461" spans="2:8" ht="12.75" customHeight="1" x14ac:dyDescent="0.2">
      <c r="B461" s="190"/>
      <c r="H461" s="3"/>
    </row>
    <row r="462" spans="2:8" ht="12.75" customHeight="1" x14ac:dyDescent="0.2">
      <c r="B462" s="190"/>
      <c r="H462" s="3"/>
    </row>
    <row r="463" spans="2:8" ht="12.75" customHeight="1" x14ac:dyDescent="0.2">
      <c r="B463" s="190"/>
      <c r="H463" s="3"/>
    </row>
    <row r="464" spans="2:8" ht="12.75" customHeight="1" x14ac:dyDescent="0.2">
      <c r="B464" s="190"/>
      <c r="H464" s="3"/>
    </row>
    <row r="465" spans="2:8" ht="12.75" customHeight="1" x14ac:dyDescent="0.2">
      <c r="B465" s="190"/>
      <c r="H465" s="3"/>
    </row>
    <row r="466" spans="2:8" ht="12.75" customHeight="1" x14ac:dyDescent="0.2">
      <c r="B466" s="190"/>
      <c r="H466" s="3"/>
    </row>
    <row r="467" spans="2:8" ht="12.75" customHeight="1" x14ac:dyDescent="0.2">
      <c r="B467" s="190"/>
      <c r="H467" s="3"/>
    </row>
    <row r="468" spans="2:8" ht="12.75" customHeight="1" x14ac:dyDescent="0.2">
      <c r="B468" s="190"/>
      <c r="H468" s="3"/>
    </row>
    <row r="469" spans="2:8" ht="12.75" customHeight="1" x14ac:dyDescent="0.2">
      <c r="B469" s="190"/>
      <c r="H469" s="3"/>
    </row>
    <row r="470" spans="2:8" ht="12.75" customHeight="1" x14ac:dyDescent="0.2">
      <c r="B470" s="190"/>
      <c r="H470" s="3"/>
    </row>
    <row r="471" spans="2:8" ht="12.75" customHeight="1" x14ac:dyDescent="0.2">
      <c r="B471" s="190"/>
      <c r="H471" s="3"/>
    </row>
    <row r="472" spans="2:8" ht="12.75" customHeight="1" x14ac:dyDescent="0.2">
      <c r="B472" s="190"/>
      <c r="H472" s="3"/>
    </row>
    <row r="473" spans="2:8" ht="12.75" customHeight="1" x14ac:dyDescent="0.2">
      <c r="B473" s="190"/>
      <c r="H473" s="3"/>
    </row>
    <row r="474" spans="2:8" ht="12.75" customHeight="1" x14ac:dyDescent="0.2">
      <c r="B474" s="190"/>
      <c r="H474" s="3"/>
    </row>
    <row r="475" spans="2:8" ht="12.75" customHeight="1" x14ac:dyDescent="0.2">
      <c r="B475" s="190"/>
      <c r="H475" s="3"/>
    </row>
    <row r="476" spans="2:8" ht="12.75" customHeight="1" x14ac:dyDescent="0.2">
      <c r="B476" s="190"/>
      <c r="H476" s="3"/>
    </row>
    <row r="477" spans="2:8" ht="12.75" customHeight="1" x14ac:dyDescent="0.2">
      <c r="B477" s="190"/>
      <c r="H477" s="3"/>
    </row>
    <row r="478" spans="2:8" ht="12.75" customHeight="1" x14ac:dyDescent="0.2">
      <c r="B478" s="190"/>
      <c r="H478" s="3"/>
    </row>
    <row r="479" spans="2:8" ht="12.75" customHeight="1" x14ac:dyDescent="0.2">
      <c r="B479" s="190"/>
      <c r="H479" s="3"/>
    </row>
    <row r="480" spans="2:8" ht="12.75" customHeight="1" x14ac:dyDescent="0.2">
      <c r="B480" s="190"/>
      <c r="H480" s="3"/>
    </row>
    <row r="481" spans="2:8" ht="12.75" customHeight="1" x14ac:dyDescent="0.2">
      <c r="B481" s="190"/>
      <c r="H481" s="3"/>
    </row>
    <row r="482" spans="2:8" ht="12.75" customHeight="1" x14ac:dyDescent="0.2">
      <c r="B482" s="190"/>
      <c r="H482" s="3"/>
    </row>
    <row r="483" spans="2:8" ht="12.75" customHeight="1" x14ac:dyDescent="0.2">
      <c r="B483" s="190"/>
      <c r="H483" s="3"/>
    </row>
    <row r="484" spans="2:8" ht="12.75" customHeight="1" x14ac:dyDescent="0.2">
      <c r="B484" s="190"/>
      <c r="H484" s="3"/>
    </row>
    <row r="485" spans="2:8" ht="12.75" customHeight="1" x14ac:dyDescent="0.2">
      <c r="B485" s="190"/>
      <c r="H485" s="3"/>
    </row>
    <row r="486" spans="2:8" ht="12.75" customHeight="1" x14ac:dyDescent="0.2">
      <c r="B486" s="190"/>
      <c r="H486" s="3"/>
    </row>
    <row r="487" spans="2:8" ht="12.75" customHeight="1" x14ac:dyDescent="0.2">
      <c r="B487" s="190"/>
      <c r="H487" s="3"/>
    </row>
    <row r="488" spans="2:8" ht="12.75" customHeight="1" x14ac:dyDescent="0.2">
      <c r="B488" s="190"/>
      <c r="H488" s="3"/>
    </row>
    <row r="489" spans="2:8" ht="12.75" customHeight="1" x14ac:dyDescent="0.2">
      <c r="B489" s="190"/>
      <c r="H489" s="3"/>
    </row>
    <row r="490" spans="2:8" ht="12.75" customHeight="1" x14ac:dyDescent="0.2">
      <c r="B490" s="190"/>
      <c r="H490" s="3"/>
    </row>
    <row r="491" spans="2:8" ht="12.75" customHeight="1" x14ac:dyDescent="0.2">
      <c r="B491" s="190"/>
      <c r="H491" s="3"/>
    </row>
    <row r="492" spans="2:8" ht="12.75" customHeight="1" x14ac:dyDescent="0.2">
      <c r="B492" s="190"/>
      <c r="H492" s="3"/>
    </row>
    <row r="493" spans="2:8" ht="12.75" customHeight="1" x14ac:dyDescent="0.2">
      <c r="B493" s="190"/>
      <c r="H493" s="3"/>
    </row>
    <row r="494" spans="2:8" ht="12.75" customHeight="1" x14ac:dyDescent="0.2">
      <c r="B494" s="190"/>
      <c r="H494" s="3"/>
    </row>
    <row r="495" spans="2:8" ht="12.75" customHeight="1" x14ac:dyDescent="0.2">
      <c r="B495" s="190"/>
      <c r="H495" s="3"/>
    </row>
    <row r="496" spans="2:8" ht="12.75" customHeight="1" x14ac:dyDescent="0.2">
      <c r="B496" s="190"/>
      <c r="H496" s="3"/>
    </row>
    <row r="497" spans="2:8" ht="12.75" customHeight="1" x14ac:dyDescent="0.2">
      <c r="B497" s="190"/>
      <c r="H497" s="3"/>
    </row>
    <row r="498" spans="2:8" ht="12.75" customHeight="1" x14ac:dyDescent="0.2">
      <c r="B498" s="190"/>
      <c r="H498" s="3"/>
    </row>
    <row r="499" spans="2:8" ht="12.75" customHeight="1" x14ac:dyDescent="0.2">
      <c r="B499" s="190"/>
      <c r="H499" s="3"/>
    </row>
    <row r="500" spans="2:8" ht="12.75" customHeight="1" x14ac:dyDescent="0.2">
      <c r="B500" s="190"/>
      <c r="H500" s="3"/>
    </row>
    <row r="501" spans="2:8" ht="12.75" customHeight="1" x14ac:dyDescent="0.2">
      <c r="B501" s="190"/>
      <c r="H501" s="3"/>
    </row>
    <row r="502" spans="2:8" ht="12.75" customHeight="1" x14ac:dyDescent="0.2">
      <c r="B502" s="190"/>
      <c r="H502" s="3"/>
    </row>
    <row r="503" spans="2:8" ht="12.75" customHeight="1" x14ac:dyDescent="0.2">
      <c r="B503" s="190"/>
      <c r="H503" s="3"/>
    </row>
    <row r="504" spans="2:8" ht="12.75" customHeight="1" x14ac:dyDescent="0.2">
      <c r="B504" s="190"/>
      <c r="H504" s="3"/>
    </row>
    <row r="505" spans="2:8" ht="12.75" customHeight="1" x14ac:dyDescent="0.2">
      <c r="B505" s="190"/>
      <c r="H505" s="3"/>
    </row>
    <row r="506" spans="2:8" ht="12.75" customHeight="1" x14ac:dyDescent="0.2">
      <c r="B506" s="190"/>
      <c r="H506" s="3"/>
    </row>
    <row r="507" spans="2:8" ht="12.75" customHeight="1" x14ac:dyDescent="0.2">
      <c r="B507" s="190"/>
      <c r="H507" s="3"/>
    </row>
    <row r="508" spans="2:8" ht="12.75" customHeight="1" x14ac:dyDescent="0.2">
      <c r="B508" s="190"/>
      <c r="H508" s="3"/>
    </row>
    <row r="509" spans="2:8" ht="12.75" customHeight="1" x14ac:dyDescent="0.2">
      <c r="B509" s="190"/>
      <c r="H509" s="3"/>
    </row>
    <row r="510" spans="2:8" ht="12.75" customHeight="1" x14ac:dyDescent="0.2">
      <c r="B510" s="190"/>
      <c r="H510" s="3"/>
    </row>
    <row r="511" spans="2:8" ht="12.75" customHeight="1" x14ac:dyDescent="0.2">
      <c r="B511" s="190"/>
      <c r="H511" s="3"/>
    </row>
    <row r="512" spans="2:8" ht="12.75" customHeight="1" x14ac:dyDescent="0.2">
      <c r="B512" s="190"/>
      <c r="H512" s="3"/>
    </row>
    <row r="513" spans="2:8" ht="12.75" customHeight="1" x14ac:dyDescent="0.2">
      <c r="B513" s="190"/>
      <c r="H513" s="3"/>
    </row>
    <row r="514" spans="2:8" ht="12.75" customHeight="1" x14ac:dyDescent="0.2">
      <c r="B514" s="190"/>
      <c r="H514" s="3"/>
    </row>
    <row r="515" spans="2:8" ht="12.75" customHeight="1" x14ac:dyDescent="0.2">
      <c r="B515" s="190"/>
      <c r="H515" s="3"/>
    </row>
    <row r="516" spans="2:8" ht="12.75" customHeight="1" x14ac:dyDescent="0.2">
      <c r="B516" s="190"/>
      <c r="H516" s="3"/>
    </row>
    <row r="517" spans="2:8" ht="12.75" customHeight="1" x14ac:dyDescent="0.2">
      <c r="B517" s="190"/>
      <c r="H517" s="3"/>
    </row>
    <row r="518" spans="2:8" ht="12.75" customHeight="1" x14ac:dyDescent="0.2">
      <c r="B518" s="190"/>
      <c r="H518" s="3"/>
    </row>
    <row r="519" spans="2:8" ht="12.75" customHeight="1" x14ac:dyDescent="0.2">
      <c r="B519" s="190"/>
      <c r="H519" s="3"/>
    </row>
    <row r="520" spans="2:8" ht="12.75" customHeight="1" x14ac:dyDescent="0.2">
      <c r="B520" s="190"/>
      <c r="H520" s="3"/>
    </row>
    <row r="521" spans="2:8" ht="12.75" customHeight="1" x14ac:dyDescent="0.2">
      <c r="B521" s="190"/>
      <c r="H521" s="3"/>
    </row>
    <row r="522" spans="2:8" ht="12.75" customHeight="1" x14ac:dyDescent="0.2">
      <c r="B522" s="190"/>
      <c r="H522" s="3"/>
    </row>
    <row r="523" spans="2:8" ht="12.75" customHeight="1" x14ac:dyDescent="0.2">
      <c r="B523" s="190"/>
      <c r="H523" s="3"/>
    </row>
    <row r="524" spans="2:8" ht="12.75" customHeight="1" x14ac:dyDescent="0.2">
      <c r="B524" s="190"/>
      <c r="H524" s="3"/>
    </row>
    <row r="525" spans="2:8" ht="12.75" customHeight="1" x14ac:dyDescent="0.2">
      <c r="B525" s="190"/>
      <c r="H525" s="3"/>
    </row>
    <row r="526" spans="2:8" ht="12.75" customHeight="1" x14ac:dyDescent="0.2">
      <c r="B526" s="190"/>
      <c r="H526" s="3"/>
    </row>
    <row r="527" spans="2:8" ht="12.75" customHeight="1" x14ac:dyDescent="0.2">
      <c r="B527" s="190"/>
      <c r="H527" s="3"/>
    </row>
    <row r="528" spans="2:8" ht="12.75" customHeight="1" x14ac:dyDescent="0.2">
      <c r="B528" s="190"/>
      <c r="H528" s="3"/>
    </row>
    <row r="529" spans="2:8" ht="12.75" customHeight="1" x14ac:dyDescent="0.2">
      <c r="B529" s="190"/>
      <c r="H529" s="3"/>
    </row>
    <row r="530" spans="2:8" ht="12.75" customHeight="1" x14ac:dyDescent="0.2">
      <c r="B530" s="190"/>
      <c r="H530" s="3"/>
    </row>
    <row r="531" spans="2:8" ht="12.75" customHeight="1" x14ac:dyDescent="0.2">
      <c r="B531" s="190"/>
      <c r="H531" s="3"/>
    </row>
    <row r="532" spans="2:8" ht="12.75" customHeight="1" x14ac:dyDescent="0.2">
      <c r="B532" s="190"/>
      <c r="H532" s="3"/>
    </row>
    <row r="533" spans="2:8" ht="12.75" customHeight="1" x14ac:dyDescent="0.2">
      <c r="B533" s="190"/>
      <c r="H533" s="3"/>
    </row>
    <row r="534" spans="2:8" ht="12.75" customHeight="1" x14ac:dyDescent="0.2">
      <c r="B534" s="190"/>
      <c r="H534" s="3"/>
    </row>
    <row r="535" spans="2:8" ht="12.75" customHeight="1" x14ac:dyDescent="0.2">
      <c r="B535" s="190"/>
      <c r="H535" s="3"/>
    </row>
    <row r="536" spans="2:8" ht="12.75" customHeight="1" x14ac:dyDescent="0.2">
      <c r="B536" s="190"/>
      <c r="H536" s="3"/>
    </row>
    <row r="537" spans="2:8" ht="12.75" customHeight="1" x14ac:dyDescent="0.2">
      <c r="B537" s="190"/>
      <c r="H537" s="3"/>
    </row>
    <row r="538" spans="2:8" ht="12.75" customHeight="1" x14ac:dyDescent="0.2">
      <c r="B538" s="190"/>
      <c r="H538" s="3"/>
    </row>
    <row r="539" spans="2:8" ht="12.75" customHeight="1" x14ac:dyDescent="0.2">
      <c r="B539" s="190"/>
      <c r="H539" s="3"/>
    </row>
    <row r="540" spans="2:8" ht="12.75" customHeight="1" x14ac:dyDescent="0.2">
      <c r="B540" s="190"/>
      <c r="H540" s="3"/>
    </row>
    <row r="541" spans="2:8" ht="12.75" customHeight="1" x14ac:dyDescent="0.2">
      <c r="B541" s="190"/>
      <c r="H541" s="3"/>
    </row>
    <row r="542" spans="2:8" ht="12.75" customHeight="1" x14ac:dyDescent="0.2">
      <c r="B542" s="190"/>
      <c r="H542" s="3"/>
    </row>
    <row r="543" spans="2:8" ht="12.75" customHeight="1" x14ac:dyDescent="0.2">
      <c r="B543" s="190"/>
      <c r="H543" s="3"/>
    </row>
    <row r="544" spans="2:8" ht="12.75" customHeight="1" x14ac:dyDescent="0.2">
      <c r="B544" s="190"/>
      <c r="H544" s="3"/>
    </row>
    <row r="545" spans="2:8" ht="12.75" customHeight="1" x14ac:dyDescent="0.2">
      <c r="B545" s="190"/>
      <c r="H545" s="3"/>
    </row>
    <row r="546" spans="2:8" ht="12.75" customHeight="1" x14ac:dyDescent="0.2">
      <c r="B546" s="190"/>
      <c r="H546" s="3"/>
    </row>
    <row r="547" spans="2:8" ht="12.75" customHeight="1" x14ac:dyDescent="0.2">
      <c r="B547" s="190"/>
      <c r="H547" s="3"/>
    </row>
    <row r="548" spans="2:8" ht="12.75" customHeight="1" x14ac:dyDescent="0.2">
      <c r="B548" s="190"/>
      <c r="H548" s="3"/>
    </row>
    <row r="549" spans="2:8" ht="12.75" customHeight="1" x14ac:dyDescent="0.2">
      <c r="B549" s="190"/>
      <c r="H549" s="3"/>
    </row>
    <row r="550" spans="2:8" ht="12.75" customHeight="1" x14ac:dyDescent="0.2">
      <c r="B550" s="190"/>
      <c r="H550" s="3"/>
    </row>
    <row r="551" spans="2:8" ht="12.75" customHeight="1" x14ac:dyDescent="0.2">
      <c r="B551" s="190"/>
      <c r="H551" s="3"/>
    </row>
    <row r="552" spans="2:8" ht="12.75" customHeight="1" x14ac:dyDescent="0.2">
      <c r="B552" s="190"/>
      <c r="H552" s="3"/>
    </row>
    <row r="553" spans="2:8" ht="12.75" customHeight="1" x14ac:dyDescent="0.2">
      <c r="B553" s="190"/>
      <c r="H553" s="3"/>
    </row>
    <row r="554" spans="2:8" ht="12.75" customHeight="1" x14ac:dyDescent="0.2">
      <c r="B554" s="190"/>
      <c r="H554" s="3"/>
    </row>
    <row r="555" spans="2:8" ht="12.75" customHeight="1" x14ac:dyDescent="0.2">
      <c r="B555" s="190"/>
      <c r="H555" s="3"/>
    </row>
    <row r="556" spans="2:8" ht="12.75" customHeight="1" x14ac:dyDescent="0.2">
      <c r="B556" s="190"/>
      <c r="H556" s="3"/>
    </row>
    <row r="557" spans="2:8" ht="12.75" customHeight="1" x14ac:dyDescent="0.2">
      <c r="B557" s="190"/>
      <c r="H557" s="3"/>
    </row>
    <row r="558" spans="2:8" ht="12.75" customHeight="1" x14ac:dyDescent="0.2">
      <c r="B558" s="190"/>
      <c r="H558" s="3"/>
    </row>
    <row r="559" spans="2:8" ht="12.75" customHeight="1" x14ac:dyDescent="0.2">
      <c r="B559" s="190"/>
      <c r="H559" s="3"/>
    </row>
    <row r="560" spans="2:8" ht="12.75" customHeight="1" x14ac:dyDescent="0.2">
      <c r="B560" s="190"/>
      <c r="H560" s="3"/>
    </row>
    <row r="561" spans="2:8" ht="12.75" customHeight="1" x14ac:dyDescent="0.2">
      <c r="B561" s="190"/>
      <c r="H561" s="3"/>
    </row>
    <row r="562" spans="2:8" ht="12.75" customHeight="1" x14ac:dyDescent="0.2">
      <c r="B562" s="190"/>
      <c r="H562" s="3"/>
    </row>
    <row r="563" spans="2:8" ht="12.75" customHeight="1" x14ac:dyDescent="0.2">
      <c r="B563" s="190"/>
      <c r="H563" s="3"/>
    </row>
    <row r="564" spans="2:8" ht="12.75" customHeight="1" x14ac:dyDescent="0.2">
      <c r="B564" s="190"/>
      <c r="H564" s="3"/>
    </row>
    <row r="565" spans="2:8" ht="12.75" customHeight="1" x14ac:dyDescent="0.2">
      <c r="B565" s="190"/>
      <c r="H565" s="3"/>
    </row>
    <row r="566" spans="2:8" ht="12.75" customHeight="1" x14ac:dyDescent="0.2">
      <c r="B566" s="190"/>
      <c r="H566" s="3"/>
    </row>
    <row r="567" spans="2:8" ht="12.75" customHeight="1" x14ac:dyDescent="0.2">
      <c r="B567" s="190"/>
      <c r="H567" s="3"/>
    </row>
    <row r="568" spans="2:8" ht="12.75" customHeight="1" x14ac:dyDescent="0.2">
      <c r="B568" s="190"/>
      <c r="H568" s="3"/>
    </row>
    <row r="569" spans="2:8" ht="12.75" customHeight="1" x14ac:dyDescent="0.2">
      <c r="B569" s="190"/>
      <c r="H569" s="3"/>
    </row>
    <row r="570" spans="2:8" ht="12.75" customHeight="1" x14ac:dyDescent="0.2">
      <c r="B570" s="190"/>
      <c r="H570" s="3"/>
    </row>
    <row r="571" spans="2:8" ht="12.75" customHeight="1" x14ac:dyDescent="0.2">
      <c r="B571" s="190"/>
      <c r="H571" s="3"/>
    </row>
    <row r="572" spans="2:8" ht="12.75" customHeight="1" x14ac:dyDescent="0.2">
      <c r="B572" s="190"/>
      <c r="H572" s="3"/>
    </row>
    <row r="573" spans="2:8" ht="12.75" customHeight="1" x14ac:dyDescent="0.2">
      <c r="B573" s="190"/>
      <c r="H573" s="3"/>
    </row>
    <row r="574" spans="2:8" ht="12.75" customHeight="1" x14ac:dyDescent="0.2">
      <c r="B574" s="190"/>
      <c r="H574" s="3"/>
    </row>
    <row r="575" spans="2:8" ht="12.75" customHeight="1" x14ac:dyDescent="0.2">
      <c r="B575" s="190"/>
      <c r="H575" s="3"/>
    </row>
    <row r="576" spans="2:8" ht="12.75" customHeight="1" x14ac:dyDescent="0.2">
      <c r="B576" s="190"/>
      <c r="H576" s="3"/>
    </row>
    <row r="577" spans="2:8" ht="12.75" customHeight="1" x14ac:dyDescent="0.2">
      <c r="B577" s="190"/>
      <c r="H577" s="3"/>
    </row>
    <row r="578" spans="2:8" ht="12.75" customHeight="1" x14ac:dyDescent="0.2">
      <c r="B578" s="190"/>
      <c r="H578" s="3"/>
    </row>
    <row r="579" spans="2:8" ht="12.75" customHeight="1" x14ac:dyDescent="0.2">
      <c r="B579" s="190"/>
      <c r="H579" s="3"/>
    </row>
    <row r="580" spans="2:8" ht="12.75" customHeight="1" x14ac:dyDescent="0.2">
      <c r="B580" s="190"/>
      <c r="H580" s="3"/>
    </row>
    <row r="581" spans="2:8" ht="12.75" customHeight="1" x14ac:dyDescent="0.2">
      <c r="B581" s="190"/>
      <c r="H581" s="3"/>
    </row>
    <row r="582" spans="2:8" ht="12.75" customHeight="1" x14ac:dyDescent="0.2">
      <c r="B582" s="190"/>
      <c r="H582" s="3"/>
    </row>
    <row r="583" spans="2:8" ht="12.75" customHeight="1" x14ac:dyDescent="0.2">
      <c r="B583" s="190"/>
      <c r="H583" s="3"/>
    </row>
    <row r="584" spans="2:8" ht="12.75" customHeight="1" x14ac:dyDescent="0.2">
      <c r="B584" s="190"/>
      <c r="H584" s="3"/>
    </row>
    <row r="585" spans="2:8" ht="12.75" customHeight="1" x14ac:dyDescent="0.2">
      <c r="B585" s="190"/>
      <c r="H585" s="3"/>
    </row>
    <row r="586" spans="2:8" ht="12.75" customHeight="1" x14ac:dyDescent="0.2">
      <c r="B586" s="190"/>
      <c r="H586" s="3"/>
    </row>
    <row r="587" spans="2:8" ht="12.75" customHeight="1" x14ac:dyDescent="0.2">
      <c r="B587" s="190"/>
      <c r="H587" s="3"/>
    </row>
    <row r="588" spans="2:8" ht="12.75" customHeight="1" x14ac:dyDescent="0.2">
      <c r="B588" s="190"/>
      <c r="H588" s="3"/>
    </row>
    <row r="589" spans="2:8" ht="12.75" customHeight="1" x14ac:dyDescent="0.2">
      <c r="B589" s="190"/>
      <c r="H589" s="3"/>
    </row>
    <row r="590" spans="2:8" ht="12.75" customHeight="1" x14ac:dyDescent="0.2">
      <c r="B590" s="190"/>
      <c r="H590" s="3"/>
    </row>
    <row r="591" spans="2:8" ht="12.75" customHeight="1" x14ac:dyDescent="0.2">
      <c r="B591" s="190"/>
      <c r="H591" s="3"/>
    </row>
    <row r="592" spans="2:8" ht="12.75" customHeight="1" x14ac:dyDescent="0.2">
      <c r="B592" s="190"/>
      <c r="H592" s="3"/>
    </row>
    <row r="593" spans="2:8" ht="12.75" customHeight="1" x14ac:dyDescent="0.2">
      <c r="B593" s="190"/>
      <c r="H593" s="3"/>
    </row>
    <row r="594" spans="2:8" ht="12.75" customHeight="1" x14ac:dyDescent="0.2">
      <c r="B594" s="190"/>
      <c r="H594" s="3"/>
    </row>
    <row r="595" spans="2:8" ht="12.75" customHeight="1" x14ac:dyDescent="0.2">
      <c r="B595" s="190"/>
      <c r="H595" s="3"/>
    </row>
    <row r="596" spans="2:8" ht="12.75" customHeight="1" x14ac:dyDescent="0.2">
      <c r="B596" s="190"/>
      <c r="H596" s="3"/>
    </row>
    <row r="597" spans="2:8" ht="12.75" customHeight="1" x14ac:dyDescent="0.2">
      <c r="B597" s="190"/>
      <c r="H597" s="3"/>
    </row>
    <row r="598" spans="2:8" ht="12.75" customHeight="1" x14ac:dyDescent="0.2">
      <c r="B598" s="190"/>
      <c r="H598" s="3"/>
    </row>
    <row r="599" spans="2:8" ht="12.75" customHeight="1" x14ac:dyDescent="0.2">
      <c r="B599" s="190"/>
      <c r="H599" s="3"/>
    </row>
    <row r="600" spans="2:8" ht="12.75" customHeight="1" x14ac:dyDescent="0.2">
      <c r="B600" s="190"/>
      <c r="H600" s="3"/>
    </row>
    <row r="601" spans="2:8" ht="12.75" customHeight="1" x14ac:dyDescent="0.2">
      <c r="B601" s="190"/>
      <c r="H601" s="3"/>
    </row>
    <row r="602" spans="2:8" ht="12.75" customHeight="1" x14ac:dyDescent="0.2">
      <c r="B602" s="190"/>
      <c r="H602" s="3"/>
    </row>
    <row r="603" spans="2:8" ht="12.75" customHeight="1" x14ac:dyDescent="0.2">
      <c r="B603" s="190"/>
      <c r="H603" s="3"/>
    </row>
    <row r="604" spans="2:8" ht="12.75" customHeight="1" x14ac:dyDescent="0.2">
      <c r="B604" s="190"/>
      <c r="H604" s="3"/>
    </row>
    <row r="605" spans="2:8" ht="12.75" customHeight="1" x14ac:dyDescent="0.2">
      <c r="B605" s="190"/>
      <c r="H605" s="3"/>
    </row>
    <row r="606" spans="2:8" ht="12.75" customHeight="1" x14ac:dyDescent="0.2">
      <c r="B606" s="190"/>
      <c r="H606" s="3"/>
    </row>
    <row r="607" spans="2:8" ht="12.75" customHeight="1" x14ac:dyDescent="0.2">
      <c r="B607" s="190"/>
      <c r="H607" s="3"/>
    </row>
    <row r="608" spans="2:8" ht="12.75" customHeight="1" x14ac:dyDescent="0.2">
      <c r="B608" s="190"/>
      <c r="H608" s="3"/>
    </row>
    <row r="609" spans="2:8" ht="12.75" customHeight="1" x14ac:dyDescent="0.2">
      <c r="B609" s="190"/>
      <c r="H609" s="3"/>
    </row>
    <row r="610" spans="2:8" ht="12.75" customHeight="1" x14ac:dyDescent="0.2">
      <c r="B610" s="190"/>
      <c r="H610" s="3"/>
    </row>
    <row r="611" spans="2:8" ht="12.75" customHeight="1" x14ac:dyDescent="0.2">
      <c r="B611" s="190"/>
      <c r="H611" s="3"/>
    </row>
    <row r="612" spans="2:8" ht="12.75" customHeight="1" x14ac:dyDescent="0.2">
      <c r="B612" s="190"/>
      <c r="H612" s="3"/>
    </row>
    <row r="613" spans="2:8" ht="12.75" customHeight="1" x14ac:dyDescent="0.2">
      <c r="B613" s="190"/>
      <c r="H613" s="3"/>
    </row>
    <row r="614" spans="2:8" ht="12.75" customHeight="1" x14ac:dyDescent="0.2">
      <c r="B614" s="190"/>
      <c r="H614" s="3"/>
    </row>
    <row r="615" spans="2:8" ht="12.75" customHeight="1" x14ac:dyDescent="0.2">
      <c r="B615" s="190"/>
      <c r="H615" s="3"/>
    </row>
    <row r="616" spans="2:8" ht="12.75" customHeight="1" x14ac:dyDescent="0.2">
      <c r="B616" s="190"/>
      <c r="H616" s="3"/>
    </row>
    <row r="617" spans="2:8" ht="12.75" customHeight="1" x14ac:dyDescent="0.2">
      <c r="B617" s="190"/>
      <c r="H617" s="3"/>
    </row>
    <row r="618" spans="2:8" ht="12.75" customHeight="1" x14ac:dyDescent="0.2">
      <c r="B618" s="190"/>
      <c r="H618" s="3"/>
    </row>
    <row r="619" spans="2:8" ht="12.75" customHeight="1" x14ac:dyDescent="0.2">
      <c r="B619" s="190"/>
      <c r="H619" s="3"/>
    </row>
    <row r="620" spans="2:8" ht="12.75" customHeight="1" x14ac:dyDescent="0.2">
      <c r="B620" s="190"/>
      <c r="H620" s="3"/>
    </row>
    <row r="621" spans="2:8" ht="12.75" customHeight="1" x14ac:dyDescent="0.2">
      <c r="B621" s="190"/>
      <c r="H621" s="3"/>
    </row>
    <row r="622" spans="2:8" ht="12.75" customHeight="1" x14ac:dyDescent="0.2">
      <c r="B622" s="190"/>
      <c r="H622" s="3"/>
    </row>
    <row r="623" spans="2:8" ht="12.75" customHeight="1" x14ac:dyDescent="0.2">
      <c r="B623" s="190"/>
      <c r="H623" s="3"/>
    </row>
    <row r="624" spans="2:8" ht="12.75" customHeight="1" x14ac:dyDescent="0.2">
      <c r="B624" s="190"/>
      <c r="H624" s="3"/>
    </row>
    <row r="625" spans="2:8" ht="12.75" customHeight="1" x14ac:dyDescent="0.2">
      <c r="B625" s="190"/>
      <c r="H625" s="3"/>
    </row>
    <row r="626" spans="2:8" ht="12.75" customHeight="1" x14ac:dyDescent="0.2">
      <c r="B626" s="190"/>
      <c r="H626" s="3"/>
    </row>
    <row r="627" spans="2:8" ht="12.75" customHeight="1" x14ac:dyDescent="0.2">
      <c r="B627" s="190"/>
      <c r="H627" s="3"/>
    </row>
    <row r="628" spans="2:8" ht="12.75" customHeight="1" x14ac:dyDescent="0.2">
      <c r="B628" s="190"/>
      <c r="H628" s="3"/>
    </row>
    <row r="629" spans="2:8" ht="12.75" customHeight="1" x14ac:dyDescent="0.2">
      <c r="B629" s="190"/>
      <c r="H629" s="3"/>
    </row>
    <row r="630" spans="2:8" ht="12.75" customHeight="1" x14ac:dyDescent="0.2">
      <c r="B630" s="190"/>
      <c r="H630" s="3"/>
    </row>
    <row r="631" spans="2:8" ht="12.75" customHeight="1" x14ac:dyDescent="0.2">
      <c r="B631" s="190"/>
      <c r="H631" s="3"/>
    </row>
    <row r="632" spans="2:8" ht="12.75" customHeight="1" x14ac:dyDescent="0.2">
      <c r="B632" s="190"/>
      <c r="H632" s="3"/>
    </row>
    <row r="633" spans="2:8" ht="12.75" customHeight="1" x14ac:dyDescent="0.2">
      <c r="B633" s="190"/>
      <c r="H633" s="3"/>
    </row>
    <row r="634" spans="2:8" ht="12.75" customHeight="1" x14ac:dyDescent="0.2">
      <c r="B634" s="190"/>
      <c r="H634" s="3"/>
    </row>
    <row r="635" spans="2:8" ht="12.75" customHeight="1" x14ac:dyDescent="0.2">
      <c r="B635" s="190"/>
      <c r="H635" s="3"/>
    </row>
    <row r="636" spans="2:8" ht="12.75" customHeight="1" x14ac:dyDescent="0.2">
      <c r="B636" s="190"/>
      <c r="H636" s="3"/>
    </row>
    <row r="637" spans="2:8" ht="12.75" customHeight="1" x14ac:dyDescent="0.2">
      <c r="B637" s="190"/>
      <c r="H637" s="3"/>
    </row>
    <row r="638" spans="2:8" ht="12.75" customHeight="1" x14ac:dyDescent="0.2">
      <c r="B638" s="190"/>
      <c r="H638" s="3"/>
    </row>
    <row r="639" spans="2:8" ht="12.75" customHeight="1" x14ac:dyDescent="0.2">
      <c r="B639" s="190"/>
      <c r="H639" s="3"/>
    </row>
    <row r="640" spans="2:8" ht="12.75" customHeight="1" x14ac:dyDescent="0.2">
      <c r="B640" s="190"/>
      <c r="H640" s="3"/>
    </row>
    <row r="641" spans="2:8" ht="12.75" customHeight="1" x14ac:dyDescent="0.2">
      <c r="B641" s="190"/>
      <c r="H641" s="3"/>
    </row>
    <row r="642" spans="2:8" ht="12.75" customHeight="1" x14ac:dyDescent="0.2">
      <c r="B642" s="190"/>
      <c r="H642" s="3"/>
    </row>
    <row r="643" spans="2:8" ht="12.75" customHeight="1" x14ac:dyDescent="0.2">
      <c r="B643" s="190"/>
      <c r="H643" s="3"/>
    </row>
    <row r="644" spans="2:8" ht="12.75" customHeight="1" x14ac:dyDescent="0.2">
      <c r="B644" s="190"/>
      <c r="H644" s="3"/>
    </row>
    <row r="645" spans="2:8" ht="12.75" customHeight="1" x14ac:dyDescent="0.2">
      <c r="B645" s="190"/>
      <c r="H645" s="3"/>
    </row>
    <row r="646" spans="2:8" ht="12.75" customHeight="1" x14ac:dyDescent="0.2">
      <c r="B646" s="190"/>
      <c r="H646" s="3"/>
    </row>
    <row r="647" spans="2:8" ht="12.75" customHeight="1" x14ac:dyDescent="0.2">
      <c r="B647" s="190"/>
      <c r="H647" s="3"/>
    </row>
    <row r="648" spans="2:8" ht="12.75" customHeight="1" x14ac:dyDescent="0.2">
      <c r="B648" s="190"/>
      <c r="H648" s="3"/>
    </row>
    <row r="649" spans="2:8" ht="12.75" customHeight="1" x14ac:dyDescent="0.2">
      <c r="B649" s="190"/>
      <c r="H649" s="3"/>
    </row>
    <row r="650" spans="2:8" ht="12.75" customHeight="1" x14ac:dyDescent="0.2">
      <c r="B650" s="190"/>
      <c r="H650" s="3"/>
    </row>
    <row r="651" spans="2:8" ht="12.75" customHeight="1" x14ac:dyDescent="0.2">
      <c r="B651" s="190"/>
      <c r="H651" s="3"/>
    </row>
    <row r="652" spans="2:8" ht="12.75" customHeight="1" x14ac:dyDescent="0.2">
      <c r="B652" s="190"/>
      <c r="H652" s="3"/>
    </row>
    <row r="653" spans="2:8" ht="12.75" customHeight="1" x14ac:dyDescent="0.2">
      <c r="B653" s="190"/>
      <c r="H653" s="3"/>
    </row>
    <row r="654" spans="2:8" ht="12.75" customHeight="1" x14ac:dyDescent="0.2">
      <c r="B654" s="190"/>
      <c r="H654" s="3"/>
    </row>
    <row r="655" spans="2:8" ht="12.75" customHeight="1" x14ac:dyDescent="0.2">
      <c r="B655" s="190"/>
      <c r="H655" s="3"/>
    </row>
    <row r="656" spans="2:8" ht="12.75" customHeight="1" x14ac:dyDescent="0.2">
      <c r="B656" s="190"/>
      <c r="H656" s="3"/>
    </row>
    <row r="657" spans="2:8" ht="12.75" customHeight="1" x14ac:dyDescent="0.2">
      <c r="B657" s="190"/>
      <c r="H657" s="3"/>
    </row>
    <row r="658" spans="2:8" ht="12.75" customHeight="1" x14ac:dyDescent="0.2">
      <c r="B658" s="190"/>
      <c r="H658" s="3"/>
    </row>
    <row r="659" spans="2:8" ht="12.75" customHeight="1" x14ac:dyDescent="0.2">
      <c r="B659" s="190"/>
      <c r="H659" s="3"/>
    </row>
    <row r="660" spans="2:8" ht="12.75" customHeight="1" x14ac:dyDescent="0.2">
      <c r="B660" s="190"/>
      <c r="H660" s="3"/>
    </row>
    <row r="661" spans="2:8" ht="12.75" customHeight="1" x14ac:dyDescent="0.2">
      <c r="B661" s="190"/>
      <c r="H661" s="3"/>
    </row>
    <row r="662" spans="2:8" ht="12.75" customHeight="1" x14ac:dyDescent="0.2">
      <c r="B662" s="190"/>
      <c r="H662" s="3"/>
    </row>
    <row r="663" spans="2:8" ht="12.75" customHeight="1" x14ac:dyDescent="0.2">
      <c r="B663" s="190"/>
      <c r="H663" s="3"/>
    </row>
    <row r="664" spans="2:8" ht="12.75" customHeight="1" x14ac:dyDescent="0.2">
      <c r="B664" s="190"/>
      <c r="H664" s="3"/>
    </row>
    <row r="665" spans="2:8" ht="12.75" customHeight="1" x14ac:dyDescent="0.2">
      <c r="B665" s="190"/>
      <c r="H665" s="3"/>
    </row>
    <row r="666" spans="2:8" ht="12.75" customHeight="1" x14ac:dyDescent="0.2">
      <c r="B666" s="190"/>
      <c r="H666" s="3"/>
    </row>
    <row r="667" spans="2:8" ht="12.75" customHeight="1" x14ac:dyDescent="0.2">
      <c r="B667" s="190"/>
      <c r="H667" s="3"/>
    </row>
    <row r="668" spans="2:8" ht="12.75" customHeight="1" x14ac:dyDescent="0.2">
      <c r="B668" s="190"/>
      <c r="H668" s="3"/>
    </row>
    <row r="669" spans="2:8" ht="12.75" customHeight="1" x14ac:dyDescent="0.2">
      <c r="B669" s="190"/>
      <c r="H669" s="3"/>
    </row>
    <row r="670" spans="2:8" ht="12.75" customHeight="1" x14ac:dyDescent="0.2">
      <c r="B670" s="190"/>
      <c r="H670" s="3"/>
    </row>
    <row r="671" spans="2:8" ht="12.75" customHeight="1" x14ac:dyDescent="0.2">
      <c r="B671" s="190"/>
      <c r="H671" s="3"/>
    </row>
    <row r="672" spans="2:8" ht="12.75" customHeight="1" x14ac:dyDescent="0.2">
      <c r="B672" s="190"/>
      <c r="H672" s="3"/>
    </row>
    <row r="673" spans="2:8" ht="12.75" customHeight="1" x14ac:dyDescent="0.2">
      <c r="B673" s="190"/>
      <c r="H673" s="3"/>
    </row>
    <row r="674" spans="2:8" ht="12.75" customHeight="1" x14ac:dyDescent="0.2">
      <c r="B674" s="190"/>
      <c r="H674" s="3"/>
    </row>
    <row r="675" spans="2:8" ht="12.75" customHeight="1" x14ac:dyDescent="0.2">
      <c r="B675" s="190"/>
      <c r="H675" s="3"/>
    </row>
    <row r="676" spans="2:8" ht="12.75" customHeight="1" x14ac:dyDescent="0.2">
      <c r="B676" s="190"/>
      <c r="H676" s="3"/>
    </row>
    <row r="677" spans="2:8" ht="12.75" customHeight="1" x14ac:dyDescent="0.2">
      <c r="B677" s="190"/>
      <c r="H677" s="3"/>
    </row>
    <row r="678" spans="2:8" ht="12.75" customHeight="1" x14ac:dyDescent="0.2">
      <c r="B678" s="190"/>
      <c r="H678" s="3"/>
    </row>
    <row r="679" spans="2:8" ht="12.75" customHeight="1" x14ac:dyDescent="0.2">
      <c r="B679" s="190"/>
      <c r="H679" s="3"/>
    </row>
    <row r="680" spans="2:8" ht="12.75" customHeight="1" x14ac:dyDescent="0.2">
      <c r="B680" s="190"/>
      <c r="H680" s="3"/>
    </row>
    <row r="681" spans="2:8" ht="12.75" customHeight="1" x14ac:dyDescent="0.2">
      <c r="B681" s="190"/>
      <c r="H681" s="3"/>
    </row>
    <row r="682" spans="2:8" ht="12.75" customHeight="1" x14ac:dyDescent="0.2">
      <c r="B682" s="190"/>
      <c r="H682" s="3"/>
    </row>
    <row r="683" spans="2:8" ht="12.75" customHeight="1" x14ac:dyDescent="0.2">
      <c r="B683" s="190"/>
      <c r="H683" s="3"/>
    </row>
    <row r="684" spans="2:8" ht="12.75" customHeight="1" x14ac:dyDescent="0.2">
      <c r="B684" s="190"/>
      <c r="H684" s="3"/>
    </row>
    <row r="685" spans="2:8" ht="12.75" customHeight="1" x14ac:dyDescent="0.2">
      <c r="B685" s="190"/>
      <c r="H685" s="3"/>
    </row>
    <row r="686" spans="2:8" ht="12.75" customHeight="1" x14ac:dyDescent="0.2">
      <c r="B686" s="190"/>
      <c r="H686" s="3"/>
    </row>
    <row r="687" spans="2:8" ht="12.75" customHeight="1" x14ac:dyDescent="0.2">
      <c r="B687" s="190"/>
      <c r="H687" s="3"/>
    </row>
    <row r="688" spans="2:8" ht="12.75" customHeight="1" x14ac:dyDescent="0.2">
      <c r="B688" s="190"/>
      <c r="H688" s="3"/>
    </row>
    <row r="689" spans="2:8" ht="12.75" customHeight="1" x14ac:dyDescent="0.2">
      <c r="B689" s="190"/>
      <c r="H689" s="3"/>
    </row>
    <row r="690" spans="2:8" ht="12.75" customHeight="1" x14ac:dyDescent="0.2">
      <c r="B690" s="190"/>
      <c r="H690" s="3"/>
    </row>
    <row r="691" spans="2:8" ht="12.75" customHeight="1" x14ac:dyDescent="0.2">
      <c r="B691" s="190"/>
      <c r="H691" s="3"/>
    </row>
    <row r="692" spans="2:8" ht="12.75" customHeight="1" x14ac:dyDescent="0.2">
      <c r="B692" s="190"/>
      <c r="H692" s="3"/>
    </row>
    <row r="693" spans="2:8" ht="12.75" customHeight="1" x14ac:dyDescent="0.2">
      <c r="B693" s="190"/>
      <c r="H693" s="3"/>
    </row>
    <row r="694" spans="2:8" ht="12.75" customHeight="1" x14ac:dyDescent="0.2">
      <c r="B694" s="190"/>
      <c r="H694" s="3"/>
    </row>
    <row r="695" spans="2:8" ht="12.75" customHeight="1" x14ac:dyDescent="0.2">
      <c r="B695" s="190"/>
      <c r="H695" s="3"/>
    </row>
    <row r="696" spans="2:8" ht="12.75" customHeight="1" x14ac:dyDescent="0.2">
      <c r="B696" s="190"/>
      <c r="H696" s="3"/>
    </row>
    <row r="697" spans="2:8" ht="12.75" customHeight="1" x14ac:dyDescent="0.2">
      <c r="B697" s="190"/>
      <c r="H697" s="3"/>
    </row>
    <row r="698" spans="2:8" ht="12.75" customHeight="1" x14ac:dyDescent="0.2">
      <c r="B698" s="190"/>
      <c r="H698" s="3"/>
    </row>
    <row r="699" spans="2:8" ht="12.75" customHeight="1" x14ac:dyDescent="0.2">
      <c r="B699" s="190"/>
      <c r="H699" s="3"/>
    </row>
    <row r="700" spans="2:8" ht="12.75" customHeight="1" x14ac:dyDescent="0.2">
      <c r="B700" s="190"/>
      <c r="H700" s="3"/>
    </row>
    <row r="701" spans="2:8" ht="12.75" customHeight="1" x14ac:dyDescent="0.2">
      <c r="B701" s="190"/>
      <c r="H701" s="3"/>
    </row>
    <row r="702" spans="2:8" ht="12.75" customHeight="1" x14ac:dyDescent="0.2">
      <c r="B702" s="190"/>
      <c r="H702" s="3"/>
    </row>
    <row r="703" spans="2:8" ht="12.75" customHeight="1" x14ac:dyDescent="0.2">
      <c r="B703" s="190"/>
      <c r="H703" s="3"/>
    </row>
    <row r="704" spans="2:8" ht="12.75" customHeight="1" x14ac:dyDescent="0.2">
      <c r="B704" s="190"/>
      <c r="H704" s="3"/>
    </row>
    <row r="705" spans="2:8" ht="12.75" customHeight="1" x14ac:dyDescent="0.2">
      <c r="B705" s="190"/>
      <c r="H705" s="3"/>
    </row>
    <row r="706" spans="2:8" ht="12.75" customHeight="1" x14ac:dyDescent="0.2">
      <c r="B706" s="190"/>
      <c r="H706" s="3"/>
    </row>
    <row r="707" spans="2:8" ht="12.75" customHeight="1" x14ac:dyDescent="0.2">
      <c r="B707" s="190"/>
      <c r="H707" s="3"/>
    </row>
    <row r="708" spans="2:8" ht="12.75" customHeight="1" x14ac:dyDescent="0.2">
      <c r="B708" s="190"/>
      <c r="H708" s="3"/>
    </row>
    <row r="709" spans="2:8" ht="12.75" customHeight="1" x14ac:dyDescent="0.2">
      <c r="B709" s="190"/>
      <c r="H709" s="3"/>
    </row>
    <row r="710" spans="2:8" ht="12.75" customHeight="1" x14ac:dyDescent="0.2">
      <c r="B710" s="190"/>
      <c r="H710" s="3"/>
    </row>
    <row r="711" spans="2:8" ht="12.75" customHeight="1" x14ac:dyDescent="0.2">
      <c r="B711" s="190"/>
      <c r="H711" s="3"/>
    </row>
    <row r="712" spans="2:8" ht="12.75" customHeight="1" x14ac:dyDescent="0.2">
      <c r="B712" s="190"/>
      <c r="H712" s="3"/>
    </row>
    <row r="713" spans="2:8" ht="12.75" customHeight="1" x14ac:dyDescent="0.2">
      <c r="B713" s="190"/>
      <c r="H713" s="3"/>
    </row>
    <row r="714" spans="2:8" ht="12.75" customHeight="1" x14ac:dyDescent="0.2">
      <c r="B714" s="190"/>
      <c r="H714" s="3"/>
    </row>
    <row r="715" spans="2:8" ht="12.75" customHeight="1" x14ac:dyDescent="0.2">
      <c r="B715" s="190"/>
      <c r="H715" s="3"/>
    </row>
    <row r="716" spans="2:8" ht="12.75" customHeight="1" x14ac:dyDescent="0.2">
      <c r="B716" s="190"/>
      <c r="H716" s="3"/>
    </row>
    <row r="717" spans="2:8" ht="12.75" customHeight="1" x14ac:dyDescent="0.2">
      <c r="B717" s="190"/>
      <c r="H717" s="3"/>
    </row>
    <row r="718" spans="2:8" ht="12.75" customHeight="1" x14ac:dyDescent="0.2">
      <c r="B718" s="190"/>
      <c r="H718" s="3"/>
    </row>
    <row r="719" spans="2:8" ht="12.75" customHeight="1" x14ac:dyDescent="0.2">
      <c r="B719" s="190"/>
      <c r="H719" s="3"/>
    </row>
    <row r="720" spans="2:8" ht="12.75" customHeight="1" x14ac:dyDescent="0.2">
      <c r="B720" s="190"/>
      <c r="H720" s="3"/>
    </row>
    <row r="721" spans="2:8" ht="12.75" customHeight="1" x14ac:dyDescent="0.2">
      <c r="B721" s="190"/>
      <c r="H721" s="3"/>
    </row>
    <row r="722" spans="2:8" ht="12.75" customHeight="1" x14ac:dyDescent="0.2">
      <c r="B722" s="190"/>
      <c r="H722" s="3"/>
    </row>
    <row r="723" spans="2:8" ht="12.75" customHeight="1" x14ac:dyDescent="0.2">
      <c r="B723" s="190"/>
      <c r="H723" s="3"/>
    </row>
    <row r="724" spans="2:8" ht="12.75" customHeight="1" x14ac:dyDescent="0.2">
      <c r="B724" s="190"/>
      <c r="H724" s="3"/>
    </row>
    <row r="725" spans="2:8" ht="12.75" customHeight="1" x14ac:dyDescent="0.2">
      <c r="B725" s="190"/>
      <c r="H725" s="3"/>
    </row>
    <row r="726" spans="2:8" ht="12.75" customHeight="1" x14ac:dyDescent="0.2">
      <c r="B726" s="190"/>
      <c r="H726" s="3"/>
    </row>
    <row r="727" spans="2:8" ht="12.75" customHeight="1" x14ac:dyDescent="0.2">
      <c r="B727" s="190"/>
      <c r="H727" s="3"/>
    </row>
    <row r="728" spans="2:8" ht="12.75" customHeight="1" x14ac:dyDescent="0.2">
      <c r="B728" s="190"/>
      <c r="H728" s="3"/>
    </row>
    <row r="729" spans="2:8" ht="12.75" customHeight="1" x14ac:dyDescent="0.2">
      <c r="B729" s="190"/>
      <c r="H729" s="3"/>
    </row>
    <row r="730" spans="2:8" ht="12.75" customHeight="1" x14ac:dyDescent="0.2">
      <c r="B730" s="190"/>
      <c r="H730" s="3"/>
    </row>
    <row r="731" spans="2:8" ht="12.75" customHeight="1" x14ac:dyDescent="0.2">
      <c r="B731" s="190"/>
      <c r="H731" s="3"/>
    </row>
    <row r="732" spans="2:8" ht="12.75" customHeight="1" x14ac:dyDescent="0.2">
      <c r="B732" s="190"/>
      <c r="H732" s="3"/>
    </row>
    <row r="733" spans="2:8" ht="12.75" customHeight="1" x14ac:dyDescent="0.2">
      <c r="B733" s="190"/>
      <c r="H733" s="3"/>
    </row>
    <row r="734" spans="2:8" ht="12.75" customHeight="1" x14ac:dyDescent="0.2">
      <c r="B734" s="190"/>
      <c r="H734" s="3"/>
    </row>
    <row r="735" spans="2:8" ht="12.75" customHeight="1" x14ac:dyDescent="0.2">
      <c r="B735" s="190"/>
      <c r="H735" s="3"/>
    </row>
    <row r="736" spans="2:8" ht="12.75" customHeight="1" x14ac:dyDescent="0.2">
      <c r="B736" s="190"/>
      <c r="H736" s="3"/>
    </row>
    <row r="737" spans="2:8" ht="12.75" customHeight="1" x14ac:dyDescent="0.2">
      <c r="B737" s="190"/>
      <c r="H737" s="3"/>
    </row>
    <row r="738" spans="2:8" ht="12.75" customHeight="1" x14ac:dyDescent="0.2">
      <c r="B738" s="190"/>
      <c r="H738" s="3"/>
    </row>
    <row r="739" spans="2:8" ht="12.75" customHeight="1" x14ac:dyDescent="0.2">
      <c r="B739" s="190"/>
      <c r="H739" s="3"/>
    </row>
    <row r="740" spans="2:8" ht="12.75" customHeight="1" x14ac:dyDescent="0.2">
      <c r="B740" s="190"/>
      <c r="H740" s="3"/>
    </row>
    <row r="741" spans="2:8" ht="12.75" customHeight="1" x14ac:dyDescent="0.2">
      <c r="B741" s="190"/>
      <c r="H741" s="3"/>
    </row>
    <row r="742" spans="2:8" ht="12.75" customHeight="1" x14ac:dyDescent="0.2">
      <c r="B742" s="190"/>
      <c r="H742" s="3"/>
    </row>
    <row r="743" spans="2:8" ht="12.75" customHeight="1" x14ac:dyDescent="0.2">
      <c r="B743" s="190"/>
      <c r="H743" s="3"/>
    </row>
    <row r="744" spans="2:8" ht="12.75" customHeight="1" x14ac:dyDescent="0.2">
      <c r="B744" s="190"/>
      <c r="H744" s="3"/>
    </row>
    <row r="745" spans="2:8" ht="12.75" customHeight="1" x14ac:dyDescent="0.2">
      <c r="B745" s="190"/>
      <c r="H745" s="3"/>
    </row>
    <row r="746" spans="2:8" ht="12.75" customHeight="1" x14ac:dyDescent="0.2">
      <c r="B746" s="190"/>
      <c r="H746" s="3"/>
    </row>
    <row r="747" spans="2:8" ht="12.75" customHeight="1" x14ac:dyDescent="0.2">
      <c r="B747" s="190"/>
      <c r="H747" s="3"/>
    </row>
    <row r="748" spans="2:8" ht="12.75" customHeight="1" x14ac:dyDescent="0.2">
      <c r="B748" s="190"/>
      <c r="H748" s="3"/>
    </row>
    <row r="749" spans="2:8" ht="12.75" customHeight="1" x14ac:dyDescent="0.2">
      <c r="B749" s="190"/>
      <c r="H749" s="3"/>
    </row>
    <row r="750" spans="2:8" ht="12.75" customHeight="1" x14ac:dyDescent="0.2">
      <c r="B750" s="190"/>
      <c r="H750" s="3"/>
    </row>
    <row r="751" spans="2:8" ht="12.75" customHeight="1" x14ac:dyDescent="0.2">
      <c r="B751" s="190"/>
      <c r="H751" s="3"/>
    </row>
    <row r="752" spans="2:8" ht="12.75" customHeight="1" x14ac:dyDescent="0.2">
      <c r="B752" s="190"/>
      <c r="H752" s="3"/>
    </row>
    <row r="753" spans="2:8" ht="12.75" customHeight="1" x14ac:dyDescent="0.2">
      <c r="B753" s="190"/>
      <c r="H753" s="3"/>
    </row>
    <row r="754" spans="2:8" ht="12.75" customHeight="1" x14ac:dyDescent="0.2">
      <c r="B754" s="190"/>
      <c r="H754" s="3"/>
    </row>
    <row r="755" spans="2:8" ht="12.75" customHeight="1" x14ac:dyDescent="0.2">
      <c r="B755" s="190"/>
      <c r="H755" s="3"/>
    </row>
    <row r="756" spans="2:8" ht="12.75" customHeight="1" x14ac:dyDescent="0.2">
      <c r="B756" s="190"/>
      <c r="H756" s="3"/>
    </row>
    <row r="757" spans="2:8" ht="12.75" customHeight="1" x14ac:dyDescent="0.2">
      <c r="B757" s="190"/>
      <c r="H757" s="3"/>
    </row>
    <row r="758" spans="2:8" ht="12.75" customHeight="1" x14ac:dyDescent="0.2">
      <c r="B758" s="190"/>
      <c r="H758" s="3"/>
    </row>
    <row r="759" spans="2:8" ht="12.75" customHeight="1" x14ac:dyDescent="0.2">
      <c r="B759" s="190"/>
      <c r="H759" s="3"/>
    </row>
    <row r="760" spans="2:8" ht="12.75" customHeight="1" x14ac:dyDescent="0.2">
      <c r="B760" s="190"/>
      <c r="H760" s="3"/>
    </row>
    <row r="761" spans="2:8" ht="12.75" customHeight="1" x14ac:dyDescent="0.2">
      <c r="B761" s="190"/>
      <c r="H761" s="3"/>
    </row>
    <row r="762" spans="2:8" ht="12.75" customHeight="1" x14ac:dyDescent="0.2">
      <c r="B762" s="190"/>
      <c r="H762" s="3"/>
    </row>
    <row r="763" spans="2:8" ht="12.75" customHeight="1" x14ac:dyDescent="0.2">
      <c r="B763" s="190"/>
      <c r="H763" s="3"/>
    </row>
    <row r="764" spans="2:8" ht="12.75" customHeight="1" x14ac:dyDescent="0.2">
      <c r="B764" s="190"/>
      <c r="H764" s="3"/>
    </row>
    <row r="765" spans="2:8" ht="12.75" customHeight="1" x14ac:dyDescent="0.2">
      <c r="B765" s="190"/>
      <c r="H765" s="3"/>
    </row>
    <row r="766" spans="2:8" ht="12.75" customHeight="1" x14ac:dyDescent="0.2">
      <c r="B766" s="190"/>
      <c r="H766" s="3"/>
    </row>
    <row r="767" spans="2:8" ht="12.75" customHeight="1" x14ac:dyDescent="0.2">
      <c r="B767" s="190"/>
      <c r="H767" s="3"/>
    </row>
    <row r="768" spans="2:8" ht="12.75" customHeight="1" x14ac:dyDescent="0.2">
      <c r="B768" s="190"/>
      <c r="H768" s="3"/>
    </row>
    <row r="769" spans="2:8" ht="12.75" customHeight="1" x14ac:dyDescent="0.2">
      <c r="B769" s="190"/>
      <c r="H769" s="3"/>
    </row>
    <row r="770" spans="2:8" ht="12.75" customHeight="1" x14ac:dyDescent="0.2">
      <c r="B770" s="190"/>
      <c r="H770" s="3"/>
    </row>
    <row r="771" spans="2:8" ht="12.75" customHeight="1" x14ac:dyDescent="0.2">
      <c r="B771" s="190"/>
      <c r="H771" s="3"/>
    </row>
    <row r="772" spans="2:8" ht="12.75" customHeight="1" x14ac:dyDescent="0.2">
      <c r="B772" s="190"/>
      <c r="H772" s="3"/>
    </row>
    <row r="773" spans="2:8" ht="12.75" customHeight="1" x14ac:dyDescent="0.2">
      <c r="B773" s="190"/>
      <c r="H773" s="3"/>
    </row>
    <row r="774" spans="2:8" ht="12.75" customHeight="1" x14ac:dyDescent="0.2">
      <c r="B774" s="190"/>
      <c r="H774" s="3"/>
    </row>
    <row r="775" spans="2:8" ht="12.75" customHeight="1" x14ac:dyDescent="0.2">
      <c r="B775" s="190"/>
      <c r="H775" s="3"/>
    </row>
    <row r="776" spans="2:8" ht="12.75" customHeight="1" x14ac:dyDescent="0.2">
      <c r="B776" s="190"/>
      <c r="H776" s="3"/>
    </row>
    <row r="777" spans="2:8" ht="12.75" customHeight="1" x14ac:dyDescent="0.2">
      <c r="B777" s="190"/>
      <c r="H777" s="3"/>
    </row>
    <row r="778" spans="2:8" ht="12.75" customHeight="1" x14ac:dyDescent="0.2">
      <c r="B778" s="190"/>
      <c r="H778" s="3"/>
    </row>
    <row r="779" spans="2:8" ht="12.75" customHeight="1" x14ac:dyDescent="0.2">
      <c r="B779" s="190"/>
      <c r="H779" s="3"/>
    </row>
    <row r="780" spans="2:8" ht="12.75" customHeight="1" x14ac:dyDescent="0.2">
      <c r="B780" s="190"/>
      <c r="H780" s="3"/>
    </row>
    <row r="781" spans="2:8" ht="12.75" customHeight="1" x14ac:dyDescent="0.2">
      <c r="B781" s="190"/>
      <c r="H781" s="3"/>
    </row>
    <row r="782" spans="2:8" ht="12.75" customHeight="1" x14ac:dyDescent="0.2">
      <c r="B782" s="190"/>
      <c r="H782" s="3"/>
    </row>
    <row r="783" spans="2:8" ht="12.75" customHeight="1" x14ac:dyDescent="0.2">
      <c r="B783" s="190"/>
      <c r="H783" s="3"/>
    </row>
    <row r="784" spans="2:8" ht="12.75" customHeight="1" x14ac:dyDescent="0.2">
      <c r="B784" s="190"/>
      <c r="H784" s="3"/>
    </row>
    <row r="785" spans="2:8" ht="12.75" customHeight="1" x14ac:dyDescent="0.2">
      <c r="B785" s="190"/>
      <c r="H785" s="3"/>
    </row>
    <row r="786" spans="2:8" ht="12.75" customHeight="1" x14ac:dyDescent="0.2">
      <c r="B786" s="190"/>
      <c r="H786" s="3"/>
    </row>
    <row r="787" spans="2:8" ht="12.75" customHeight="1" x14ac:dyDescent="0.2">
      <c r="B787" s="190"/>
      <c r="H787" s="3"/>
    </row>
    <row r="788" spans="2:8" ht="12.75" customHeight="1" x14ac:dyDescent="0.2">
      <c r="B788" s="190"/>
      <c r="H788" s="3"/>
    </row>
    <row r="789" spans="2:8" ht="12.75" customHeight="1" x14ac:dyDescent="0.2">
      <c r="B789" s="190"/>
      <c r="H789" s="3"/>
    </row>
    <row r="790" spans="2:8" ht="12.75" customHeight="1" x14ac:dyDescent="0.2">
      <c r="B790" s="190"/>
      <c r="H790" s="3"/>
    </row>
    <row r="791" spans="2:8" ht="12.75" customHeight="1" x14ac:dyDescent="0.2">
      <c r="B791" s="190"/>
      <c r="H791" s="3"/>
    </row>
    <row r="792" spans="2:8" ht="12.75" customHeight="1" x14ac:dyDescent="0.2">
      <c r="B792" s="190"/>
      <c r="H792" s="3"/>
    </row>
    <row r="793" spans="2:8" ht="12.75" customHeight="1" x14ac:dyDescent="0.2">
      <c r="B793" s="190"/>
      <c r="H793" s="3"/>
    </row>
    <row r="794" spans="2:8" ht="12.75" customHeight="1" x14ac:dyDescent="0.2">
      <c r="B794" s="190"/>
      <c r="H794" s="3"/>
    </row>
    <row r="795" spans="2:8" ht="12.75" customHeight="1" x14ac:dyDescent="0.2">
      <c r="B795" s="190"/>
      <c r="H795" s="3"/>
    </row>
    <row r="796" spans="2:8" ht="12.75" customHeight="1" x14ac:dyDescent="0.2">
      <c r="B796" s="190"/>
      <c r="H796" s="3"/>
    </row>
    <row r="797" spans="2:8" ht="12.75" customHeight="1" x14ac:dyDescent="0.2">
      <c r="B797" s="190"/>
      <c r="H797" s="3"/>
    </row>
    <row r="798" spans="2:8" ht="12.75" customHeight="1" x14ac:dyDescent="0.2">
      <c r="B798" s="190"/>
      <c r="H798" s="3"/>
    </row>
    <row r="799" spans="2:8" ht="12.75" customHeight="1" x14ac:dyDescent="0.2">
      <c r="B799" s="190"/>
      <c r="H799" s="3"/>
    </row>
    <row r="800" spans="2:8" ht="12.75" customHeight="1" x14ac:dyDescent="0.2">
      <c r="B800" s="190"/>
      <c r="H800" s="3"/>
    </row>
    <row r="801" spans="2:8" ht="12.75" customHeight="1" x14ac:dyDescent="0.2">
      <c r="B801" s="190"/>
      <c r="H801" s="3"/>
    </row>
    <row r="802" spans="2:8" ht="12.75" customHeight="1" x14ac:dyDescent="0.2">
      <c r="B802" s="190"/>
      <c r="H802" s="3"/>
    </row>
    <row r="803" spans="2:8" ht="12.75" customHeight="1" x14ac:dyDescent="0.2">
      <c r="B803" s="190"/>
      <c r="H803" s="3"/>
    </row>
    <row r="804" spans="2:8" ht="12.75" customHeight="1" x14ac:dyDescent="0.2">
      <c r="B804" s="190"/>
      <c r="H804" s="3"/>
    </row>
    <row r="805" spans="2:8" ht="12.75" customHeight="1" x14ac:dyDescent="0.2">
      <c r="B805" s="190"/>
      <c r="H805" s="3"/>
    </row>
    <row r="806" spans="2:8" ht="12.75" customHeight="1" x14ac:dyDescent="0.2">
      <c r="B806" s="190"/>
      <c r="H806" s="3"/>
    </row>
    <row r="807" spans="2:8" ht="12.75" customHeight="1" x14ac:dyDescent="0.2">
      <c r="B807" s="190"/>
      <c r="H807" s="3"/>
    </row>
    <row r="808" spans="2:8" ht="12.75" customHeight="1" x14ac:dyDescent="0.2">
      <c r="B808" s="190"/>
      <c r="H808" s="3"/>
    </row>
    <row r="809" spans="2:8" ht="12.75" customHeight="1" x14ac:dyDescent="0.2">
      <c r="B809" s="190"/>
      <c r="H809" s="3"/>
    </row>
    <row r="810" spans="2:8" ht="12.75" customHeight="1" x14ac:dyDescent="0.2">
      <c r="B810" s="190"/>
      <c r="H810" s="3"/>
    </row>
    <row r="811" spans="2:8" ht="12.75" customHeight="1" x14ac:dyDescent="0.2">
      <c r="B811" s="190"/>
      <c r="H811" s="3"/>
    </row>
    <row r="812" spans="2:8" ht="12.75" customHeight="1" x14ac:dyDescent="0.2">
      <c r="B812" s="190"/>
      <c r="H812" s="3"/>
    </row>
    <row r="813" spans="2:8" ht="12.75" customHeight="1" x14ac:dyDescent="0.2">
      <c r="B813" s="190"/>
      <c r="H813" s="3"/>
    </row>
    <row r="814" spans="2:8" ht="12.75" customHeight="1" x14ac:dyDescent="0.2">
      <c r="B814" s="190"/>
      <c r="H814" s="3"/>
    </row>
    <row r="815" spans="2:8" ht="12.75" customHeight="1" x14ac:dyDescent="0.2">
      <c r="B815" s="190"/>
      <c r="H815" s="3"/>
    </row>
    <row r="816" spans="2:8" ht="12.75" customHeight="1" x14ac:dyDescent="0.2">
      <c r="B816" s="190"/>
      <c r="H816" s="3"/>
    </row>
    <row r="817" spans="2:8" ht="12.75" customHeight="1" x14ac:dyDescent="0.2">
      <c r="B817" s="190"/>
      <c r="H817" s="3"/>
    </row>
    <row r="818" spans="2:8" ht="12.75" customHeight="1" x14ac:dyDescent="0.2">
      <c r="B818" s="190"/>
      <c r="H818" s="3"/>
    </row>
    <row r="819" spans="2:8" ht="12.75" customHeight="1" x14ac:dyDescent="0.2">
      <c r="B819" s="190"/>
      <c r="H819" s="3"/>
    </row>
    <row r="820" spans="2:8" ht="12.75" customHeight="1" x14ac:dyDescent="0.2">
      <c r="B820" s="190"/>
      <c r="H820" s="3"/>
    </row>
    <row r="821" spans="2:8" ht="12.75" customHeight="1" x14ac:dyDescent="0.2">
      <c r="B821" s="190"/>
      <c r="H821" s="3"/>
    </row>
    <row r="822" spans="2:8" ht="12.75" customHeight="1" x14ac:dyDescent="0.2">
      <c r="B822" s="190"/>
      <c r="H822" s="3"/>
    </row>
    <row r="823" spans="2:8" ht="12.75" customHeight="1" x14ac:dyDescent="0.2">
      <c r="B823" s="190"/>
      <c r="H823" s="3"/>
    </row>
    <row r="824" spans="2:8" ht="12.75" customHeight="1" x14ac:dyDescent="0.2">
      <c r="B824" s="190"/>
      <c r="H824" s="3"/>
    </row>
    <row r="825" spans="2:8" ht="12.75" customHeight="1" x14ac:dyDescent="0.2">
      <c r="B825" s="190"/>
      <c r="H825" s="3"/>
    </row>
    <row r="826" spans="2:8" ht="12.75" customHeight="1" x14ac:dyDescent="0.2">
      <c r="B826" s="190"/>
      <c r="H826" s="3"/>
    </row>
    <row r="827" spans="2:8" ht="12.75" customHeight="1" x14ac:dyDescent="0.2">
      <c r="B827" s="190"/>
      <c r="H827" s="3"/>
    </row>
    <row r="828" spans="2:8" ht="12.75" customHeight="1" x14ac:dyDescent="0.2">
      <c r="B828" s="190"/>
      <c r="H828" s="3"/>
    </row>
    <row r="829" spans="2:8" ht="12.75" customHeight="1" x14ac:dyDescent="0.2">
      <c r="B829" s="190"/>
      <c r="H829" s="3"/>
    </row>
    <row r="830" spans="2:8" ht="12.75" customHeight="1" x14ac:dyDescent="0.2">
      <c r="B830" s="190"/>
      <c r="H830" s="3"/>
    </row>
    <row r="831" spans="2:8" ht="12.75" customHeight="1" x14ac:dyDescent="0.2">
      <c r="B831" s="190"/>
      <c r="H831" s="3"/>
    </row>
    <row r="832" spans="2:8" ht="12.75" customHeight="1" x14ac:dyDescent="0.2">
      <c r="B832" s="190"/>
      <c r="H832" s="3"/>
    </row>
    <row r="833" spans="2:8" ht="12.75" customHeight="1" x14ac:dyDescent="0.2">
      <c r="B833" s="190"/>
      <c r="H833" s="3"/>
    </row>
    <row r="834" spans="2:8" ht="12.75" customHeight="1" x14ac:dyDescent="0.2">
      <c r="B834" s="190"/>
      <c r="H834" s="3"/>
    </row>
    <row r="835" spans="2:8" ht="12.75" customHeight="1" x14ac:dyDescent="0.2">
      <c r="B835" s="190"/>
      <c r="H835" s="3"/>
    </row>
    <row r="836" spans="2:8" ht="12.75" customHeight="1" x14ac:dyDescent="0.2">
      <c r="B836" s="190"/>
      <c r="H836" s="3"/>
    </row>
    <row r="837" spans="2:8" ht="12.75" customHeight="1" x14ac:dyDescent="0.2">
      <c r="B837" s="190"/>
      <c r="H837" s="3"/>
    </row>
    <row r="838" spans="2:8" ht="12.75" customHeight="1" x14ac:dyDescent="0.2">
      <c r="B838" s="190"/>
      <c r="H838" s="3"/>
    </row>
    <row r="839" spans="2:8" ht="12.75" customHeight="1" x14ac:dyDescent="0.2">
      <c r="B839" s="190"/>
      <c r="H839" s="3"/>
    </row>
    <row r="840" spans="2:8" ht="12.75" customHeight="1" x14ac:dyDescent="0.2">
      <c r="B840" s="190"/>
      <c r="H840" s="3"/>
    </row>
    <row r="841" spans="2:8" ht="12.75" customHeight="1" x14ac:dyDescent="0.2">
      <c r="B841" s="190"/>
      <c r="H841" s="3"/>
    </row>
    <row r="842" spans="2:8" ht="12.75" customHeight="1" x14ac:dyDescent="0.2">
      <c r="B842" s="190"/>
      <c r="H842" s="3"/>
    </row>
    <row r="843" spans="2:8" ht="12.75" customHeight="1" x14ac:dyDescent="0.2">
      <c r="B843" s="190"/>
      <c r="H843" s="3"/>
    </row>
    <row r="844" spans="2:8" ht="12.75" customHeight="1" x14ac:dyDescent="0.2">
      <c r="B844" s="190"/>
      <c r="H844" s="3"/>
    </row>
    <row r="845" spans="2:8" ht="12.75" customHeight="1" x14ac:dyDescent="0.2">
      <c r="B845" s="190"/>
      <c r="H845" s="3"/>
    </row>
    <row r="846" spans="2:8" ht="12.75" customHeight="1" x14ac:dyDescent="0.2">
      <c r="B846" s="190"/>
      <c r="H846" s="3"/>
    </row>
    <row r="847" spans="2:8" ht="12.75" customHeight="1" x14ac:dyDescent="0.2">
      <c r="B847" s="190"/>
      <c r="H847" s="3"/>
    </row>
    <row r="848" spans="2:8" ht="12.75" customHeight="1" x14ac:dyDescent="0.2">
      <c r="B848" s="190"/>
      <c r="H848" s="3"/>
    </row>
    <row r="849" spans="2:8" ht="12.75" customHeight="1" x14ac:dyDescent="0.2">
      <c r="B849" s="190"/>
      <c r="H849" s="3"/>
    </row>
    <row r="850" spans="2:8" ht="12.75" customHeight="1" x14ac:dyDescent="0.2">
      <c r="B850" s="190"/>
      <c r="H850" s="3"/>
    </row>
    <row r="851" spans="2:8" ht="12.75" customHeight="1" x14ac:dyDescent="0.2">
      <c r="B851" s="190"/>
      <c r="H851" s="3"/>
    </row>
    <row r="852" spans="2:8" ht="12.75" customHeight="1" x14ac:dyDescent="0.2">
      <c r="B852" s="190"/>
      <c r="H852" s="3"/>
    </row>
    <row r="853" spans="2:8" ht="12.75" customHeight="1" x14ac:dyDescent="0.2">
      <c r="B853" s="190"/>
      <c r="H853" s="3"/>
    </row>
    <row r="854" spans="2:8" ht="12.75" customHeight="1" x14ac:dyDescent="0.2">
      <c r="B854" s="190"/>
      <c r="H854" s="3"/>
    </row>
    <row r="855" spans="2:8" ht="12.75" customHeight="1" x14ac:dyDescent="0.2">
      <c r="B855" s="190"/>
      <c r="H855" s="3"/>
    </row>
    <row r="856" spans="2:8" ht="12.75" customHeight="1" x14ac:dyDescent="0.2">
      <c r="B856" s="190"/>
      <c r="H856" s="3"/>
    </row>
    <row r="857" spans="2:8" ht="12.75" customHeight="1" x14ac:dyDescent="0.2">
      <c r="B857" s="190"/>
      <c r="H857" s="3"/>
    </row>
    <row r="858" spans="2:8" ht="12.75" customHeight="1" x14ac:dyDescent="0.2">
      <c r="B858" s="190"/>
      <c r="H858" s="3"/>
    </row>
    <row r="859" spans="2:8" ht="12.75" customHeight="1" x14ac:dyDescent="0.2">
      <c r="B859" s="190"/>
      <c r="H859" s="3"/>
    </row>
    <row r="860" spans="2:8" ht="12.75" customHeight="1" x14ac:dyDescent="0.2">
      <c r="B860" s="190"/>
      <c r="H860" s="3"/>
    </row>
    <row r="861" spans="2:8" ht="12.75" customHeight="1" x14ac:dyDescent="0.2">
      <c r="B861" s="190"/>
      <c r="H861" s="3"/>
    </row>
    <row r="862" spans="2:8" ht="12.75" customHeight="1" x14ac:dyDescent="0.2">
      <c r="B862" s="190"/>
      <c r="H862" s="3"/>
    </row>
    <row r="863" spans="2:8" ht="12.75" customHeight="1" x14ac:dyDescent="0.2">
      <c r="B863" s="190"/>
      <c r="H863" s="3"/>
    </row>
    <row r="864" spans="2:8" ht="12.75" customHeight="1" x14ac:dyDescent="0.2">
      <c r="B864" s="190"/>
      <c r="H864" s="3"/>
    </row>
    <row r="865" spans="2:8" ht="12.75" customHeight="1" x14ac:dyDescent="0.2">
      <c r="B865" s="190"/>
      <c r="H865" s="3"/>
    </row>
    <row r="866" spans="2:8" ht="12.75" customHeight="1" x14ac:dyDescent="0.2">
      <c r="B866" s="190"/>
      <c r="H866" s="3"/>
    </row>
    <row r="867" spans="2:8" ht="12.75" customHeight="1" x14ac:dyDescent="0.2">
      <c r="B867" s="190"/>
      <c r="H867" s="3"/>
    </row>
    <row r="868" spans="2:8" ht="12.75" customHeight="1" x14ac:dyDescent="0.2">
      <c r="B868" s="190"/>
      <c r="H868" s="3"/>
    </row>
    <row r="869" spans="2:8" ht="12.75" customHeight="1" x14ac:dyDescent="0.2">
      <c r="B869" s="190"/>
      <c r="H869" s="3"/>
    </row>
    <row r="870" spans="2:8" ht="12.75" customHeight="1" x14ac:dyDescent="0.2">
      <c r="B870" s="190"/>
      <c r="H870" s="3"/>
    </row>
    <row r="871" spans="2:8" ht="12.75" customHeight="1" x14ac:dyDescent="0.2">
      <c r="B871" s="190"/>
      <c r="H871" s="3"/>
    </row>
    <row r="872" spans="2:8" ht="12.75" customHeight="1" x14ac:dyDescent="0.2">
      <c r="B872" s="190"/>
      <c r="H872" s="3"/>
    </row>
    <row r="873" spans="2:8" ht="12.75" customHeight="1" x14ac:dyDescent="0.2">
      <c r="B873" s="190"/>
      <c r="H873" s="3"/>
    </row>
    <row r="874" spans="2:8" ht="12.75" customHeight="1" x14ac:dyDescent="0.2">
      <c r="B874" s="190"/>
      <c r="H874" s="3"/>
    </row>
    <row r="875" spans="2:8" ht="12.75" customHeight="1" x14ac:dyDescent="0.2">
      <c r="B875" s="190"/>
      <c r="H875" s="3"/>
    </row>
    <row r="876" spans="2:8" ht="12.75" customHeight="1" x14ac:dyDescent="0.2">
      <c r="B876" s="190"/>
      <c r="H876" s="3"/>
    </row>
    <row r="877" spans="2:8" ht="12.75" customHeight="1" x14ac:dyDescent="0.2">
      <c r="B877" s="190"/>
      <c r="H877" s="3"/>
    </row>
    <row r="878" spans="2:8" ht="12.75" customHeight="1" x14ac:dyDescent="0.2">
      <c r="B878" s="190"/>
      <c r="H878" s="3"/>
    </row>
    <row r="879" spans="2:8" ht="12.75" customHeight="1" x14ac:dyDescent="0.2">
      <c r="B879" s="190"/>
      <c r="H879" s="3"/>
    </row>
    <row r="880" spans="2:8" ht="12.75" customHeight="1" x14ac:dyDescent="0.2">
      <c r="B880" s="190"/>
      <c r="H880" s="3"/>
    </row>
    <row r="881" spans="2:8" ht="12.75" customHeight="1" x14ac:dyDescent="0.2">
      <c r="B881" s="190"/>
      <c r="H881" s="3"/>
    </row>
    <row r="882" spans="2:8" ht="12.75" customHeight="1" x14ac:dyDescent="0.2">
      <c r="B882" s="190"/>
      <c r="H882" s="3"/>
    </row>
    <row r="883" spans="2:8" ht="12.75" customHeight="1" x14ac:dyDescent="0.2">
      <c r="B883" s="190"/>
      <c r="H883" s="3"/>
    </row>
    <row r="884" spans="2:8" ht="12.75" customHeight="1" x14ac:dyDescent="0.2">
      <c r="B884" s="190"/>
      <c r="H884" s="3"/>
    </row>
    <row r="885" spans="2:8" ht="12.75" customHeight="1" x14ac:dyDescent="0.2">
      <c r="B885" s="190"/>
      <c r="H885" s="3"/>
    </row>
    <row r="886" spans="2:8" ht="12.75" customHeight="1" x14ac:dyDescent="0.2">
      <c r="B886" s="190"/>
      <c r="H886" s="3"/>
    </row>
    <row r="887" spans="2:8" ht="12.75" customHeight="1" x14ac:dyDescent="0.2">
      <c r="B887" s="190"/>
      <c r="H887" s="3"/>
    </row>
    <row r="888" spans="2:8" ht="12.75" customHeight="1" x14ac:dyDescent="0.2">
      <c r="B888" s="190"/>
      <c r="H888" s="3"/>
    </row>
    <row r="889" spans="2:8" ht="12.75" customHeight="1" x14ac:dyDescent="0.2">
      <c r="B889" s="190"/>
      <c r="H889" s="3"/>
    </row>
    <row r="890" spans="2:8" ht="12.75" customHeight="1" x14ac:dyDescent="0.2">
      <c r="B890" s="190"/>
      <c r="H890" s="3"/>
    </row>
    <row r="891" spans="2:8" ht="12.75" customHeight="1" x14ac:dyDescent="0.2">
      <c r="B891" s="190"/>
      <c r="H891" s="3"/>
    </row>
    <row r="892" spans="2:8" ht="12.75" customHeight="1" x14ac:dyDescent="0.2">
      <c r="B892" s="190"/>
      <c r="H892" s="3"/>
    </row>
    <row r="893" spans="2:8" ht="12.75" customHeight="1" x14ac:dyDescent="0.2">
      <c r="B893" s="190"/>
      <c r="H893" s="3"/>
    </row>
    <row r="894" spans="2:8" ht="12.75" customHeight="1" x14ac:dyDescent="0.2">
      <c r="B894" s="190"/>
      <c r="H894" s="3"/>
    </row>
    <row r="895" spans="2:8" ht="12.75" customHeight="1" x14ac:dyDescent="0.2">
      <c r="B895" s="190"/>
      <c r="H895" s="3"/>
    </row>
    <row r="896" spans="2:8" ht="12.75" customHeight="1" x14ac:dyDescent="0.2">
      <c r="B896" s="190"/>
      <c r="H896" s="3"/>
    </row>
    <row r="897" spans="2:8" ht="12.75" customHeight="1" x14ac:dyDescent="0.2">
      <c r="B897" s="190"/>
      <c r="H897" s="3"/>
    </row>
    <row r="898" spans="2:8" ht="12.75" customHeight="1" x14ac:dyDescent="0.2">
      <c r="B898" s="190"/>
      <c r="H898" s="3"/>
    </row>
    <row r="899" spans="2:8" ht="12.75" customHeight="1" x14ac:dyDescent="0.2">
      <c r="B899" s="190"/>
      <c r="H899" s="3"/>
    </row>
    <row r="900" spans="2:8" ht="12.75" customHeight="1" x14ac:dyDescent="0.2">
      <c r="B900" s="190"/>
      <c r="H900" s="3"/>
    </row>
    <row r="901" spans="2:8" ht="12.75" customHeight="1" x14ac:dyDescent="0.2">
      <c r="B901" s="190"/>
      <c r="H901" s="3"/>
    </row>
    <row r="902" spans="2:8" ht="12.75" customHeight="1" x14ac:dyDescent="0.2">
      <c r="B902" s="190"/>
      <c r="H902" s="3"/>
    </row>
    <row r="903" spans="2:8" ht="12.75" customHeight="1" x14ac:dyDescent="0.2">
      <c r="B903" s="190"/>
      <c r="H903" s="3"/>
    </row>
    <row r="904" spans="2:8" ht="12.75" customHeight="1" x14ac:dyDescent="0.2">
      <c r="B904" s="190"/>
      <c r="H904" s="3"/>
    </row>
    <row r="905" spans="2:8" ht="12.75" customHeight="1" x14ac:dyDescent="0.2">
      <c r="B905" s="190"/>
      <c r="H905" s="3"/>
    </row>
    <row r="906" spans="2:8" ht="12.75" customHeight="1" x14ac:dyDescent="0.2">
      <c r="B906" s="190"/>
      <c r="H906" s="3"/>
    </row>
    <row r="907" spans="2:8" ht="12.75" customHeight="1" x14ac:dyDescent="0.2">
      <c r="B907" s="190"/>
      <c r="H907" s="3"/>
    </row>
    <row r="908" spans="2:8" ht="12.75" customHeight="1" x14ac:dyDescent="0.2">
      <c r="B908" s="190"/>
      <c r="H908" s="3"/>
    </row>
    <row r="909" spans="2:8" ht="12.75" customHeight="1" x14ac:dyDescent="0.2">
      <c r="B909" s="190"/>
      <c r="H909" s="3"/>
    </row>
    <row r="910" spans="2:8" ht="12.75" customHeight="1" x14ac:dyDescent="0.2">
      <c r="B910" s="190"/>
      <c r="H910" s="3"/>
    </row>
    <row r="911" spans="2:8" ht="12.75" customHeight="1" x14ac:dyDescent="0.2">
      <c r="B911" s="190"/>
      <c r="H911" s="3"/>
    </row>
    <row r="912" spans="2:8" ht="12.75" customHeight="1" x14ac:dyDescent="0.2">
      <c r="B912" s="190"/>
      <c r="H912" s="3"/>
    </row>
    <row r="913" spans="2:8" ht="12.75" customHeight="1" x14ac:dyDescent="0.2">
      <c r="B913" s="190"/>
      <c r="H913" s="3"/>
    </row>
    <row r="914" spans="2:8" ht="12.75" customHeight="1" x14ac:dyDescent="0.2">
      <c r="B914" s="190"/>
      <c r="H914" s="3"/>
    </row>
    <row r="915" spans="2:8" ht="12.75" customHeight="1" x14ac:dyDescent="0.2">
      <c r="B915" s="190"/>
      <c r="H915" s="3"/>
    </row>
    <row r="916" spans="2:8" ht="12.75" customHeight="1" x14ac:dyDescent="0.2">
      <c r="B916" s="190"/>
      <c r="H916" s="3"/>
    </row>
    <row r="917" spans="2:8" ht="12.75" customHeight="1" x14ac:dyDescent="0.2">
      <c r="B917" s="190"/>
      <c r="H917" s="3"/>
    </row>
    <row r="918" spans="2:8" ht="12.75" customHeight="1" x14ac:dyDescent="0.2">
      <c r="B918" s="190"/>
      <c r="H918" s="3"/>
    </row>
    <row r="919" spans="2:8" ht="12.75" customHeight="1" x14ac:dyDescent="0.2">
      <c r="B919" s="190"/>
      <c r="H919" s="3"/>
    </row>
    <row r="920" spans="2:8" ht="12.75" customHeight="1" x14ac:dyDescent="0.2">
      <c r="B920" s="190"/>
      <c r="H920" s="3"/>
    </row>
    <row r="921" spans="2:8" ht="12.75" customHeight="1" x14ac:dyDescent="0.2">
      <c r="B921" s="190"/>
      <c r="H921" s="3"/>
    </row>
    <row r="922" spans="2:8" ht="12.75" customHeight="1" x14ac:dyDescent="0.2">
      <c r="B922" s="190"/>
      <c r="H922" s="3"/>
    </row>
    <row r="923" spans="2:8" ht="12.75" customHeight="1" x14ac:dyDescent="0.2">
      <c r="B923" s="190"/>
      <c r="H923" s="3"/>
    </row>
    <row r="924" spans="2:8" ht="12.75" customHeight="1" x14ac:dyDescent="0.2">
      <c r="B924" s="190"/>
      <c r="H924" s="3"/>
    </row>
    <row r="925" spans="2:8" ht="12.75" customHeight="1" x14ac:dyDescent="0.2">
      <c r="B925" s="190"/>
      <c r="H925" s="3"/>
    </row>
    <row r="926" spans="2:8" ht="12.75" customHeight="1" x14ac:dyDescent="0.2">
      <c r="B926" s="190"/>
      <c r="H926" s="3"/>
    </row>
    <row r="927" spans="2:8" ht="12.75" customHeight="1" x14ac:dyDescent="0.2">
      <c r="B927" s="190"/>
      <c r="H927" s="3"/>
    </row>
    <row r="928" spans="2:8" ht="12.75" customHeight="1" x14ac:dyDescent="0.2">
      <c r="B928" s="190"/>
      <c r="H928" s="3"/>
    </row>
    <row r="929" spans="2:8" ht="12.75" customHeight="1" x14ac:dyDescent="0.2">
      <c r="B929" s="190"/>
      <c r="H929" s="3"/>
    </row>
    <row r="930" spans="2:8" ht="12.75" customHeight="1" x14ac:dyDescent="0.2">
      <c r="B930" s="190"/>
      <c r="H930" s="3"/>
    </row>
    <row r="931" spans="2:8" ht="12.75" customHeight="1" x14ac:dyDescent="0.2">
      <c r="B931" s="190"/>
      <c r="H931" s="3"/>
    </row>
    <row r="932" spans="2:8" ht="12.75" customHeight="1" x14ac:dyDescent="0.2">
      <c r="B932" s="190"/>
      <c r="H932" s="3"/>
    </row>
    <row r="933" spans="2:8" ht="12.75" customHeight="1" x14ac:dyDescent="0.2">
      <c r="B933" s="190"/>
      <c r="H933" s="3"/>
    </row>
    <row r="934" spans="2:8" ht="12.75" customHeight="1" x14ac:dyDescent="0.2">
      <c r="B934" s="190"/>
      <c r="H934" s="3"/>
    </row>
    <row r="935" spans="2:8" ht="12.75" customHeight="1" x14ac:dyDescent="0.2">
      <c r="B935" s="190"/>
      <c r="H935" s="3"/>
    </row>
    <row r="936" spans="2:8" ht="12.75" customHeight="1" x14ac:dyDescent="0.2">
      <c r="B936" s="190"/>
      <c r="H936" s="3"/>
    </row>
    <row r="937" spans="2:8" ht="12.75" customHeight="1" x14ac:dyDescent="0.2">
      <c r="B937" s="190"/>
      <c r="H937" s="3"/>
    </row>
    <row r="938" spans="2:8" ht="12.75" customHeight="1" x14ac:dyDescent="0.2">
      <c r="B938" s="190"/>
      <c r="H938" s="3"/>
    </row>
    <row r="939" spans="2:8" ht="12.75" customHeight="1" x14ac:dyDescent="0.2">
      <c r="B939" s="190"/>
      <c r="H939" s="3"/>
    </row>
    <row r="940" spans="2:8" ht="12.75" customHeight="1" x14ac:dyDescent="0.2">
      <c r="B940" s="190"/>
      <c r="H940" s="3"/>
    </row>
    <row r="941" spans="2:8" ht="12.75" customHeight="1" x14ac:dyDescent="0.2">
      <c r="B941" s="190"/>
      <c r="H941" s="3"/>
    </row>
    <row r="942" spans="2:8" ht="12.75" customHeight="1" x14ac:dyDescent="0.2">
      <c r="B942" s="190"/>
      <c r="H942" s="3"/>
    </row>
    <row r="943" spans="2:8" ht="12.75" customHeight="1" x14ac:dyDescent="0.2">
      <c r="B943" s="190"/>
      <c r="H943" s="3"/>
    </row>
    <row r="944" spans="2:8" ht="12.75" customHeight="1" x14ac:dyDescent="0.2">
      <c r="B944" s="190"/>
      <c r="H944" s="3"/>
    </row>
    <row r="945" spans="2:8" ht="12.75" customHeight="1" x14ac:dyDescent="0.2">
      <c r="B945" s="190"/>
      <c r="H945" s="3"/>
    </row>
    <row r="946" spans="2:8" ht="12.75" customHeight="1" x14ac:dyDescent="0.2">
      <c r="B946" s="190"/>
      <c r="H946" s="3"/>
    </row>
    <row r="947" spans="2:8" ht="12.75" customHeight="1" x14ac:dyDescent="0.2">
      <c r="B947" s="190"/>
      <c r="H947" s="3"/>
    </row>
    <row r="948" spans="2:8" ht="12.75" customHeight="1" x14ac:dyDescent="0.2">
      <c r="B948" s="190"/>
      <c r="H948" s="3"/>
    </row>
    <row r="949" spans="2:8" ht="12.75" customHeight="1" x14ac:dyDescent="0.2">
      <c r="B949" s="190"/>
      <c r="H949" s="3"/>
    </row>
    <row r="950" spans="2:8" ht="12.75" customHeight="1" x14ac:dyDescent="0.2">
      <c r="B950" s="190"/>
      <c r="H950" s="3"/>
    </row>
    <row r="951" spans="2:8" ht="12.75" customHeight="1" x14ac:dyDescent="0.2">
      <c r="B951" s="190"/>
      <c r="H951" s="3"/>
    </row>
    <row r="952" spans="2:8" ht="12.75" customHeight="1" x14ac:dyDescent="0.2">
      <c r="B952" s="190"/>
      <c r="H952" s="3"/>
    </row>
    <row r="953" spans="2:8" ht="12.75" customHeight="1" x14ac:dyDescent="0.2">
      <c r="B953" s="190"/>
      <c r="H953" s="3"/>
    </row>
    <row r="954" spans="2:8" ht="12.75" customHeight="1" x14ac:dyDescent="0.2">
      <c r="B954" s="190"/>
      <c r="H954" s="3"/>
    </row>
    <row r="955" spans="2:8" ht="12.75" customHeight="1" x14ac:dyDescent="0.2">
      <c r="B955" s="190"/>
      <c r="H955" s="3"/>
    </row>
    <row r="956" spans="2:8" ht="12.75" customHeight="1" x14ac:dyDescent="0.2">
      <c r="B956" s="190"/>
      <c r="H956" s="3"/>
    </row>
    <row r="957" spans="2:8" ht="12.75" customHeight="1" x14ac:dyDescent="0.2">
      <c r="B957" s="190"/>
      <c r="H957" s="3"/>
    </row>
    <row r="958" spans="2:8" ht="12.75" customHeight="1" x14ac:dyDescent="0.2">
      <c r="B958" s="190"/>
      <c r="H958" s="3"/>
    </row>
    <row r="959" spans="2:8" ht="12.75" customHeight="1" x14ac:dyDescent="0.2">
      <c r="B959" s="190"/>
      <c r="H959" s="3"/>
    </row>
    <row r="960" spans="2:8" ht="12.75" customHeight="1" x14ac:dyDescent="0.2">
      <c r="B960" s="190"/>
      <c r="H960" s="3"/>
    </row>
    <row r="961" spans="2:8" ht="12.75" customHeight="1" x14ac:dyDescent="0.2">
      <c r="B961" s="190"/>
      <c r="H961" s="3"/>
    </row>
    <row r="962" spans="2:8" ht="12.75" customHeight="1" x14ac:dyDescent="0.2">
      <c r="B962" s="190"/>
      <c r="H962" s="3"/>
    </row>
    <row r="963" spans="2:8" ht="12.75" customHeight="1" x14ac:dyDescent="0.2">
      <c r="B963" s="190"/>
      <c r="H963" s="3"/>
    </row>
    <row r="964" spans="2:8" ht="12.75" customHeight="1" x14ac:dyDescent="0.2">
      <c r="B964" s="190"/>
      <c r="H964" s="3"/>
    </row>
    <row r="965" spans="2:8" ht="12.75" customHeight="1" x14ac:dyDescent="0.2">
      <c r="B965" s="190"/>
      <c r="H965" s="3"/>
    </row>
    <row r="966" spans="2:8" ht="12.75" customHeight="1" x14ac:dyDescent="0.2">
      <c r="B966" s="190"/>
      <c r="H966" s="3"/>
    </row>
    <row r="967" spans="2:8" ht="12.75" customHeight="1" x14ac:dyDescent="0.2">
      <c r="B967" s="190"/>
      <c r="H967" s="3"/>
    </row>
    <row r="968" spans="2:8" ht="12.75" customHeight="1" x14ac:dyDescent="0.2">
      <c r="B968" s="190"/>
      <c r="H968" s="3"/>
    </row>
    <row r="969" spans="2:8" ht="12.75" customHeight="1" x14ac:dyDescent="0.2">
      <c r="B969" s="190"/>
      <c r="H969" s="3"/>
    </row>
    <row r="970" spans="2:8" ht="12.75" customHeight="1" x14ac:dyDescent="0.2">
      <c r="B970" s="190"/>
      <c r="H970" s="3"/>
    </row>
    <row r="971" spans="2:8" ht="12.75" customHeight="1" x14ac:dyDescent="0.2">
      <c r="B971" s="190"/>
      <c r="H971" s="3"/>
    </row>
    <row r="972" spans="2:8" ht="12.75" customHeight="1" x14ac:dyDescent="0.2">
      <c r="B972" s="190"/>
      <c r="H972" s="3"/>
    </row>
    <row r="973" spans="2:8" ht="12.75" customHeight="1" x14ac:dyDescent="0.2">
      <c r="B973" s="190"/>
      <c r="H973" s="3"/>
    </row>
    <row r="974" spans="2:8" ht="12.75" customHeight="1" x14ac:dyDescent="0.2">
      <c r="B974" s="190"/>
      <c r="H974" s="3"/>
    </row>
    <row r="975" spans="2:8" ht="12.75" customHeight="1" x14ac:dyDescent="0.2">
      <c r="B975" s="190"/>
      <c r="H975" s="3"/>
    </row>
    <row r="976" spans="2:8" ht="12.75" customHeight="1" x14ac:dyDescent="0.2">
      <c r="B976" s="190"/>
      <c r="H976" s="3"/>
    </row>
    <row r="977" spans="2:8" ht="12.75" customHeight="1" x14ac:dyDescent="0.2">
      <c r="B977" s="190"/>
      <c r="H977" s="3"/>
    </row>
    <row r="978" spans="2:8" ht="12.75" customHeight="1" x14ac:dyDescent="0.2">
      <c r="B978" s="190"/>
      <c r="H978" s="3"/>
    </row>
    <row r="979" spans="2:8" ht="12.75" customHeight="1" x14ac:dyDescent="0.2">
      <c r="B979" s="190"/>
      <c r="H979" s="3"/>
    </row>
    <row r="980" spans="2:8" ht="12.75" customHeight="1" x14ac:dyDescent="0.2">
      <c r="B980" s="190"/>
      <c r="H980" s="3"/>
    </row>
    <row r="981" spans="2:8" ht="12.75" customHeight="1" x14ac:dyDescent="0.2">
      <c r="B981" s="190"/>
      <c r="H981" s="3"/>
    </row>
    <row r="982" spans="2:8" ht="12.75" customHeight="1" x14ac:dyDescent="0.2">
      <c r="B982" s="190"/>
      <c r="H982" s="3"/>
    </row>
    <row r="983" spans="2:8" ht="12.75" customHeight="1" x14ac:dyDescent="0.2">
      <c r="B983" s="190"/>
      <c r="H983" s="3"/>
    </row>
    <row r="984" spans="2:8" ht="12.75" customHeight="1" x14ac:dyDescent="0.2">
      <c r="B984" s="190"/>
      <c r="H984" s="3"/>
    </row>
    <row r="985" spans="2:8" ht="12.75" customHeight="1" x14ac:dyDescent="0.2">
      <c r="B985" s="190"/>
      <c r="H985" s="3"/>
    </row>
    <row r="986" spans="2:8" ht="12.75" customHeight="1" x14ac:dyDescent="0.2">
      <c r="B986" s="190"/>
      <c r="H986" s="3"/>
    </row>
    <row r="987" spans="2:8" ht="12.75" customHeight="1" x14ac:dyDescent="0.2">
      <c r="B987" s="190"/>
      <c r="H987" s="3"/>
    </row>
    <row r="988" spans="2:8" ht="12.75" customHeight="1" x14ac:dyDescent="0.2">
      <c r="B988" s="190"/>
      <c r="H988" s="3"/>
    </row>
    <row r="989" spans="2:8" ht="12.75" customHeight="1" x14ac:dyDescent="0.2">
      <c r="B989" s="190"/>
      <c r="H989" s="3"/>
    </row>
    <row r="990" spans="2:8" ht="12.75" customHeight="1" x14ac:dyDescent="0.2">
      <c r="B990" s="190"/>
      <c r="H990" s="3"/>
    </row>
    <row r="991" spans="2:8" ht="12.75" customHeight="1" x14ac:dyDescent="0.2">
      <c r="B991" s="190"/>
      <c r="H991" s="3"/>
    </row>
    <row r="992" spans="2:8" ht="12.75" customHeight="1" x14ac:dyDescent="0.2">
      <c r="B992" s="190"/>
      <c r="H992" s="3"/>
    </row>
    <row r="993" spans="2:8" ht="12.75" customHeight="1" x14ac:dyDescent="0.2">
      <c r="B993" s="190"/>
      <c r="H993" s="3"/>
    </row>
    <row r="994" spans="2:8" ht="12.75" customHeight="1" x14ac:dyDescent="0.2">
      <c r="B994" s="190"/>
      <c r="H994" s="3"/>
    </row>
    <row r="995" spans="2:8" ht="12.75" customHeight="1" x14ac:dyDescent="0.2">
      <c r="B995" s="190"/>
      <c r="H995" s="3"/>
    </row>
    <row r="996" spans="2:8" ht="12.75" customHeight="1" x14ac:dyDescent="0.2">
      <c r="B996" s="190"/>
      <c r="H996" s="3"/>
    </row>
    <row r="997" spans="2:8" ht="12.75" customHeight="1" x14ac:dyDescent="0.2">
      <c r="B997" s="190"/>
      <c r="H997" s="3"/>
    </row>
    <row r="998" spans="2:8" ht="12.75" customHeight="1" x14ac:dyDescent="0.2">
      <c r="B998" s="190"/>
      <c r="H998" s="3"/>
    </row>
    <row r="999" spans="2:8" ht="12.75" customHeight="1" x14ac:dyDescent="0.2">
      <c r="B999" s="190"/>
      <c r="H999" s="3"/>
    </row>
    <row r="1000" spans="2:8" ht="12.75" customHeight="1" x14ac:dyDescent="0.2">
      <c r="B1000" s="190"/>
      <c r="H1000" s="3"/>
    </row>
    <row r="1001" spans="2:8" ht="12.75" customHeight="1" x14ac:dyDescent="0.2">
      <c r="B1001" s="190"/>
      <c r="H1001" s="3"/>
    </row>
    <row r="1002" spans="2:8" ht="12.75" customHeight="1" x14ac:dyDescent="0.2">
      <c r="B1002" s="190"/>
      <c r="H1002" s="3"/>
    </row>
  </sheetData>
  <mergeCells count="12">
    <mergeCell ref="Q34:R34"/>
    <mergeCell ref="C48:G48"/>
    <mergeCell ref="I48:M48"/>
    <mergeCell ref="P48:S48"/>
    <mergeCell ref="G49:H49"/>
    <mergeCell ref="Q32:R32"/>
    <mergeCell ref="Q33:R33"/>
    <mergeCell ref="A10:S10"/>
    <mergeCell ref="A11:S11"/>
    <mergeCell ref="A12:S12"/>
    <mergeCell ref="A13:S13"/>
    <mergeCell ref="A14:S14"/>
  </mergeCells>
  <phoneticPr fontId="114" type="noConversion"/>
  <pageMargins left="0.7" right="0.7" top="0.75" bottom="0.75" header="0" footer="0"/>
  <pageSetup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8"/>
  <sheetViews>
    <sheetView topLeftCell="D112" workbookViewId="0">
      <selection activeCell="E124" sqref="E124"/>
    </sheetView>
  </sheetViews>
  <sheetFormatPr baseColWidth="10" defaultColWidth="14.42578125" defaultRowHeight="15" customHeight="1" x14ac:dyDescent="0.2"/>
  <cols>
    <col min="1" max="3" width="10" hidden="1" customWidth="1"/>
    <col min="4" max="4" width="5" customWidth="1"/>
    <col min="5" max="5" width="15.28515625" customWidth="1"/>
    <col min="6" max="6" width="9.28515625" customWidth="1"/>
    <col min="7" max="7" width="15.5703125" customWidth="1"/>
    <col min="8" max="8" width="41.7109375" customWidth="1"/>
    <col min="9" max="9" width="22.42578125" customWidth="1"/>
    <col min="10" max="10" width="31.140625" customWidth="1"/>
    <col min="11" max="11" width="21.7109375" customWidth="1"/>
    <col min="12" max="12" width="31.140625" customWidth="1"/>
    <col min="13" max="13" width="12" customWidth="1"/>
    <col min="14" max="14" width="18.85546875" customWidth="1"/>
    <col min="15" max="15" width="24.42578125" customWidth="1"/>
    <col min="16" max="16" width="7.42578125" customWidth="1"/>
    <col min="17" max="17" width="16.85546875" customWidth="1"/>
    <col min="18" max="18" width="16.42578125" customWidth="1"/>
    <col min="19" max="19" width="11" customWidth="1"/>
    <col min="20" max="20" width="10.140625" customWidth="1"/>
    <col min="21" max="21" width="16.85546875" customWidth="1"/>
    <col min="22" max="22" width="15.42578125" customWidth="1"/>
    <col min="23" max="23" width="13.5703125" hidden="1" customWidth="1"/>
    <col min="24" max="24" width="17.85546875" hidden="1" customWidth="1"/>
    <col min="25" max="25" width="15.85546875" hidden="1" customWidth="1"/>
    <col min="26" max="26" width="6.28515625" customWidth="1"/>
  </cols>
  <sheetData>
    <row r="1" spans="1:26" ht="14.25" customHeight="1" x14ac:dyDescent="0.2">
      <c r="A1" s="528"/>
      <c r="B1" s="528"/>
      <c r="C1" s="528"/>
      <c r="D1" s="528"/>
      <c r="E1" s="529"/>
      <c r="F1" s="528"/>
      <c r="G1" s="528"/>
      <c r="H1" s="528"/>
      <c r="I1" s="528"/>
      <c r="J1" s="528"/>
      <c r="K1" s="528"/>
      <c r="L1" s="528"/>
      <c r="M1" s="528"/>
      <c r="N1" s="528"/>
      <c r="O1" s="528"/>
      <c r="P1" s="528"/>
      <c r="Q1" s="528"/>
      <c r="R1" s="528"/>
      <c r="S1" s="528"/>
      <c r="T1" s="528"/>
      <c r="U1" s="528"/>
      <c r="V1" s="528"/>
      <c r="W1" s="528"/>
      <c r="X1" s="528"/>
      <c r="Y1" s="528"/>
      <c r="Z1" s="528"/>
    </row>
    <row r="2" spans="1:26" ht="15" customHeight="1" x14ac:dyDescent="0.2">
      <c r="A2" s="528"/>
      <c r="B2" s="528"/>
      <c r="C2" s="528"/>
      <c r="D2" s="530"/>
      <c r="E2" s="531"/>
      <c r="F2" s="528"/>
      <c r="G2" s="528"/>
      <c r="H2" s="528"/>
      <c r="I2" s="528"/>
      <c r="J2" s="528"/>
      <c r="K2" s="528"/>
      <c r="L2" s="528"/>
      <c r="M2" s="528"/>
      <c r="N2" s="528"/>
      <c r="O2" s="528"/>
      <c r="P2" s="528"/>
      <c r="Q2" s="528"/>
      <c r="R2" s="528"/>
      <c r="S2" s="528"/>
      <c r="T2" s="528"/>
      <c r="U2" s="528"/>
      <c r="V2" s="528"/>
      <c r="W2" s="528"/>
      <c r="X2" s="528"/>
      <c r="Y2" s="528"/>
      <c r="Z2" s="528"/>
    </row>
    <row r="3" spans="1:26" ht="14.25" customHeight="1" x14ac:dyDescent="0.2">
      <c r="A3" s="528"/>
      <c r="B3" s="528"/>
      <c r="C3" s="528"/>
      <c r="D3" s="528"/>
      <c r="E3" s="529"/>
      <c r="F3" s="528"/>
      <c r="G3" s="528"/>
      <c r="H3" s="528"/>
      <c r="I3" s="528"/>
      <c r="J3" s="528"/>
      <c r="K3" s="528"/>
      <c r="L3" s="528"/>
      <c r="M3" s="528"/>
      <c r="N3" s="528"/>
      <c r="O3" s="528"/>
      <c r="P3" s="528"/>
      <c r="Q3" s="528"/>
      <c r="R3" s="528"/>
      <c r="S3" s="528"/>
      <c r="T3" s="528"/>
      <c r="U3" s="528"/>
      <c r="V3" s="528"/>
      <c r="W3" s="528"/>
      <c r="X3" s="528"/>
      <c r="Y3" s="528"/>
      <c r="Z3" s="528"/>
    </row>
    <row r="4" spans="1:26" ht="14.25" customHeight="1" x14ac:dyDescent="0.2">
      <c r="A4" s="528"/>
      <c r="B4" s="528"/>
      <c r="C4" s="528"/>
      <c r="D4" s="528"/>
      <c r="E4" s="529"/>
      <c r="F4" s="528"/>
      <c r="G4" s="528"/>
      <c r="H4" s="528"/>
      <c r="I4" s="528"/>
      <c r="J4" s="528"/>
      <c r="K4" s="528"/>
      <c r="L4" s="528"/>
      <c r="M4" s="528"/>
      <c r="N4" s="528"/>
      <c r="O4" s="528"/>
      <c r="P4" s="528"/>
      <c r="Q4" s="528"/>
      <c r="R4" s="528"/>
      <c r="S4" s="528"/>
      <c r="T4" s="528"/>
      <c r="U4" s="528"/>
      <c r="V4" s="528"/>
      <c r="W4" s="528"/>
      <c r="X4" s="528"/>
      <c r="Y4" s="528"/>
      <c r="Z4" s="528"/>
    </row>
    <row r="5" spans="1:26" ht="14.25" customHeight="1" x14ac:dyDescent="0.2">
      <c r="A5" s="528"/>
      <c r="B5" s="528"/>
      <c r="C5" s="528"/>
      <c r="D5" s="528"/>
      <c r="E5" s="529"/>
      <c r="F5" s="528"/>
      <c r="G5" s="528"/>
      <c r="H5" s="528"/>
      <c r="I5" s="528"/>
      <c r="J5" s="528"/>
      <c r="K5" s="528"/>
      <c r="L5" s="528"/>
      <c r="M5" s="528"/>
      <c r="N5" s="528"/>
      <c r="O5" s="528"/>
      <c r="P5" s="528"/>
      <c r="Q5" s="528"/>
      <c r="R5" s="528"/>
      <c r="S5" s="528"/>
      <c r="T5" s="528"/>
      <c r="U5" s="528"/>
      <c r="V5" s="528"/>
      <c r="W5" s="528"/>
      <c r="X5" s="528"/>
      <c r="Y5" s="528"/>
      <c r="Z5" s="528"/>
    </row>
    <row r="6" spans="1:26" ht="14.25" customHeight="1" x14ac:dyDescent="0.2">
      <c r="A6" s="528"/>
      <c r="B6" s="528"/>
      <c r="C6" s="528"/>
      <c r="D6" s="528"/>
      <c r="E6" s="529"/>
      <c r="F6" s="528"/>
      <c r="G6" s="528"/>
      <c r="H6" s="528"/>
      <c r="I6" s="528"/>
      <c r="J6" s="528"/>
      <c r="K6" s="528"/>
      <c r="L6" s="528"/>
      <c r="M6" s="528"/>
      <c r="N6" s="528"/>
      <c r="O6" s="528"/>
      <c r="P6" s="528"/>
      <c r="Q6" s="528"/>
      <c r="R6" s="528"/>
      <c r="S6" s="528"/>
      <c r="T6" s="528"/>
      <c r="U6" s="528"/>
      <c r="V6" s="528"/>
      <c r="W6" s="528"/>
      <c r="X6" s="528"/>
      <c r="Y6" s="528"/>
      <c r="Z6" s="528"/>
    </row>
    <row r="7" spans="1:26" ht="14.25" customHeight="1" x14ac:dyDescent="0.2">
      <c r="A7" s="528"/>
      <c r="B7" s="528"/>
      <c r="C7" s="528"/>
      <c r="D7" s="528"/>
      <c r="E7" s="529"/>
      <c r="F7" s="528"/>
      <c r="G7" s="528"/>
      <c r="H7" s="528"/>
      <c r="I7" s="528"/>
      <c r="J7" s="528"/>
      <c r="K7" s="528"/>
      <c r="L7" s="528"/>
      <c r="M7" s="528"/>
      <c r="N7" s="528"/>
      <c r="O7" s="528"/>
      <c r="P7" s="528"/>
      <c r="Q7" s="528"/>
      <c r="R7" s="528"/>
      <c r="S7" s="528"/>
      <c r="T7" s="528"/>
      <c r="U7" s="528"/>
      <c r="V7" s="528"/>
      <c r="W7" s="528"/>
      <c r="X7" s="528"/>
      <c r="Y7" s="528"/>
      <c r="Z7" s="528"/>
    </row>
    <row r="8" spans="1:26" ht="14.25" customHeight="1" x14ac:dyDescent="0.2">
      <c r="A8" s="528"/>
      <c r="B8" s="528"/>
      <c r="C8" s="528"/>
      <c r="D8" s="528"/>
      <c r="E8" s="529"/>
      <c r="F8" s="528"/>
      <c r="G8" s="528"/>
      <c r="H8" s="528"/>
      <c r="I8" s="528"/>
      <c r="J8" s="528"/>
      <c r="K8" s="528"/>
      <c r="L8" s="528"/>
      <c r="M8" s="528"/>
      <c r="N8" s="528"/>
      <c r="O8" s="528"/>
      <c r="P8" s="528"/>
      <c r="Q8" s="528"/>
      <c r="R8" s="528"/>
      <c r="S8" s="528"/>
      <c r="T8" s="528"/>
      <c r="U8" s="528"/>
      <c r="V8" s="528"/>
      <c r="W8" s="528"/>
      <c r="X8" s="528"/>
      <c r="Y8" s="528"/>
      <c r="Z8" s="528"/>
    </row>
    <row r="9" spans="1:26" ht="14.25" customHeight="1" x14ac:dyDescent="0.2">
      <c r="A9" s="528"/>
      <c r="B9" s="528"/>
      <c r="C9" s="528"/>
      <c r="D9" s="528"/>
      <c r="E9" s="529"/>
      <c r="F9" s="528"/>
      <c r="G9" s="528"/>
      <c r="H9" s="528"/>
      <c r="I9" s="529"/>
      <c r="J9" s="529"/>
      <c r="K9" s="528"/>
      <c r="L9" s="529"/>
      <c r="M9" s="528"/>
      <c r="N9" s="528"/>
      <c r="O9" s="528"/>
      <c r="P9" s="528"/>
      <c r="Q9" s="528"/>
      <c r="R9" s="528"/>
      <c r="S9" s="528"/>
      <c r="T9" s="528"/>
      <c r="U9" s="528"/>
      <c r="V9" s="528"/>
      <c r="W9" s="528"/>
      <c r="X9" s="528"/>
      <c r="Y9" s="528"/>
      <c r="Z9" s="528"/>
    </row>
    <row r="10" spans="1:26" ht="14.25" customHeight="1" x14ac:dyDescent="0.2">
      <c r="A10" s="528"/>
      <c r="B10" s="528"/>
      <c r="C10" s="528"/>
      <c r="D10" s="528"/>
      <c r="E10" s="529"/>
      <c r="F10" s="528"/>
      <c r="G10" s="528"/>
      <c r="H10" s="528"/>
      <c r="I10" s="529"/>
      <c r="J10" s="529"/>
      <c r="K10" s="528"/>
      <c r="L10" s="529"/>
      <c r="M10" s="528"/>
      <c r="N10" s="528"/>
      <c r="O10" s="528"/>
      <c r="P10" s="528"/>
      <c r="Q10" s="528"/>
      <c r="R10" s="528"/>
      <c r="S10" s="528"/>
      <c r="T10" s="528"/>
      <c r="U10" s="528"/>
      <c r="V10" s="528"/>
      <c r="W10" s="528"/>
      <c r="X10" s="528"/>
      <c r="Y10" s="528"/>
      <c r="Z10" s="528"/>
    </row>
    <row r="11" spans="1:26" ht="14.25" customHeight="1" x14ac:dyDescent="0.2">
      <c r="A11" s="528"/>
      <c r="B11" s="528"/>
      <c r="C11" s="528"/>
      <c r="D11" s="528"/>
      <c r="E11" s="529"/>
      <c r="F11" s="528"/>
      <c r="G11" s="528"/>
      <c r="H11" s="528"/>
      <c r="I11" s="529"/>
      <c r="J11" s="529"/>
      <c r="K11" s="528"/>
      <c r="L11" s="529"/>
      <c r="M11" s="528"/>
      <c r="N11" s="528"/>
      <c r="O11" s="528"/>
      <c r="P11" s="528"/>
      <c r="Q11" s="532"/>
      <c r="R11" s="528"/>
      <c r="S11" s="528"/>
      <c r="T11" s="528"/>
      <c r="U11" s="528"/>
      <c r="V11" s="528"/>
      <c r="W11" s="528"/>
      <c r="X11" s="528"/>
      <c r="Y11" s="528"/>
      <c r="Z11" s="528"/>
    </row>
    <row r="12" spans="1:26" ht="14.25" customHeight="1" x14ac:dyDescent="0.2">
      <c r="A12" s="528"/>
      <c r="B12" s="528"/>
      <c r="C12" s="528"/>
      <c r="D12" s="528"/>
      <c r="E12" s="529"/>
      <c r="F12" s="528"/>
      <c r="G12" s="528"/>
      <c r="H12" s="528"/>
      <c r="I12" s="529"/>
      <c r="J12" s="529"/>
      <c r="K12" s="528"/>
      <c r="L12" s="529"/>
      <c r="M12" s="528"/>
      <c r="N12" s="528"/>
      <c r="O12" s="528"/>
      <c r="P12" s="528"/>
      <c r="Q12" s="528"/>
      <c r="R12" s="528"/>
      <c r="S12" s="528"/>
      <c r="T12" s="528"/>
      <c r="U12" s="528"/>
      <c r="V12" s="528"/>
      <c r="W12" s="528"/>
      <c r="X12" s="528"/>
      <c r="Y12" s="528"/>
      <c r="Z12" s="528"/>
    </row>
    <row r="13" spans="1:26" ht="15" customHeight="1" x14ac:dyDescent="0.2">
      <c r="A13" s="528"/>
      <c r="B13" s="528"/>
      <c r="C13" s="528"/>
      <c r="D13" s="1796" t="s">
        <v>0</v>
      </c>
      <c r="E13" s="1746"/>
      <c r="F13" s="1746"/>
      <c r="G13" s="1746"/>
      <c r="H13" s="1746"/>
      <c r="I13" s="1746"/>
      <c r="J13" s="1746"/>
      <c r="K13" s="1746"/>
      <c r="L13" s="1746"/>
      <c r="M13" s="1746"/>
      <c r="N13" s="1746"/>
      <c r="O13" s="1746"/>
      <c r="P13" s="1746"/>
      <c r="Q13" s="1746"/>
      <c r="R13" s="1746"/>
      <c r="S13" s="1746"/>
      <c r="T13" s="1746"/>
      <c r="U13" s="1746"/>
      <c r="V13" s="1747"/>
      <c r="W13" s="528"/>
      <c r="X13" s="528"/>
      <c r="Y13" s="528"/>
      <c r="Z13" s="528"/>
    </row>
    <row r="14" spans="1:26" ht="15" customHeight="1" x14ac:dyDescent="0.2">
      <c r="A14" s="528"/>
      <c r="B14" s="528"/>
      <c r="C14" s="528"/>
      <c r="D14" s="1796" t="s">
        <v>1</v>
      </c>
      <c r="E14" s="1746"/>
      <c r="F14" s="1746"/>
      <c r="G14" s="1746"/>
      <c r="H14" s="1746"/>
      <c r="I14" s="1746"/>
      <c r="J14" s="1746"/>
      <c r="K14" s="1746"/>
      <c r="L14" s="1746"/>
      <c r="M14" s="1746"/>
      <c r="N14" s="1746"/>
      <c r="O14" s="1746"/>
      <c r="P14" s="1746"/>
      <c r="Q14" s="1746"/>
      <c r="R14" s="1746"/>
      <c r="S14" s="1746"/>
      <c r="T14" s="1746"/>
      <c r="U14" s="1746"/>
      <c r="V14" s="1747"/>
      <c r="W14" s="528"/>
      <c r="X14" s="528"/>
      <c r="Y14" s="528"/>
      <c r="Z14" s="528"/>
    </row>
    <row r="15" spans="1:26" ht="15" customHeight="1" x14ac:dyDescent="0.2">
      <c r="A15" s="528"/>
      <c r="B15" s="528"/>
      <c r="C15" s="528"/>
      <c r="D15" s="1796" t="s">
        <v>2</v>
      </c>
      <c r="E15" s="1746"/>
      <c r="F15" s="1746"/>
      <c r="G15" s="1746"/>
      <c r="H15" s="1746"/>
      <c r="I15" s="1746"/>
      <c r="J15" s="1746"/>
      <c r="K15" s="1746"/>
      <c r="L15" s="1746"/>
      <c r="M15" s="1746"/>
      <c r="N15" s="1746"/>
      <c r="O15" s="1746"/>
      <c r="P15" s="1746"/>
      <c r="Q15" s="1746"/>
      <c r="R15" s="1746"/>
      <c r="S15" s="1746"/>
      <c r="T15" s="1746"/>
      <c r="U15" s="1746"/>
      <c r="V15" s="1747"/>
      <c r="W15" s="528"/>
      <c r="X15" s="528"/>
      <c r="Y15" s="528"/>
      <c r="Z15" s="528"/>
    </row>
    <row r="16" spans="1:26" ht="15" customHeight="1" x14ac:dyDescent="0.2">
      <c r="A16" s="528"/>
      <c r="B16" s="528"/>
      <c r="C16" s="528"/>
      <c r="D16" s="1796" t="s">
        <v>3</v>
      </c>
      <c r="E16" s="1746"/>
      <c r="F16" s="1746"/>
      <c r="G16" s="1746"/>
      <c r="H16" s="1746"/>
      <c r="I16" s="1746"/>
      <c r="J16" s="1746"/>
      <c r="K16" s="1746"/>
      <c r="L16" s="1746"/>
      <c r="M16" s="1746"/>
      <c r="N16" s="1746"/>
      <c r="O16" s="1746"/>
      <c r="P16" s="1746"/>
      <c r="Q16" s="1746"/>
      <c r="R16" s="1746"/>
      <c r="S16" s="1746"/>
      <c r="T16" s="1746"/>
      <c r="U16" s="1746"/>
      <c r="V16" s="1747"/>
      <c r="W16" s="528"/>
      <c r="X16" s="528"/>
      <c r="Y16" s="528"/>
      <c r="Z16" s="528"/>
    </row>
    <row r="17" spans="1:26" ht="14.25" customHeight="1" x14ac:dyDescent="0.2">
      <c r="A17" s="1797" t="str">
        <f>+'06-04-01-02BOLETERIA'!A14:S14</f>
        <v>30 de junio  2023</v>
      </c>
      <c r="B17" s="1746"/>
      <c r="C17" s="1746"/>
      <c r="D17" s="1746"/>
      <c r="E17" s="1746"/>
      <c r="F17" s="1746"/>
      <c r="G17" s="1746"/>
      <c r="H17" s="1746"/>
      <c r="I17" s="1746"/>
      <c r="J17" s="1746"/>
      <c r="K17" s="1746"/>
      <c r="L17" s="1746"/>
      <c r="M17" s="1746"/>
      <c r="N17" s="1746"/>
      <c r="O17" s="1746"/>
      <c r="P17" s="1746"/>
      <c r="Q17" s="1746"/>
      <c r="R17" s="1746"/>
      <c r="S17" s="1746"/>
      <c r="T17" s="1746"/>
      <c r="U17" s="1746"/>
      <c r="V17" s="1747"/>
      <c r="W17" s="528"/>
      <c r="X17" s="528"/>
      <c r="Y17" s="528"/>
      <c r="Z17" s="528"/>
    </row>
    <row r="18" spans="1:26" ht="15" customHeight="1" x14ac:dyDescent="0.2">
      <c r="A18" s="528"/>
      <c r="B18" s="528"/>
      <c r="C18" s="528"/>
      <c r="D18" s="533"/>
      <c r="E18" s="533"/>
      <c r="F18" s="533"/>
      <c r="G18" s="533"/>
      <c r="H18" s="533"/>
      <c r="I18" s="533"/>
      <c r="J18" s="533"/>
      <c r="K18" s="533"/>
      <c r="L18" s="533"/>
      <c r="M18" s="533"/>
      <c r="N18" s="533"/>
      <c r="O18" s="533"/>
      <c r="P18" s="534"/>
      <c r="Q18" s="534"/>
      <c r="R18" s="534"/>
      <c r="S18" s="534"/>
      <c r="T18" s="534"/>
      <c r="U18" s="534"/>
      <c r="V18" s="534"/>
      <c r="W18" s="528"/>
      <c r="X18" s="528"/>
      <c r="Y18" s="528"/>
      <c r="Z18" s="528"/>
    </row>
    <row r="19" spans="1:26" ht="51" customHeight="1" x14ac:dyDescent="0.2">
      <c r="A19" s="247"/>
      <c r="B19" s="247"/>
      <c r="C19" s="247"/>
      <c r="D19" s="193" t="s">
        <v>6</v>
      </c>
      <c r="E19" s="194" t="s">
        <v>7</v>
      </c>
      <c r="F19" s="195" t="s">
        <v>110</v>
      </c>
      <c r="G19" s="195" t="s">
        <v>9</v>
      </c>
      <c r="H19" s="195" t="s">
        <v>10</v>
      </c>
      <c r="I19" s="194" t="s">
        <v>11</v>
      </c>
      <c r="J19" s="194" t="s">
        <v>12</v>
      </c>
      <c r="K19" s="194" t="s">
        <v>13</v>
      </c>
      <c r="L19" s="194" t="s">
        <v>14</v>
      </c>
      <c r="M19" s="194" t="s">
        <v>15</v>
      </c>
      <c r="N19" s="194" t="s">
        <v>16</v>
      </c>
      <c r="O19" s="196" t="s">
        <v>17</v>
      </c>
      <c r="P19" s="196" t="s">
        <v>18</v>
      </c>
      <c r="Q19" s="196" t="s">
        <v>19</v>
      </c>
      <c r="R19" s="196" t="s">
        <v>20</v>
      </c>
      <c r="S19" s="197" t="s">
        <v>21</v>
      </c>
      <c r="T19" s="196" t="s">
        <v>22</v>
      </c>
      <c r="U19" s="535" t="str">
        <f>+'06-04-01-02BOLETERIA'!R16</f>
        <v>DEPRECIACION ACUMULADA 30/06/23</v>
      </c>
      <c r="V19" s="197" t="s">
        <v>23</v>
      </c>
      <c r="W19" s="92" t="s">
        <v>24</v>
      </c>
      <c r="X19" s="536">
        <v>45107</v>
      </c>
      <c r="Y19" s="528"/>
      <c r="Z19" s="528"/>
    </row>
    <row r="20" spans="1:26" ht="15.75" customHeight="1" x14ac:dyDescent="0.3">
      <c r="A20" s="537"/>
      <c r="B20" s="538"/>
      <c r="C20" s="538"/>
      <c r="D20" s="539">
        <v>1</v>
      </c>
      <c r="E20" s="540">
        <v>9</v>
      </c>
      <c r="F20" s="1666" t="s">
        <v>2075</v>
      </c>
      <c r="G20" s="541">
        <v>26</v>
      </c>
      <c r="H20" s="541" t="s">
        <v>764</v>
      </c>
      <c r="I20" s="105"/>
      <c r="J20" s="394">
        <v>2</v>
      </c>
      <c r="K20" s="486" t="s">
        <v>765</v>
      </c>
      <c r="L20" s="97"/>
      <c r="M20" s="394"/>
      <c r="N20" s="98" t="s">
        <v>766</v>
      </c>
      <c r="O20" s="99">
        <v>3094.88</v>
      </c>
      <c r="P20" s="105">
        <v>10</v>
      </c>
      <c r="Q20" s="135">
        <v>0</v>
      </c>
      <c r="R20" s="135">
        <v>0</v>
      </c>
      <c r="S20" s="100">
        <v>10</v>
      </c>
      <c r="T20" s="100"/>
      <c r="U20" s="135">
        <v>3094.88</v>
      </c>
      <c r="V20" s="135">
        <f t="shared" ref="V20:V41" si="0">IF(P20=0,"N/A",+O20-U20)</f>
        <v>0</v>
      </c>
      <c r="W20" s="542">
        <v>617</v>
      </c>
      <c r="X20" s="543"/>
      <c r="Y20" s="528"/>
      <c r="Z20" s="528"/>
    </row>
    <row r="21" spans="1:26" ht="15" customHeight="1" x14ac:dyDescent="0.2">
      <c r="A21" s="537"/>
      <c r="B21" s="538"/>
      <c r="C21" s="538"/>
      <c r="D21" s="539">
        <v>2</v>
      </c>
      <c r="E21" s="540">
        <v>36816</v>
      </c>
      <c r="F21" s="1666" t="s">
        <v>2075</v>
      </c>
      <c r="G21" s="541">
        <v>26</v>
      </c>
      <c r="H21" s="541" t="s">
        <v>764</v>
      </c>
      <c r="I21" s="105"/>
      <c r="J21" s="541">
        <v>1</v>
      </c>
      <c r="K21" s="250" t="s">
        <v>26</v>
      </c>
      <c r="L21" s="105"/>
      <c r="M21" s="541"/>
      <c r="N21" s="541" t="s">
        <v>767</v>
      </c>
      <c r="O21" s="99">
        <v>1200</v>
      </c>
      <c r="P21" s="105">
        <v>10</v>
      </c>
      <c r="Q21" s="135">
        <v>0</v>
      </c>
      <c r="R21" s="135">
        <v>0</v>
      </c>
      <c r="S21" s="100">
        <v>10</v>
      </c>
      <c r="T21" s="100"/>
      <c r="U21" s="135">
        <v>1200</v>
      </c>
      <c r="V21" s="135">
        <f t="shared" si="0"/>
        <v>0</v>
      </c>
      <c r="W21" s="542">
        <v>617</v>
      </c>
      <c r="X21" s="528"/>
      <c r="Y21" s="528"/>
      <c r="Z21" s="528"/>
    </row>
    <row r="22" spans="1:26" ht="30" customHeight="1" x14ac:dyDescent="0.2">
      <c r="A22" s="537"/>
      <c r="B22" s="538"/>
      <c r="C22" s="538"/>
      <c r="D22" s="539">
        <v>3</v>
      </c>
      <c r="E22" s="540">
        <v>36857</v>
      </c>
      <c r="F22" s="1666" t="s">
        <v>2075</v>
      </c>
      <c r="G22" s="541">
        <v>26</v>
      </c>
      <c r="H22" s="541" t="s">
        <v>764</v>
      </c>
      <c r="I22" s="105"/>
      <c r="J22" s="541">
        <v>1</v>
      </c>
      <c r="K22" s="250" t="s">
        <v>699</v>
      </c>
      <c r="L22" s="105"/>
      <c r="M22" s="541" t="s">
        <v>768</v>
      </c>
      <c r="N22" s="541" t="s">
        <v>767</v>
      </c>
      <c r="O22" s="99">
        <v>2494</v>
      </c>
      <c r="P22" s="105">
        <v>10</v>
      </c>
      <c r="Q22" s="135">
        <v>0</v>
      </c>
      <c r="R22" s="135">
        <v>0</v>
      </c>
      <c r="S22" s="100">
        <v>10</v>
      </c>
      <c r="T22" s="100"/>
      <c r="U22" s="135">
        <v>2494</v>
      </c>
      <c r="V22" s="135">
        <f t="shared" si="0"/>
        <v>0</v>
      </c>
      <c r="W22" s="542">
        <v>617</v>
      </c>
      <c r="X22" s="528"/>
      <c r="Y22" s="528"/>
      <c r="Z22" s="528"/>
    </row>
    <row r="23" spans="1:26" ht="28.5" customHeight="1" x14ac:dyDescent="0.2">
      <c r="A23" s="537"/>
      <c r="B23" s="538"/>
      <c r="C23" s="538"/>
      <c r="D23" s="539">
        <v>4</v>
      </c>
      <c r="E23" s="540">
        <v>36857</v>
      </c>
      <c r="F23" s="1666" t="s">
        <v>2075</v>
      </c>
      <c r="G23" s="541">
        <v>26</v>
      </c>
      <c r="H23" s="541" t="s">
        <v>764</v>
      </c>
      <c r="I23" s="105">
        <v>126818</v>
      </c>
      <c r="J23" s="541">
        <v>1</v>
      </c>
      <c r="K23" s="250" t="s">
        <v>699</v>
      </c>
      <c r="L23" s="105"/>
      <c r="M23" s="541" t="s">
        <v>768</v>
      </c>
      <c r="N23" s="541" t="s">
        <v>767</v>
      </c>
      <c r="O23" s="99">
        <v>3132</v>
      </c>
      <c r="P23" s="105">
        <v>10</v>
      </c>
      <c r="Q23" s="135">
        <v>0</v>
      </c>
      <c r="R23" s="135">
        <v>0</v>
      </c>
      <c r="S23" s="100">
        <v>10</v>
      </c>
      <c r="T23" s="100"/>
      <c r="U23" s="135">
        <v>3132</v>
      </c>
      <c r="V23" s="135">
        <f t="shared" si="0"/>
        <v>0</v>
      </c>
      <c r="W23" s="542">
        <v>617</v>
      </c>
      <c r="X23" s="528"/>
      <c r="Y23" s="528"/>
      <c r="Z23" s="528"/>
    </row>
    <row r="24" spans="1:26" ht="31.5" customHeight="1" x14ac:dyDescent="0.2">
      <c r="A24" s="537"/>
      <c r="B24" s="538"/>
      <c r="C24" s="538"/>
      <c r="D24" s="539">
        <v>5</v>
      </c>
      <c r="E24" s="540">
        <v>36857</v>
      </c>
      <c r="F24" s="1666" t="s">
        <v>2075</v>
      </c>
      <c r="G24" s="541">
        <v>26</v>
      </c>
      <c r="H24" s="541" t="s">
        <v>764</v>
      </c>
      <c r="I24" s="105">
        <v>35140</v>
      </c>
      <c r="J24" s="541">
        <v>1</v>
      </c>
      <c r="K24" s="250" t="s">
        <v>699</v>
      </c>
      <c r="L24" s="105"/>
      <c r="M24" s="541" t="s">
        <v>768</v>
      </c>
      <c r="N24" s="541" t="s">
        <v>767</v>
      </c>
      <c r="O24" s="99">
        <v>2494</v>
      </c>
      <c r="P24" s="105">
        <v>10</v>
      </c>
      <c r="Q24" s="135">
        <v>0</v>
      </c>
      <c r="R24" s="135">
        <v>0</v>
      </c>
      <c r="S24" s="100">
        <v>10</v>
      </c>
      <c r="T24" s="100"/>
      <c r="U24" s="135">
        <v>2494</v>
      </c>
      <c r="V24" s="135">
        <f t="shared" si="0"/>
        <v>0</v>
      </c>
      <c r="W24" s="542">
        <v>617</v>
      </c>
      <c r="X24" s="528"/>
      <c r="Y24" s="528"/>
      <c r="Z24" s="528"/>
    </row>
    <row r="25" spans="1:26" ht="31.5" customHeight="1" x14ac:dyDescent="0.3">
      <c r="A25" s="537"/>
      <c r="B25" s="538"/>
      <c r="C25" s="538"/>
      <c r="D25" s="539">
        <v>6</v>
      </c>
      <c r="E25" s="540">
        <v>36857</v>
      </c>
      <c r="F25" s="1666" t="s">
        <v>2075</v>
      </c>
      <c r="G25" s="541">
        <v>26</v>
      </c>
      <c r="H25" s="541" t="s">
        <v>764</v>
      </c>
      <c r="I25" s="105">
        <v>35184</v>
      </c>
      <c r="J25" s="541">
        <v>1</v>
      </c>
      <c r="K25" s="250" t="s">
        <v>769</v>
      </c>
      <c r="L25" s="105"/>
      <c r="M25" s="541"/>
      <c r="N25" s="98" t="s">
        <v>766</v>
      </c>
      <c r="O25" s="99">
        <v>900</v>
      </c>
      <c r="P25" s="105">
        <v>10</v>
      </c>
      <c r="Q25" s="135">
        <v>0</v>
      </c>
      <c r="R25" s="135">
        <v>0</v>
      </c>
      <c r="S25" s="100">
        <v>10</v>
      </c>
      <c r="T25" s="100"/>
      <c r="U25" s="135">
        <v>900</v>
      </c>
      <c r="V25" s="135">
        <f t="shared" si="0"/>
        <v>0</v>
      </c>
      <c r="W25" s="542">
        <v>617</v>
      </c>
      <c r="X25" s="528"/>
      <c r="Y25" s="528"/>
      <c r="Z25" s="528"/>
    </row>
    <row r="26" spans="1:26" ht="34.5" customHeight="1" x14ac:dyDescent="0.3">
      <c r="A26" s="537"/>
      <c r="B26" s="538"/>
      <c r="C26" s="538"/>
      <c r="D26" s="539">
        <v>7</v>
      </c>
      <c r="E26" s="540">
        <v>36857</v>
      </c>
      <c r="F26" s="1666" t="s">
        <v>2075</v>
      </c>
      <c r="G26" s="541">
        <v>26</v>
      </c>
      <c r="H26" s="541" t="s">
        <v>764</v>
      </c>
      <c r="I26" s="105"/>
      <c r="J26" s="541">
        <v>1</v>
      </c>
      <c r="K26" s="544" t="s">
        <v>699</v>
      </c>
      <c r="L26" s="236"/>
      <c r="M26" s="541"/>
      <c r="N26" s="98" t="s">
        <v>766</v>
      </c>
      <c r="O26" s="99">
        <v>2494</v>
      </c>
      <c r="P26" s="105">
        <v>10</v>
      </c>
      <c r="Q26" s="135">
        <v>0</v>
      </c>
      <c r="R26" s="135">
        <v>0</v>
      </c>
      <c r="S26" s="100">
        <v>10</v>
      </c>
      <c r="T26" s="100"/>
      <c r="U26" s="135">
        <v>2494</v>
      </c>
      <c r="V26" s="135">
        <f t="shared" si="0"/>
        <v>0</v>
      </c>
      <c r="W26" s="542">
        <v>617</v>
      </c>
      <c r="X26" s="528"/>
      <c r="Y26" s="528"/>
      <c r="Z26" s="528"/>
    </row>
    <row r="27" spans="1:26" ht="30" customHeight="1" x14ac:dyDescent="0.3">
      <c r="A27" s="545">
        <v>1</v>
      </c>
      <c r="B27" s="546">
        <v>40633</v>
      </c>
      <c r="C27" s="547">
        <v>6</v>
      </c>
      <c r="D27" s="539">
        <v>8</v>
      </c>
      <c r="E27" s="540">
        <v>36857</v>
      </c>
      <c r="F27" s="1666" t="s">
        <v>2075</v>
      </c>
      <c r="G27" s="541">
        <v>26</v>
      </c>
      <c r="H27" s="541" t="s">
        <v>764</v>
      </c>
      <c r="I27" s="105">
        <v>127989</v>
      </c>
      <c r="J27" s="541">
        <v>1</v>
      </c>
      <c r="K27" s="544" t="s">
        <v>699</v>
      </c>
      <c r="L27" s="236"/>
      <c r="M27" s="541"/>
      <c r="N27" s="98" t="s">
        <v>766</v>
      </c>
      <c r="O27" s="99">
        <v>4714.9399999999996</v>
      </c>
      <c r="P27" s="105">
        <v>10</v>
      </c>
      <c r="Q27" s="135">
        <v>0</v>
      </c>
      <c r="R27" s="135">
        <v>0</v>
      </c>
      <c r="S27" s="100">
        <v>10</v>
      </c>
      <c r="T27" s="100"/>
      <c r="U27" s="135">
        <v>4714.9399999999996</v>
      </c>
      <c r="V27" s="135">
        <f t="shared" si="0"/>
        <v>0</v>
      </c>
      <c r="W27" s="542">
        <v>617</v>
      </c>
      <c r="X27" s="528"/>
      <c r="Y27" s="528"/>
      <c r="Z27" s="528"/>
    </row>
    <row r="28" spans="1:26" ht="15" customHeight="1" x14ac:dyDescent="0.3">
      <c r="A28" s="538"/>
      <c r="B28" s="538"/>
      <c r="C28" s="538"/>
      <c r="D28" s="539">
        <v>9</v>
      </c>
      <c r="E28" s="540">
        <v>36857</v>
      </c>
      <c r="F28" s="1666" t="s">
        <v>2075</v>
      </c>
      <c r="G28" s="541">
        <v>26</v>
      </c>
      <c r="H28" s="541" t="s">
        <v>764</v>
      </c>
      <c r="I28" s="105">
        <v>127988</v>
      </c>
      <c r="J28" s="541">
        <v>1</v>
      </c>
      <c r="K28" s="544" t="s">
        <v>699</v>
      </c>
      <c r="L28" s="236"/>
      <c r="M28" s="541"/>
      <c r="N28" s="98" t="s">
        <v>766</v>
      </c>
      <c r="O28" s="99">
        <v>3132</v>
      </c>
      <c r="P28" s="105">
        <v>10</v>
      </c>
      <c r="Q28" s="135">
        <v>0</v>
      </c>
      <c r="R28" s="135">
        <v>0</v>
      </c>
      <c r="S28" s="100">
        <v>10</v>
      </c>
      <c r="T28" s="100"/>
      <c r="U28" s="135">
        <v>3132</v>
      </c>
      <c r="V28" s="135">
        <f t="shared" si="0"/>
        <v>0</v>
      </c>
      <c r="W28" s="542">
        <v>617</v>
      </c>
      <c r="X28" s="528"/>
      <c r="Y28" s="528"/>
      <c r="Z28" s="528"/>
    </row>
    <row r="29" spans="1:26" ht="15" customHeight="1" x14ac:dyDescent="0.2">
      <c r="A29" s="538"/>
      <c r="B29" s="538"/>
      <c r="C29" s="538"/>
      <c r="D29" s="539">
        <v>10</v>
      </c>
      <c r="E29" s="540">
        <v>36880</v>
      </c>
      <c r="F29" s="1666" t="s">
        <v>2075</v>
      </c>
      <c r="G29" s="541">
        <v>26</v>
      </c>
      <c r="H29" s="541" t="s">
        <v>770</v>
      </c>
      <c r="I29" s="105"/>
      <c r="J29" s="541">
        <v>1</v>
      </c>
      <c r="K29" s="544" t="s">
        <v>771</v>
      </c>
      <c r="L29" s="236" t="s">
        <v>772</v>
      </c>
      <c r="M29" s="541" t="s">
        <v>129</v>
      </c>
      <c r="N29" s="541" t="s">
        <v>767</v>
      </c>
      <c r="O29" s="99">
        <v>6830</v>
      </c>
      <c r="P29" s="105">
        <v>3</v>
      </c>
      <c r="Q29" s="135">
        <v>0</v>
      </c>
      <c r="R29" s="135">
        <v>0</v>
      </c>
      <c r="S29" s="100">
        <v>3</v>
      </c>
      <c r="T29" s="100"/>
      <c r="U29" s="135">
        <v>6830</v>
      </c>
      <c r="V29" s="135">
        <f t="shared" si="0"/>
        <v>0</v>
      </c>
      <c r="W29" s="542">
        <v>616</v>
      </c>
      <c r="X29" s="528"/>
      <c r="Y29" s="528"/>
      <c r="Z29" s="528"/>
    </row>
    <row r="30" spans="1:26" ht="15" customHeight="1" x14ac:dyDescent="0.3">
      <c r="A30" s="538"/>
      <c r="B30" s="538"/>
      <c r="C30" s="538"/>
      <c r="D30" s="539">
        <v>11</v>
      </c>
      <c r="E30" s="540">
        <v>36880</v>
      </c>
      <c r="F30" s="1666" t="s">
        <v>2075</v>
      </c>
      <c r="G30" s="541">
        <v>26</v>
      </c>
      <c r="H30" s="541" t="s">
        <v>764</v>
      </c>
      <c r="I30" s="105"/>
      <c r="J30" s="394">
        <v>2</v>
      </c>
      <c r="K30" s="486" t="s">
        <v>773</v>
      </c>
      <c r="L30" s="240"/>
      <c r="M30" s="541" t="s">
        <v>32</v>
      </c>
      <c r="N30" s="541" t="s">
        <v>767</v>
      </c>
      <c r="O30" s="99">
        <v>5329.62</v>
      </c>
      <c r="P30" s="105">
        <v>10</v>
      </c>
      <c r="Q30" s="135">
        <v>0</v>
      </c>
      <c r="R30" s="135">
        <v>0</v>
      </c>
      <c r="S30" s="100">
        <v>10</v>
      </c>
      <c r="T30" s="100"/>
      <c r="U30" s="135">
        <v>5329.62</v>
      </c>
      <c r="V30" s="135">
        <f t="shared" si="0"/>
        <v>0</v>
      </c>
      <c r="W30" s="542">
        <v>617</v>
      </c>
      <c r="X30" s="528"/>
      <c r="Y30" s="528"/>
      <c r="Z30" s="528"/>
    </row>
    <row r="31" spans="1:26" ht="15" customHeight="1" x14ac:dyDescent="0.3">
      <c r="A31" s="538"/>
      <c r="B31" s="538"/>
      <c r="C31" s="538"/>
      <c r="D31" s="539">
        <v>12</v>
      </c>
      <c r="E31" s="540">
        <v>36880</v>
      </c>
      <c r="F31" s="1666" t="s">
        <v>2075</v>
      </c>
      <c r="G31" s="541">
        <v>26</v>
      </c>
      <c r="H31" s="541" t="s">
        <v>764</v>
      </c>
      <c r="I31" s="105"/>
      <c r="J31" s="394">
        <v>1</v>
      </c>
      <c r="K31" s="486" t="s">
        <v>49</v>
      </c>
      <c r="L31" s="240"/>
      <c r="M31" s="541"/>
      <c r="N31" s="541" t="s">
        <v>767</v>
      </c>
      <c r="O31" s="99">
        <v>10000</v>
      </c>
      <c r="P31" s="105">
        <v>10</v>
      </c>
      <c r="Q31" s="135">
        <v>0</v>
      </c>
      <c r="R31" s="135">
        <v>0</v>
      </c>
      <c r="S31" s="100">
        <v>10</v>
      </c>
      <c r="T31" s="100"/>
      <c r="U31" s="135">
        <v>10000</v>
      </c>
      <c r="V31" s="135">
        <f t="shared" si="0"/>
        <v>0</v>
      </c>
      <c r="W31" s="542">
        <v>617</v>
      </c>
      <c r="X31" s="528"/>
      <c r="Y31" s="528"/>
      <c r="Z31" s="528"/>
    </row>
    <row r="32" spans="1:26" ht="15" customHeight="1" x14ac:dyDescent="0.3">
      <c r="A32" s="538"/>
      <c r="B32" s="538"/>
      <c r="C32" s="538"/>
      <c r="D32" s="539">
        <v>13</v>
      </c>
      <c r="E32" s="540">
        <v>36889</v>
      </c>
      <c r="F32" s="1666" t="s">
        <v>2075</v>
      </c>
      <c r="G32" s="541">
        <v>26</v>
      </c>
      <c r="H32" s="541" t="s">
        <v>774</v>
      </c>
      <c r="I32" s="105"/>
      <c r="J32" s="541">
        <v>1</v>
      </c>
      <c r="K32" s="250" t="s">
        <v>115</v>
      </c>
      <c r="L32" s="105"/>
      <c r="M32" s="541" t="s">
        <v>116</v>
      </c>
      <c r="N32" s="98" t="s">
        <v>766</v>
      </c>
      <c r="O32" s="99">
        <v>1500</v>
      </c>
      <c r="P32" s="105">
        <v>10</v>
      </c>
      <c r="Q32" s="135">
        <v>0</v>
      </c>
      <c r="R32" s="135">
        <v>0</v>
      </c>
      <c r="S32" s="100">
        <v>10</v>
      </c>
      <c r="T32" s="100"/>
      <c r="U32" s="135">
        <v>1500</v>
      </c>
      <c r="V32" s="135">
        <f t="shared" si="0"/>
        <v>0</v>
      </c>
      <c r="W32" s="542">
        <v>617</v>
      </c>
      <c r="X32" s="528"/>
      <c r="Y32" s="528"/>
      <c r="Z32" s="528"/>
    </row>
    <row r="33" spans="1:26" ht="15" customHeight="1" x14ac:dyDescent="0.3">
      <c r="A33" s="538"/>
      <c r="B33" s="538"/>
      <c r="C33" s="538"/>
      <c r="D33" s="539">
        <v>14</v>
      </c>
      <c r="E33" s="540">
        <v>38663</v>
      </c>
      <c r="F33" s="1666" t="s">
        <v>2075</v>
      </c>
      <c r="G33" s="541">
        <v>26</v>
      </c>
      <c r="H33" s="541" t="s">
        <v>764</v>
      </c>
      <c r="I33" s="105"/>
      <c r="J33" s="394">
        <v>1</v>
      </c>
      <c r="K33" s="486" t="s">
        <v>775</v>
      </c>
      <c r="L33" s="97"/>
      <c r="M33" s="394"/>
      <c r="N33" s="98" t="s">
        <v>766</v>
      </c>
      <c r="O33" s="99">
        <v>8113.74</v>
      </c>
      <c r="P33" s="105">
        <v>10</v>
      </c>
      <c r="Q33" s="135">
        <v>0</v>
      </c>
      <c r="R33" s="135">
        <v>0</v>
      </c>
      <c r="S33" s="100">
        <v>10</v>
      </c>
      <c r="T33" s="100"/>
      <c r="U33" s="135">
        <v>8113.74</v>
      </c>
      <c r="V33" s="135">
        <f t="shared" si="0"/>
        <v>0</v>
      </c>
      <c r="W33" s="542">
        <v>617</v>
      </c>
      <c r="X33" s="528"/>
      <c r="Y33" s="528"/>
      <c r="Z33" s="528"/>
    </row>
    <row r="34" spans="1:26" ht="15" customHeight="1" x14ac:dyDescent="0.2">
      <c r="A34" s="538"/>
      <c r="B34" s="538"/>
      <c r="C34" s="538"/>
      <c r="D34" s="539">
        <v>15</v>
      </c>
      <c r="E34" s="540">
        <v>38855</v>
      </c>
      <c r="F34" s="1666" t="s">
        <v>2075</v>
      </c>
      <c r="G34" s="541">
        <v>26</v>
      </c>
      <c r="H34" s="541" t="s">
        <v>764</v>
      </c>
      <c r="I34" s="105">
        <v>35240</v>
      </c>
      <c r="J34" s="541">
        <v>1</v>
      </c>
      <c r="K34" s="250" t="s">
        <v>776</v>
      </c>
      <c r="L34" s="105"/>
      <c r="M34" s="541"/>
      <c r="N34" s="541" t="s">
        <v>767</v>
      </c>
      <c r="O34" s="99">
        <v>1845</v>
      </c>
      <c r="P34" s="105">
        <v>10</v>
      </c>
      <c r="Q34" s="135">
        <v>0</v>
      </c>
      <c r="R34" s="135">
        <v>0</v>
      </c>
      <c r="S34" s="100">
        <v>10</v>
      </c>
      <c r="T34" s="100"/>
      <c r="U34" s="135">
        <v>1845</v>
      </c>
      <c r="V34" s="135">
        <f t="shared" si="0"/>
        <v>0</v>
      </c>
      <c r="W34" s="542">
        <v>617</v>
      </c>
      <c r="X34" s="528"/>
      <c r="Y34" s="528"/>
      <c r="Z34" s="528"/>
    </row>
    <row r="35" spans="1:26" ht="30" customHeight="1" x14ac:dyDescent="0.2">
      <c r="A35" s="538"/>
      <c r="B35" s="538"/>
      <c r="C35" s="538"/>
      <c r="D35" s="539">
        <v>16</v>
      </c>
      <c r="E35" s="540">
        <v>38967</v>
      </c>
      <c r="F35" s="1666" t="s">
        <v>2075</v>
      </c>
      <c r="G35" s="541">
        <v>26</v>
      </c>
      <c r="H35" s="541" t="s">
        <v>764</v>
      </c>
      <c r="I35" s="105"/>
      <c r="J35" s="541">
        <v>1</v>
      </c>
      <c r="K35" s="250" t="s">
        <v>517</v>
      </c>
      <c r="L35" s="105"/>
      <c r="M35" s="541" t="s">
        <v>116</v>
      </c>
      <c r="N35" s="541" t="s">
        <v>767</v>
      </c>
      <c r="O35" s="99">
        <v>3099.99</v>
      </c>
      <c r="P35" s="105">
        <v>10</v>
      </c>
      <c r="Q35" s="135">
        <v>0</v>
      </c>
      <c r="R35" s="135">
        <v>0</v>
      </c>
      <c r="S35" s="100">
        <v>10</v>
      </c>
      <c r="T35" s="100"/>
      <c r="U35" s="135">
        <v>3099.99</v>
      </c>
      <c r="V35" s="135">
        <f t="shared" si="0"/>
        <v>0</v>
      </c>
      <c r="W35" s="542">
        <v>617</v>
      </c>
      <c r="X35" s="528"/>
      <c r="Y35" s="528"/>
      <c r="Z35" s="528"/>
    </row>
    <row r="36" spans="1:26" ht="15" customHeight="1" x14ac:dyDescent="0.3">
      <c r="A36" s="538"/>
      <c r="B36" s="538"/>
      <c r="C36" s="538"/>
      <c r="D36" s="539">
        <v>17</v>
      </c>
      <c r="E36" s="540">
        <v>39051</v>
      </c>
      <c r="F36" s="1666" t="s">
        <v>2075</v>
      </c>
      <c r="G36" s="541">
        <v>26</v>
      </c>
      <c r="H36" s="541" t="s">
        <v>764</v>
      </c>
      <c r="I36" s="105"/>
      <c r="J36" s="394">
        <v>1</v>
      </c>
      <c r="K36" s="486" t="s">
        <v>31</v>
      </c>
      <c r="L36" s="105"/>
      <c r="M36" s="541"/>
      <c r="N36" s="541" t="s">
        <v>767</v>
      </c>
      <c r="O36" s="99">
        <v>2729.27</v>
      </c>
      <c r="P36" s="105">
        <v>10</v>
      </c>
      <c r="Q36" s="135">
        <v>0</v>
      </c>
      <c r="R36" s="135">
        <v>0</v>
      </c>
      <c r="S36" s="100">
        <v>10</v>
      </c>
      <c r="T36" s="100"/>
      <c r="U36" s="135">
        <v>2729.27</v>
      </c>
      <c r="V36" s="135">
        <f t="shared" si="0"/>
        <v>0</v>
      </c>
      <c r="W36" s="542">
        <v>617</v>
      </c>
      <c r="X36" s="528"/>
      <c r="Y36" s="528"/>
      <c r="Z36" s="528"/>
    </row>
    <row r="37" spans="1:26" ht="15" customHeight="1" x14ac:dyDescent="0.3">
      <c r="A37" s="538"/>
      <c r="B37" s="538"/>
      <c r="C37" s="538"/>
      <c r="D37" s="539">
        <v>18</v>
      </c>
      <c r="E37" s="540">
        <v>39206</v>
      </c>
      <c r="F37" s="1666" t="s">
        <v>2075</v>
      </c>
      <c r="G37" s="541">
        <v>26</v>
      </c>
      <c r="H37" s="541" t="s">
        <v>764</v>
      </c>
      <c r="I37" s="105"/>
      <c r="J37" s="394">
        <v>1</v>
      </c>
      <c r="K37" s="486" t="s">
        <v>384</v>
      </c>
      <c r="L37" s="97"/>
      <c r="M37" s="394"/>
      <c r="N37" s="394" t="s">
        <v>766</v>
      </c>
      <c r="O37" s="99">
        <v>2664.81</v>
      </c>
      <c r="P37" s="105">
        <v>10</v>
      </c>
      <c r="Q37" s="135">
        <v>0</v>
      </c>
      <c r="R37" s="135">
        <v>0</v>
      </c>
      <c r="S37" s="100">
        <v>10</v>
      </c>
      <c r="T37" s="100"/>
      <c r="U37" s="135">
        <v>2664.81</v>
      </c>
      <c r="V37" s="135">
        <f t="shared" si="0"/>
        <v>0</v>
      </c>
      <c r="W37" s="542">
        <v>617</v>
      </c>
      <c r="X37" s="528"/>
      <c r="Y37" s="528"/>
      <c r="Z37" s="528"/>
    </row>
    <row r="38" spans="1:26" ht="15" customHeight="1" x14ac:dyDescent="0.2">
      <c r="A38" s="538"/>
      <c r="B38" s="538"/>
      <c r="C38" s="538"/>
      <c r="D38" s="539">
        <v>19</v>
      </c>
      <c r="E38" s="540">
        <v>40394</v>
      </c>
      <c r="F38" s="1666" t="s">
        <v>2075</v>
      </c>
      <c r="G38" s="541">
        <v>26</v>
      </c>
      <c r="H38" s="541" t="s">
        <v>280</v>
      </c>
      <c r="I38" s="105">
        <v>570708</v>
      </c>
      <c r="J38" s="541">
        <v>1</v>
      </c>
      <c r="K38" s="250" t="s">
        <v>432</v>
      </c>
      <c r="L38" s="105" t="s">
        <v>777</v>
      </c>
      <c r="M38" s="541" t="s">
        <v>149</v>
      </c>
      <c r="N38" s="541" t="s">
        <v>778</v>
      </c>
      <c r="O38" s="99">
        <v>5385</v>
      </c>
      <c r="P38" s="105">
        <v>3</v>
      </c>
      <c r="Q38" s="135">
        <v>0</v>
      </c>
      <c r="R38" s="135">
        <v>0</v>
      </c>
      <c r="S38" s="100">
        <v>3</v>
      </c>
      <c r="T38" s="100"/>
      <c r="U38" s="135">
        <v>5385</v>
      </c>
      <c r="V38" s="135">
        <f t="shared" si="0"/>
        <v>0</v>
      </c>
      <c r="W38" s="542">
        <v>614</v>
      </c>
      <c r="X38" s="528"/>
      <c r="Y38" s="528"/>
      <c r="Z38" s="528"/>
    </row>
    <row r="39" spans="1:26" ht="30" customHeight="1" x14ac:dyDescent="0.2">
      <c r="A39" s="538"/>
      <c r="B39" s="538"/>
      <c r="C39" s="538"/>
      <c r="D39" s="539">
        <v>20</v>
      </c>
      <c r="E39" s="540">
        <v>40562</v>
      </c>
      <c r="F39" s="1666" t="s">
        <v>2075</v>
      </c>
      <c r="G39" s="541">
        <v>26</v>
      </c>
      <c r="H39" s="541" t="s">
        <v>779</v>
      </c>
      <c r="I39" s="105"/>
      <c r="J39" s="541">
        <v>1</v>
      </c>
      <c r="K39" s="250" t="s">
        <v>780</v>
      </c>
      <c r="L39" s="204"/>
      <c r="M39" s="541" t="s">
        <v>781</v>
      </c>
      <c r="N39" s="541" t="s">
        <v>767</v>
      </c>
      <c r="O39" s="99">
        <v>39873.65</v>
      </c>
      <c r="P39" s="105">
        <v>3</v>
      </c>
      <c r="Q39" s="135">
        <v>0</v>
      </c>
      <c r="R39" s="135">
        <v>0</v>
      </c>
      <c r="S39" s="100">
        <v>3</v>
      </c>
      <c r="T39" s="100"/>
      <c r="U39" s="135">
        <v>39873.65</v>
      </c>
      <c r="V39" s="135">
        <f t="shared" si="0"/>
        <v>0</v>
      </c>
      <c r="W39" s="542">
        <v>612</v>
      </c>
      <c r="X39" s="528"/>
      <c r="Y39" s="528"/>
      <c r="Z39" s="528"/>
    </row>
    <row r="40" spans="1:26" ht="30" customHeight="1" x14ac:dyDescent="0.2">
      <c r="A40" s="538"/>
      <c r="B40" s="538"/>
      <c r="C40" s="538"/>
      <c r="D40" s="539">
        <v>21</v>
      </c>
      <c r="E40" s="540">
        <v>40876</v>
      </c>
      <c r="F40" s="1666" t="s">
        <v>2075</v>
      </c>
      <c r="G40" s="541">
        <v>26</v>
      </c>
      <c r="H40" s="541" t="s">
        <v>774</v>
      </c>
      <c r="I40" s="105"/>
      <c r="J40" s="541">
        <v>1</v>
      </c>
      <c r="K40" s="250" t="s">
        <v>231</v>
      </c>
      <c r="L40" s="204"/>
      <c r="M40" s="541" t="s">
        <v>625</v>
      </c>
      <c r="N40" s="541" t="s">
        <v>767</v>
      </c>
      <c r="O40" s="99">
        <v>17219.04</v>
      </c>
      <c r="P40" s="105">
        <v>10</v>
      </c>
      <c r="Q40" s="135">
        <v>0</v>
      </c>
      <c r="R40" s="135">
        <f>IF(P40=0,"N/A",+Q40/12)</f>
        <v>0</v>
      </c>
      <c r="S40" s="100">
        <f>+DATEDIF($E40,$X$19,"y")</f>
        <v>11</v>
      </c>
      <c r="T40" s="100"/>
      <c r="U40" s="135">
        <v>17219.04</v>
      </c>
      <c r="V40" s="135">
        <f t="shared" si="0"/>
        <v>0</v>
      </c>
      <c r="W40" s="542">
        <v>617</v>
      </c>
      <c r="X40" s="528"/>
      <c r="Y40" s="528"/>
      <c r="Z40" s="528"/>
    </row>
    <row r="41" spans="1:26" s="890" customFormat="1" ht="30" customHeight="1" x14ac:dyDescent="0.2">
      <c r="A41" s="921"/>
      <c r="B41" s="921"/>
      <c r="C41" s="921"/>
      <c r="D41" s="539">
        <v>22</v>
      </c>
      <c r="E41" s="917">
        <v>41169</v>
      </c>
      <c r="F41" s="1666" t="s">
        <v>2075</v>
      </c>
      <c r="G41" s="541">
        <v>26</v>
      </c>
      <c r="H41" s="913" t="s">
        <v>779</v>
      </c>
      <c r="I41" s="915"/>
      <c r="J41" s="913">
        <v>1</v>
      </c>
      <c r="K41" s="918" t="s">
        <v>782</v>
      </c>
      <c r="L41" s="922"/>
      <c r="M41" s="913"/>
      <c r="N41" s="913" t="s">
        <v>767</v>
      </c>
      <c r="O41" s="906">
        <f>36452.3+24301.53</f>
        <v>60753.83</v>
      </c>
      <c r="P41" s="915">
        <v>3</v>
      </c>
      <c r="Q41" s="897">
        <v>0</v>
      </c>
      <c r="R41" s="897">
        <v>0</v>
      </c>
      <c r="S41" s="907">
        <v>3</v>
      </c>
      <c r="T41" s="907"/>
      <c r="U41" s="897">
        <v>60753.83</v>
      </c>
      <c r="V41" s="897">
        <f t="shared" si="0"/>
        <v>0</v>
      </c>
      <c r="W41" s="919">
        <v>612</v>
      </c>
      <c r="X41" s="920"/>
      <c r="Y41" s="920"/>
      <c r="Z41" s="920"/>
    </row>
    <row r="42" spans="1:26" ht="15" customHeight="1" x14ac:dyDescent="0.2">
      <c r="A42" s="538"/>
      <c r="B42" s="538"/>
      <c r="C42" s="538"/>
      <c r="D42" s="539">
        <v>23</v>
      </c>
      <c r="E42" s="540">
        <v>41364</v>
      </c>
      <c r="F42" s="1666" t="s">
        <v>2075</v>
      </c>
      <c r="G42" s="541">
        <v>26</v>
      </c>
      <c r="H42" s="541" t="s">
        <v>35</v>
      </c>
      <c r="I42" s="548"/>
      <c r="J42" s="541">
        <v>1</v>
      </c>
      <c r="K42" s="250" t="s">
        <v>227</v>
      </c>
      <c r="L42" s="204" t="s">
        <v>783</v>
      </c>
      <c r="M42" s="541" t="s">
        <v>56</v>
      </c>
      <c r="N42" s="541" t="s">
        <v>767</v>
      </c>
      <c r="O42" s="99">
        <v>30503</v>
      </c>
      <c r="P42" s="105">
        <v>3</v>
      </c>
      <c r="Q42" s="135">
        <v>0</v>
      </c>
      <c r="R42" s="135">
        <v>0</v>
      </c>
      <c r="S42" s="100">
        <v>3</v>
      </c>
      <c r="T42" s="100"/>
      <c r="U42" s="135">
        <v>30503</v>
      </c>
      <c r="V42" s="135">
        <v>0</v>
      </c>
      <c r="W42" s="542">
        <v>614</v>
      </c>
      <c r="X42" s="528"/>
      <c r="Y42" s="528"/>
      <c r="Z42" s="528"/>
    </row>
    <row r="43" spans="1:26" ht="15.75" customHeight="1" x14ac:dyDescent="0.3">
      <c r="A43" s="538"/>
      <c r="B43" s="538"/>
      <c r="C43" s="538"/>
      <c r="D43" s="539">
        <v>24</v>
      </c>
      <c r="E43" s="540">
        <v>41562</v>
      </c>
      <c r="F43" s="1666" t="s">
        <v>2075</v>
      </c>
      <c r="G43" s="541">
        <v>26</v>
      </c>
      <c r="H43" s="541" t="s">
        <v>280</v>
      </c>
      <c r="I43" s="105"/>
      <c r="J43" s="394">
        <v>1</v>
      </c>
      <c r="K43" s="486" t="s">
        <v>432</v>
      </c>
      <c r="L43" s="549"/>
      <c r="M43" s="394" t="s">
        <v>784</v>
      </c>
      <c r="N43" s="394" t="s">
        <v>767</v>
      </c>
      <c r="O43" s="99">
        <v>5527</v>
      </c>
      <c r="P43" s="105">
        <v>3</v>
      </c>
      <c r="Q43" s="135">
        <v>0</v>
      </c>
      <c r="R43" s="135">
        <v>0</v>
      </c>
      <c r="S43" s="100">
        <v>3</v>
      </c>
      <c r="T43" s="100"/>
      <c r="U43" s="135">
        <v>5527</v>
      </c>
      <c r="V43" s="135">
        <f t="shared" ref="V43:V57" si="1">IF(P43=0,"N/A",+O43-U43)</f>
        <v>0</v>
      </c>
      <c r="W43" s="542">
        <v>614</v>
      </c>
      <c r="X43" s="528"/>
      <c r="Y43" s="528"/>
      <c r="Z43" s="528"/>
    </row>
    <row r="44" spans="1:26" ht="15" customHeight="1" x14ac:dyDescent="0.3">
      <c r="A44" s="538"/>
      <c r="B44" s="538"/>
      <c r="C44" s="538"/>
      <c r="D44" s="539">
        <v>25</v>
      </c>
      <c r="E44" s="540">
        <v>41562</v>
      </c>
      <c r="F44" s="1666" t="s">
        <v>2075</v>
      </c>
      <c r="G44" s="541">
        <v>26</v>
      </c>
      <c r="H44" s="541" t="s">
        <v>280</v>
      </c>
      <c r="I44" s="105"/>
      <c r="J44" s="394">
        <v>1</v>
      </c>
      <c r="K44" s="486" t="s">
        <v>785</v>
      </c>
      <c r="L44" s="549" t="s">
        <v>786</v>
      </c>
      <c r="M44" s="394" t="s">
        <v>141</v>
      </c>
      <c r="N44" s="394" t="s">
        <v>787</v>
      </c>
      <c r="O44" s="99">
        <v>5009.01</v>
      </c>
      <c r="P44" s="105">
        <v>3</v>
      </c>
      <c r="Q44" s="135">
        <v>0</v>
      </c>
      <c r="R44" s="135">
        <v>0</v>
      </c>
      <c r="S44" s="100">
        <v>3</v>
      </c>
      <c r="T44" s="100"/>
      <c r="U44" s="135">
        <v>5009.01</v>
      </c>
      <c r="V44" s="135">
        <f t="shared" si="1"/>
        <v>0</v>
      </c>
      <c r="W44" s="542">
        <v>614</v>
      </c>
      <c r="X44" s="528"/>
      <c r="Y44" s="528"/>
      <c r="Z44" s="528"/>
    </row>
    <row r="45" spans="1:26" ht="45" customHeight="1" x14ac:dyDescent="0.2">
      <c r="A45" s="538"/>
      <c r="B45" s="538"/>
      <c r="C45" s="538"/>
      <c r="D45" s="539">
        <v>26</v>
      </c>
      <c r="E45" s="540">
        <v>41799</v>
      </c>
      <c r="F45" s="1666" t="s">
        <v>2075</v>
      </c>
      <c r="G45" s="541">
        <v>26</v>
      </c>
      <c r="H45" s="541" t="s">
        <v>280</v>
      </c>
      <c r="I45" s="105">
        <v>570309</v>
      </c>
      <c r="J45" s="541">
        <v>1</v>
      </c>
      <c r="K45" s="250" t="s">
        <v>788</v>
      </c>
      <c r="L45" s="550" t="s">
        <v>783</v>
      </c>
      <c r="M45" s="541" t="s">
        <v>87</v>
      </c>
      <c r="N45" s="541" t="s">
        <v>767</v>
      </c>
      <c r="O45" s="99">
        <v>9642</v>
      </c>
      <c r="P45" s="105">
        <v>3</v>
      </c>
      <c r="Q45" s="135">
        <v>0</v>
      </c>
      <c r="R45" s="135">
        <v>0</v>
      </c>
      <c r="S45" s="100">
        <v>3</v>
      </c>
      <c r="T45" s="100"/>
      <c r="U45" s="135">
        <v>9642</v>
      </c>
      <c r="V45" s="135">
        <f t="shared" si="1"/>
        <v>0</v>
      </c>
      <c r="W45" s="542">
        <v>614</v>
      </c>
      <c r="X45" s="528"/>
      <c r="Y45" s="528"/>
      <c r="Z45" s="528"/>
    </row>
    <row r="46" spans="1:26" ht="45" customHeight="1" x14ac:dyDescent="0.2">
      <c r="A46" s="538"/>
      <c r="B46" s="538"/>
      <c r="C46" s="538"/>
      <c r="D46" s="539">
        <v>27</v>
      </c>
      <c r="E46" s="540">
        <v>41799</v>
      </c>
      <c r="F46" s="1666" t="s">
        <v>2075</v>
      </c>
      <c r="G46" s="541">
        <v>26</v>
      </c>
      <c r="H46" s="541" t="s">
        <v>280</v>
      </c>
      <c r="I46" s="105"/>
      <c r="J46" s="541">
        <v>1</v>
      </c>
      <c r="K46" s="250" t="s">
        <v>788</v>
      </c>
      <c r="L46" s="550" t="s">
        <v>789</v>
      </c>
      <c r="M46" s="541" t="s">
        <v>87</v>
      </c>
      <c r="N46" s="541" t="s">
        <v>767</v>
      </c>
      <c r="O46" s="99">
        <v>9642</v>
      </c>
      <c r="P46" s="105">
        <v>3</v>
      </c>
      <c r="Q46" s="135">
        <v>0</v>
      </c>
      <c r="R46" s="135">
        <v>0</v>
      </c>
      <c r="S46" s="100">
        <v>3</v>
      </c>
      <c r="T46" s="100"/>
      <c r="U46" s="135">
        <v>9642</v>
      </c>
      <c r="V46" s="135">
        <f t="shared" si="1"/>
        <v>0</v>
      </c>
      <c r="W46" s="542">
        <v>614</v>
      </c>
      <c r="X46" s="528"/>
      <c r="Y46" s="528"/>
      <c r="Z46" s="528"/>
    </row>
    <row r="47" spans="1:26" ht="15.75" customHeight="1" x14ac:dyDescent="0.2">
      <c r="A47" s="538"/>
      <c r="B47" s="538"/>
      <c r="C47" s="538"/>
      <c r="D47" s="539">
        <v>28</v>
      </c>
      <c r="E47" s="540">
        <v>41799</v>
      </c>
      <c r="F47" s="1666" t="s">
        <v>2075</v>
      </c>
      <c r="G47" s="541">
        <v>26</v>
      </c>
      <c r="H47" s="541" t="s">
        <v>280</v>
      </c>
      <c r="I47" s="105">
        <v>570307</v>
      </c>
      <c r="J47" s="541">
        <v>1</v>
      </c>
      <c r="K47" s="250" t="s">
        <v>358</v>
      </c>
      <c r="L47" s="105"/>
      <c r="M47" s="541" t="s">
        <v>141</v>
      </c>
      <c r="N47" s="541" t="s">
        <v>767</v>
      </c>
      <c r="O47" s="99">
        <v>5938</v>
      </c>
      <c r="P47" s="105">
        <v>3</v>
      </c>
      <c r="Q47" s="135">
        <v>0</v>
      </c>
      <c r="R47" s="135">
        <v>0</v>
      </c>
      <c r="S47" s="100">
        <v>3</v>
      </c>
      <c r="T47" s="100"/>
      <c r="U47" s="135">
        <v>5938</v>
      </c>
      <c r="V47" s="135">
        <f t="shared" si="1"/>
        <v>0</v>
      </c>
      <c r="W47" s="542">
        <v>614</v>
      </c>
      <c r="X47" s="528"/>
      <c r="Y47" s="528"/>
      <c r="Z47" s="528"/>
    </row>
    <row r="48" spans="1:26" ht="15.75" customHeight="1" x14ac:dyDescent="0.3">
      <c r="A48" s="538"/>
      <c r="B48" s="538"/>
      <c r="C48" s="538"/>
      <c r="D48" s="539">
        <v>29</v>
      </c>
      <c r="E48" s="540">
        <v>41799</v>
      </c>
      <c r="F48" s="1666" t="s">
        <v>2075</v>
      </c>
      <c r="G48" s="541">
        <v>26</v>
      </c>
      <c r="H48" s="541" t="s">
        <v>280</v>
      </c>
      <c r="I48" s="105" t="s">
        <v>4</v>
      </c>
      <c r="J48" s="394">
        <v>1</v>
      </c>
      <c r="K48" s="486" t="s">
        <v>62</v>
      </c>
      <c r="L48" s="549"/>
      <c r="M48" s="394" t="s">
        <v>64</v>
      </c>
      <c r="N48" s="394" t="s">
        <v>766</v>
      </c>
      <c r="O48" s="99">
        <v>2388</v>
      </c>
      <c r="P48" s="105">
        <v>3</v>
      </c>
      <c r="Q48" s="135">
        <v>0</v>
      </c>
      <c r="R48" s="135">
        <v>0</v>
      </c>
      <c r="S48" s="100">
        <v>3</v>
      </c>
      <c r="T48" s="100"/>
      <c r="U48" s="135">
        <v>2388</v>
      </c>
      <c r="V48" s="135">
        <f t="shared" si="1"/>
        <v>0</v>
      </c>
      <c r="W48" s="542">
        <v>614</v>
      </c>
      <c r="X48" s="528"/>
      <c r="Y48" s="528"/>
      <c r="Z48" s="528"/>
    </row>
    <row r="49" spans="1:26" ht="15.75" customHeight="1" x14ac:dyDescent="0.2">
      <c r="A49" s="538"/>
      <c r="B49" s="538"/>
      <c r="C49" s="538"/>
      <c r="D49" s="539">
        <v>30</v>
      </c>
      <c r="E49" s="540">
        <v>41920</v>
      </c>
      <c r="F49" s="1666" t="s">
        <v>2075</v>
      </c>
      <c r="G49" s="541">
        <v>26</v>
      </c>
      <c r="H49" s="541" t="s">
        <v>280</v>
      </c>
      <c r="I49" s="105"/>
      <c r="J49" s="541">
        <v>1</v>
      </c>
      <c r="K49" s="250" t="s">
        <v>66</v>
      </c>
      <c r="L49" s="105" t="s">
        <v>790</v>
      </c>
      <c r="M49" s="541" t="s">
        <v>392</v>
      </c>
      <c r="N49" s="541" t="s">
        <v>767</v>
      </c>
      <c r="O49" s="99">
        <v>23465</v>
      </c>
      <c r="P49" s="105">
        <v>3</v>
      </c>
      <c r="Q49" s="135">
        <v>0</v>
      </c>
      <c r="R49" s="135">
        <v>0</v>
      </c>
      <c r="S49" s="100">
        <v>3</v>
      </c>
      <c r="T49" s="100"/>
      <c r="U49" s="135">
        <v>23465</v>
      </c>
      <c r="V49" s="135">
        <f t="shared" si="1"/>
        <v>0</v>
      </c>
      <c r="W49" s="542">
        <v>614</v>
      </c>
      <c r="X49" s="528"/>
      <c r="Y49" s="528"/>
      <c r="Z49" s="528"/>
    </row>
    <row r="50" spans="1:26" ht="27.75" customHeight="1" x14ac:dyDescent="0.2">
      <c r="A50" s="538"/>
      <c r="B50" s="538"/>
      <c r="C50" s="538"/>
      <c r="D50" s="539">
        <v>31</v>
      </c>
      <c r="E50" s="540">
        <v>41963</v>
      </c>
      <c r="F50" s="1666" t="s">
        <v>2075</v>
      </c>
      <c r="G50" s="541">
        <v>26</v>
      </c>
      <c r="H50" s="541" t="s">
        <v>779</v>
      </c>
      <c r="I50" s="105"/>
      <c r="J50" s="541">
        <v>1</v>
      </c>
      <c r="K50" s="250" t="s">
        <v>791</v>
      </c>
      <c r="L50" s="105" t="s">
        <v>792</v>
      </c>
      <c r="M50" s="541"/>
      <c r="N50" s="541" t="s">
        <v>767</v>
      </c>
      <c r="O50" s="99">
        <v>26550</v>
      </c>
      <c r="P50" s="105">
        <v>5</v>
      </c>
      <c r="Q50" s="135">
        <v>0</v>
      </c>
      <c r="R50" s="135">
        <f t="shared" ref="R50:R51" si="2">IF(P50=0,"N/A",+Q50/12)</f>
        <v>0</v>
      </c>
      <c r="S50" s="100">
        <v>5</v>
      </c>
      <c r="T50" s="100"/>
      <c r="U50" s="135">
        <v>26550</v>
      </c>
      <c r="V50" s="135">
        <f t="shared" si="1"/>
        <v>0</v>
      </c>
      <c r="W50" s="542">
        <v>612</v>
      </c>
      <c r="X50" s="528"/>
      <c r="Y50" s="528"/>
      <c r="Z50" s="528"/>
    </row>
    <row r="51" spans="1:26" ht="38.25" customHeight="1" x14ac:dyDescent="0.2">
      <c r="A51" s="538"/>
      <c r="B51" s="538"/>
      <c r="C51" s="538"/>
      <c r="D51" s="539">
        <v>32</v>
      </c>
      <c r="E51" s="540">
        <v>41991</v>
      </c>
      <c r="F51" s="1666" t="s">
        <v>2075</v>
      </c>
      <c r="G51" s="541">
        <v>26</v>
      </c>
      <c r="H51" s="541" t="s">
        <v>793</v>
      </c>
      <c r="I51" s="105"/>
      <c r="J51" s="541">
        <v>1</v>
      </c>
      <c r="K51" s="250" t="s">
        <v>794</v>
      </c>
      <c r="L51" s="105"/>
      <c r="M51" s="541"/>
      <c r="N51" s="541" t="s">
        <v>767</v>
      </c>
      <c r="O51" s="99">
        <v>22538</v>
      </c>
      <c r="P51" s="105">
        <v>10</v>
      </c>
      <c r="Q51" s="135">
        <f>IF(P51=0,"N/A",+O51/P51)</f>
        <v>2253.8000000000002</v>
      </c>
      <c r="R51" s="135">
        <f t="shared" si="2"/>
        <v>187.81666666666669</v>
      </c>
      <c r="S51" s="100">
        <f t="shared" ref="S51:S116" si="3">+DATEDIF($E51,$X$19,"y")</f>
        <v>8</v>
      </c>
      <c r="T51" s="100">
        <f>+DATEDIF($E51,$X$19,"ym")</f>
        <v>6</v>
      </c>
      <c r="U51" s="135">
        <f>IF(P51=0,"N/A",+Q51*S51+R51*T51)</f>
        <v>19157.300000000003</v>
      </c>
      <c r="V51" s="135">
        <f t="shared" si="1"/>
        <v>3380.6999999999971</v>
      </c>
      <c r="W51" s="542">
        <v>619</v>
      </c>
      <c r="X51" s="528"/>
      <c r="Y51" s="528"/>
      <c r="Z51" s="528"/>
    </row>
    <row r="52" spans="1:26" ht="15.75" customHeight="1" x14ac:dyDescent="0.2">
      <c r="A52" s="537"/>
      <c r="B52" s="537"/>
      <c r="C52" s="537"/>
      <c r="D52" s="539">
        <v>33</v>
      </c>
      <c r="E52" s="540">
        <v>42075</v>
      </c>
      <c r="F52" s="1666" t="s">
        <v>2075</v>
      </c>
      <c r="G52" s="541">
        <v>26</v>
      </c>
      <c r="H52" s="541" t="s">
        <v>280</v>
      </c>
      <c r="I52" s="105">
        <v>570709</v>
      </c>
      <c r="J52" s="541">
        <v>1</v>
      </c>
      <c r="K52" s="250" t="s">
        <v>358</v>
      </c>
      <c r="L52" s="105" t="s">
        <v>795</v>
      </c>
      <c r="M52" s="541" t="s">
        <v>141</v>
      </c>
      <c r="N52" s="541" t="s">
        <v>796</v>
      </c>
      <c r="O52" s="99">
        <v>6076</v>
      </c>
      <c r="P52" s="105">
        <v>3</v>
      </c>
      <c r="Q52" s="135">
        <v>0</v>
      </c>
      <c r="R52" s="135">
        <v>0</v>
      </c>
      <c r="S52" s="100">
        <f t="shared" si="3"/>
        <v>8</v>
      </c>
      <c r="T52" s="100">
        <f t="shared" ref="T52:T115" si="4">+DATEDIF($E52,$X$19,"ym")</f>
        <v>3</v>
      </c>
      <c r="U52" s="135">
        <v>6076</v>
      </c>
      <c r="V52" s="135">
        <f t="shared" si="1"/>
        <v>0</v>
      </c>
      <c r="W52" s="542">
        <v>614</v>
      </c>
      <c r="X52" s="528"/>
      <c r="Y52" s="528"/>
      <c r="Z52" s="528"/>
    </row>
    <row r="53" spans="1:26" ht="45" customHeight="1" x14ac:dyDescent="0.3">
      <c r="A53" s="537"/>
      <c r="B53" s="537"/>
      <c r="C53" s="537"/>
      <c r="D53" s="539">
        <v>34</v>
      </c>
      <c r="E53" s="540">
        <v>42075</v>
      </c>
      <c r="F53" s="1666" t="s">
        <v>2075</v>
      </c>
      <c r="G53" s="541">
        <v>26</v>
      </c>
      <c r="H53" s="541" t="s">
        <v>280</v>
      </c>
      <c r="I53" s="105">
        <v>570306</v>
      </c>
      <c r="J53" s="541">
        <v>1</v>
      </c>
      <c r="K53" s="250" t="s">
        <v>797</v>
      </c>
      <c r="L53" s="105"/>
      <c r="M53" s="541" t="s">
        <v>149</v>
      </c>
      <c r="N53" s="394" t="s">
        <v>766</v>
      </c>
      <c r="O53" s="99">
        <v>19552.009999999998</v>
      </c>
      <c r="P53" s="105">
        <v>3</v>
      </c>
      <c r="Q53" s="135">
        <v>0</v>
      </c>
      <c r="R53" s="135">
        <v>0</v>
      </c>
      <c r="S53" s="100">
        <f t="shared" si="3"/>
        <v>8</v>
      </c>
      <c r="T53" s="100">
        <f t="shared" si="4"/>
        <v>3</v>
      </c>
      <c r="U53" s="135">
        <v>19552.009999999998</v>
      </c>
      <c r="V53" s="135">
        <f t="shared" si="1"/>
        <v>0</v>
      </c>
      <c r="W53" s="542">
        <v>614</v>
      </c>
      <c r="X53" s="528"/>
      <c r="Y53" s="528"/>
      <c r="Z53" s="528"/>
    </row>
    <row r="54" spans="1:26" ht="15.75" customHeight="1" x14ac:dyDescent="0.2">
      <c r="A54" s="537"/>
      <c r="B54" s="537"/>
      <c r="C54" s="537"/>
      <c r="D54" s="539">
        <v>35</v>
      </c>
      <c r="E54" s="540">
        <v>42075</v>
      </c>
      <c r="F54" s="1666" t="s">
        <v>2075</v>
      </c>
      <c r="G54" s="541">
        <v>26</v>
      </c>
      <c r="H54" s="541" t="s">
        <v>280</v>
      </c>
      <c r="I54" s="105">
        <v>570706</v>
      </c>
      <c r="J54" s="541">
        <v>1</v>
      </c>
      <c r="K54" s="250" t="s">
        <v>798</v>
      </c>
      <c r="L54" s="105"/>
      <c r="M54" s="541" t="s">
        <v>42</v>
      </c>
      <c r="N54" s="541" t="s">
        <v>796</v>
      </c>
      <c r="O54" s="99">
        <v>7952</v>
      </c>
      <c r="P54" s="105">
        <v>3</v>
      </c>
      <c r="Q54" s="135">
        <v>0</v>
      </c>
      <c r="R54" s="135">
        <v>0</v>
      </c>
      <c r="S54" s="100">
        <f t="shared" si="3"/>
        <v>8</v>
      </c>
      <c r="T54" s="100">
        <f t="shared" si="4"/>
        <v>3</v>
      </c>
      <c r="U54" s="135">
        <v>7952</v>
      </c>
      <c r="V54" s="135">
        <f t="shared" si="1"/>
        <v>0</v>
      </c>
      <c r="W54" s="542">
        <v>614</v>
      </c>
      <c r="X54" s="528"/>
      <c r="Y54" s="528"/>
      <c r="Z54" s="528"/>
    </row>
    <row r="55" spans="1:26" ht="15.75" customHeight="1" x14ac:dyDescent="0.2">
      <c r="A55" s="537"/>
      <c r="B55" s="537"/>
      <c r="C55" s="537"/>
      <c r="D55" s="539">
        <v>36</v>
      </c>
      <c r="E55" s="540">
        <v>42075</v>
      </c>
      <c r="F55" s="1666" t="s">
        <v>2075</v>
      </c>
      <c r="G55" s="541">
        <v>26</v>
      </c>
      <c r="H55" s="541" t="s">
        <v>280</v>
      </c>
      <c r="I55" s="105">
        <v>570606</v>
      </c>
      <c r="J55" s="541">
        <v>1</v>
      </c>
      <c r="K55" s="250" t="s">
        <v>798</v>
      </c>
      <c r="L55" s="105"/>
      <c r="M55" s="541" t="s">
        <v>42</v>
      </c>
      <c r="N55" s="541" t="s">
        <v>796</v>
      </c>
      <c r="O55" s="99">
        <v>7952</v>
      </c>
      <c r="P55" s="105">
        <v>3</v>
      </c>
      <c r="Q55" s="135">
        <v>0</v>
      </c>
      <c r="R55" s="135">
        <v>0</v>
      </c>
      <c r="S55" s="100">
        <f t="shared" si="3"/>
        <v>8</v>
      </c>
      <c r="T55" s="100">
        <f t="shared" si="4"/>
        <v>3</v>
      </c>
      <c r="U55" s="135">
        <v>7952</v>
      </c>
      <c r="V55" s="135">
        <f t="shared" si="1"/>
        <v>0</v>
      </c>
      <c r="W55" s="542">
        <v>614</v>
      </c>
      <c r="X55" s="528"/>
      <c r="Y55" s="528"/>
      <c r="Z55" s="528"/>
    </row>
    <row r="56" spans="1:26" ht="21" customHeight="1" x14ac:dyDescent="0.3">
      <c r="A56" s="537"/>
      <c r="B56" s="537"/>
      <c r="C56" s="537"/>
      <c r="D56" s="539">
        <v>37</v>
      </c>
      <c r="E56" s="540">
        <v>41799</v>
      </c>
      <c r="F56" s="1666" t="s">
        <v>2075</v>
      </c>
      <c r="G56" s="541">
        <v>26</v>
      </c>
      <c r="H56" s="541" t="s">
        <v>280</v>
      </c>
      <c r="I56" s="105">
        <v>570607</v>
      </c>
      <c r="J56" s="541">
        <v>1</v>
      </c>
      <c r="K56" s="250" t="s">
        <v>358</v>
      </c>
      <c r="L56" s="105" t="s">
        <v>799</v>
      </c>
      <c r="M56" s="541" t="s">
        <v>141</v>
      </c>
      <c r="N56" s="394" t="s">
        <v>766</v>
      </c>
      <c r="O56" s="99">
        <v>5938</v>
      </c>
      <c r="P56" s="105">
        <v>3</v>
      </c>
      <c r="Q56" s="135">
        <v>0</v>
      </c>
      <c r="R56" s="135">
        <v>0</v>
      </c>
      <c r="S56" s="100">
        <f t="shared" si="3"/>
        <v>9</v>
      </c>
      <c r="T56" s="100">
        <f t="shared" si="4"/>
        <v>0</v>
      </c>
      <c r="U56" s="135">
        <v>5938</v>
      </c>
      <c r="V56" s="135">
        <f t="shared" si="1"/>
        <v>0</v>
      </c>
      <c r="W56" s="542">
        <v>614</v>
      </c>
      <c r="X56" s="528"/>
      <c r="Y56" s="528"/>
      <c r="Z56" s="528"/>
    </row>
    <row r="57" spans="1:26" ht="24.75" customHeight="1" x14ac:dyDescent="0.2">
      <c r="A57" s="537"/>
      <c r="B57" s="537"/>
      <c r="C57" s="537"/>
      <c r="D57" s="539">
        <v>38</v>
      </c>
      <c r="E57" s="540">
        <v>42110</v>
      </c>
      <c r="F57" s="1666" t="s">
        <v>2075</v>
      </c>
      <c r="G57" s="541">
        <v>26</v>
      </c>
      <c r="H57" s="541" t="s">
        <v>770</v>
      </c>
      <c r="I57" s="105"/>
      <c r="J57" s="541">
        <v>1</v>
      </c>
      <c r="K57" s="250" t="s">
        <v>800</v>
      </c>
      <c r="L57" s="105"/>
      <c r="M57" s="541"/>
      <c r="N57" s="541" t="s">
        <v>796</v>
      </c>
      <c r="O57" s="99">
        <v>21169.200000000001</v>
      </c>
      <c r="P57" s="105">
        <v>5</v>
      </c>
      <c r="Q57" s="135">
        <v>0</v>
      </c>
      <c r="R57" s="135">
        <f>IF(P57=0,"N/A",+Q57/12)</f>
        <v>0</v>
      </c>
      <c r="S57" s="100">
        <f t="shared" si="3"/>
        <v>8</v>
      </c>
      <c r="T57" s="100">
        <f t="shared" si="4"/>
        <v>2</v>
      </c>
      <c r="U57" s="135">
        <v>21169.200000000001</v>
      </c>
      <c r="V57" s="135">
        <f t="shared" si="1"/>
        <v>0</v>
      </c>
      <c r="W57" s="542">
        <v>616</v>
      </c>
      <c r="X57" s="528"/>
      <c r="Y57" s="528"/>
      <c r="Z57" s="528"/>
    </row>
    <row r="58" spans="1:26" ht="15.75" customHeight="1" x14ac:dyDescent="0.3">
      <c r="A58" s="537"/>
      <c r="B58" s="537"/>
      <c r="C58" s="537"/>
      <c r="D58" s="539">
        <v>39</v>
      </c>
      <c r="E58" s="540">
        <v>42275</v>
      </c>
      <c r="F58" s="1666" t="s">
        <v>2075</v>
      </c>
      <c r="G58" s="541">
        <v>26</v>
      </c>
      <c r="H58" s="541" t="s">
        <v>280</v>
      </c>
      <c r="I58" s="105">
        <v>570302</v>
      </c>
      <c r="J58" s="541">
        <v>1</v>
      </c>
      <c r="K58" s="250" t="s">
        <v>62</v>
      </c>
      <c r="L58" s="105"/>
      <c r="M58" s="541" t="s">
        <v>64</v>
      </c>
      <c r="N58" s="394" t="s">
        <v>766</v>
      </c>
      <c r="O58" s="99">
        <v>5390.02</v>
      </c>
      <c r="P58" s="105">
        <v>3</v>
      </c>
      <c r="Q58" s="135">
        <v>0</v>
      </c>
      <c r="R58" s="135">
        <v>0</v>
      </c>
      <c r="S58" s="100">
        <f t="shared" si="3"/>
        <v>7</v>
      </c>
      <c r="T58" s="100">
        <f t="shared" si="4"/>
        <v>9</v>
      </c>
      <c r="U58" s="135">
        <v>5390.02</v>
      </c>
      <c r="V58" s="135">
        <v>0</v>
      </c>
      <c r="W58" s="542">
        <v>614</v>
      </c>
      <c r="X58" s="528"/>
      <c r="Y58" s="528"/>
      <c r="Z58" s="528"/>
    </row>
    <row r="59" spans="1:26" ht="27" customHeight="1" x14ac:dyDescent="0.2">
      <c r="A59" s="537"/>
      <c r="B59" s="537"/>
      <c r="C59" s="537"/>
      <c r="D59" s="539">
        <v>40</v>
      </c>
      <c r="E59" s="540">
        <v>42185</v>
      </c>
      <c r="F59" s="1666" t="s">
        <v>2075</v>
      </c>
      <c r="G59" s="541">
        <v>26</v>
      </c>
      <c r="H59" s="541" t="s">
        <v>764</v>
      </c>
      <c r="I59" s="105"/>
      <c r="J59" s="541">
        <v>1</v>
      </c>
      <c r="K59" s="250" t="s">
        <v>801</v>
      </c>
      <c r="L59" s="105"/>
      <c r="M59" s="541"/>
      <c r="N59" s="541" t="s">
        <v>802</v>
      </c>
      <c r="O59" s="99">
        <v>52982</v>
      </c>
      <c r="P59" s="105">
        <v>10</v>
      </c>
      <c r="Q59" s="135">
        <f>IF(P59=0,#REF!/#REF!,+O59/P59)</f>
        <v>5298.2</v>
      </c>
      <c r="R59" s="135">
        <f>IF(P59=0,"N/A",+Q59/12)</f>
        <v>441.51666666666665</v>
      </c>
      <c r="S59" s="100">
        <f t="shared" si="3"/>
        <v>8</v>
      </c>
      <c r="T59" s="100">
        <f t="shared" si="4"/>
        <v>0</v>
      </c>
      <c r="U59" s="135">
        <f>IF(P59=0,"N/A",+Q59*S59+R59*T59)</f>
        <v>42385.599999999999</v>
      </c>
      <c r="V59" s="135">
        <f t="shared" ref="V59:V61" si="5">IF(P59=0,"N/A",+O59-U59)</f>
        <v>10596.400000000001</v>
      </c>
      <c r="W59" s="542">
        <v>617</v>
      </c>
      <c r="X59" s="528"/>
      <c r="Y59" s="528"/>
      <c r="Z59" s="528"/>
    </row>
    <row r="60" spans="1:26" ht="15.75" customHeight="1" x14ac:dyDescent="0.2">
      <c r="A60" s="537"/>
      <c r="B60" s="537"/>
      <c r="C60" s="537"/>
      <c r="D60" s="539">
        <v>41</v>
      </c>
      <c r="E60" s="540">
        <v>42205</v>
      </c>
      <c r="F60" s="1666" t="s">
        <v>2075</v>
      </c>
      <c r="G60" s="541">
        <v>26</v>
      </c>
      <c r="H60" s="541" t="s">
        <v>793</v>
      </c>
      <c r="I60" s="105"/>
      <c r="J60" s="541">
        <v>4</v>
      </c>
      <c r="K60" s="250" t="s">
        <v>803</v>
      </c>
      <c r="L60" s="105"/>
      <c r="M60" s="541" t="s">
        <v>804</v>
      </c>
      <c r="N60" s="541" t="s">
        <v>802</v>
      </c>
      <c r="O60" s="99">
        <v>29972.02</v>
      </c>
      <c r="P60" s="105">
        <v>3</v>
      </c>
      <c r="Q60" s="135">
        <v>0</v>
      </c>
      <c r="R60" s="135">
        <v>0</v>
      </c>
      <c r="S60" s="100">
        <f t="shared" si="3"/>
        <v>7</v>
      </c>
      <c r="T60" s="100">
        <f t="shared" si="4"/>
        <v>11</v>
      </c>
      <c r="U60" s="135">
        <v>29972.02</v>
      </c>
      <c r="V60" s="135">
        <f t="shared" si="5"/>
        <v>0</v>
      </c>
      <c r="W60" s="542">
        <v>619</v>
      </c>
      <c r="X60" s="528"/>
      <c r="Y60" s="528"/>
      <c r="Z60" s="528"/>
    </row>
    <row r="61" spans="1:26" ht="15.75" customHeight="1" x14ac:dyDescent="0.3">
      <c r="A61" s="537"/>
      <c r="B61" s="537"/>
      <c r="C61" s="537"/>
      <c r="D61" s="539">
        <v>42</v>
      </c>
      <c r="E61" s="540">
        <v>42205</v>
      </c>
      <c r="F61" s="1666" t="s">
        <v>2075</v>
      </c>
      <c r="G61" s="541">
        <v>26</v>
      </c>
      <c r="H61" s="541" t="s">
        <v>764</v>
      </c>
      <c r="I61" s="105"/>
      <c r="J61" s="394">
        <v>4</v>
      </c>
      <c r="K61" s="486" t="s">
        <v>805</v>
      </c>
      <c r="L61" s="97"/>
      <c r="M61" s="394"/>
      <c r="N61" s="551" t="s">
        <v>806</v>
      </c>
      <c r="O61" s="99">
        <v>13522.8</v>
      </c>
      <c r="P61" s="105">
        <v>10</v>
      </c>
      <c r="Q61" s="135">
        <f>IF(P61=0,"N/A",+O61/P61)</f>
        <v>1352.28</v>
      </c>
      <c r="R61" s="135">
        <f>IF(P61=0,"N/A",+Q61/12)</f>
        <v>112.69</v>
      </c>
      <c r="S61" s="100">
        <f t="shared" si="3"/>
        <v>7</v>
      </c>
      <c r="T61" s="100">
        <f t="shared" si="4"/>
        <v>11</v>
      </c>
      <c r="U61" s="135">
        <f>IF(P61=0,"N/A",+Q61*S61+R61*T61)</f>
        <v>10705.55</v>
      </c>
      <c r="V61" s="135">
        <f t="shared" si="5"/>
        <v>2817.25</v>
      </c>
      <c r="W61" s="542">
        <v>617</v>
      </c>
      <c r="X61" s="552" t="s">
        <v>607</v>
      </c>
      <c r="Y61" s="528"/>
      <c r="Z61" s="528"/>
    </row>
    <row r="62" spans="1:26" ht="15.75" customHeight="1" x14ac:dyDescent="0.3">
      <c r="A62" s="537"/>
      <c r="B62" s="537"/>
      <c r="C62" s="537"/>
      <c r="D62" s="539">
        <v>43</v>
      </c>
      <c r="E62" s="540">
        <v>42275</v>
      </c>
      <c r="F62" s="1666" t="s">
        <v>2075</v>
      </c>
      <c r="G62" s="541">
        <v>26</v>
      </c>
      <c r="H62" s="541" t="s">
        <v>280</v>
      </c>
      <c r="I62" s="105">
        <v>570648</v>
      </c>
      <c r="J62" s="394">
        <v>1</v>
      </c>
      <c r="K62" s="486" t="s">
        <v>807</v>
      </c>
      <c r="L62" s="97" t="s">
        <v>808</v>
      </c>
      <c r="M62" s="394" t="s">
        <v>56</v>
      </c>
      <c r="N62" s="551" t="s">
        <v>809</v>
      </c>
      <c r="O62" s="99">
        <v>10185</v>
      </c>
      <c r="P62" s="105">
        <v>3</v>
      </c>
      <c r="Q62" s="135">
        <v>0</v>
      </c>
      <c r="R62" s="135">
        <v>0</v>
      </c>
      <c r="S62" s="100">
        <f t="shared" si="3"/>
        <v>7</v>
      </c>
      <c r="T62" s="100">
        <f t="shared" si="4"/>
        <v>9</v>
      </c>
      <c r="U62" s="135">
        <v>10185</v>
      </c>
      <c r="V62" s="135">
        <v>0</v>
      </c>
      <c r="W62" s="542">
        <v>614</v>
      </c>
      <c r="X62" s="552"/>
      <c r="Y62" s="528"/>
      <c r="Z62" s="528"/>
    </row>
    <row r="63" spans="1:26" ht="15.75" customHeight="1" x14ac:dyDescent="0.3">
      <c r="A63" s="537"/>
      <c r="B63" s="537"/>
      <c r="C63" s="537"/>
      <c r="D63" s="539">
        <v>44</v>
      </c>
      <c r="E63" s="540">
        <v>42275</v>
      </c>
      <c r="F63" s="1666" t="s">
        <v>2075</v>
      </c>
      <c r="G63" s="541">
        <v>26</v>
      </c>
      <c r="H63" s="541" t="s">
        <v>280</v>
      </c>
      <c r="I63" s="105">
        <v>570653</v>
      </c>
      <c r="J63" s="394">
        <v>1</v>
      </c>
      <c r="K63" s="486" t="s">
        <v>62</v>
      </c>
      <c r="L63" s="97"/>
      <c r="M63" s="394" t="s">
        <v>810</v>
      </c>
      <c r="N63" s="551" t="s">
        <v>809</v>
      </c>
      <c r="O63" s="99">
        <v>5390.02</v>
      </c>
      <c r="P63" s="105">
        <v>3</v>
      </c>
      <c r="Q63" s="135">
        <v>0</v>
      </c>
      <c r="R63" s="135">
        <v>0</v>
      </c>
      <c r="S63" s="100">
        <f t="shared" si="3"/>
        <v>7</v>
      </c>
      <c r="T63" s="100">
        <f t="shared" si="4"/>
        <v>9</v>
      </c>
      <c r="U63" s="135">
        <v>5390.02</v>
      </c>
      <c r="V63" s="135">
        <v>0</v>
      </c>
      <c r="W63" s="542">
        <v>614</v>
      </c>
      <c r="X63" s="552"/>
      <c r="Y63" s="528"/>
      <c r="Z63" s="528"/>
    </row>
    <row r="64" spans="1:26" ht="15.75" customHeight="1" x14ac:dyDescent="0.2">
      <c r="A64" s="537"/>
      <c r="B64" s="537"/>
      <c r="C64" s="537"/>
      <c r="D64" s="539">
        <v>45</v>
      </c>
      <c r="E64" s="540">
        <v>42275</v>
      </c>
      <c r="F64" s="1666" t="s">
        <v>2075</v>
      </c>
      <c r="G64" s="541">
        <v>26</v>
      </c>
      <c r="H64" s="541" t="s">
        <v>280</v>
      </c>
      <c r="I64" s="105"/>
      <c r="J64" s="541">
        <v>1</v>
      </c>
      <c r="K64" s="250" t="s">
        <v>807</v>
      </c>
      <c r="L64" s="105" t="s">
        <v>808</v>
      </c>
      <c r="M64" s="541" t="s">
        <v>56</v>
      </c>
      <c r="N64" s="541" t="s">
        <v>778</v>
      </c>
      <c r="O64" s="99">
        <v>10185</v>
      </c>
      <c r="P64" s="105">
        <v>3</v>
      </c>
      <c r="Q64" s="135">
        <v>0</v>
      </c>
      <c r="R64" s="135">
        <v>0</v>
      </c>
      <c r="S64" s="100">
        <f t="shared" si="3"/>
        <v>7</v>
      </c>
      <c r="T64" s="100">
        <f t="shared" si="4"/>
        <v>9</v>
      </c>
      <c r="U64" s="135">
        <v>10185</v>
      </c>
      <c r="V64" s="135">
        <f t="shared" ref="V64:V66" si="6">IF(P64=0,"N/A",+O64-U64)</f>
        <v>0</v>
      </c>
      <c r="W64" s="542">
        <v>614</v>
      </c>
      <c r="X64" s="528"/>
      <c r="Y64" s="528"/>
      <c r="Z64" s="528"/>
    </row>
    <row r="65" spans="1:26" ht="15" customHeight="1" x14ac:dyDescent="0.2">
      <c r="A65" s="537"/>
      <c r="B65" s="537"/>
      <c r="C65" s="537"/>
      <c r="D65" s="539">
        <v>46</v>
      </c>
      <c r="E65" s="540">
        <v>42275</v>
      </c>
      <c r="F65" s="1666" t="s">
        <v>2075</v>
      </c>
      <c r="G65" s="541">
        <v>26</v>
      </c>
      <c r="H65" s="541" t="s">
        <v>280</v>
      </c>
      <c r="I65" s="105">
        <v>570336</v>
      </c>
      <c r="J65" s="541">
        <v>1</v>
      </c>
      <c r="K65" s="250" t="s">
        <v>139</v>
      </c>
      <c r="L65" s="105" t="s">
        <v>811</v>
      </c>
      <c r="M65" s="541" t="s">
        <v>141</v>
      </c>
      <c r="N65" s="541" t="s">
        <v>778</v>
      </c>
      <c r="O65" s="99">
        <v>4016</v>
      </c>
      <c r="P65" s="105">
        <v>3</v>
      </c>
      <c r="Q65" s="135">
        <v>0</v>
      </c>
      <c r="R65" s="135">
        <v>0</v>
      </c>
      <c r="S65" s="100">
        <f t="shared" si="3"/>
        <v>7</v>
      </c>
      <c r="T65" s="100">
        <f t="shared" si="4"/>
        <v>9</v>
      </c>
      <c r="U65" s="135">
        <v>4016</v>
      </c>
      <c r="V65" s="135">
        <f t="shared" si="6"/>
        <v>0</v>
      </c>
      <c r="W65" s="542">
        <v>614</v>
      </c>
      <c r="X65" s="528"/>
      <c r="Y65" s="528"/>
      <c r="Z65" s="528"/>
    </row>
    <row r="66" spans="1:26" ht="15.75" customHeight="1" x14ac:dyDescent="0.2">
      <c r="A66" s="537"/>
      <c r="B66" s="537"/>
      <c r="C66" s="537"/>
      <c r="D66" s="539">
        <v>47</v>
      </c>
      <c r="E66" s="540">
        <v>42275</v>
      </c>
      <c r="F66" s="1666" t="s">
        <v>2075</v>
      </c>
      <c r="G66" s="541">
        <v>26</v>
      </c>
      <c r="H66" s="541" t="s">
        <v>280</v>
      </c>
      <c r="I66" s="105">
        <v>570535</v>
      </c>
      <c r="J66" s="541">
        <v>1</v>
      </c>
      <c r="K66" s="250" t="s">
        <v>41</v>
      </c>
      <c r="L66" s="105"/>
      <c r="M66" s="541" t="s">
        <v>42</v>
      </c>
      <c r="N66" s="541" t="s">
        <v>778</v>
      </c>
      <c r="O66" s="99">
        <v>6800</v>
      </c>
      <c r="P66" s="105">
        <v>3</v>
      </c>
      <c r="Q66" s="135">
        <v>0</v>
      </c>
      <c r="R66" s="135">
        <v>0</v>
      </c>
      <c r="S66" s="100">
        <f t="shared" si="3"/>
        <v>7</v>
      </c>
      <c r="T66" s="100">
        <f t="shared" si="4"/>
        <v>9</v>
      </c>
      <c r="U66" s="135">
        <v>6800</v>
      </c>
      <c r="V66" s="135">
        <f t="shared" si="6"/>
        <v>0</v>
      </c>
      <c r="W66" s="542">
        <v>614</v>
      </c>
      <c r="X66" s="528"/>
      <c r="Y66" s="528"/>
      <c r="Z66" s="528"/>
    </row>
    <row r="67" spans="1:26" ht="40.5" customHeight="1" x14ac:dyDescent="0.2">
      <c r="A67" s="537"/>
      <c r="B67" s="537"/>
      <c r="C67" s="537"/>
      <c r="D67" s="539">
        <v>48</v>
      </c>
      <c r="E67" s="540">
        <v>42075</v>
      </c>
      <c r="F67" s="1666" t="s">
        <v>2075</v>
      </c>
      <c r="G67" s="541">
        <v>26</v>
      </c>
      <c r="H67" s="541" t="s">
        <v>280</v>
      </c>
      <c r="I67" s="105"/>
      <c r="J67" s="541">
        <v>1</v>
      </c>
      <c r="K67" s="250" t="s">
        <v>812</v>
      </c>
      <c r="L67" s="105" t="s">
        <v>813</v>
      </c>
      <c r="M67" s="541" t="s">
        <v>149</v>
      </c>
      <c r="N67" s="541" t="s">
        <v>778</v>
      </c>
      <c r="O67" s="99">
        <v>19552.009999999998</v>
      </c>
      <c r="P67" s="105">
        <v>3</v>
      </c>
      <c r="Q67" s="135">
        <v>0</v>
      </c>
      <c r="R67" s="135">
        <v>0</v>
      </c>
      <c r="S67" s="100">
        <f t="shared" si="3"/>
        <v>8</v>
      </c>
      <c r="T67" s="100">
        <f t="shared" si="4"/>
        <v>3</v>
      </c>
      <c r="U67" s="135">
        <v>19552.009999999998</v>
      </c>
      <c r="V67" s="135">
        <v>0</v>
      </c>
      <c r="W67" s="542">
        <v>614</v>
      </c>
      <c r="X67" s="528"/>
      <c r="Y67" s="528"/>
      <c r="Z67" s="528"/>
    </row>
    <row r="68" spans="1:26" ht="15.75" customHeight="1" x14ac:dyDescent="0.2">
      <c r="A68" s="537"/>
      <c r="B68" s="537"/>
      <c r="C68" s="537"/>
      <c r="D68" s="539">
        <v>49</v>
      </c>
      <c r="E68" s="540">
        <v>42275</v>
      </c>
      <c r="F68" s="1666" t="s">
        <v>2075</v>
      </c>
      <c r="G68" s="541">
        <v>26</v>
      </c>
      <c r="H68" s="541" t="s">
        <v>280</v>
      </c>
      <c r="I68" s="105">
        <v>570534</v>
      </c>
      <c r="J68" s="541">
        <v>1</v>
      </c>
      <c r="K68" s="250" t="s">
        <v>62</v>
      </c>
      <c r="L68" s="105" t="s">
        <v>814</v>
      </c>
      <c r="M68" s="541" t="s">
        <v>42</v>
      </c>
      <c r="N68" s="541" t="s">
        <v>778</v>
      </c>
      <c r="O68" s="99">
        <v>5390.02</v>
      </c>
      <c r="P68" s="105">
        <v>3</v>
      </c>
      <c r="Q68" s="135">
        <v>0</v>
      </c>
      <c r="R68" s="135">
        <v>0</v>
      </c>
      <c r="S68" s="100">
        <f t="shared" si="3"/>
        <v>7</v>
      </c>
      <c r="T68" s="100">
        <f t="shared" si="4"/>
        <v>9</v>
      </c>
      <c r="U68" s="135">
        <v>5390.02</v>
      </c>
      <c r="V68" s="135">
        <v>0</v>
      </c>
      <c r="W68" s="542">
        <v>614</v>
      </c>
      <c r="X68" s="528"/>
      <c r="Y68" s="528"/>
      <c r="Z68" s="528"/>
    </row>
    <row r="69" spans="1:26" ht="15.75" customHeight="1" x14ac:dyDescent="0.2">
      <c r="A69" s="537"/>
      <c r="B69" s="537"/>
      <c r="C69" s="537"/>
      <c r="D69" s="539">
        <v>50</v>
      </c>
      <c r="E69" s="540">
        <v>42275</v>
      </c>
      <c r="F69" s="1666" t="s">
        <v>2075</v>
      </c>
      <c r="G69" s="541">
        <v>26</v>
      </c>
      <c r="H69" s="541" t="s">
        <v>280</v>
      </c>
      <c r="I69" s="105">
        <v>570707</v>
      </c>
      <c r="J69" s="541">
        <v>1</v>
      </c>
      <c r="K69" s="250" t="s">
        <v>62</v>
      </c>
      <c r="L69" s="105"/>
      <c r="M69" s="541" t="s">
        <v>64</v>
      </c>
      <c r="N69" s="541" t="s">
        <v>796</v>
      </c>
      <c r="O69" s="99">
        <v>5390.02</v>
      </c>
      <c r="P69" s="105">
        <v>3</v>
      </c>
      <c r="Q69" s="135">
        <v>0</v>
      </c>
      <c r="R69" s="135">
        <v>0</v>
      </c>
      <c r="S69" s="100">
        <f t="shared" si="3"/>
        <v>7</v>
      </c>
      <c r="T69" s="100">
        <f t="shared" si="4"/>
        <v>9</v>
      </c>
      <c r="U69" s="135">
        <v>5390.02</v>
      </c>
      <c r="V69" s="135">
        <f t="shared" ref="V69:V113" si="7">IF(P69=0,"N/A",+O69-U69)</f>
        <v>0</v>
      </c>
      <c r="W69" s="542">
        <v>614</v>
      </c>
      <c r="X69" s="528"/>
      <c r="Y69" s="528"/>
      <c r="Z69" s="528"/>
    </row>
    <row r="70" spans="1:26" ht="15.75" customHeight="1" x14ac:dyDescent="0.2">
      <c r="A70" s="537"/>
      <c r="B70" s="537"/>
      <c r="C70" s="537"/>
      <c r="D70" s="539">
        <v>51</v>
      </c>
      <c r="E70" s="540">
        <v>42325</v>
      </c>
      <c r="F70" s="1666" t="s">
        <v>2075</v>
      </c>
      <c r="G70" s="541">
        <v>26</v>
      </c>
      <c r="H70" s="553" t="s">
        <v>280</v>
      </c>
      <c r="I70" s="105">
        <v>570611</v>
      </c>
      <c r="J70" s="541">
        <v>1</v>
      </c>
      <c r="K70" s="250" t="s">
        <v>41</v>
      </c>
      <c r="L70" s="105"/>
      <c r="M70" s="541" t="s">
        <v>56</v>
      </c>
      <c r="N70" s="541" t="s">
        <v>802</v>
      </c>
      <c r="O70" s="99">
        <v>6428</v>
      </c>
      <c r="P70" s="105">
        <v>3</v>
      </c>
      <c r="Q70" s="135">
        <v>0</v>
      </c>
      <c r="R70" s="135">
        <v>0</v>
      </c>
      <c r="S70" s="100">
        <f t="shared" si="3"/>
        <v>7</v>
      </c>
      <c r="T70" s="100">
        <f t="shared" si="4"/>
        <v>7</v>
      </c>
      <c r="U70" s="135">
        <v>6428</v>
      </c>
      <c r="V70" s="135">
        <f t="shared" si="7"/>
        <v>0</v>
      </c>
      <c r="W70" s="542">
        <v>614</v>
      </c>
      <c r="X70" s="528"/>
      <c r="Y70" s="528"/>
      <c r="Z70" s="528"/>
    </row>
    <row r="71" spans="1:26" ht="31.5" customHeight="1" x14ac:dyDescent="0.2">
      <c r="A71" s="537"/>
      <c r="B71" s="537"/>
      <c r="C71" s="537"/>
      <c r="D71" s="539">
        <v>52</v>
      </c>
      <c r="E71" s="540">
        <v>42335</v>
      </c>
      <c r="F71" s="1666" t="s">
        <v>2075</v>
      </c>
      <c r="G71" s="541">
        <v>26</v>
      </c>
      <c r="H71" s="541" t="s">
        <v>815</v>
      </c>
      <c r="I71" s="105"/>
      <c r="J71" s="541">
        <v>2</v>
      </c>
      <c r="K71" s="250" t="s">
        <v>816</v>
      </c>
      <c r="L71" s="105"/>
      <c r="M71" s="541"/>
      <c r="N71" s="541" t="s">
        <v>817</v>
      </c>
      <c r="O71" s="99">
        <v>2400</v>
      </c>
      <c r="P71" s="105">
        <v>3</v>
      </c>
      <c r="Q71" s="135">
        <v>0</v>
      </c>
      <c r="R71" s="135">
        <v>0</v>
      </c>
      <c r="S71" s="100">
        <f t="shared" si="3"/>
        <v>7</v>
      </c>
      <c r="T71" s="100">
        <f t="shared" si="4"/>
        <v>7</v>
      </c>
      <c r="U71" s="135">
        <v>2400</v>
      </c>
      <c r="V71" s="135">
        <f t="shared" si="7"/>
        <v>0</v>
      </c>
      <c r="W71" s="542">
        <v>619</v>
      </c>
      <c r="X71" s="528"/>
      <c r="Y71" s="528"/>
      <c r="Z71" s="528"/>
    </row>
    <row r="72" spans="1:26" s="890" customFormat="1" ht="30" customHeight="1" x14ac:dyDescent="0.2">
      <c r="A72" s="912"/>
      <c r="B72" s="912"/>
      <c r="C72" s="912"/>
      <c r="D72" s="539">
        <v>53</v>
      </c>
      <c r="E72" s="917">
        <v>42348</v>
      </c>
      <c r="F72" s="1666" t="s">
        <v>2075</v>
      </c>
      <c r="G72" s="541">
        <v>26</v>
      </c>
      <c r="H72" s="913" t="s">
        <v>764</v>
      </c>
      <c r="I72" s="915"/>
      <c r="J72" s="913">
        <v>1</v>
      </c>
      <c r="K72" s="918" t="s">
        <v>150</v>
      </c>
      <c r="L72" s="915"/>
      <c r="M72" s="913"/>
      <c r="N72" s="913" t="s">
        <v>212</v>
      </c>
      <c r="O72" s="906">
        <v>5146.45</v>
      </c>
      <c r="P72" s="915">
        <v>10</v>
      </c>
      <c r="Q72" s="897">
        <f t="shared" ref="Q72:Q77" si="8">IF(P72=0,"N/A",+O72/P72)</f>
        <v>514.64499999999998</v>
      </c>
      <c r="R72" s="897">
        <f t="shared" ref="R72:R77" si="9">IF(P72=0,"N/A",+Q72/12)</f>
        <v>42.887083333333329</v>
      </c>
      <c r="S72" s="100">
        <f t="shared" si="3"/>
        <v>7</v>
      </c>
      <c r="T72" s="100">
        <f t="shared" si="4"/>
        <v>6</v>
      </c>
      <c r="U72" s="897">
        <f t="shared" ref="U72:U77" si="10">IF(P72=0,"N/A",+Q72*S72+R72*T72)</f>
        <v>3859.8374999999996</v>
      </c>
      <c r="V72" s="897">
        <f t="shared" si="7"/>
        <v>1286.6125000000002</v>
      </c>
      <c r="W72" s="919">
        <v>617</v>
      </c>
      <c r="X72" s="920"/>
      <c r="Y72" s="920"/>
      <c r="Z72" s="920"/>
    </row>
    <row r="73" spans="1:26" ht="27" customHeight="1" x14ac:dyDescent="0.2">
      <c r="A73" s="537"/>
      <c r="B73" s="537"/>
      <c r="C73" s="537"/>
      <c r="D73" s="539">
        <v>54</v>
      </c>
      <c r="E73" s="540">
        <v>42348</v>
      </c>
      <c r="F73" s="1666" t="s">
        <v>2075</v>
      </c>
      <c r="G73" s="541">
        <v>26</v>
      </c>
      <c r="H73" s="541" t="s">
        <v>764</v>
      </c>
      <c r="I73" s="105"/>
      <c r="J73" s="541">
        <v>1</v>
      </c>
      <c r="K73" s="250" t="s">
        <v>818</v>
      </c>
      <c r="L73" s="105"/>
      <c r="M73" s="541"/>
      <c r="N73" s="541" t="s">
        <v>767</v>
      </c>
      <c r="O73" s="99">
        <v>6903</v>
      </c>
      <c r="P73" s="105">
        <v>10</v>
      </c>
      <c r="Q73" s="135">
        <f t="shared" si="8"/>
        <v>690.3</v>
      </c>
      <c r="R73" s="135">
        <f t="shared" si="9"/>
        <v>57.524999999999999</v>
      </c>
      <c r="S73" s="100">
        <f t="shared" si="3"/>
        <v>7</v>
      </c>
      <c r="T73" s="100">
        <f t="shared" si="4"/>
        <v>6</v>
      </c>
      <c r="U73" s="135">
        <f t="shared" si="10"/>
        <v>5177.2499999999991</v>
      </c>
      <c r="V73" s="135">
        <f t="shared" si="7"/>
        <v>1725.7500000000009</v>
      </c>
      <c r="W73" s="542">
        <v>617</v>
      </c>
      <c r="X73" s="528"/>
      <c r="Y73" s="528"/>
      <c r="Z73" s="528"/>
    </row>
    <row r="74" spans="1:26" ht="24" customHeight="1" x14ac:dyDescent="0.2">
      <c r="A74" s="537"/>
      <c r="B74" s="537"/>
      <c r="C74" s="537"/>
      <c r="D74" s="539">
        <v>55</v>
      </c>
      <c r="E74" s="540">
        <v>42348</v>
      </c>
      <c r="F74" s="1666" t="s">
        <v>2075</v>
      </c>
      <c r="G74" s="541">
        <v>26</v>
      </c>
      <c r="H74" s="541" t="s">
        <v>764</v>
      </c>
      <c r="I74" s="105"/>
      <c r="J74" s="541">
        <v>2</v>
      </c>
      <c r="K74" s="250" t="s">
        <v>819</v>
      </c>
      <c r="L74" s="105"/>
      <c r="M74" s="541"/>
      <c r="N74" s="541" t="s">
        <v>820</v>
      </c>
      <c r="O74" s="99">
        <v>6193.58</v>
      </c>
      <c r="P74" s="105">
        <v>10</v>
      </c>
      <c r="Q74" s="135">
        <f t="shared" si="8"/>
        <v>619.35799999999995</v>
      </c>
      <c r="R74" s="135">
        <f t="shared" si="9"/>
        <v>51.613166666666665</v>
      </c>
      <c r="S74" s="100">
        <f t="shared" si="3"/>
        <v>7</v>
      </c>
      <c r="T74" s="100">
        <f t="shared" si="4"/>
        <v>6</v>
      </c>
      <c r="U74" s="135">
        <f t="shared" si="10"/>
        <v>4645.1849999999995</v>
      </c>
      <c r="V74" s="135">
        <f t="shared" si="7"/>
        <v>1548.3950000000004</v>
      </c>
      <c r="W74" s="542">
        <v>617</v>
      </c>
      <c r="X74" s="528"/>
      <c r="Y74" s="528"/>
      <c r="Z74" s="528"/>
    </row>
    <row r="75" spans="1:26" ht="38.25" customHeight="1" x14ac:dyDescent="0.2">
      <c r="A75" s="537"/>
      <c r="B75" s="537"/>
      <c r="C75" s="537"/>
      <c r="D75" s="539">
        <v>56</v>
      </c>
      <c r="E75" s="540">
        <v>42348</v>
      </c>
      <c r="F75" s="1666" t="s">
        <v>2075</v>
      </c>
      <c r="G75" s="541">
        <v>26</v>
      </c>
      <c r="H75" s="541" t="s">
        <v>764</v>
      </c>
      <c r="I75" s="105"/>
      <c r="J75" s="541">
        <v>2</v>
      </c>
      <c r="K75" s="250" t="s">
        <v>821</v>
      </c>
      <c r="L75" s="105"/>
      <c r="M75" s="541"/>
      <c r="N75" s="541" t="s">
        <v>822</v>
      </c>
      <c r="O75" s="99">
        <v>28393.64</v>
      </c>
      <c r="P75" s="105">
        <v>10</v>
      </c>
      <c r="Q75" s="135">
        <f t="shared" si="8"/>
        <v>2839.364</v>
      </c>
      <c r="R75" s="135">
        <f t="shared" si="9"/>
        <v>236.61366666666666</v>
      </c>
      <c r="S75" s="100">
        <f t="shared" si="3"/>
        <v>7</v>
      </c>
      <c r="T75" s="100">
        <f t="shared" si="4"/>
        <v>6</v>
      </c>
      <c r="U75" s="135">
        <f t="shared" si="10"/>
        <v>21295.23</v>
      </c>
      <c r="V75" s="135">
        <f t="shared" si="7"/>
        <v>7098.41</v>
      </c>
      <c r="W75" s="542">
        <v>617</v>
      </c>
      <c r="X75" s="528"/>
      <c r="Y75" s="528"/>
      <c r="Z75" s="528"/>
    </row>
    <row r="76" spans="1:26" ht="15" customHeight="1" x14ac:dyDescent="0.3">
      <c r="A76" s="537"/>
      <c r="B76" s="537"/>
      <c r="C76" s="537"/>
      <c r="D76" s="539">
        <v>57</v>
      </c>
      <c r="E76" s="540">
        <v>42404</v>
      </c>
      <c r="F76" s="1666" t="s">
        <v>2075</v>
      </c>
      <c r="G76" s="541">
        <v>26</v>
      </c>
      <c r="H76" s="541" t="s">
        <v>823</v>
      </c>
      <c r="I76" s="105"/>
      <c r="J76" s="541">
        <v>3</v>
      </c>
      <c r="K76" s="250" t="s">
        <v>824</v>
      </c>
      <c r="L76" s="105">
        <v>1925646</v>
      </c>
      <c r="M76" s="541" t="s">
        <v>825</v>
      </c>
      <c r="N76" s="98" t="s">
        <v>802</v>
      </c>
      <c r="O76" s="99">
        <v>15930</v>
      </c>
      <c r="P76" s="105">
        <v>10</v>
      </c>
      <c r="Q76" s="135">
        <f t="shared" si="8"/>
        <v>1593</v>
      </c>
      <c r="R76" s="135">
        <f t="shared" si="9"/>
        <v>132.75</v>
      </c>
      <c r="S76" s="100">
        <f t="shared" si="3"/>
        <v>7</v>
      </c>
      <c r="T76" s="100">
        <f t="shared" si="4"/>
        <v>4</v>
      </c>
      <c r="U76" s="135">
        <f t="shared" si="10"/>
        <v>11682</v>
      </c>
      <c r="V76" s="135">
        <f t="shared" si="7"/>
        <v>4248</v>
      </c>
      <c r="W76" s="542">
        <v>618</v>
      </c>
      <c r="X76" s="528"/>
      <c r="Y76" s="528"/>
      <c r="Z76" s="528"/>
    </row>
    <row r="77" spans="1:26" ht="30" customHeight="1" x14ac:dyDescent="0.2">
      <c r="A77" s="537"/>
      <c r="B77" s="537"/>
      <c r="C77" s="537"/>
      <c r="D77" s="539">
        <v>58</v>
      </c>
      <c r="E77" s="540">
        <v>42404</v>
      </c>
      <c r="F77" s="1666" t="s">
        <v>2075</v>
      </c>
      <c r="G77" s="541">
        <v>26</v>
      </c>
      <c r="H77" s="541" t="s">
        <v>815</v>
      </c>
      <c r="I77" s="105"/>
      <c r="J77" s="541">
        <v>3</v>
      </c>
      <c r="K77" s="250" t="s">
        <v>826</v>
      </c>
      <c r="L77" s="105">
        <v>1925646</v>
      </c>
      <c r="M77" s="541" t="s">
        <v>827</v>
      </c>
      <c r="N77" s="541" t="s">
        <v>802</v>
      </c>
      <c r="O77" s="99">
        <v>1770</v>
      </c>
      <c r="P77" s="105">
        <v>10</v>
      </c>
      <c r="Q77" s="135">
        <f t="shared" si="8"/>
        <v>177</v>
      </c>
      <c r="R77" s="135">
        <f t="shared" si="9"/>
        <v>14.75</v>
      </c>
      <c r="S77" s="100">
        <f t="shared" si="3"/>
        <v>7</v>
      </c>
      <c r="T77" s="100">
        <f t="shared" si="4"/>
        <v>4</v>
      </c>
      <c r="U77" s="135">
        <f t="shared" si="10"/>
        <v>1298</v>
      </c>
      <c r="V77" s="135">
        <f t="shared" si="7"/>
        <v>472</v>
      </c>
      <c r="W77" s="542">
        <v>619</v>
      </c>
      <c r="X77" s="528"/>
      <c r="Y77" s="528"/>
      <c r="Z77" s="528"/>
    </row>
    <row r="78" spans="1:26" ht="15" customHeight="1" x14ac:dyDescent="0.2">
      <c r="A78" s="537"/>
      <c r="B78" s="537"/>
      <c r="C78" s="537"/>
      <c r="D78" s="539">
        <v>59</v>
      </c>
      <c r="E78" s="540">
        <v>42445</v>
      </c>
      <c r="F78" s="1666" t="s">
        <v>2075</v>
      </c>
      <c r="G78" s="541">
        <v>26</v>
      </c>
      <c r="H78" s="541" t="s">
        <v>280</v>
      </c>
      <c r="I78" s="105"/>
      <c r="J78" s="541">
        <v>1</v>
      </c>
      <c r="K78" s="250" t="s">
        <v>828</v>
      </c>
      <c r="L78" s="105" t="s">
        <v>829</v>
      </c>
      <c r="M78" s="541"/>
      <c r="N78" s="541" t="s">
        <v>802</v>
      </c>
      <c r="O78" s="99">
        <v>2830.01</v>
      </c>
      <c r="P78" s="105">
        <v>3</v>
      </c>
      <c r="Q78" s="135">
        <v>0</v>
      </c>
      <c r="R78" s="135">
        <v>0</v>
      </c>
      <c r="S78" s="100">
        <f t="shared" si="3"/>
        <v>7</v>
      </c>
      <c r="T78" s="100">
        <f t="shared" si="4"/>
        <v>3</v>
      </c>
      <c r="U78" s="135">
        <v>2830.01</v>
      </c>
      <c r="V78" s="135">
        <f t="shared" si="7"/>
        <v>0</v>
      </c>
      <c r="W78" s="542">
        <v>614</v>
      </c>
      <c r="X78" s="528"/>
      <c r="Y78" s="528"/>
      <c r="Z78" s="528"/>
    </row>
    <row r="79" spans="1:26" ht="15" customHeight="1" x14ac:dyDescent="0.2">
      <c r="A79" s="537"/>
      <c r="B79" s="537"/>
      <c r="C79" s="537"/>
      <c r="D79" s="539">
        <v>60</v>
      </c>
      <c r="E79" s="540">
        <v>42445</v>
      </c>
      <c r="F79" s="1666" t="s">
        <v>2075</v>
      </c>
      <c r="G79" s="541">
        <v>26</v>
      </c>
      <c r="H79" s="541" t="s">
        <v>280</v>
      </c>
      <c r="I79" s="105"/>
      <c r="J79" s="541">
        <v>1</v>
      </c>
      <c r="K79" s="250" t="s">
        <v>807</v>
      </c>
      <c r="L79" s="105" t="s">
        <v>830</v>
      </c>
      <c r="M79" s="541" t="s">
        <v>831</v>
      </c>
      <c r="N79" s="541" t="s">
        <v>802</v>
      </c>
      <c r="O79" s="99">
        <v>6428</v>
      </c>
      <c r="P79" s="105">
        <v>3</v>
      </c>
      <c r="Q79" s="135">
        <v>0</v>
      </c>
      <c r="R79" s="135">
        <v>0</v>
      </c>
      <c r="S79" s="100">
        <f t="shared" si="3"/>
        <v>7</v>
      </c>
      <c r="T79" s="100">
        <f t="shared" si="4"/>
        <v>3</v>
      </c>
      <c r="U79" s="135">
        <v>6428</v>
      </c>
      <c r="V79" s="135">
        <f t="shared" si="7"/>
        <v>0</v>
      </c>
      <c r="W79" s="542">
        <v>614</v>
      </c>
      <c r="X79" s="528"/>
      <c r="Y79" s="528"/>
      <c r="Z79" s="528"/>
    </row>
    <row r="80" spans="1:26" ht="15" customHeight="1" x14ac:dyDescent="0.2">
      <c r="A80" s="537"/>
      <c r="B80" s="537"/>
      <c r="C80" s="537"/>
      <c r="D80" s="539">
        <v>61</v>
      </c>
      <c r="E80" s="540">
        <v>42550</v>
      </c>
      <c r="F80" s="1666" t="s">
        <v>2075</v>
      </c>
      <c r="G80" s="541">
        <v>26</v>
      </c>
      <c r="H80" s="541" t="s">
        <v>764</v>
      </c>
      <c r="I80" s="105"/>
      <c r="J80" s="541">
        <v>2</v>
      </c>
      <c r="K80" s="250" t="s">
        <v>832</v>
      </c>
      <c r="L80" s="105" t="s">
        <v>833</v>
      </c>
      <c r="M80" s="541" t="s">
        <v>834</v>
      </c>
      <c r="N80" s="541" t="s">
        <v>802</v>
      </c>
      <c r="O80" s="99">
        <v>11580.57</v>
      </c>
      <c r="P80" s="105">
        <v>10</v>
      </c>
      <c r="Q80" s="135">
        <f>IF(P80=0,"N/A",+O80/P80)</f>
        <v>1158.057</v>
      </c>
      <c r="R80" s="135">
        <f t="shared" ref="R80:R119" si="11">IF(P80=0,"N/A",+Q80/12)</f>
        <v>96.504750000000001</v>
      </c>
      <c r="S80" s="100">
        <f t="shared" si="3"/>
        <v>7</v>
      </c>
      <c r="T80" s="100">
        <f t="shared" si="4"/>
        <v>0</v>
      </c>
      <c r="U80" s="135">
        <f>IF(P80=0,"N/A",+Q80*S80+R80*T80)</f>
        <v>8106.3990000000003</v>
      </c>
      <c r="V80" s="135">
        <f t="shared" si="7"/>
        <v>3474.1709999999994</v>
      </c>
      <c r="W80" s="542">
        <v>617</v>
      </c>
      <c r="X80" s="528" t="s">
        <v>835</v>
      </c>
      <c r="Y80" s="528"/>
      <c r="Z80" s="528"/>
    </row>
    <row r="81" spans="1:26" ht="30" customHeight="1" x14ac:dyDescent="0.2">
      <c r="A81" s="537"/>
      <c r="B81" s="537"/>
      <c r="C81" s="537"/>
      <c r="D81" s="539">
        <v>62</v>
      </c>
      <c r="E81" s="540">
        <v>42669</v>
      </c>
      <c r="F81" s="1666" t="s">
        <v>2075</v>
      </c>
      <c r="G81" s="541">
        <v>26</v>
      </c>
      <c r="H81" s="541" t="s">
        <v>280</v>
      </c>
      <c r="I81" s="105"/>
      <c r="J81" s="541">
        <v>1</v>
      </c>
      <c r="K81" s="250" t="s">
        <v>836</v>
      </c>
      <c r="L81" s="105"/>
      <c r="M81" s="541" t="s">
        <v>837</v>
      </c>
      <c r="N81" s="541" t="s">
        <v>802</v>
      </c>
      <c r="O81" s="99">
        <v>48268.07</v>
      </c>
      <c r="P81" s="105">
        <v>3</v>
      </c>
      <c r="Q81" s="135">
        <v>0</v>
      </c>
      <c r="R81" s="135">
        <f t="shared" si="11"/>
        <v>0</v>
      </c>
      <c r="S81" s="100">
        <f t="shared" si="3"/>
        <v>6</v>
      </c>
      <c r="T81" s="100">
        <f t="shared" si="4"/>
        <v>8</v>
      </c>
      <c r="U81" s="135">
        <v>48268.07</v>
      </c>
      <c r="V81" s="135">
        <f t="shared" si="7"/>
        <v>0</v>
      </c>
      <c r="W81" s="542">
        <v>614</v>
      </c>
      <c r="X81" s="528"/>
      <c r="Y81" s="528"/>
      <c r="Z81" s="528"/>
    </row>
    <row r="82" spans="1:26" ht="30" customHeight="1" x14ac:dyDescent="0.2">
      <c r="A82" s="537"/>
      <c r="B82" s="537"/>
      <c r="C82" s="537"/>
      <c r="D82" s="539">
        <v>63</v>
      </c>
      <c r="E82" s="540">
        <v>42669</v>
      </c>
      <c r="F82" s="1666" t="s">
        <v>2075</v>
      </c>
      <c r="G82" s="541">
        <v>26</v>
      </c>
      <c r="H82" s="541" t="s">
        <v>280</v>
      </c>
      <c r="I82" s="105"/>
      <c r="J82" s="541">
        <v>3</v>
      </c>
      <c r="K82" s="250" t="s">
        <v>838</v>
      </c>
      <c r="L82" s="105" t="s">
        <v>839</v>
      </c>
      <c r="M82" s="541" t="s">
        <v>840</v>
      </c>
      <c r="N82" s="541" t="s">
        <v>802</v>
      </c>
      <c r="O82" s="99">
        <v>84949.03</v>
      </c>
      <c r="P82" s="105">
        <v>3</v>
      </c>
      <c r="Q82" s="135">
        <v>0</v>
      </c>
      <c r="R82" s="135">
        <f t="shared" si="11"/>
        <v>0</v>
      </c>
      <c r="S82" s="100">
        <f t="shared" si="3"/>
        <v>6</v>
      </c>
      <c r="T82" s="100">
        <f t="shared" si="4"/>
        <v>8</v>
      </c>
      <c r="U82" s="135">
        <v>84949.03</v>
      </c>
      <c r="V82" s="135">
        <f t="shared" si="7"/>
        <v>0</v>
      </c>
      <c r="W82" s="542">
        <v>614</v>
      </c>
      <c r="X82" s="528"/>
      <c r="Y82" s="528"/>
      <c r="Z82" s="528"/>
    </row>
    <row r="83" spans="1:26" ht="15" customHeight="1" x14ac:dyDescent="0.2">
      <c r="A83" s="537">
        <v>58</v>
      </c>
      <c r="B83" s="537">
        <v>42550</v>
      </c>
      <c r="C83" s="537">
        <v>6</v>
      </c>
      <c r="D83" s="539">
        <v>64</v>
      </c>
      <c r="E83" s="540">
        <v>42669</v>
      </c>
      <c r="F83" s="1666" t="s">
        <v>2075</v>
      </c>
      <c r="G83" s="541">
        <v>26</v>
      </c>
      <c r="H83" s="541" t="s">
        <v>280</v>
      </c>
      <c r="I83" s="105"/>
      <c r="J83" s="541">
        <v>2</v>
      </c>
      <c r="K83" s="250" t="s">
        <v>139</v>
      </c>
      <c r="L83" s="105" t="s">
        <v>841</v>
      </c>
      <c r="M83" s="541" t="s">
        <v>141</v>
      </c>
      <c r="N83" s="541" t="s">
        <v>796</v>
      </c>
      <c r="O83" s="99">
        <v>13774.92</v>
      </c>
      <c r="P83" s="105">
        <v>3</v>
      </c>
      <c r="Q83" s="135">
        <v>0</v>
      </c>
      <c r="R83" s="135">
        <f t="shared" si="11"/>
        <v>0</v>
      </c>
      <c r="S83" s="100">
        <f t="shared" si="3"/>
        <v>6</v>
      </c>
      <c r="T83" s="100">
        <f t="shared" si="4"/>
        <v>8</v>
      </c>
      <c r="U83" s="135">
        <v>13774.92</v>
      </c>
      <c r="V83" s="135">
        <f t="shared" si="7"/>
        <v>0</v>
      </c>
      <c r="W83" s="542">
        <v>614</v>
      </c>
      <c r="X83" s="528"/>
      <c r="Y83" s="528"/>
      <c r="Z83" s="528"/>
    </row>
    <row r="84" spans="1:26" ht="15" customHeight="1" x14ac:dyDescent="0.2">
      <c r="A84" s="537"/>
      <c r="B84" s="537"/>
      <c r="C84" s="537"/>
      <c r="D84" s="539">
        <v>65</v>
      </c>
      <c r="E84" s="540">
        <v>42761</v>
      </c>
      <c r="F84" s="1666" t="s">
        <v>2075</v>
      </c>
      <c r="G84" s="541">
        <v>26</v>
      </c>
      <c r="H84" s="541" t="s">
        <v>774</v>
      </c>
      <c r="I84" s="105"/>
      <c r="J84" s="541">
        <v>1</v>
      </c>
      <c r="K84" s="250" t="s">
        <v>842</v>
      </c>
      <c r="L84" s="105" t="s">
        <v>843</v>
      </c>
      <c r="M84" s="541" t="s">
        <v>568</v>
      </c>
      <c r="N84" s="541" t="s">
        <v>802</v>
      </c>
      <c r="O84" s="99">
        <v>7995</v>
      </c>
      <c r="P84" s="105">
        <v>5</v>
      </c>
      <c r="Q84" s="135">
        <v>0</v>
      </c>
      <c r="R84" s="135">
        <f t="shared" si="11"/>
        <v>0</v>
      </c>
      <c r="S84" s="100">
        <f t="shared" si="3"/>
        <v>6</v>
      </c>
      <c r="T84" s="100">
        <f t="shared" si="4"/>
        <v>5</v>
      </c>
      <c r="U84" s="135">
        <v>7995</v>
      </c>
      <c r="V84" s="135">
        <f t="shared" si="7"/>
        <v>0</v>
      </c>
      <c r="W84" s="542">
        <v>617</v>
      </c>
      <c r="X84" s="528"/>
      <c r="Y84" s="528"/>
      <c r="Z84" s="528"/>
    </row>
    <row r="85" spans="1:26" s="890" customFormat="1" ht="30" customHeight="1" x14ac:dyDescent="0.2">
      <c r="A85" s="912"/>
      <c r="B85" s="912"/>
      <c r="C85" s="912"/>
      <c r="D85" s="539">
        <v>66</v>
      </c>
      <c r="E85" s="917">
        <v>42823</v>
      </c>
      <c r="F85" s="1666" t="s">
        <v>2075</v>
      </c>
      <c r="G85" s="913">
        <v>26</v>
      </c>
      <c r="H85" s="913" t="s">
        <v>815</v>
      </c>
      <c r="I85" s="915"/>
      <c r="J85" s="913">
        <v>1</v>
      </c>
      <c r="K85" s="544" t="s">
        <v>844</v>
      </c>
      <c r="L85" s="238"/>
      <c r="M85" s="554"/>
      <c r="N85" s="1658" t="s">
        <v>802</v>
      </c>
      <c r="O85" s="237">
        <v>14125</v>
      </c>
      <c r="P85" s="238">
        <v>5</v>
      </c>
      <c r="Q85" s="166">
        <f t="shared" ref="Q85:Q119" si="12">IF(P85=0,"N/A",+O85/P85)</f>
        <v>2825</v>
      </c>
      <c r="R85" s="897">
        <f t="shared" si="11"/>
        <v>235.41666666666666</v>
      </c>
      <c r="S85" s="907">
        <f t="shared" si="3"/>
        <v>6</v>
      </c>
      <c r="T85" s="907">
        <f t="shared" si="4"/>
        <v>3</v>
      </c>
      <c r="U85" s="897">
        <v>14125</v>
      </c>
      <c r="V85" s="897">
        <f t="shared" si="7"/>
        <v>0</v>
      </c>
      <c r="W85" s="919">
        <v>619</v>
      </c>
      <c r="X85" s="920"/>
      <c r="Y85" s="920"/>
      <c r="Z85" s="920"/>
    </row>
    <row r="86" spans="1:26" s="890" customFormat="1" ht="30" customHeight="1" x14ac:dyDescent="0.2">
      <c r="A86" s="912"/>
      <c r="B86" s="912"/>
      <c r="C86" s="912"/>
      <c r="D86" s="539">
        <v>67</v>
      </c>
      <c r="E86" s="917">
        <v>43032</v>
      </c>
      <c r="F86" s="1666" t="s">
        <v>2075</v>
      </c>
      <c r="G86" s="913">
        <v>26</v>
      </c>
      <c r="H86" s="913" t="s">
        <v>280</v>
      </c>
      <c r="I86" s="915"/>
      <c r="J86" s="913">
        <v>1</v>
      </c>
      <c r="K86" s="918" t="s">
        <v>288</v>
      </c>
      <c r="L86" s="915"/>
      <c r="M86" s="913"/>
      <c r="N86" s="1659" t="s">
        <v>802</v>
      </c>
      <c r="O86" s="906">
        <v>39186.81</v>
      </c>
      <c r="P86" s="915">
        <v>5</v>
      </c>
      <c r="Q86" s="897">
        <f t="shared" si="12"/>
        <v>7837.3619999999992</v>
      </c>
      <c r="R86" s="897">
        <f t="shared" si="11"/>
        <v>653.11349999999993</v>
      </c>
      <c r="S86" s="907">
        <f t="shared" si="3"/>
        <v>5</v>
      </c>
      <c r="T86" s="907">
        <f t="shared" si="4"/>
        <v>8</v>
      </c>
      <c r="U86" s="906">
        <v>39186.81</v>
      </c>
      <c r="V86" s="897">
        <f>IF(P86=0,"N/A",+O86-U86)</f>
        <v>0</v>
      </c>
      <c r="W86" s="919">
        <v>614</v>
      </c>
      <c r="X86" s="920" t="s">
        <v>287</v>
      </c>
      <c r="Y86" s="1660">
        <v>43213</v>
      </c>
      <c r="Z86" s="920">
        <v>95</v>
      </c>
    </row>
    <row r="87" spans="1:26" s="890" customFormat="1" ht="15" customHeight="1" x14ac:dyDescent="0.2">
      <c r="A87" s="912"/>
      <c r="B87" s="912"/>
      <c r="C87" s="912"/>
      <c r="D87" s="539">
        <v>68</v>
      </c>
      <c r="E87" s="917">
        <v>43035</v>
      </c>
      <c r="F87" s="1666" t="s">
        <v>2075</v>
      </c>
      <c r="G87" s="913">
        <v>26</v>
      </c>
      <c r="H87" s="913" t="s">
        <v>774</v>
      </c>
      <c r="I87" s="915"/>
      <c r="J87" s="913">
        <v>1</v>
      </c>
      <c r="K87" s="918" t="s">
        <v>845</v>
      </c>
      <c r="L87" s="915" t="s">
        <v>846</v>
      </c>
      <c r="M87" s="913" t="s">
        <v>71</v>
      </c>
      <c r="N87" s="1659" t="s">
        <v>847</v>
      </c>
      <c r="O87" s="906">
        <v>6295</v>
      </c>
      <c r="P87" s="915">
        <v>5</v>
      </c>
      <c r="Q87" s="897">
        <f t="shared" si="12"/>
        <v>1259</v>
      </c>
      <c r="R87" s="897">
        <f t="shared" si="11"/>
        <v>104.91666666666667</v>
      </c>
      <c r="S87" s="907">
        <f t="shared" si="3"/>
        <v>5</v>
      </c>
      <c r="T87" s="907">
        <f t="shared" si="4"/>
        <v>8</v>
      </c>
      <c r="U87" s="906">
        <v>6295</v>
      </c>
      <c r="V87" s="897">
        <f t="shared" si="7"/>
        <v>0</v>
      </c>
      <c r="W87" s="919">
        <v>617</v>
      </c>
      <c r="X87" s="920"/>
      <c r="Y87" s="920"/>
      <c r="Z87" s="920"/>
    </row>
    <row r="88" spans="1:26" s="890" customFormat="1" ht="15" customHeight="1" x14ac:dyDescent="0.2">
      <c r="A88" s="912"/>
      <c r="B88" s="912"/>
      <c r="C88" s="912"/>
      <c r="D88" s="539">
        <v>69</v>
      </c>
      <c r="E88" s="917">
        <v>43035</v>
      </c>
      <c r="F88" s="1666" t="s">
        <v>2075</v>
      </c>
      <c r="G88" s="913">
        <v>26</v>
      </c>
      <c r="H88" s="913" t="s">
        <v>774</v>
      </c>
      <c r="I88" s="915"/>
      <c r="J88" s="913">
        <v>1</v>
      </c>
      <c r="K88" s="918" t="s">
        <v>69</v>
      </c>
      <c r="L88" s="915" t="s">
        <v>848</v>
      </c>
      <c r="M88" s="913" t="s">
        <v>363</v>
      </c>
      <c r="N88" s="1659" t="s">
        <v>847</v>
      </c>
      <c r="O88" s="906">
        <v>24645</v>
      </c>
      <c r="P88" s="915">
        <v>5</v>
      </c>
      <c r="Q88" s="897">
        <f t="shared" si="12"/>
        <v>4929</v>
      </c>
      <c r="R88" s="897">
        <f t="shared" si="11"/>
        <v>410.75</v>
      </c>
      <c r="S88" s="907">
        <f t="shared" si="3"/>
        <v>5</v>
      </c>
      <c r="T88" s="907">
        <f t="shared" si="4"/>
        <v>8</v>
      </c>
      <c r="U88" s="906">
        <v>24645</v>
      </c>
      <c r="V88" s="897">
        <f t="shared" si="7"/>
        <v>0</v>
      </c>
      <c r="W88" s="919">
        <v>617</v>
      </c>
      <c r="X88" s="1661" t="s">
        <v>607</v>
      </c>
      <c r="Y88" s="920"/>
      <c r="Z88" s="920"/>
    </row>
    <row r="89" spans="1:26" s="890" customFormat="1" ht="45" customHeight="1" x14ac:dyDescent="0.3">
      <c r="A89" s="912"/>
      <c r="B89" s="912"/>
      <c r="C89" s="912"/>
      <c r="D89" s="539">
        <v>70</v>
      </c>
      <c r="E89" s="917">
        <v>43227</v>
      </c>
      <c r="F89" s="1666" t="s">
        <v>2075</v>
      </c>
      <c r="G89" s="913">
        <v>26</v>
      </c>
      <c r="H89" s="913" t="s">
        <v>849</v>
      </c>
      <c r="I89" s="915"/>
      <c r="J89" s="1662">
        <v>1</v>
      </c>
      <c r="K89" s="1663" t="s">
        <v>850</v>
      </c>
      <c r="L89" s="903" t="s">
        <v>851</v>
      </c>
      <c r="M89" s="1662" t="s">
        <v>852</v>
      </c>
      <c r="N89" s="1659" t="s">
        <v>802</v>
      </c>
      <c r="O89" s="906">
        <v>26600</v>
      </c>
      <c r="P89" s="915">
        <v>5</v>
      </c>
      <c r="Q89" s="897">
        <f t="shared" si="12"/>
        <v>5320</v>
      </c>
      <c r="R89" s="897">
        <f t="shared" si="11"/>
        <v>443.33333333333331</v>
      </c>
      <c r="S89" s="907">
        <f t="shared" si="3"/>
        <v>5</v>
      </c>
      <c r="T89" s="907">
        <v>0</v>
      </c>
      <c r="U89" s="897">
        <f t="shared" ref="U89:U113" si="13">IF(P89=0,"N/A",+Q89*S89+R89*T89)</f>
        <v>26600</v>
      </c>
      <c r="V89" s="897">
        <f t="shared" si="7"/>
        <v>0</v>
      </c>
      <c r="W89" s="919">
        <v>617</v>
      </c>
      <c r="X89" s="1661" t="s">
        <v>853</v>
      </c>
      <c r="Y89" s="1660">
        <v>43244</v>
      </c>
      <c r="Z89" s="920">
        <v>95</v>
      </c>
    </row>
    <row r="90" spans="1:26" s="890" customFormat="1" ht="30" customHeight="1" x14ac:dyDescent="0.3">
      <c r="A90" s="912"/>
      <c r="B90" s="912"/>
      <c r="C90" s="912"/>
      <c r="D90" s="539">
        <v>71</v>
      </c>
      <c r="E90" s="917">
        <v>43252</v>
      </c>
      <c r="F90" s="1666" t="s">
        <v>2075</v>
      </c>
      <c r="G90" s="913">
        <v>26</v>
      </c>
      <c r="H90" s="913" t="s">
        <v>126</v>
      </c>
      <c r="I90" s="915"/>
      <c r="J90" s="1662">
        <v>1</v>
      </c>
      <c r="K90" s="1663" t="s">
        <v>854</v>
      </c>
      <c r="L90" s="903"/>
      <c r="M90" s="1662"/>
      <c r="N90" s="1659" t="s">
        <v>802</v>
      </c>
      <c r="O90" s="906">
        <v>4720</v>
      </c>
      <c r="P90" s="915">
        <v>10</v>
      </c>
      <c r="Q90" s="897">
        <f t="shared" si="12"/>
        <v>472</v>
      </c>
      <c r="R90" s="897">
        <f t="shared" si="11"/>
        <v>39.333333333333336</v>
      </c>
      <c r="S90" s="907">
        <f t="shared" si="3"/>
        <v>5</v>
      </c>
      <c r="T90" s="907">
        <f t="shared" si="4"/>
        <v>0</v>
      </c>
      <c r="U90" s="897">
        <f t="shared" si="13"/>
        <v>2360</v>
      </c>
      <c r="V90" s="897">
        <f t="shared" si="7"/>
        <v>2360</v>
      </c>
      <c r="W90" s="919">
        <v>617</v>
      </c>
      <c r="X90" s="1661" t="s">
        <v>855</v>
      </c>
      <c r="Y90" s="1660">
        <v>43313</v>
      </c>
      <c r="Z90" s="920">
        <v>95</v>
      </c>
    </row>
    <row r="91" spans="1:26" s="890" customFormat="1" ht="60" customHeight="1" x14ac:dyDescent="0.3">
      <c r="A91" s="912"/>
      <c r="B91" s="912"/>
      <c r="C91" s="912"/>
      <c r="D91" s="539">
        <v>72</v>
      </c>
      <c r="E91" s="917">
        <v>43259</v>
      </c>
      <c r="F91" s="1666" t="s">
        <v>2075</v>
      </c>
      <c r="G91" s="913">
        <v>26</v>
      </c>
      <c r="H91" s="913" t="s">
        <v>25</v>
      </c>
      <c r="I91" s="915"/>
      <c r="J91" s="1662">
        <v>1</v>
      </c>
      <c r="K91" s="1663" t="s">
        <v>856</v>
      </c>
      <c r="L91" s="903"/>
      <c r="M91" s="1662"/>
      <c r="N91" s="915" t="s">
        <v>802</v>
      </c>
      <c r="O91" s="906">
        <v>6802.7</v>
      </c>
      <c r="P91" s="915">
        <v>10</v>
      </c>
      <c r="Q91" s="897">
        <f t="shared" si="12"/>
        <v>680.27</v>
      </c>
      <c r="R91" s="897">
        <f t="shared" si="11"/>
        <v>56.689166666666665</v>
      </c>
      <c r="S91" s="907">
        <f t="shared" si="3"/>
        <v>5</v>
      </c>
      <c r="T91" s="907">
        <f t="shared" si="4"/>
        <v>0</v>
      </c>
      <c r="U91" s="897">
        <f t="shared" si="13"/>
        <v>3401.35</v>
      </c>
      <c r="V91" s="897">
        <f t="shared" si="7"/>
        <v>3401.35</v>
      </c>
      <c r="W91" s="919">
        <v>617</v>
      </c>
      <c r="X91" s="1661" t="s">
        <v>857</v>
      </c>
      <c r="Y91" s="1660">
        <v>43320</v>
      </c>
      <c r="Z91" s="920">
        <v>95</v>
      </c>
    </row>
    <row r="92" spans="1:26" s="890" customFormat="1" ht="60" customHeight="1" x14ac:dyDescent="0.3">
      <c r="A92" s="912"/>
      <c r="B92" s="912"/>
      <c r="C92" s="912"/>
      <c r="D92" s="539">
        <v>73</v>
      </c>
      <c r="E92" s="917">
        <v>43259</v>
      </c>
      <c r="F92" s="1666" t="s">
        <v>2075</v>
      </c>
      <c r="G92" s="913">
        <v>26</v>
      </c>
      <c r="H92" s="913" t="s">
        <v>25</v>
      </c>
      <c r="I92" s="915"/>
      <c r="J92" s="1662">
        <v>1</v>
      </c>
      <c r="K92" s="1663" t="s">
        <v>856</v>
      </c>
      <c r="L92" s="903"/>
      <c r="M92" s="1662"/>
      <c r="N92" s="915" t="s">
        <v>802</v>
      </c>
      <c r="O92" s="906">
        <v>6802.7</v>
      </c>
      <c r="P92" s="915">
        <v>10</v>
      </c>
      <c r="Q92" s="897">
        <f t="shared" si="12"/>
        <v>680.27</v>
      </c>
      <c r="R92" s="897">
        <f t="shared" si="11"/>
        <v>56.689166666666665</v>
      </c>
      <c r="S92" s="907">
        <f t="shared" si="3"/>
        <v>5</v>
      </c>
      <c r="T92" s="907">
        <f t="shared" si="4"/>
        <v>0</v>
      </c>
      <c r="U92" s="897">
        <f t="shared" si="13"/>
        <v>3401.35</v>
      </c>
      <c r="V92" s="897">
        <f t="shared" si="7"/>
        <v>3401.35</v>
      </c>
      <c r="W92" s="919">
        <v>617</v>
      </c>
      <c r="X92" s="1661" t="s">
        <v>857</v>
      </c>
      <c r="Y92" s="1660">
        <v>43320</v>
      </c>
      <c r="Z92" s="920">
        <v>95</v>
      </c>
    </row>
    <row r="93" spans="1:26" s="890" customFormat="1" ht="60" customHeight="1" x14ac:dyDescent="0.3">
      <c r="A93" s="912"/>
      <c r="B93" s="912"/>
      <c r="C93" s="912"/>
      <c r="D93" s="539">
        <v>74</v>
      </c>
      <c r="E93" s="917">
        <v>43259</v>
      </c>
      <c r="F93" s="1666" t="s">
        <v>2075</v>
      </c>
      <c r="G93" s="913">
        <v>26</v>
      </c>
      <c r="H93" s="913" t="s">
        <v>25</v>
      </c>
      <c r="I93" s="915"/>
      <c r="J93" s="1662">
        <v>1</v>
      </c>
      <c r="K93" s="1663" t="s">
        <v>856</v>
      </c>
      <c r="L93" s="903"/>
      <c r="M93" s="1662"/>
      <c r="N93" s="915" t="s">
        <v>802</v>
      </c>
      <c r="O93" s="906">
        <v>6802.7</v>
      </c>
      <c r="P93" s="915">
        <v>10</v>
      </c>
      <c r="Q93" s="897">
        <f t="shared" si="12"/>
        <v>680.27</v>
      </c>
      <c r="R93" s="897">
        <f t="shared" si="11"/>
        <v>56.689166666666665</v>
      </c>
      <c r="S93" s="907">
        <f t="shared" si="3"/>
        <v>5</v>
      </c>
      <c r="T93" s="907">
        <f t="shared" si="4"/>
        <v>0</v>
      </c>
      <c r="U93" s="897">
        <f t="shared" si="13"/>
        <v>3401.35</v>
      </c>
      <c r="V93" s="897">
        <f t="shared" si="7"/>
        <v>3401.35</v>
      </c>
      <c r="W93" s="919">
        <v>617</v>
      </c>
      <c r="X93" s="1661" t="s">
        <v>857</v>
      </c>
      <c r="Y93" s="1660">
        <v>43320</v>
      </c>
      <c r="Z93" s="920">
        <v>95</v>
      </c>
    </row>
    <row r="94" spans="1:26" s="890" customFormat="1" ht="60" customHeight="1" x14ac:dyDescent="0.3">
      <c r="A94" s="912"/>
      <c r="B94" s="912"/>
      <c r="C94" s="912"/>
      <c r="D94" s="539">
        <v>75</v>
      </c>
      <c r="E94" s="917">
        <v>43259</v>
      </c>
      <c r="F94" s="1666" t="s">
        <v>2075</v>
      </c>
      <c r="G94" s="913">
        <v>26</v>
      </c>
      <c r="H94" s="913" t="s">
        <v>25</v>
      </c>
      <c r="I94" s="915"/>
      <c r="J94" s="1662">
        <v>1</v>
      </c>
      <c r="K94" s="1663" t="s">
        <v>856</v>
      </c>
      <c r="L94" s="903"/>
      <c r="M94" s="1662"/>
      <c r="N94" s="915" t="s">
        <v>802</v>
      </c>
      <c r="O94" s="906">
        <v>6802.7</v>
      </c>
      <c r="P94" s="915">
        <v>10</v>
      </c>
      <c r="Q94" s="897">
        <f t="shared" si="12"/>
        <v>680.27</v>
      </c>
      <c r="R94" s="897">
        <f t="shared" si="11"/>
        <v>56.689166666666665</v>
      </c>
      <c r="S94" s="907">
        <f t="shared" si="3"/>
        <v>5</v>
      </c>
      <c r="T94" s="907">
        <f t="shared" si="4"/>
        <v>0</v>
      </c>
      <c r="U94" s="897">
        <f t="shared" si="13"/>
        <v>3401.35</v>
      </c>
      <c r="V94" s="897">
        <f t="shared" si="7"/>
        <v>3401.35</v>
      </c>
      <c r="W94" s="919">
        <v>617</v>
      </c>
      <c r="X94" s="1661" t="s">
        <v>857</v>
      </c>
      <c r="Y94" s="1660">
        <v>43320</v>
      </c>
      <c r="Z94" s="920">
        <v>95</v>
      </c>
    </row>
    <row r="95" spans="1:26" s="890" customFormat="1" ht="60" customHeight="1" x14ac:dyDescent="0.3">
      <c r="A95" s="912"/>
      <c r="B95" s="912"/>
      <c r="C95" s="912"/>
      <c r="D95" s="539">
        <v>76</v>
      </c>
      <c r="E95" s="917">
        <v>43259</v>
      </c>
      <c r="F95" s="1666" t="s">
        <v>2075</v>
      </c>
      <c r="G95" s="913">
        <v>26</v>
      </c>
      <c r="H95" s="913" t="s">
        <v>25</v>
      </c>
      <c r="I95" s="915"/>
      <c r="J95" s="1662">
        <v>1</v>
      </c>
      <c r="K95" s="1663" t="s">
        <v>856</v>
      </c>
      <c r="L95" s="903"/>
      <c r="M95" s="1662"/>
      <c r="N95" s="915" t="s">
        <v>802</v>
      </c>
      <c r="O95" s="906">
        <v>6802.7</v>
      </c>
      <c r="P95" s="915">
        <v>10</v>
      </c>
      <c r="Q95" s="897">
        <f t="shared" si="12"/>
        <v>680.27</v>
      </c>
      <c r="R95" s="897">
        <f t="shared" si="11"/>
        <v>56.689166666666665</v>
      </c>
      <c r="S95" s="907">
        <f t="shared" si="3"/>
        <v>5</v>
      </c>
      <c r="T95" s="907">
        <f t="shared" si="4"/>
        <v>0</v>
      </c>
      <c r="U95" s="897">
        <f t="shared" si="13"/>
        <v>3401.35</v>
      </c>
      <c r="V95" s="897">
        <f t="shared" si="7"/>
        <v>3401.35</v>
      </c>
      <c r="W95" s="919">
        <v>617</v>
      </c>
      <c r="X95" s="1661" t="s">
        <v>857</v>
      </c>
      <c r="Y95" s="1660">
        <v>43320</v>
      </c>
      <c r="Z95" s="920">
        <v>95</v>
      </c>
    </row>
    <row r="96" spans="1:26" s="890" customFormat="1" ht="60" customHeight="1" x14ac:dyDescent="0.3">
      <c r="A96" s="912"/>
      <c r="B96" s="912"/>
      <c r="C96" s="912"/>
      <c r="D96" s="539">
        <v>77</v>
      </c>
      <c r="E96" s="917">
        <v>43259</v>
      </c>
      <c r="F96" s="1666" t="s">
        <v>2075</v>
      </c>
      <c r="G96" s="913">
        <v>26</v>
      </c>
      <c r="H96" s="913" t="s">
        <v>25</v>
      </c>
      <c r="I96" s="915"/>
      <c r="J96" s="1662">
        <v>1</v>
      </c>
      <c r="K96" s="1663" t="s">
        <v>856</v>
      </c>
      <c r="L96" s="903"/>
      <c r="M96" s="1662"/>
      <c r="N96" s="915" t="s">
        <v>802</v>
      </c>
      <c r="O96" s="906">
        <v>6802.7</v>
      </c>
      <c r="P96" s="915">
        <v>10</v>
      </c>
      <c r="Q96" s="897">
        <f t="shared" si="12"/>
        <v>680.27</v>
      </c>
      <c r="R96" s="897">
        <f t="shared" si="11"/>
        <v>56.689166666666665</v>
      </c>
      <c r="S96" s="907">
        <f t="shared" si="3"/>
        <v>5</v>
      </c>
      <c r="T96" s="907">
        <f t="shared" si="4"/>
        <v>0</v>
      </c>
      <c r="U96" s="897">
        <f t="shared" si="13"/>
        <v>3401.35</v>
      </c>
      <c r="V96" s="897">
        <f t="shared" si="7"/>
        <v>3401.35</v>
      </c>
      <c r="W96" s="919">
        <v>617</v>
      </c>
      <c r="X96" s="1661" t="s">
        <v>857</v>
      </c>
      <c r="Y96" s="1660">
        <v>43320</v>
      </c>
      <c r="Z96" s="920">
        <v>95</v>
      </c>
    </row>
    <row r="97" spans="1:26" s="890" customFormat="1" ht="60" customHeight="1" x14ac:dyDescent="0.3">
      <c r="A97" s="912"/>
      <c r="B97" s="912"/>
      <c r="C97" s="912"/>
      <c r="D97" s="539">
        <v>78</v>
      </c>
      <c r="E97" s="917">
        <v>43259</v>
      </c>
      <c r="F97" s="1666" t="s">
        <v>2075</v>
      </c>
      <c r="G97" s="913">
        <v>26</v>
      </c>
      <c r="H97" s="913" t="s">
        <v>25</v>
      </c>
      <c r="I97" s="915"/>
      <c r="J97" s="1662">
        <v>1</v>
      </c>
      <c r="K97" s="914" t="s">
        <v>856</v>
      </c>
      <c r="L97" s="903"/>
      <c r="M97" s="1662"/>
      <c r="N97" s="915" t="s">
        <v>802</v>
      </c>
      <c r="O97" s="906">
        <v>6802.7</v>
      </c>
      <c r="P97" s="915">
        <v>10</v>
      </c>
      <c r="Q97" s="897">
        <f t="shared" si="12"/>
        <v>680.27</v>
      </c>
      <c r="R97" s="897">
        <f t="shared" si="11"/>
        <v>56.689166666666665</v>
      </c>
      <c r="S97" s="907">
        <f t="shared" si="3"/>
        <v>5</v>
      </c>
      <c r="T97" s="907">
        <f t="shared" si="4"/>
        <v>0</v>
      </c>
      <c r="U97" s="897">
        <f t="shared" si="13"/>
        <v>3401.35</v>
      </c>
      <c r="V97" s="897">
        <f t="shared" si="7"/>
        <v>3401.35</v>
      </c>
      <c r="W97" s="919">
        <v>617</v>
      </c>
      <c r="X97" s="1661" t="s">
        <v>857</v>
      </c>
      <c r="Y97" s="1660">
        <v>43320</v>
      </c>
      <c r="Z97" s="920">
        <v>95</v>
      </c>
    </row>
    <row r="98" spans="1:26" s="890" customFormat="1" ht="60" customHeight="1" x14ac:dyDescent="0.3">
      <c r="A98" s="912"/>
      <c r="B98" s="912"/>
      <c r="C98" s="912"/>
      <c r="D98" s="539">
        <v>79</v>
      </c>
      <c r="E98" s="917">
        <v>43259</v>
      </c>
      <c r="F98" s="1666" t="s">
        <v>2075</v>
      </c>
      <c r="G98" s="913">
        <v>26</v>
      </c>
      <c r="H98" s="913" t="s">
        <v>25</v>
      </c>
      <c r="I98" s="915"/>
      <c r="J98" s="1662">
        <v>1</v>
      </c>
      <c r="K98" s="914" t="s">
        <v>858</v>
      </c>
      <c r="L98" s="903"/>
      <c r="M98" s="1662"/>
      <c r="N98" s="915" t="s">
        <v>802</v>
      </c>
      <c r="O98" s="906">
        <v>9215.7999999999993</v>
      </c>
      <c r="P98" s="915">
        <v>10</v>
      </c>
      <c r="Q98" s="897">
        <f t="shared" si="12"/>
        <v>921.57999999999993</v>
      </c>
      <c r="R98" s="897">
        <f t="shared" si="11"/>
        <v>76.798333333333332</v>
      </c>
      <c r="S98" s="907">
        <f t="shared" si="3"/>
        <v>5</v>
      </c>
      <c r="T98" s="907">
        <f t="shared" si="4"/>
        <v>0</v>
      </c>
      <c r="U98" s="897">
        <f t="shared" si="13"/>
        <v>4607.8999999999996</v>
      </c>
      <c r="V98" s="897">
        <f t="shared" si="7"/>
        <v>4607.8999999999996</v>
      </c>
      <c r="W98" s="919">
        <v>617</v>
      </c>
      <c r="X98" s="1661" t="s">
        <v>857</v>
      </c>
      <c r="Y98" s="1660">
        <v>43320</v>
      </c>
      <c r="Z98" s="920">
        <v>95</v>
      </c>
    </row>
    <row r="99" spans="1:26" s="890" customFormat="1" ht="60" customHeight="1" x14ac:dyDescent="0.3">
      <c r="A99" s="912"/>
      <c r="B99" s="912"/>
      <c r="C99" s="912"/>
      <c r="D99" s="539">
        <v>80</v>
      </c>
      <c r="E99" s="917">
        <v>43259</v>
      </c>
      <c r="F99" s="1666" t="s">
        <v>2075</v>
      </c>
      <c r="G99" s="913">
        <v>26</v>
      </c>
      <c r="H99" s="913" t="s">
        <v>25</v>
      </c>
      <c r="I99" s="915"/>
      <c r="J99" s="1662">
        <v>1</v>
      </c>
      <c r="K99" s="914" t="s">
        <v>858</v>
      </c>
      <c r="L99" s="903"/>
      <c r="M99" s="1662"/>
      <c r="N99" s="915" t="s">
        <v>802</v>
      </c>
      <c r="O99" s="906">
        <v>9215.7999999999993</v>
      </c>
      <c r="P99" s="915">
        <v>10</v>
      </c>
      <c r="Q99" s="897">
        <f t="shared" si="12"/>
        <v>921.57999999999993</v>
      </c>
      <c r="R99" s="897">
        <f t="shared" si="11"/>
        <v>76.798333333333332</v>
      </c>
      <c r="S99" s="907">
        <f t="shared" si="3"/>
        <v>5</v>
      </c>
      <c r="T99" s="907">
        <f t="shared" si="4"/>
        <v>0</v>
      </c>
      <c r="U99" s="897">
        <f t="shared" si="13"/>
        <v>4607.8999999999996</v>
      </c>
      <c r="V99" s="897">
        <f t="shared" si="7"/>
        <v>4607.8999999999996</v>
      </c>
      <c r="W99" s="919">
        <v>617</v>
      </c>
      <c r="X99" s="1661" t="s">
        <v>857</v>
      </c>
      <c r="Y99" s="1660">
        <v>43320</v>
      </c>
      <c r="Z99" s="920">
        <v>95</v>
      </c>
    </row>
    <row r="100" spans="1:26" s="890" customFormat="1" ht="60" customHeight="1" x14ac:dyDescent="0.3">
      <c r="A100" s="912"/>
      <c r="B100" s="912"/>
      <c r="C100" s="912"/>
      <c r="D100" s="539">
        <v>81</v>
      </c>
      <c r="E100" s="917">
        <v>43259</v>
      </c>
      <c r="F100" s="1666" t="s">
        <v>2075</v>
      </c>
      <c r="G100" s="913">
        <v>26</v>
      </c>
      <c r="H100" s="913" t="s">
        <v>25</v>
      </c>
      <c r="I100" s="915"/>
      <c r="J100" s="1662">
        <v>1</v>
      </c>
      <c r="K100" s="914" t="s">
        <v>859</v>
      </c>
      <c r="L100" s="903"/>
      <c r="M100" s="1662"/>
      <c r="N100" s="915" t="s">
        <v>802</v>
      </c>
      <c r="O100" s="906">
        <v>4720</v>
      </c>
      <c r="P100" s="915">
        <v>10</v>
      </c>
      <c r="Q100" s="897">
        <f t="shared" si="12"/>
        <v>472</v>
      </c>
      <c r="R100" s="897">
        <f t="shared" si="11"/>
        <v>39.333333333333336</v>
      </c>
      <c r="S100" s="907">
        <f t="shared" si="3"/>
        <v>5</v>
      </c>
      <c r="T100" s="907">
        <f t="shared" si="4"/>
        <v>0</v>
      </c>
      <c r="U100" s="897">
        <f t="shared" si="13"/>
        <v>2360</v>
      </c>
      <c r="V100" s="897">
        <f t="shared" si="7"/>
        <v>2360</v>
      </c>
      <c r="W100" s="919">
        <v>617</v>
      </c>
      <c r="X100" s="1661" t="s">
        <v>857</v>
      </c>
      <c r="Y100" s="1660">
        <v>43320</v>
      </c>
      <c r="Z100" s="920">
        <v>95</v>
      </c>
    </row>
    <row r="101" spans="1:26" s="890" customFormat="1" ht="60" customHeight="1" x14ac:dyDescent="0.3">
      <c r="A101" s="912"/>
      <c r="B101" s="912"/>
      <c r="C101" s="912"/>
      <c r="D101" s="539">
        <v>82</v>
      </c>
      <c r="E101" s="917">
        <v>43259</v>
      </c>
      <c r="F101" s="1666" t="s">
        <v>2075</v>
      </c>
      <c r="G101" s="913">
        <v>26</v>
      </c>
      <c r="H101" s="913" t="s">
        <v>25</v>
      </c>
      <c r="I101" s="915"/>
      <c r="J101" s="1662">
        <v>1</v>
      </c>
      <c r="K101" s="914" t="s">
        <v>859</v>
      </c>
      <c r="L101" s="903"/>
      <c r="M101" s="1662"/>
      <c r="N101" s="915" t="s">
        <v>802</v>
      </c>
      <c r="O101" s="906">
        <v>4720</v>
      </c>
      <c r="P101" s="915">
        <v>10</v>
      </c>
      <c r="Q101" s="897">
        <f t="shared" si="12"/>
        <v>472</v>
      </c>
      <c r="R101" s="897">
        <f t="shared" si="11"/>
        <v>39.333333333333336</v>
      </c>
      <c r="S101" s="907">
        <f t="shared" si="3"/>
        <v>5</v>
      </c>
      <c r="T101" s="907">
        <f t="shared" si="4"/>
        <v>0</v>
      </c>
      <c r="U101" s="897">
        <f t="shared" si="13"/>
        <v>2360</v>
      </c>
      <c r="V101" s="897">
        <f t="shared" si="7"/>
        <v>2360</v>
      </c>
      <c r="W101" s="919">
        <v>617</v>
      </c>
      <c r="X101" s="1661" t="s">
        <v>857</v>
      </c>
      <c r="Y101" s="1660">
        <v>43320</v>
      </c>
      <c r="Z101" s="920">
        <v>95</v>
      </c>
    </row>
    <row r="102" spans="1:26" s="890" customFormat="1" ht="60" customHeight="1" x14ac:dyDescent="0.3">
      <c r="A102" s="912"/>
      <c r="B102" s="912"/>
      <c r="C102" s="912"/>
      <c r="D102" s="539">
        <v>83</v>
      </c>
      <c r="E102" s="917">
        <v>43259</v>
      </c>
      <c r="F102" s="1666" t="s">
        <v>2075</v>
      </c>
      <c r="G102" s="913">
        <v>26</v>
      </c>
      <c r="H102" s="913" t="s">
        <v>25</v>
      </c>
      <c r="I102" s="915"/>
      <c r="J102" s="1662">
        <v>1</v>
      </c>
      <c r="K102" s="914" t="s">
        <v>859</v>
      </c>
      <c r="L102" s="903"/>
      <c r="M102" s="1662"/>
      <c r="N102" s="915" t="s">
        <v>802</v>
      </c>
      <c r="O102" s="906">
        <v>4720</v>
      </c>
      <c r="P102" s="915">
        <v>10</v>
      </c>
      <c r="Q102" s="897">
        <f t="shared" si="12"/>
        <v>472</v>
      </c>
      <c r="R102" s="897">
        <f t="shared" si="11"/>
        <v>39.333333333333336</v>
      </c>
      <c r="S102" s="907">
        <f t="shared" si="3"/>
        <v>5</v>
      </c>
      <c r="T102" s="907">
        <f t="shared" si="4"/>
        <v>0</v>
      </c>
      <c r="U102" s="897">
        <f t="shared" si="13"/>
        <v>2360</v>
      </c>
      <c r="V102" s="897">
        <f t="shared" si="7"/>
        <v>2360</v>
      </c>
      <c r="W102" s="919">
        <v>617</v>
      </c>
      <c r="X102" s="1661" t="s">
        <v>857</v>
      </c>
      <c r="Y102" s="1660">
        <v>43320</v>
      </c>
      <c r="Z102" s="920">
        <v>95</v>
      </c>
    </row>
    <row r="103" spans="1:26" s="890" customFormat="1" ht="60" customHeight="1" x14ac:dyDescent="0.3">
      <c r="A103" s="912"/>
      <c r="B103" s="912"/>
      <c r="C103" s="912"/>
      <c r="D103" s="539">
        <v>84</v>
      </c>
      <c r="E103" s="917">
        <v>43259</v>
      </c>
      <c r="F103" s="1666" t="s">
        <v>2075</v>
      </c>
      <c r="G103" s="913">
        <v>26</v>
      </c>
      <c r="H103" s="913" t="s">
        <v>25</v>
      </c>
      <c r="I103" s="915"/>
      <c r="J103" s="1662">
        <v>1</v>
      </c>
      <c r="K103" s="914" t="s">
        <v>859</v>
      </c>
      <c r="L103" s="903"/>
      <c r="M103" s="1662"/>
      <c r="N103" s="915" t="s">
        <v>802</v>
      </c>
      <c r="O103" s="906">
        <v>4720</v>
      </c>
      <c r="P103" s="915">
        <v>10</v>
      </c>
      <c r="Q103" s="897">
        <f t="shared" si="12"/>
        <v>472</v>
      </c>
      <c r="R103" s="897">
        <f t="shared" si="11"/>
        <v>39.333333333333336</v>
      </c>
      <c r="S103" s="907">
        <f t="shared" si="3"/>
        <v>5</v>
      </c>
      <c r="T103" s="907">
        <f t="shared" si="4"/>
        <v>0</v>
      </c>
      <c r="U103" s="897">
        <f t="shared" si="13"/>
        <v>2360</v>
      </c>
      <c r="V103" s="897">
        <f t="shared" si="7"/>
        <v>2360</v>
      </c>
      <c r="W103" s="919">
        <v>617</v>
      </c>
      <c r="X103" s="1661" t="s">
        <v>857</v>
      </c>
      <c r="Y103" s="1660">
        <v>43320</v>
      </c>
      <c r="Z103" s="920">
        <v>95</v>
      </c>
    </row>
    <row r="104" spans="1:26" s="890" customFormat="1" ht="60" customHeight="1" x14ac:dyDescent="0.3">
      <c r="A104" s="912"/>
      <c r="B104" s="912"/>
      <c r="C104" s="912"/>
      <c r="D104" s="539">
        <v>85</v>
      </c>
      <c r="E104" s="917">
        <v>43259</v>
      </c>
      <c r="F104" s="1666" t="s">
        <v>2075</v>
      </c>
      <c r="G104" s="913">
        <v>26</v>
      </c>
      <c r="H104" s="913" t="s">
        <v>25</v>
      </c>
      <c r="I104" s="915"/>
      <c r="J104" s="1662">
        <v>1</v>
      </c>
      <c r="K104" s="914" t="s">
        <v>859</v>
      </c>
      <c r="L104" s="903"/>
      <c r="M104" s="1662"/>
      <c r="N104" s="915" t="s">
        <v>802</v>
      </c>
      <c r="O104" s="906">
        <v>4720</v>
      </c>
      <c r="P104" s="915">
        <v>10</v>
      </c>
      <c r="Q104" s="897">
        <f t="shared" si="12"/>
        <v>472</v>
      </c>
      <c r="R104" s="897">
        <f t="shared" si="11"/>
        <v>39.333333333333336</v>
      </c>
      <c r="S104" s="907">
        <f t="shared" si="3"/>
        <v>5</v>
      </c>
      <c r="T104" s="907">
        <f t="shared" si="4"/>
        <v>0</v>
      </c>
      <c r="U104" s="897">
        <f t="shared" si="13"/>
        <v>2360</v>
      </c>
      <c r="V104" s="897">
        <f t="shared" si="7"/>
        <v>2360</v>
      </c>
      <c r="W104" s="919">
        <v>617</v>
      </c>
      <c r="X104" s="1661" t="s">
        <v>857</v>
      </c>
      <c r="Y104" s="1660">
        <v>43320</v>
      </c>
      <c r="Z104" s="920">
        <v>95</v>
      </c>
    </row>
    <row r="105" spans="1:26" s="890" customFormat="1" ht="60" customHeight="1" x14ac:dyDescent="0.3">
      <c r="A105" s="912"/>
      <c r="B105" s="912"/>
      <c r="C105" s="912"/>
      <c r="D105" s="539">
        <v>86</v>
      </c>
      <c r="E105" s="917">
        <v>43259</v>
      </c>
      <c r="F105" s="1666" t="s">
        <v>2075</v>
      </c>
      <c r="G105" s="913">
        <v>26</v>
      </c>
      <c r="H105" s="913" t="s">
        <v>25</v>
      </c>
      <c r="I105" s="915"/>
      <c r="J105" s="1662">
        <v>1</v>
      </c>
      <c r="K105" s="914" t="s">
        <v>859</v>
      </c>
      <c r="L105" s="903"/>
      <c r="M105" s="1662"/>
      <c r="N105" s="915" t="s">
        <v>802</v>
      </c>
      <c r="O105" s="906">
        <v>4720</v>
      </c>
      <c r="P105" s="915">
        <v>10</v>
      </c>
      <c r="Q105" s="897">
        <f t="shared" si="12"/>
        <v>472</v>
      </c>
      <c r="R105" s="897">
        <f t="shared" si="11"/>
        <v>39.333333333333336</v>
      </c>
      <c r="S105" s="907">
        <f t="shared" si="3"/>
        <v>5</v>
      </c>
      <c r="T105" s="907">
        <f t="shared" si="4"/>
        <v>0</v>
      </c>
      <c r="U105" s="897">
        <f t="shared" si="13"/>
        <v>2360</v>
      </c>
      <c r="V105" s="897">
        <f t="shared" si="7"/>
        <v>2360</v>
      </c>
      <c r="W105" s="919">
        <v>617</v>
      </c>
      <c r="X105" s="1661" t="s">
        <v>857</v>
      </c>
      <c r="Y105" s="1660">
        <v>43320</v>
      </c>
      <c r="Z105" s="920">
        <v>95</v>
      </c>
    </row>
    <row r="106" spans="1:26" s="890" customFormat="1" ht="75" customHeight="1" x14ac:dyDescent="0.3">
      <c r="A106" s="912"/>
      <c r="B106" s="912"/>
      <c r="C106" s="912"/>
      <c r="D106" s="539">
        <v>87</v>
      </c>
      <c r="E106" s="917">
        <v>43259</v>
      </c>
      <c r="F106" s="1666" t="s">
        <v>2075</v>
      </c>
      <c r="G106" s="913">
        <v>26</v>
      </c>
      <c r="H106" s="913" t="s">
        <v>25</v>
      </c>
      <c r="I106" s="915"/>
      <c r="J106" s="1662">
        <v>1</v>
      </c>
      <c r="K106" s="914" t="s">
        <v>860</v>
      </c>
      <c r="L106" s="903"/>
      <c r="M106" s="1662"/>
      <c r="N106" s="915" t="s">
        <v>802</v>
      </c>
      <c r="O106" s="906">
        <v>15104</v>
      </c>
      <c r="P106" s="915">
        <v>10</v>
      </c>
      <c r="Q106" s="897">
        <f t="shared" si="12"/>
        <v>1510.4</v>
      </c>
      <c r="R106" s="897">
        <f t="shared" si="11"/>
        <v>125.86666666666667</v>
      </c>
      <c r="S106" s="907">
        <f t="shared" si="3"/>
        <v>5</v>
      </c>
      <c r="T106" s="907">
        <f t="shared" si="4"/>
        <v>0</v>
      </c>
      <c r="U106" s="897">
        <f t="shared" si="13"/>
        <v>7552</v>
      </c>
      <c r="V106" s="897">
        <f t="shared" si="7"/>
        <v>7552</v>
      </c>
      <c r="W106" s="919">
        <v>617</v>
      </c>
      <c r="X106" s="1661" t="s">
        <v>857</v>
      </c>
      <c r="Y106" s="1660">
        <v>43320</v>
      </c>
      <c r="Z106" s="920">
        <v>95</v>
      </c>
    </row>
    <row r="107" spans="1:26" s="890" customFormat="1" ht="75" customHeight="1" x14ac:dyDescent="0.3">
      <c r="A107" s="912"/>
      <c r="B107" s="912"/>
      <c r="C107" s="912"/>
      <c r="D107" s="539">
        <v>88</v>
      </c>
      <c r="E107" s="917">
        <v>43259</v>
      </c>
      <c r="F107" s="1666" t="s">
        <v>2075</v>
      </c>
      <c r="G107" s="913">
        <v>26</v>
      </c>
      <c r="H107" s="913" t="s">
        <v>25</v>
      </c>
      <c r="I107" s="915"/>
      <c r="J107" s="1662">
        <v>1</v>
      </c>
      <c r="K107" s="235" t="s">
        <v>861</v>
      </c>
      <c r="L107" s="234"/>
      <c r="M107" s="555"/>
      <c r="N107" s="238" t="s">
        <v>802</v>
      </c>
      <c r="O107" s="906">
        <v>10620</v>
      </c>
      <c r="P107" s="915">
        <v>10</v>
      </c>
      <c r="Q107" s="897">
        <f t="shared" si="12"/>
        <v>1062</v>
      </c>
      <c r="R107" s="897">
        <f t="shared" si="11"/>
        <v>88.5</v>
      </c>
      <c r="S107" s="907">
        <f t="shared" si="3"/>
        <v>5</v>
      </c>
      <c r="T107" s="907">
        <f t="shared" si="4"/>
        <v>0</v>
      </c>
      <c r="U107" s="897">
        <f t="shared" si="13"/>
        <v>5310</v>
      </c>
      <c r="V107" s="897">
        <f t="shared" si="7"/>
        <v>5310</v>
      </c>
      <c r="W107" s="919">
        <v>617</v>
      </c>
      <c r="X107" s="1661" t="s">
        <v>857</v>
      </c>
      <c r="Y107" s="1660">
        <v>43320</v>
      </c>
      <c r="Z107" s="920">
        <v>95</v>
      </c>
    </row>
    <row r="108" spans="1:26" s="890" customFormat="1" ht="15" customHeight="1" x14ac:dyDescent="0.3">
      <c r="A108" s="912"/>
      <c r="B108" s="912"/>
      <c r="C108" s="912"/>
      <c r="D108" s="539">
        <v>89</v>
      </c>
      <c r="E108" s="1664">
        <v>43689</v>
      </c>
      <c r="F108" s="1666" t="s">
        <v>2075</v>
      </c>
      <c r="G108" s="913">
        <v>26</v>
      </c>
      <c r="H108" s="913" t="s">
        <v>57</v>
      </c>
      <c r="I108" s="904"/>
      <c r="J108" s="1662">
        <v>1</v>
      </c>
      <c r="K108" s="914" t="s">
        <v>76</v>
      </c>
      <c r="L108" s="903" t="s">
        <v>77</v>
      </c>
      <c r="M108" s="903" t="s">
        <v>78</v>
      </c>
      <c r="N108" s="915" t="s">
        <v>802</v>
      </c>
      <c r="O108" s="906">
        <v>3961.4133999999999</v>
      </c>
      <c r="P108" s="907">
        <v>3</v>
      </c>
      <c r="Q108" s="897">
        <f t="shared" si="12"/>
        <v>1320.4711333333332</v>
      </c>
      <c r="R108" s="897">
        <v>0</v>
      </c>
      <c r="S108" s="907">
        <f t="shared" si="3"/>
        <v>3</v>
      </c>
      <c r="T108" s="907">
        <f t="shared" si="4"/>
        <v>10</v>
      </c>
      <c r="U108" s="897">
        <f t="shared" si="13"/>
        <v>3961.4133999999995</v>
      </c>
      <c r="V108" s="897">
        <f t="shared" si="7"/>
        <v>4.5474735088646412E-13</v>
      </c>
      <c r="W108" s="1549">
        <v>616</v>
      </c>
      <c r="X108" s="916" t="s">
        <v>79</v>
      </c>
      <c r="Y108" s="910">
        <v>43844</v>
      </c>
      <c r="Z108" s="911">
        <v>100</v>
      </c>
    </row>
    <row r="109" spans="1:26" s="890" customFormat="1" ht="30" customHeight="1" x14ac:dyDescent="0.3">
      <c r="A109" s="912"/>
      <c r="B109" s="912"/>
      <c r="C109" s="912"/>
      <c r="D109" s="539">
        <v>90</v>
      </c>
      <c r="E109" s="1664">
        <v>44130</v>
      </c>
      <c r="F109" s="1666" t="s">
        <v>2075</v>
      </c>
      <c r="G109" s="913">
        <v>26</v>
      </c>
      <c r="H109" s="913" t="s">
        <v>849</v>
      </c>
      <c r="I109" s="904"/>
      <c r="J109" s="1662">
        <v>1</v>
      </c>
      <c r="K109" s="914" t="s">
        <v>862</v>
      </c>
      <c r="L109" s="903" t="s">
        <v>863</v>
      </c>
      <c r="M109" s="903"/>
      <c r="N109" s="915" t="s">
        <v>864</v>
      </c>
      <c r="O109" s="906">
        <v>88500</v>
      </c>
      <c r="P109" s="907">
        <v>10</v>
      </c>
      <c r="Q109" s="897">
        <f t="shared" si="12"/>
        <v>8850</v>
      </c>
      <c r="R109" s="897">
        <f t="shared" si="11"/>
        <v>737.5</v>
      </c>
      <c r="S109" s="907">
        <f t="shared" si="3"/>
        <v>2</v>
      </c>
      <c r="T109" s="907">
        <f t="shared" si="4"/>
        <v>8</v>
      </c>
      <c r="U109" s="897">
        <f t="shared" si="13"/>
        <v>23600</v>
      </c>
      <c r="V109" s="897">
        <f t="shared" si="7"/>
        <v>64900</v>
      </c>
      <c r="W109" s="1549">
        <v>619</v>
      </c>
      <c r="X109" s="916"/>
      <c r="Y109" s="910"/>
    </row>
    <row r="110" spans="1:26" s="890" customFormat="1" ht="30" customHeight="1" x14ac:dyDescent="0.3">
      <c r="A110" s="912"/>
      <c r="B110" s="912"/>
      <c r="C110" s="912"/>
      <c r="D110" s="539">
        <v>91</v>
      </c>
      <c r="E110" s="1664">
        <v>44130</v>
      </c>
      <c r="F110" s="1666" t="s">
        <v>2075</v>
      </c>
      <c r="G110" s="913">
        <v>26</v>
      </c>
      <c r="H110" s="913" t="s">
        <v>849</v>
      </c>
      <c r="I110" s="904"/>
      <c r="J110" s="1662">
        <v>1</v>
      </c>
      <c r="K110" s="914" t="s">
        <v>865</v>
      </c>
      <c r="L110" s="903" t="s">
        <v>866</v>
      </c>
      <c r="M110" s="903" t="s">
        <v>867</v>
      </c>
      <c r="N110" s="915" t="s">
        <v>864</v>
      </c>
      <c r="O110" s="906">
        <v>42480</v>
      </c>
      <c r="P110" s="907">
        <v>10</v>
      </c>
      <c r="Q110" s="897">
        <f t="shared" si="12"/>
        <v>4248</v>
      </c>
      <c r="R110" s="897">
        <f t="shared" si="11"/>
        <v>354</v>
      </c>
      <c r="S110" s="907">
        <f t="shared" si="3"/>
        <v>2</v>
      </c>
      <c r="T110" s="907">
        <f t="shared" si="4"/>
        <v>8</v>
      </c>
      <c r="U110" s="897">
        <f t="shared" si="13"/>
        <v>11328</v>
      </c>
      <c r="V110" s="897">
        <f t="shared" si="7"/>
        <v>31152</v>
      </c>
      <c r="W110" s="1549">
        <v>619</v>
      </c>
      <c r="X110" s="916"/>
      <c r="Y110" s="910"/>
    </row>
    <row r="111" spans="1:26" s="890" customFormat="1" ht="42.75" customHeight="1" x14ac:dyDescent="0.3">
      <c r="A111" s="1665"/>
      <c r="B111" s="1665"/>
      <c r="C111" s="1665"/>
      <c r="D111" s="539">
        <v>92</v>
      </c>
      <c r="E111" s="1664">
        <v>44543</v>
      </c>
      <c r="F111" s="1666" t="s">
        <v>2075</v>
      </c>
      <c r="G111" s="913">
        <v>26</v>
      </c>
      <c r="H111" s="913" t="s">
        <v>1945</v>
      </c>
      <c r="I111" s="904"/>
      <c r="J111" s="1662">
        <v>2</v>
      </c>
      <c r="K111" s="914" t="s">
        <v>1949</v>
      </c>
      <c r="L111" s="903"/>
      <c r="M111" s="903" t="s">
        <v>232</v>
      </c>
      <c r="N111" s="1054" t="s">
        <v>1950</v>
      </c>
      <c r="O111" s="906">
        <v>85904</v>
      </c>
      <c r="P111" s="907">
        <v>10</v>
      </c>
      <c r="Q111" s="897">
        <f t="shared" ref="Q111" si="14">IF(P111=0,"N/A",+O111/P111)</f>
        <v>8590.4</v>
      </c>
      <c r="R111" s="897">
        <f t="shared" ref="R111" si="15">IF(P111=0,"N/A",+Q111/12)</f>
        <v>715.86666666666667</v>
      </c>
      <c r="S111" s="907">
        <f t="shared" si="3"/>
        <v>1</v>
      </c>
      <c r="T111" s="907">
        <f t="shared" si="4"/>
        <v>6</v>
      </c>
      <c r="U111" s="897">
        <f t="shared" ref="U111" si="16">IF(P111=0,"N/A",+Q111*S111+R111*T111)</f>
        <v>12885.599999999999</v>
      </c>
      <c r="V111" s="897">
        <f t="shared" ref="V111" si="17">IF(P111=0,"N/A",+O111-U111)</f>
        <v>73018.399999999994</v>
      </c>
      <c r="W111" s="1549">
        <v>617</v>
      </c>
      <c r="X111" s="916"/>
      <c r="Y111" s="910"/>
    </row>
    <row r="112" spans="1:26" s="890" customFormat="1" ht="48" customHeight="1" x14ac:dyDescent="0.3">
      <c r="A112" s="1665"/>
      <c r="B112" s="1665"/>
      <c r="C112" s="1665"/>
      <c r="D112" s="539">
        <v>93</v>
      </c>
      <c r="E112" s="1664">
        <v>44543</v>
      </c>
      <c r="F112" s="1666" t="s">
        <v>2075</v>
      </c>
      <c r="G112" s="913">
        <v>26</v>
      </c>
      <c r="H112" s="913" t="s">
        <v>849</v>
      </c>
      <c r="I112" s="904"/>
      <c r="J112" s="1662">
        <v>1</v>
      </c>
      <c r="K112" s="914" t="s">
        <v>1948</v>
      </c>
      <c r="L112" s="903"/>
      <c r="M112" s="903"/>
      <c r="N112" s="915"/>
      <c r="O112" s="906">
        <v>35400</v>
      </c>
      <c r="P112" s="907">
        <v>10</v>
      </c>
      <c r="Q112" s="897">
        <f t="shared" ref="Q112" si="18">IF(P112=0,"N/A",+O112/P112)</f>
        <v>3540</v>
      </c>
      <c r="R112" s="897">
        <f t="shared" ref="R112" si="19">IF(P112=0,"N/A",+Q112/12)</f>
        <v>295</v>
      </c>
      <c r="S112" s="907">
        <f t="shared" si="3"/>
        <v>1</v>
      </c>
      <c r="T112" s="907">
        <f t="shared" si="4"/>
        <v>6</v>
      </c>
      <c r="U112" s="897">
        <f t="shared" ref="U112" si="20">IF(P112=0,"N/A",+Q112*S112+R112*T112)</f>
        <v>5310</v>
      </c>
      <c r="V112" s="897">
        <f t="shared" ref="V112" si="21">IF(P112=0,"N/A",+O112-U112)</f>
        <v>30090</v>
      </c>
      <c r="W112" s="1549">
        <v>617</v>
      </c>
      <c r="X112" s="916"/>
      <c r="Y112" s="910"/>
    </row>
    <row r="113" spans="1:26" s="890" customFormat="1" ht="75" customHeight="1" x14ac:dyDescent="0.3">
      <c r="A113" s="912"/>
      <c r="B113" s="912"/>
      <c r="C113" s="912"/>
      <c r="D113" s="539">
        <v>94</v>
      </c>
      <c r="E113" s="917">
        <v>44396</v>
      </c>
      <c r="F113" s="1666" t="s">
        <v>2075</v>
      </c>
      <c r="G113" s="913">
        <v>26</v>
      </c>
      <c r="H113" s="913" t="s">
        <v>25</v>
      </c>
      <c r="I113" s="904"/>
      <c r="J113" s="1662">
        <v>2</v>
      </c>
      <c r="K113" s="914" t="s">
        <v>868</v>
      </c>
      <c r="L113" s="903"/>
      <c r="M113" s="903"/>
      <c r="N113" s="1564" t="s">
        <v>1854</v>
      </c>
      <c r="O113" s="906">
        <v>31451.72</v>
      </c>
      <c r="P113" s="907">
        <v>10</v>
      </c>
      <c r="Q113" s="897">
        <f t="shared" si="12"/>
        <v>3145.172</v>
      </c>
      <c r="R113" s="897">
        <f t="shared" si="11"/>
        <v>262.09766666666667</v>
      </c>
      <c r="S113" s="907">
        <f t="shared" si="3"/>
        <v>1</v>
      </c>
      <c r="T113" s="907">
        <f t="shared" si="4"/>
        <v>11</v>
      </c>
      <c r="U113" s="897">
        <f t="shared" si="13"/>
        <v>6028.2463333333335</v>
      </c>
      <c r="V113" s="897">
        <f t="shared" si="7"/>
        <v>25423.473666666669</v>
      </c>
      <c r="W113" s="919">
        <v>617</v>
      </c>
      <c r="X113" s="916"/>
      <c r="Y113" s="910"/>
    </row>
    <row r="114" spans="1:26" ht="15" customHeight="1" x14ac:dyDescent="0.3">
      <c r="A114" s="537"/>
      <c r="B114" s="537"/>
      <c r="C114" s="537"/>
      <c r="D114" s="539">
        <v>95</v>
      </c>
      <c r="E114" s="540">
        <v>44537</v>
      </c>
      <c r="F114" s="1666" t="s">
        <v>2075</v>
      </c>
      <c r="G114" s="541">
        <v>26</v>
      </c>
      <c r="H114" s="541" t="s">
        <v>869</v>
      </c>
      <c r="I114" s="98"/>
      <c r="J114" s="394">
        <v>3</v>
      </c>
      <c r="K114" s="107" t="s">
        <v>870</v>
      </c>
      <c r="L114" s="97" t="s">
        <v>871</v>
      </c>
      <c r="M114" s="97"/>
      <c r="N114" s="105" t="s">
        <v>802</v>
      </c>
      <c r="O114" s="99">
        <v>5439.81</v>
      </c>
      <c r="P114" s="100">
        <v>3</v>
      </c>
      <c r="Q114" s="135">
        <f t="shared" si="12"/>
        <v>1813.2700000000002</v>
      </c>
      <c r="R114" s="135">
        <f t="shared" si="11"/>
        <v>151.10583333333335</v>
      </c>
      <c r="S114" s="100">
        <f t="shared" si="3"/>
        <v>1</v>
      </c>
      <c r="T114" s="100">
        <f t="shared" si="4"/>
        <v>6</v>
      </c>
      <c r="U114" s="897">
        <f t="shared" ref="U114:U118" si="22">IF(P114=0,"N/A",+Q114*S114+R114*T114)</f>
        <v>2719.9050000000002</v>
      </c>
      <c r="V114" s="897">
        <f t="shared" ref="V114:V118" si="23">IF(P114=0,"N/A",+O114-U114)</f>
        <v>2719.9050000000002</v>
      </c>
      <c r="W114" s="542">
        <v>619</v>
      </c>
      <c r="X114" s="4" t="s">
        <v>872</v>
      </c>
      <c r="Y114" s="108"/>
    </row>
    <row r="115" spans="1:26" ht="30" customHeight="1" x14ac:dyDescent="0.3">
      <c r="A115" s="537"/>
      <c r="B115" s="537"/>
      <c r="C115" s="537"/>
      <c r="D115" s="539">
        <v>96</v>
      </c>
      <c r="E115" s="540">
        <v>44551</v>
      </c>
      <c r="F115" s="1666" t="s">
        <v>2075</v>
      </c>
      <c r="G115" s="541">
        <v>26</v>
      </c>
      <c r="H115" s="541" t="s">
        <v>25</v>
      </c>
      <c r="I115" s="98"/>
      <c r="J115" s="394">
        <v>9</v>
      </c>
      <c r="K115" s="1654" t="s">
        <v>1943</v>
      </c>
      <c r="L115" s="97"/>
      <c r="M115" s="97"/>
      <c r="N115" s="105" t="s">
        <v>802</v>
      </c>
      <c r="O115" s="99">
        <v>111858.33</v>
      </c>
      <c r="P115" s="100">
        <v>10</v>
      </c>
      <c r="Q115" s="135">
        <f t="shared" ref="Q115" si="24">IF(P115=0,"N/A",+O115/P115)</f>
        <v>11185.833000000001</v>
      </c>
      <c r="R115" s="135">
        <f t="shared" ref="R115" si="25">IF(P115=0,"N/A",+Q115/12)</f>
        <v>932.15275000000008</v>
      </c>
      <c r="S115" s="100">
        <f t="shared" si="3"/>
        <v>1</v>
      </c>
      <c r="T115" s="100">
        <f t="shared" si="4"/>
        <v>6</v>
      </c>
      <c r="U115" s="897">
        <f t="shared" si="22"/>
        <v>16778.749500000002</v>
      </c>
      <c r="V115" s="897">
        <f t="shared" si="23"/>
        <v>95079.580499999996</v>
      </c>
      <c r="W115" s="542">
        <v>617</v>
      </c>
      <c r="X115" s="4"/>
      <c r="Y115" s="108"/>
    </row>
    <row r="116" spans="1:26" ht="30" customHeight="1" x14ac:dyDescent="0.3">
      <c r="A116" s="537"/>
      <c r="B116" s="537"/>
      <c r="C116" s="537"/>
      <c r="D116" s="539">
        <v>97</v>
      </c>
      <c r="E116" s="1012">
        <v>44549</v>
      </c>
      <c r="F116" s="1666" t="s">
        <v>2075</v>
      </c>
      <c r="G116" s="541">
        <v>26</v>
      </c>
      <c r="H116" s="1013" t="s">
        <v>81</v>
      </c>
      <c r="I116" s="991"/>
      <c r="J116" s="1014">
        <v>1</v>
      </c>
      <c r="K116" s="958" t="s">
        <v>873</v>
      </c>
      <c r="L116" s="979"/>
      <c r="M116" s="979"/>
      <c r="N116" s="1010"/>
      <c r="O116" s="992">
        <v>5572.24</v>
      </c>
      <c r="P116" s="993">
        <v>3</v>
      </c>
      <c r="Q116" s="962">
        <f t="shared" si="12"/>
        <v>1857.4133333333332</v>
      </c>
      <c r="R116" s="962">
        <f t="shared" si="11"/>
        <v>154.78444444444443</v>
      </c>
      <c r="S116" s="100">
        <f t="shared" si="3"/>
        <v>1</v>
      </c>
      <c r="T116" s="100">
        <f t="shared" ref="T116:T122" si="26">+DATEDIF($E116,$X$19,"ym")</f>
        <v>6</v>
      </c>
      <c r="U116" s="897">
        <f t="shared" si="22"/>
        <v>2786.12</v>
      </c>
      <c r="V116" s="897">
        <f t="shared" si="23"/>
        <v>2786.12</v>
      </c>
      <c r="W116" s="1015">
        <v>619</v>
      </c>
      <c r="X116" s="4" t="s">
        <v>615</v>
      </c>
      <c r="Y116" s="108"/>
    </row>
    <row r="117" spans="1:26" ht="30" customHeight="1" x14ac:dyDescent="0.3">
      <c r="A117" s="1011"/>
      <c r="B117" s="1011"/>
      <c r="C117" s="1011"/>
      <c r="D117" s="539">
        <v>98</v>
      </c>
      <c r="E117" s="1016">
        <v>44686</v>
      </c>
      <c r="F117" s="1666" t="s">
        <v>2075</v>
      </c>
      <c r="G117" s="541">
        <v>26</v>
      </c>
      <c r="H117" s="1017" t="s">
        <v>57</v>
      </c>
      <c r="I117" s="959"/>
      <c r="J117" s="1018">
        <v>1</v>
      </c>
      <c r="K117" s="994" t="s">
        <v>1812</v>
      </c>
      <c r="L117" s="983" t="s">
        <v>1813</v>
      </c>
      <c r="M117" s="983"/>
      <c r="N117" s="987" t="s">
        <v>802</v>
      </c>
      <c r="O117" s="986">
        <v>3693.87</v>
      </c>
      <c r="P117" s="995">
        <v>3</v>
      </c>
      <c r="Q117" s="964">
        <f t="shared" si="12"/>
        <v>1231.29</v>
      </c>
      <c r="R117" s="964">
        <f t="shared" si="11"/>
        <v>102.6075</v>
      </c>
      <c r="S117" s="100">
        <f t="shared" ref="S117:S122" si="27">+DATEDIF($E117,$X$19,"y")</f>
        <v>1</v>
      </c>
      <c r="T117" s="100">
        <f t="shared" si="26"/>
        <v>1</v>
      </c>
      <c r="U117" s="897">
        <f t="shared" si="22"/>
        <v>1333.8975</v>
      </c>
      <c r="V117" s="897">
        <f t="shared" si="23"/>
        <v>2359.9724999999999</v>
      </c>
      <c r="W117" s="1019">
        <v>616</v>
      </c>
      <c r="X117" s="4"/>
      <c r="Y117" s="108"/>
    </row>
    <row r="118" spans="1:26" ht="44.25" customHeight="1" x14ac:dyDescent="0.3">
      <c r="A118" s="1011"/>
      <c r="B118" s="1011"/>
      <c r="C118" s="1011"/>
      <c r="D118" s="539">
        <v>99</v>
      </c>
      <c r="E118" s="1016">
        <v>44881</v>
      </c>
      <c r="F118" s="1666" t="s">
        <v>2075</v>
      </c>
      <c r="G118" s="541">
        <v>26</v>
      </c>
      <c r="H118" s="1017" t="s">
        <v>849</v>
      </c>
      <c r="I118" s="959"/>
      <c r="J118" s="1018">
        <v>1</v>
      </c>
      <c r="K118" s="994" t="s">
        <v>1871</v>
      </c>
      <c r="L118" s="983"/>
      <c r="M118" s="983"/>
      <c r="N118" s="987" t="s">
        <v>1872</v>
      </c>
      <c r="O118" s="986">
        <v>44786.9</v>
      </c>
      <c r="P118" s="995">
        <v>10</v>
      </c>
      <c r="Q118" s="964">
        <f t="shared" si="12"/>
        <v>4478.6900000000005</v>
      </c>
      <c r="R118" s="964">
        <f t="shared" si="11"/>
        <v>373.22416666666669</v>
      </c>
      <c r="S118" s="100">
        <f t="shared" si="27"/>
        <v>0</v>
      </c>
      <c r="T118" s="100">
        <f t="shared" si="26"/>
        <v>7</v>
      </c>
      <c r="U118" s="897">
        <f t="shared" si="22"/>
        <v>2612.5691666666667</v>
      </c>
      <c r="V118" s="897">
        <f t="shared" si="23"/>
        <v>42174.330833333333</v>
      </c>
      <c r="W118" s="1019">
        <v>617</v>
      </c>
      <c r="X118" s="4"/>
      <c r="Y118" s="108"/>
    </row>
    <row r="119" spans="1:26" ht="48.75" customHeight="1" x14ac:dyDescent="0.3">
      <c r="A119" s="1011"/>
      <c r="B119" s="1011"/>
      <c r="C119" s="1011"/>
      <c r="D119" s="539">
        <v>100</v>
      </c>
      <c r="E119" s="1016">
        <v>44881</v>
      </c>
      <c r="F119" s="1666" t="s">
        <v>2075</v>
      </c>
      <c r="G119" s="541">
        <v>26</v>
      </c>
      <c r="H119" s="1017" t="s">
        <v>849</v>
      </c>
      <c r="I119" s="959"/>
      <c r="J119" s="1018">
        <v>1</v>
      </c>
      <c r="K119" s="994" t="s">
        <v>1871</v>
      </c>
      <c r="L119" s="983"/>
      <c r="M119" s="983"/>
      <c r="N119" s="987" t="s">
        <v>796</v>
      </c>
      <c r="O119" s="986">
        <v>44786.9</v>
      </c>
      <c r="P119" s="995">
        <v>10</v>
      </c>
      <c r="Q119" s="964">
        <f t="shared" si="12"/>
        <v>4478.6900000000005</v>
      </c>
      <c r="R119" s="964">
        <f t="shared" si="11"/>
        <v>373.22416666666669</v>
      </c>
      <c r="S119" s="100">
        <f t="shared" si="27"/>
        <v>0</v>
      </c>
      <c r="T119" s="100">
        <f t="shared" si="26"/>
        <v>7</v>
      </c>
      <c r="U119" s="897">
        <f t="shared" ref="U119:U121" si="28">IF(P119=0,"N/A",+Q119*S119+R119*T119)</f>
        <v>2612.5691666666667</v>
      </c>
      <c r="V119" s="897">
        <f t="shared" ref="V119:V121" si="29">IF(P119=0,"N/A",+O119-U119)</f>
        <v>42174.330833333333</v>
      </c>
      <c r="W119" s="1019">
        <v>617</v>
      </c>
      <c r="X119" s="4"/>
      <c r="Y119" s="108"/>
    </row>
    <row r="120" spans="1:26" ht="30" customHeight="1" x14ac:dyDescent="0.3">
      <c r="A120" s="1011"/>
      <c r="B120" s="1011"/>
      <c r="C120" s="1011"/>
      <c r="D120" s="539">
        <v>101</v>
      </c>
      <c r="E120" s="1419">
        <v>44915</v>
      </c>
      <c r="F120" s="1666" t="s">
        <v>2075</v>
      </c>
      <c r="G120" s="541">
        <v>26</v>
      </c>
      <c r="H120" s="1420" t="s">
        <v>1876</v>
      </c>
      <c r="I120" s="1421"/>
      <c r="J120" s="1422">
        <v>4</v>
      </c>
      <c r="K120" s="1112" t="s">
        <v>1877</v>
      </c>
      <c r="L120" s="1113"/>
      <c r="M120" s="1113"/>
      <c r="N120" s="1423" t="s">
        <v>802</v>
      </c>
      <c r="O120" s="1060">
        <v>45840.639999999999</v>
      </c>
      <c r="P120" s="1061">
        <v>5</v>
      </c>
      <c r="Q120" s="1034">
        <f t="shared" ref="Q120:Q121" si="30">IF(P120=0,"N/A",+O120/P120)</f>
        <v>9168.1280000000006</v>
      </c>
      <c r="R120" s="1034">
        <f t="shared" ref="R120:R121" si="31">IF(P120=0,"N/A",+Q120/12)</f>
        <v>764.01066666666668</v>
      </c>
      <c r="S120" s="993">
        <f t="shared" si="27"/>
        <v>0</v>
      </c>
      <c r="T120" s="993">
        <f t="shared" si="26"/>
        <v>6</v>
      </c>
      <c r="U120" s="1594">
        <f t="shared" si="28"/>
        <v>4584.0640000000003</v>
      </c>
      <c r="V120" s="1594">
        <f t="shared" si="29"/>
        <v>41256.576000000001</v>
      </c>
      <c r="W120" s="1424">
        <v>619</v>
      </c>
      <c r="X120" s="4"/>
      <c r="Y120" s="108"/>
    </row>
    <row r="121" spans="1:26" ht="30" customHeight="1" x14ac:dyDescent="0.3">
      <c r="A121" s="1011"/>
      <c r="B121" s="1011"/>
      <c r="C121" s="1011"/>
      <c r="D121" s="539">
        <v>102</v>
      </c>
      <c r="E121" s="1419">
        <v>45048</v>
      </c>
      <c r="F121" s="1666" t="s">
        <v>2075</v>
      </c>
      <c r="G121" s="1013">
        <v>26</v>
      </c>
      <c r="H121" s="1420" t="s">
        <v>25</v>
      </c>
      <c r="I121" s="1421"/>
      <c r="J121" s="1422">
        <v>1</v>
      </c>
      <c r="K121" s="1112" t="s">
        <v>2068</v>
      </c>
      <c r="L121" s="1113"/>
      <c r="M121" s="1113"/>
      <c r="N121" s="1423" t="s">
        <v>802</v>
      </c>
      <c r="O121" s="1060">
        <v>7164.42</v>
      </c>
      <c r="P121" s="1061">
        <v>10</v>
      </c>
      <c r="Q121" s="1034">
        <f t="shared" si="30"/>
        <v>716.44200000000001</v>
      </c>
      <c r="R121" s="1034">
        <f t="shared" si="31"/>
        <v>59.703499999999998</v>
      </c>
      <c r="S121" s="1061">
        <f t="shared" si="27"/>
        <v>0</v>
      </c>
      <c r="T121" s="1061">
        <f t="shared" si="26"/>
        <v>1</v>
      </c>
      <c r="U121" s="1309">
        <f t="shared" si="28"/>
        <v>59.703499999999998</v>
      </c>
      <c r="V121" s="1309">
        <f t="shared" si="29"/>
        <v>7104.7165000000005</v>
      </c>
      <c r="W121" s="1424">
        <v>617</v>
      </c>
      <c r="X121" s="4"/>
      <c r="Y121" s="108"/>
    </row>
    <row r="122" spans="1:26" ht="30" customHeight="1" x14ac:dyDescent="0.3">
      <c r="A122" s="1011"/>
      <c r="B122" s="1011"/>
      <c r="C122" s="1011"/>
      <c r="D122" s="1425">
        <v>103</v>
      </c>
      <c r="E122" s="1016">
        <v>45048</v>
      </c>
      <c r="F122" s="1666" t="s">
        <v>2075</v>
      </c>
      <c r="G122" s="1017">
        <v>26</v>
      </c>
      <c r="H122" s="1017" t="s">
        <v>25</v>
      </c>
      <c r="I122" s="959"/>
      <c r="J122" s="1018">
        <v>1</v>
      </c>
      <c r="K122" s="994" t="s">
        <v>2068</v>
      </c>
      <c r="L122" s="983"/>
      <c r="M122" s="983"/>
      <c r="N122" s="987" t="s">
        <v>802</v>
      </c>
      <c r="O122" s="986">
        <v>7164.42</v>
      </c>
      <c r="P122" s="995">
        <v>10</v>
      </c>
      <c r="Q122" s="964">
        <f t="shared" ref="Q122" si="32">IF(P122=0,"N/A",+O122/P122)</f>
        <v>716.44200000000001</v>
      </c>
      <c r="R122" s="964">
        <f t="shared" ref="R122" si="33">IF(P122=0,"N/A",+Q122/12)</f>
        <v>59.703499999999998</v>
      </c>
      <c r="S122" s="995">
        <f t="shared" si="27"/>
        <v>0</v>
      </c>
      <c r="T122" s="995">
        <f t="shared" si="26"/>
        <v>1</v>
      </c>
      <c r="U122" s="1390">
        <f t="shared" ref="U122" si="34">IF(P122=0,"N/A",+Q122*S122+R122*T122)</f>
        <v>59.703499999999998</v>
      </c>
      <c r="V122" s="1390">
        <f t="shared" ref="V122" si="35">IF(P122=0,"N/A",+O122-U122)</f>
        <v>7104.7165000000005</v>
      </c>
      <c r="W122" s="1019">
        <v>617</v>
      </c>
      <c r="X122" s="4"/>
      <c r="Y122" s="108"/>
    </row>
    <row r="123" spans="1:26" ht="32.25" customHeight="1" x14ac:dyDescent="0.2">
      <c r="A123" s="537"/>
      <c r="B123" s="537"/>
      <c r="C123" s="537"/>
      <c r="D123" s="556"/>
      <c r="E123" s="556"/>
      <c r="F123" s="556"/>
      <c r="G123" s="556"/>
      <c r="H123" s="556"/>
      <c r="I123" s="556"/>
      <c r="J123" s="556"/>
      <c r="K123" s="556"/>
      <c r="L123" s="556"/>
      <c r="M123" s="556"/>
      <c r="N123" s="556"/>
      <c r="O123" s="557">
        <f>SUM(O20:O122)</f>
        <v>1616277.1433999995</v>
      </c>
      <c r="P123" s="558"/>
      <c r="Q123" s="557">
        <f>SUM(Q20:Q122)</f>
        <v>116488.05746666664</v>
      </c>
      <c r="R123" s="557">
        <f>SUM(R20:R122)</f>
        <v>9597.2988611111105</v>
      </c>
      <c r="S123" s="558"/>
      <c r="T123" s="558"/>
      <c r="U123" s="557">
        <f>SUM(U20:U122)</f>
        <v>1049878.0825666666</v>
      </c>
      <c r="V123" s="557">
        <f>SUM(V20:V122)</f>
        <v>566399.06083333318</v>
      </c>
      <c r="W123" s="552"/>
      <c r="X123" s="528"/>
      <c r="Y123" s="528"/>
      <c r="Z123" s="528"/>
    </row>
    <row r="124" spans="1:26" ht="15" customHeight="1" x14ac:dyDescent="0.2">
      <c r="A124" s="552"/>
      <c r="B124" s="552"/>
      <c r="C124" s="552"/>
      <c r="D124" s="559"/>
      <c r="E124" s="556"/>
      <c r="F124" s="560"/>
      <c r="G124" s="552"/>
      <c r="H124" s="552"/>
      <c r="I124" s="559"/>
      <c r="J124" s="559"/>
      <c r="K124" s="528"/>
      <c r="L124" s="528"/>
      <c r="M124" s="559"/>
      <c r="N124" s="559"/>
      <c r="O124" s="561"/>
      <c r="P124" s="559"/>
      <c r="Q124" s="562"/>
      <c r="R124" s="563"/>
      <c r="S124" s="564"/>
      <c r="T124" s="564"/>
      <c r="U124" s="565"/>
      <c r="V124" s="566"/>
      <c r="W124" s="552"/>
      <c r="X124" s="528"/>
      <c r="Y124" s="528"/>
      <c r="Z124" s="528"/>
    </row>
    <row r="125" spans="1:26" ht="39.75" customHeight="1" x14ac:dyDescent="0.2">
      <c r="A125" s="552"/>
      <c r="B125" s="552"/>
      <c r="C125" s="552"/>
      <c r="D125" s="559"/>
      <c r="E125" s="556"/>
      <c r="F125" s="560"/>
      <c r="G125" s="49" t="s">
        <v>90</v>
      </c>
      <c r="H125" s="50" t="s">
        <v>91</v>
      </c>
      <c r="I125" s="50" t="s">
        <v>92</v>
      </c>
      <c r="J125" s="49" t="s">
        <v>93</v>
      </c>
      <c r="K125" s="51" t="s">
        <v>94</v>
      </c>
      <c r="L125" s="51" t="s">
        <v>95</v>
      </c>
      <c r="M125" s="559"/>
      <c r="N125" s="559"/>
      <c r="O125" s="561"/>
      <c r="P125" s="559"/>
      <c r="Q125" s="562"/>
      <c r="R125" s="563"/>
      <c r="S125" s="564"/>
      <c r="T125" s="564"/>
      <c r="U125" s="565"/>
      <c r="V125" s="566"/>
      <c r="W125" s="552"/>
      <c r="X125" s="528"/>
      <c r="Y125" s="528"/>
      <c r="Z125" s="528"/>
    </row>
    <row r="126" spans="1:26" ht="15" customHeight="1" x14ac:dyDescent="0.2">
      <c r="A126" s="552"/>
      <c r="B126" s="552"/>
      <c r="C126" s="552"/>
      <c r="D126" s="559"/>
      <c r="E126" s="556"/>
      <c r="F126" s="560"/>
      <c r="G126" s="53">
        <v>611</v>
      </c>
      <c r="H126" s="54" t="s">
        <v>96</v>
      </c>
      <c r="I126" s="55">
        <f t="shared" ref="I126:I135" si="36">+SUMIF($W$1:$W$492,G126,$O$1:$O$492)</f>
        <v>0</v>
      </c>
      <c r="J126" s="55">
        <f t="shared" ref="J126:J135" si="37">+SUMIF($W$1:$W$492,G126,$U$1:$U$492)</f>
        <v>0</v>
      </c>
      <c r="K126" s="55">
        <f t="shared" ref="K126:K135" si="38">+SUMIF($W$1:$W$492,G126,$R$1:$R$492)</f>
        <v>0</v>
      </c>
      <c r="L126" s="56">
        <f t="shared" ref="L126:L135" si="39">+I126-J126</f>
        <v>0</v>
      </c>
      <c r="M126" s="559"/>
      <c r="N126" s="559"/>
      <c r="O126" s="561"/>
      <c r="P126" s="559"/>
      <c r="Q126" s="562"/>
      <c r="R126" s="563"/>
      <c r="S126" s="564"/>
      <c r="T126" s="564"/>
      <c r="U126" s="565"/>
      <c r="V126" s="566"/>
      <c r="W126" s="552"/>
      <c r="X126" s="528"/>
      <c r="Y126" s="528"/>
      <c r="Z126" s="528"/>
    </row>
    <row r="127" spans="1:26" ht="15" customHeight="1" x14ac:dyDescent="0.2">
      <c r="A127" s="552"/>
      <c r="B127" s="552"/>
      <c r="C127" s="552"/>
      <c r="D127" s="559"/>
      <c r="E127" s="556"/>
      <c r="F127" s="560"/>
      <c r="G127" s="53">
        <v>612</v>
      </c>
      <c r="H127" s="54" t="s">
        <v>97</v>
      </c>
      <c r="I127" s="55">
        <f t="shared" si="36"/>
        <v>127177.48000000001</v>
      </c>
      <c r="J127" s="55">
        <f t="shared" si="37"/>
        <v>127177.48000000001</v>
      </c>
      <c r="K127" s="55">
        <f t="shared" si="38"/>
        <v>0</v>
      </c>
      <c r="L127" s="56">
        <f t="shared" si="39"/>
        <v>0</v>
      </c>
      <c r="M127" s="559"/>
      <c r="N127" s="559"/>
      <c r="O127" s="561"/>
      <c r="P127" s="559"/>
      <c r="Q127" s="562"/>
      <c r="R127" s="563"/>
      <c r="S127" s="564"/>
      <c r="T127" s="564"/>
      <c r="U127" s="565"/>
      <c r="V127" s="566"/>
      <c r="W127" s="552"/>
      <c r="X127" s="528"/>
      <c r="Y127" s="528"/>
      <c r="Z127" s="528"/>
    </row>
    <row r="128" spans="1:26" ht="15" customHeight="1" x14ac:dyDescent="0.2">
      <c r="A128" s="552"/>
      <c r="B128" s="552"/>
      <c r="C128" s="552"/>
      <c r="D128" s="559"/>
      <c r="E128" s="556"/>
      <c r="F128" s="560"/>
      <c r="G128" s="53">
        <v>613</v>
      </c>
      <c r="H128" s="54" t="s">
        <v>98</v>
      </c>
      <c r="I128" s="55">
        <f t="shared" si="36"/>
        <v>0</v>
      </c>
      <c r="J128" s="55">
        <f t="shared" si="37"/>
        <v>0</v>
      </c>
      <c r="K128" s="55">
        <f t="shared" si="38"/>
        <v>0</v>
      </c>
      <c r="L128" s="56">
        <f t="shared" si="39"/>
        <v>0</v>
      </c>
      <c r="M128" s="559"/>
      <c r="N128" s="559"/>
      <c r="O128" s="561"/>
      <c r="P128" s="559"/>
      <c r="Q128" s="562"/>
      <c r="R128" s="563"/>
      <c r="S128" s="564"/>
      <c r="T128" s="564"/>
      <c r="U128" s="565"/>
      <c r="V128" s="566"/>
      <c r="W128" s="552"/>
      <c r="X128" s="528"/>
      <c r="Y128" s="528"/>
      <c r="Z128" s="528"/>
    </row>
    <row r="129" spans="1:26" ht="15" customHeight="1" x14ac:dyDescent="0.2">
      <c r="A129" s="552"/>
      <c r="B129" s="552"/>
      <c r="C129" s="552"/>
      <c r="D129" s="559"/>
      <c r="E129" s="556"/>
      <c r="F129" s="560"/>
      <c r="G129" s="53">
        <v>614</v>
      </c>
      <c r="H129" s="54" t="s">
        <v>99</v>
      </c>
      <c r="I129" s="55">
        <f t="shared" si="36"/>
        <v>419131.94999999995</v>
      </c>
      <c r="J129" s="55">
        <f t="shared" si="37"/>
        <v>419131.94999999995</v>
      </c>
      <c r="K129" s="55">
        <f t="shared" si="38"/>
        <v>653.11349999999993</v>
      </c>
      <c r="L129" s="56">
        <f t="shared" si="39"/>
        <v>0</v>
      </c>
      <c r="M129" s="559"/>
      <c r="N129" s="559"/>
      <c r="O129" s="561"/>
      <c r="P129" s="559"/>
      <c r="Q129" s="562"/>
      <c r="R129" s="563"/>
      <c r="S129" s="564"/>
      <c r="T129" s="564"/>
      <c r="U129" s="565"/>
      <c r="V129" s="566"/>
      <c r="W129" s="552"/>
      <c r="X129" s="528"/>
      <c r="Y129" s="528"/>
      <c r="Z129" s="528"/>
    </row>
    <row r="130" spans="1:26" ht="15" customHeight="1" x14ac:dyDescent="0.2">
      <c r="A130" s="552"/>
      <c r="B130" s="552"/>
      <c r="C130" s="552"/>
      <c r="D130" s="559"/>
      <c r="E130" s="556"/>
      <c r="F130" s="560"/>
      <c r="G130" s="53">
        <v>615</v>
      </c>
      <c r="H130" s="54" t="s">
        <v>100</v>
      </c>
      <c r="I130" s="55">
        <f t="shared" si="36"/>
        <v>0</v>
      </c>
      <c r="J130" s="55">
        <f t="shared" si="37"/>
        <v>0</v>
      </c>
      <c r="K130" s="55">
        <f t="shared" si="38"/>
        <v>0</v>
      </c>
      <c r="L130" s="56">
        <f t="shared" si="39"/>
        <v>0</v>
      </c>
      <c r="M130" s="559"/>
      <c r="N130" s="559"/>
      <c r="O130" s="561"/>
      <c r="P130" s="559"/>
      <c r="Q130" s="562"/>
      <c r="R130" s="563"/>
      <c r="S130" s="564"/>
      <c r="T130" s="564"/>
      <c r="U130" s="565"/>
      <c r="V130" s="566"/>
      <c r="W130" s="552"/>
      <c r="X130" s="528"/>
      <c r="Y130" s="528"/>
      <c r="Z130" s="528"/>
    </row>
    <row r="131" spans="1:26" ht="15" customHeight="1" x14ac:dyDescent="0.2">
      <c r="A131" s="552"/>
      <c r="B131" s="552"/>
      <c r="C131" s="552"/>
      <c r="D131" s="559"/>
      <c r="E131" s="556"/>
      <c r="F131" s="560"/>
      <c r="G131" s="53">
        <v>616</v>
      </c>
      <c r="H131" s="54" t="s">
        <v>101</v>
      </c>
      <c r="I131" s="55">
        <f t="shared" si="36"/>
        <v>35654.483400000005</v>
      </c>
      <c r="J131" s="55">
        <f t="shared" si="37"/>
        <v>33294.510900000001</v>
      </c>
      <c r="K131" s="55">
        <f t="shared" si="38"/>
        <v>102.6075</v>
      </c>
      <c r="L131" s="56">
        <f t="shared" si="39"/>
        <v>2359.9725000000035</v>
      </c>
      <c r="M131" s="559"/>
      <c r="N131" s="559"/>
      <c r="O131" s="561"/>
      <c r="P131" s="559"/>
      <c r="Q131" s="562"/>
      <c r="R131" s="563"/>
      <c r="S131" s="564"/>
      <c r="T131" s="564"/>
      <c r="U131" s="565"/>
      <c r="V131" s="566"/>
      <c r="W131" s="552"/>
      <c r="X131" s="528"/>
      <c r="Y131" s="528"/>
      <c r="Z131" s="528"/>
    </row>
    <row r="132" spans="1:26" ht="15" customHeight="1" x14ac:dyDescent="0.2">
      <c r="A132" s="552"/>
      <c r="B132" s="552"/>
      <c r="C132" s="552"/>
      <c r="D132" s="559"/>
      <c r="E132" s="556"/>
      <c r="F132" s="560"/>
      <c r="G132" s="53">
        <v>617</v>
      </c>
      <c r="H132" s="54" t="s">
        <v>102</v>
      </c>
      <c r="I132" s="55">
        <f t="shared" si="36"/>
        <v>759745.52000000014</v>
      </c>
      <c r="J132" s="55">
        <f t="shared" si="37"/>
        <v>346621.73266666668</v>
      </c>
      <c r="K132" s="55">
        <f t="shared" si="38"/>
        <v>6109.4435833333337</v>
      </c>
      <c r="L132" s="56">
        <f t="shared" si="39"/>
        <v>413123.78733333346</v>
      </c>
      <c r="M132" s="559"/>
      <c r="N132" s="559"/>
      <c r="O132" s="561"/>
      <c r="P132" s="559"/>
      <c r="Q132" s="562"/>
      <c r="R132" s="563"/>
      <c r="S132" s="564"/>
      <c r="T132" s="564"/>
      <c r="U132" s="565"/>
      <c r="V132" s="566"/>
      <c r="W132" s="552"/>
      <c r="X132" s="528"/>
      <c r="Y132" s="528"/>
      <c r="Z132" s="528"/>
    </row>
    <row r="133" spans="1:26" ht="15" customHeight="1" x14ac:dyDescent="0.2">
      <c r="A133" s="552"/>
      <c r="B133" s="552"/>
      <c r="C133" s="552"/>
      <c r="D133" s="559"/>
      <c r="E133" s="556"/>
      <c r="F133" s="560"/>
      <c r="G133" s="53">
        <v>618</v>
      </c>
      <c r="H133" s="64" t="s">
        <v>103</v>
      </c>
      <c r="I133" s="55">
        <f t="shared" si="36"/>
        <v>15930</v>
      </c>
      <c r="J133" s="55">
        <f t="shared" si="37"/>
        <v>11682</v>
      </c>
      <c r="K133" s="55">
        <f t="shared" si="38"/>
        <v>132.75</v>
      </c>
      <c r="L133" s="56">
        <f t="shared" si="39"/>
        <v>4248</v>
      </c>
      <c r="M133" s="559"/>
      <c r="N133" s="559"/>
      <c r="O133" s="561"/>
      <c r="P133" s="559"/>
      <c r="Q133" s="562"/>
      <c r="R133" s="563"/>
      <c r="S133" s="564"/>
      <c r="T133" s="564"/>
      <c r="U133" s="565"/>
      <c r="V133" s="566"/>
      <c r="W133" s="552"/>
      <c r="X133" s="528"/>
      <c r="Y133" s="528"/>
      <c r="Z133" s="528"/>
    </row>
    <row r="134" spans="1:26" ht="15" customHeight="1" x14ac:dyDescent="0.2">
      <c r="A134" s="552"/>
      <c r="B134" s="552"/>
      <c r="C134" s="552"/>
      <c r="D134" s="559"/>
      <c r="E134" s="559"/>
      <c r="F134" s="560"/>
      <c r="G134" s="53">
        <v>619</v>
      </c>
      <c r="H134" s="54" t="s">
        <v>104</v>
      </c>
      <c r="I134" s="55">
        <f t="shared" si="36"/>
        <v>258637.71000000002</v>
      </c>
      <c r="J134" s="55">
        <f t="shared" si="37"/>
        <v>111970.409</v>
      </c>
      <c r="K134" s="55">
        <f t="shared" si="38"/>
        <v>2599.3842777777777</v>
      </c>
      <c r="L134" s="56">
        <f t="shared" si="39"/>
        <v>146667.30100000004</v>
      </c>
      <c r="M134" s="559"/>
      <c r="N134" s="559"/>
      <c r="O134" s="559"/>
      <c r="P134" s="559"/>
      <c r="Q134" s="559"/>
      <c r="R134" s="559"/>
      <c r="S134" s="559"/>
      <c r="T134" s="559"/>
      <c r="U134" s="567"/>
      <c r="V134" s="559"/>
      <c r="W134" s="568"/>
      <c r="X134" s="569"/>
      <c r="Y134" s="528"/>
      <c r="Z134" s="528"/>
    </row>
    <row r="135" spans="1:26" ht="15" customHeight="1" x14ac:dyDescent="0.2">
      <c r="A135" s="552"/>
      <c r="B135" s="552"/>
      <c r="C135" s="552"/>
      <c r="D135" s="559"/>
      <c r="E135" s="552"/>
      <c r="F135" s="570"/>
      <c r="G135" s="53">
        <v>694</v>
      </c>
      <c r="H135" s="54" t="s">
        <v>105</v>
      </c>
      <c r="I135" s="55">
        <f t="shared" si="36"/>
        <v>0</v>
      </c>
      <c r="J135" s="55">
        <f t="shared" si="37"/>
        <v>0</v>
      </c>
      <c r="K135" s="55">
        <f t="shared" si="38"/>
        <v>0</v>
      </c>
      <c r="L135" s="56">
        <f t="shared" si="39"/>
        <v>0</v>
      </c>
      <c r="M135" s="552"/>
      <c r="N135" s="552"/>
      <c r="O135" s="552"/>
      <c r="P135" s="552"/>
      <c r="Q135" s="552"/>
      <c r="R135" s="552"/>
      <c r="S135" s="552"/>
      <c r="T135" s="1794"/>
      <c r="U135" s="1752"/>
      <c r="V135" s="567"/>
      <c r="W135" s="552"/>
      <c r="X135" s="528"/>
      <c r="Y135" s="528"/>
      <c r="Z135" s="528"/>
    </row>
    <row r="136" spans="1:26" ht="15.75" customHeight="1" x14ac:dyDescent="0.25">
      <c r="A136" s="552"/>
      <c r="B136" s="552"/>
      <c r="C136" s="552"/>
      <c r="D136" s="552"/>
      <c r="E136" s="552"/>
      <c r="F136" s="570"/>
      <c r="G136" s="65"/>
      <c r="H136" s="66" t="s">
        <v>124</v>
      </c>
      <c r="I136" s="527">
        <f t="shared" ref="I136:L136" si="40">SUM(I126:I135)</f>
        <v>1616277.1433999999</v>
      </c>
      <c r="J136" s="527">
        <f t="shared" si="40"/>
        <v>1049878.0825666666</v>
      </c>
      <c r="K136" s="527">
        <f t="shared" si="40"/>
        <v>9597.2988611111105</v>
      </c>
      <c r="L136" s="527">
        <f t="shared" si="40"/>
        <v>566399.06083333353</v>
      </c>
      <c r="M136" s="552"/>
      <c r="N136" s="552"/>
      <c r="O136" s="552"/>
      <c r="P136" s="552"/>
      <c r="Q136" s="552"/>
      <c r="R136" s="552"/>
      <c r="S136" s="552"/>
      <c r="T136" s="1794"/>
      <c r="U136" s="1752"/>
      <c r="V136" s="567"/>
      <c r="W136" s="552"/>
      <c r="X136" s="528"/>
      <c r="Y136" s="528"/>
      <c r="Z136" s="528"/>
    </row>
    <row r="137" spans="1:26" ht="15" customHeight="1" x14ac:dyDescent="0.3">
      <c r="A137" s="552"/>
      <c r="B137" s="552"/>
      <c r="C137" s="552"/>
      <c r="D137" s="552"/>
      <c r="E137" s="552"/>
      <c r="F137" s="570"/>
      <c r="G137" s="114"/>
      <c r="H137" s="73"/>
      <c r="I137" s="71">
        <f>+I136-O123</f>
        <v>0</v>
      </c>
      <c r="J137" s="71">
        <f>+J136-U123</f>
        <v>0</v>
      </c>
      <c r="K137" s="71">
        <f>+K136-R123</f>
        <v>0</v>
      </c>
      <c r="L137" s="71">
        <f>+L136-V123</f>
        <v>0</v>
      </c>
      <c r="M137" s="552"/>
      <c r="N137" s="552"/>
      <c r="O137" s="552"/>
      <c r="P137" s="552"/>
      <c r="Q137" s="552"/>
      <c r="R137" s="552"/>
      <c r="S137" s="552"/>
      <c r="T137" s="1794"/>
      <c r="U137" s="1752"/>
      <c r="V137" s="528"/>
      <c r="W137" s="552"/>
      <c r="X137" s="528"/>
      <c r="Y137" s="528"/>
    </row>
    <row r="138" spans="1:26" ht="14.25" customHeight="1" x14ac:dyDescent="0.2">
      <c r="A138" s="552"/>
      <c r="B138" s="552"/>
      <c r="C138" s="552"/>
      <c r="D138" s="552"/>
      <c r="E138" s="552"/>
      <c r="F138" s="570"/>
      <c r="G138" s="552"/>
      <c r="H138" s="552"/>
      <c r="I138" s="552"/>
      <c r="J138" s="552"/>
      <c r="K138" s="113"/>
      <c r="L138" s="71"/>
      <c r="M138" s="552"/>
      <c r="N138" s="552"/>
      <c r="O138" s="552"/>
      <c r="P138" s="552"/>
      <c r="Q138" s="552"/>
      <c r="R138" s="552"/>
      <c r="S138" s="552"/>
      <c r="T138" s="552"/>
      <c r="U138" s="552"/>
      <c r="V138" s="552"/>
      <c r="W138" s="552"/>
      <c r="X138" s="528"/>
      <c r="Y138" s="528"/>
    </row>
    <row r="139" spans="1:26" ht="14.25" hidden="1" customHeight="1" x14ac:dyDescent="0.2">
      <c r="A139" s="14"/>
      <c r="B139" s="14"/>
      <c r="C139" s="14"/>
      <c r="D139" s="14"/>
      <c r="E139" s="4"/>
      <c r="F139" s="4"/>
      <c r="G139" s="4"/>
      <c r="H139" s="3"/>
      <c r="I139" s="4"/>
      <c r="J139" s="4"/>
      <c r="K139" s="4"/>
      <c r="L139" s="77"/>
      <c r="M139" s="77"/>
      <c r="N139" s="77"/>
      <c r="O139" s="77"/>
      <c r="P139" s="4"/>
      <c r="Q139" s="4"/>
      <c r="R139" s="414">
        <f>SUBTOTAL(9,R123)</f>
        <v>9597.2988611111105</v>
      </c>
      <c r="S139" s="77"/>
      <c r="T139" s="77"/>
      <c r="U139" s="77"/>
      <c r="V139" s="77"/>
      <c r="W139" s="14"/>
      <c r="X139" s="528"/>
      <c r="Y139" s="528"/>
    </row>
    <row r="140" spans="1:26" ht="14.25" hidden="1" customHeight="1" x14ac:dyDescent="0.2">
      <c r="A140" s="14"/>
      <c r="B140" s="14"/>
      <c r="C140" s="14"/>
      <c r="D140" s="14"/>
      <c r="E140" s="82"/>
      <c r="F140" s="82"/>
      <c r="G140" s="82"/>
      <c r="H140" s="1748" t="s">
        <v>106</v>
      </c>
      <c r="I140" s="1749"/>
      <c r="J140" s="82"/>
      <c r="K140" s="82"/>
      <c r="L140" s="1748" t="s">
        <v>515</v>
      </c>
      <c r="M140" s="1749"/>
      <c r="N140" s="1749"/>
      <c r="O140" s="1749"/>
      <c r="P140" s="82"/>
      <c r="Q140" s="82"/>
      <c r="R140" s="1795" t="s">
        <v>108</v>
      </c>
      <c r="S140" s="1795"/>
      <c r="T140" s="1795"/>
      <c r="U140" s="1795"/>
      <c r="V140" s="1795"/>
      <c r="W140" s="14"/>
      <c r="X140" s="528"/>
      <c r="Y140" s="528"/>
    </row>
    <row r="141" spans="1:26" ht="15" hidden="1" customHeight="1" x14ac:dyDescent="0.2">
      <c r="A141" s="571"/>
      <c r="B141" s="571"/>
      <c r="C141" s="571"/>
      <c r="D141" s="529"/>
      <c r="E141" s="529"/>
      <c r="F141" s="529"/>
      <c r="G141" s="529"/>
      <c r="H141" s="116"/>
      <c r="I141" s="116"/>
      <c r="J141" s="116"/>
      <c r="K141" s="116"/>
      <c r="L141" s="528"/>
      <c r="M141" s="529"/>
      <c r="N141" s="531"/>
      <c r="O141" s="531"/>
      <c r="P141" s="528"/>
      <c r="Q141" s="528"/>
      <c r="R141" s="528"/>
      <c r="S141" s="528"/>
      <c r="T141" s="528"/>
      <c r="U141" s="528"/>
      <c r="V141" s="528"/>
      <c r="W141" s="116"/>
      <c r="X141" s="116"/>
      <c r="Y141" s="116"/>
    </row>
    <row r="142" spans="1:26" ht="15" customHeight="1" x14ac:dyDescent="0.25">
      <c r="A142" s="572" t="s">
        <v>106</v>
      </c>
      <c r="B142" s="572"/>
      <c r="C142" s="572"/>
      <c r="D142" s="529"/>
      <c r="E142" s="529"/>
      <c r="F142" s="529"/>
      <c r="G142" s="116"/>
      <c r="H142" s="116"/>
      <c r="I142" s="116"/>
      <c r="J142" s="116"/>
      <c r="K142" s="116"/>
      <c r="L142" s="116"/>
      <c r="M142" s="528"/>
      <c r="N142" s="528"/>
      <c r="O142" s="528"/>
      <c r="P142" s="528"/>
      <c r="Q142" s="528"/>
      <c r="R142" s="528"/>
      <c r="S142" s="528"/>
      <c r="T142" s="528"/>
      <c r="U142" s="528"/>
      <c r="V142" s="528"/>
      <c r="W142" s="116"/>
      <c r="X142" s="116"/>
      <c r="Y142" s="116"/>
    </row>
    <row r="143" spans="1:26" ht="15" customHeight="1" x14ac:dyDescent="0.2">
      <c r="A143" s="528"/>
      <c r="B143" s="528"/>
      <c r="C143" s="528"/>
      <c r="D143" s="531"/>
      <c r="E143" s="529"/>
      <c r="F143" s="528"/>
      <c r="G143" s="528"/>
      <c r="H143" s="528"/>
      <c r="I143" s="528"/>
      <c r="J143" s="528"/>
      <c r="K143" s="528"/>
      <c r="L143" s="528"/>
      <c r="M143" s="528"/>
      <c r="N143" s="528"/>
      <c r="O143" s="528"/>
      <c r="P143" s="528"/>
      <c r="Q143" s="528"/>
      <c r="R143" s="528"/>
      <c r="S143" s="528"/>
      <c r="T143" s="528"/>
      <c r="U143" s="528"/>
      <c r="V143" s="528"/>
      <c r="W143" s="528"/>
    </row>
    <row r="144" spans="1:26" ht="14.25" customHeight="1" x14ac:dyDescent="0.2">
      <c r="A144" s="528"/>
      <c r="B144" s="528"/>
      <c r="C144" s="528"/>
      <c r="D144" s="528"/>
      <c r="E144" s="529"/>
      <c r="F144" s="528"/>
      <c r="G144" s="528"/>
      <c r="H144" s="528"/>
      <c r="I144" s="528"/>
      <c r="J144" s="528"/>
      <c r="K144" s="528"/>
      <c r="L144" s="528"/>
      <c r="M144" s="528"/>
      <c r="N144" s="528"/>
      <c r="O144" s="528"/>
      <c r="P144" s="528"/>
      <c r="Q144" s="528"/>
      <c r="R144" s="528"/>
      <c r="S144" s="528"/>
      <c r="T144" s="528"/>
      <c r="U144" s="528"/>
      <c r="V144" s="528"/>
      <c r="W144" s="528"/>
    </row>
    <row r="145" spans="1:26" ht="14.25" customHeight="1" x14ac:dyDescent="0.2">
      <c r="A145" s="528"/>
      <c r="B145" s="528"/>
      <c r="C145" s="528"/>
      <c r="D145" s="528"/>
      <c r="E145" s="529"/>
      <c r="F145" s="528"/>
      <c r="G145" s="528"/>
      <c r="H145" s="528"/>
      <c r="I145" s="528"/>
      <c r="J145" s="528"/>
      <c r="K145" s="528"/>
      <c r="L145" s="528"/>
      <c r="M145" s="528"/>
      <c r="N145" s="528"/>
      <c r="O145" s="528"/>
      <c r="P145" s="528"/>
      <c r="Q145" s="528"/>
      <c r="R145" s="528"/>
      <c r="S145" s="528"/>
      <c r="T145" s="528"/>
      <c r="U145" s="528"/>
      <c r="V145" s="528"/>
      <c r="W145" s="528"/>
    </row>
    <row r="146" spans="1:26" ht="14.25" customHeight="1" x14ac:dyDescent="0.2">
      <c r="A146" s="528"/>
      <c r="B146" s="528"/>
      <c r="C146" s="528"/>
      <c r="D146" s="528"/>
      <c r="E146" s="529"/>
      <c r="F146" s="528"/>
      <c r="G146" s="528"/>
      <c r="H146" s="528"/>
      <c r="I146" s="528"/>
      <c r="J146" s="528"/>
      <c r="K146" s="573"/>
      <c r="L146" s="528"/>
      <c r="M146" s="528"/>
      <c r="N146" s="528"/>
      <c r="O146" s="528"/>
      <c r="P146" s="528"/>
      <c r="Q146" s="528"/>
      <c r="R146" s="528"/>
      <c r="S146" s="528"/>
      <c r="T146" s="528"/>
      <c r="U146" s="528"/>
      <c r="V146" s="528"/>
      <c r="W146" s="528"/>
    </row>
    <row r="147" spans="1:26" ht="14.25" customHeight="1" x14ac:dyDescent="0.2">
      <c r="A147" s="528"/>
      <c r="B147" s="528"/>
      <c r="C147" s="528"/>
      <c r="D147" s="528"/>
      <c r="E147" s="529"/>
      <c r="F147" s="528"/>
      <c r="G147" s="528"/>
      <c r="H147" s="528"/>
      <c r="I147" s="528"/>
      <c r="J147" s="528"/>
      <c r="K147" s="528"/>
      <c r="L147" s="528"/>
      <c r="M147" s="528"/>
      <c r="N147" s="528"/>
      <c r="O147" s="528"/>
      <c r="P147" s="528"/>
      <c r="Q147" s="528"/>
      <c r="R147" s="528"/>
      <c r="S147" s="528"/>
      <c r="T147" s="528"/>
      <c r="U147" s="528"/>
      <c r="V147" s="528"/>
      <c r="W147" s="528"/>
    </row>
    <row r="148" spans="1:26" ht="14.25" customHeight="1" x14ac:dyDescent="0.2">
      <c r="A148" s="528"/>
      <c r="B148" s="528"/>
      <c r="C148" s="528"/>
      <c r="D148" s="528"/>
      <c r="E148" s="529"/>
      <c r="F148" s="528"/>
      <c r="G148" s="528"/>
      <c r="H148" s="528"/>
      <c r="I148" s="528"/>
      <c r="J148" s="528"/>
      <c r="K148" s="528"/>
      <c r="L148" s="528"/>
      <c r="M148" s="528"/>
      <c r="N148" s="528"/>
      <c r="O148" s="528"/>
      <c r="P148" s="528"/>
      <c r="Q148" s="528"/>
      <c r="R148" s="528"/>
      <c r="S148" s="528"/>
      <c r="T148" s="528"/>
      <c r="U148" s="528"/>
      <c r="V148" s="528"/>
      <c r="W148" s="528"/>
    </row>
    <row r="149" spans="1:26" ht="14.25" customHeight="1" x14ac:dyDescent="0.2">
      <c r="A149" s="528"/>
      <c r="B149" s="528"/>
      <c r="C149" s="528"/>
      <c r="D149" s="528"/>
      <c r="E149" s="529"/>
      <c r="F149" s="528"/>
      <c r="G149" s="528"/>
      <c r="H149" s="528"/>
      <c r="I149" s="528"/>
      <c r="J149" s="528"/>
      <c r="K149" s="528"/>
      <c r="L149" s="528"/>
      <c r="M149" s="528"/>
      <c r="N149" s="528"/>
      <c r="O149" s="528"/>
      <c r="P149" s="528"/>
      <c r="Q149" s="528"/>
      <c r="R149" s="528"/>
      <c r="S149" s="528"/>
      <c r="T149" s="528"/>
      <c r="U149" s="528"/>
      <c r="V149" s="528"/>
      <c r="W149" s="528"/>
    </row>
    <row r="150" spans="1:26" ht="14.25" customHeight="1" x14ac:dyDescent="0.2">
      <c r="A150" s="528"/>
      <c r="B150" s="528"/>
      <c r="C150" s="528"/>
      <c r="D150" s="528"/>
      <c r="E150" s="529"/>
      <c r="F150" s="528"/>
      <c r="G150" s="528"/>
      <c r="H150" s="528"/>
      <c r="I150" s="528"/>
      <c r="J150" s="528"/>
      <c r="K150" s="528"/>
      <c r="L150" s="528"/>
      <c r="M150" s="528"/>
      <c r="N150" s="528"/>
      <c r="O150" s="528"/>
      <c r="P150" s="528"/>
      <c r="Q150" s="528"/>
      <c r="R150" s="528"/>
      <c r="S150" s="528"/>
      <c r="T150" s="528"/>
      <c r="U150" s="528"/>
      <c r="V150" s="528"/>
      <c r="W150" s="528"/>
    </row>
    <row r="151" spans="1:26" ht="14.25" customHeight="1" x14ac:dyDescent="0.2">
      <c r="A151" s="528"/>
      <c r="B151" s="528"/>
      <c r="C151" s="528"/>
      <c r="D151" s="528"/>
      <c r="E151" s="529"/>
      <c r="F151" s="528"/>
      <c r="G151" s="528"/>
      <c r="H151" s="528"/>
      <c r="I151" s="528"/>
      <c r="J151" s="528"/>
      <c r="K151" s="528"/>
      <c r="L151" s="528"/>
      <c r="M151" s="528"/>
      <c r="N151" s="528"/>
      <c r="O151" s="528"/>
      <c r="P151" s="528"/>
      <c r="Q151" s="528"/>
      <c r="R151" s="528"/>
      <c r="S151" s="528"/>
      <c r="T151" s="528"/>
      <c r="U151" s="528"/>
      <c r="V151" s="528"/>
      <c r="W151" s="528"/>
    </row>
    <row r="152" spans="1:26" ht="14.25" customHeight="1" x14ac:dyDescent="0.2">
      <c r="A152" s="528"/>
      <c r="B152" s="528"/>
      <c r="C152" s="528"/>
      <c r="D152" s="528"/>
      <c r="E152" s="529"/>
      <c r="F152" s="528"/>
      <c r="G152" s="528"/>
      <c r="H152" s="528"/>
      <c r="I152" s="528"/>
      <c r="J152" s="528"/>
      <c r="K152" s="528"/>
      <c r="L152" s="528"/>
      <c r="M152" s="528"/>
      <c r="N152" s="528"/>
      <c r="O152" s="528"/>
      <c r="P152" s="528"/>
      <c r="Q152" s="528"/>
      <c r="R152" s="528"/>
      <c r="S152" s="528"/>
      <c r="T152" s="528"/>
      <c r="U152" s="528"/>
      <c r="V152" s="528"/>
      <c r="W152" s="528"/>
    </row>
    <row r="153" spans="1:26" ht="14.25" customHeight="1" x14ac:dyDescent="0.2">
      <c r="A153" s="528"/>
      <c r="B153" s="528"/>
      <c r="C153" s="528"/>
      <c r="D153" s="528"/>
      <c r="E153" s="529"/>
      <c r="F153" s="528"/>
      <c r="G153" s="528"/>
      <c r="H153" s="528"/>
      <c r="I153" s="528"/>
      <c r="J153" s="528"/>
      <c r="K153" s="528"/>
      <c r="L153" s="528"/>
      <c r="M153" s="528"/>
      <c r="N153" s="528"/>
      <c r="O153" s="528"/>
      <c r="P153" s="528"/>
      <c r="Q153" s="528"/>
      <c r="R153" s="528"/>
      <c r="S153" s="528"/>
      <c r="T153" s="528"/>
      <c r="U153" s="528"/>
      <c r="V153" s="528"/>
      <c r="W153" s="528"/>
      <c r="Y153" s="528"/>
      <c r="Z153" s="528"/>
    </row>
    <row r="154" spans="1:26" ht="14.25" customHeight="1" x14ac:dyDescent="0.2">
      <c r="A154" s="528"/>
      <c r="B154" s="528"/>
      <c r="C154" s="528"/>
      <c r="D154" s="528"/>
      <c r="E154" s="529"/>
      <c r="F154" s="528"/>
      <c r="G154" s="528"/>
      <c r="H154" s="528"/>
      <c r="I154" s="528"/>
      <c r="J154" s="528"/>
      <c r="K154" s="528"/>
      <c r="L154" s="528"/>
      <c r="M154" s="528"/>
      <c r="N154" s="528"/>
      <c r="O154" s="528"/>
      <c r="P154" s="528"/>
      <c r="Q154" s="528"/>
      <c r="R154" s="528"/>
      <c r="S154" s="528"/>
      <c r="T154" s="528"/>
      <c r="U154" s="528"/>
      <c r="V154" s="528"/>
      <c r="W154" s="528"/>
      <c r="Y154" s="528"/>
      <c r="Z154" s="528"/>
    </row>
    <row r="155" spans="1:26" ht="14.25" customHeight="1" x14ac:dyDescent="0.2">
      <c r="A155" s="528"/>
      <c r="B155" s="528"/>
      <c r="C155" s="528"/>
      <c r="D155" s="528"/>
      <c r="E155" s="529"/>
      <c r="F155" s="528"/>
      <c r="G155" s="528"/>
      <c r="H155" s="528"/>
      <c r="I155" s="528"/>
      <c r="J155" s="528"/>
      <c r="K155" s="528"/>
      <c r="L155" s="528"/>
      <c r="M155" s="528"/>
      <c r="N155" s="528"/>
      <c r="O155" s="528"/>
      <c r="P155" s="528"/>
      <c r="Q155" s="528"/>
      <c r="R155" s="528"/>
      <c r="S155" s="528"/>
      <c r="T155" s="528"/>
      <c r="U155" s="528"/>
      <c r="V155" s="528"/>
      <c r="W155" s="528"/>
      <c r="Y155" s="528"/>
      <c r="Z155" s="528"/>
    </row>
    <row r="156" spans="1:26" ht="14.25" customHeight="1" x14ac:dyDescent="0.2">
      <c r="A156" s="528"/>
      <c r="B156" s="528"/>
      <c r="C156" s="528"/>
      <c r="D156" s="528"/>
      <c r="E156" s="529"/>
      <c r="F156" s="528"/>
      <c r="G156" s="528"/>
      <c r="H156" s="528"/>
      <c r="I156" s="528"/>
      <c r="J156" s="528"/>
      <c r="K156" s="528"/>
      <c r="L156" s="528"/>
      <c r="M156" s="528"/>
      <c r="N156" s="528"/>
      <c r="O156" s="528"/>
      <c r="P156" s="528"/>
      <c r="Q156" s="528"/>
      <c r="R156" s="528"/>
      <c r="S156" s="528"/>
      <c r="T156" s="528"/>
      <c r="U156" s="528"/>
      <c r="V156" s="528"/>
      <c r="W156" s="528"/>
      <c r="Y156" s="528"/>
      <c r="Z156" s="528"/>
    </row>
    <row r="157" spans="1:26" ht="14.25" customHeight="1" x14ac:dyDescent="0.2">
      <c r="A157" s="528"/>
      <c r="B157" s="528"/>
      <c r="C157" s="528"/>
      <c r="D157" s="528"/>
      <c r="E157" s="529"/>
      <c r="F157" s="528"/>
      <c r="G157" s="528"/>
      <c r="H157" s="528"/>
      <c r="I157" s="528"/>
      <c r="J157" s="528"/>
      <c r="K157" s="528"/>
      <c r="L157" s="528"/>
      <c r="M157" s="528"/>
      <c r="N157" s="528"/>
      <c r="O157" s="528"/>
      <c r="P157" s="528"/>
      <c r="Q157" s="528"/>
      <c r="R157" s="528"/>
      <c r="S157" s="528"/>
      <c r="T157" s="528"/>
      <c r="U157" s="528"/>
      <c r="V157" s="528"/>
      <c r="W157" s="528"/>
      <c r="Y157" s="528"/>
      <c r="Z157" s="528"/>
    </row>
    <row r="158" spans="1:26" ht="14.25" customHeight="1" x14ac:dyDescent="0.2">
      <c r="A158" s="528"/>
      <c r="B158" s="528"/>
      <c r="C158" s="528"/>
      <c r="D158" s="528"/>
      <c r="E158" s="529"/>
      <c r="F158" s="528"/>
      <c r="G158" s="528"/>
      <c r="H158" s="528"/>
      <c r="I158" s="528"/>
      <c r="J158" s="528"/>
      <c r="K158" s="528"/>
      <c r="L158" s="528"/>
      <c r="M158" s="528"/>
      <c r="N158" s="528"/>
      <c r="O158" s="528"/>
      <c r="P158" s="528"/>
      <c r="Q158" s="528"/>
      <c r="R158" s="528"/>
      <c r="S158" s="528"/>
      <c r="T158" s="528"/>
      <c r="U158" s="528"/>
      <c r="V158" s="528"/>
      <c r="W158" s="528"/>
      <c r="Y158" s="528"/>
      <c r="Z158" s="528"/>
    </row>
    <row r="159" spans="1:26" ht="14.25" customHeight="1" x14ac:dyDescent="0.2">
      <c r="A159" s="528"/>
      <c r="B159" s="528"/>
      <c r="C159" s="528"/>
      <c r="D159" s="528"/>
      <c r="E159" s="529"/>
      <c r="F159" s="528"/>
      <c r="G159" s="528"/>
      <c r="H159" s="528"/>
      <c r="I159" s="528"/>
      <c r="J159" s="528"/>
      <c r="K159" s="528"/>
      <c r="L159" s="528"/>
      <c r="M159" s="528"/>
      <c r="N159" s="528"/>
      <c r="O159" s="528"/>
      <c r="P159" s="528"/>
      <c r="Q159" s="528"/>
      <c r="R159" s="528"/>
      <c r="S159" s="528"/>
      <c r="T159" s="528"/>
      <c r="U159" s="528"/>
      <c r="V159" s="528"/>
      <c r="W159" s="528"/>
      <c r="Y159" s="528"/>
      <c r="Z159" s="528"/>
    </row>
    <row r="160" spans="1:26" ht="14.25" customHeight="1" x14ac:dyDescent="0.2">
      <c r="A160" s="528"/>
      <c r="B160" s="528"/>
      <c r="C160" s="528"/>
      <c r="D160" s="528"/>
      <c r="E160" s="529"/>
      <c r="F160" s="528"/>
      <c r="G160" s="528"/>
      <c r="H160" s="528"/>
      <c r="I160" s="528"/>
      <c r="J160" s="528"/>
      <c r="K160" s="528"/>
      <c r="L160" s="528"/>
      <c r="M160" s="528"/>
      <c r="N160" s="528"/>
      <c r="O160" s="528"/>
      <c r="P160" s="528"/>
      <c r="Q160" s="528"/>
      <c r="R160" s="528"/>
      <c r="S160" s="528"/>
      <c r="T160" s="528"/>
      <c r="U160" s="528"/>
      <c r="V160" s="528"/>
      <c r="W160" s="528"/>
      <c r="Y160" s="528"/>
      <c r="Z160" s="528"/>
    </row>
    <row r="161" spans="1:26" ht="14.25" customHeight="1" x14ac:dyDescent="0.2">
      <c r="A161" s="528"/>
      <c r="B161" s="528"/>
      <c r="C161" s="528"/>
      <c r="D161" s="528"/>
      <c r="E161" s="529"/>
      <c r="F161" s="528"/>
      <c r="G161" s="528"/>
      <c r="H161" s="528"/>
      <c r="I161" s="528"/>
      <c r="J161" s="528"/>
      <c r="K161" s="528"/>
      <c r="L161" s="528"/>
      <c r="M161" s="528"/>
      <c r="N161" s="528"/>
      <c r="O161" s="528"/>
      <c r="P161" s="528"/>
      <c r="Q161" s="528"/>
      <c r="R161" s="528"/>
      <c r="S161" s="528"/>
      <c r="T161" s="528"/>
      <c r="U161" s="528"/>
      <c r="V161" s="528"/>
      <c r="W161" s="528"/>
      <c r="Y161" s="528"/>
      <c r="Z161" s="528"/>
    </row>
    <row r="162" spans="1:26" ht="14.25" customHeight="1" x14ac:dyDescent="0.2">
      <c r="A162" s="528"/>
      <c r="B162" s="528"/>
      <c r="C162" s="528"/>
      <c r="D162" s="528"/>
      <c r="E162" s="529"/>
      <c r="F162" s="528"/>
      <c r="G162" s="528"/>
      <c r="H162" s="528"/>
      <c r="I162" s="528"/>
      <c r="J162" s="528"/>
      <c r="K162" s="528"/>
      <c r="L162" s="528"/>
      <c r="M162" s="528"/>
      <c r="N162" s="528"/>
      <c r="O162" s="528"/>
      <c r="P162" s="528"/>
      <c r="Q162" s="528"/>
      <c r="R162" s="528"/>
      <c r="S162" s="528"/>
      <c r="T162" s="528"/>
      <c r="U162" s="528"/>
      <c r="V162" s="528"/>
      <c r="W162" s="528"/>
      <c r="Y162" s="528"/>
      <c r="Z162" s="528"/>
    </row>
    <row r="163" spans="1:26" ht="14.25" customHeight="1" x14ac:dyDescent="0.2">
      <c r="A163" s="528"/>
      <c r="B163" s="528"/>
      <c r="C163" s="528"/>
      <c r="D163" s="528"/>
      <c r="E163" s="529"/>
      <c r="F163" s="528"/>
      <c r="G163" s="528"/>
      <c r="H163" s="528"/>
      <c r="I163" s="528"/>
      <c r="J163" s="528"/>
      <c r="K163" s="528"/>
      <c r="L163" s="528"/>
      <c r="M163" s="528"/>
      <c r="N163" s="528"/>
      <c r="O163" s="528"/>
      <c r="P163" s="528"/>
      <c r="Q163" s="528"/>
      <c r="R163" s="528"/>
      <c r="S163" s="528"/>
      <c r="T163" s="528"/>
      <c r="U163" s="528"/>
      <c r="V163" s="528"/>
      <c r="W163" s="528"/>
      <c r="Y163" s="528"/>
      <c r="Z163" s="528"/>
    </row>
    <row r="164" spans="1:26" ht="14.25" customHeight="1" x14ac:dyDescent="0.2">
      <c r="A164" s="528"/>
      <c r="B164" s="528"/>
      <c r="C164" s="528"/>
      <c r="D164" s="528"/>
      <c r="E164" s="529"/>
      <c r="F164" s="528"/>
      <c r="G164" s="528"/>
      <c r="H164" s="528"/>
      <c r="I164" s="528"/>
      <c r="J164" s="528"/>
      <c r="K164" s="528"/>
      <c r="L164" s="528"/>
      <c r="M164" s="528"/>
      <c r="N164" s="528"/>
      <c r="O164" s="528"/>
      <c r="P164" s="528"/>
      <c r="Q164" s="528"/>
      <c r="R164" s="528"/>
      <c r="S164" s="528"/>
      <c r="T164" s="528"/>
      <c r="U164" s="528"/>
      <c r="V164" s="528"/>
      <c r="W164" s="528"/>
      <c r="Y164" s="528"/>
      <c r="Z164" s="528"/>
    </row>
    <row r="165" spans="1:26" ht="14.25" customHeight="1" x14ac:dyDescent="0.2">
      <c r="A165" s="528"/>
      <c r="B165" s="528"/>
      <c r="C165" s="528"/>
      <c r="D165" s="528"/>
      <c r="E165" s="529"/>
      <c r="F165" s="528"/>
      <c r="G165" s="528"/>
      <c r="H165" s="528"/>
      <c r="I165" s="528"/>
      <c r="J165" s="528"/>
      <c r="K165" s="528"/>
      <c r="L165" s="528"/>
      <c r="M165" s="528"/>
      <c r="N165" s="528"/>
      <c r="O165" s="528"/>
      <c r="P165" s="528"/>
      <c r="Q165" s="528"/>
      <c r="R165" s="528"/>
      <c r="S165" s="528"/>
      <c r="T165" s="528"/>
      <c r="U165" s="528"/>
      <c r="V165" s="528"/>
      <c r="W165" s="528"/>
      <c r="Y165" s="528"/>
      <c r="Z165" s="528"/>
    </row>
    <row r="166" spans="1:26" ht="14.25" customHeight="1" x14ac:dyDescent="0.2">
      <c r="A166" s="528"/>
      <c r="B166" s="528"/>
      <c r="C166" s="528"/>
      <c r="D166" s="528"/>
      <c r="E166" s="529"/>
      <c r="F166" s="528"/>
      <c r="G166" s="528"/>
      <c r="H166" s="528"/>
      <c r="I166" s="528"/>
      <c r="J166" s="528"/>
      <c r="K166" s="528"/>
      <c r="L166" s="528"/>
      <c r="M166" s="528"/>
      <c r="N166" s="528"/>
      <c r="O166" s="528"/>
      <c r="P166" s="528"/>
      <c r="Q166" s="528"/>
      <c r="R166" s="528"/>
      <c r="S166" s="528"/>
      <c r="T166" s="528"/>
      <c r="U166" s="528"/>
      <c r="V166" s="528"/>
      <c r="W166" s="528"/>
      <c r="Y166" s="528"/>
      <c r="Z166" s="528"/>
    </row>
    <row r="167" spans="1:26" ht="14.25" customHeight="1" x14ac:dyDescent="0.2">
      <c r="A167" s="528"/>
      <c r="B167" s="528"/>
      <c r="C167" s="528"/>
      <c r="D167" s="528"/>
      <c r="E167" s="529"/>
      <c r="F167" s="528"/>
      <c r="G167" s="528"/>
      <c r="H167" s="528"/>
      <c r="I167" s="528"/>
      <c r="J167" s="528"/>
      <c r="K167" s="528"/>
      <c r="L167" s="528"/>
      <c r="M167" s="528"/>
      <c r="N167" s="528"/>
      <c r="O167" s="528"/>
      <c r="P167" s="528"/>
      <c r="Q167" s="528"/>
      <c r="R167" s="528"/>
      <c r="S167" s="528"/>
      <c r="T167" s="528"/>
      <c r="U167" s="528"/>
      <c r="V167" s="528"/>
      <c r="W167" s="528"/>
      <c r="Y167" s="528"/>
      <c r="Z167" s="528"/>
    </row>
    <row r="168" spans="1:26" ht="14.25" customHeight="1" x14ac:dyDescent="0.2">
      <c r="A168" s="528"/>
      <c r="B168" s="528"/>
      <c r="C168" s="528"/>
      <c r="D168" s="528"/>
      <c r="E168" s="529"/>
      <c r="F168" s="528"/>
      <c r="G168" s="528"/>
      <c r="H168" s="528"/>
      <c r="I168" s="528"/>
      <c r="J168" s="528"/>
      <c r="K168" s="528"/>
      <c r="L168" s="528"/>
      <c r="M168" s="528"/>
      <c r="N168" s="528"/>
      <c r="O168" s="528"/>
      <c r="P168" s="528"/>
      <c r="Q168" s="528"/>
      <c r="R168" s="528"/>
      <c r="S168" s="528"/>
      <c r="T168" s="528"/>
      <c r="U168" s="528"/>
      <c r="V168" s="528"/>
      <c r="W168" s="528"/>
      <c r="Y168" s="528"/>
      <c r="Z168" s="528"/>
    </row>
    <row r="169" spans="1:26" ht="14.25" customHeight="1" x14ac:dyDescent="0.2">
      <c r="A169" s="528"/>
      <c r="B169" s="528"/>
      <c r="C169" s="528"/>
      <c r="D169" s="528"/>
      <c r="E169" s="529"/>
      <c r="F169" s="528"/>
      <c r="G169" s="528"/>
      <c r="H169" s="528"/>
      <c r="I169" s="528"/>
      <c r="J169" s="528"/>
      <c r="K169" s="528"/>
      <c r="L169" s="528"/>
      <c r="M169" s="528"/>
      <c r="N169" s="528"/>
      <c r="O169" s="528"/>
      <c r="P169" s="528"/>
      <c r="Q169" s="528"/>
      <c r="R169" s="528"/>
      <c r="S169" s="528"/>
      <c r="T169" s="528"/>
      <c r="U169" s="528"/>
      <c r="V169" s="528"/>
      <c r="W169" s="528"/>
      <c r="Y169" s="528"/>
      <c r="Z169" s="528"/>
    </row>
    <row r="170" spans="1:26" ht="14.25" customHeight="1" x14ac:dyDescent="0.2">
      <c r="A170" s="528"/>
      <c r="B170" s="528"/>
      <c r="C170" s="528"/>
      <c r="D170" s="528"/>
      <c r="E170" s="529"/>
      <c r="F170" s="528"/>
      <c r="G170" s="528"/>
      <c r="H170" s="528"/>
      <c r="I170" s="528"/>
      <c r="J170" s="528"/>
      <c r="K170" s="528"/>
      <c r="L170" s="528"/>
      <c r="M170" s="528"/>
      <c r="N170" s="528"/>
      <c r="O170" s="528"/>
      <c r="P170" s="528"/>
      <c r="Q170" s="528"/>
      <c r="R170" s="528"/>
      <c r="S170" s="528"/>
      <c r="T170" s="528"/>
      <c r="U170" s="528"/>
      <c r="V170" s="528"/>
      <c r="W170" s="528"/>
      <c r="Y170" s="528"/>
      <c r="Z170" s="528"/>
    </row>
    <row r="171" spans="1:26" ht="14.25" customHeight="1" x14ac:dyDescent="0.2">
      <c r="A171" s="528"/>
      <c r="B171" s="528"/>
      <c r="C171" s="528"/>
      <c r="D171" s="528"/>
      <c r="E171" s="529"/>
      <c r="F171" s="528"/>
      <c r="G171" s="528"/>
      <c r="H171" s="528"/>
      <c r="I171" s="528"/>
      <c r="J171" s="528"/>
      <c r="K171" s="528"/>
      <c r="L171" s="528"/>
      <c r="M171" s="528"/>
      <c r="N171" s="528"/>
      <c r="O171" s="528"/>
      <c r="P171" s="528"/>
      <c r="Q171" s="528"/>
      <c r="R171" s="528"/>
      <c r="S171" s="528"/>
      <c r="T171" s="528"/>
      <c r="U171" s="528"/>
      <c r="V171" s="528"/>
      <c r="W171" s="528"/>
      <c r="Y171" s="528"/>
      <c r="Z171" s="528"/>
    </row>
    <row r="172" spans="1:26" ht="14.25" customHeight="1" x14ac:dyDescent="0.2">
      <c r="A172" s="528"/>
      <c r="B172" s="528"/>
      <c r="C172" s="528"/>
      <c r="D172" s="528"/>
      <c r="E172" s="529"/>
      <c r="F172" s="528"/>
      <c r="G172" s="528"/>
      <c r="H172" s="528"/>
      <c r="I172" s="528"/>
      <c r="J172" s="528"/>
      <c r="K172" s="528"/>
      <c r="L172" s="528"/>
      <c r="M172" s="528"/>
      <c r="N172" s="528"/>
      <c r="O172" s="528"/>
      <c r="P172" s="528"/>
      <c r="Q172" s="528"/>
      <c r="R172" s="528"/>
      <c r="S172" s="528"/>
      <c r="T172" s="528"/>
      <c r="U172" s="528"/>
      <c r="V172" s="528"/>
      <c r="W172" s="528"/>
      <c r="X172" s="528"/>
      <c r="Y172" s="528"/>
      <c r="Z172" s="528"/>
    </row>
    <row r="173" spans="1:26" ht="14.25" customHeight="1" x14ac:dyDescent="0.2">
      <c r="A173" s="528"/>
      <c r="B173" s="528"/>
      <c r="C173" s="528"/>
      <c r="D173" s="528"/>
      <c r="E173" s="529"/>
      <c r="F173" s="528"/>
      <c r="G173" s="528"/>
      <c r="H173" s="528"/>
      <c r="I173" s="528"/>
      <c r="J173" s="528"/>
      <c r="K173" s="528"/>
      <c r="L173" s="528"/>
      <c r="M173" s="528"/>
      <c r="N173" s="528"/>
      <c r="O173" s="528"/>
      <c r="P173" s="528"/>
      <c r="Q173" s="528"/>
      <c r="R173" s="528"/>
      <c r="S173" s="528"/>
      <c r="T173" s="528"/>
      <c r="U173" s="528"/>
      <c r="V173" s="528"/>
      <c r="W173" s="528"/>
      <c r="X173" s="528"/>
      <c r="Y173" s="528"/>
      <c r="Z173" s="528"/>
    </row>
    <row r="174" spans="1:26" ht="14.25" customHeight="1" x14ac:dyDescent="0.2">
      <c r="A174" s="528"/>
      <c r="B174" s="528"/>
      <c r="C174" s="528"/>
      <c r="D174" s="528"/>
      <c r="E174" s="529"/>
      <c r="F174" s="528"/>
      <c r="G174" s="528"/>
      <c r="H174" s="528"/>
      <c r="I174" s="528"/>
      <c r="J174" s="528"/>
      <c r="K174" s="528"/>
      <c r="L174" s="528"/>
      <c r="M174" s="528"/>
      <c r="N174" s="528"/>
      <c r="O174" s="528"/>
      <c r="P174" s="528"/>
      <c r="Q174" s="528"/>
      <c r="R174" s="528"/>
      <c r="S174" s="528"/>
      <c r="T174" s="528"/>
      <c r="U174" s="528"/>
      <c r="V174" s="528"/>
      <c r="W174" s="528"/>
      <c r="X174" s="528"/>
      <c r="Y174" s="528"/>
      <c r="Z174" s="528"/>
    </row>
    <row r="175" spans="1:26" ht="14.25" customHeight="1" x14ac:dyDescent="0.2">
      <c r="A175" s="528"/>
      <c r="B175" s="528"/>
      <c r="C175" s="528"/>
      <c r="D175" s="528"/>
      <c r="E175" s="529"/>
      <c r="F175" s="528"/>
      <c r="G175" s="528"/>
      <c r="H175" s="528"/>
      <c r="I175" s="528"/>
      <c r="J175" s="528"/>
      <c r="K175" s="528"/>
      <c r="L175" s="528"/>
      <c r="M175" s="528"/>
      <c r="N175" s="528"/>
      <c r="O175" s="528"/>
      <c r="P175" s="528"/>
      <c r="Q175" s="528"/>
      <c r="R175" s="528"/>
      <c r="S175" s="528"/>
      <c r="T175" s="528"/>
      <c r="U175" s="528"/>
      <c r="V175" s="528"/>
      <c r="W175" s="528"/>
      <c r="X175" s="528"/>
      <c r="Y175" s="528"/>
      <c r="Z175" s="528"/>
    </row>
    <row r="176" spans="1:26" ht="14.25" customHeight="1" x14ac:dyDescent="0.2">
      <c r="A176" s="528"/>
      <c r="B176" s="528"/>
      <c r="C176" s="528"/>
      <c r="D176" s="528"/>
      <c r="E176" s="529"/>
      <c r="F176" s="528"/>
      <c r="G176" s="528"/>
      <c r="H176" s="528"/>
      <c r="I176" s="528"/>
      <c r="J176" s="528"/>
      <c r="K176" s="528"/>
      <c r="L176" s="528"/>
      <c r="M176" s="528"/>
      <c r="N176" s="528"/>
      <c r="O176" s="528"/>
      <c r="P176" s="528"/>
      <c r="Q176" s="528"/>
      <c r="R176" s="528"/>
      <c r="S176" s="528"/>
      <c r="T176" s="528"/>
      <c r="U176" s="528"/>
      <c r="V176" s="528"/>
      <c r="W176" s="528"/>
      <c r="X176" s="528"/>
      <c r="Y176" s="528"/>
      <c r="Z176" s="528"/>
    </row>
    <row r="177" spans="1:26" ht="14.25" customHeight="1" x14ac:dyDescent="0.2">
      <c r="A177" s="528"/>
      <c r="B177" s="528"/>
      <c r="C177" s="528"/>
      <c r="D177" s="528"/>
      <c r="E177" s="529"/>
      <c r="F177" s="528"/>
      <c r="G177" s="528"/>
      <c r="H177" s="528"/>
      <c r="I177" s="528"/>
      <c r="J177" s="528"/>
      <c r="K177" s="528"/>
      <c r="L177" s="528"/>
      <c r="M177" s="528"/>
      <c r="N177" s="528"/>
      <c r="O177" s="528"/>
      <c r="P177" s="528"/>
      <c r="Q177" s="528"/>
      <c r="R177" s="528"/>
      <c r="S177" s="528"/>
      <c r="T177" s="528"/>
      <c r="U177" s="528"/>
      <c r="V177" s="528"/>
      <c r="W177" s="528"/>
      <c r="X177" s="528"/>
      <c r="Y177" s="528"/>
      <c r="Z177" s="528"/>
    </row>
    <row r="178" spans="1:26" ht="14.25" customHeight="1" x14ac:dyDescent="0.2">
      <c r="A178" s="528"/>
      <c r="B178" s="528"/>
      <c r="C178" s="528"/>
      <c r="D178" s="528"/>
      <c r="E178" s="529"/>
      <c r="F178" s="528"/>
      <c r="G178" s="528"/>
      <c r="H178" s="528"/>
      <c r="I178" s="528"/>
      <c r="J178" s="528"/>
      <c r="K178" s="528"/>
      <c r="L178" s="528"/>
      <c r="M178" s="528"/>
      <c r="N178" s="528"/>
      <c r="O178" s="528"/>
      <c r="P178" s="528"/>
      <c r="Q178" s="528"/>
      <c r="R178" s="528"/>
      <c r="S178" s="528"/>
      <c r="T178" s="528"/>
      <c r="U178" s="528"/>
      <c r="V178" s="528"/>
      <c r="W178" s="528"/>
      <c r="X178" s="528"/>
      <c r="Y178" s="528"/>
      <c r="Z178" s="528"/>
    </row>
    <row r="179" spans="1:26" ht="14.25" customHeight="1" x14ac:dyDescent="0.2">
      <c r="A179" s="528"/>
      <c r="B179" s="528"/>
      <c r="C179" s="528"/>
      <c r="D179" s="528"/>
      <c r="E179" s="529"/>
      <c r="F179" s="528"/>
      <c r="G179" s="528"/>
      <c r="H179" s="528"/>
      <c r="I179" s="528"/>
      <c r="J179" s="528"/>
      <c r="K179" s="528"/>
      <c r="L179" s="528"/>
      <c r="M179" s="528"/>
      <c r="N179" s="528"/>
      <c r="O179" s="528"/>
      <c r="P179" s="528"/>
      <c r="Q179" s="528"/>
      <c r="R179" s="528"/>
      <c r="S179" s="528"/>
      <c r="T179" s="528"/>
      <c r="U179" s="528"/>
      <c r="V179" s="528"/>
      <c r="W179" s="528"/>
      <c r="X179" s="528"/>
      <c r="Y179" s="528"/>
      <c r="Z179" s="528"/>
    </row>
    <row r="180" spans="1:26" ht="14.25" customHeight="1" x14ac:dyDescent="0.2">
      <c r="A180" s="528"/>
      <c r="B180" s="528"/>
      <c r="C180" s="528"/>
      <c r="D180" s="528"/>
      <c r="E180" s="529"/>
      <c r="F180" s="528"/>
      <c r="G180" s="528"/>
      <c r="H180" s="528"/>
      <c r="I180" s="528"/>
      <c r="J180" s="528"/>
      <c r="K180" s="528"/>
      <c r="L180" s="528"/>
      <c r="M180" s="528"/>
      <c r="N180" s="528"/>
      <c r="O180" s="528"/>
      <c r="P180" s="528"/>
      <c r="Q180" s="528"/>
      <c r="R180" s="528"/>
      <c r="S180" s="528"/>
      <c r="T180" s="528"/>
      <c r="U180" s="528"/>
      <c r="V180" s="528"/>
      <c r="W180" s="528"/>
      <c r="X180" s="528"/>
      <c r="Y180" s="528"/>
      <c r="Z180" s="528"/>
    </row>
    <row r="181" spans="1:26" ht="14.25" customHeight="1" x14ac:dyDescent="0.2">
      <c r="A181" s="528"/>
      <c r="B181" s="528"/>
      <c r="C181" s="528"/>
      <c r="D181" s="528"/>
      <c r="E181" s="529"/>
      <c r="F181" s="528"/>
      <c r="G181" s="528"/>
      <c r="H181" s="528"/>
      <c r="I181" s="528"/>
      <c r="J181" s="528"/>
      <c r="K181" s="528"/>
      <c r="L181" s="528"/>
      <c r="M181" s="528"/>
      <c r="N181" s="528"/>
      <c r="O181" s="528"/>
      <c r="P181" s="528"/>
      <c r="Q181" s="528"/>
      <c r="R181" s="528"/>
      <c r="S181" s="528"/>
      <c r="T181" s="528"/>
      <c r="U181" s="528"/>
      <c r="V181" s="528"/>
      <c r="W181" s="528"/>
      <c r="X181" s="528"/>
      <c r="Y181" s="528"/>
      <c r="Z181" s="528"/>
    </row>
    <row r="182" spans="1:26" ht="14.25" customHeight="1" x14ac:dyDescent="0.2">
      <c r="A182" s="528"/>
      <c r="B182" s="528"/>
      <c r="C182" s="528"/>
      <c r="D182" s="528"/>
      <c r="E182" s="529"/>
      <c r="F182" s="528"/>
      <c r="G182" s="528"/>
      <c r="H182" s="528"/>
      <c r="I182" s="528"/>
      <c r="J182" s="528"/>
      <c r="K182" s="528"/>
      <c r="L182" s="528"/>
      <c r="M182" s="528"/>
      <c r="N182" s="528"/>
      <c r="O182" s="528"/>
      <c r="P182" s="528"/>
      <c r="Q182" s="528"/>
      <c r="R182" s="528"/>
      <c r="S182" s="528"/>
      <c r="T182" s="528"/>
      <c r="U182" s="528"/>
      <c r="V182" s="528"/>
      <c r="W182" s="528"/>
      <c r="X182" s="528"/>
      <c r="Y182" s="528"/>
      <c r="Z182" s="528"/>
    </row>
    <row r="183" spans="1:26" ht="14.25" customHeight="1" x14ac:dyDescent="0.2">
      <c r="A183" s="528"/>
      <c r="B183" s="528"/>
      <c r="C183" s="528"/>
      <c r="D183" s="528"/>
      <c r="E183" s="529"/>
      <c r="F183" s="528"/>
      <c r="G183" s="528"/>
      <c r="H183" s="528"/>
      <c r="I183" s="528"/>
      <c r="J183" s="528"/>
      <c r="K183" s="528"/>
      <c r="L183" s="528"/>
      <c r="M183" s="528"/>
      <c r="N183" s="528"/>
      <c r="O183" s="528"/>
      <c r="P183" s="528"/>
      <c r="Q183" s="528"/>
      <c r="R183" s="528"/>
      <c r="S183" s="528"/>
      <c r="T183" s="528"/>
      <c r="U183" s="528"/>
      <c r="V183" s="528"/>
      <c r="W183" s="528"/>
      <c r="X183" s="528"/>
      <c r="Y183" s="528"/>
      <c r="Z183" s="528"/>
    </row>
    <row r="184" spans="1:26" ht="14.25" customHeight="1" x14ac:dyDescent="0.2">
      <c r="A184" s="528"/>
      <c r="B184" s="528"/>
      <c r="C184" s="528"/>
      <c r="D184" s="528"/>
      <c r="E184" s="529"/>
      <c r="F184" s="528"/>
      <c r="G184" s="528"/>
      <c r="H184" s="528"/>
      <c r="I184" s="528"/>
      <c r="J184" s="528"/>
      <c r="K184" s="528"/>
      <c r="L184" s="528"/>
      <c r="M184" s="528"/>
      <c r="N184" s="528"/>
      <c r="O184" s="528"/>
      <c r="P184" s="528"/>
      <c r="Q184" s="528"/>
      <c r="R184" s="528"/>
      <c r="S184" s="528"/>
      <c r="T184" s="528"/>
      <c r="U184" s="528"/>
      <c r="V184" s="528"/>
      <c r="W184" s="528"/>
      <c r="X184" s="528"/>
      <c r="Y184" s="528"/>
      <c r="Z184" s="528"/>
    </row>
    <row r="185" spans="1:26" ht="14.25" customHeight="1" x14ac:dyDescent="0.2">
      <c r="A185" s="528"/>
      <c r="B185" s="528"/>
      <c r="C185" s="528"/>
      <c r="D185" s="528"/>
      <c r="E185" s="529"/>
      <c r="F185" s="528"/>
      <c r="G185" s="528"/>
      <c r="H185" s="528"/>
      <c r="I185" s="528"/>
      <c r="J185" s="528"/>
      <c r="K185" s="528"/>
      <c r="L185" s="528"/>
      <c r="M185" s="528"/>
      <c r="N185" s="528"/>
      <c r="O185" s="528"/>
      <c r="P185" s="528"/>
      <c r="Q185" s="528"/>
      <c r="R185" s="528"/>
      <c r="S185" s="528"/>
      <c r="T185" s="528"/>
      <c r="U185" s="528"/>
      <c r="V185" s="528"/>
      <c r="W185" s="528"/>
      <c r="X185" s="528"/>
      <c r="Y185" s="528"/>
      <c r="Z185" s="528"/>
    </row>
    <row r="186" spans="1:26" ht="14.25" customHeight="1" x14ac:dyDescent="0.2">
      <c r="A186" s="528"/>
      <c r="B186" s="528"/>
      <c r="C186" s="528"/>
      <c r="D186" s="528"/>
      <c r="E186" s="529"/>
      <c r="F186" s="528"/>
      <c r="G186" s="528"/>
      <c r="H186" s="528"/>
      <c r="I186" s="528"/>
      <c r="J186" s="528"/>
      <c r="K186" s="528"/>
      <c r="L186" s="528"/>
      <c r="M186" s="528"/>
      <c r="N186" s="528"/>
      <c r="O186" s="528"/>
      <c r="P186" s="528"/>
      <c r="Q186" s="528"/>
      <c r="R186" s="528"/>
      <c r="S186" s="528"/>
      <c r="T186" s="528"/>
      <c r="U186" s="528"/>
      <c r="V186" s="528"/>
      <c r="W186" s="528"/>
      <c r="X186" s="528"/>
      <c r="Y186" s="528"/>
      <c r="Z186" s="528"/>
    </row>
    <row r="187" spans="1:26" ht="14.25" customHeight="1" x14ac:dyDescent="0.2">
      <c r="A187" s="528"/>
      <c r="B187" s="528"/>
      <c r="C187" s="528"/>
      <c r="D187" s="528"/>
      <c r="E187" s="529"/>
      <c r="F187" s="528"/>
      <c r="G187" s="528"/>
      <c r="H187" s="528"/>
      <c r="I187" s="528"/>
      <c r="J187" s="528"/>
      <c r="K187" s="528"/>
      <c r="L187" s="528"/>
      <c r="M187" s="528"/>
      <c r="N187" s="528"/>
      <c r="O187" s="528"/>
      <c r="P187" s="528"/>
      <c r="Q187" s="528"/>
      <c r="R187" s="528"/>
      <c r="S187" s="528"/>
      <c r="T187" s="528"/>
      <c r="U187" s="528"/>
      <c r="V187" s="528"/>
      <c r="W187" s="528"/>
      <c r="X187" s="528"/>
      <c r="Y187" s="528"/>
      <c r="Z187" s="528"/>
    </row>
    <row r="188" spans="1:26" ht="14.25" customHeight="1" x14ac:dyDescent="0.2">
      <c r="A188" s="528"/>
      <c r="B188" s="528"/>
      <c r="C188" s="528"/>
      <c r="D188" s="528"/>
      <c r="E188" s="529"/>
      <c r="F188" s="528"/>
      <c r="G188" s="528"/>
      <c r="H188" s="528"/>
      <c r="I188" s="528"/>
      <c r="J188" s="528"/>
      <c r="K188" s="528"/>
      <c r="L188" s="528"/>
      <c r="M188" s="528"/>
      <c r="N188" s="528"/>
      <c r="O188" s="528"/>
      <c r="P188" s="528"/>
      <c r="Q188" s="528"/>
      <c r="R188" s="528"/>
      <c r="S188" s="528"/>
      <c r="T188" s="528"/>
      <c r="U188" s="528"/>
      <c r="V188" s="528"/>
      <c r="W188" s="528"/>
      <c r="X188" s="528"/>
      <c r="Y188" s="528"/>
      <c r="Z188" s="528"/>
    </row>
    <row r="189" spans="1:26" ht="14.25" customHeight="1" x14ac:dyDescent="0.2">
      <c r="A189" s="528"/>
      <c r="B189" s="528"/>
      <c r="C189" s="528"/>
      <c r="D189" s="528"/>
      <c r="E189" s="529"/>
      <c r="F189" s="528"/>
      <c r="G189" s="528"/>
      <c r="H189" s="528"/>
      <c r="I189" s="528"/>
      <c r="J189" s="528"/>
      <c r="K189" s="528"/>
      <c r="L189" s="528"/>
      <c r="M189" s="528"/>
      <c r="N189" s="528"/>
      <c r="O189" s="528"/>
      <c r="P189" s="528"/>
      <c r="Q189" s="528"/>
      <c r="R189" s="528"/>
      <c r="S189" s="528"/>
      <c r="T189" s="528"/>
      <c r="U189" s="528"/>
      <c r="V189" s="528"/>
      <c r="W189" s="528"/>
      <c r="X189" s="528"/>
      <c r="Y189" s="528"/>
      <c r="Z189" s="528"/>
    </row>
    <row r="190" spans="1:26" ht="14.25" customHeight="1" x14ac:dyDescent="0.2">
      <c r="A190" s="528"/>
      <c r="B190" s="528"/>
      <c r="C190" s="528"/>
      <c r="D190" s="528"/>
      <c r="E190" s="529"/>
      <c r="F190" s="528"/>
      <c r="G190" s="528"/>
      <c r="H190" s="528"/>
      <c r="I190" s="528"/>
      <c r="J190" s="528"/>
      <c r="K190" s="528"/>
      <c r="L190" s="528"/>
      <c r="M190" s="528"/>
      <c r="N190" s="528"/>
      <c r="O190" s="528"/>
      <c r="P190" s="528"/>
      <c r="Q190" s="528"/>
      <c r="R190" s="528"/>
      <c r="S190" s="528"/>
      <c r="T190" s="528"/>
      <c r="U190" s="528"/>
      <c r="V190" s="528"/>
      <c r="W190" s="528"/>
      <c r="X190" s="528"/>
      <c r="Y190" s="528"/>
      <c r="Z190" s="528"/>
    </row>
    <row r="191" spans="1:26" ht="14.25" customHeight="1" x14ac:dyDescent="0.2">
      <c r="A191" s="528"/>
      <c r="B191" s="528"/>
      <c r="C191" s="528"/>
      <c r="D191" s="528"/>
      <c r="E191" s="529"/>
      <c r="F191" s="528"/>
      <c r="G191" s="528"/>
      <c r="H191" s="528"/>
      <c r="I191" s="528"/>
      <c r="J191" s="528"/>
      <c r="K191" s="528"/>
      <c r="L191" s="528"/>
      <c r="M191" s="528"/>
      <c r="N191" s="528"/>
      <c r="O191" s="528"/>
      <c r="P191" s="528"/>
      <c r="Q191" s="528"/>
      <c r="R191" s="528"/>
      <c r="S191" s="528"/>
      <c r="T191" s="528"/>
      <c r="U191" s="528"/>
      <c r="V191" s="528"/>
      <c r="W191" s="528"/>
      <c r="X191" s="528"/>
      <c r="Y191" s="528"/>
      <c r="Z191" s="528"/>
    </row>
    <row r="192" spans="1:26" ht="14.25" customHeight="1" x14ac:dyDescent="0.2">
      <c r="A192" s="528"/>
      <c r="B192" s="528"/>
      <c r="C192" s="528"/>
      <c r="D192" s="528"/>
      <c r="E192" s="529"/>
      <c r="F192" s="528"/>
      <c r="G192" s="528"/>
      <c r="H192" s="528"/>
      <c r="I192" s="528"/>
      <c r="J192" s="528"/>
      <c r="K192" s="528"/>
      <c r="L192" s="528"/>
      <c r="M192" s="528"/>
      <c r="N192" s="528"/>
      <c r="O192" s="528"/>
      <c r="P192" s="528"/>
      <c r="Q192" s="528"/>
      <c r="R192" s="528"/>
      <c r="S192" s="528"/>
      <c r="T192" s="528"/>
      <c r="U192" s="528"/>
      <c r="V192" s="528"/>
      <c r="W192" s="528"/>
      <c r="X192" s="528"/>
      <c r="Y192" s="528"/>
      <c r="Z192" s="528"/>
    </row>
    <row r="193" spans="1:26" ht="14.25" customHeight="1" x14ac:dyDescent="0.2">
      <c r="A193" s="528"/>
      <c r="B193" s="528"/>
      <c r="C193" s="528"/>
      <c r="D193" s="528"/>
      <c r="E193" s="529"/>
      <c r="F193" s="528"/>
      <c r="G193" s="528"/>
      <c r="H193" s="528"/>
      <c r="I193" s="528"/>
      <c r="J193" s="528"/>
      <c r="K193" s="528"/>
      <c r="L193" s="528"/>
      <c r="M193" s="528"/>
      <c r="N193" s="528"/>
      <c r="O193" s="528"/>
      <c r="P193" s="528"/>
      <c r="Q193" s="528"/>
      <c r="R193" s="528"/>
      <c r="S193" s="528"/>
      <c r="T193" s="528"/>
      <c r="U193" s="528"/>
      <c r="V193" s="528"/>
      <c r="W193" s="528"/>
      <c r="X193" s="528"/>
      <c r="Y193" s="528"/>
      <c r="Z193" s="528"/>
    </row>
    <row r="194" spans="1:26" ht="14.25" customHeight="1" x14ac:dyDescent="0.2">
      <c r="A194" s="528"/>
      <c r="B194" s="528"/>
      <c r="C194" s="528"/>
      <c r="D194" s="528"/>
      <c r="E194" s="529"/>
      <c r="F194" s="528"/>
      <c r="G194" s="528"/>
      <c r="H194" s="528"/>
      <c r="I194" s="528"/>
      <c r="J194" s="528"/>
      <c r="K194" s="528"/>
      <c r="L194" s="528"/>
      <c r="M194" s="528"/>
      <c r="N194" s="528"/>
      <c r="O194" s="528"/>
      <c r="P194" s="528"/>
      <c r="Q194" s="528"/>
      <c r="R194" s="528"/>
      <c r="S194" s="528"/>
      <c r="T194" s="528"/>
      <c r="U194" s="528"/>
      <c r="V194" s="528"/>
      <c r="W194" s="528"/>
      <c r="X194" s="528"/>
      <c r="Y194" s="528"/>
      <c r="Z194" s="528"/>
    </row>
    <row r="195" spans="1:26" ht="14.25" customHeight="1" x14ac:dyDescent="0.2">
      <c r="A195" s="528"/>
      <c r="B195" s="528"/>
      <c r="C195" s="528"/>
      <c r="D195" s="528"/>
      <c r="E195" s="529"/>
      <c r="F195" s="528"/>
      <c r="G195" s="528"/>
      <c r="H195" s="528"/>
      <c r="I195" s="528"/>
      <c r="J195" s="528"/>
      <c r="K195" s="528"/>
      <c r="L195" s="528"/>
      <c r="M195" s="528"/>
      <c r="N195" s="528"/>
      <c r="O195" s="528"/>
      <c r="P195" s="528"/>
      <c r="Q195" s="528"/>
      <c r="R195" s="528"/>
      <c r="S195" s="528"/>
      <c r="T195" s="528"/>
      <c r="U195" s="528"/>
      <c r="V195" s="528"/>
      <c r="W195" s="528"/>
      <c r="X195" s="528"/>
      <c r="Y195" s="528"/>
      <c r="Z195" s="528"/>
    </row>
    <row r="196" spans="1:26" ht="14.25" customHeight="1" x14ac:dyDescent="0.2">
      <c r="A196" s="528"/>
      <c r="B196" s="528"/>
      <c r="C196" s="528"/>
      <c r="D196" s="528"/>
      <c r="E196" s="529"/>
      <c r="F196" s="528"/>
      <c r="G196" s="528"/>
      <c r="H196" s="528"/>
      <c r="I196" s="528"/>
      <c r="J196" s="528"/>
      <c r="K196" s="528"/>
      <c r="L196" s="528"/>
      <c r="M196" s="528"/>
      <c r="N196" s="528"/>
      <c r="O196" s="528"/>
      <c r="P196" s="528"/>
      <c r="Q196" s="528"/>
      <c r="R196" s="528"/>
      <c r="S196" s="528"/>
      <c r="T196" s="528"/>
      <c r="U196" s="528"/>
      <c r="V196" s="528"/>
      <c r="W196" s="528"/>
      <c r="X196" s="528"/>
      <c r="Y196" s="528"/>
      <c r="Z196" s="528"/>
    </row>
    <row r="197" spans="1:26" ht="14.25" customHeight="1" x14ac:dyDescent="0.2">
      <c r="A197" s="528"/>
      <c r="B197" s="528"/>
      <c r="C197" s="528"/>
      <c r="D197" s="528"/>
      <c r="E197" s="529"/>
      <c r="F197" s="528"/>
      <c r="G197" s="528"/>
      <c r="H197" s="528"/>
      <c r="I197" s="528"/>
      <c r="J197" s="528"/>
      <c r="K197" s="528"/>
      <c r="L197" s="528"/>
      <c r="M197" s="528"/>
      <c r="N197" s="528"/>
      <c r="O197" s="528"/>
      <c r="P197" s="528"/>
      <c r="Q197" s="528"/>
      <c r="R197" s="528"/>
      <c r="S197" s="528"/>
      <c r="T197" s="528"/>
      <c r="U197" s="528"/>
      <c r="V197" s="528"/>
      <c r="W197" s="528"/>
      <c r="X197" s="528"/>
      <c r="Y197" s="528"/>
      <c r="Z197" s="528"/>
    </row>
    <row r="198" spans="1:26" ht="14.25" customHeight="1" x14ac:dyDescent="0.2">
      <c r="A198" s="528"/>
      <c r="B198" s="528"/>
      <c r="C198" s="528"/>
      <c r="D198" s="528"/>
      <c r="E198" s="529"/>
      <c r="F198" s="528"/>
      <c r="G198" s="528"/>
      <c r="H198" s="528"/>
      <c r="I198" s="528"/>
      <c r="J198" s="528"/>
      <c r="K198" s="528"/>
      <c r="L198" s="528"/>
      <c r="M198" s="528"/>
      <c r="N198" s="528"/>
      <c r="O198" s="528"/>
      <c r="P198" s="528"/>
      <c r="Q198" s="528"/>
      <c r="R198" s="528"/>
      <c r="S198" s="528"/>
      <c r="T198" s="528"/>
      <c r="U198" s="528"/>
      <c r="V198" s="528"/>
      <c r="W198" s="528"/>
      <c r="X198" s="528"/>
      <c r="Y198" s="528"/>
      <c r="Z198" s="528"/>
    </row>
    <row r="199" spans="1:26" ht="14.25" customHeight="1" x14ac:dyDescent="0.2">
      <c r="A199" s="528"/>
      <c r="B199" s="528"/>
      <c r="C199" s="528"/>
      <c r="D199" s="528"/>
      <c r="E199" s="529"/>
      <c r="F199" s="528"/>
      <c r="G199" s="528"/>
      <c r="H199" s="528"/>
      <c r="I199" s="528"/>
      <c r="J199" s="528"/>
      <c r="K199" s="528"/>
      <c r="L199" s="528"/>
      <c r="M199" s="528"/>
      <c r="N199" s="528"/>
      <c r="O199" s="528"/>
      <c r="P199" s="528"/>
      <c r="Q199" s="528"/>
      <c r="R199" s="528"/>
      <c r="S199" s="528"/>
      <c r="T199" s="528"/>
      <c r="U199" s="528"/>
      <c r="V199" s="528"/>
      <c r="W199" s="528"/>
      <c r="X199" s="528"/>
      <c r="Y199" s="528"/>
      <c r="Z199" s="528"/>
    </row>
    <row r="200" spans="1:26" ht="14.25" customHeight="1" x14ac:dyDescent="0.2">
      <c r="A200" s="528"/>
      <c r="B200" s="528"/>
      <c r="C200" s="528"/>
      <c r="D200" s="528"/>
      <c r="E200" s="529"/>
      <c r="F200" s="528"/>
      <c r="G200" s="528"/>
      <c r="H200" s="528"/>
      <c r="I200" s="528"/>
      <c r="J200" s="528"/>
      <c r="K200" s="528"/>
      <c r="L200" s="528"/>
      <c r="M200" s="528"/>
      <c r="N200" s="528"/>
      <c r="O200" s="528"/>
      <c r="P200" s="528"/>
      <c r="Q200" s="528"/>
      <c r="R200" s="528"/>
      <c r="S200" s="528"/>
      <c r="T200" s="528"/>
      <c r="U200" s="528"/>
      <c r="V200" s="528"/>
      <c r="W200" s="528"/>
      <c r="X200" s="528"/>
      <c r="Y200" s="528"/>
      <c r="Z200" s="528"/>
    </row>
    <row r="201" spans="1:26" ht="14.25" customHeight="1" x14ac:dyDescent="0.2">
      <c r="A201" s="528"/>
      <c r="B201" s="528"/>
      <c r="C201" s="528"/>
      <c r="D201" s="528"/>
      <c r="E201" s="529"/>
      <c r="F201" s="528"/>
      <c r="G201" s="528"/>
      <c r="H201" s="528"/>
      <c r="I201" s="528"/>
      <c r="J201" s="528"/>
      <c r="K201" s="528"/>
      <c r="L201" s="528"/>
      <c r="M201" s="528"/>
      <c r="N201" s="528"/>
      <c r="O201" s="528"/>
      <c r="P201" s="528"/>
      <c r="Q201" s="528"/>
      <c r="R201" s="528"/>
      <c r="S201" s="528"/>
      <c r="T201" s="528"/>
      <c r="U201" s="528"/>
      <c r="V201" s="528"/>
      <c r="W201" s="528"/>
      <c r="X201" s="528"/>
      <c r="Y201" s="528"/>
      <c r="Z201" s="528"/>
    </row>
    <row r="202" spans="1:26" ht="14.25" customHeight="1" x14ac:dyDescent="0.2">
      <c r="A202" s="528"/>
      <c r="B202" s="528"/>
      <c r="C202" s="528"/>
      <c r="D202" s="528"/>
      <c r="E202" s="529"/>
      <c r="F202" s="528"/>
      <c r="G202" s="528"/>
      <c r="H202" s="528"/>
      <c r="I202" s="528"/>
      <c r="J202" s="528"/>
      <c r="K202" s="528"/>
      <c r="L202" s="528"/>
      <c r="M202" s="528"/>
      <c r="N202" s="528"/>
      <c r="O202" s="528"/>
      <c r="P202" s="528"/>
      <c r="Q202" s="528"/>
      <c r="R202" s="528"/>
      <c r="S202" s="528"/>
      <c r="T202" s="528"/>
      <c r="U202" s="528"/>
      <c r="V202" s="528"/>
      <c r="W202" s="528"/>
      <c r="X202" s="528"/>
      <c r="Y202" s="528"/>
      <c r="Z202" s="528"/>
    </row>
    <row r="203" spans="1:26" ht="14.25" customHeight="1" x14ac:dyDescent="0.2">
      <c r="A203" s="528"/>
      <c r="B203" s="528"/>
      <c r="C203" s="528"/>
      <c r="D203" s="528"/>
      <c r="E203" s="529"/>
      <c r="F203" s="528"/>
      <c r="G203" s="528"/>
      <c r="H203" s="528"/>
      <c r="I203" s="528"/>
      <c r="J203" s="528"/>
      <c r="K203" s="528"/>
      <c r="L203" s="528"/>
      <c r="M203" s="528"/>
      <c r="N203" s="528"/>
      <c r="O203" s="528"/>
      <c r="P203" s="528"/>
      <c r="Q203" s="528"/>
      <c r="R203" s="528"/>
      <c r="S203" s="528"/>
      <c r="T203" s="528"/>
      <c r="U203" s="528"/>
      <c r="V203" s="528"/>
      <c r="W203" s="528"/>
      <c r="X203" s="528"/>
      <c r="Y203" s="528"/>
      <c r="Z203" s="528"/>
    </row>
    <row r="204" spans="1:26" ht="14.25" customHeight="1" x14ac:dyDescent="0.2">
      <c r="A204" s="528"/>
      <c r="B204" s="528"/>
      <c r="C204" s="528"/>
      <c r="D204" s="528"/>
      <c r="E204" s="529"/>
      <c r="F204" s="528"/>
      <c r="G204" s="528"/>
      <c r="H204" s="528"/>
      <c r="I204" s="528"/>
      <c r="J204" s="528"/>
      <c r="K204" s="528"/>
      <c r="L204" s="528"/>
      <c r="M204" s="528"/>
      <c r="N204" s="528"/>
      <c r="O204" s="528"/>
      <c r="P204" s="528"/>
      <c r="Q204" s="528"/>
      <c r="R204" s="528"/>
      <c r="S204" s="528"/>
      <c r="T204" s="528"/>
      <c r="U204" s="528"/>
      <c r="V204" s="528"/>
      <c r="W204" s="528"/>
      <c r="X204" s="528"/>
      <c r="Y204" s="528"/>
      <c r="Z204" s="528"/>
    </row>
    <row r="205" spans="1:26" ht="14.25" customHeight="1" x14ac:dyDescent="0.2">
      <c r="A205" s="528"/>
      <c r="B205" s="528"/>
      <c r="C205" s="528"/>
      <c r="D205" s="528"/>
      <c r="E205" s="529"/>
      <c r="F205" s="528"/>
      <c r="G205" s="528"/>
      <c r="H205" s="528"/>
      <c r="I205" s="528"/>
      <c r="J205" s="528"/>
      <c r="K205" s="528"/>
      <c r="L205" s="528"/>
      <c r="M205" s="528"/>
      <c r="N205" s="528"/>
      <c r="O205" s="528"/>
      <c r="P205" s="528"/>
      <c r="Q205" s="528"/>
      <c r="R205" s="528"/>
      <c r="S205" s="528"/>
      <c r="T205" s="528"/>
      <c r="U205" s="528"/>
      <c r="V205" s="528"/>
      <c r="W205" s="528"/>
      <c r="X205" s="528"/>
      <c r="Y205" s="528"/>
      <c r="Z205" s="528"/>
    </row>
    <row r="206" spans="1:26" ht="14.25" customHeight="1" x14ac:dyDescent="0.2">
      <c r="A206" s="528"/>
      <c r="B206" s="528"/>
      <c r="C206" s="528"/>
      <c r="D206" s="528"/>
      <c r="E206" s="529"/>
      <c r="F206" s="528"/>
      <c r="G206" s="528"/>
      <c r="H206" s="528"/>
      <c r="I206" s="528"/>
      <c r="J206" s="528"/>
      <c r="K206" s="528"/>
      <c r="L206" s="528"/>
      <c r="M206" s="528"/>
      <c r="N206" s="528"/>
      <c r="O206" s="528"/>
      <c r="P206" s="528"/>
      <c r="Q206" s="528"/>
      <c r="R206" s="528"/>
      <c r="S206" s="528"/>
      <c r="T206" s="528"/>
      <c r="U206" s="528"/>
      <c r="V206" s="528"/>
      <c r="W206" s="528"/>
      <c r="X206" s="528"/>
      <c r="Y206" s="528"/>
      <c r="Z206" s="528"/>
    </row>
    <row r="207" spans="1:26" ht="14.25" customHeight="1" x14ac:dyDescent="0.2">
      <c r="A207" s="528"/>
      <c r="B207" s="528"/>
      <c r="C207" s="528"/>
      <c r="D207" s="528"/>
      <c r="E207" s="529"/>
      <c r="F207" s="528"/>
      <c r="G207" s="528"/>
      <c r="H207" s="528"/>
      <c r="I207" s="528"/>
      <c r="J207" s="528"/>
      <c r="K207" s="528"/>
      <c r="L207" s="528"/>
      <c r="M207" s="528"/>
      <c r="N207" s="528"/>
      <c r="O207" s="528"/>
      <c r="P207" s="528"/>
      <c r="Q207" s="528"/>
      <c r="R207" s="528"/>
      <c r="S207" s="528"/>
      <c r="T207" s="528"/>
      <c r="U207" s="528"/>
      <c r="V207" s="528"/>
      <c r="W207" s="528"/>
      <c r="X207" s="528"/>
      <c r="Y207" s="528"/>
      <c r="Z207" s="528"/>
    </row>
    <row r="208" spans="1:26" ht="14.25" customHeight="1" x14ac:dyDescent="0.2">
      <c r="A208" s="528"/>
      <c r="B208" s="528"/>
      <c r="C208" s="528"/>
      <c r="D208" s="528"/>
      <c r="E208" s="529"/>
      <c r="F208" s="528"/>
      <c r="G208" s="528"/>
      <c r="H208" s="528"/>
      <c r="I208" s="528"/>
      <c r="J208" s="528"/>
      <c r="K208" s="528"/>
      <c r="L208" s="528"/>
      <c r="M208" s="528"/>
      <c r="N208" s="528"/>
      <c r="O208" s="528"/>
      <c r="P208" s="528"/>
      <c r="Q208" s="528"/>
      <c r="R208" s="528"/>
      <c r="S208" s="528"/>
      <c r="T208" s="528"/>
      <c r="U208" s="528"/>
      <c r="V208" s="528"/>
      <c r="W208" s="528"/>
      <c r="X208" s="528"/>
      <c r="Y208" s="528"/>
      <c r="Z208" s="528"/>
    </row>
    <row r="209" spans="1:26" ht="14.25" customHeight="1" x14ac:dyDescent="0.2">
      <c r="A209" s="528"/>
      <c r="B209" s="528"/>
      <c r="C209" s="528"/>
      <c r="D209" s="528"/>
      <c r="E209" s="529"/>
      <c r="F209" s="528"/>
      <c r="G209" s="528"/>
      <c r="H209" s="528"/>
      <c r="I209" s="528"/>
      <c r="J209" s="528"/>
      <c r="K209" s="528"/>
      <c r="L209" s="528"/>
      <c r="M209" s="528"/>
      <c r="N209" s="528"/>
      <c r="O209" s="528"/>
      <c r="P209" s="528"/>
      <c r="Q209" s="528"/>
      <c r="R209" s="528"/>
      <c r="S209" s="528"/>
      <c r="T209" s="528"/>
      <c r="U209" s="528"/>
      <c r="V209" s="528"/>
      <c r="W209" s="528"/>
      <c r="X209" s="528"/>
      <c r="Y209" s="528"/>
      <c r="Z209" s="528"/>
    </row>
    <row r="210" spans="1:26" ht="14.25" customHeight="1" x14ac:dyDescent="0.2">
      <c r="A210" s="528"/>
      <c r="B210" s="528"/>
      <c r="C210" s="528"/>
      <c r="D210" s="528"/>
      <c r="E210" s="529"/>
      <c r="F210" s="528"/>
      <c r="G210" s="528"/>
      <c r="H210" s="528"/>
      <c r="I210" s="528"/>
      <c r="J210" s="528"/>
      <c r="K210" s="528"/>
      <c r="L210" s="528"/>
      <c r="M210" s="528"/>
      <c r="N210" s="528"/>
      <c r="O210" s="528"/>
      <c r="P210" s="528"/>
      <c r="Q210" s="528"/>
      <c r="R210" s="528"/>
      <c r="S210" s="528"/>
      <c r="T210" s="528"/>
      <c r="U210" s="528"/>
      <c r="V210" s="528"/>
      <c r="W210" s="528"/>
      <c r="X210" s="528"/>
      <c r="Y210" s="528"/>
      <c r="Z210" s="528"/>
    </row>
    <row r="211" spans="1:26" ht="14.25" customHeight="1" x14ac:dyDescent="0.2">
      <c r="A211" s="528"/>
      <c r="B211" s="528"/>
      <c r="C211" s="528"/>
      <c r="D211" s="528"/>
      <c r="E211" s="529"/>
      <c r="F211" s="528"/>
      <c r="G211" s="528"/>
      <c r="H211" s="528"/>
      <c r="I211" s="528"/>
      <c r="J211" s="528"/>
      <c r="K211" s="528"/>
      <c r="L211" s="528"/>
      <c r="M211" s="528"/>
      <c r="N211" s="528"/>
      <c r="O211" s="528"/>
      <c r="P211" s="528"/>
      <c r="Q211" s="528"/>
      <c r="R211" s="528"/>
      <c r="S211" s="528"/>
      <c r="T211" s="528"/>
      <c r="U211" s="528"/>
      <c r="V211" s="528"/>
      <c r="W211" s="528"/>
      <c r="X211" s="528"/>
      <c r="Y211" s="528"/>
      <c r="Z211" s="528"/>
    </row>
    <row r="212" spans="1:26" ht="14.25" customHeight="1" x14ac:dyDescent="0.2">
      <c r="A212" s="528"/>
      <c r="B212" s="528"/>
      <c r="C212" s="528"/>
      <c r="D212" s="528"/>
      <c r="E212" s="529"/>
      <c r="F212" s="528"/>
      <c r="G212" s="528"/>
      <c r="H212" s="528"/>
      <c r="I212" s="528"/>
      <c r="J212" s="528"/>
      <c r="K212" s="528"/>
      <c r="L212" s="528"/>
      <c r="M212" s="528"/>
      <c r="N212" s="528"/>
      <c r="O212" s="528"/>
      <c r="P212" s="528"/>
      <c r="Q212" s="528"/>
      <c r="R212" s="528"/>
      <c r="S212" s="528"/>
      <c r="T212" s="528"/>
      <c r="U212" s="528"/>
      <c r="V212" s="528"/>
      <c r="W212" s="528"/>
      <c r="X212" s="528"/>
      <c r="Y212" s="528"/>
      <c r="Z212" s="528"/>
    </row>
    <row r="213" spans="1:26" ht="14.25" customHeight="1" x14ac:dyDescent="0.2">
      <c r="A213" s="528"/>
      <c r="B213" s="528"/>
      <c r="C213" s="528"/>
      <c r="D213" s="528"/>
      <c r="E213" s="529"/>
      <c r="F213" s="528"/>
      <c r="G213" s="528"/>
      <c r="H213" s="528"/>
      <c r="I213" s="528"/>
      <c r="J213" s="528"/>
      <c r="K213" s="528"/>
      <c r="L213" s="528"/>
      <c r="M213" s="528"/>
      <c r="N213" s="528"/>
      <c r="O213" s="528"/>
      <c r="P213" s="528"/>
      <c r="Q213" s="528"/>
      <c r="R213" s="528"/>
      <c r="S213" s="528"/>
      <c r="T213" s="528"/>
      <c r="U213" s="528"/>
      <c r="V213" s="528"/>
      <c r="W213" s="528"/>
      <c r="X213" s="528"/>
      <c r="Y213" s="528"/>
      <c r="Z213" s="528"/>
    </row>
    <row r="214" spans="1:26" ht="14.25" customHeight="1" x14ac:dyDescent="0.2">
      <c r="A214" s="528"/>
      <c r="B214" s="528"/>
      <c r="C214" s="528"/>
      <c r="D214" s="528"/>
      <c r="E214" s="529"/>
      <c r="F214" s="528"/>
      <c r="G214" s="528"/>
      <c r="H214" s="528"/>
      <c r="I214" s="528"/>
      <c r="J214" s="528"/>
      <c r="K214" s="528"/>
      <c r="L214" s="528"/>
      <c r="M214" s="528"/>
      <c r="N214" s="528"/>
      <c r="O214" s="528"/>
      <c r="P214" s="528"/>
      <c r="Q214" s="528"/>
      <c r="R214" s="528"/>
      <c r="S214" s="528"/>
      <c r="T214" s="528"/>
      <c r="U214" s="528"/>
      <c r="V214" s="528"/>
      <c r="W214" s="528"/>
      <c r="X214" s="528"/>
      <c r="Y214" s="528"/>
      <c r="Z214" s="528"/>
    </row>
    <row r="215" spans="1:26" ht="14.25" customHeight="1" x14ac:dyDescent="0.2">
      <c r="A215" s="528"/>
      <c r="B215" s="528"/>
      <c r="C215" s="528"/>
      <c r="D215" s="528"/>
      <c r="E215" s="529"/>
      <c r="F215" s="528"/>
      <c r="G215" s="528"/>
      <c r="H215" s="528"/>
      <c r="I215" s="528"/>
      <c r="J215" s="528"/>
      <c r="K215" s="528"/>
      <c r="L215" s="528"/>
      <c r="M215" s="528"/>
      <c r="N215" s="528"/>
      <c r="O215" s="528"/>
      <c r="P215" s="528"/>
      <c r="Q215" s="528"/>
      <c r="R215" s="528"/>
      <c r="S215" s="528"/>
      <c r="T215" s="528"/>
      <c r="U215" s="528"/>
      <c r="V215" s="528"/>
      <c r="W215" s="528"/>
      <c r="X215" s="528"/>
      <c r="Y215" s="528"/>
      <c r="Z215" s="528"/>
    </row>
    <row r="216" spans="1:26" ht="14.25" customHeight="1" x14ac:dyDescent="0.2">
      <c r="A216" s="528"/>
      <c r="B216" s="528"/>
      <c r="C216" s="528"/>
      <c r="D216" s="528"/>
      <c r="E216" s="529"/>
      <c r="F216" s="528"/>
      <c r="G216" s="528"/>
      <c r="H216" s="528"/>
      <c r="I216" s="528"/>
      <c r="J216" s="528"/>
      <c r="K216" s="528"/>
      <c r="L216" s="528"/>
      <c r="M216" s="528"/>
      <c r="N216" s="528"/>
      <c r="O216" s="528"/>
      <c r="P216" s="528"/>
      <c r="Q216" s="528"/>
      <c r="R216" s="528"/>
      <c r="S216" s="528"/>
      <c r="T216" s="528"/>
      <c r="U216" s="528"/>
      <c r="V216" s="528"/>
      <c r="W216" s="528"/>
      <c r="X216" s="528"/>
      <c r="Y216" s="528"/>
      <c r="Z216" s="528"/>
    </row>
    <row r="217" spans="1:26" ht="14.25" customHeight="1" x14ac:dyDescent="0.2">
      <c r="A217" s="528"/>
      <c r="B217" s="528"/>
      <c r="C217" s="528"/>
      <c r="D217" s="528"/>
      <c r="E217" s="529"/>
      <c r="F217" s="528"/>
      <c r="G217" s="528"/>
      <c r="H217" s="528"/>
      <c r="I217" s="528"/>
      <c r="J217" s="528"/>
      <c r="K217" s="528"/>
      <c r="L217" s="528"/>
      <c r="M217" s="528"/>
      <c r="N217" s="528"/>
      <c r="O217" s="528"/>
      <c r="P217" s="528"/>
      <c r="Q217" s="528"/>
      <c r="R217" s="528"/>
      <c r="S217" s="528"/>
      <c r="T217" s="528"/>
      <c r="U217" s="528"/>
      <c r="V217" s="528"/>
      <c r="W217" s="528"/>
      <c r="X217" s="528"/>
      <c r="Y217" s="528"/>
      <c r="Z217" s="528"/>
    </row>
    <row r="218" spans="1:26" ht="14.25" customHeight="1" x14ac:dyDescent="0.2">
      <c r="A218" s="528"/>
      <c r="B218" s="528"/>
      <c r="C218" s="528"/>
      <c r="D218" s="528"/>
      <c r="E218" s="529"/>
      <c r="F218" s="528"/>
      <c r="G218" s="528"/>
      <c r="H218" s="528"/>
      <c r="I218" s="528"/>
      <c r="J218" s="528"/>
      <c r="K218" s="528"/>
      <c r="L218" s="528"/>
      <c r="M218" s="528"/>
      <c r="N218" s="528"/>
      <c r="O218" s="528"/>
      <c r="P218" s="528"/>
      <c r="Q218" s="528"/>
      <c r="R218" s="528"/>
      <c r="S218" s="528"/>
      <c r="T218" s="528"/>
      <c r="U218" s="528"/>
      <c r="V218" s="528"/>
      <c r="W218" s="528"/>
      <c r="X218" s="528"/>
      <c r="Y218" s="528"/>
      <c r="Z218" s="528"/>
    </row>
    <row r="219" spans="1:26" ht="14.25" customHeight="1" x14ac:dyDescent="0.2">
      <c r="A219" s="528"/>
      <c r="B219" s="528"/>
      <c r="C219" s="528"/>
      <c r="D219" s="528"/>
      <c r="E219" s="529"/>
      <c r="F219" s="528"/>
      <c r="G219" s="528"/>
      <c r="H219" s="528"/>
      <c r="I219" s="528"/>
      <c r="J219" s="528"/>
      <c r="K219" s="528"/>
      <c r="L219" s="528"/>
      <c r="M219" s="528"/>
      <c r="N219" s="528"/>
      <c r="O219" s="528"/>
      <c r="P219" s="528"/>
      <c r="Q219" s="528"/>
      <c r="R219" s="528"/>
      <c r="S219" s="528"/>
      <c r="T219" s="528"/>
      <c r="U219" s="528"/>
      <c r="V219" s="528"/>
      <c r="W219" s="528"/>
      <c r="X219" s="528"/>
      <c r="Y219" s="528"/>
      <c r="Z219" s="528"/>
    </row>
    <row r="220" spans="1:26" ht="14.25" customHeight="1" x14ac:dyDescent="0.2">
      <c r="A220" s="528"/>
      <c r="B220" s="528"/>
      <c r="C220" s="528"/>
      <c r="D220" s="528"/>
      <c r="E220" s="529"/>
      <c r="F220" s="528"/>
      <c r="G220" s="528"/>
      <c r="H220" s="528"/>
      <c r="I220" s="528"/>
      <c r="J220" s="528"/>
      <c r="K220" s="528"/>
      <c r="L220" s="528"/>
      <c r="M220" s="528"/>
      <c r="N220" s="528"/>
      <c r="O220" s="528"/>
      <c r="P220" s="528"/>
      <c r="Q220" s="528"/>
      <c r="R220" s="528"/>
      <c r="S220" s="528"/>
      <c r="T220" s="528"/>
      <c r="U220" s="528"/>
      <c r="V220" s="528"/>
      <c r="W220" s="528"/>
      <c r="X220" s="528"/>
      <c r="Y220" s="528"/>
      <c r="Z220" s="528"/>
    </row>
    <row r="221" spans="1:26" ht="14.25" customHeight="1" x14ac:dyDescent="0.2">
      <c r="A221" s="528"/>
      <c r="B221" s="528"/>
      <c r="C221" s="528"/>
      <c r="D221" s="528"/>
      <c r="E221" s="529"/>
      <c r="F221" s="528"/>
      <c r="G221" s="528"/>
      <c r="H221" s="528"/>
      <c r="I221" s="528"/>
      <c r="J221" s="528"/>
      <c r="K221" s="528"/>
      <c r="L221" s="528"/>
      <c r="M221" s="528"/>
      <c r="N221" s="528"/>
      <c r="O221" s="528"/>
      <c r="P221" s="528"/>
      <c r="Q221" s="528"/>
      <c r="R221" s="528"/>
      <c r="S221" s="528"/>
      <c r="T221" s="528"/>
      <c r="U221" s="528"/>
      <c r="V221" s="528"/>
      <c r="W221" s="528"/>
      <c r="X221" s="528"/>
      <c r="Y221" s="528"/>
      <c r="Z221" s="528"/>
    </row>
    <row r="222" spans="1:26" ht="14.25" customHeight="1" x14ac:dyDescent="0.2">
      <c r="A222" s="528"/>
      <c r="B222" s="528"/>
      <c r="C222" s="528"/>
      <c r="D222" s="528"/>
      <c r="E222" s="529"/>
      <c r="F222" s="528"/>
      <c r="G222" s="528"/>
      <c r="H222" s="528"/>
      <c r="I222" s="528"/>
      <c r="J222" s="528"/>
      <c r="K222" s="528"/>
      <c r="L222" s="528"/>
      <c r="M222" s="528"/>
      <c r="N222" s="528"/>
      <c r="O222" s="528"/>
      <c r="P222" s="528"/>
      <c r="Q222" s="528"/>
      <c r="R222" s="528"/>
      <c r="S222" s="528"/>
      <c r="T222" s="528"/>
      <c r="U222" s="528"/>
      <c r="V222" s="528"/>
      <c r="W222" s="528"/>
      <c r="X222" s="528"/>
      <c r="Y222" s="528"/>
      <c r="Z222" s="528"/>
    </row>
    <row r="223" spans="1:26" ht="14.25" customHeight="1" x14ac:dyDescent="0.2">
      <c r="A223" s="528"/>
      <c r="B223" s="528"/>
      <c r="C223" s="528"/>
      <c r="D223" s="528"/>
      <c r="E223" s="529"/>
      <c r="F223" s="528"/>
      <c r="G223" s="528"/>
      <c r="H223" s="528"/>
      <c r="I223" s="528"/>
      <c r="J223" s="528"/>
      <c r="K223" s="528"/>
      <c r="L223" s="528"/>
      <c r="M223" s="528"/>
      <c r="N223" s="528"/>
      <c r="O223" s="528"/>
      <c r="P223" s="528"/>
      <c r="Q223" s="528"/>
      <c r="R223" s="528"/>
      <c r="S223" s="528"/>
      <c r="T223" s="528"/>
      <c r="U223" s="528"/>
      <c r="V223" s="528"/>
      <c r="W223" s="528"/>
      <c r="X223" s="528"/>
      <c r="Y223" s="528"/>
      <c r="Z223" s="528"/>
    </row>
    <row r="224" spans="1:26" ht="14.25" customHeight="1" x14ac:dyDescent="0.2">
      <c r="A224" s="528"/>
      <c r="B224" s="528"/>
      <c r="C224" s="528"/>
      <c r="D224" s="528"/>
      <c r="E224" s="529"/>
      <c r="F224" s="528"/>
      <c r="G224" s="528"/>
      <c r="H224" s="528"/>
      <c r="I224" s="528"/>
      <c r="J224" s="528"/>
      <c r="K224" s="528"/>
      <c r="L224" s="528"/>
      <c r="M224" s="528"/>
      <c r="N224" s="528"/>
      <c r="O224" s="528"/>
      <c r="P224" s="528"/>
      <c r="Q224" s="528"/>
      <c r="R224" s="528"/>
      <c r="S224" s="528"/>
      <c r="T224" s="528"/>
      <c r="U224" s="528"/>
      <c r="V224" s="528"/>
      <c r="W224" s="528"/>
      <c r="X224" s="528"/>
      <c r="Y224" s="528"/>
      <c r="Z224" s="528"/>
    </row>
    <row r="225" spans="1:26" ht="14.25" customHeight="1" x14ac:dyDescent="0.2">
      <c r="A225" s="528"/>
      <c r="B225" s="528"/>
      <c r="C225" s="528"/>
      <c r="D225" s="528"/>
      <c r="E225" s="529"/>
      <c r="F225" s="528"/>
      <c r="G225" s="528"/>
      <c r="H225" s="528"/>
      <c r="I225" s="528"/>
      <c r="J225" s="528"/>
      <c r="K225" s="528"/>
      <c r="L225" s="528"/>
      <c r="M225" s="528"/>
      <c r="N225" s="528"/>
      <c r="O225" s="528"/>
      <c r="P225" s="528"/>
      <c r="Q225" s="528"/>
      <c r="R225" s="528"/>
      <c r="S225" s="528"/>
      <c r="T225" s="528"/>
      <c r="U225" s="528"/>
      <c r="V225" s="528"/>
      <c r="W225" s="528"/>
      <c r="X225" s="528"/>
      <c r="Y225" s="528"/>
      <c r="Z225" s="528"/>
    </row>
    <row r="226" spans="1:26" ht="14.25" customHeight="1" x14ac:dyDescent="0.2">
      <c r="A226" s="528"/>
      <c r="B226" s="528"/>
      <c r="C226" s="528"/>
      <c r="D226" s="528"/>
      <c r="E226" s="529"/>
      <c r="F226" s="528"/>
      <c r="G226" s="528"/>
      <c r="H226" s="528"/>
      <c r="I226" s="528"/>
      <c r="J226" s="528"/>
      <c r="K226" s="528"/>
      <c r="L226" s="528"/>
      <c r="M226" s="528"/>
      <c r="N226" s="528"/>
      <c r="O226" s="528"/>
      <c r="P226" s="528"/>
      <c r="Q226" s="528"/>
      <c r="R226" s="528"/>
      <c r="S226" s="528"/>
      <c r="T226" s="528"/>
      <c r="U226" s="528"/>
      <c r="V226" s="528"/>
      <c r="W226" s="528"/>
      <c r="X226" s="528"/>
      <c r="Y226" s="528"/>
      <c r="Z226" s="528"/>
    </row>
    <row r="227" spans="1:26" ht="14.25" customHeight="1" x14ac:dyDescent="0.2">
      <c r="A227" s="528"/>
      <c r="B227" s="528"/>
      <c r="C227" s="528"/>
      <c r="D227" s="528"/>
      <c r="E227" s="529"/>
      <c r="F227" s="528"/>
      <c r="G227" s="528"/>
      <c r="H227" s="528"/>
      <c r="I227" s="528"/>
      <c r="J227" s="528"/>
      <c r="K227" s="528"/>
      <c r="L227" s="528"/>
      <c r="M227" s="528"/>
      <c r="N227" s="528"/>
      <c r="O227" s="528"/>
      <c r="P227" s="528"/>
      <c r="Q227" s="528"/>
      <c r="R227" s="528"/>
      <c r="S227" s="528"/>
      <c r="T227" s="528"/>
      <c r="U227" s="528"/>
      <c r="V227" s="528"/>
      <c r="W227" s="528"/>
      <c r="X227" s="528"/>
      <c r="Y227" s="528"/>
      <c r="Z227" s="528"/>
    </row>
    <row r="228" spans="1:26" ht="14.25" customHeight="1" x14ac:dyDescent="0.2">
      <c r="A228" s="528"/>
      <c r="B228" s="528"/>
      <c r="C228" s="528"/>
      <c r="D228" s="528"/>
      <c r="E228" s="529"/>
      <c r="F228" s="528"/>
      <c r="G228" s="528"/>
      <c r="H228" s="528"/>
      <c r="I228" s="528"/>
      <c r="J228" s="528"/>
      <c r="K228" s="528"/>
      <c r="L228" s="528"/>
      <c r="M228" s="528"/>
      <c r="N228" s="528"/>
      <c r="O228" s="528"/>
      <c r="P228" s="528"/>
      <c r="Q228" s="528"/>
      <c r="R228" s="528"/>
      <c r="S228" s="528"/>
      <c r="T228" s="528"/>
      <c r="U228" s="528"/>
      <c r="V228" s="528"/>
      <c r="W228" s="528"/>
      <c r="X228" s="528"/>
      <c r="Y228" s="528"/>
      <c r="Z228" s="528"/>
    </row>
    <row r="229" spans="1:26" ht="14.25" customHeight="1" x14ac:dyDescent="0.2">
      <c r="A229" s="528"/>
      <c r="B229" s="528"/>
      <c r="C229" s="528"/>
      <c r="D229" s="528"/>
      <c r="E229" s="529"/>
      <c r="F229" s="528"/>
      <c r="G229" s="528"/>
      <c r="H229" s="528"/>
      <c r="I229" s="528"/>
      <c r="J229" s="528"/>
      <c r="K229" s="528"/>
      <c r="L229" s="528"/>
      <c r="M229" s="528"/>
      <c r="N229" s="528"/>
      <c r="O229" s="528"/>
      <c r="P229" s="528"/>
      <c r="Q229" s="528"/>
      <c r="R229" s="528"/>
      <c r="S229" s="528"/>
      <c r="T229" s="528"/>
      <c r="U229" s="528"/>
      <c r="V229" s="528"/>
      <c r="W229" s="528"/>
      <c r="X229" s="528"/>
      <c r="Y229" s="528"/>
      <c r="Z229" s="528"/>
    </row>
    <row r="230" spans="1:26" ht="14.25" customHeight="1" x14ac:dyDescent="0.2">
      <c r="A230" s="528"/>
      <c r="B230" s="528"/>
      <c r="C230" s="528"/>
      <c r="D230" s="528"/>
      <c r="E230" s="529"/>
      <c r="F230" s="528"/>
      <c r="G230" s="528"/>
      <c r="H230" s="528"/>
      <c r="I230" s="528"/>
      <c r="J230" s="528"/>
      <c r="K230" s="528"/>
      <c r="L230" s="528"/>
      <c r="M230" s="528"/>
      <c r="N230" s="528"/>
      <c r="O230" s="528"/>
      <c r="P230" s="528"/>
      <c r="Q230" s="528"/>
      <c r="R230" s="528"/>
      <c r="S230" s="528"/>
      <c r="T230" s="528"/>
      <c r="U230" s="528"/>
      <c r="V230" s="528"/>
      <c r="W230" s="528"/>
      <c r="X230" s="528"/>
      <c r="Y230" s="528"/>
      <c r="Z230" s="528"/>
    </row>
    <row r="231" spans="1:26" ht="14.25" customHeight="1" x14ac:dyDescent="0.2">
      <c r="A231" s="528"/>
      <c r="B231" s="528"/>
      <c r="C231" s="528"/>
      <c r="D231" s="528"/>
      <c r="E231" s="529"/>
      <c r="F231" s="528"/>
      <c r="G231" s="528"/>
      <c r="H231" s="528"/>
      <c r="I231" s="528"/>
      <c r="J231" s="528"/>
      <c r="K231" s="528"/>
      <c r="L231" s="528"/>
      <c r="M231" s="528"/>
      <c r="N231" s="528"/>
      <c r="O231" s="528"/>
      <c r="P231" s="528"/>
      <c r="Q231" s="528"/>
      <c r="R231" s="528"/>
      <c r="S231" s="528"/>
      <c r="T231" s="528"/>
      <c r="U231" s="528"/>
      <c r="V231" s="528"/>
      <c r="W231" s="528"/>
      <c r="X231" s="528"/>
      <c r="Y231" s="528"/>
      <c r="Z231" s="528"/>
    </row>
    <row r="232" spans="1:26" ht="14.25" customHeight="1" x14ac:dyDescent="0.2">
      <c r="A232" s="528"/>
      <c r="B232" s="528"/>
      <c r="C232" s="528"/>
      <c r="D232" s="528"/>
      <c r="E232" s="529"/>
      <c r="F232" s="528"/>
      <c r="G232" s="528"/>
      <c r="H232" s="528"/>
      <c r="I232" s="528"/>
      <c r="J232" s="528"/>
      <c r="K232" s="528"/>
      <c r="L232" s="528"/>
      <c r="M232" s="528"/>
      <c r="N232" s="528"/>
      <c r="O232" s="528"/>
      <c r="P232" s="528"/>
      <c r="Q232" s="528"/>
      <c r="R232" s="528"/>
      <c r="S232" s="528"/>
      <c r="T232" s="528"/>
      <c r="U232" s="528"/>
      <c r="V232" s="528"/>
      <c r="W232" s="528"/>
      <c r="X232" s="528"/>
      <c r="Y232" s="528"/>
      <c r="Z232" s="528"/>
    </row>
    <row r="233" spans="1:26" ht="14.25" customHeight="1" x14ac:dyDescent="0.2">
      <c r="A233" s="528"/>
      <c r="B233" s="528"/>
      <c r="C233" s="528"/>
      <c r="D233" s="528"/>
      <c r="E233" s="529"/>
      <c r="F233" s="528"/>
      <c r="G233" s="528"/>
      <c r="H233" s="528"/>
      <c r="I233" s="528"/>
      <c r="J233" s="528"/>
      <c r="K233" s="528"/>
      <c r="L233" s="528"/>
      <c r="M233" s="528"/>
      <c r="N233" s="528"/>
      <c r="O233" s="528"/>
      <c r="P233" s="528"/>
      <c r="Q233" s="528"/>
      <c r="R233" s="528"/>
      <c r="S233" s="528"/>
      <c r="T233" s="528"/>
      <c r="U233" s="528"/>
      <c r="V233" s="528"/>
      <c r="W233" s="528"/>
      <c r="X233" s="528"/>
      <c r="Y233" s="528"/>
      <c r="Z233" s="528"/>
    </row>
    <row r="234" spans="1:26" ht="14.25" customHeight="1" x14ac:dyDescent="0.2">
      <c r="A234" s="528"/>
      <c r="B234" s="528"/>
      <c r="C234" s="528"/>
      <c r="D234" s="528"/>
      <c r="E234" s="529"/>
      <c r="F234" s="528"/>
      <c r="G234" s="528"/>
      <c r="H234" s="528"/>
      <c r="I234" s="528"/>
      <c r="J234" s="528"/>
      <c r="K234" s="528"/>
      <c r="L234" s="528"/>
      <c r="M234" s="528"/>
      <c r="N234" s="528"/>
      <c r="O234" s="528"/>
      <c r="P234" s="528"/>
      <c r="Q234" s="528"/>
      <c r="R234" s="528"/>
      <c r="S234" s="528"/>
      <c r="T234" s="528"/>
      <c r="U234" s="528"/>
      <c r="V234" s="528"/>
      <c r="W234" s="528"/>
      <c r="X234" s="528"/>
      <c r="Y234" s="528"/>
      <c r="Z234" s="528"/>
    </row>
    <row r="235" spans="1:26" ht="14.25" customHeight="1" x14ac:dyDescent="0.2">
      <c r="A235" s="528"/>
      <c r="B235" s="528"/>
      <c r="C235" s="528"/>
      <c r="D235" s="528"/>
      <c r="E235" s="529"/>
      <c r="F235" s="528"/>
      <c r="G235" s="528"/>
      <c r="H235" s="528"/>
      <c r="I235" s="528"/>
      <c r="J235" s="528"/>
      <c r="K235" s="528"/>
      <c r="L235" s="528"/>
      <c r="M235" s="528"/>
      <c r="N235" s="528"/>
      <c r="O235" s="528"/>
      <c r="P235" s="528"/>
      <c r="Q235" s="528"/>
      <c r="R235" s="528"/>
      <c r="S235" s="528"/>
      <c r="T235" s="528"/>
      <c r="U235" s="528"/>
      <c r="V235" s="528"/>
      <c r="W235" s="528"/>
      <c r="X235" s="528"/>
      <c r="Y235" s="528"/>
      <c r="Z235" s="528"/>
    </row>
    <row r="236" spans="1:26" ht="14.25" customHeight="1" x14ac:dyDescent="0.2">
      <c r="A236" s="528"/>
      <c r="B236" s="528"/>
      <c r="C236" s="528"/>
      <c r="D236" s="528"/>
      <c r="E236" s="529"/>
      <c r="F236" s="528"/>
      <c r="G236" s="528"/>
      <c r="H236" s="528"/>
      <c r="I236" s="528"/>
      <c r="J236" s="528"/>
      <c r="K236" s="528"/>
      <c r="L236" s="528"/>
      <c r="M236" s="528"/>
      <c r="N236" s="528"/>
      <c r="O236" s="528"/>
      <c r="P236" s="528"/>
      <c r="Q236" s="528"/>
      <c r="R236" s="528"/>
      <c r="S236" s="528"/>
      <c r="T236" s="528"/>
      <c r="U236" s="528"/>
      <c r="V236" s="528"/>
      <c r="W236" s="528"/>
      <c r="X236" s="528"/>
      <c r="Y236" s="528"/>
      <c r="Z236" s="528"/>
    </row>
    <row r="237" spans="1:26" ht="14.25" customHeight="1" x14ac:dyDescent="0.2">
      <c r="A237" s="528"/>
      <c r="B237" s="528"/>
      <c r="C237" s="528"/>
      <c r="D237" s="528"/>
      <c r="E237" s="529"/>
      <c r="F237" s="528"/>
      <c r="G237" s="528"/>
      <c r="H237" s="528"/>
      <c r="I237" s="528"/>
      <c r="J237" s="528"/>
      <c r="K237" s="528"/>
      <c r="L237" s="528"/>
      <c r="M237" s="528"/>
      <c r="N237" s="528"/>
      <c r="O237" s="528"/>
      <c r="P237" s="528"/>
      <c r="Q237" s="528"/>
      <c r="R237" s="528"/>
      <c r="S237" s="528"/>
      <c r="T237" s="528"/>
      <c r="U237" s="528"/>
      <c r="V237" s="528"/>
      <c r="W237" s="528"/>
      <c r="X237" s="528"/>
      <c r="Y237" s="528"/>
      <c r="Z237" s="528"/>
    </row>
    <row r="238" spans="1:26" ht="14.25" customHeight="1" x14ac:dyDescent="0.2">
      <c r="A238" s="528"/>
      <c r="B238" s="528"/>
      <c r="C238" s="528"/>
      <c r="D238" s="528"/>
      <c r="E238" s="529"/>
      <c r="F238" s="528"/>
      <c r="G238" s="528"/>
      <c r="H238" s="528"/>
      <c r="I238" s="528"/>
      <c r="J238" s="528"/>
      <c r="K238" s="528"/>
      <c r="L238" s="528"/>
      <c r="M238" s="528"/>
      <c r="N238" s="528"/>
      <c r="O238" s="528"/>
      <c r="P238" s="528"/>
      <c r="Q238" s="528"/>
      <c r="R238" s="528"/>
      <c r="S238" s="528"/>
      <c r="T238" s="528"/>
      <c r="U238" s="528"/>
      <c r="V238" s="528"/>
      <c r="W238" s="528"/>
      <c r="X238" s="528"/>
      <c r="Y238" s="528"/>
      <c r="Z238" s="528"/>
    </row>
    <row r="239" spans="1:26" ht="14.25" customHeight="1" x14ac:dyDescent="0.2">
      <c r="A239" s="528"/>
      <c r="B239" s="528"/>
      <c r="C239" s="528"/>
      <c r="D239" s="528"/>
      <c r="E239" s="529"/>
      <c r="F239" s="528"/>
      <c r="G239" s="528"/>
      <c r="H239" s="528"/>
      <c r="I239" s="528"/>
      <c r="J239" s="528"/>
      <c r="K239" s="528"/>
      <c r="L239" s="528"/>
      <c r="M239" s="528"/>
      <c r="N239" s="528"/>
      <c r="O239" s="528"/>
      <c r="P239" s="528"/>
      <c r="Q239" s="528"/>
      <c r="R239" s="528"/>
      <c r="S239" s="528"/>
      <c r="T239" s="528"/>
      <c r="U239" s="528"/>
      <c r="V239" s="528"/>
      <c r="W239" s="528"/>
      <c r="X239" s="528"/>
      <c r="Y239" s="528"/>
      <c r="Z239" s="528"/>
    </row>
    <row r="240" spans="1:26" ht="14.25" customHeight="1" x14ac:dyDescent="0.2">
      <c r="A240" s="528"/>
      <c r="B240" s="528"/>
      <c r="C240" s="528"/>
      <c r="D240" s="528"/>
      <c r="E240" s="529"/>
      <c r="F240" s="528"/>
      <c r="G240" s="528"/>
      <c r="H240" s="528"/>
      <c r="I240" s="528"/>
      <c r="J240" s="528"/>
      <c r="K240" s="528"/>
      <c r="L240" s="528"/>
      <c r="M240" s="528"/>
      <c r="N240" s="528"/>
      <c r="O240" s="528"/>
      <c r="P240" s="528"/>
      <c r="Q240" s="528"/>
      <c r="R240" s="528"/>
      <c r="S240" s="528"/>
      <c r="T240" s="528"/>
      <c r="U240" s="528"/>
      <c r="V240" s="528"/>
      <c r="W240" s="528"/>
      <c r="X240" s="528"/>
      <c r="Y240" s="528"/>
      <c r="Z240" s="528"/>
    </row>
    <row r="241" spans="1:26" ht="14.25" customHeight="1" x14ac:dyDescent="0.2">
      <c r="A241" s="528"/>
      <c r="B241" s="528"/>
      <c r="C241" s="528"/>
      <c r="D241" s="528"/>
      <c r="E241" s="529"/>
      <c r="F241" s="528"/>
      <c r="G241" s="528"/>
      <c r="H241" s="528"/>
      <c r="I241" s="528"/>
      <c r="J241" s="528"/>
      <c r="K241" s="528"/>
      <c r="L241" s="528"/>
      <c r="M241" s="528"/>
      <c r="N241" s="528"/>
      <c r="O241" s="528"/>
      <c r="P241" s="528"/>
      <c r="Q241" s="528"/>
      <c r="R241" s="528"/>
      <c r="S241" s="528"/>
      <c r="T241" s="528"/>
      <c r="U241" s="528"/>
      <c r="V241" s="528"/>
      <c r="W241" s="528"/>
      <c r="X241" s="528"/>
      <c r="Y241" s="528"/>
      <c r="Z241" s="528"/>
    </row>
    <row r="242" spans="1:26" ht="14.25" customHeight="1" x14ac:dyDescent="0.2">
      <c r="A242" s="528"/>
      <c r="B242" s="528"/>
      <c r="C242" s="528"/>
      <c r="D242" s="528"/>
      <c r="E242" s="529"/>
      <c r="F242" s="528"/>
      <c r="G242" s="528"/>
      <c r="H242" s="528"/>
      <c r="I242" s="528"/>
      <c r="J242" s="528"/>
      <c r="K242" s="528"/>
      <c r="L242" s="528"/>
      <c r="M242" s="528"/>
      <c r="N242" s="528"/>
      <c r="O242" s="528"/>
      <c r="P242" s="528"/>
      <c r="Q242" s="528"/>
      <c r="R242" s="528"/>
      <c r="S242" s="528"/>
      <c r="T242" s="528"/>
      <c r="U242" s="528"/>
      <c r="V242" s="528"/>
      <c r="W242" s="528"/>
      <c r="X242" s="528"/>
      <c r="Y242" s="528"/>
      <c r="Z242" s="528"/>
    </row>
    <row r="243" spans="1:26" ht="14.25" customHeight="1" x14ac:dyDescent="0.2">
      <c r="A243" s="528"/>
      <c r="B243" s="528"/>
      <c r="C243" s="528"/>
      <c r="D243" s="528"/>
      <c r="E243" s="529"/>
      <c r="F243" s="528"/>
      <c r="G243" s="528"/>
      <c r="H243" s="528"/>
      <c r="I243" s="528"/>
      <c r="J243" s="528"/>
      <c r="K243" s="528"/>
      <c r="L243" s="528"/>
      <c r="M243" s="528"/>
      <c r="N243" s="528"/>
      <c r="O243" s="528"/>
      <c r="P243" s="528"/>
      <c r="Q243" s="528"/>
      <c r="R243" s="528"/>
      <c r="S243" s="528"/>
      <c r="T243" s="528"/>
      <c r="U243" s="528"/>
      <c r="V243" s="528"/>
      <c r="W243" s="528"/>
      <c r="X243" s="528"/>
      <c r="Y243" s="528"/>
      <c r="Z243" s="528"/>
    </row>
    <row r="244" spans="1:26" ht="14.25" customHeight="1" x14ac:dyDescent="0.2">
      <c r="A244" s="528"/>
      <c r="B244" s="528"/>
      <c r="C244" s="528"/>
      <c r="D244" s="528"/>
      <c r="E244" s="529"/>
      <c r="F244" s="528"/>
      <c r="G244" s="528"/>
      <c r="H244" s="528"/>
      <c r="I244" s="528"/>
      <c r="J244" s="528"/>
      <c r="K244" s="528"/>
      <c r="L244" s="528"/>
      <c r="M244" s="528"/>
      <c r="N244" s="528"/>
      <c r="O244" s="528"/>
      <c r="P244" s="528"/>
      <c r="Q244" s="528"/>
      <c r="R244" s="528"/>
      <c r="S244" s="528"/>
      <c r="T244" s="528"/>
      <c r="U244" s="528"/>
      <c r="V244" s="528"/>
      <c r="W244" s="528"/>
      <c r="X244" s="528"/>
      <c r="Y244" s="528"/>
      <c r="Z244" s="528"/>
    </row>
    <row r="245" spans="1:26" ht="14.25" customHeight="1" x14ac:dyDescent="0.2">
      <c r="A245" s="528"/>
      <c r="B245" s="528"/>
      <c r="C245" s="528"/>
      <c r="D245" s="528"/>
      <c r="E245" s="529"/>
      <c r="F245" s="528"/>
      <c r="G245" s="528"/>
      <c r="H245" s="528"/>
      <c r="I245" s="528"/>
      <c r="J245" s="528"/>
      <c r="K245" s="528"/>
      <c r="L245" s="528"/>
      <c r="M245" s="528"/>
      <c r="N245" s="528"/>
      <c r="O245" s="528"/>
      <c r="P245" s="528"/>
      <c r="Q245" s="528"/>
      <c r="R245" s="528"/>
      <c r="S245" s="528"/>
      <c r="T245" s="528"/>
      <c r="U245" s="528"/>
      <c r="V245" s="528"/>
      <c r="W245" s="528"/>
      <c r="X245" s="528"/>
      <c r="Y245" s="528"/>
      <c r="Z245" s="528"/>
    </row>
    <row r="246" spans="1:26" ht="14.25" customHeight="1" x14ac:dyDescent="0.2">
      <c r="A246" s="528"/>
      <c r="B246" s="528"/>
      <c r="C246" s="528"/>
      <c r="D246" s="528"/>
      <c r="E246" s="529"/>
      <c r="F246" s="528"/>
      <c r="G246" s="528"/>
      <c r="H246" s="528"/>
      <c r="I246" s="528"/>
      <c r="J246" s="528"/>
      <c r="K246" s="528"/>
      <c r="L246" s="528"/>
      <c r="M246" s="528"/>
      <c r="N246" s="528"/>
      <c r="O246" s="528"/>
      <c r="P246" s="528"/>
      <c r="Q246" s="528"/>
      <c r="R246" s="528"/>
      <c r="S246" s="528"/>
      <c r="T246" s="528"/>
      <c r="U246" s="528"/>
      <c r="V246" s="528"/>
      <c r="W246" s="528"/>
      <c r="X246" s="528"/>
      <c r="Y246" s="528"/>
      <c r="Z246" s="528"/>
    </row>
    <row r="247" spans="1:26" ht="14.25" customHeight="1" x14ac:dyDescent="0.2">
      <c r="A247" s="528"/>
      <c r="B247" s="528"/>
      <c r="C247" s="528"/>
      <c r="D247" s="528"/>
      <c r="E247" s="529"/>
      <c r="F247" s="528"/>
      <c r="G247" s="528"/>
      <c r="H247" s="528"/>
      <c r="I247" s="528"/>
      <c r="J247" s="528"/>
      <c r="K247" s="528"/>
      <c r="L247" s="528"/>
      <c r="M247" s="528"/>
      <c r="N247" s="528"/>
      <c r="O247" s="528"/>
      <c r="P247" s="528"/>
      <c r="Q247" s="528"/>
      <c r="R247" s="528"/>
      <c r="S247" s="528"/>
      <c r="T247" s="528"/>
      <c r="U247" s="528"/>
      <c r="V247" s="528"/>
      <c r="W247" s="528"/>
      <c r="X247" s="528"/>
      <c r="Y247" s="528"/>
      <c r="Z247" s="528"/>
    </row>
    <row r="248" spans="1:26" ht="14.25" customHeight="1" x14ac:dyDescent="0.2">
      <c r="A248" s="528"/>
      <c r="B248" s="528"/>
      <c r="C248" s="528"/>
      <c r="D248" s="528"/>
      <c r="E248" s="529"/>
      <c r="F248" s="528"/>
      <c r="G248" s="528"/>
      <c r="H248" s="528"/>
      <c r="I248" s="528"/>
      <c r="J248" s="528"/>
      <c r="K248" s="528"/>
      <c r="L248" s="528"/>
      <c r="M248" s="528"/>
      <c r="N248" s="528"/>
      <c r="O248" s="528"/>
      <c r="P248" s="528"/>
      <c r="Q248" s="528"/>
      <c r="R248" s="528"/>
      <c r="S248" s="528"/>
      <c r="T248" s="528"/>
      <c r="U248" s="528"/>
      <c r="V248" s="528"/>
      <c r="W248" s="528"/>
      <c r="X248" s="528"/>
      <c r="Y248" s="528"/>
      <c r="Z248" s="528"/>
    </row>
    <row r="249" spans="1:26" ht="14.25" customHeight="1" x14ac:dyDescent="0.2">
      <c r="A249" s="528"/>
      <c r="B249" s="528"/>
      <c r="C249" s="528"/>
      <c r="D249" s="528"/>
      <c r="E249" s="529"/>
      <c r="F249" s="528"/>
      <c r="G249" s="528"/>
      <c r="H249" s="528"/>
      <c r="I249" s="528"/>
      <c r="J249" s="528"/>
      <c r="K249" s="528"/>
      <c r="L249" s="528"/>
      <c r="M249" s="528"/>
      <c r="N249" s="528"/>
      <c r="O249" s="528"/>
      <c r="P249" s="528"/>
      <c r="Q249" s="528"/>
      <c r="R249" s="528"/>
      <c r="S249" s="528"/>
      <c r="T249" s="528"/>
      <c r="U249" s="528"/>
      <c r="V249" s="528"/>
      <c r="W249" s="528"/>
      <c r="X249" s="528"/>
      <c r="Y249" s="528"/>
      <c r="Z249" s="528"/>
    </row>
    <row r="250" spans="1:26" ht="14.25" customHeight="1" x14ac:dyDescent="0.2">
      <c r="A250" s="528"/>
      <c r="B250" s="528"/>
      <c r="C250" s="528"/>
      <c r="D250" s="528"/>
      <c r="E250" s="529"/>
      <c r="F250" s="528"/>
      <c r="G250" s="528"/>
      <c r="H250" s="528"/>
      <c r="I250" s="528"/>
      <c r="J250" s="528"/>
      <c r="K250" s="528"/>
      <c r="L250" s="528"/>
      <c r="M250" s="528"/>
      <c r="N250" s="528"/>
      <c r="O250" s="528"/>
      <c r="P250" s="528"/>
      <c r="Q250" s="528"/>
      <c r="R250" s="528"/>
      <c r="S250" s="528"/>
      <c r="T250" s="528"/>
      <c r="U250" s="528"/>
      <c r="V250" s="528"/>
      <c r="W250" s="528"/>
      <c r="X250" s="528"/>
      <c r="Y250" s="528"/>
      <c r="Z250" s="528"/>
    </row>
    <row r="251" spans="1:26" ht="14.25" customHeight="1" x14ac:dyDescent="0.2">
      <c r="A251" s="528"/>
      <c r="B251" s="528"/>
      <c r="C251" s="528"/>
      <c r="D251" s="528"/>
      <c r="E251" s="529"/>
      <c r="F251" s="528"/>
      <c r="G251" s="528"/>
      <c r="H251" s="528"/>
      <c r="I251" s="528"/>
      <c r="J251" s="528"/>
      <c r="K251" s="528"/>
      <c r="L251" s="528"/>
      <c r="M251" s="528"/>
      <c r="N251" s="528"/>
      <c r="O251" s="528"/>
      <c r="P251" s="528"/>
      <c r="Q251" s="528"/>
      <c r="R251" s="528"/>
      <c r="S251" s="528"/>
      <c r="T251" s="528"/>
      <c r="U251" s="528"/>
      <c r="V251" s="528"/>
      <c r="W251" s="528"/>
      <c r="X251" s="528"/>
      <c r="Y251" s="528"/>
      <c r="Z251" s="528"/>
    </row>
    <row r="252" spans="1:26" ht="14.25" customHeight="1" x14ac:dyDescent="0.2">
      <c r="A252" s="528"/>
      <c r="B252" s="528"/>
      <c r="C252" s="528"/>
      <c r="D252" s="528"/>
      <c r="E252" s="529"/>
      <c r="F252" s="528"/>
      <c r="G252" s="528"/>
      <c r="H252" s="528"/>
      <c r="I252" s="528"/>
      <c r="J252" s="528"/>
      <c r="K252" s="528"/>
      <c r="L252" s="528"/>
      <c r="M252" s="528"/>
      <c r="N252" s="528"/>
      <c r="O252" s="528"/>
      <c r="P252" s="528"/>
      <c r="Q252" s="528"/>
      <c r="R252" s="528"/>
      <c r="S252" s="528"/>
      <c r="T252" s="528"/>
      <c r="U252" s="528"/>
      <c r="V252" s="528"/>
      <c r="W252" s="528"/>
      <c r="X252" s="528"/>
      <c r="Y252" s="528"/>
      <c r="Z252" s="528"/>
    </row>
    <row r="253" spans="1:26" ht="14.25" customHeight="1" x14ac:dyDescent="0.2">
      <c r="A253" s="528"/>
      <c r="B253" s="528"/>
      <c r="C253" s="528"/>
      <c r="D253" s="528"/>
      <c r="E253" s="529"/>
      <c r="F253" s="528"/>
      <c r="G253" s="528"/>
      <c r="H253" s="528"/>
      <c r="I253" s="528"/>
      <c r="J253" s="528"/>
      <c r="K253" s="528"/>
      <c r="L253" s="528"/>
      <c r="M253" s="528"/>
      <c r="N253" s="528"/>
      <c r="O253" s="528"/>
      <c r="P253" s="528"/>
      <c r="Q253" s="528"/>
      <c r="R253" s="528"/>
      <c r="S253" s="528"/>
      <c r="T253" s="528"/>
      <c r="U253" s="528"/>
      <c r="V253" s="528"/>
      <c r="W253" s="528"/>
      <c r="X253" s="528"/>
      <c r="Y253" s="528"/>
      <c r="Z253" s="528"/>
    </row>
    <row r="254" spans="1:26" ht="14.25" customHeight="1" x14ac:dyDescent="0.2">
      <c r="A254" s="528"/>
      <c r="B254" s="528"/>
      <c r="C254" s="528"/>
      <c r="D254" s="528"/>
      <c r="E254" s="529"/>
      <c r="F254" s="528"/>
      <c r="G254" s="528"/>
      <c r="H254" s="528"/>
      <c r="I254" s="528"/>
      <c r="J254" s="528"/>
      <c r="K254" s="528"/>
      <c r="L254" s="528"/>
      <c r="M254" s="528"/>
      <c r="N254" s="528"/>
      <c r="O254" s="528"/>
      <c r="P254" s="528"/>
      <c r="Q254" s="528"/>
      <c r="R254" s="528"/>
      <c r="S254" s="528"/>
      <c r="T254" s="528"/>
      <c r="U254" s="528"/>
      <c r="V254" s="528"/>
      <c r="W254" s="528"/>
      <c r="X254" s="528"/>
      <c r="Y254" s="528"/>
      <c r="Z254" s="528"/>
    </row>
    <row r="255" spans="1:26" ht="14.25" customHeight="1" x14ac:dyDescent="0.2">
      <c r="A255" s="528"/>
      <c r="B255" s="528"/>
      <c r="C255" s="528"/>
      <c r="D255" s="528"/>
      <c r="E255" s="529"/>
      <c r="F255" s="528"/>
      <c r="G255" s="528"/>
      <c r="H255" s="528"/>
      <c r="I255" s="528"/>
      <c r="J255" s="528"/>
      <c r="K255" s="528"/>
      <c r="L255" s="528"/>
      <c r="M255" s="528"/>
      <c r="N255" s="528"/>
      <c r="O255" s="528"/>
      <c r="P255" s="528"/>
      <c r="Q255" s="528"/>
      <c r="R255" s="528"/>
      <c r="S255" s="528"/>
      <c r="T255" s="528"/>
      <c r="U255" s="528"/>
      <c r="V255" s="528"/>
      <c r="W255" s="528"/>
      <c r="X255" s="528"/>
      <c r="Y255" s="528"/>
      <c r="Z255" s="528"/>
    </row>
    <row r="256" spans="1:26" ht="14.25" customHeight="1" x14ac:dyDescent="0.2">
      <c r="A256" s="528"/>
      <c r="B256" s="528"/>
      <c r="C256" s="528"/>
      <c r="D256" s="528"/>
      <c r="E256" s="529"/>
      <c r="F256" s="528"/>
      <c r="G256" s="528"/>
      <c r="H256" s="528"/>
      <c r="I256" s="528"/>
      <c r="J256" s="528"/>
      <c r="K256" s="528"/>
      <c r="L256" s="528"/>
      <c r="M256" s="528"/>
      <c r="N256" s="528"/>
      <c r="O256" s="528"/>
      <c r="P256" s="528"/>
      <c r="Q256" s="528"/>
      <c r="R256" s="528"/>
      <c r="S256" s="528"/>
      <c r="T256" s="528"/>
      <c r="U256" s="528"/>
      <c r="V256" s="528"/>
      <c r="W256" s="528"/>
      <c r="X256" s="528"/>
      <c r="Y256" s="528"/>
      <c r="Z256" s="528"/>
    </row>
    <row r="257" spans="1:26" ht="14.25" customHeight="1" x14ac:dyDescent="0.2">
      <c r="A257" s="528"/>
      <c r="B257" s="528"/>
      <c r="C257" s="528"/>
      <c r="D257" s="528"/>
      <c r="E257" s="529"/>
      <c r="F257" s="528"/>
      <c r="G257" s="528"/>
      <c r="H257" s="528"/>
      <c r="I257" s="528"/>
      <c r="J257" s="528"/>
      <c r="K257" s="528"/>
      <c r="L257" s="528"/>
      <c r="M257" s="528"/>
      <c r="N257" s="528"/>
      <c r="O257" s="528"/>
      <c r="P257" s="528"/>
      <c r="Q257" s="528"/>
      <c r="R257" s="528"/>
      <c r="S257" s="528"/>
      <c r="T257" s="528"/>
      <c r="U257" s="528"/>
      <c r="V257" s="528"/>
      <c r="W257" s="528"/>
      <c r="X257" s="528"/>
      <c r="Y257" s="528"/>
      <c r="Z257" s="528"/>
    </row>
    <row r="258" spans="1:26" ht="14.25" customHeight="1" x14ac:dyDescent="0.2">
      <c r="A258" s="528"/>
      <c r="B258" s="528"/>
      <c r="C258" s="528"/>
      <c r="D258" s="528"/>
      <c r="E258" s="529"/>
      <c r="F258" s="528"/>
      <c r="G258" s="528"/>
      <c r="H258" s="528"/>
      <c r="I258" s="528"/>
      <c r="J258" s="528"/>
      <c r="K258" s="528"/>
      <c r="L258" s="528"/>
      <c r="M258" s="528"/>
      <c r="N258" s="528"/>
      <c r="O258" s="528"/>
      <c r="P258" s="528"/>
      <c r="Q258" s="528"/>
      <c r="R258" s="528"/>
      <c r="S258" s="528"/>
      <c r="T258" s="528"/>
      <c r="U258" s="528"/>
      <c r="V258" s="528"/>
      <c r="W258" s="528"/>
      <c r="X258" s="528"/>
      <c r="Y258" s="528"/>
      <c r="Z258" s="528"/>
    </row>
    <row r="259" spans="1:26" ht="14.25" customHeight="1" x14ac:dyDescent="0.2">
      <c r="A259" s="528"/>
      <c r="B259" s="528"/>
      <c r="C259" s="528"/>
      <c r="D259" s="528"/>
      <c r="E259" s="529"/>
      <c r="F259" s="528"/>
      <c r="G259" s="528"/>
      <c r="H259" s="528"/>
      <c r="I259" s="528"/>
      <c r="J259" s="528"/>
      <c r="K259" s="528"/>
      <c r="L259" s="528"/>
      <c r="M259" s="528"/>
      <c r="N259" s="528"/>
      <c r="O259" s="528"/>
      <c r="P259" s="528"/>
      <c r="Q259" s="528"/>
      <c r="R259" s="528"/>
      <c r="S259" s="528"/>
      <c r="T259" s="528"/>
      <c r="U259" s="528"/>
      <c r="V259" s="528"/>
      <c r="W259" s="528"/>
      <c r="X259" s="528"/>
      <c r="Y259" s="528"/>
      <c r="Z259" s="528"/>
    </row>
    <row r="260" spans="1:26" ht="14.25" customHeight="1" x14ac:dyDescent="0.2">
      <c r="A260" s="528"/>
      <c r="B260" s="528"/>
      <c r="C260" s="528"/>
      <c r="D260" s="528"/>
      <c r="E260" s="529"/>
      <c r="F260" s="528"/>
      <c r="G260" s="528"/>
      <c r="H260" s="528"/>
      <c r="I260" s="528"/>
      <c r="J260" s="528"/>
      <c r="K260" s="528"/>
      <c r="L260" s="528"/>
      <c r="M260" s="528"/>
      <c r="N260" s="528"/>
      <c r="O260" s="528"/>
      <c r="P260" s="528"/>
      <c r="Q260" s="528"/>
      <c r="R260" s="528"/>
      <c r="S260" s="528"/>
      <c r="T260" s="528"/>
      <c r="U260" s="528"/>
      <c r="V260" s="528"/>
      <c r="W260" s="528"/>
      <c r="X260" s="528"/>
      <c r="Y260" s="528"/>
      <c r="Z260" s="528"/>
    </row>
    <row r="261" spans="1:26" ht="14.25" customHeight="1" x14ac:dyDescent="0.2">
      <c r="A261" s="528"/>
      <c r="B261" s="528"/>
      <c r="C261" s="528"/>
      <c r="D261" s="528"/>
      <c r="E261" s="529"/>
      <c r="F261" s="528"/>
      <c r="G261" s="528"/>
      <c r="H261" s="528"/>
      <c r="I261" s="528"/>
      <c r="J261" s="528"/>
      <c r="K261" s="528"/>
      <c r="L261" s="528"/>
      <c r="M261" s="528"/>
      <c r="N261" s="528"/>
      <c r="O261" s="528"/>
      <c r="P261" s="528"/>
      <c r="Q261" s="528"/>
      <c r="R261" s="528"/>
      <c r="S261" s="528"/>
      <c r="T261" s="528"/>
      <c r="U261" s="528"/>
      <c r="V261" s="528"/>
      <c r="W261" s="528"/>
      <c r="X261" s="528"/>
      <c r="Y261" s="528"/>
      <c r="Z261" s="528"/>
    </row>
    <row r="262" spans="1:26" ht="14.25" customHeight="1" x14ac:dyDescent="0.2">
      <c r="A262" s="528"/>
      <c r="B262" s="528"/>
      <c r="C262" s="528"/>
      <c r="D262" s="528"/>
      <c r="E262" s="529"/>
      <c r="F262" s="528"/>
      <c r="G262" s="528"/>
      <c r="H262" s="528"/>
      <c r="I262" s="528"/>
      <c r="J262" s="528"/>
      <c r="K262" s="528"/>
      <c r="L262" s="528"/>
      <c r="M262" s="528"/>
      <c r="N262" s="528"/>
      <c r="O262" s="528"/>
      <c r="P262" s="528"/>
      <c r="Q262" s="528"/>
      <c r="R262" s="528"/>
      <c r="S262" s="528"/>
      <c r="T262" s="528"/>
      <c r="U262" s="528"/>
      <c r="V262" s="528"/>
      <c r="W262" s="528"/>
      <c r="X262" s="528"/>
      <c r="Y262" s="528"/>
      <c r="Z262" s="528"/>
    </row>
    <row r="263" spans="1:26" ht="14.25" customHeight="1" x14ac:dyDescent="0.2">
      <c r="A263" s="528"/>
      <c r="B263" s="528"/>
      <c r="C263" s="528"/>
      <c r="D263" s="528"/>
      <c r="E263" s="529"/>
      <c r="F263" s="528"/>
      <c r="G263" s="528"/>
      <c r="H263" s="528"/>
      <c r="I263" s="528"/>
      <c r="J263" s="528"/>
      <c r="K263" s="528"/>
      <c r="L263" s="528"/>
      <c r="M263" s="528"/>
      <c r="N263" s="528"/>
      <c r="O263" s="528"/>
      <c r="P263" s="528"/>
      <c r="Q263" s="528"/>
      <c r="R263" s="528"/>
      <c r="S263" s="528"/>
      <c r="T263" s="528"/>
      <c r="U263" s="528"/>
      <c r="V263" s="528"/>
      <c r="W263" s="528"/>
      <c r="X263" s="528"/>
      <c r="Y263" s="528"/>
      <c r="Z263" s="528"/>
    </row>
    <row r="264" spans="1:26" ht="14.25" customHeight="1" x14ac:dyDescent="0.2">
      <c r="A264" s="528"/>
      <c r="B264" s="528"/>
      <c r="C264" s="528"/>
      <c r="D264" s="528"/>
      <c r="E264" s="529"/>
      <c r="F264" s="528"/>
      <c r="G264" s="528"/>
      <c r="H264" s="528"/>
      <c r="I264" s="528"/>
      <c r="J264" s="528"/>
      <c r="K264" s="528"/>
      <c r="L264" s="528"/>
      <c r="M264" s="528"/>
      <c r="N264" s="528"/>
      <c r="O264" s="528"/>
      <c r="P264" s="528"/>
      <c r="Q264" s="528"/>
      <c r="R264" s="528"/>
      <c r="S264" s="528"/>
      <c r="T264" s="528"/>
      <c r="U264" s="528"/>
      <c r="V264" s="528"/>
      <c r="W264" s="528"/>
      <c r="X264" s="528"/>
      <c r="Y264" s="528"/>
      <c r="Z264" s="528"/>
    </row>
    <row r="265" spans="1:26" ht="14.25" customHeight="1" x14ac:dyDescent="0.2">
      <c r="A265" s="528"/>
      <c r="B265" s="528"/>
      <c r="C265" s="528"/>
      <c r="D265" s="528"/>
      <c r="E265" s="529"/>
      <c r="F265" s="528"/>
      <c r="G265" s="528"/>
      <c r="H265" s="528"/>
      <c r="I265" s="528"/>
      <c r="J265" s="528"/>
      <c r="K265" s="528"/>
      <c r="L265" s="528"/>
      <c r="M265" s="528"/>
      <c r="N265" s="528"/>
      <c r="O265" s="528"/>
      <c r="P265" s="528"/>
      <c r="Q265" s="528"/>
      <c r="R265" s="528"/>
      <c r="S265" s="528"/>
      <c r="T265" s="528"/>
      <c r="U265" s="528"/>
      <c r="V265" s="528"/>
      <c r="W265" s="528"/>
      <c r="X265" s="528"/>
      <c r="Y265" s="528"/>
      <c r="Z265" s="528"/>
    </row>
    <row r="266" spans="1:26" ht="14.25" customHeight="1" x14ac:dyDescent="0.2">
      <c r="A266" s="528"/>
      <c r="B266" s="528"/>
      <c r="C266" s="528"/>
      <c r="D266" s="528"/>
      <c r="E266" s="529"/>
      <c r="F266" s="528"/>
      <c r="G266" s="528"/>
      <c r="H266" s="528"/>
      <c r="I266" s="528"/>
      <c r="J266" s="528"/>
      <c r="K266" s="528"/>
      <c r="L266" s="528"/>
      <c r="M266" s="528"/>
      <c r="N266" s="528"/>
      <c r="O266" s="528"/>
      <c r="P266" s="528"/>
      <c r="Q266" s="528"/>
      <c r="R266" s="528"/>
      <c r="S266" s="528"/>
      <c r="T266" s="528"/>
      <c r="U266" s="528"/>
      <c r="V266" s="528"/>
      <c r="W266" s="528"/>
      <c r="X266" s="528"/>
      <c r="Y266" s="528"/>
      <c r="Z266" s="528"/>
    </row>
    <row r="267" spans="1:26" ht="14.25" customHeight="1" x14ac:dyDescent="0.2">
      <c r="A267" s="528"/>
      <c r="B267" s="528"/>
      <c r="C267" s="528"/>
      <c r="D267" s="528"/>
      <c r="E267" s="529"/>
      <c r="F267" s="528"/>
      <c r="G267" s="528"/>
      <c r="H267" s="528"/>
      <c r="I267" s="528"/>
      <c r="J267" s="528"/>
      <c r="K267" s="528"/>
      <c r="L267" s="528"/>
      <c r="M267" s="528"/>
      <c r="N267" s="528"/>
      <c r="O267" s="528"/>
      <c r="P267" s="528"/>
      <c r="Q267" s="528"/>
      <c r="R267" s="528"/>
      <c r="S267" s="528"/>
      <c r="T267" s="528"/>
      <c r="U267" s="528"/>
      <c r="V267" s="528"/>
      <c r="W267" s="528"/>
      <c r="X267" s="528"/>
      <c r="Y267" s="528"/>
      <c r="Z267" s="528"/>
    </row>
    <row r="268" spans="1:26" ht="14.25" customHeight="1" x14ac:dyDescent="0.2">
      <c r="A268" s="528"/>
      <c r="B268" s="528"/>
      <c r="C268" s="528"/>
      <c r="D268" s="528"/>
      <c r="E268" s="529"/>
      <c r="F268" s="528"/>
      <c r="G268" s="528"/>
      <c r="H268" s="528"/>
      <c r="I268" s="528"/>
      <c r="J268" s="528"/>
      <c r="K268" s="528"/>
      <c r="L268" s="528"/>
      <c r="M268" s="528"/>
      <c r="N268" s="528"/>
      <c r="O268" s="528"/>
      <c r="P268" s="528"/>
      <c r="Q268" s="528"/>
      <c r="R268" s="528"/>
      <c r="S268" s="528"/>
      <c r="T268" s="528"/>
      <c r="U268" s="528"/>
      <c r="V268" s="528"/>
      <c r="W268" s="528"/>
      <c r="X268" s="528"/>
      <c r="Y268" s="528"/>
      <c r="Z268" s="528"/>
    </row>
    <row r="269" spans="1:26" ht="14.25" customHeight="1" x14ac:dyDescent="0.2">
      <c r="A269" s="528"/>
      <c r="B269" s="528"/>
      <c r="C269" s="528"/>
      <c r="D269" s="528"/>
      <c r="E269" s="529"/>
      <c r="F269" s="528"/>
      <c r="G269" s="528"/>
      <c r="H269" s="528"/>
      <c r="I269" s="528"/>
      <c r="J269" s="528"/>
      <c r="K269" s="528"/>
      <c r="L269" s="528"/>
      <c r="M269" s="528"/>
      <c r="N269" s="528"/>
      <c r="O269" s="528"/>
      <c r="P269" s="528"/>
      <c r="Q269" s="528"/>
      <c r="R269" s="528"/>
      <c r="S269" s="528"/>
      <c r="T269" s="528"/>
      <c r="U269" s="528"/>
      <c r="V269" s="528"/>
      <c r="W269" s="528"/>
      <c r="X269" s="528"/>
      <c r="Y269" s="528"/>
      <c r="Z269" s="528"/>
    </row>
    <row r="270" spans="1:26" ht="14.25" customHeight="1" x14ac:dyDescent="0.2">
      <c r="A270" s="528"/>
      <c r="B270" s="528"/>
      <c r="C270" s="528"/>
      <c r="D270" s="528"/>
      <c r="E270" s="529"/>
      <c r="F270" s="528"/>
      <c r="G270" s="528"/>
      <c r="H270" s="528"/>
      <c r="I270" s="528"/>
      <c r="J270" s="528"/>
      <c r="K270" s="528"/>
      <c r="L270" s="528"/>
      <c r="M270" s="528"/>
      <c r="N270" s="528"/>
      <c r="O270" s="528"/>
      <c r="P270" s="528"/>
      <c r="Q270" s="528"/>
      <c r="R270" s="528"/>
      <c r="S270" s="528"/>
      <c r="T270" s="528"/>
      <c r="U270" s="528"/>
      <c r="V270" s="528"/>
      <c r="W270" s="528"/>
      <c r="X270" s="528"/>
      <c r="Y270" s="528"/>
      <c r="Z270" s="528"/>
    </row>
    <row r="271" spans="1:26" ht="14.25" customHeight="1" x14ac:dyDescent="0.2">
      <c r="A271" s="528"/>
      <c r="B271" s="528"/>
      <c r="C271" s="528"/>
      <c r="D271" s="528"/>
      <c r="E271" s="529"/>
      <c r="F271" s="528"/>
      <c r="G271" s="528"/>
      <c r="H271" s="528"/>
      <c r="I271" s="528"/>
      <c r="J271" s="528"/>
      <c r="K271" s="528"/>
      <c r="L271" s="528"/>
      <c r="M271" s="528"/>
      <c r="N271" s="528"/>
      <c r="O271" s="528"/>
      <c r="P271" s="528"/>
      <c r="Q271" s="528"/>
      <c r="R271" s="528"/>
      <c r="S271" s="528"/>
      <c r="T271" s="528"/>
      <c r="U271" s="528"/>
      <c r="V271" s="528"/>
      <c r="W271" s="528"/>
      <c r="X271" s="528"/>
      <c r="Y271" s="528"/>
      <c r="Z271" s="528"/>
    </row>
    <row r="272" spans="1:26" ht="14.25" customHeight="1" x14ac:dyDescent="0.2">
      <c r="A272" s="528"/>
      <c r="B272" s="528"/>
      <c r="C272" s="528"/>
      <c r="D272" s="528"/>
      <c r="E272" s="529"/>
      <c r="F272" s="528"/>
      <c r="G272" s="528"/>
      <c r="H272" s="528"/>
      <c r="I272" s="528"/>
      <c r="J272" s="528"/>
      <c r="K272" s="528"/>
      <c r="L272" s="528"/>
      <c r="M272" s="528"/>
      <c r="N272" s="528"/>
      <c r="O272" s="528"/>
      <c r="P272" s="528"/>
      <c r="Q272" s="528"/>
      <c r="R272" s="528"/>
      <c r="S272" s="528"/>
      <c r="T272" s="528"/>
      <c r="U272" s="528"/>
      <c r="V272" s="528"/>
      <c r="W272" s="528"/>
      <c r="X272" s="528"/>
      <c r="Y272" s="528"/>
      <c r="Z272" s="528"/>
    </row>
    <row r="273" spans="1:26" ht="14.25" customHeight="1" x14ac:dyDescent="0.2">
      <c r="A273" s="528"/>
      <c r="B273" s="528"/>
      <c r="C273" s="528"/>
      <c r="D273" s="528"/>
      <c r="E273" s="529"/>
      <c r="F273" s="528"/>
      <c r="G273" s="528"/>
      <c r="H273" s="528"/>
      <c r="I273" s="528"/>
      <c r="J273" s="528"/>
      <c r="K273" s="528"/>
      <c r="L273" s="528"/>
      <c r="M273" s="528"/>
      <c r="N273" s="528"/>
      <c r="O273" s="528"/>
      <c r="P273" s="528"/>
      <c r="Q273" s="528"/>
      <c r="R273" s="528"/>
      <c r="S273" s="528"/>
      <c r="T273" s="528"/>
      <c r="U273" s="528"/>
      <c r="V273" s="528"/>
      <c r="W273" s="528"/>
      <c r="X273" s="528"/>
      <c r="Y273" s="528"/>
      <c r="Z273" s="528"/>
    </row>
    <row r="274" spans="1:26" ht="14.25" customHeight="1" x14ac:dyDescent="0.2">
      <c r="A274" s="528"/>
      <c r="B274" s="528"/>
      <c r="C274" s="528"/>
      <c r="D274" s="528"/>
      <c r="E274" s="529"/>
      <c r="F274" s="528"/>
      <c r="G274" s="528"/>
      <c r="H274" s="528"/>
      <c r="I274" s="528"/>
      <c r="J274" s="528"/>
      <c r="K274" s="528"/>
      <c r="L274" s="528"/>
      <c r="M274" s="528"/>
      <c r="N274" s="528"/>
      <c r="O274" s="528"/>
      <c r="P274" s="528"/>
      <c r="Q274" s="528"/>
      <c r="R274" s="528"/>
      <c r="S274" s="528"/>
      <c r="T274" s="528"/>
      <c r="U274" s="528"/>
      <c r="V274" s="528"/>
      <c r="W274" s="528"/>
      <c r="X274" s="528"/>
      <c r="Y274" s="528"/>
      <c r="Z274" s="528"/>
    </row>
    <row r="275" spans="1:26" ht="14.25" customHeight="1" x14ac:dyDescent="0.2">
      <c r="A275" s="528"/>
      <c r="B275" s="528"/>
      <c r="C275" s="528"/>
      <c r="D275" s="528"/>
      <c r="E275" s="529"/>
      <c r="F275" s="528"/>
      <c r="G275" s="528"/>
      <c r="H275" s="528"/>
      <c r="I275" s="528"/>
      <c r="J275" s="528"/>
      <c r="K275" s="528"/>
      <c r="L275" s="528"/>
      <c r="M275" s="528"/>
      <c r="N275" s="528"/>
      <c r="O275" s="528"/>
      <c r="P275" s="528"/>
      <c r="Q275" s="528"/>
      <c r="R275" s="528"/>
      <c r="S275" s="528"/>
      <c r="T275" s="528"/>
      <c r="U275" s="528"/>
      <c r="V275" s="528"/>
      <c r="W275" s="528"/>
      <c r="X275" s="528"/>
      <c r="Y275" s="528"/>
      <c r="Z275" s="528"/>
    </row>
    <row r="276" spans="1:26" ht="14.25" customHeight="1" x14ac:dyDescent="0.2">
      <c r="A276" s="528"/>
      <c r="B276" s="528"/>
      <c r="C276" s="528"/>
      <c r="D276" s="528"/>
      <c r="E276" s="529"/>
      <c r="F276" s="528"/>
      <c r="G276" s="528"/>
      <c r="H276" s="528"/>
      <c r="I276" s="528"/>
      <c r="J276" s="528"/>
      <c r="K276" s="528"/>
      <c r="L276" s="528"/>
      <c r="M276" s="528"/>
      <c r="N276" s="528"/>
      <c r="O276" s="528"/>
      <c r="P276" s="528"/>
      <c r="Q276" s="528"/>
      <c r="R276" s="528"/>
      <c r="S276" s="528"/>
      <c r="T276" s="528"/>
      <c r="U276" s="528"/>
      <c r="V276" s="528"/>
      <c r="W276" s="528"/>
      <c r="X276" s="528"/>
      <c r="Y276" s="528"/>
      <c r="Z276" s="528"/>
    </row>
    <row r="277" spans="1:26" ht="14.25" customHeight="1" x14ac:dyDescent="0.2">
      <c r="A277" s="528"/>
      <c r="B277" s="528"/>
      <c r="C277" s="528"/>
      <c r="D277" s="528"/>
      <c r="E277" s="529"/>
      <c r="F277" s="528"/>
      <c r="G277" s="528"/>
      <c r="H277" s="528"/>
      <c r="I277" s="528"/>
      <c r="J277" s="528"/>
      <c r="K277" s="528"/>
      <c r="L277" s="528"/>
      <c r="M277" s="528"/>
      <c r="N277" s="528"/>
      <c r="O277" s="528"/>
      <c r="P277" s="528"/>
      <c r="Q277" s="528"/>
      <c r="R277" s="528"/>
      <c r="S277" s="528"/>
      <c r="T277" s="528"/>
      <c r="U277" s="528"/>
      <c r="V277" s="528"/>
      <c r="W277" s="528"/>
      <c r="X277" s="528"/>
      <c r="Y277" s="528"/>
      <c r="Z277" s="528"/>
    </row>
    <row r="278" spans="1:26" ht="14.25" customHeight="1" x14ac:dyDescent="0.2">
      <c r="A278" s="528"/>
      <c r="B278" s="528"/>
      <c r="C278" s="528"/>
      <c r="D278" s="528"/>
      <c r="E278" s="529"/>
      <c r="F278" s="528"/>
      <c r="G278" s="528"/>
      <c r="H278" s="528"/>
      <c r="I278" s="528"/>
      <c r="J278" s="528"/>
      <c r="K278" s="528"/>
      <c r="L278" s="528"/>
      <c r="M278" s="528"/>
      <c r="N278" s="528"/>
      <c r="O278" s="528"/>
      <c r="P278" s="528"/>
      <c r="Q278" s="528"/>
      <c r="R278" s="528"/>
      <c r="S278" s="528"/>
      <c r="T278" s="528"/>
      <c r="U278" s="528"/>
      <c r="V278" s="528"/>
      <c r="W278" s="528"/>
      <c r="X278" s="528"/>
      <c r="Y278" s="528"/>
      <c r="Z278" s="528"/>
    </row>
    <row r="279" spans="1:26" ht="14.25" customHeight="1" x14ac:dyDescent="0.2">
      <c r="A279" s="528"/>
      <c r="B279" s="528"/>
      <c r="C279" s="528"/>
      <c r="D279" s="528"/>
      <c r="E279" s="529"/>
      <c r="F279" s="528"/>
      <c r="G279" s="528"/>
      <c r="H279" s="528"/>
      <c r="I279" s="528"/>
      <c r="J279" s="528"/>
      <c r="K279" s="528"/>
      <c r="L279" s="528"/>
      <c r="M279" s="528"/>
      <c r="N279" s="528"/>
      <c r="O279" s="528"/>
      <c r="P279" s="528"/>
      <c r="Q279" s="528"/>
      <c r="R279" s="528"/>
      <c r="S279" s="528"/>
      <c r="T279" s="528"/>
      <c r="U279" s="528"/>
      <c r="V279" s="528"/>
      <c r="W279" s="528"/>
      <c r="X279" s="528"/>
      <c r="Y279" s="528"/>
      <c r="Z279" s="528"/>
    </row>
    <row r="280" spans="1:26" ht="14.25" customHeight="1" x14ac:dyDescent="0.2">
      <c r="A280" s="528"/>
      <c r="B280" s="528"/>
      <c r="C280" s="528"/>
      <c r="D280" s="528"/>
      <c r="E280" s="529"/>
      <c r="F280" s="528"/>
      <c r="G280" s="528"/>
      <c r="H280" s="528"/>
      <c r="I280" s="528"/>
      <c r="J280" s="528"/>
      <c r="K280" s="528"/>
      <c r="L280" s="528"/>
      <c r="M280" s="528"/>
      <c r="N280" s="528"/>
      <c r="O280" s="528"/>
      <c r="P280" s="528"/>
      <c r="Q280" s="528"/>
      <c r="R280" s="528"/>
      <c r="S280" s="528"/>
      <c r="T280" s="528"/>
      <c r="U280" s="528"/>
      <c r="V280" s="528"/>
      <c r="W280" s="528"/>
      <c r="X280" s="528"/>
      <c r="Y280" s="528"/>
      <c r="Z280" s="528"/>
    </row>
    <row r="281" spans="1:26" ht="14.25" customHeight="1" x14ac:dyDescent="0.2">
      <c r="A281" s="528"/>
      <c r="B281" s="528"/>
      <c r="C281" s="528"/>
      <c r="D281" s="528"/>
      <c r="E281" s="529"/>
      <c r="F281" s="528"/>
      <c r="G281" s="528"/>
      <c r="H281" s="528"/>
      <c r="I281" s="528"/>
      <c r="J281" s="528"/>
      <c r="K281" s="528"/>
      <c r="L281" s="528"/>
      <c r="M281" s="528"/>
      <c r="N281" s="528"/>
      <c r="O281" s="528"/>
      <c r="P281" s="528"/>
      <c r="Q281" s="528"/>
      <c r="R281" s="528"/>
      <c r="S281" s="528"/>
      <c r="T281" s="528"/>
      <c r="U281" s="528"/>
      <c r="V281" s="528"/>
      <c r="W281" s="528"/>
      <c r="X281" s="528"/>
      <c r="Y281" s="528"/>
      <c r="Z281" s="528"/>
    </row>
    <row r="282" spans="1:26" ht="14.25" customHeight="1" x14ac:dyDescent="0.2">
      <c r="A282" s="528"/>
      <c r="B282" s="528"/>
      <c r="C282" s="528"/>
      <c r="D282" s="528"/>
      <c r="E282" s="529"/>
      <c r="F282" s="528"/>
      <c r="G282" s="528"/>
      <c r="H282" s="528"/>
      <c r="I282" s="528"/>
      <c r="J282" s="528"/>
      <c r="K282" s="528"/>
      <c r="L282" s="528"/>
      <c r="M282" s="528"/>
      <c r="N282" s="528"/>
      <c r="O282" s="528"/>
      <c r="P282" s="528"/>
      <c r="Q282" s="528"/>
      <c r="R282" s="528"/>
      <c r="S282" s="528"/>
      <c r="T282" s="528"/>
      <c r="U282" s="528"/>
      <c r="V282" s="528"/>
      <c r="W282" s="528"/>
      <c r="X282" s="528"/>
      <c r="Y282" s="528"/>
      <c r="Z282" s="528"/>
    </row>
    <row r="283" spans="1:26" ht="14.25" customHeight="1" x14ac:dyDescent="0.2">
      <c r="A283" s="528"/>
      <c r="B283" s="528"/>
      <c r="C283" s="528"/>
      <c r="D283" s="528"/>
      <c r="E283" s="529"/>
      <c r="F283" s="528"/>
      <c r="G283" s="528"/>
      <c r="H283" s="528"/>
      <c r="I283" s="528"/>
      <c r="J283" s="528"/>
      <c r="K283" s="528"/>
      <c r="L283" s="528"/>
      <c r="M283" s="528"/>
      <c r="N283" s="528"/>
      <c r="O283" s="528"/>
      <c r="P283" s="528"/>
      <c r="Q283" s="528"/>
      <c r="R283" s="528"/>
      <c r="S283" s="528"/>
      <c r="T283" s="528"/>
      <c r="U283" s="528"/>
      <c r="V283" s="528"/>
      <c r="W283" s="528"/>
      <c r="X283" s="528"/>
      <c r="Y283" s="528"/>
      <c r="Z283" s="528"/>
    </row>
    <row r="284" spans="1:26" ht="14.25" customHeight="1" x14ac:dyDescent="0.2">
      <c r="A284" s="528"/>
      <c r="B284" s="528"/>
      <c r="C284" s="528"/>
      <c r="D284" s="528"/>
      <c r="E284" s="529"/>
      <c r="F284" s="528"/>
      <c r="G284" s="528"/>
      <c r="H284" s="528"/>
      <c r="I284" s="528"/>
      <c r="J284" s="528"/>
      <c r="K284" s="528"/>
      <c r="L284" s="528"/>
      <c r="M284" s="528"/>
      <c r="N284" s="528"/>
      <c r="O284" s="528"/>
      <c r="P284" s="528"/>
      <c r="Q284" s="528"/>
      <c r="R284" s="528"/>
      <c r="S284" s="528"/>
      <c r="T284" s="528"/>
      <c r="U284" s="528"/>
      <c r="V284" s="528"/>
      <c r="W284" s="528"/>
      <c r="X284" s="528"/>
      <c r="Y284" s="528"/>
      <c r="Z284" s="528"/>
    </row>
    <row r="285" spans="1:26" ht="14.25" customHeight="1" x14ac:dyDescent="0.2">
      <c r="A285" s="528"/>
      <c r="B285" s="528"/>
      <c r="C285" s="528"/>
      <c r="D285" s="528"/>
      <c r="E285" s="529"/>
      <c r="F285" s="528"/>
      <c r="G285" s="528"/>
      <c r="H285" s="528"/>
      <c r="I285" s="528"/>
      <c r="J285" s="528"/>
      <c r="K285" s="528"/>
      <c r="L285" s="528"/>
      <c r="M285" s="528"/>
      <c r="N285" s="528"/>
      <c r="O285" s="528"/>
      <c r="P285" s="528"/>
      <c r="Q285" s="528"/>
      <c r="R285" s="528"/>
      <c r="S285" s="528"/>
      <c r="T285" s="528"/>
      <c r="U285" s="528"/>
      <c r="V285" s="528"/>
      <c r="W285" s="528"/>
      <c r="X285" s="528"/>
      <c r="Y285" s="528"/>
      <c r="Z285" s="528"/>
    </row>
    <row r="286" spans="1:26" ht="14.25" customHeight="1" x14ac:dyDescent="0.2">
      <c r="A286" s="528"/>
      <c r="B286" s="528"/>
      <c r="C286" s="528"/>
      <c r="D286" s="528"/>
      <c r="E286" s="529"/>
      <c r="F286" s="528"/>
      <c r="G286" s="528"/>
      <c r="H286" s="528"/>
      <c r="I286" s="528"/>
      <c r="J286" s="528"/>
      <c r="K286" s="528"/>
      <c r="L286" s="528"/>
      <c r="M286" s="528"/>
      <c r="N286" s="528"/>
      <c r="O286" s="528"/>
      <c r="P286" s="528"/>
      <c r="Q286" s="528"/>
      <c r="R286" s="528"/>
      <c r="S286" s="528"/>
      <c r="T286" s="528"/>
      <c r="U286" s="528"/>
      <c r="V286" s="528"/>
      <c r="W286" s="528"/>
      <c r="X286" s="528"/>
      <c r="Y286" s="528"/>
      <c r="Z286" s="528"/>
    </row>
    <row r="287" spans="1:26" ht="14.25" customHeight="1" x14ac:dyDescent="0.2">
      <c r="A287" s="528"/>
      <c r="B287" s="528"/>
      <c r="C287" s="528"/>
      <c r="D287" s="528"/>
      <c r="E287" s="529"/>
      <c r="F287" s="528"/>
      <c r="G287" s="528"/>
      <c r="H287" s="528"/>
      <c r="I287" s="528"/>
      <c r="J287" s="528"/>
      <c r="K287" s="528"/>
      <c r="L287" s="528"/>
      <c r="M287" s="528"/>
      <c r="N287" s="528"/>
      <c r="O287" s="528"/>
      <c r="P287" s="528"/>
      <c r="Q287" s="528"/>
      <c r="R287" s="528"/>
      <c r="S287" s="528"/>
      <c r="T287" s="528"/>
      <c r="U287" s="528"/>
      <c r="V287" s="528"/>
      <c r="W287" s="528"/>
      <c r="X287" s="528"/>
      <c r="Y287" s="528"/>
      <c r="Z287" s="528"/>
    </row>
    <row r="288" spans="1:26" ht="14.25" customHeight="1" x14ac:dyDescent="0.2">
      <c r="A288" s="528"/>
      <c r="B288" s="528"/>
      <c r="C288" s="528"/>
      <c r="D288" s="528"/>
      <c r="E288" s="529"/>
      <c r="F288" s="528"/>
      <c r="G288" s="528"/>
      <c r="H288" s="528"/>
      <c r="I288" s="528"/>
      <c r="J288" s="528"/>
      <c r="K288" s="528"/>
      <c r="L288" s="528"/>
      <c r="M288" s="528"/>
      <c r="N288" s="528"/>
      <c r="O288" s="528"/>
      <c r="P288" s="528"/>
      <c r="Q288" s="528"/>
      <c r="R288" s="528"/>
      <c r="S288" s="528"/>
      <c r="T288" s="528"/>
      <c r="U288" s="528"/>
      <c r="V288" s="528"/>
      <c r="W288" s="528"/>
      <c r="X288" s="528"/>
      <c r="Y288" s="528"/>
      <c r="Z288" s="528"/>
    </row>
    <row r="289" spans="1:26" ht="14.25" customHeight="1" x14ac:dyDescent="0.2">
      <c r="A289" s="528"/>
      <c r="B289" s="528"/>
      <c r="C289" s="528"/>
      <c r="D289" s="528"/>
      <c r="E289" s="529"/>
      <c r="F289" s="528"/>
      <c r="G289" s="528"/>
      <c r="H289" s="528"/>
      <c r="I289" s="528"/>
      <c r="J289" s="528"/>
      <c r="K289" s="528"/>
      <c r="L289" s="528"/>
      <c r="M289" s="528"/>
      <c r="N289" s="528"/>
      <c r="O289" s="528"/>
      <c r="P289" s="528"/>
      <c r="Q289" s="528"/>
      <c r="R289" s="528"/>
      <c r="S289" s="528"/>
      <c r="T289" s="528"/>
      <c r="U289" s="528"/>
      <c r="V289" s="528"/>
      <c r="W289" s="528"/>
      <c r="X289" s="528"/>
      <c r="Y289" s="528"/>
      <c r="Z289" s="528"/>
    </row>
    <row r="290" spans="1:26" ht="14.25" customHeight="1" x14ac:dyDescent="0.2">
      <c r="A290" s="528"/>
      <c r="B290" s="528"/>
      <c r="C290" s="528"/>
      <c r="D290" s="528"/>
      <c r="E290" s="529"/>
      <c r="F290" s="528"/>
      <c r="G290" s="528"/>
      <c r="H290" s="528"/>
      <c r="I290" s="528"/>
      <c r="J290" s="528"/>
      <c r="K290" s="528"/>
      <c r="L290" s="528"/>
      <c r="M290" s="528"/>
      <c r="N290" s="528"/>
      <c r="O290" s="528"/>
      <c r="P290" s="528"/>
      <c r="Q290" s="528"/>
      <c r="R290" s="528"/>
      <c r="S290" s="528"/>
      <c r="T290" s="528"/>
      <c r="U290" s="528"/>
      <c r="V290" s="528"/>
      <c r="W290" s="528"/>
      <c r="X290" s="528"/>
      <c r="Y290" s="528"/>
      <c r="Z290" s="528"/>
    </row>
    <row r="291" spans="1:26" ht="14.25" customHeight="1" x14ac:dyDescent="0.2">
      <c r="A291" s="528"/>
      <c r="B291" s="528"/>
      <c r="C291" s="528"/>
      <c r="D291" s="528"/>
      <c r="E291" s="529"/>
      <c r="F291" s="528"/>
      <c r="G291" s="528"/>
      <c r="H291" s="528"/>
      <c r="I291" s="528"/>
      <c r="J291" s="528"/>
      <c r="K291" s="528"/>
      <c r="L291" s="528"/>
      <c r="M291" s="528"/>
      <c r="N291" s="528"/>
      <c r="O291" s="528"/>
      <c r="P291" s="528"/>
      <c r="Q291" s="528"/>
      <c r="R291" s="528"/>
      <c r="S291" s="528"/>
      <c r="T291" s="528"/>
      <c r="U291" s="528"/>
      <c r="V291" s="528"/>
      <c r="W291" s="528"/>
      <c r="X291" s="528"/>
      <c r="Y291" s="528"/>
      <c r="Z291" s="528"/>
    </row>
    <row r="292" spans="1:26" ht="14.25" customHeight="1" x14ac:dyDescent="0.2">
      <c r="A292" s="528"/>
      <c r="B292" s="528"/>
      <c r="C292" s="528"/>
      <c r="D292" s="528"/>
      <c r="E292" s="529"/>
      <c r="F292" s="528"/>
      <c r="G292" s="528"/>
      <c r="H292" s="528"/>
      <c r="I292" s="528"/>
      <c r="J292" s="528"/>
      <c r="K292" s="528"/>
      <c r="L292" s="528"/>
      <c r="M292" s="528"/>
      <c r="N292" s="528"/>
      <c r="O292" s="528"/>
      <c r="P292" s="528"/>
      <c r="Q292" s="528"/>
      <c r="R292" s="528"/>
      <c r="S292" s="528"/>
      <c r="T292" s="528"/>
      <c r="U292" s="528"/>
      <c r="V292" s="528"/>
      <c r="W292" s="528"/>
      <c r="X292" s="528"/>
      <c r="Y292" s="528"/>
      <c r="Z292" s="528"/>
    </row>
    <row r="293" spans="1:26" ht="14.25" customHeight="1" x14ac:dyDescent="0.2">
      <c r="A293" s="528"/>
      <c r="B293" s="528"/>
      <c r="C293" s="528"/>
      <c r="D293" s="528"/>
      <c r="E293" s="529"/>
      <c r="F293" s="528"/>
      <c r="G293" s="528"/>
      <c r="H293" s="528"/>
      <c r="I293" s="528"/>
      <c r="J293" s="528"/>
      <c r="K293" s="528"/>
      <c r="L293" s="528"/>
      <c r="M293" s="528"/>
      <c r="N293" s="528"/>
      <c r="O293" s="528"/>
      <c r="P293" s="528"/>
      <c r="Q293" s="528"/>
      <c r="R293" s="528"/>
      <c r="S293" s="528"/>
      <c r="T293" s="528"/>
      <c r="U293" s="528"/>
      <c r="V293" s="528"/>
      <c r="W293" s="528"/>
      <c r="X293" s="528"/>
      <c r="Y293" s="528"/>
      <c r="Z293" s="528"/>
    </row>
    <row r="294" spans="1:26" ht="14.25" customHeight="1" x14ac:dyDescent="0.2">
      <c r="A294" s="528"/>
      <c r="B294" s="528"/>
      <c r="C294" s="528"/>
      <c r="D294" s="528"/>
      <c r="E294" s="529"/>
      <c r="F294" s="528"/>
      <c r="G294" s="528"/>
      <c r="H294" s="528"/>
      <c r="I294" s="528"/>
      <c r="J294" s="528"/>
      <c r="K294" s="528"/>
      <c r="L294" s="528"/>
      <c r="M294" s="528"/>
      <c r="N294" s="528"/>
      <c r="O294" s="528"/>
      <c r="P294" s="528"/>
      <c r="Q294" s="528"/>
      <c r="R294" s="528"/>
      <c r="S294" s="528"/>
      <c r="T294" s="528"/>
      <c r="U294" s="528"/>
      <c r="V294" s="528"/>
      <c r="W294" s="528"/>
      <c r="X294" s="528"/>
      <c r="Y294" s="528"/>
      <c r="Z294" s="528"/>
    </row>
    <row r="295" spans="1:26" ht="14.25" customHeight="1" x14ac:dyDescent="0.2">
      <c r="A295" s="528"/>
      <c r="B295" s="528"/>
      <c r="C295" s="528"/>
      <c r="D295" s="528"/>
      <c r="E295" s="529"/>
      <c r="F295" s="528"/>
      <c r="G295" s="528"/>
      <c r="H295" s="528"/>
      <c r="I295" s="528"/>
      <c r="J295" s="528"/>
      <c r="K295" s="528"/>
      <c r="L295" s="528"/>
      <c r="M295" s="528"/>
      <c r="N295" s="528"/>
      <c r="O295" s="528"/>
      <c r="P295" s="528"/>
      <c r="Q295" s="528"/>
      <c r="R295" s="528"/>
      <c r="S295" s="528"/>
      <c r="T295" s="528"/>
      <c r="U295" s="528"/>
      <c r="V295" s="528"/>
      <c r="W295" s="528"/>
      <c r="X295" s="528"/>
      <c r="Y295" s="528"/>
      <c r="Z295" s="528"/>
    </row>
    <row r="296" spans="1:26" ht="14.25" customHeight="1" x14ac:dyDescent="0.2">
      <c r="A296" s="528"/>
      <c r="B296" s="528"/>
      <c r="C296" s="528"/>
      <c r="D296" s="528"/>
      <c r="E296" s="529"/>
      <c r="F296" s="528"/>
      <c r="G296" s="528"/>
      <c r="H296" s="528"/>
      <c r="I296" s="528"/>
      <c r="J296" s="528"/>
      <c r="K296" s="528"/>
      <c r="L296" s="528"/>
      <c r="M296" s="528"/>
      <c r="N296" s="528"/>
      <c r="O296" s="528"/>
      <c r="P296" s="528"/>
      <c r="Q296" s="528"/>
      <c r="R296" s="528"/>
      <c r="S296" s="528"/>
      <c r="T296" s="528"/>
      <c r="U296" s="528"/>
      <c r="V296" s="528"/>
      <c r="W296" s="528"/>
      <c r="X296" s="528"/>
      <c r="Y296" s="528"/>
      <c r="Z296" s="528"/>
    </row>
    <row r="297" spans="1:26" ht="14.25" customHeight="1" x14ac:dyDescent="0.2">
      <c r="A297" s="528"/>
      <c r="B297" s="528"/>
      <c r="C297" s="528"/>
      <c r="D297" s="528"/>
      <c r="E297" s="529"/>
      <c r="F297" s="528"/>
      <c r="G297" s="528"/>
      <c r="H297" s="528"/>
      <c r="I297" s="528"/>
      <c r="J297" s="528"/>
      <c r="K297" s="528"/>
      <c r="L297" s="528"/>
      <c r="M297" s="528"/>
      <c r="N297" s="528"/>
      <c r="O297" s="528"/>
      <c r="P297" s="528"/>
      <c r="Q297" s="528"/>
      <c r="R297" s="528"/>
      <c r="S297" s="528"/>
      <c r="T297" s="528"/>
      <c r="U297" s="528"/>
      <c r="V297" s="528"/>
      <c r="W297" s="528"/>
      <c r="X297" s="528"/>
      <c r="Y297" s="528"/>
      <c r="Z297" s="528"/>
    </row>
    <row r="298" spans="1:26" ht="14.25" customHeight="1" x14ac:dyDescent="0.2">
      <c r="A298" s="528"/>
      <c r="B298" s="528"/>
      <c r="C298" s="528"/>
      <c r="D298" s="528"/>
      <c r="E298" s="529"/>
      <c r="F298" s="528"/>
      <c r="G298" s="528"/>
      <c r="H298" s="528"/>
      <c r="I298" s="528"/>
      <c r="J298" s="528"/>
      <c r="K298" s="528"/>
      <c r="L298" s="528"/>
      <c r="M298" s="528"/>
      <c r="N298" s="528"/>
      <c r="O298" s="528"/>
      <c r="P298" s="528"/>
      <c r="Q298" s="528"/>
      <c r="R298" s="528"/>
      <c r="S298" s="528"/>
      <c r="T298" s="528"/>
      <c r="U298" s="528"/>
      <c r="V298" s="528"/>
      <c r="W298" s="528"/>
      <c r="X298" s="528"/>
      <c r="Y298" s="528"/>
      <c r="Z298" s="528"/>
    </row>
    <row r="299" spans="1:26" ht="14.25" customHeight="1" x14ac:dyDescent="0.2">
      <c r="A299" s="528"/>
      <c r="B299" s="528"/>
      <c r="C299" s="528"/>
      <c r="D299" s="528"/>
      <c r="E299" s="529"/>
      <c r="F299" s="528"/>
      <c r="G299" s="528"/>
      <c r="H299" s="528"/>
      <c r="I299" s="528"/>
      <c r="J299" s="528"/>
      <c r="K299" s="528"/>
      <c r="L299" s="528"/>
      <c r="M299" s="528"/>
      <c r="N299" s="528"/>
      <c r="O299" s="528"/>
      <c r="P299" s="528"/>
      <c r="Q299" s="528"/>
      <c r="R299" s="528"/>
      <c r="S299" s="528"/>
      <c r="T299" s="528"/>
      <c r="U299" s="528"/>
      <c r="V299" s="528"/>
      <c r="W299" s="528"/>
      <c r="X299" s="528"/>
      <c r="Y299" s="528"/>
      <c r="Z299" s="528"/>
    </row>
    <row r="300" spans="1:26" ht="14.25" customHeight="1" x14ac:dyDescent="0.2">
      <c r="A300" s="528"/>
      <c r="B300" s="528"/>
      <c r="C300" s="528"/>
      <c r="D300" s="528"/>
      <c r="E300" s="529"/>
      <c r="F300" s="528"/>
      <c r="G300" s="528"/>
      <c r="H300" s="528"/>
      <c r="I300" s="528"/>
      <c r="J300" s="528"/>
      <c r="K300" s="528"/>
      <c r="L300" s="528"/>
      <c r="M300" s="528"/>
      <c r="N300" s="528"/>
      <c r="O300" s="528"/>
      <c r="P300" s="528"/>
      <c r="Q300" s="528"/>
      <c r="R300" s="528"/>
      <c r="S300" s="528"/>
      <c r="T300" s="528"/>
      <c r="U300" s="528"/>
      <c r="V300" s="528"/>
      <c r="W300" s="528"/>
      <c r="X300" s="528"/>
      <c r="Y300" s="528"/>
      <c r="Z300" s="528"/>
    </row>
    <row r="301" spans="1:26" ht="14.25" customHeight="1" x14ac:dyDescent="0.2">
      <c r="A301" s="528"/>
      <c r="B301" s="528"/>
      <c r="C301" s="528"/>
      <c r="D301" s="528"/>
      <c r="E301" s="529"/>
      <c r="F301" s="528"/>
      <c r="G301" s="528"/>
      <c r="H301" s="528"/>
      <c r="I301" s="528"/>
      <c r="J301" s="528"/>
      <c r="K301" s="528"/>
      <c r="L301" s="528"/>
      <c r="M301" s="528"/>
      <c r="N301" s="528"/>
      <c r="O301" s="528"/>
      <c r="P301" s="528"/>
      <c r="Q301" s="528"/>
      <c r="R301" s="528"/>
      <c r="S301" s="528"/>
      <c r="T301" s="528"/>
      <c r="U301" s="528"/>
      <c r="V301" s="528"/>
      <c r="W301" s="528"/>
      <c r="X301" s="528"/>
      <c r="Y301" s="528"/>
      <c r="Z301" s="528"/>
    </row>
    <row r="302" spans="1:26" ht="14.25" customHeight="1" x14ac:dyDescent="0.2">
      <c r="A302" s="528"/>
      <c r="B302" s="528"/>
      <c r="C302" s="528"/>
      <c r="D302" s="528"/>
      <c r="E302" s="529"/>
      <c r="F302" s="528"/>
      <c r="G302" s="528"/>
      <c r="H302" s="528"/>
      <c r="I302" s="528"/>
      <c r="J302" s="528"/>
      <c r="K302" s="528"/>
      <c r="L302" s="528"/>
      <c r="M302" s="528"/>
      <c r="N302" s="528"/>
      <c r="O302" s="528"/>
      <c r="P302" s="528"/>
      <c r="Q302" s="528"/>
      <c r="R302" s="528"/>
      <c r="S302" s="528"/>
      <c r="T302" s="528"/>
      <c r="U302" s="528"/>
      <c r="V302" s="528"/>
      <c r="W302" s="528"/>
      <c r="X302" s="528"/>
      <c r="Y302" s="528"/>
      <c r="Z302" s="528"/>
    </row>
    <row r="303" spans="1:26" ht="14.25" customHeight="1" x14ac:dyDescent="0.2">
      <c r="A303" s="528"/>
      <c r="B303" s="528"/>
      <c r="C303" s="528"/>
      <c r="D303" s="528"/>
      <c r="E303" s="529"/>
      <c r="F303" s="528"/>
      <c r="G303" s="528"/>
      <c r="H303" s="528"/>
      <c r="I303" s="528"/>
      <c r="J303" s="528"/>
      <c r="K303" s="528"/>
      <c r="L303" s="528"/>
      <c r="M303" s="528"/>
      <c r="N303" s="528"/>
      <c r="O303" s="528"/>
      <c r="P303" s="528"/>
      <c r="Q303" s="528"/>
      <c r="R303" s="528"/>
      <c r="S303" s="528"/>
      <c r="T303" s="528"/>
      <c r="U303" s="528"/>
      <c r="V303" s="528"/>
      <c r="W303" s="528"/>
      <c r="X303" s="528"/>
      <c r="Y303" s="528"/>
      <c r="Z303" s="528"/>
    </row>
    <row r="304" spans="1:26" ht="14.25" customHeight="1" x14ac:dyDescent="0.2">
      <c r="A304" s="528"/>
      <c r="B304" s="528"/>
      <c r="C304" s="528"/>
      <c r="D304" s="528"/>
      <c r="E304" s="529"/>
      <c r="F304" s="528"/>
      <c r="G304" s="528"/>
      <c r="H304" s="528"/>
      <c r="I304" s="528"/>
      <c r="J304" s="528"/>
      <c r="K304" s="528"/>
      <c r="L304" s="528"/>
      <c r="M304" s="528"/>
      <c r="N304" s="528"/>
      <c r="O304" s="528"/>
      <c r="P304" s="528"/>
      <c r="Q304" s="528"/>
      <c r="R304" s="528"/>
      <c r="S304" s="528"/>
      <c r="T304" s="528"/>
      <c r="U304" s="528"/>
      <c r="V304" s="528"/>
      <c r="W304" s="528"/>
      <c r="X304" s="528"/>
      <c r="Y304" s="528"/>
      <c r="Z304" s="528"/>
    </row>
    <row r="305" spans="1:26" ht="14.25" customHeight="1" x14ac:dyDescent="0.2">
      <c r="A305" s="528"/>
      <c r="B305" s="528"/>
      <c r="C305" s="528"/>
      <c r="D305" s="528"/>
      <c r="E305" s="529"/>
      <c r="F305" s="528"/>
      <c r="G305" s="528"/>
      <c r="H305" s="528"/>
      <c r="I305" s="528"/>
      <c r="J305" s="528"/>
      <c r="K305" s="528"/>
      <c r="L305" s="528"/>
      <c r="M305" s="528"/>
      <c r="N305" s="528"/>
      <c r="O305" s="528"/>
      <c r="P305" s="528"/>
      <c r="Q305" s="528"/>
      <c r="R305" s="528"/>
      <c r="S305" s="528"/>
      <c r="T305" s="528"/>
      <c r="U305" s="528"/>
      <c r="V305" s="528"/>
      <c r="W305" s="528"/>
      <c r="X305" s="528"/>
      <c r="Y305" s="528"/>
      <c r="Z305" s="528"/>
    </row>
    <row r="306" spans="1:26" ht="14.25" customHeight="1" x14ac:dyDescent="0.2">
      <c r="A306" s="528"/>
      <c r="B306" s="528"/>
      <c r="C306" s="528"/>
      <c r="D306" s="528"/>
      <c r="E306" s="529"/>
      <c r="F306" s="528"/>
      <c r="G306" s="528"/>
      <c r="H306" s="528"/>
      <c r="I306" s="528"/>
      <c r="J306" s="528"/>
      <c r="K306" s="528"/>
      <c r="L306" s="528"/>
      <c r="M306" s="528"/>
      <c r="N306" s="528"/>
      <c r="O306" s="528"/>
      <c r="P306" s="528"/>
      <c r="Q306" s="528"/>
      <c r="R306" s="528"/>
      <c r="S306" s="528"/>
      <c r="T306" s="528"/>
      <c r="U306" s="528"/>
      <c r="V306" s="528"/>
      <c r="W306" s="528"/>
      <c r="X306" s="528"/>
      <c r="Y306" s="528"/>
      <c r="Z306" s="528"/>
    </row>
    <row r="307" spans="1:26" ht="14.25" customHeight="1" x14ac:dyDescent="0.2">
      <c r="A307" s="528"/>
      <c r="B307" s="528"/>
      <c r="C307" s="528"/>
      <c r="D307" s="528"/>
      <c r="E307" s="529"/>
      <c r="F307" s="528"/>
      <c r="G307" s="528"/>
      <c r="H307" s="528"/>
      <c r="I307" s="528"/>
      <c r="J307" s="528"/>
      <c r="K307" s="528"/>
      <c r="L307" s="528"/>
      <c r="M307" s="528"/>
      <c r="N307" s="528"/>
      <c r="O307" s="528"/>
      <c r="P307" s="528"/>
      <c r="Q307" s="528"/>
      <c r="R307" s="528"/>
      <c r="S307" s="528"/>
      <c r="T307" s="528"/>
      <c r="U307" s="528"/>
      <c r="V307" s="528"/>
      <c r="W307" s="528"/>
      <c r="X307" s="528"/>
      <c r="Y307" s="528"/>
      <c r="Z307" s="528"/>
    </row>
    <row r="308" spans="1:26" ht="14.25" customHeight="1" x14ac:dyDescent="0.2">
      <c r="A308" s="528"/>
      <c r="B308" s="528"/>
      <c r="C308" s="528"/>
      <c r="D308" s="528"/>
      <c r="E308" s="529"/>
      <c r="F308" s="528"/>
      <c r="G308" s="528"/>
      <c r="H308" s="528"/>
      <c r="I308" s="528"/>
      <c r="J308" s="528"/>
      <c r="K308" s="528"/>
      <c r="L308" s="528"/>
      <c r="M308" s="528"/>
      <c r="N308" s="528"/>
      <c r="O308" s="528"/>
      <c r="P308" s="528"/>
      <c r="Q308" s="528"/>
      <c r="R308" s="528"/>
      <c r="S308" s="528"/>
      <c r="T308" s="528"/>
      <c r="U308" s="528"/>
      <c r="V308" s="528"/>
      <c r="W308" s="528"/>
      <c r="X308" s="528"/>
      <c r="Y308" s="528"/>
      <c r="Z308" s="528"/>
    </row>
    <row r="309" spans="1:26" ht="14.25" customHeight="1" x14ac:dyDescent="0.2">
      <c r="A309" s="528"/>
      <c r="B309" s="528"/>
      <c r="C309" s="528"/>
      <c r="D309" s="528"/>
      <c r="E309" s="529"/>
      <c r="F309" s="528"/>
      <c r="G309" s="528"/>
      <c r="H309" s="528"/>
      <c r="I309" s="528"/>
      <c r="J309" s="528"/>
      <c r="K309" s="528"/>
      <c r="L309" s="528"/>
      <c r="M309" s="528"/>
      <c r="N309" s="528"/>
      <c r="O309" s="528"/>
      <c r="P309" s="528"/>
      <c r="Q309" s="528"/>
      <c r="R309" s="528"/>
      <c r="S309" s="528"/>
      <c r="T309" s="528"/>
      <c r="U309" s="528"/>
      <c r="V309" s="528"/>
      <c r="W309" s="528"/>
      <c r="X309" s="528"/>
      <c r="Y309" s="528"/>
      <c r="Z309" s="528"/>
    </row>
    <row r="310" spans="1:26" ht="14.25" customHeight="1" x14ac:dyDescent="0.2">
      <c r="A310" s="528"/>
      <c r="B310" s="528"/>
      <c r="C310" s="528"/>
      <c r="D310" s="528"/>
      <c r="E310" s="529"/>
      <c r="F310" s="528"/>
      <c r="G310" s="528"/>
      <c r="H310" s="528"/>
      <c r="I310" s="528"/>
      <c r="J310" s="528"/>
      <c r="K310" s="528"/>
      <c r="L310" s="528"/>
      <c r="M310" s="528"/>
      <c r="N310" s="528"/>
      <c r="O310" s="528"/>
      <c r="P310" s="528"/>
      <c r="Q310" s="528"/>
      <c r="R310" s="528"/>
      <c r="S310" s="528"/>
      <c r="T310" s="528"/>
      <c r="U310" s="528"/>
      <c r="V310" s="528"/>
      <c r="W310" s="528"/>
      <c r="X310" s="528"/>
      <c r="Y310" s="528"/>
      <c r="Z310" s="528"/>
    </row>
    <row r="311" spans="1:26" ht="14.25" customHeight="1" x14ac:dyDescent="0.2">
      <c r="A311" s="528"/>
      <c r="B311" s="528"/>
      <c r="C311" s="528"/>
      <c r="D311" s="528"/>
      <c r="E311" s="529"/>
      <c r="F311" s="528"/>
      <c r="G311" s="528"/>
      <c r="H311" s="528"/>
      <c r="I311" s="528"/>
      <c r="J311" s="528"/>
      <c r="K311" s="528"/>
      <c r="L311" s="528"/>
      <c r="M311" s="528"/>
      <c r="N311" s="528"/>
      <c r="O311" s="528"/>
      <c r="P311" s="528"/>
      <c r="Q311" s="528"/>
      <c r="R311" s="528"/>
      <c r="S311" s="528"/>
      <c r="T311" s="528"/>
      <c r="U311" s="528"/>
      <c r="V311" s="528"/>
      <c r="W311" s="528"/>
      <c r="X311" s="528"/>
      <c r="Y311" s="528"/>
      <c r="Z311" s="528"/>
    </row>
    <row r="312" spans="1:26" ht="14.25" customHeight="1" x14ac:dyDescent="0.2">
      <c r="A312" s="528"/>
      <c r="B312" s="528"/>
      <c r="C312" s="528"/>
      <c r="D312" s="528"/>
      <c r="E312" s="529"/>
      <c r="F312" s="528"/>
      <c r="G312" s="528"/>
      <c r="H312" s="528"/>
      <c r="I312" s="528"/>
      <c r="J312" s="528"/>
      <c r="K312" s="528"/>
      <c r="L312" s="528"/>
      <c r="M312" s="528"/>
      <c r="N312" s="528"/>
      <c r="O312" s="528"/>
      <c r="P312" s="528"/>
      <c r="Q312" s="528"/>
      <c r="R312" s="528"/>
      <c r="S312" s="528"/>
      <c r="T312" s="528"/>
      <c r="U312" s="528"/>
      <c r="V312" s="528"/>
      <c r="W312" s="528"/>
      <c r="X312" s="528"/>
      <c r="Y312" s="528"/>
      <c r="Z312" s="528"/>
    </row>
    <row r="313" spans="1:26" ht="14.25" customHeight="1" x14ac:dyDescent="0.2">
      <c r="A313" s="528"/>
      <c r="B313" s="528"/>
      <c r="C313" s="528"/>
      <c r="D313" s="528"/>
      <c r="E313" s="529"/>
      <c r="F313" s="528"/>
      <c r="G313" s="528"/>
      <c r="H313" s="528"/>
      <c r="I313" s="528"/>
      <c r="J313" s="528"/>
      <c r="K313" s="528"/>
      <c r="L313" s="528"/>
      <c r="M313" s="528"/>
      <c r="N313" s="528"/>
      <c r="O313" s="528"/>
      <c r="P313" s="528"/>
      <c r="Q313" s="528"/>
      <c r="R313" s="528"/>
      <c r="S313" s="528"/>
      <c r="T313" s="528"/>
      <c r="U313" s="528"/>
      <c r="V313" s="528"/>
      <c r="W313" s="528"/>
      <c r="X313" s="528"/>
      <c r="Y313" s="528"/>
      <c r="Z313" s="528"/>
    </row>
    <row r="314" spans="1:26" ht="14.25" customHeight="1" x14ac:dyDescent="0.2">
      <c r="A314" s="528"/>
      <c r="B314" s="528"/>
      <c r="C314" s="528"/>
      <c r="D314" s="528"/>
      <c r="E314" s="529"/>
      <c r="F314" s="528"/>
      <c r="G314" s="528"/>
      <c r="H314" s="528"/>
      <c r="I314" s="528"/>
      <c r="J314" s="528"/>
      <c r="K314" s="528"/>
      <c r="L314" s="528"/>
      <c r="M314" s="528"/>
      <c r="N314" s="528"/>
      <c r="O314" s="528"/>
      <c r="P314" s="528"/>
      <c r="Q314" s="528"/>
      <c r="R314" s="528"/>
      <c r="S314" s="528"/>
      <c r="T314" s="528"/>
      <c r="U314" s="528"/>
      <c r="V314" s="528"/>
      <c r="W314" s="528"/>
      <c r="X314" s="528"/>
      <c r="Y314" s="528"/>
      <c r="Z314" s="528"/>
    </row>
    <row r="315" spans="1:26" ht="14.25" customHeight="1" x14ac:dyDescent="0.2">
      <c r="A315" s="528"/>
      <c r="B315" s="528"/>
      <c r="C315" s="528"/>
      <c r="D315" s="528"/>
      <c r="E315" s="529"/>
      <c r="F315" s="528"/>
      <c r="G315" s="528"/>
      <c r="H315" s="528"/>
      <c r="I315" s="528"/>
      <c r="J315" s="528"/>
      <c r="K315" s="528"/>
      <c r="L315" s="528"/>
      <c r="M315" s="528"/>
      <c r="N315" s="528"/>
      <c r="O315" s="528"/>
      <c r="P315" s="528"/>
      <c r="Q315" s="528"/>
      <c r="R315" s="528"/>
      <c r="S315" s="528"/>
      <c r="T315" s="528"/>
      <c r="U315" s="528"/>
      <c r="V315" s="528"/>
      <c r="W315" s="528"/>
      <c r="X315" s="528"/>
      <c r="Y315" s="528"/>
      <c r="Z315" s="528"/>
    </row>
    <row r="316" spans="1:26" ht="14.25" customHeight="1" x14ac:dyDescent="0.2">
      <c r="A316" s="528"/>
      <c r="B316" s="528"/>
      <c r="C316" s="528"/>
      <c r="D316" s="528"/>
      <c r="E316" s="529"/>
      <c r="F316" s="528"/>
      <c r="G316" s="528"/>
      <c r="H316" s="528"/>
      <c r="I316" s="528"/>
      <c r="J316" s="528"/>
      <c r="K316" s="528"/>
      <c r="L316" s="528"/>
      <c r="M316" s="528"/>
      <c r="N316" s="528"/>
      <c r="O316" s="528"/>
      <c r="P316" s="528"/>
      <c r="Q316" s="528"/>
      <c r="R316" s="528"/>
      <c r="S316" s="528"/>
      <c r="T316" s="528"/>
      <c r="U316" s="528"/>
      <c r="V316" s="528"/>
      <c r="W316" s="528"/>
      <c r="X316" s="528"/>
      <c r="Y316" s="528"/>
      <c r="Z316" s="528"/>
    </row>
    <row r="317" spans="1:26" ht="14.25" customHeight="1" x14ac:dyDescent="0.2">
      <c r="A317" s="528"/>
      <c r="B317" s="528"/>
      <c r="C317" s="528"/>
      <c r="D317" s="528"/>
      <c r="E317" s="529"/>
      <c r="F317" s="528"/>
      <c r="G317" s="528"/>
      <c r="H317" s="528"/>
      <c r="I317" s="528"/>
      <c r="J317" s="528"/>
      <c r="K317" s="528"/>
      <c r="L317" s="528"/>
      <c r="M317" s="528"/>
      <c r="N317" s="528"/>
      <c r="O317" s="528"/>
      <c r="P317" s="528"/>
      <c r="Q317" s="528"/>
      <c r="R317" s="528"/>
      <c r="S317" s="528"/>
      <c r="T317" s="528"/>
      <c r="U317" s="528"/>
      <c r="V317" s="528"/>
      <c r="W317" s="528"/>
      <c r="X317" s="528"/>
      <c r="Y317" s="528"/>
      <c r="Z317" s="528"/>
    </row>
    <row r="318" spans="1:26" ht="14.25" customHeight="1" x14ac:dyDescent="0.2">
      <c r="A318" s="528"/>
      <c r="B318" s="528"/>
      <c r="C318" s="528"/>
      <c r="D318" s="528"/>
      <c r="E318" s="529"/>
      <c r="F318" s="528"/>
      <c r="G318" s="528"/>
      <c r="H318" s="528"/>
      <c r="I318" s="528"/>
      <c r="J318" s="528"/>
      <c r="K318" s="528"/>
      <c r="L318" s="528"/>
      <c r="M318" s="528"/>
      <c r="N318" s="528"/>
      <c r="O318" s="528"/>
      <c r="P318" s="528"/>
      <c r="Q318" s="528"/>
      <c r="R318" s="528"/>
      <c r="S318" s="528"/>
      <c r="T318" s="528"/>
      <c r="U318" s="528"/>
      <c r="V318" s="528"/>
      <c r="W318" s="528"/>
      <c r="X318" s="528"/>
      <c r="Y318" s="528"/>
      <c r="Z318" s="528"/>
    </row>
    <row r="319" spans="1:26" ht="14.25" customHeight="1" x14ac:dyDescent="0.2">
      <c r="A319" s="528"/>
      <c r="B319" s="528"/>
      <c r="C319" s="528"/>
      <c r="D319" s="528"/>
      <c r="E319" s="529"/>
      <c r="F319" s="528"/>
      <c r="G319" s="528"/>
      <c r="H319" s="528"/>
      <c r="I319" s="528"/>
      <c r="J319" s="528"/>
      <c r="K319" s="528"/>
      <c r="L319" s="528"/>
      <c r="M319" s="528"/>
      <c r="N319" s="528"/>
      <c r="O319" s="528"/>
      <c r="P319" s="528"/>
      <c r="Q319" s="528"/>
      <c r="R319" s="528"/>
      <c r="S319" s="528"/>
      <c r="T319" s="528"/>
      <c r="U319" s="528"/>
      <c r="V319" s="528"/>
      <c r="W319" s="528"/>
      <c r="X319" s="528"/>
      <c r="Y319" s="528"/>
      <c r="Z319" s="528"/>
    </row>
    <row r="320" spans="1:26" ht="14.25" customHeight="1" x14ac:dyDescent="0.2">
      <c r="A320" s="528"/>
      <c r="B320" s="528"/>
      <c r="C320" s="528"/>
      <c r="D320" s="528"/>
      <c r="E320" s="529"/>
      <c r="F320" s="528"/>
      <c r="G320" s="528"/>
      <c r="H320" s="528"/>
      <c r="I320" s="528"/>
      <c r="J320" s="528"/>
      <c r="K320" s="528"/>
      <c r="L320" s="528"/>
      <c r="M320" s="528"/>
      <c r="N320" s="528"/>
      <c r="O320" s="528"/>
      <c r="P320" s="528"/>
      <c r="Q320" s="528"/>
      <c r="R320" s="528"/>
      <c r="S320" s="528"/>
      <c r="T320" s="528"/>
      <c r="U320" s="528"/>
      <c r="V320" s="528"/>
      <c r="W320" s="528"/>
      <c r="X320" s="528"/>
      <c r="Y320" s="528"/>
      <c r="Z320" s="528"/>
    </row>
    <row r="321" spans="1:26" ht="14.25" customHeight="1" x14ac:dyDescent="0.2">
      <c r="A321" s="528"/>
      <c r="B321" s="528"/>
      <c r="C321" s="528"/>
      <c r="D321" s="528"/>
      <c r="E321" s="529"/>
      <c r="F321" s="528"/>
      <c r="G321" s="528"/>
      <c r="H321" s="528"/>
      <c r="I321" s="528"/>
      <c r="J321" s="528"/>
      <c r="K321" s="528"/>
      <c r="L321" s="528"/>
      <c r="M321" s="528"/>
      <c r="N321" s="528"/>
      <c r="O321" s="528"/>
      <c r="P321" s="528"/>
      <c r="Q321" s="528"/>
      <c r="R321" s="528"/>
      <c r="S321" s="528"/>
      <c r="T321" s="528"/>
      <c r="U321" s="528"/>
      <c r="V321" s="528"/>
      <c r="W321" s="528"/>
      <c r="X321" s="528"/>
      <c r="Y321" s="528"/>
      <c r="Z321" s="528"/>
    </row>
    <row r="322" spans="1:26" ht="14.25" customHeight="1" x14ac:dyDescent="0.2">
      <c r="A322" s="528"/>
      <c r="B322" s="528"/>
      <c r="C322" s="528"/>
      <c r="D322" s="528"/>
      <c r="E322" s="529"/>
      <c r="F322" s="528"/>
      <c r="G322" s="528"/>
      <c r="H322" s="528"/>
      <c r="I322" s="528"/>
      <c r="J322" s="528"/>
      <c r="K322" s="528"/>
      <c r="L322" s="528"/>
      <c r="M322" s="528"/>
      <c r="N322" s="528"/>
      <c r="O322" s="528"/>
      <c r="P322" s="528"/>
      <c r="Q322" s="528"/>
      <c r="R322" s="528"/>
      <c r="S322" s="528"/>
      <c r="T322" s="528"/>
      <c r="U322" s="528"/>
      <c r="V322" s="528"/>
      <c r="W322" s="528"/>
      <c r="X322" s="528"/>
      <c r="Y322" s="528"/>
      <c r="Z322" s="528"/>
    </row>
    <row r="323" spans="1:26" ht="14.25" customHeight="1" x14ac:dyDescent="0.2">
      <c r="A323" s="528"/>
      <c r="B323" s="528"/>
      <c r="C323" s="528"/>
      <c r="D323" s="528"/>
      <c r="E323" s="529"/>
      <c r="F323" s="528"/>
      <c r="G323" s="528"/>
      <c r="H323" s="528"/>
      <c r="I323" s="528"/>
      <c r="J323" s="528"/>
      <c r="K323" s="528"/>
      <c r="L323" s="528"/>
      <c r="M323" s="528"/>
      <c r="N323" s="528"/>
      <c r="O323" s="528"/>
      <c r="P323" s="528"/>
      <c r="Q323" s="528"/>
      <c r="R323" s="528"/>
      <c r="S323" s="528"/>
      <c r="T323" s="528"/>
      <c r="U323" s="528"/>
      <c r="V323" s="528"/>
      <c r="W323" s="528"/>
      <c r="X323" s="528"/>
      <c r="Y323" s="528"/>
      <c r="Z323" s="528"/>
    </row>
    <row r="324" spans="1:26" ht="14.25" customHeight="1" x14ac:dyDescent="0.2">
      <c r="A324" s="528"/>
      <c r="B324" s="528"/>
      <c r="C324" s="528"/>
      <c r="D324" s="528"/>
      <c r="E324" s="529"/>
      <c r="F324" s="528"/>
      <c r="G324" s="528"/>
      <c r="H324" s="528"/>
      <c r="I324" s="528"/>
      <c r="J324" s="528"/>
      <c r="K324" s="528"/>
      <c r="L324" s="528"/>
      <c r="M324" s="528"/>
      <c r="N324" s="528"/>
      <c r="O324" s="528"/>
      <c r="P324" s="528"/>
      <c r="Q324" s="528"/>
      <c r="R324" s="528"/>
      <c r="S324" s="528"/>
      <c r="T324" s="528"/>
      <c r="U324" s="528"/>
      <c r="V324" s="528"/>
      <c r="W324" s="528"/>
      <c r="X324" s="528"/>
      <c r="Y324" s="528"/>
      <c r="Z324" s="528"/>
    </row>
    <row r="325" spans="1:26" ht="14.25" customHeight="1" x14ac:dyDescent="0.2">
      <c r="A325" s="528"/>
      <c r="B325" s="528"/>
      <c r="C325" s="528"/>
      <c r="D325" s="528"/>
      <c r="E325" s="529"/>
      <c r="F325" s="528"/>
      <c r="G325" s="528"/>
      <c r="H325" s="528"/>
      <c r="I325" s="528"/>
      <c r="J325" s="528"/>
      <c r="K325" s="528"/>
      <c r="L325" s="528"/>
      <c r="M325" s="528"/>
      <c r="N325" s="528"/>
      <c r="O325" s="528"/>
      <c r="P325" s="528"/>
      <c r="Q325" s="528"/>
      <c r="R325" s="528"/>
      <c r="S325" s="528"/>
      <c r="T325" s="528"/>
      <c r="U325" s="528"/>
      <c r="V325" s="528"/>
      <c r="W325" s="528"/>
      <c r="X325" s="528"/>
      <c r="Y325" s="528"/>
      <c r="Z325" s="528"/>
    </row>
    <row r="326" spans="1:26" ht="14.25" customHeight="1" x14ac:dyDescent="0.2">
      <c r="A326" s="528"/>
      <c r="B326" s="528"/>
      <c r="C326" s="528"/>
      <c r="D326" s="528"/>
      <c r="E326" s="529"/>
      <c r="F326" s="528"/>
      <c r="G326" s="528"/>
      <c r="H326" s="528"/>
      <c r="I326" s="528"/>
      <c r="J326" s="528"/>
      <c r="K326" s="528"/>
      <c r="L326" s="528"/>
      <c r="M326" s="528"/>
      <c r="N326" s="528"/>
      <c r="O326" s="528"/>
      <c r="P326" s="528"/>
      <c r="Q326" s="528"/>
      <c r="R326" s="528"/>
      <c r="S326" s="528"/>
      <c r="T326" s="528"/>
      <c r="U326" s="528"/>
      <c r="V326" s="528"/>
      <c r="W326" s="528"/>
      <c r="X326" s="528"/>
      <c r="Y326" s="528"/>
      <c r="Z326" s="528"/>
    </row>
    <row r="327" spans="1:26" ht="14.25" customHeight="1" x14ac:dyDescent="0.2">
      <c r="A327" s="528"/>
      <c r="B327" s="528"/>
      <c r="C327" s="528"/>
      <c r="D327" s="528"/>
      <c r="E327" s="529"/>
      <c r="F327" s="528"/>
      <c r="G327" s="528"/>
      <c r="H327" s="528"/>
      <c r="I327" s="528"/>
      <c r="J327" s="528"/>
      <c r="K327" s="528"/>
      <c r="L327" s="528"/>
      <c r="M327" s="528"/>
      <c r="N327" s="528"/>
      <c r="O327" s="528"/>
      <c r="P327" s="528"/>
      <c r="Q327" s="528"/>
      <c r="R327" s="528"/>
      <c r="S327" s="528"/>
      <c r="T327" s="528"/>
      <c r="U327" s="528"/>
      <c r="V327" s="528"/>
      <c r="W327" s="528"/>
      <c r="X327" s="528"/>
      <c r="Y327" s="528"/>
      <c r="Z327" s="528"/>
    </row>
    <row r="328" spans="1:26" ht="14.25" customHeight="1" x14ac:dyDescent="0.2">
      <c r="A328" s="528"/>
      <c r="B328" s="528"/>
      <c r="C328" s="528"/>
      <c r="D328" s="528"/>
      <c r="E328" s="529"/>
      <c r="F328" s="528"/>
      <c r="G328" s="528"/>
      <c r="H328" s="528"/>
      <c r="I328" s="528"/>
      <c r="J328" s="528"/>
      <c r="K328" s="528"/>
      <c r="L328" s="528"/>
      <c r="M328" s="528"/>
      <c r="N328" s="528"/>
      <c r="O328" s="528"/>
      <c r="P328" s="528"/>
      <c r="Q328" s="528"/>
      <c r="R328" s="528"/>
      <c r="S328" s="528"/>
      <c r="T328" s="528"/>
      <c r="U328" s="528"/>
      <c r="V328" s="528"/>
      <c r="W328" s="528"/>
      <c r="X328" s="528"/>
      <c r="Y328" s="528"/>
      <c r="Z328" s="528"/>
    </row>
    <row r="329" spans="1:26" ht="14.25" customHeight="1" x14ac:dyDescent="0.2">
      <c r="A329" s="528"/>
      <c r="B329" s="528"/>
      <c r="C329" s="528"/>
      <c r="D329" s="528"/>
      <c r="E329" s="529"/>
      <c r="F329" s="528"/>
      <c r="G329" s="528"/>
      <c r="H329" s="528"/>
      <c r="I329" s="528"/>
      <c r="J329" s="528"/>
      <c r="K329" s="528"/>
      <c r="L329" s="528"/>
      <c r="M329" s="528"/>
      <c r="N329" s="528"/>
      <c r="O329" s="528"/>
      <c r="P329" s="528"/>
      <c r="Q329" s="528"/>
      <c r="R329" s="528"/>
      <c r="S329" s="528"/>
      <c r="T329" s="528"/>
      <c r="U329" s="528"/>
      <c r="V329" s="528"/>
      <c r="W329" s="528"/>
      <c r="X329" s="528"/>
      <c r="Y329" s="528"/>
      <c r="Z329" s="528"/>
    </row>
    <row r="330" spans="1:26" ht="14.25" customHeight="1" x14ac:dyDescent="0.2">
      <c r="A330" s="528"/>
      <c r="B330" s="528"/>
      <c r="C330" s="528"/>
      <c r="D330" s="528"/>
      <c r="E330" s="529"/>
      <c r="F330" s="528"/>
      <c r="G330" s="528"/>
      <c r="H330" s="528"/>
      <c r="I330" s="528"/>
      <c r="J330" s="528"/>
      <c r="K330" s="528"/>
      <c r="L330" s="528"/>
      <c r="M330" s="528"/>
      <c r="N330" s="528"/>
      <c r="O330" s="528"/>
      <c r="P330" s="528"/>
      <c r="Q330" s="528"/>
      <c r="R330" s="528"/>
      <c r="S330" s="528"/>
      <c r="T330" s="528"/>
      <c r="U330" s="528"/>
      <c r="V330" s="528"/>
      <c r="W330" s="528"/>
      <c r="X330" s="528"/>
      <c r="Y330" s="528"/>
      <c r="Z330" s="528"/>
    </row>
    <row r="331" spans="1:26" ht="14.25" customHeight="1" x14ac:dyDescent="0.2">
      <c r="A331" s="528"/>
      <c r="B331" s="528"/>
      <c r="C331" s="528"/>
      <c r="D331" s="528"/>
      <c r="E331" s="529"/>
      <c r="F331" s="528"/>
      <c r="G331" s="528"/>
      <c r="H331" s="528"/>
      <c r="I331" s="528"/>
      <c r="J331" s="528"/>
      <c r="K331" s="528"/>
      <c r="L331" s="528"/>
      <c r="M331" s="528"/>
      <c r="N331" s="528"/>
      <c r="O331" s="528"/>
      <c r="P331" s="528"/>
      <c r="Q331" s="528"/>
      <c r="R331" s="528"/>
      <c r="S331" s="528"/>
      <c r="T331" s="528"/>
      <c r="U331" s="528"/>
      <c r="V331" s="528"/>
      <c r="W331" s="528"/>
      <c r="X331" s="528"/>
      <c r="Y331" s="528"/>
      <c r="Z331" s="528"/>
    </row>
    <row r="332" spans="1:26" ht="14.25" customHeight="1" x14ac:dyDescent="0.2">
      <c r="A332" s="528"/>
      <c r="B332" s="528"/>
      <c r="C332" s="528"/>
      <c r="D332" s="528"/>
      <c r="E332" s="529"/>
      <c r="F332" s="528"/>
      <c r="G332" s="528"/>
      <c r="H332" s="528"/>
      <c r="I332" s="528"/>
      <c r="J332" s="528"/>
      <c r="K332" s="528"/>
      <c r="L332" s="528"/>
      <c r="M332" s="528"/>
      <c r="N332" s="528"/>
      <c r="O332" s="528"/>
      <c r="P332" s="528"/>
      <c r="Q332" s="528"/>
      <c r="R332" s="528"/>
      <c r="S332" s="528"/>
      <c r="T332" s="528"/>
      <c r="U332" s="528"/>
      <c r="V332" s="528"/>
      <c r="W332" s="528"/>
      <c r="X332" s="528"/>
      <c r="Y332" s="528"/>
      <c r="Z332" s="528"/>
    </row>
    <row r="333" spans="1:26" ht="14.25" customHeight="1" x14ac:dyDescent="0.2">
      <c r="A333" s="528"/>
      <c r="B333" s="528"/>
      <c r="C333" s="528"/>
      <c r="D333" s="528"/>
      <c r="E333" s="529"/>
      <c r="F333" s="528"/>
      <c r="G333" s="528"/>
      <c r="H333" s="528"/>
      <c r="I333" s="528"/>
      <c r="J333" s="528"/>
      <c r="K333" s="528"/>
      <c r="L333" s="528"/>
      <c r="M333" s="528"/>
      <c r="N333" s="528"/>
      <c r="O333" s="528"/>
      <c r="P333" s="528"/>
      <c r="Q333" s="528"/>
      <c r="R333" s="528"/>
      <c r="S333" s="528"/>
      <c r="T333" s="528"/>
      <c r="U333" s="528"/>
      <c r="V333" s="528"/>
      <c r="W333" s="528"/>
      <c r="X333" s="528"/>
      <c r="Y333" s="528"/>
      <c r="Z333" s="528"/>
    </row>
    <row r="334" spans="1:26" ht="14.25" customHeight="1" x14ac:dyDescent="0.2">
      <c r="A334" s="528"/>
      <c r="B334" s="528"/>
      <c r="C334" s="528"/>
      <c r="D334" s="528"/>
      <c r="E334" s="529"/>
      <c r="F334" s="528"/>
      <c r="G334" s="528"/>
      <c r="H334" s="528"/>
      <c r="I334" s="528"/>
      <c r="J334" s="528"/>
      <c r="K334" s="528"/>
      <c r="L334" s="528"/>
      <c r="M334" s="528"/>
      <c r="N334" s="528"/>
      <c r="O334" s="528"/>
      <c r="P334" s="528"/>
      <c r="Q334" s="528"/>
      <c r="R334" s="528"/>
      <c r="S334" s="528"/>
      <c r="T334" s="528"/>
      <c r="U334" s="528"/>
      <c r="V334" s="528"/>
      <c r="W334" s="528"/>
      <c r="X334" s="528"/>
      <c r="Y334" s="528"/>
      <c r="Z334" s="528"/>
    </row>
    <row r="335" spans="1:26" ht="14.25" customHeight="1" x14ac:dyDescent="0.2">
      <c r="A335" s="528"/>
      <c r="B335" s="528"/>
      <c r="C335" s="528"/>
      <c r="D335" s="528"/>
      <c r="E335" s="529"/>
      <c r="F335" s="528"/>
      <c r="G335" s="528"/>
      <c r="H335" s="528"/>
      <c r="I335" s="528"/>
      <c r="J335" s="528"/>
      <c r="K335" s="528"/>
      <c r="L335" s="528"/>
      <c r="M335" s="528"/>
      <c r="N335" s="528"/>
      <c r="O335" s="528"/>
      <c r="P335" s="528"/>
      <c r="Q335" s="528"/>
      <c r="R335" s="528"/>
      <c r="S335" s="528"/>
      <c r="T335" s="528"/>
      <c r="U335" s="528"/>
      <c r="V335" s="528"/>
      <c r="W335" s="528"/>
      <c r="X335" s="528"/>
      <c r="Y335" s="528"/>
      <c r="Z335" s="528"/>
    </row>
    <row r="336" spans="1:26" ht="14.25" customHeight="1" x14ac:dyDescent="0.2">
      <c r="A336" s="528"/>
      <c r="B336" s="528"/>
      <c r="C336" s="528"/>
      <c r="D336" s="528"/>
      <c r="E336" s="529"/>
      <c r="F336" s="528"/>
      <c r="G336" s="528"/>
      <c r="H336" s="528"/>
      <c r="I336" s="528"/>
      <c r="J336" s="528"/>
      <c r="K336" s="528"/>
      <c r="L336" s="528"/>
      <c r="M336" s="528"/>
      <c r="N336" s="528"/>
      <c r="O336" s="528"/>
      <c r="P336" s="528"/>
      <c r="Q336" s="528"/>
      <c r="R336" s="528"/>
      <c r="S336" s="528"/>
      <c r="T336" s="528"/>
      <c r="U336" s="528"/>
      <c r="V336" s="528"/>
      <c r="W336" s="528"/>
      <c r="X336" s="528"/>
      <c r="Y336" s="528"/>
      <c r="Z336" s="528"/>
    </row>
    <row r="337" spans="1:26" ht="14.25" customHeight="1" x14ac:dyDescent="0.2">
      <c r="A337" s="528"/>
      <c r="B337" s="528"/>
      <c r="C337" s="528"/>
      <c r="D337" s="528"/>
      <c r="E337" s="529"/>
      <c r="F337" s="528"/>
      <c r="G337" s="528"/>
      <c r="H337" s="528"/>
      <c r="I337" s="528"/>
      <c r="J337" s="528"/>
      <c r="K337" s="528"/>
      <c r="L337" s="528"/>
      <c r="M337" s="528"/>
      <c r="N337" s="528"/>
      <c r="O337" s="528"/>
      <c r="P337" s="528"/>
      <c r="Q337" s="528"/>
      <c r="R337" s="528"/>
      <c r="S337" s="528"/>
      <c r="T337" s="528"/>
      <c r="U337" s="528"/>
      <c r="V337" s="528"/>
      <c r="W337" s="528"/>
      <c r="X337" s="528"/>
      <c r="Y337" s="528"/>
      <c r="Z337" s="528"/>
    </row>
    <row r="338" spans="1:26" ht="14.25" customHeight="1" x14ac:dyDescent="0.2">
      <c r="A338" s="528"/>
      <c r="B338" s="528"/>
      <c r="C338" s="528"/>
      <c r="D338" s="528"/>
      <c r="E338" s="529"/>
      <c r="F338" s="528"/>
      <c r="G338" s="528"/>
      <c r="H338" s="528"/>
      <c r="I338" s="528"/>
      <c r="J338" s="528"/>
      <c r="K338" s="528"/>
      <c r="L338" s="528"/>
      <c r="M338" s="528"/>
      <c r="N338" s="528"/>
      <c r="O338" s="528"/>
      <c r="P338" s="528"/>
      <c r="Q338" s="528"/>
      <c r="R338" s="528"/>
      <c r="S338" s="528"/>
      <c r="T338" s="528"/>
      <c r="U338" s="528"/>
      <c r="V338" s="528"/>
      <c r="W338" s="528"/>
      <c r="X338" s="528"/>
      <c r="Y338" s="528"/>
      <c r="Z338" s="528"/>
    </row>
    <row r="339" spans="1:26" ht="14.25" customHeight="1" x14ac:dyDescent="0.2">
      <c r="A339" s="528"/>
      <c r="B339" s="528"/>
      <c r="C339" s="528"/>
      <c r="D339" s="528"/>
      <c r="E339" s="529"/>
      <c r="F339" s="528"/>
      <c r="G339" s="528"/>
      <c r="H339" s="528"/>
      <c r="I339" s="528"/>
      <c r="J339" s="528"/>
      <c r="K339" s="528"/>
      <c r="L339" s="528"/>
      <c r="M339" s="528"/>
      <c r="N339" s="528"/>
      <c r="O339" s="528"/>
      <c r="P339" s="528"/>
      <c r="Q339" s="528"/>
      <c r="R339" s="528"/>
      <c r="S339" s="528"/>
      <c r="T339" s="528"/>
      <c r="U339" s="528"/>
      <c r="V339" s="528"/>
      <c r="W339" s="528"/>
      <c r="X339" s="528"/>
      <c r="Y339" s="528"/>
      <c r="Z339" s="528"/>
    </row>
    <row r="340" spans="1:26" ht="14.25" customHeight="1" x14ac:dyDescent="0.2">
      <c r="A340" s="528"/>
      <c r="B340" s="528"/>
      <c r="C340" s="528"/>
      <c r="D340" s="528"/>
      <c r="E340" s="529"/>
      <c r="F340" s="528"/>
      <c r="G340" s="528"/>
      <c r="H340" s="528"/>
      <c r="I340" s="528"/>
      <c r="J340" s="528"/>
      <c r="K340" s="528"/>
      <c r="L340" s="528"/>
      <c r="M340" s="528"/>
      <c r="N340" s="528"/>
      <c r="O340" s="528"/>
      <c r="P340" s="528"/>
      <c r="Q340" s="528"/>
      <c r="R340" s="528"/>
      <c r="S340" s="528"/>
      <c r="T340" s="528"/>
      <c r="U340" s="528"/>
      <c r="V340" s="528"/>
      <c r="W340" s="528"/>
      <c r="X340" s="528"/>
      <c r="Y340" s="528"/>
      <c r="Z340" s="528"/>
    </row>
    <row r="341" spans="1:26" ht="14.25" customHeight="1" x14ac:dyDescent="0.2">
      <c r="A341" s="528"/>
      <c r="B341" s="528"/>
      <c r="C341" s="528"/>
      <c r="D341" s="528"/>
      <c r="E341" s="529"/>
      <c r="F341" s="528"/>
      <c r="G341" s="528"/>
      <c r="H341" s="528"/>
      <c r="I341" s="528"/>
      <c r="J341" s="528"/>
      <c r="K341" s="528"/>
      <c r="L341" s="528"/>
      <c r="M341" s="528"/>
      <c r="N341" s="528"/>
      <c r="O341" s="528"/>
      <c r="P341" s="528"/>
      <c r="Q341" s="528"/>
      <c r="R341" s="528"/>
      <c r="S341" s="528"/>
      <c r="T341" s="528"/>
      <c r="U341" s="528"/>
      <c r="V341" s="528"/>
      <c r="W341" s="528"/>
      <c r="X341" s="528"/>
      <c r="Y341" s="528"/>
      <c r="Z341" s="528"/>
    </row>
    <row r="342" spans="1:26" ht="14.25" customHeight="1" x14ac:dyDescent="0.2">
      <c r="A342" s="528"/>
      <c r="B342" s="528"/>
      <c r="C342" s="528"/>
      <c r="D342" s="528"/>
      <c r="E342" s="529"/>
      <c r="F342" s="528"/>
      <c r="G342" s="528"/>
      <c r="H342" s="528"/>
      <c r="I342" s="528"/>
      <c r="J342" s="528"/>
      <c r="K342" s="528"/>
      <c r="L342" s="528"/>
      <c r="M342" s="528"/>
      <c r="N342" s="528"/>
      <c r="O342" s="528"/>
      <c r="P342" s="528"/>
      <c r="Q342" s="528"/>
      <c r="R342" s="528"/>
      <c r="S342" s="528"/>
      <c r="T342" s="528"/>
      <c r="U342" s="528"/>
      <c r="V342" s="528"/>
      <c r="W342" s="528"/>
      <c r="X342" s="528"/>
      <c r="Y342" s="528"/>
      <c r="Z342" s="528"/>
    </row>
    <row r="343" spans="1:26" ht="14.25" customHeight="1" x14ac:dyDescent="0.2">
      <c r="A343" s="528"/>
      <c r="B343" s="528"/>
      <c r="C343" s="528"/>
      <c r="D343" s="528"/>
      <c r="E343" s="529"/>
      <c r="F343" s="528"/>
      <c r="G343" s="528"/>
      <c r="H343" s="528"/>
      <c r="I343" s="528"/>
      <c r="J343" s="528"/>
      <c r="K343" s="528"/>
      <c r="L343" s="528"/>
      <c r="M343" s="528"/>
      <c r="N343" s="528"/>
      <c r="O343" s="528"/>
      <c r="P343" s="528"/>
      <c r="Q343" s="528"/>
      <c r="R343" s="528"/>
      <c r="S343" s="528"/>
      <c r="T343" s="528"/>
      <c r="U343" s="528"/>
      <c r="V343" s="528"/>
      <c r="W343" s="528"/>
      <c r="X343" s="528"/>
      <c r="Y343" s="528"/>
      <c r="Z343" s="528"/>
    </row>
    <row r="344" spans="1:26" ht="14.25" customHeight="1" x14ac:dyDescent="0.2">
      <c r="A344" s="528"/>
      <c r="B344" s="528"/>
      <c r="C344" s="528"/>
      <c r="D344" s="528"/>
      <c r="E344" s="529"/>
      <c r="F344" s="528"/>
      <c r="G344" s="528"/>
      <c r="H344" s="528"/>
      <c r="I344" s="528"/>
      <c r="J344" s="528"/>
      <c r="K344" s="528"/>
      <c r="L344" s="528"/>
      <c r="M344" s="528"/>
      <c r="N344" s="528"/>
      <c r="O344" s="528"/>
      <c r="P344" s="528"/>
      <c r="Q344" s="528"/>
      <c r="R344" s="528"/>
      <c r="S344" s="528"/>
      <c r="T344" s="528"/>
      <c r="U344" s="528"/>
      <c r="V344" s="528"/>
      <c r="W344" s="528"/>
      <c r="X344" s="528"/>
      <c r="Y344" s="528"/>
      <c r="Z344" s="528"/>
    </row>
    <row r="345" spans="1:26" ht="14.25" customHeight="1" x14ac:dyDescent="0.2">
      <c r="A345" s="528"/>
      <c r="B345" s="528"/>
      <c r="C345" s="528"/>
      <c r="D345" s="528"/>
      <c r="E345" s="529"/>
      <c r="F345" s="528"/>
      <c r="G345" s="528"/>
      <c r="H345" s="528"/>
      <c r="I345" s="528"/>
      <c r="J345" s="528"/>
      <c r="K345" s="528"/>
      <c r="L345" s="528"/>
      <c r="M345" s="528"/>
      <c r="N345" s="528"/>
      <c r="O345" s="528"/>
      <c r="P345" s="528"/>
      <c r="Q345" s="528"/>
      <c r="R345" s="528"/>
      <c r="S345" s="528"/>
      <c r="T345" s="528"/>
      <c r="U345" s="528"/>
      <c r="V345" s="528"/>
      <c r="W345" s="528"/>
      <c r="X345" s="528"/>
      <c r="Y345" s="528"/>
      <c r="Z345" s="528"/>
    </row>
    <row r="346" spans="1:26" ht="14.25" customHeight="1" x14ac:dyDescent="0.2">
      <c r="A346" s="528"/>
      <c r="B346" s="528"/>
      <c r="C346" s="528"/>
      <c r="D346" s="528"/>
      <c r="E346" s="529"/>
      <c r="F346" s="528"/>
      <c r="G346" s="528"/>
      <c r="H346" s="528"/>
      <c r="I346" s="528"/>
      <c r="J346" s="528"/>
      <c r="K346" s="528"/>
      <c r="L346" s="528"/>
      <c r="M346" s="528"/>
      <c r="N346" s="528"/>
      <c r="O346" s="528"/>
      <c r="P346" s="528"/>
      <c r="Q346" s="528"/>
      <c r="R346" s="528"/>
      <c r="S346" s="528"/>
      <c r="T346" s="528"/>
      <c r="U346" s="528"/>
      <c r="V346" s="528"/>
      <c r="W346" s="528"/>
      <c r="X346" s="528"/>
      <c r="Y346" s="528"/>
      <c r="Z346" s="528"/>
    </row>
    <row r="347" spans="1:26" ht="14.25" customHeight="1" x14ac:dyDescent="0.2">
      <c r="A347" s="528"/>
      <c r="B347" s="528"/>
      <c r="C347" s="528"/>
      <c r="D347" s="528"/>
      <c r="E347" s="529"/>
      <c r="F347" s="528"/>
      <c r="G347" s="528"/>
      <c r="H347" s="528"/>
      <c r="I347" s="528"/>
      <c r="J347" s="528"/>
      <c r="K347" s="528"/>
      <c r="L347" s="528"/>
      <c r="M347" s="528"/>
      <c r="N347" s="528"/>
      <c r="O347" s="528"/>
      <c r="P347" s="528"/>
      <c r="Q347" s="528"/>
      <c r="R347" s="528"/>
      <c r="S347" s="528"/>
      <c r="T347" s="528"/>
      <c r="U347" s="528"/>
      <c r="V347" s="528"/>
      <c r="W347" s="528"/>
      <c r="X347" s="528"/>
      <c r="Y347" s="528"/>
      <c r="Z347" s="528"/>
    </row>
    <row r="348" spans="1:26" ht="14.25" customHeight="1" x14ac:dyDescent="0.2">
      <c r="A348" s="528"/>
      <c r="B348" s="528"/>
      <c r="C348" s="528"/>
      <c r="D348" s="528"/>
      <c r="E348" s="529"/>
      <c r="F348" s="528"/>
      <c r="G348" s="528"/>
      <c r="H348" s="528"/>
      <c r="I348" s="528"/>
      <c r="J348" s="528"/>
      <c r="K348" s="528"/>
      <c r="L348" s="528"/>
      <c r="M348" s="528"/>
      <c r="N348" s="528"/>
      <c r="O348" s="528"/>
      <c r="P348" s="528"/>
      <c r="Q348" s="528"/>
      <c r="R348" s="528"/>
      <c r="S348" s="528"/>
      <c r="T348" s="528"/>
      <c r="U348" s="528"/>
      <c r="V348" s="528"/>
      <c r="W348" s="528"/>
      <c r="X348" s="528"/>
      <c r="Y348" s="528"/>
      <c r="Z348" s="528"/>
    </row>
    <row r="349" spans="1:26" ht="14.25" customHeight="1" x14ac:dyDescent="0.2">
      <c r="A349" s="528"/>
      <c r="B349" s="528"/>
      <c r="C349" s="528"/>
      <c r="D349" s="528"/>
      <c r="E349" s="529"/>
      <c r="F349" s="528"/>
      <c r="G349" s="528"/>
      <c r="H349" s="528"/>
      <c r="I349" s="528"/>
      <c r="J349" s="528"/>
      <c r="K349" s="528"/>
      <c r="L349" s="528"/>
      <c r="M349" s="528"/>
      <c r="N349" s="528"/>
      <c r="O349" s="528"/>
      <c r="P349" s="528"/>
      <c r="Q349" s="528"/>
      <c r="R349" s="528"/>
      <c r="S349" s="528"/>
      <c r="T349" s="528"/>
      <c r="U349" s="528"/>
      <c r="V349" s="528"/>
      <c r="W349" s="528"/>
      <c r="X349" s="528"/>
      <c r="Y349" s="528"/>
      <c r="Z349" s="528"/>
    </row>
    <row r="350" spans="1:26" ht="14.25" customHeight="1" x14ac:dyDescent="0.2">
      <c r="A350" s="528"/>
      <c r="B350" s="528"/>
      <c r="C350" s="528"/>
      <c r="D350" s="528"/>
      <c r="E350" s="529"/>
      <c r="F350" s="528"/>
      <c r="G350" s="528"/>
      <c r="H350" s="528"/>
      <c r="I350" s="528"/>
      <c r="J350" s="528"/>
      <c r="K350" s="528"/>
      <c r="L350" s="528"/>
      <c r="M350" s="528"/>
      <c r="N350" s="528"/>
      <c r="O350" s="528"/>
      <c r="P350" s="528"/>
      <c r="Q350" s="528"/>
      <c r="R350" s="528"/>
      <c r="S350" s="528"/>
      <c r="T350" s="528"/>
      <c r="U350" s="528"/>
      <c r="V350" s="528"/>
      <c r="W350" s="528"/>
      <c r="X350" s="528"/>
      <c r="Y350" s="528"/>
      <c r="Z350" s="528"/>
    </row>
    <row r="351" spans="1:26" ht="14.25" customHeight="1" x14ac:dyDescent="0.2">
      <c r="A351" s="528"/>
      <c r="B351" s="528"/>
      <c r="C351" s="528"/>
      <c r="D351" s="528"/>
      <c r="E351" s="529"/>
      <c r="F351" s="528"/>
      <c r="G351" s="528"/>
      <c r="H351" s="528"/>
      <c r="I351" s="528"/>
      <c r="J351" s="528"/>
      <c r="K351" s="528"/>
      <c r="L351" s="528"/>
      <c r="M351" s="528"/>
      <c r="N351" s="528"/>
      <c r="O351" s="528"/>
      <c r="P351" s="528"/>
      <c r="Q351" s="528"/>
      <c r="R351" s="528"/>
      <c r="S351" s="528"/>
      <c r="T351" s="528"/>
      <c r="U351" s="528"/>
      <c r="V351" s="528"/>
      <c r="W351" s="528"/>
      <c r="X351" s="528"/>
      <c r="Y351" s="528"/>
      <c r="Z351" s="528"/>
    </row>
    <row r="352" spans="1:26" ht="14.25" customHeight="1" x14ac:dyDescent="0.2">
      <c r="A352" s="528"/>
      <c r="B352" s="528"/>
      <c r="C352" s="528"/>
      <c r="D352" s="528"/>
      <c r="E352" s="529"/>
      <c r="F352" s="528"/>
      <c r="G352" s="528"/>
      <c r="H352" s="528"/>
      <c r="I352" s="528"/>
      <c r="J352" s="528"/>
      <c r="K352" s="528"/>
      <c r="L352" s="528"/>
      <c r="M352" s="528"/>
      <c r="N352" s="528"/>
      <c r="O352" s="528"/>
      <c r="P352" s="528"/>
      <c r="Q352" s="528"/>
      <c r="R352" s="528"/>
      <c r="S352" s="528"/>
      <c r="T352" s="528"/>
      <c r="U352" s="528"/>
      <c r="V352" s="528"/>
      <c r="W352" s="528"/>
      <c r="X352" s="528"/>
      <c r="Y352" s="528"/>
      <c r="Z352" s="528"/>
    </row>
    <row r="353" spans="1:26" ht="14.25" customHeight="1" x14ac:dyDescent="0.2">
      <c r="A353" s="528"/>
      <c r="B353" s="528"/>
      <c r="C353" s="528"/>
      <c r="D353" s="528"/>
      <c r="E353" s="529"/>
      <c r="F353" s="528"/>
      <c r="G353" s="528"/>
      <c r="H353" s="528"/>
      <c r="I353" s="528"/>
      <c r="J353" s="528"/>
      <c r="K353" s="528"/>
      <c r="L353" s="528"/>
      <c r="M353" s="528"/>
      <c r="N353" s="528"/>
      <c r="O353" s="528"/>
      <c r="P353" s="528"/>
      <c r="Q353" s="528"/>
      <c r="R353" s="528"/>
      <c r="S353" s="528"/>
      <c r="T353" s="528"/>
      <c r="U353" s="528"/>
      <c r="V353" s="528"/>
      <c r="W353" s="528"/>
      <c r="X353" s="528"/>
      <c r="Y353" s="528"/>
      <c r="Z353" s="528"/>
    </row>
    <row r="354" spans="1:26" ht="14.25" customHeight="1" x14ac:dyDescent="0.2">
      <c r="A354" s="528"/>
      <c r="B354" s="528"/>
      <c r="C354" s="528"/>
      <c r="D354" s="528"/>
      <c r="E354" s="529"/>
      <c r="F354" s="528"/>
      <c r="G354" s="528"/>
      <c r="H354" s="528"/>
      <c r="I354" s="528"/>
      <c r="J354" s="528"/>
      <c r="K354" s="528"/>
      <c r="L354" s="528"/>
      <c r="M354" s="528"/>
      <c r="N354" s="528"/>
      <c r="O354" s="528"/>
      <c r="P354" s="528"/>
      <c r="Q354" s="528"/>
      <c r="R354" s="528"/>
      <c r="S354" s="528"/>
      <c r="T354" s="528"/>
      <c r="U354" s="528"/>
      <c r="V354" s="528"/>
      <c r="W354" s="528"/>
      <c r="X354" s="528"/>
      <c r="Y354" s="528"/>
      <c r="Z354" s="528"/>
    </row>
    <row r="355" spans="1:26" ht="14.25" customHeight="1" x14ac:dyDescent="0.2">
      <c r="A355" s="528"/>
      <c r="B355" s="528"/>
      <c r="C355" s="528"/>
      <c r="D355" s="528"/>
      <c r="E355" s="529"/>
      <c r="F355" s="528"/>
      <c r="G355" s="528"/>
      <c r="H355" s="528"/>
      <c r="I355" s="528"/>
      <c r="J355" s="528"/>
      <c r="K355" s="528"/>
      <c r="L355" s="528"/>
      <c r="M355" s="528"/>
      <c r="N355" s="528"/>
      <c r="O355" s="528"/>
      <c r="P355" s="528"/>
      <c r="Q355" s="528"/>
      <c r="R355" s="528"/>
      <c r="S355" s="528"/>
      <c r="T355" s="528"/>
      <c r="U355" s="528"/>
      <c r="V355" s="528"/>
      <c r="W355" s="528"/>
      <c r="X355" s="528"/>
      <c r="Y355" s="528"/>
      <c r="Z355" s="528"/>
    </row>
    <row r="356" spans="1:26" ht="14.25" customHeight="1" x14ac:dyDescent="0.2">
      <c r="A356" s="528"/>
      <c r="B356" s="528"/>
      <c r="C356" s="528"/>
      <c r="D356" s="528"/>
      <c r="E356" s="529"/>
      <c r="F356" s="528"/>
      <c r="G356" s="528"/>
      <c r="H356" s="528"/>
      <c r="I356" s="528"/>
      <c r="J356" s="528"/>
      <c r="K356" s="528"/>
      <c r="L356" s="528"/>
      <c r="M356" s="528"/>
      <c r="N356" s="528"/>
      <c r="O356" s="528"/>
      <c r="P356" s="528"/>
      <c r="Q356" s="528"/>
      <c r="R356" s="528"/>
      <c r="S356" s="528"/>
      <c r="T356" s="528"/>
      <c r="U356" s="528"/>
      <c r="V356" s="528"/>
      <c r="W356" s="528"/>
      <c r="X356" s="528"/>
      <c r="Y356" s="528"/>
      <c r="Z356" s="528"/>
    </row>
    <row r="357" spans="1:26" ht="14.25" customHeight="1" x14ac:dyDescent="0.2">
      <c r="A357" s="528"/>
      <c r="B357" s="528"/>
      <c r="C357" s="528"/>
      <c r="D357" s="528"/>
      <c r="E357" s="529"/>
      <c r="F357" s="528"/>
      <c r="G357" s="528"/>
      <c r="H357" s="528"/>
      <c r="I357" s="528"/>
      <c r="J357" s="528"/>
      <c r="K357" s="528"/>
      <c r="L357" s="528"/>
      <c r="M357" s="528"/>
      <c r="N357" s="528"/>
      <c r="O357" s="528"/>
      <c r="P357" s="528"/>
      <c r="Q357" s="528"/>
      <c r="R357" s="528"/>
      <c r="S357" s="528"/>
      <c r="T357" s="528"/>
      <c r="U357" s="528"/>
      <c r="V357" s="528"/>
      <c r="W357" s="528"/>
      <c r="X357" s="528"/>
      <c r="Y357" s="528"/>
      <c r="Z357" s="528"/>
    </row>
    <row r="358" spans="1:26" ht="14.25" customHeight="1" x14ac:dyDescent="0.2">
      <c r="A358" s="528"/>
      <c r="B358" s="528"/>
      <c r="C358" s="528"/>
      <c r="D358" s="528"/>
      <c r="E358" s="529"/>
      <c r="F358" s="528"/>
      <c r="G358" s="528"/>
      <c r="H358" s="528"/>
      <c r="I358" s="528"/>
      <c r="J358" s="528"/>
      <c r="K358" s="528"/>
      <c r="L358" s="528"/>
      <c r="M358" s="528"/>
      <c r="N358" s="528"/>
      <c r="O358" s="528"/>
      <c r="P358" s="528"/>
      <c r="Q358" s="528"/>
      <c r="R358" s="528"/>
      <c r="S358" s="528"/>
      <c r="T358" s="528"/>
      <c r="U358" s="528"/>
      <c r="V358" s="528"/>
      <c r="W358" s="528"/>
      <c r="X358" s="528"/>
      <c r="Y358" s="528"/>
      <c r="Z358" s="528"/>
    </row>
    <row r="359" spans="1:26" ht="14.25" customHeight="1" x14ac:dyDescent="0.2">
      <c r="A359" s="528"/>
      <c r="B359" s="528"/>
      <c r="C359" s="528"/>
      <c r="D359" s="528"/>
      <c r="E359" s="529"/>
      <c r="F359" s="528"/>
      <c r="G359" s="528"/>
      <c r="H359" s="528"/>
      <c r="I359" s="528"/>
      <c r="J359" s="528"/>
      <c r="K359" s="528"/>
      <c r="L359" s="528"/>
      <c r="M359" s="528"/>
      <c r="N359" s="528"/>
      <c r="O359" s="528"/>
      <c r="P359" s="528"/>
      <c r="Q359" s="528"/>
      <c r="R359" s="528"/>
      <c r="S359" s="528"/>
      <c r="T359" s="528"/>
      <c r="U359" s="528"/>
      <c r="V359" s="528"/>
      <c r="W359" s="528"/>
      <c r="X359" s="528"/>
      <c r="Y359" s="528"/>
      <c r="Z359" s="528"/>
    </row>
    <row r="360" spans="1:26" ht="14.25" customHeight="1" x14ac:dyDescent="0.2">
      <c r="A360" s="528"/>
      <c r="B360" s="528"/>
      <c r="C360" s="528"/>
      <c r="D360" s="528"/>
      <c r="E360" s="529"/>
      <c r="F360" s="528"/>
      <c r="G360" s="528"/>
      <c r="H360" s="528"/>
      <c r="I360" s="528"/>
      <c r="J360" s="528"/>
      <c r="K360" s="528"/>
      <c r="L360" s="528"/>
      <c r="M360" s="528"/>
      <c r="N360" s="528"/>
      <c r="O360" s="528"/>
      <c r="P360" s="528"/>
      <c r="Q360" s="528"/>
      <c r="R360" s="528"/>
      <c r="S360" s="528"/>
      <c r="T360" s="528"/>
      <c r="U360" s="528"/>
      <c r="V360" s="528"/>
      <c r="W360" s="528"/>
      <c r="X360" s="528"/>
      <c r="Y360" s="528"/>
      <c r="Z360" s="528"/>
    </row>
    <row r="361" spans="1:26" ht="14.25" customHeight="1" x14ac:dyDescent="0.2">
      <c r="A361" s="528"/>
      <c r="B361" s="528"/>
      <c r="C361" s="528"/>
      <c r="D361" s="528"/>
      <c r="E361" s="529"/>
      <c r="F361" s="528"/>
      <c r="G361" s="528"/>
      <c r="H361" s="528"/>
      <c r="I361" s="528"/>
      <c r="J361" s="528"/>
      <c r="K361" s="528"/>
      <c r="L361" s="528"/>
      <c r="M361" s="528"/>
      <c r="N361" s="528"/>
      <c r="O361" s="528"/>
      <c r="P361" s="528"/>
      <c r="Q361" s="528"/>
      <c r="R361" s="528"/>
      <c r="S361" s="528"/>
      <c r="T361" s="528"/>
      <c r="U361" s="528"/>
      <c r="V361" s="528"/>
      <c r="W361" s="528"/>
      <c r="X361" s="528"/>
      <c r="Y361" s="528"/>
      <c r="Z361" s="528"/>
    </row>
    <row r="362" spans="1:26" ht="14.25" customHeight="1" x14ac:dyDescent="0.2">
      <c r="A362" s="528"/>
      <c r="B362" s="528"/>
      <c r="C362" s="528"/>
      <c r="D362" s="528"/>
      <c r="E362" s="529"/>
      <c r="F362" s="528"/>
      <c r="G362" s="528"/>
      <c r="H362" s="528"/>
      <c r="I362" s="528"/>
      <c r="J362" s="528"/>
      <c r="K362" s="528"/>
      <c r="L362" s="528"/>
      <c r="M362" s="528"/>
      <c r="N362" s="528"/>
      <c r="O362" s="528"/>
      <c r="P362" s="528"/>
      <c r="Q362" s="528"/>
      <c r="R362" s="528"/>
      <c r="S362" s="528"/>
      <c r="T362" s="528"/>
      <c r="U362" s="528"/>
      <c r="V362" s="528"/>
      <c r="W362" s="528"/>
      <c r="X362" s="528"/>
      <c r="Y362" s="528"/>
      <c r="Z362" s="528"/>
    </row>
    <row r="363" spans="1:26" ht="14.25" customHeight="1" x14ac:dyDescent="0.2">
      <c r="A363" s="528"/>
      <c r="B363" s="528"/>
      <c r="C363" s="528"/>
      <c r="D363" s="528"/>
      <c r="E363" s="529"/>
      <c r="F363" s="528"/>
      <c r="G363" s="528"/>
      <c r="H363" s="528"/>
      <c r="I363" s="528"/>
      <c r="J363" s="528"/>
      <c r="K363" s="528"/>
      <c r="L363" s="528"/>
      <c r="M363" s="528"/>
      <c r="N363" s="528"/>
      <c r="O363" s="528"/>
      <c r="P363" s="528"/>
      <c r="Q363" s="528"/>
      <c r="R363" s="528"/>
      <c r="S363" s="528"/>
      <c r="T363" s="528"/>
      <c r="U363" s="528"/>
      <c r="V363" s="528"/>
      <c r="W363" s="528"/>
      <c r="X363" s="528"/>
      <c r="Y363" s="528"/>
      <c r="Z363" s="528"/>
    </row>
    <row r="364" spans="1:26" ht="14.25" customHeight="1" x14ac:dyDescent="0.2">
      <c r="A364" s="528"/>
      <c r="B364" s="528"/>
      <c r="C364" s="528"/>
      <c r="D364" s="528"/>
      <c r="E364" s="529"/>
      <c r="F364" s="528"/>
      <c r="G364" s="528"/>
      <c r="H364" s="528"/>
      <c r="I364" s="528"/>
      <c r="J364" s="528"/>
      <c r="K364" s="528"/>
      <c r="L364" s="528"/>
      <c r="M364" s="528"/>
      <c r="N364" s="528"/>
      <c r="O364" s="528"/>
      <c r="P364" s="528"/>
      <c r="Q364" s="528"/>
      <c r="R364" s="528"/>
      <c r="S364" s="528"/>
      <c r="T364" s="528"/>
      <c r="U364" s="528"/>
      <c r="V364" s="528"/>
      <c r="W364" s="528"/>
      <c r="X364" s="528"/>
      <c r="Y364" s="528"/>
      <c r="Z364" s="528"/>
    </row>
    <row r="365" spans="1:26" ht="14.25" customHeight="1" x14ac:dyDescent="0.2">
      <c r="A365" s="528"/>
      <c r="B365" s="528"/>
      <c r="C365" s="528"/>
      <c r="D365" s="528"/>
      <c r="E365" s="529"/>
      <c r="F365" s="528"/>
      <c r="G365" s="528"/>
      <c r="H365" s="528"/>
      <c r="I365" s="528"/>
      <c r="J365" s="528"/>
      <c r="K365" s="528"/>
      <c r="L365" s="528"/>
      <c r="M365" s="528"/>
      <c r="N365" s="528"/>
      <c r="O365" s="528"/>
      <c r="P365" s="528"/>
      <c r="Q365" s="528"/>
      <c r="R365" s="528"/>
      <c r="S365" s="528"/>
      <c r="T365" s="528"/>
      <c r="U365" s="528"/>
      <c r="V365" s="528"/>
      <c r="W365" s="528"/>
      <c r="X365" s="528"/>
      <c r="Y365" s="528"/>
      <c r="Z365" s="528"/>
    </row>
    <row r="366" spans="1:26" ht="14.25" customHeight="1" x14ac:dyDescent="0.2">
      <c r="A366" s="528"/>
      <c r="B366" s="528"/>
      <c r="C366" s="528"/>
      <c r="D366" s="528"/>
      <c r="E366" s="529"/>
      <c r="F366" s="528"/>
      <c r="G366" s="528"/>
      <c r="H366" s="528"/>
      <c r="I366" s="528"/>
      <c r="J366" s="528"/>
      <c r="K366" s="528"/>
      <c r="L366" s="528"/>
      <c r="M366" s="528"/>
      <c r="N366" s="528"/>
      <c r="O366" s="528"/>
      <c r="P366" s="528"/>
      <c r="Q366" s="528"/>
      <c r="R366" s="528"/>
      <c r="S366" s="528"/>
      <c r="T366" s="528"/>
      <c r="U366" s="528"/>
      <c r="V366" s="528"/>
      <c r="W366" s="528"/>
      <c r="X366" s="528"/>
      <c r="Y366" s="528"/>
      <c r="Z366" s="528"/>
    </row>
    <row r="367" spans="1:26" ht="14.25" customHeight="1" x14ac:dyDescent="0.2">
      <c r="A367" s="528"/>
      <c r="B367" s="528"/>
      <c r="C367" s="528"/>
      <c r="D367" s="528"/>
      <c r="E367" s="529"/>
      <c r="F367" s="528"/>
      <c r="G367" s="528"/>
      <c r="H367" s="528"/>
      <c r="I367" s="528"/>
      <c r="J367" s="528"/>
      <c r="K367" s="528"/>
      <c r="L367" s="528"/>
      <c r="M367" s="528"/>
      <c r="N367" s="528"/>
      <c r="O367" s="528"/>
      <c r="P367" s="528"/>
      <c r="Q367" s="528"/>
      <c r="R367" s="528"/>
      <c r="S367" s="528"/>
      <c r="T367" s="528"/>
      <c r="U367" s="528"/>
      <c r="V367" s="528"/>
      <c r="W367" s="528"/>
      <c r="X367" s="528"/>
      <c r="Y367" s="528"/>
      <c r="Z367" s="528"/>
    </row>
    <row r="368" spans="1:26" ht="14.25" customHeight="1" x14ac:dyDescent="0.2">
      <c r="A368" s="528"/>
      <c r="B368" s="528"/>
      <c r="C368" s="528"/>
      <c r="D368" s="528"/>
      <c r="E368" s="529"/>
      <c r="F368" s="528"/>
      <c r="G368" s="528"/>
      <c r="H368" s="528"/>
      <c r="I368" s="528"/>
      <c r="J368" s="528"/>
      <c r="K368" s="528"/>
      <c r="L368" s="528"/>
      <c r="M368" s="528"/>
      <c r="N368" s="528"/>
      <c r="O368" s="528"/>
      <c r="P368" s="528"/>
      <c r="Q368" s="528"/>
      <c r="R368" s="528"/>
      <c r="S368" s="528"/>
      <c r="T368" s="528"/>
      <c r="U368" s="528"/>
      <c r="V368" s="528"/>
      <c r="W368" s="528"/>
      <c r="X368" s="528"/>
      <c r="Y368" s="528"/>
      <c r="Z368" s="528"/>
    </row>
    <row r="369" spans="1:26" ht="14.25" customHeight="1" x14ac:dyDescent="0.2">
      <c r="A369" s="528"/>
      <c r="B369" s="528"/>
      <c r="C369" s="528"/>
      <c r="D369" s="528"/>
      <c r="E369" s="529"/>
      <c r="F369" s="528"/>
      <c r="G369" s="528"/>
      <c r="H369" s="528"/>
      <c r="I369" s="528"/>
      <c r="J369" s="528"/>
      <c r="K369" s="528"/>
      <c r="L369" s="528"/>
      <c r="M369" s="528"/>
      <c r="N369" s="528"/>
      <c r="O369" s="528"/>
      <c r="P369" s="528"/>
      <c r="Q369" s="528"/>
      <c r="R369" s="528"/>
      <c r="S369" s="528"/>
      <c r="T369" s="528"/>
      <c r="U369" s="528"/>
      <c r="V369" s="528"/>
      <c r="W369" s="528"/>
      <c r="X369" s="528"/>
      <c r="Y369" s="528"/>
      <c r="Z369" s="528"/>
    </row>
    <row r="370" spans="1:26" ht="14.25" customHeight="1" x14ac:dyDescent="0.2">
      <c r="A370" s="528"/>
      <c r="B370" s="528"/>
      <c r="C370" s="528"/>
      <c r="D370" s="528"/>
      <c r="E370" s="529"/>
      <c r="F370" s="528"/>
      <c r="G370" s="528"/>
      <c r="H370" s="528"/>
      <c r="I370" s="528"/>
      <c r="J370" s="528"/>
      <c r="K370" s="528"/>
      <c r="L370" s="528"/>
      <c r="M370" s="528"/>
      <c r="N370" s="528"/>
      <c r="O370" s="528"/>
      <c r="P370" s="528"/>
      <c r="Q370" s="528"/>
      <c r="R370" s="528"/>
      <c r="S370" s="528"/>
      <c r="T370" s="528"/>
      <c r="U370" s="528"/>
      <c r="V370" s="528"/>
      <c r="W370" s="528"/>
      <c r="X370" s="528"/>
      <c r="Y370" s="528"/>
      <c r="Z370" s="528"/>
    </row>
    <row r="371" spans="1:26" ht="14.25" customHeight="1" x14ac:dyDescent="0.2">
      <c r="A371" s="528"/>
      <c r="B371" s="528"/>
      <c r="C371" s="528"/>
      <c r="D371" s="528"/>
      <c r="E371" s="529"/>
      <c r="F371" s="528"/>
      <c r="G371" s="528"/>
      <c r="H371" s="528"/>
      <c r="I371" s="528"/>
      <c r="J371" s="528"/>
      <c r="K371" s="528"/>
      <c r="L371" s="528"/>
      <c r="M371" s="528"/>
      <c r="N371" s="528"/>
      <c r="O371" s="528"/>
      <c r="P371" s="528"/>
      <c r="Q371" s="528"/>
      <c r="R371" s="528"/>
      <c r="S371" s="528"/>
      <c r="T371" s="528"/>
      <c r="U371" s="528"/>
      <c r="V371" s="528"/>
      <c r="W371" s="528"/>
      <c r="X371" s="528"/>
      <c r="Y371" s="528"/>
      <c r="Z371" s="528"/>
    </row>
    <row r="372" spans="1:26" ht="14.25" customHeight="1" x14ac:dyDescent="0.2">
      <c r="A372" s="528"/>
      <c r="B372" s="528"/>
      <c r="C372" s="528"/>
      <c r="D372" s="528"/>
      <c r="E372" s="529"/>
      <c r="F372" s="528"/>
      <c r="G372" s="528"/>
      <c r="H372" s="528"/>
      <c r="I372" s="528"/>
      <c r="J372" s="528"/>
      <c r="K372" s="528"/>
      <c r="L372" s="528"/>
      <c r="M372" s="528"/>
      <c r="N372" s="528"/>
      <c r="O372" s="528"/>
      <c r="P372" s="528"/>
      <c r="Q372" s="528"/>
      <c r="R372" s="528"/>
      <c r="S372" s="528"/>
      <c r="T372" s="528"/>
      <c r="U372" s="528"/>
      <c r="V372" s="528"/>
      <c r="W372" s="528"/>
      <c r="X372" s="528"/>
      <c r="Y372" s="528"/>
      <c r="Z372" s="528"/>
    </row>
    <row r="373" spans="1:26" ht="14.25" customHeight="1" x14ac:dyDescent="0.2">
      <c r="A373" s="528"/>
      <c r="B373" s="528"/>
      <c r="C373" s="528"/>
      <c r="D373" s="528"/>
      <c r="E373" s="529"/>
      <c r="F373" s="528"/>
      <c r="G373" s="528"/>
      <c r="H373" s="528"/>
      <c r="I373" s="528"/>
      <c r="J373" s="528"/>
      <c r="K373" s="528"/>
      <c r="L373" s="528"/>
      <c r="M373" s="528"/>
      <c r="N373" s="528"/>
      <c r="O373" s="528"/>
      <c r="P373" s="528"/>
      <c r="Q373" s="528"/>
      <c r="R373" s="528"/>
      <c r="S373" s="528"/>
      <c r="T373" s="528"/>
      <c r="U373" s="528"/>
      <c r="V373" s="528"/>
      <c r="W373" s="528"/>
      <c r="X373" s="528"/>
      <c r="Y373" s="528"/>
      <c r="Z373" s="528"/>
    </row>
    <row r="374" spans="1:26" ht="14.25" customHeight="1" x14ac:dyDescent="0.2">
      <c r="A374" s="528"/>
      <c r="B374" s="528"/>
      <c r="C374" s="528"/>
      <c r="D374" s="528"/>
      <c r="E374" s="529"/>
      <c r="F374" s="528"/>
      <c r="G374" s="528"/>
      <c r="H374" s="528"/>
      <c r="I374" s="528"/>
      <c r="J374" s="528"/>
      <c r="K374" s="528"/>
      <c r="L374" s="528"/>
      <c r="M374" s="528"/>
      <c r="N374" s="528"/>
      <c r="O374" s="528"/>
      <c r="P374" s="528"/>
      <c r="Q374" s="528"/>
      <c r="R374" s="528"/>
      <c r="S374" s="528"/>
      <c r="T374" s="528"/>
      <c r="U374" s="528"/>
      <c r="V374" s="528"/>
      <c r="W374" s="528"/>
      <c r="X374" s="528"/>
      <c r="Y374" s="528"/>
      <c r="Z374" s="528"/>
    </row>
    <row r="375" spans="1:26" ht="14.25" customHeight="1" x14ac:dyDescent="0.2">
      <c r="A375" s="528"/>
      <c r="B375" s="528"/>
      <c r="C375" s="528"/>
      <c r="D375" s="528"/>
      <c r="E375" s="529"/>
      <c r="F375" s="528"/>
      <c r="G375" s="528"/>
      <c r="H375" s="528"/>
      <c r="I375" s="528"/>
      <c r="J375" s="528"/>
      <c r="K375" s="528"/>
      <c r="L375" s="528"/>
      <c r="M375" s="528"/>
      <c r="N375" s="528"/>
      <c r="O375" s="528"/>
      <c r="P375" s="528"/>
      <c r="Q375" s="528"/>
      <c r="R375" s="528"/>
      <c r="S375" s="528"/>
      <c r="T375" s="528"/>
      <c r="U375" s="528"/>
      <c r="V375" s="528"/>
      <c r="W375" s="528"/>
      <c r="X375" s="528"/>
      <c r="Y375" s="528"/>
      <c r="Z375" s="528"/>
    </row>
    <row r="376" spans="1:26" ht="14.25" customHeight="1" x14ac:dyDescent="0.2">
      <c r="A376" s="528"/>
      <c r="B376" s="528"/>
      <c r="C376" s="528"/>
      <c r="D376" s="528"/>
      <c r="E376" s="529"/>
      <c r="F376" s="528"/>
      <c r="G376" s="528"/>
      <c r="H376" s="528"/>
      <c r="I376" s="528"/>
      <c r="J376" s="528"/>
      <c r="K376" s="528"/>
      <c r="L376" s="528"/>
      <c r="M376" s="528"/>
      <c r="N376" s="528"/>
      <c r="O376" s="528"/>
      <c r="P376" s="528"/>
      <c r="Q376" s="528"/>
      <c r="R376" s="528"/>
      <c r="S376" s="528"/>
      <c r="T376" s="528"/>
      <c r="U376" s="528"/>
      <c r="V376" s="528"/>
      <c r="W376" s="528"/>
      <c r="X376" s="528"/>
      <c r="Y376" s="528"/>
      <c r="Z376" s="528"/>
    </row>
    <row r="377" spans="1:26" ht="14.25" customHeight="1" x14ac:dyDescent="0.2">
      <c r="A377" s="528"/>
      <c r="B377" s="528"/>
      <c r="C377" s="528"/>
      <c r="D377" s="528"/>
      <c r="E377" s="529"/>
      <c r="F377" s="528"/>
      <c r="G377" s="528"/>
      <c r="H377" s="528"/>
      <c r="I377" s="528"/>
      <c r="J377" s="528"/>
      <c r="K377" s="528"/>
      <c r="L377" s="528"/>
      <c r="M377" s="528"/>
      <c r="N377" s="528"/>
      <c r="O377" s="528"/>
      <c r="P377" s="528"/>
      <c r="Q377" s="528"/>
      <c r="R377" s="528"/>
      <c r="S377" s="528"/>
      <c r="T377" s="528"/>
      <c r="U377" s="528"/>
      <c r="V377" s="528"/>
      <c r="W377" s="528"/>
      <c r="X377" s="528"/>
      <c r="Y377" s="528"/>
      <c r="Z377" s="528"/>
    </row>
    <row r="378" spans="1:26" ht="14.25" customHeight="1" x14ac:dyDescent="0.2">
      <c r="A378" s="528"/>
      <c r="B378" s="528"/>
      <c r="C378" s="528"/>
      <c r="D378" s="528"/>
      <c r="E378" s="529"/>
      <c r="F378" s="528"/>
      <c r="G378" s="528"/>
      <c r="H378" s="528"/>
      <c r="I378" s="528"/>
      <c r="J378" s="528"/>
      <c r="K378" s="528"/>
      <c r="L378" s="528"/>
      <c r="M378" s="528"/>
      <c r="N378" s="528"/>
      <c r="O378" s="528"/>
      <c r="P378" s="528"/>
      <c r="Q378" s="528"/>
      <c r="R378" s="528"/>
      <c r="S378" s="528"/>
      <c r="T378" s="528"/>
      <c r="U378" s="528"/>
      <c r="V378" s="528"/>
      <c r="W378" s="528"/>
      <c r="X378" s="528"/>
      <c r="Y378" s="528"/>
      <c r="Z378" s="528"/>
    </row>
    <row r="379" spans="1:26" ht="14.25" customHeight="1" x14ac:dyDescent="0.2">
      <c r="A379" s="528"/>
      <c r="B379" s="528"/>
      <c r="C379" s="528"/>
      <c r="D379" s="528"/>
      <c r="E379" s="529"/>
      <c r="F379" s="528"/>
      <c r="G379" s="528"/>
      <c r="H379" s="528"/>
      <c r="I379" s="528"/>
      <c r="J379" s="528"/>
      <c r="K379" s="528"/>
      <c r="L379" s="528"/>
      <c r="M379" s="528"/>
      <c r="N379" s="528"/>
      <c r="O379" s="528"/>
      <c r="P379" s="528"/>
      <c r="Q379" s="528"/>
      <c r="R379" s="528"/>
      <c r="S379" s="528"/>
      <c r="T379" s="528"/>
      <c r="U379" s="528"/>
      <c r="V379" s="528"/>
      <c r="W379" s="528"/>
      <c r="X379" s="528"/>
      <c r="Y379" s="528"/>
      <c r="Z379" s="528"/>
    </row>
    <row r="380" spans="1:26" ht="14.25" customHeight="1" x14ac:dyDescent="0.2">
      <c r="A380" s="528"/>
      <c r="B380" s="528"/>
      <c r="C380" s="528"/>
      <c r="D380" s="528"/>
      <c r="E380" s="529"/>
      <c r="F380" s="528"/>
      <c r="G380" s="528"/>
      <c r="H380" s="528"/>
      <c r="I380" s="528"/>
      <c r="J380" s="528"/>
      <c r="K380" s="528"/>
      <c r="L380" s="528"/>
      <c r="M380" s="528"/>
      <c r="N380" s="528"/>
      <c r="O380" s="528"/>
      <c r="P380" s="528"/>
      <c r="Q380" s="528"/>
      <c r="R380" s="528"/>
      <c r="S380" s="528"/>
      <c r="T380" s="528"/>
      <c r="U380" s="528"/>
      <c r="V380" s="528"/>
      <c r="W380" s="528"/>
      <c r="X380" s="528"/>
      <c r="Y380" s="528"/>
      <c r="Z380" s="528"/>
    </row>
    <row r="381" spans="1:26" ht="14.25" customHeight="1" x14ac:dyDescent="0.2">
      <c r="A381" s="528"/>
      <c r="B381" s="528"/>
      <c r="C381" s="528"/>
      <c r="D381" s="528"/>
      <c r="E381" s="529"/>
      <c r="F381" s="528"/>
      <c r="G381" s="528"/>
      <c r="H381" s="528"/>
      <c r="I381" s="528"/>
      <c r="J381" s="528"/>
      <c r="K381" s="528"/>
      <c r="L381" s="528"/>
      <c r="M381" s="528"/>
      <c r="N381" s="528"/>
      <c r="O381" s="528"/>
      <c r="P381" s="528"/>
      <c r="Q381" s="528"/>
      <c r="R381" s="528"/>
      <c r="S381" s="528"/>
      <c r="T381" s="528"/>
      <c r="U381" s="528"/>
      <c r="V381" s="528"/>
      <c r="W381" s="528"/>
      <c r="X381" s="528"/>
      <c r="Y381" s="528"/>
      <c r="Z381" s="528"/>
    </row>
    <row r="382" spans="1:26" ht="14.25" customHeight="1" x14ac:dyDescent="0.2">
      <c r="A382" s="528"/>
      <c r="B382" s="528"/>
      <c r="C382" s="528"/>
      <c r="D382" s="528"/>
      <c r="E382" s="529"/>
      <c r="F382" s="528"/>
      <c r="G382" s="528"/>
      <c r="H382" s="528"/>
      <c r="I382" s="528"/>
      <c r="J382" s="528"/>
      <c r="K382" s="528"/>
      <c r="L382" s="528"/>
      <c r="M382" s="528"/>
      <c r="N382" s="528"/>
      <c r="O382" s="528"/>
      <c r="P382" s="528"/>
      <c r="Q382" s="528"/>
      <c r="R382" s="528"/>
      <c r="S382" s="528"/>
      <c r="T382" s="528"/>
      <c r="U382" s="528"/>
      <c r="V382" s="528"/>
      <c r="W382" s="528"/>
      <c r="X382" s="528"/>
      <c r="Y382" s="528"/>
      <c r="Z382" s="528"/>
    </row>
    <row r="383" spans="1:26" ht="14.25" customHeight="1" x14ac:dyDescent="0.2">
      <c r="A383" s="528"/>
      <c r="B383" s="528"/>
      <c r="C383" s="528"/>
      <c r="D383" s="528"/>
      <c r="E383" s="529"/>
      <c r="F383" s="528"/>
      <c r="G383" s="528"/>
      <c r="H383" s="528"/>
      <c r="I383" s="528"/>
      <c r="J383" s="528"/>
      <c r="K383" s="528"/>
      <c r="L383" s="528"/>
      <c r="M383" s="528"/>
      <c r="N383" s="528"/>
      <c r="O383" s="528"/>
      <c r="P383" s="528"/>
      <c r="Q383" s="528"/>
      <c r="R383" s="528"/>
      <c r="S383" s="528"/>
      <c r="T383" s="528"/>
      <c r="U383" s="528"/>
      <c r="V383" s="528"/>
      <c r="W383" s="528"/>
      <c r="X383" s="528"/>
      <c r="Y383" s="528"/>
      <c r="Z383" s="528"/>
    </row>
    <row r="384" spans="1:26" ht="14.25" customHeight="1" x14ac:dyDescent="0.2">
      <c r="A384" s="528"/>
      <c r="B384" s="528"/>
      <c r="C384" s="528"/>
      <c r="D384" s="528"/>
      <c r="E384" s="529"/>
      <c r="F384" s="528"/>
      <c r="G384" s="528"/>
      <c r="H384" s="528"/>
      <c r="I384" s="528"/>
      <c r="J384" s="528"/>
      <c r="K384" s="528"/>
      <c r="L384" s="528"/>
      <c r="M384" s="528"/>
      <c r="N384" s="528"/>
      <c r="O384" s="528"/>
      <c r="P384" s="528"/>
      <c r="Q384" s="528"/>
      <c r="R384" s="528"/>
      <c r="S384" s="528"/>
      <c r="T384" s="528"/>
      <c r="U384" s="528"/>
      <c r="V384" s="528"/>
      <c r="W384" s="528"/>
      <c r="X384" s="528"/>
      <c r="Y384" s="528"/>
      <c r="Z384" s="528"/>
    </row>
    <row r="385" spans="1:26" ht="14.25" customHeight="1" x14ac:dyDescent="0.2">
      <c r="A385" s="528"/>
      <c r="B385" s="528"/>
      <c r="C385" s="528"/>
      <c r="D385" s="528"/>
      <c r="E385" s="529"/>
      <c r="F385" s="528"/>
      <c r="G385" s="528"/>
      <c r="H385" s="528"/>
      <c r="I385" s="528"/>
      <c r="J385" s="528"/>
      <c r="K385" s="528"/>
      <c r="L385" s="528"/>
      <c r="M385" s="528"/>
      <c r="N385" s="528"/>
      <c r="O385" s="528"/>
      <c r="P385" s="528"/>
      <c r="Q385" s="528"/>
      <c r="R385" s="528"/>
      <c r="S385" s="528"/>
      <c r="T385" s="528"/>
      <c r="U385" s="528"/>
      <c r="V385" s="528"/>
      <c r="W385" s="528"/>
      <c r="X385" s="528"/>
      <c r="Y385" s="528"/>
      <c r="Z385" s="528"/>
    </row>
    <row r="386" spans="1:26" ht="14.25" customHeight="1" x14ac:dyDescent="0.2">
      <c r="A386" s="528"/>
      <c r="B386" s="528"/>
      <c r="C386" s="528"/>
      <c r="D386" s="528"/>
      <c r="E386" s="529"/>
      <c r="F386" s="528"/>
      <c r="G386" s="528"/>
      <c r="H386" s="528"/>
      <c r="I386" s="528"/>
      <c r="J386" s="528"/>
      <c r="K386" s="528"/>
      <c r="L386" s="528"/>
      <c r="M386" s="528"/>
      <c r="N386" s="528"/>
      <c r="O386" s="528"/>
      <c r="P386" s="528"/>
      <c r="Q386" s="528"/>
      <c r="R386" s="528"/>
      <c r="S386" s="528"/>
      <c r="T386" s="528"/>
      <c r="U386" s="528"/>
      <c r="V386" s="528"/>
      <c r="W386" s="528"/>
      <c r="X386" s="528"/>
      <c r="Y386" s="528"/>
      <c r="Z386" s="528"/>
    </row>
    <row r="387" spans="1:26" ht="14.25" customHeight="1" x14ac:dyDescent="0.2">
      <c r="A387" s="528"/>
      <c r="B387" s="528"/>
      <c r="C387" s="528"/>
      <c r="D387" s="528"/>
      <c r="E387" s="529"/>
      <c r="F387" s="528"/>
      <c r="G387" s="528"/>
      <c r="H387" s="528"/>
      <c r="I387" s="528"/>
      <c r="J387" s="528"/>
      <c r="K387" s="528"/>
      <c r="L387" s="528"/>
      <c r="M387" s="528"/>
      <c r="N387" s="528"/>
      <c r="O387" s="528"/>
      <c r="P387" s="528"/>
      <c r="Q387" s="528"/>
      <c r="R387" s="528"/>
      <c r="S387" s="528"/>
      <c r="T387" s="528"/>
      <c r="U387" s="528"/>
      <c r="V387" s="528"/>
      <c r="W387" s="528"/>
      <c r="X387" s="528"/>
      <c r="Y387" s="528"/>
      <c r="Z387" s="528"/>
    </row>
    <row r="388" spans="1:26" ht="14.25" customHeight="1" x14ac:dyDescent="0.2">
      <c r="A388" s="528"/>
      <c r="B388" s="528"/>
      <c r="C388" s="528"/>
      <c r="D388" s="528"/>
      <c r="E388" s="529"/>
      <c r="F388" s="528"/>
      <c r="G388" s="528"/>
      <c r="H388" s="528"/>
      <c r="I388" s="528"/>
      <c r="J388" s="528"/>
      <c r="K388" s="528"/>
      <c r="L388" s="528"/>
      <c r="M388" s="528"/>
      <c r="N388" s="528"/>
      <c r="O388" s="528"/>
      <c r="P388" s="528"/>
      <c r="Q388" s="528"/>
      <c r="R388" s="528"/>
      <c r="S388" s="528"/>
      <c r="T388" s="528"/>
      <c r="U388" s="528"/>
      <c r="V388" s="528"/>
      <c r="W388" s="528"/>
      <c r="X388" s="528"/>
      <c r="Y388" s="528"/>
      <c r="Z388" s="528"/>
    </row>
    <row r="389" spans="1:26" ht="14.25" customHeight="1" x14ac:dyDescent="0.2">
      <c r="A389" s="528"/>
      <c r="B389" s="528"/>
      <c r="C389" s="528"/>
      <c r="D389" s="528"/>
      <c r="E389" s="529"/>
      <c r="F389" s="528"/>
      <c r="G389" s="528"/>
      <c r="H389" s="528"/>
      <c r="I389" s="528"/>
      <c r="J389" s="528"/>
      <c r="K389" s="528"/>
      <c r="L389" s="528"/>
      <c r="M389" s="528"/>
      <c r="N389" s="528"/>
      <c r="O389" s="528"/>
      <c r="P389" s="528"/>
      <c r="Q389" s="528"/>
      <c r="R389" s="528"/>
      <c r="S389" s="528"/>
      <c r="T389" s="528"/>
      <c r="U389" s="528"/>
      <c r="V389" s="528"/>
      <c r="W389" s="528"/>
      <c r="X389" s="528"/>
      <c r="Y389" s="528"/>
      <c r="Z389" s="528"/>
    </row>
    <row r="390" spans="1:26" ht="14.25" customHeight="1" x14ac:dyDescent="0.2">
      <c r="A390" s="528"/>
      <c r="B390" s="528"/>
      <c r="C390" s="528"/>
      <c r="D390" s="528"/>
      <c r="E390" s="529"/>
      <c r="F390" s="528"/>
      <c r="G390" s="528"/>
      <c r="H390" s="528"/>
      <c r="I390" s="528"/>
      <c r="J390" s="528"/>
      <c r="K390" s="528"/>
      <c r="L390" s="528"/>
      <c r="M390" s="528"/>
      <c r="N390" s="528"/>
      <c r="O390" s="528"/>
      <c r="P390" s="528"/>
      <c r="Q390" s="528"/>
      <c r="R390" s="528"/>
      <c r="S390" s="528"/>
      <c r="T390" s="528"/>
      <c r="U390" s="528"/>
      <c r="V390" s="528"/>
      <c r="W390" s="528"/>
      <c r="X390" s="528"/>
      <c r="Y390" s="528"/>
      <c r="Z390" s="528"/>
    </row>
    <row r="391" spans="1:26" ht="14.25" customHeight="1" x14ac:dyDescent="0.2">
      <c r="A391" s="528"/>
      <c r="B391" s="528"/>
      <c r="C391" s="528"/>
      <c r="D391" s="528"/>
      <c r="E391" s="529"/>
      <c r="F391" s="528"/>
      <c r="G391" s="528"/>
      <c r="H391" s="528"/>
      <c r="I391" s="528"/>
      <c r="J391" s="528"/>
      <c r="K391" s="528"/>
      <c r="L391" s="528"/>
      <c r="M391" s="528"/>
      <c r="N391" s="528"/>
      <c r="O391" s="528"/>
      <c r="P391" s="528"/>
      <c r="Q391" s="528"/>
      <c r="R391" s="528"/>
      <c r="S391" s="528"/>
      <c r="T391" s="528"/>
      <c r="U391" s="528"/>
      <c r="V391" s="528"/>
      <c r="W391" s="528"/>
      <c r="X391" s="528"/>
      <c r="Y391" s="528"/>
      <c r="Z391" s="528"/>
    </row>
    <row r="392" spans="1:26" ht="14.25" customHeight="1" x14ac:dyDescent="0.2">
      <c r="A392" s="528"/>
      <c r="B392" s="528"/>
      <c r="C392" s="528"/>
      <c r="D392" s="528"/>
      <c r="E392" s="529"/>
      <c r="F392" s="528"/>
      <c r="G392" s="528"/>
      <c r="H392" s="528"/>
      <c r="I392" s="528"/>
      <c r="J392" s="528"/>
      <c r="K392" s="528"/>
      <c r="L392" s="528"/>
      <c r="M392" s="528"/>
      <c r="N392" s="528"/>
      <c r="O392" s="528"/>
      <c r="P392" s="528"/>
      <c r="Q392" s="528"/>
      <c r="R392" s="528"/>
      <c r="S392" s="528"/>
      <c r="T392" s="528"/>
      <c r="U392" s="528"/>
      <c r="V392" s="528"/>
      <c r="W392" s="528"/>
      <c r="X392" s="528"/>
      <c r="Y392" s="528"/>
      <c r="Z392" s="528"/>
    </row>
    <row r="393" spans="1:26" ht="14.25" customHeight="1" x14ac:dyDescent="0.2">
      <c r="A393" s="528"/>
      <c r="B393" s="528"/>
      <c r="C393" s="528"/>
      <c r="D393" s="528"/>
      <c r="E393" s="529"/>
      <c r="F393" s="528"/>
      <c r="G393" s="528"/>
      <c r="H393" s="528"/>
      <c r="I393" s="528"/>
      <c r="J393" s="528"/>
      <c r="K393" s="528"/>
      <c r="L393" s="528"/>
      <c r="M393" s="528"/>
      <c r="N393" s="528"/>
      <c r="O393" s="528"/>
      <c r="P393" s="528"/>
      <c r="Q393" s="528"/>
      <c r="R393" s="528"/>
      <c r="S393" s="528"/>
      <c r="T393" s="528"/>
      <c r="U393" s="528"/>
      <c r="V393" s="528"/>
      <c r="W393" s="528"/>
      <c r="X393" s="528"/>
      <c r="Y393" s="528"/>
      <c r="Z393" s="528"/>
    </row>
    <row r="394" spans="1:26" ht="14.25" customHeight="1" x14ac:dyDescent="0.2">
      <c r="A394" s="528"/>
      <c r="B394" s="528"/>
      <c r="C394" s="528"/>
      <c r="D394" s="528"/>
      <c r="E394" s="529"/>
      <c r="F394" s="528"/>
      <c r="G394" s="528"/>
      <c r="H394" s="528"/>
      <c r="I394" s="528"/>
      <c r="J394" s="528"/>
      <c r="K394" s="528"/>
      <c r="L394" s="528"/>
      <c r="M394" s="528"/>
      <c r="N394" s="528"/>
      <c r="O394" s="528"/>
      <c r="P394" s="528"/>
      <c r="Q394" s="528"/>
      <c r="R394" s="528"/>
      <c r="S394" s="528"/>
      <c r="T394" s="528"/>
      <c r="U394" s="528"/>
      <c r="V394" s="528"/>
      <c r="W394" s="528"/>
      <c r="X394" s="528"/>
      <c r="Y394" s="528"/>
      <c r="Z394" s="528"/>
    </row>
    <row r="395" spans="1:26" ht="14.25" customHeight="1" x14ac:dyDescent="0.2">
      <c r="A395" s="528"/>
      <c r="B395" s="528"/>
      <c r="C395" s="528"/>
      <c r="D395" s="528"/>
      <c r="E395" s="529"/>
      <c r="F395" s="528"/>
      <c r="G395" s="528"/>
      <c r="H395" s="528"/>
      <c r="I395" s="528"/>
      <c r="J395" s="528"/>
      <c r="K395" s="528"/>
      <c r="L395" s="528"/>
      <c r="M395" s="528"/>
      <c r="N395" s="528"/>
      <c r="O395" s="528"/>
      <c r="P395" s="528"/>
      <c r="Q395" s="528"/>
      <c r="R395" s="528"/>
      <c r="S395" s="528"/>
      <c r="T395" s="528"/>
      <c r="U395" s="528"/>
      <c r="V395" s="528"/>
      <c r="W395" s="528"/>
      <c r="X395" s="528"/>
      <c r="Y395" s="528"/>
      <c r="Z395" s="528"/>
    </row>
    <row r="396" spans="1:26" ht="14.25" customHeight="1" x14ac:dyDescent="0.2">
      <c r="A396" s="528"/>
      <c r="B396" s="528"/>
      <c r="C396" s="528"/>
      <c r="D396" s="528"/>
      <c r="E396" s="529"/>
      <c r="F396" s="528"/>
      <c r="G396" s="528"/>
      <c r="H396" s="528"/>
      <c r="I396" s="528"/>
      <c r="J396" s="528"/>
      <c r="K396" s="528"/>
      <c r="L396" s="528"/>
      <c r="M396" s="528"/>
      <c r="N396" s="528"/>
      <c r="O396" s="528"/>
      <c r="P396" s="528"/>
      <c r="Q396" s="528"/>
      <c r="R396" s="528"/>
      <c r="S396" s="528"/>
      <c r="T396" s="528"/>
      <c r="U396" s="528"/>
      <c r="V396" s="528"/>
      <c r="W396" s="528"/>
      <c r="X396" s="528"/>
      <c r="Y396" s="528"/>
      <c r="Z396" s="528"/>
    </row>
    <row r="397" spans="1:26" ht="14.25" customHeight="1" x14ac:dyDescent="0.2">
      <c r="A397" s="528"/>
      <c r="B397" s="528"/>
      <c r="C397" s="528"/>
      <c r="D397" s="528"/>
      <c r="E397" s="529"/>
      <c r="F397" s="528"/>
      <c r="G397" s="528"/>
      <c r="H397" s="528"/>
      <c r="I397" s="528"/>
      <c r="J397" s="528"/>
      <c r="K397" s="528"/>
      <c r="L397" s="528"/>
      <c r="M397" s="528"/>
      <c r="N397" s="528"/>
      <c r="O397" s="528"/>
      <c r="P397" s="528"/>
      <c r="Q397" s="528"/>
      <c r="R397" s="528"/>
      <c r="S397" s="528"/>
      <c r="T397" s="528"/>
      <c r="U397" s="528"/>
      <c r="V397" s="528"/>
      <c r="W397" s="528"/>
      <c r="X397" s="528"/>
      <c r="Y397" s="528"/>
      <c r="Z397" s="528"/>
    </row>
    <row r="398" spans="1:26" ht="14.25" customHeight="1" x14ac:dyDescent="0.2">
      <c r="A398" s="528"/>
      <c r="B398" s="528"/>
      <c r="C398" s="528"/>
      <c r="D398" s="528"/>
      <c r="E398" s="529"/>
      <c r="F398" s="528"/>
      <c r="G398" s="528"/>
      <c r="H398" s="528"/>
      <c r="I398" s="528"/>
      <c r="J398" s="528"/>
      <c r="K398" s="528"/>
      <c r="L398" s="528"/>
      <c r="M398" s="528"/>
      <c r="N398" s="528"/>
      <c r="O398" s="528"/>
      <c r="P398" s="528"/>
      <c r="Q398" s="528"/>
      <c r="R398" s="528"/>
      <c r="S398" s="528"/>
      <c r="T398" s="528"/>
      <c r="U398" s="528"/>
      <c r="V398" s="528"/>
      <c r="W398" s="528"/>
      <c r="X398" s="528"/>
      <c r="Y398" s="528"/>
      <c r="Z398" s="528"/>
    </row>
    <row r="399" spans="1:26" ht="14.25" customHeight="1" x14ac:dyDescent="0.2">
      <c r="A399" s="528"/>
      <c r="B399" s="528"/>
      <c r="C399" s="528"/>
      <c r="D399" s="528"/>
      <c r="E399" s="529"/>
      <c r="F399" s="528"/>
      <c r="G399" s="528"/>
      <c r="H399" s="528"/>
      <c r="I399" s="528"/>
      <c r="J399" s="528"/>
      <c r="K399" s="528"/>
      <c r="L399" s="528"/>
      <c r="M399" s="528"/>
      <c r="N399" s="528"/>
      <c r="O399" s="528"/>
      <c r="P399" s="528"/>
      <c r="Q399" s="528"/>
      <c r="R399" s="528"/>
      <c r="S399" s="528"/>
      <c r="T399" s="528"/>
      <c r="U399" s="528"/>
      <c r="V399" s="528"/>
      <c r="W399" s="528"/>
      <c r="X399" s="528"/>
      <c r="Y399" s="528"/>
      <c r="Z399" s="528"/>
    </row>
    <row r="400" spans="1:26" ht="14.25" customHeight="1" x14ac:dyDescent="0.2">
      <c r="A400" s="528"/>
      <c r="B400" s="528"/>
      <c r="C400" s="528"/>
      <c r="D400" s="528"/>
      <c r="E400" s="529"/>
      <c r="F400" s="528"/>
      <c r="G400" s="528"/>
      <c r="H400" s="528"/>
      <c r="I400" s="528"/>
      <c r="J400" s="528"/>
      <c r="K400" s="528"/>
      <c r="L400" s="528"/>
      <c r="M400" s="528"/>
      <c r="N400" s="528"/>
      <c r="O400" s="528"/>
      <c r="P400" s="528"/>
      <c r="Q400" s="528"/>
      <c r="R400" s="528"/>
      <c r="S400" s="528"/>
      <c r="T400" s="528"/>
      <c r="U400" s="528"/>
      <c r="V400" s="528"/>
      <c r="W400" s="528"/>
      <c r="X400" s="528"/>
      <c r="Y400" s="528"/>
      <c r="Z400" s="528"/>
    </row>
    <row r="401" spans="1:26" ht="14.25" customHeight="1" x14ac:dyDescent="0.2">
      <c r="A401" s="528"/>
      <c r="B401" s="528"/>
      <c r="C401" s="528"/>
      <c r="D401" s="528"/>
      <c r="E401" s="529"/>
      <c r="F401" s="528"/>
      <c r="G401" s="528"/>
      <c r="H401" s="528"/>
      <c r="I401" s="528"/>
      <c r="J401" s="528"/>
      <c r="K401" s="528"/>
      <c r="L401" s="528"/>
      <c r="M401" s="528"/>
      <c r="N401" s="528"/>
      <c r="O401" s="528"/>
      <c r="P401" s="528"/>
      <c r="Q401" s="528"/>
      <c r="R401" s="528"/>
      <c r="S401" s="528"/>
      <c r="T401" s="528"/>
      <c r="U401" s="528"/>
      <c r="V401" s="528"/>
      <c r="W401" s="528"/>
      <c r="X401" s="528"/>
      <c r="Y401" s="528"/>
      <c r="Z401" s="528"/>
    </row>
    <row r="402" spans="1:26" ht="14.25" customHeight="1" x14ac:dyDescent="0.2">
      <c r="A402" s="528"/>
      <c r="B402" s="528"/>
      <c r="C402" s="528"/>
      <c r="D402" s="528"/>
      <c r="E402" s="529"/>
      <c r="F402" s="528"/>
      <c r="G402" s="528"/>
      <c r="H402" s="528"/>
      <c r="I402" s="528"/>
      <c r="J402" s="528"/>
      <c r="K402" s="528"/>
      <c r="L402" s="528"/>
      <c r="M402" s="528"/>
      <c r="N402" s="528"/>
      <c r="O402" s="528"/>
      <c r="P402" s="528"/>
      <c r="Q402" s="528"/>
      <c r="R402" s="528"/>
      <c r="S402" s="528"/>
      <c r="T402" s="528"/>
      <c r="U402" s="528"/>
      <c r="V402" s="528"/>
      <c r="W402" s="528"/>
      <c r="X402" s="528"/>
      <c r="Y402" s="528"/>
      <c r="Z402" s="528"/>
    </row>
    <row r="403" spans="1:26" ht="14.25" customHeight="1" x14ac:dyDescent="0.2">
      <c r="A403" s="528"/>
      <c r="B403" s="528"/>
      <c r="C403" s="528"/>
      <c r="D403" s="528"/>
      <c r="E403" s="529"/>
      <c r="F403" s="528"/>
      <c r="G403" s="528"/>
      <c r="H403" s="528"/>
      <c r="I403" s="528"/>
      <c r="J403" s="528"/>
      <c r="K403" s="528"/>
      <c r="L403" s="528"/>
      <c r="M403" s="528"/>
      <c r="N403" s="528"/>
      <c r="O403" s="528"/>
      <c r="P403" s="528"/>
      <c r="Q403" s="528"/>
      <c r="R403" s="528"/>
      <c r="S403" s="528"/>
      <c r="T403" s="528"/>
      <c r="U403" s="528"/>
      <c r="V403" s="528"/>
      <c r="W403" s="528"/>
      <c r="X403" s="528"/>
      <c r="Y403" s="528"/>
      <c r="Z403" s="528"/>
    </row>
    <row r="404" spans="1:26" ht="14.25" customHeight="1" x14ac:dyDescent="0.2">
      <c r="A404" s="528"/>
      <c r="B404" s="528"/>
      <c r="C404" s="528"/>
      <c r="D404" s="528"/>
      <c r="E404" s="529"/>
      <c r="F404" s="528"/>
      <c r="G404" s="528"/>
      <c r="H404" s="528"/>
      <c r="I404" s="528"/>
      <c r="J404" s="528"/>
      <c r="K404" s="528"/>
      <c r="L404" s="528"/>
      <c r="M404" s="528"/>
      <c r="N404" s="528"/>
      <c r="O404" s="528"/>
      <c r="P404" s="528"/>
      <c r="Q404" s="528"/>
      <c r="R404" s="528"/>
      <c r="S404" s="528"/>
      <c r="T404" s="528"/>
      <c r="U404" s="528"/>
      <c r="V404" s="528"/>
      <c r="W404" s="528"/>
      <c r="X404" s="528"/>
      <c r="Y404" s="528"/>
      <c r="Z404" s="528"/>
    </row>
    <row r="405" spans="1:26" ht="14.25" customHeight="1" x14ac:dyDescent="0.2">
      <c r="A405" s="528"/>
      <c r="B405" s="528"/>
      <c r="C405" s="528"/>
      <c r="D405" s="528"/>
      <c r="E405" s="529"/>
      <c r="F405" s="528"/>
      <c r="G405" s="528"/>
      <c r="H405" s="528"/>
      <c r="I405" s="528"/>
      <c r="J405" s="528"/>
      <c r="K405" s="528"/>
      <c r="L405" s="528"/>
      <c r="M405" s="528"/>
      <c r="N405" s="528"/>
      <c r="O405" s="528"/>
      <c r="P405" s="528"/>
      <c r="Q405" s="528"/>
      <c r="R405" s="528"/>
      <c r="S405" s="528"/>
      <c r="T405" s="528"/>
      <c r="U405" s="528"/>
      <c r="V405" s="528"/>
      <c r="W405" s="528"/>
      <c r="X405" s="528"/>
      <c r="Y405" s="528"/>
      <c r="Z405" s="528"/>
    </row>
    <row r="406" spans="1:26" ht="14.25" customHeight="1" x14ac:dyDescent="0.2">
      <c r="A406" s="528"/>
      <c r="B406" s="528"/>
      <c r="C406" s="528"/>
      <c r="D406" s="528"/>
      <c r="E406" s="529"/>
      <c r="F406" s="528"/>
      <c r="G406" s="528"/>
      <c r="H406" s="528"/>
      <c r="I406" s="528"/>
      <c r="J406" s="528"/>
      <c r="K406" s="528"/>
      <c r="L406" s="528"/>
      <c r="M406" s="528"/>
      <c r="N406" s="528"/>
      <c r="O406" s="528"/>
      <c r="P406" s="528"/>
      <c r="Q406" s="528"/>
      <c r="R406" s="528"/>
      <c r="S406" s="528"/>
      <c r="T406" s="528"/>
      <c r="U406" s="528"/>
      <c r="V406" s="528"/>
      <c r="W406" s="528"/>
      <c r="X406" s="528"/>
      <c r="Y406" s="528"/>
      <c r="Z406" s="528"/>
    </row>
    <row r="407" spans="1:26" ht="14.25" customHeight="1" x14ac:dyDescent="0.2">
      <c r="A407" s="528"/>
      <c r="B407" s="528"/>
      <c r="C407" s="528"/>
      <c r="D407" s="528"/>
      <c r="E407" s="529"/>
      <c r="F407" s="528"/>
      <c r="G407" s="528"/>
      <c r="H407" s="528"/>
      <c r="I407" s="528"/>
      <c r="J407" s="528"/>
      <c r="K407" s="528"/>
      <c r="L407" s="528"/>
      <c r="M407" s="528"/>
      <c r="N407" s="528"/>
      <c r="O407" s="528"/>
      <c r="P407" s="528"/>
      <c r="Q407" s="528"/>
      <c r="R407" s="528"/>
      <c r="S407" s="528"/>
      <c r="T407" s="528"/>
      <c r="U407" s="528"/>
      <c r="V407" s="528"/>
      <c r="W407" s="528"/>
      <c r="X407" s="528"/>
      <c r="Y407" s="528"/>
      <c r="Z407" s="528"/>
    </row>
    <row r="408" spans="1:26" ht="14.25" customHeight="1" x14ac:dyDescent="0.2">
      <c r="A408" s="528"/>
      <c r="B408" s="528"/>
      <c r="C408" s="528"/>
      <c r="D408" s="528"/>
      <c r="E408" s="529"/>
      <c r="F408" s="528"/>
      <c r="G408" s="528"/>
      <c r="H408" s="528"/>
      <c r="I408" s="528"/>
      <c r="J408" s="528"/>
      <c r="K408" s="528"/>
      <c r="L408" s="528"/>
      <c r="M408" s="528"/>
      <c r="N408" s="528"/>
      <c r="O408" s="528"/>
      <c r="P408" s="528"/>
      <c r="Q408" s="528"/>
      <c r="R408" s="528"/>
      <c r="S408" s="528"/>
      <c r="T408" s="528"/>
      <c r="U408" s="528"/>
      <c r="V408" s="528"/>
      <c r="W408" s="528"/>
      <c r="X408" s="528"/>
      <c r="Y408" s="528"/>
      <c r="Z408" s="528"/>
    </row>
    <row r="409" spans="1:26" ht="14.25" customHeight="1" x14ac:dyDescent="0.2">
      <c r="A409" s="528"/>
      <c r="B409" s="528"/>
      <c r="C409" s="528"/>
      <c r="D409" s="528"/>
      <c r="E409" s="529"/>
      <c r="F409" s="528"/>
      <c r="G409" s="528"/>
      <c r="H409" s="528"/>
      <c r="I409" s="528"/>
      <c r="J409" s="528"/>
      <c r="K409" s="528"/>
      <c r="L409" s="528"/>
      <c r="M409" s="528"/>
      <c r="N409" s="528"/>
      <c r="O409" s="528"/>
      <c r="P409" s="528"/>
      <c r="Q409" s="528"/>
      <c r="R409" s="528"/>
      <c r="S409" s="528"/>
      <c r="T409" s="528"/>
      <c r="U409" s="528"/>
      <c r="V409" s="528"/>
      <c r="W409" s="528"/>
      <c r="X409" s="528"/>
      <c r="Y409" s="528"/>
      <c r="Z409" s="528"/>
    </row>
    <row r="410" spans="1:26" ht="14.25" customHeight="1" x14ac:dyDescent="0.2">
      <c r="A410" s="528"/>
      <c r="B410" s="528"/>
      <c r="C410" s="528"/>
      <c r="D410" s="528"/>
      <c r="E410" s="529"/>
      <c r="F410" s="528"/>
      <c r="G410" s="528"/>
      <c r="H410" s="528"/>
      <c r="I410" s="528"/>
      <c r="J410" s="528"/>
      <c r="K410" s="528"/>
      <c r="L410" s="528"/>
      <c r="M410" s="528"/>
      <c r="N410" s="528"/>
      <c r="O410" s="528"/>
      <c r="P410" s="528"/>
      <c r="Q410" s="528"/>
      <c r="R410" s="528"/>
      <c r="S410" s="528"/>
      <c r="T410" s="528"/>
      <c r="U410" s="528"/>
      <c r="V410" s="528"/>
      <c r="W410" s="528"/>
      <c r="X410" s="528"/>
      <c r="Y410" s="528"/>
      <c r="Z410" s="528"/>
    </row>
    <row r="411" spans="1:26" ht="14.25" customHeight="1" x14ac:dyDescent="0.2">
      <c r="A411" s="528"/>
      <c r="B411" s="528"/>
      <c r="C411" s="528"/>
      <c r="D411" s="528"/>
      <c r="E411" s="529"/>
      <c r="F411" s="528"/>
      <c r="G411" s="528"/>
      <c r="H411" s="528"/>
      <c r="I411" s="528"/>
      <c r="J411" s="528"/>
      <c r="K411" s="528"/>
      <c r="L411" s="528"/>
      <c r="M411" s="528"/>
      <c r="N411" s="528"/>
      <c r="O411" s="528"/>
      <c r="P411" s="528"/>
      <c r="Q411" s="528"/>
      <c r="R411" s="528"/>
      <c r="S411" s="528"/>
      <c r="T411" s="528"/>
      <c r="U411" s="528"/>
      <c r="V411" s="528"/>
      <c r="W411" s="528"/>
      <c r="X411" s="528"/>
      <c r="Y411" s="528"/>
      <c r="Z411" s="528"/>
    </row>
    <row r="412" spans="1:26" ht="14.25" customHeight="1" x14ac:dyDescent="0.2">
      <c r="A412" s="528"/>
      <c r="B412" s="528"/>
      <c r="C412" s="528"/>
      <c r="D412" s="528"/>
      <c r="E412" s="529"/>
      <c r="F412" s="528"/>
      <c r="G412" s="528"/>
      <c r="H412" s="528"/>
      <c r="I412" s="528"/>
      <c r="J412" s="528"/>
      <c r="K412" s="528"/>
      <c r="L412" s="528"/>
      <c r="M412" s="528"/>
      <c r="N412" s="528"/>
      <c r="O412" s="528"/>
      <c r="P412" s="528"/>
      <c r="Q412" s="528"/>
      <c r="R412" s="528"/>
      <c r="S412" s="528"/>
      <c r="T412" s="528"/>
      <c r="U412" s="528"/>
      <c r="V412" s="528"/>
      <c r="W412" s="528"/>
      <c r="X412" s="528"/>
      <c r="Y412" s="528"/>
      <c r="Z412" s="528"/>
    </row>
    <row r="413" spans="1:26" ht="14.25" customHeight="1" x14ac:dyDescent="0.2">
      <c r="A413" s="528"/>
      <c r="B413" s="528"/>
      <c r="C413" s="528"/>
      <c r="D413" s="528"/>
      <c r="E413" s="529"/>
      <c r="F413" s="528"/>
      <c r="G413" s="528"/>
      <c r="H413" s="528"/>
      <c r="I413" s="528"/>
      <c r="J413" s="528"/>
      <c r="K413" s="528"/>
      <c r="L413" s="528"/>
      <c r="M413" s="528"/>
      <c r="N413" s="528"/>
      <c r="O413" s="528"/>
      <c r="P413" s="528"/>
      <c r="Q413" s="528"/>
      <c r="R413" s="528"/>
      <c r="S413" s="528"/>
      <c r="T413" s="528"/>
      <c r="U413" s="528"/>
      <c r="V413" s="528"/>
      <c r="W413" s="528"/>
      <c r="X413" s="528"/>
      <c r="Y413" s="528"/>
      <c r="Z413" s="528"/>
    </row>
    <row r="414" spans="1:26" ht="14.25" customHeight="1" x14ac:dyDescent="0.2">
      <c r="A414" s="528"/>
      <c r="B414" s="528"/>
      <c r="C414" s="528"/>
      <c r="D414" s="528"/>
      <c r="E414" s="529"/>
      <c r="F414" s="528"/>
      <c r="G414" s="528"/>
      <c r="H414" s="528"/>
      <c r="I414" s="528"/>
      <c r="J414" s="528"/>
      <c r="K414" s="528"/>
      <c r="L414" s="528"/>
      <c r="M414" s="528"/>
      <c r="N414" s="528"/>
      <c r="O414" s="528"/>
      <c r="P414" s="528"/>
      <c r="Q414" s="528"/>
      <c r="R414" s="528"/>
      <c r="S414" s="528"/>
      <c r="T414" s="528"/>
      <c r="U414" s="528"/>
      <c r="V414" s="528"/>
      <c r="W414" s="528"/>
      <c r="X414" s="528"/>
      <c r="Y414" s="528"/>
      <c r="Z414" s="528"/>
    </row>
    <row r="415" spans="1:26" ht="14.25" customHeight="1" x14ac:dyDescent="0.2">
      <c r="A415" s="528"/>
      <c r="B415" s="528"/>
      <c r="C415" s="528"/>
      <c r="D415" s="528"/>
      <c r="E415" s="529"/>
      <c r="F415" s="528"/>
      <c r="G415" s="528"/>
      <c r="H415" s="528"/>
      <c r="I415" s="528"/>
      <c r="J415" s="528"/>
      <c r="K415" s="528"/>
      <c r="L415" s="528"/>
      <c r="M415" s="528"/>
      <c r="N415" s="528"/>
      <c r="O415" s="528"/>
      <c r="P415" s="528"/>
      <c r="Q415" s="528"/>
      <c r="R415" s="528"/>
      <c r="S415" s="528"/>
      <c r="T415" s="528"/>
      <c r="U415" s="528"/>
      <c r="V415" s="528"/>
      <c r="W415" s="528"/>
      <c r="X415" s="528"/>
      <c r="Y415" s="528"/>
      <c r="Z415" s="528"/>
    </row>
    <row r="416" spans="1:26" ht="14.25" customHeight="1" x14ac:dyDescent="0.2">
      <c r="A416" s="528"/>
      <c r="B416" s="528"/>
      <c r="C416" s="528"/>
      <c r="D416" s="528"/>
      <c r="E416" s="529"/>
      <c r="F416" s="528"/>
      <c r="G416" s="528"/>
      <c r="H416" s="528"/>
      <c r="I416" s="528"/>
      <c r="J416" s="528"/>
      <c r="K416" s="528"/>
      <c r="L416" s="528"/>
      <c r="M416" s="528"/>
      <c r="N416" s="528"/>
      <c r="O416" s="528"/>
      <c r="P416" s="528"/>
      <c r="Q416" s="528"/>
      <c r="R416" s="528"/>
      <c r="S416" s="528"/>
      <c r="T416" s="528"/>
      <c r="U416" s="528"/>
      <c r="V416" s="528"/>
      <c r="W416" s="528"/>
      <c r="X416" s="528"/>
      <c r="Y416" s="528"/>
      <c r="Z416" s="528"/>
    </row>
    <row r="417" spans="1:26" ht="14.25" customHeight="1" x14ac:dyDescent="0.2">
      <c r="A417" s="528"/>
      <c r="B417" s="528"/>
      <c r="C417" s="528"/>
      <c r="D417" s="528"/>
      <c r="E417" s="529"/>
      <c r="F417" s="528"/>
      <c r="G417" s="528"/>
      <c r="H417" s="528"/>
      <c r="I417" s="528"/>
      <c r="J417" s="528"/>
      <c r="K417" s="528"/>
      <c r="L417" s="528"/>
      <c r="M417" s="528"/>
      <c r="N417" s="528"/>
      <c r="O417" s="528"/>
      <c r="P417" s="528"/>
      <c r="Q417" s="528"/>
      <c r="R417" s="528"/>
      <c r="S417" s="528"/>
      <c r="T417" s="528"/>
      <c r="U417" s="528"/>
      <c r="V417" s="528"/>
      <c r="W417" s="528"/>
      <c r="X417" s="528"/>
      <c r="Y417" s="528"/>
      <c r="Z417" s="528"/>
    </row>
    <row r="418" spans="1:26" ht="14.25" customHeight="1" x14ac:dyDescent="0.2">
      <c r="A418" s="528"/>
      <c r="B418" s="528"/>
      <c r="C418" s="528"/>
      <c r="D418" s="528"/>
      <c r="E418" s="529"/>
      <c r="F418" s="528"/>
      <c r="G418" s="528"/>
      <c r="H418" s="528"/>
      <c r="I418" s="528"/>
      <c r="J418" s="528"/>
      <c r="K418" s="528"/>
      <c r="L418" s="528"/>
      <c r="M418" s="528"/>
      <c r="N418" s="528"/>
      <c r="O418" s="528"/>
      <c r="P418" s="528"/>
      <c r="Q418" s="528"/>
      <c r="R418" s="528"/>
      <c r="S418" s="528"/>
      <c r="T418" s="528"/>
      <c r="U418" s="528"/>
      <c r="V418" s="528"/>
      <c r="W418" s="528"/>
      <c r="X418" s="528"/>
      <c r="Y418" s="528"/>
      <c r="Z418" s="528"/>
    </row>
    <row r="419" spans="1:26" ht="14.25" customHeight="1" x14ac:dyDescent="0.2">
      <c r="A419" s="528"/>
      <c r="B419" s="528"/>
      <c r="C419" s="528"/>
      <c r="D419" s="528"/>
      <c r="E419" s="529"/>
      <c r="F419" s="528"/>
      <c r="G419" s="528"/>
      <c r="H419" s="528"/>
      <c r="I419" s="528"/>
      <c r="J419" s="528"/>
      <c r="K419" s="528"/>
      <c r="L419" s="528"/>
      <c r="M419" s="528"/>
      <c r="N419" s="528"/>
      <c r="O419" s="528"/>
      <c r="P419" s="528"/>
      <c r="Q419" s="528"/>
      <c r="R419" s="528"/>
      <c r="S419" s="528"/>
      <c r="T419" s="528"/>
      <c r="U419" s="528"/>
      <c r="V419" s="528"/>
      <c r="W419" s="528"/>
      <c r="X419" s="528"/>
      <c r="Y419" s="528"/>
      <c r="Z419" s="528"/>
    </row>
    <row r="420" spans="1:26" ht="14.25" customHeight="1" x14ac:dyDescent="0.2">
      <c r="A420" s="528"/>
      <c r="B420" s="528"/>
      <c r="C420" s="528"/>
      <c r="D420" s="528"/>
      <c r="E420" s="529"/>
      <c r="F420" s="528"/>
      <c r="G420" s="528"/>
      <c r="H420" s="528"/>
      <c r="I420" s="528"/>
      <c r="J420" s="528"/>
      <c r="K420" s="528"/>
      <c r="L420" s="528"/>
      <c r="M420" s="528"/>
      <c r="N420" s="528"/>
      <c r="O420" s="528"/>
      <c r="P420" s="528"/>
      <c r="Q420" s="528"/>
      <c r="R420" s="528"/>
      <c r="S420" s="528"/>
      <c r="T420" s="528"/>
      <c r="U420" s="528"/>
      <c r="V420" s="528"/>
      <c r="W420" s="528"/>
      <c r="X420" s="528"/>
      <c r="Y420" s="528"/>
      <c r="Z420" s="528"/>
    </row>
    <row r="421" spans="1:26" ht="14.25" customHeight="1" x14ac:dyDescent="0.2">
      <c r="A421" s="528"/>
      <c r="B421" s="528"/>
      <c r="C421" s="528"/>
      <c r="D421" s="528"/>
      <c r="E421" s="529"/>
      <c r="F421" s="528"/>
      <c r="G421" s="528"/>
      <c r="H421" s="528"/>
      <c r="I421" s="528"/>
      <c r="J421" s="528"/>
      <c r="K421" s="528"/>
      <c r="L421" s="528"/>
      <c r="M421" s="528"/>
      <c r="N421" s="528"/>
      <c r="O421" s="528"/>
      <c r="P421" s="528"/>
      <c r="Q421" s="528"/>
      <c r="R421" s="528"/>
      <c r="S421" s="528"/>
      <c r="T421" s="528"/>
      <c r="U421" s="528"/>
      <c r="V421" s="528"/>
      <c r="W421" s="528"/>
      <c r="X421" s="528"/>
      <c r="Y421" s="528"/>
      <c r="Z421" s="528"/>
    </row>
    <row r="422" spans="1:26" ht="14.25" customHeight="1" x14ac:dyDescent="0.2">
      <c r="A422" s="528"/>
      <c r="B422" s="528"/>
      <c r="C422" s="528"/>
      <c r="D422" s="528"/>
      <c r="E422" s="529"/>
      <c r="F422" s="528"/>
      <c r="G422" s="528"/>
      <c r="H422" s="528"/>
      <c r="I422" s="528"/>
      <c r="J422" s="528"/>
      <c r="K422" s="528"/>
      <c r="L422" s="528"/>
      <c r="M422" s="528"/>
      <c r="N422" s="528"/>
      <c r="O422" s="528"/>
      <c r="P422" s="528"/>
      <c r="Q422" s="528"/>
      <c r="R422" s="528"/>
      <c r="S422" s="528"/>
      <c r="T422" s="528"/>
      <c r="U422" s="528"/>
      <c r="V422" s="528"/>
      <c r="W422" s="528"/>
      <c r="X422" s="528"/>
      <c r="Y422" s="528"/>
      <c r="Z422" s="528"/>
    </row>
    <row r="423" spans="1:26" ht="14.25" customHeight="1" x14ac:dyDescent="0.2">
      <c r="A423" s="528"/>
      <c r="B423" s="528"/>
      <c r="C423" s="528"/>
      <c r="D423" s="528"/>
      <c r="E423" s="529"/>
      <c r="F423" s="528"/>
      <c r="G423" s="528"/>
      <c r="H423" s="528"/>
      <c r="I423" s="528"/>
      <c r="J423" s="528"/>
      <c r="K423" s="528"/>
      <c r="L423" s="528"/>
      <c r="M423" s="528"/>
      <c r="N423" s="528"/>
      <c r="O423" s="528"/>
      <c r="P423" s="528"/>
      <c r="Q423" s="528"/>
      <c r="R423" s="528"/>
      <c r="S423" s="528"/>
      <c r="T423" s="528"/>
      <c r="U423" s="528"/>
      <c r="V423" s="528"/>
      <c r="W423" s="528"/>
      <c r="X423" s="528"/>
      <c r="Y423" s="528"/>
      <c r="Z423" s="528"/>
    </row>
    <row r="424" spans="1:26" ht="14.25" customHeight="1" x14ac:dyDescent="0.2">
      <c r="A424" s="528"/>
      <c r="B424" s="528"/>
      <c r="C424" s="528"/>
      <c r="D424" s="528"/>
      <c r="E424" s="529"/>
      <c r="F424" s="528"/>
      <c r="G424" s="528"/>
      <c r="H424" s="528"/>
      <c r="I424" s="528"/>
      <c r="J424" s="528"/>
      <c r="K424" s="528"/>
      <c r="L424" s="528"/>
      <c r="M424" s="528"/>
      <c r="N424" s="528"/>
      <c r="O424" s="528"/>
      <c r="P424" s="528"/>
      <c r="Q424" s="528"/>
      <c r="R424" s="528"/>
      <c r="S424" s="528"/>
      <c r="T424" s="528"/>
      <c r="U424" s="528"/>
      <c r="V424" s="528"/>
      <c r="W424" s="528"/>
      <c r="X424" s="528"/>
      <c r="Y424" s="528"/>
      <c r="Z424" s="528"/>
    </row>
    <row r="425" spans="1:26" ht="14.25" customHeight="1" x14ac:dyDescent="0.2">
      <c r="A425" s="528"/>
      <c r="B425" s="528"/>
      <c r="C425" s="528"/>
      <c r="D425" s="528"/>
      <c r="E425" s="529"/>
      <c r="F425" s="528"/>
      <c r="G425" s="528"/>
      <c r="H425" s="528"/>
      <c r="I425" s="528"/>
      <c r="J425" s="528"/>
      <c r="K425" s="528"/>
      <c r="L425" s="528"/>
      <c r="M425" s="528"/>
      <c r="N425" s="528"/>
      <c r="O425" s="528"/>
      <c r="P425" s="528"/>
      <c r="Q425" s="528"/>
      <c r="R425" s="528"/>
      <c r="S425" s="528"/>
      <c r="T425" s="528"/>
      <c r="U425" s="528"/>
      <c r="V425" s="528"/>
      <c r="W425" s="528"/>
      <c r="X425" s="528"/>
      <c r="Y425" s="528"/>
      <c r="Z425" s="528"/>
    </row>
    <row r="426" spans="1:26" ht="14.25" customHeight="1" x14ac:dyDescent="0.2">
      <c r="A426" s="528"/>
      <c r="B426" s="528"/>
      <c r="C426" s="528"/>
      <c r="D426" s="528"/>
      <c r="E426" s="529"/>
      <c r="F426" s="528"/>
      <c r="G426" s="528"/>
      <c r="H426" s="528"/>
      <c r="I426" s="528"/>
      <c r="J426" s="528"/>
      <c r="K426" s="528"/>
      <c r="L426" s="528"/>
      <c r="M426" s="528"/>
      <c r="N426" s="528"/>
      <c r="O426" s="528"/>
      <c r="P426" s="528"/>
      <c r="Q426" s="528"/>
      <c r="R426" s="528"/>
      <c r="S426" s="528"/>
      <c r="T426" s="528"/>
      <c r="U426" s="528"/>
      <c r="V426" s="528"/>
      <c r="W426" s="528"/>
      <c r="X426" s="528"/>
      <c r="Y426" s="528"/>
      <c r="Z426" s="528"/>
    </row>
    <row r="427" spans="1:26" ht="14.25" customHeight="1" x14ac:dyDescent="0.2">
      <c r="A427" s="528"/>
      <c r="B427" s="528"/>
      <c r="C427" s="528"/>
      <c r="D427" s="528"/>
      <c r="E427" s="529"/>
      <c r="F427" s="528"/>
      <c r="G427" s="528"/>
      <c r="H427" s="528"/>
      <c r="I427" s="528"/>
      <c r="J427" s="528"/>
      <c r="K427" s="528"/>
      <c r="L427" s="528"/>
      <c r="M427" s="528"/>
      <c r="N427" s="528"/>
      <c r="O427" s="528"/>
      <c r="P427" s="528"/>
      <c r="Q427" s="528"/>
      <c r="R427" s="528"/>
      <c r="S427" s="528"/>
      <c r="T427" s="528"/>
      <c r="U427" s="528"/>
      <c r="V427" s="528"/>
      <c r="W427" s="528"/>
      <c r="X427" s="528"/>
      <c r="Y427" s="528"/>
      <c r="Z427" s="528"/>
    </row>
    <row r="428" spans="1:26" ht="14.25" customHeight="1" x14ac:dyDescent="0.2">
      <c r="A428" s="528"/>
      <c r="B428" s="528"/>
      <c r="C428" s="528"/>
      <c r="D428" s="528"/>
      <c r="E428" s="529"/>
      <c r="F428" s="528"/>
      <c r="G428" s="528"/>
      <c r="H428" s="528"/>
      <c r="I428" s="528"/>
      <c r="J428" s="528"/>
      <c r="K428" s="528"/>
      <c r="L428" s="528"/>
      <c r="M428" s="528"/>
      <c r="N428" s="528"/>
      <c r="O428" s="528"/>
      <c r="P428" s="528"/>
      <c r="Q428" s="528"/>
      <c r="R428" s="528"/>
      <c r="S428" s="528"/>
      <c r="T428" s="528"/>
      <c r="U428" s="528"/>
      <c r="V428" s="528"/>
      <c r="W428" s="528"/>
      <c r="X428" s="528"/>
      <c r="Y428" s="528"/>
      <c r="Z428" s="528"/>
    </row>
    <row r="429" spans="1:26" ht="14.25" customHeight="1" x14ac:dyDescent="0.2">
      <c r="A429" s="528"/>
      <c r="B429" s="528"/>
      <c r="C429" s="528"/>
      <c r="D429" s="528"/>
      <c r="E429" s="529"/>
      <c r="F429" s="528"/>
      <c r="G429" s="528"/>
      <c r="H429" s="528"/>
      <c r="I429" s="528"/>
      <c r="J429" s="528"/>
      <c r="K429" s="528"/>
      <c r="L429" s="528"/>
      <c r="M429" s="528"/>
      <c r="N429" s="528"/>
      <c r="O429" s="528"/>
      <c r="P429" s="528"/>
      <c r="Q429" s="528"/>
      <c r="R429" s="528"/>
      <c r="S429" s="528"/>
      <c r="T429" s="528"/>
      <c r="U429" s="528"/>
      <c r="V429" s="528"/>
      <c r="W429" s="528"/>
      <c r="X429" s="528"/>
      <c r="Y429" s="528"/>
      <c r="Z429" s="528"/>
    </row>
    <row r="430" spans="1:26" ht="14.25" customHeight="1" x14ac:dyDescent="0.2">
      <c r="A430" s="528"/>
      <c r="B430" s="528"/>
      <c r="C430" s="528"/>
      <c r="D430" s="528"/>
      <c r="E430" s="529"/>
      <c r="F430" s="528"/>
      <c r="G430" s="528"/>
      <c r="H430" s="528"/>
      <c r="I430" s="528"/>
      <c r="J430" s="528"/>
      <c r="K430" s="528"/>
      <c r="L430" s="528"/>
      <c r="M430" s="528"/>
      <c r="N430" s="528"/>
      <c r="O430" s="528"/>
      <c r="P430" s="528"/>
      <c r="Q430" s="528"/>
      <c r="R430" s="528"/>
      <c r="S430" s="528"/>
      <c r="T430" s="528"/>
      <c r="U430" s="528"/>
      <c r="V430" s="528"/>
      <c r="W430" s="528"/>
      <c r="X430" s="528"/>
      <c r="Y430" s="528"/>
      <c r="Z430" s="528"/>
    </row>
    <row r="431" spans="1:26" ht="14.25" customHeight="1" x14ac:dyDescent="0.2">
      <c r="A431" s="528"/>
      <c r="B431" s="528"/>
      <c r="C431" s="528"/>
      <c r="D431" s="528"/>
      <c r="E431" s="529"/>
      <c r="F431" s="528"/>
      <c r="G431" s="528"/>
      <c r="H431" s="528"/>
      <c r="I431" s="528"/>
      <c r="J431" s="528"/>
      <c r="K431" s="528"/>
      <c r="L431" s="528"/>
      <c r="M431" s="528"/>
      <c r="N431" s="528"/>
      <c r="O431" s="528"/>
      <c r="P431" s="528"/>
      <c r="Q431" s="528"/>
      <c r="R431" s="528"/>
      <c r="S431" s="528"/>
      <c r="T431" s="528"/>
      <c r="U431" s="528"/>
      <c r="V431" s="528"/>
      <c r="W431" s="528"/>
      <c r="X431" s="528"/>
      <c r="Y431" s="528"/>
      <c r="Z431" s="528"/>
    </row>
    <row r="432" spans="1:26" ht="14.25" customHeight="1" x14ac:dyDescent="0.2">
      <c r="A432" s="528"/>
      <c r="B432" s="528"/>
      <c r="C432" s="528"/>
      <c r="D432" s="528"/>
      <c r="E432" s="529"/>
      <c r="F432" s="528"/>
      <c r="G432" s="528"/>
      <c r="H432" s="528"/>
      <c r="I432" s="528"/>
      <c r="J432" s="528"/>
      <c r="K432" s="528"/>
      <c r="L432" s="528"/>
      <c r="M432" s="528"/>
      <c r="N432" s="528"/>
      <c r="O432" s="528"/>
      <c r="P432" s="528"/>
      <c r="Q432" s="528"/>
      <c r="R432" s="528"/>
      <c r="S432" s="528"/>
      <c r="T432" s="528"/>
      <c r="U432" s="528"/>
      <c r="V432" s="528"/>
      <c r="W432" s="528"/>
      <c r="X432" s="528"/>
      <c r="Y432" s="528"/>
      <c r="Z432" s="528"/>
    </row>
    <row r="433" spans="1:26" ht="14.25" customHeight="1" x14ac:dyDescent="0.2">
      <c r="A433" s="528"/>
      <c r="B433" s="528"/>
      <c r="C433" s="528"/>
      <c r="D433" s="528"/>
      <c r="E433" s="529"/>
      <c r="F433" s="528"/>
      <c r="G433" s="528"/>
      <c r="H433" s="528"/>
      <c r="I433" s="528"/>
      <c r="J433" s="528"/>
      <c r="K433" s="528"/>
      <c r="L433" s="528"/>
      <c r="M433" s="528"/>
      <c r="N433" s="528"/>
      <c r="O433" s="528"/>
      <c r="P433" s="528"/>
      <c r="Q433" s="528"/>
      <c r="R433" s="528"/>
      <c r="S433" s="528"/>
      <c r="T433" s="528"/>
      <c r="U433" s="528"/>
      <c r="V433" s="528"/>
      <c r="W433" s="528"/>
      <c r="X433" s="528"/>
      <c r="Y433" s="528"/>
      <c r="Z433" s="528"/>
    </row>
    <row r="434" spans="1:26" ht="14.25" customHeight="1" x14ac:dyDescent="0.2">
      <c r="A434" s="528"/>
      <c r="B434" s="528"/>
      <c r="C434" s="528"/>
      <c r="D434" s="528"/>
      <c r="E434" s="529"/>
      <c r="F434" s="528"/>
      <c r="G434" s="528"/>
      <c r="H434" s="528"/>
      <c r="I434" s="528"/>
      <c r="J434" s="528"/>
      <c r="K434" s="528"/>
      <c r="L434" s="528"/>
      <c r="M434" s="528"/>
      <c r="N434" s="528"/>
      <c r="O434" s="528"/>
      <c r="P434" s="528"/>
      <c r="Q434" s="528"/>
      <c r="R434" s="528"/>
      <c r="S434" s="528"/>
      <c r="T434" s="528"/>
      <c r="U434" s="528"/>
      <c r="V434" s="528"/>
      <c r="W434" s="528"/>
      <c r="X434" s="528"/>
      <c r="Y434" s="528"/>
      <c r="Z434" s="528"/>
    </row>
    <row r="435" spans="1:26" ht="14.25" customHeight="1" x14ac:dyDescent="0.2">
      <c r="A435" s="528"/>
      <c r="B435" s="528"/>
      <c r="C435" s="528"/>
      <c r="D435" s="528"/>
      <c r="E435" s="529"/>
      <c r="F435" s="528"/>
      <c r="G435" s="528"/>
      <c r="H435" s="528"/>
      <c r="I435" s="528"/>
      <c r="J435" s="528"/>
      <c r="K435" s="528"/>
      <c r="L435" s="528"/>
      <c r="M435" s="528"/>
      <c r="N435" s="528"/>
      <c r="O435" s="528"/>
      <c r="P435" s="528"/>
      <c r="Q435" s="528"/>
      <c r="R435" s="528"/>
      <c r="S435" s="528"/>
      <c r="T435" s="528"/>
      <c r="U435" s="528"/>
      <c r="V435" s="528"/>
      <c r="W435" s="528"/>
      <c r="X435" s="528"/>
      <c r="Y435" s="528"/>
      <c r="Z435" s="528"/>
    </row>
    <row r="436" spans="1:26" ht="14.25" customHeight="1" x14ac:dyDescent="0.2">
      <c r="A436" s="528"/>
      <c r="B436" s="528"/>
      <c r="C436" s="528"/>
      <c r="D436" s="528"/>
      <c r="E436" s="529"/>
      <c r="F436" s="528"/>
      <c r="G436" s="528"/>
      <c r="H436" s="528"/>
      <c r="I436" s="528"/>
      <c r="J436" s="528"/>
      <c r="K436" s="528"/>
      <c r="L436" s="528"/>
      <c r="M436" s="528"/>
      <c r="N436" s="528"/>
      <c r="O436" s="528"/>
      <c r="P436" s="528"/>
      <c r="Q436" s="528"/>
      <c r="R436" s="528"/>
      <c r="S436" s="528"/>
      <c r="T436" s="528"/>
      <c r="U436" s="528"/>
      <c r="V436" s="528"/>
      <c r="W436" s="528"/>
      <c r="X436" s="528"/>
      <c r="Y436" s="528"/>
      <c r="Z436" s="528"/>
    </row>
    <row r="437" spans="1:26" ht="14.25" customHeight="1" x14ac:dyDescent="0.2">
      <c r="A437" s="528"/>
      <c r="B437" s="528"/>
      <c r="C437" s="528"/>
      <c r="D437" s="528"/>
      <c r="E437" s="529"/>
      <c r="F437" s="528"/>
      <c r="G437" s="528"/>
      <c r="H437" s="528"/>
      <c r="I437" s="528"/>
      <c r="J437" s="528"/>
      <c r="K437" s="528"/>
      <c r="L437" s="528"/>
      <c r="M437" s="528"/>
      <c r="N437" s="528"/>
      <c r="O437" s="528"/>
      <c r="P437" s="528"/>
      <c r="Q437" s="528"/>
      <c r="R437" s="528"/>
      <c r="S437" s="528"/>
      <c r="T437" s="528"/>
      <c r="U437" s="528"/>
      <c r="V437" s="528"/>
      <c r="W437" s="528"/>
      <c r="X437" s="528"/>
      <c r="Y437" s="528"/>
      <c r="Z437" s="528"/>
    </row>
    <row r="438" spans="1:26" ht="14.25" customHeight="1" x14ac:dyDescent="0.2">
      <c r="A438" s="528"/>
      <c r="B438" s="528"/>
      <c r="C438" s="528"/>
      <c r="D438" s="528"/>
      <c r="E438" s="529"/>
      <c r="F438" s="528"/>
      <c r="G438" s="528"/>
      <c r="H438" s="528"/>
      <c r="I438" s="528"/>
      <c r="J438" s="528"/>
      <c r="K438" s="528"/>
      <c r="L438" s="528"/>
      <c r="M438" s="528"/>
      <c r="N438" s="528"/>
      <c r="O438" s="528"/>
      <c r="P438" s="528"/>
      <c r="Q438" s="528"/>
      <c r="R438" s="528"/>
      <c r="S438" s="528"/>
      <c r="T438" s="528"/>
      <c r="U438" s="528"/>
      <c r="V438" s="528"/>
      <c r="W438" s="528"/>
      <c r="X438" s="528"/>
      <c r="Y438" s="528"/>
      <c r="Z438" s="528"/>
    </row>
    <row r="439" spans="1:26" ht="14.25" customHeight="1" x14ac:dyDescent="0.2">
      <c r="A439" s="528"/>
      <c r="B439" s="528"/>
      <c r="C439" s="528"/>
      <c r="D439" s="528"/>
      <c r="E439" s="529"/>
      <c r="F439" s="528"/>
      <c r="G439" s="528"/>
      <c r="H439" s="528"/>
      <c r="I439" s="528"/>
      <c r="J439" s="528"/>
      <c r="K439" s="528"/>
      <c r="L439" s="528"/>
      <c r="M439" s="528"/>
      <c r="N439" s="528"/>
      <c r="O439" s="528"/>
      <c r="P439" s="528"/>
      <c r="Q439" s="528"/>
      <c r="R439" s="528"/>
      <c r="S439" s="528"/>
      <c r="T439" s="528"/>
      <c r="U439" s="528"/>
      <c r="V439" s="528"/>
      <c r="W439" s="528"/>
      <c r="X439" s="528"/>
      <c r="Y439" s="528"/>
      <c r="Z439" s="528"/>
    </row>
    <row r="440" spans="1:26" ht="14.25" customHeight="1" x14ac:dyDescent="0.2">
      <c r="A440" s="528"/>
      <c r="B440" s="528"/>
      <c r="C440" s="528"/>
      <c r="D440" s="528"/>
      <c r="E440" s="529"/>
      <c r="F440" s="528"/>
      <c r="G440" s="528"/>
      <c r="H440" s="528"/>
      <c r="I440" s="528"/>
      <c r="J440" s="528"/>
      <c r="K440" s="528"/>
      <c r="L440" s="528"/>
      <c r="M440" s="528"/>
      <c r="N440" s="528"/>
      <c r="O440" s="528"/>
      <c r="P440" s="528"/>
      <c r="Q440" s="528"/>
      <c r="R440" s="528"/>
      <c r="S440" s="528"/>
      <c r="T440" s="528"/>
      <c r="U440" s="528"/>
      <c r="V440" s="528"/>
      <c r="W440" s="528"/>
      <c r="X440" s="528"/>
      <c r="Y440" s="528"/>
      <c r="Z440" s="528"/>
    </row>
    <row r="441" spans="1:26" ht="14.25" customHeight="1" x14ac:dyDescent="0.2">
      <c r="A441" s="528"/>
      <c r="B441" s="528"/>
      <c r="C441" s="528"/>
      <c r="D441" s="528"/>
      <c r="E441" s="529"/>
      <c r="F441" s="528"/>
      <c r="G441" s="528"/>
      <c r="H441" s="528"/>
      <c r="I441" s="528"/>
      <c r="J441" s="528"/>
      <c r="K441" s="528"/>
      <c r="L441" s="528"/>
      <c r="M441" s="528"/>
      <c r="N441" s="528"/>
      <c r="O441" s="528"/>
      <c r="P441" s="528"/>
      <c r="Q441" s="528"/>
      <c r="R441" s="528"/>
      <c r="S441" s="528"/>
      <c r="T441" s="528"/>
      <c r="U441" s="528"/>
      <c r="V441" s="528"/>
      <c r="W441" s="528"/>
      <c r="X441" s="528"/>
      <c r="Y441" s="528"/>
      <c r="Z441" s="528"/>
    </row>
    <row r="442" spans="1:26" ht="14.25" customHeight="1" x14ac:dyDescent="0.2">
      <c r="A442" s="528"/>
      <c r="B442" s="528"/>
      <c r="C442" s="528"/>
      <c r="D442" s="528"/>
      <c r="E442" s="529"/>
      <c r="F442" s="528"/>
      <c r="G442" s="528"/>
      <c r="H442" s="528"/>
      <c r="I442" s="528"/>
      <c r="J442" s="528"/>
      <c r="K442" s="528"/>
      <c r="L442" s="528"/>
      <c r="M442" s="528"/>
      <c r="N442" s="528"/>
      <c r="O442" s="528"/>
      <c r="P442" s="528"/>
      <c r="Q442" s="528"/>
      <c r="R442" s="528"/>
      <c r="S442" s="528"/>
      <c r="T442" s="528"/>
      <c r="U442" s="528"/>
      <c r="V442" s="528"/>
      <c r="W442" s="528"/>
      <c r="X442" s="528"/>
      <c r="Y442" s="528"/>
      <c r="Z442" s="528"/>
    </row>
    <row r="443" spans="1:26" ht="14.25" customHeight="1" x14ac:dyDescent="0.2">
      <c r="A443" s="528"/>
      <c r="B443" s="528"/>
      <c r="C443" s="528"/>
      <c r="D443" s="528"/>
      <c r="E443" s="529"/>
      <c r="F443" s="528"/>
      <c r="G443" s="528"/>
      <c r="H443" s="528"/>
      <c r="I443" s="528"/>
      <c r="J443" s="528"/>
      <c r="K443" s="528"/>
      <c r="L443" s="528"/>
      <c r="M443" s="528"/>
      <c r="N443" s="528"/>
      <c r="O443" s="528"/>
      <c r="P443" s="528"/>
      <c r="Q443" s="528"/>
      <c r="R443" s="528"/>
      <c r="S443" s="528"/>
      <c r="T443" s="528"/>
      <c r="U443" s="528"/>
      <c r="V443" s="528"/>
      <c r="W443" s="528"/>
      <c r="X443" s="528"/>
      <c r="Y443" s="528"/>
      <c r="Z443" s="528"/>
    </row>
    <row r="444" spans="1:26" ht="14.25" customHeight="1" x14ac:dyDescent="0.2">
      <c r="A444" s="528"/>
      <c r="B444" s="528"/>
      <c r="C444" s="528"/>
      <c r="D444" s="528"/>
      <c r="E444" s="529"/>
      <c r="F444" s="528"/>
      <c r="G444" s="528"/>
      <c r="H444" s="528"/>
      <c r="I444" s="528"/>
      <c r="J444" s="528"/>
      <c r="K444" s="528"/>
      <c r="L444" s="528"/>
      <c r="M444" s="528"/>
      <c r="N444" s="528"/>
      <c r="O444" s="528"/>
      <c r="P444" s="528"/>
      <c r="Q444" s="528"/>
      <c r="R444" s="528"/>
      <c r="S444" s="528"/>
      <c r="T444" s="528"/>
      <c r="U444" s="528"/>
      <c r="V444" s="528"/>
      <c r="W444" s="528"/>
      <c r="X444" s="528"/>
      <c r="Y444" s="528"/>
      <c r="Z444" s="528"/>
    </row>
    <row r="445" spans="1:26" ht="14.25" customHeight="1" x14ac:dyDescent="0.2">
      <c r="A445" s="528"/>
      <c r="B445" s="528"/>
      <c r="C445" s="528"/>
      <c r="D445" s="528"/>
      <c r="E445" s="529"/>
      <c r="F445" s="528"/>
      <c r="G445" s="528"/>
      <c r="H445" s="528"/>
      <c r="I445" s="528"/>
      <c r="J445" s="528"/>
      <c r="K445" s="528"/>
      <c r="L445" s="528"/>
      <c r="M445" s="528"/>
      <c r="N445" s="528"/>
      <c r="O445" s="528"/>
      <c r="P445" s="528"/>
      <c r="Q445" s="528"/>
      <c r="R445" s="528"/>
      <c r="S445" s="528"/>
      <c r="T445" s="528"/>
      <c r="U445" s="528"/>
      <c r="V445" s="528"/>
      <c r="W445" s="528"/>
      <c r="X445" s="528"/>
      <c r="Y445" s="528"/>
      <c r="Z445" s="528"/>
    </row>
    <row r="446" spans="1:26" ht="14.25" customHeight="1" x14ac:dyDescent="0.2">
      <c r="A446" s="528"/>
      <c r="B446" s="528"/>
      <c r="C446" s="528"/>
      <c r="D446" s="528"/>
      <c r="E446" s="529"/>
      <c r="F446" s="528"/>
      <c r="G446" s="528"/>
      <c r="H446" s="528"/>
      <c r="I446" s="528"/>
      <c r="J446" s="528"/>
      <c r="K446" s="528"/>
      <c r="L446" s="528"/>
      <c r="M446" s="528"/>
      <c r="N446" s="528"/>
      <c r="O446" s="528"/>
      <c r="P446" s="528"/>
      <c r="Q446" s="528"/>
      <c r="R446" s="528"/>
      <c r="S446" s="528"/>
      <c r="T446" s="528"/>
      <c r="U446" s="528"/>
      <c r="V446" s="528"/>
      <c r="W446" s="528"/>
      <c r="X446" s="528"/>
      <c r="Y446" s="528"/>
      <c r="Z446" s="528"/>
    </row>
    <row r="447" spans="1:26" ht="14.25" customHeight="1" x14ac:dyDescent="0.2">
      <c r="A447" s="528"/>
      <c r="B447" s="528"/>
      <c r="C447" s="528"/>
      <c r="D447" s="528"/>
      <c r="E447" s="529"/>
      <c r="F447" s="528"/>
      <c r="G447" s="528"/>
      <c r="H447" s="528"/>
      <c r="I447" s="528"/>
      <c r="J447" s="528"/>
      <c r="K447" s="528"/>
      <c r="L447" s="528"/>
      <c r="M447" s="528"/>
      <c r="N447" s="528"/>
      <c r="O447" s="528"/>
      <c r="P447" s="528"/>
      <c r="Q447" s="528"/>
      <c r="R447" s="528"/>
      <c r="S447" s="528"/>
      <c r="T447" s="528"/>
      <c r="U447" s="528"/>
      <c r="V447" s="528"/>
      <c r="W447" s="528"/>
      <c r="X447" s="528"/>
      <c r="Y447" s="528"/>
      <c r="Z447" s="528"/>
    </row>
    <row r="448" spans="1:26" ht="14.25" customHeight="1" x14ac:dyDescent="0.2">
      <c r="A448" s="528"/>
      <c r="B448" s="528"/>
      <c r="C448" s="528"/>
      <c r="D448" s="528"/>
      <c r="E448" s="529"/>
      <c r="F448" s="528"/>
      <c r="G448" s="528"/>
      <c r="H448" s="528"/>
      <c r="I448" s="528"/>
      <c r="J448" s="528"/>
      <c r="K448" s="528"/>
      <c r="L448" s="528"/>
      <c r="M448" s="528"/>
      <c r="N448" s="528"/>
      <c r="O448" s="528"/>
      <c r="P448" s="528"/>
      <c r="Q448" s="528"/>
      <c r="R448" s="528"/>
      <c r="S448" s="528"/>
      <c r="T448" s="528"/>
      <c r="U448" s="528"/>
      <c r="V448" s="528"/>
      <c r="W448" s="528"/>
      <c r="X448" s="528"/>
      <c r="Y448" s="528"/>
      <c r="Z448" s="528"/>
    </row>
    <row r="449" spans="1:26" ht="14.25" customHeight="1" x14ac:dyDescent="0.2">
      <c r="A449" s="528"/>
      <c r="B449" s="528"/>
      <c r="C449" s="528"/>
      <c r="D449" s="528"/>
      <c r="E449" s="529"/>
      <c r="F449" s="528"/>
      <c r="G449" s="528"/>
      <c r="H449" s="528"/>
      <c r="I449" s="528"/>
      <c r="J449" s="528"/>
      <c r="K449" s="528"/>
      <c r="L449" s="528"/>
      <c r="M449" s="528"/>
      <c r="N449" s="528"/>
      <c r="O449" s="528"/>
      <c r="P449" s="528"/>
      <c r="Q449" s="528"/>
      <c r="R449" s="528"/>
      <c r="S449" s="528"/>
      <c r="T449" s="528"/>
      <c r="U449" s="528"/>
      <c r="V449" s="528"/>
      <c r="W449" s="528"/>
      <c r="X449" s="528"/>
      <c r="Y449" s="528"/>
      <c r="Z449" s="528"/>
    </row>
    <row r="450" spans="1:26" ht="14.25" customHeight="1" x14ac:dyDescent="0.2">
      <c r="A450" s="528"/>
      <c r="B450" s="528"/>
      <c r="C450" s="528"/>
      <c r="D450" s="528"/>
      <c r="E450" s="529"/>
      <c r="F450" s="528"/>
      <c r="G450" s="528"/>
      <c r="H450" s="528"/>
      <c r="I450" s="528"/>
      <c r="J450" s="528"/>
      <c r="K450" s="528"/>
      <c r="L450" s="528"/>
      <c r="M450" s="528"/>
      <c r="N450" s="528"/>
      <c r="O450" s="528"/>
      <c r="P450" s="528"/>
      <c r="Q450" s="528"/>
      <c r="R450" s="528"/>
      <c r="S450" s="528"/>
      <c r="T450" s="528"/>
      <c r="U450" s="528"/>
      <c r="V450" s="528"/>
      <c r="W450" s="528"/>
      <c r="X450" s="528"/>
      <c r="Y450" s="528"/>
      <c r="Z450" s="528"/>
    </row>
    <row r="451" spans="1:26" ht="14.25" customHeight="1" x14ac:dyDescent="0.2">
      <c r="A451" s="528"/>
      <c r="B451" s="528"/>
      <c r="C451" s="528"/>
      <c r="D451" s="528"/>
      <c r="E451" s="529"/>
      <c r="F451" s="528"/>
      <c r="G451" s="528"/>
      <c r="H451" s="528"/>
      <c r="I451" s="528"/>
      <c r="J451" s="528"/>
      <c r="K451" s="528"/>
      <c r="L451" s="528"/>
      <c r="M451" s="528"/>
      <c r="N451" s="528"/>
      <c r="O451" s="528"/>
      <c r="P451" s="528"/>
      <c r="Q451" s="528"/>
      <c r="R451" s="528"/>
      <c r="S451" s="528"/>
      <c r="T451" s="528"/>
      <c r="U451" s="528"/>
      <c r="V451" s="528"/>
      <c r="W451" s="528"/>
      <c r="X451" s="528"/>
      <c r="Y451" s="528"/>
      <c r="Z451" s="528"/>
    </row>
    <row r="452" spans="1:26" ht="14.25" customHeight="1" x14ac:dyDescent="0.2">
      <c r="A452" s="528"/>
      <c r="B452" s="528"/>
      <c r="C452" s="528"/>
      <c r="D452" s="528"/>
      <c r="E452" s="529"/>
      <c r="F452" s="528"/>
      <c r="G452" s="528"/>
      <c r="H452" s="528"/>
      <c r="I452" s="528"/>
      <c r="J452" s="528"/>
      <c r="K452" s="528"/>
      <c r="L452" s="528"/>
      <c r="M452" s="528"/>
      <c r="N452" s="528"/>
      <c r="O452" s="528"/>
      <c r="P452" s="528"/>
      <c r="Q452" s="528"/>
      <c r="R452" s="528"/>
      <c r="S452" s="528"/>
      <c r="T452" s="528"/>
      <c r="U452" s="528"/>
      <c r="V452" s="528"/>
      <c r="W452" s="528"/>
      <c r="X452" s="528"/>
      <c r="Y452" s="528"/>
      <c r="Z452" s="528"/>
    </row>
    <row r="453" spans="1:26" ht="14.25" customHeight="1" x14ac:dyDescent="0.2">
      <c r="A453" s="528"/>
      <c r="B453" s="528"/>
      <c r="C453" s="528"/>
      <c r="D453" s="528"/>
      <c r="E453" s="529"/>
      <c r="F453" s="528"/>
      <c r="G453" s="528"/>
      <c r="H453" s="528"/>
      <c r="I453" s="528"/>
      <c r="J453" s="528"/>
      <c r="K453" s="528"/>
      <c r="L453" s="528"/>
      <c r="M453" s="528"/>
      <c r="N453" s="528"/>
      <c r="O453" s="528"/>
      <c r="P453" s="528"/>
      <c r="Q453" s="528"/>
      <c r="R453" s="528"/>
      <c r="S453" s="528"/>
      <c r="T453" s="528"/>
      <c r="U453" s="528"/>
      <c r="V453" s="528"/>
      <c r="W453" s="528"/>
      <c r="X453" s="528"/>
      <c r="Y453" s="528"/>
      <c r="Z453" s="528"/>
    </row>
    <row r="454" spans="1:26" ht="14.25" customHeight="1" x14ac:dyDescent="0.2">
      <c r="A454" s="528"/>
      <c r="B454" s="528"/>
      <c r="C454" s="528"/>
      <c r="D454" s="528"/>
      <c r="E454" s="529"/>
      <c r="F454" s="528"/>
      <c r="G454" s="528"/>
      <c r="H454" s="528"/>
      <c r="I454" s="528"/>
      <c r="J454" s="528"/>
      <c r="K454" s="528"/>
      <c r="L454" s="528"/>
      <c r="M454" s="528"/>
      <c r="N454" s="528"/>
      <c r="O454" s="528"/>
      <c r="P454" s="528"/>
      <c r="Q454" s="528"/>
      <c r="R454" s="528"/>
      <c r="S454" s="528"/>
      <c r="T454" s="528"/>
      <c r="U454" s="528"/>
      <c r="V454" s="528"/>
      <c r="W454" s="528"/>
      <c r="X454" s="528"/>
      <c r="Y454" s="528"/>
      <c r="Z454" s="528"/>
    </row>
    <row r="455" spans="1:26" ht="14.25" customHeight="1" x14ac:dyDescent="0.2">
      <c r="A455" s="528"/>
      <c r="B455" s="528"/>
      <c r="C455" s="528"/>
      <c r="D455" s="528"/>
      <c r="E455" s="529"/>
      <c r="F455" s="528"/>
      <c r="G455" s="528"/>
      <c r="H455" s="528"/>
      <c r="I455" s="528"/>
      <c r="J455" s="528"/>
      <c r="K455" s="528"/>
      <c r="L455" s="528"/>
      <c r="M455" s="528"/>
      <c r="N455" s="528"/>
      <c r="O455" s="528"/>
      <c r="P455" s="528"/>
      <c r="Q455" s="528"/>
      <c r="R455" s="528"/>
      <c r="S455" s="528"/>
      <c r="T455" s="528"/>
      <c r="U455" s="528"/>
      <c r="V455" s="528"/>
      <c r="W455" s="528"/>
      <c r="X455" s="528"/>
      <c r="Y455" s="528"/>
      <c r="Z455" s="528"/>
    </row>
    <row r="456" spans="1:26" ht="14.25" customHeight="1" x14ac:dyDescent="0.2">
      <c r="A456" s="528"/>
      <c r="B456" s="528"/>
      <c r="C456" s="528"/>
      <c r="D456" s="528"/>
      <c r="E456" s="529"/>
      <c r="F456" s="528"/>
      <c r="G456" s="528"/>
      <c r="H456" s="528"/>
      <c r="I456" s="528"/>
      <c r="J456" s="528"/>
      <c r="K456" s="528"/>
      <c r="L456" s="528"/>
      <c r="M456" s="528"/>
      <c r="N456" s="528"/>
      <c r="O456" s="528"/>
      <c r="P456" s="528"/>
      <c r="Q456" s="528"/>
      <c r="R456" s="528"/>
      <c r="S456" s="528"/>
      <c r="T456" s="528"/>
      <c r="U456" s="528"/>
      <c r="V456" s="528"/>
      <c r="W456" s="528"/>
      <c r="X456" s="528"/>
      <c r="Y456" s="528"/>
      <c r="Z456" s="528"/>
    </row>
    <row r="457" spans="1:26" ht="14.25" customHeight="1" x14ac:dyDescent="0.2">
      <c r="A457" s="528"/>
      <c r="B457" s="528"/>
      <c r="C457" s="528"/>
      <c r="D457" s="528"/>
      <c r="E457" s="529"/>
      <c r="F457" s="528"/>
      <c r="G457" s="528"/>
      <c r="H457" s="528"/>
      <c r="I457" s="528"/>
      <c r="J457" s="528"/>
      <c r="K457" s="528"/>
      <c r="L457" s="528"/>
      <c r="M457" s="528"/>
      <c r="N457" s="528"/>
      <c r="O457" s="528"/>
      <c r="P457" s="528"/>
      <c r="Q457" s="528"/>
      <c r="R457" s="528"/>
      <c r="S457" s="528"/>
      <c r="T457" s="528"/>
      <c r="U457" s="528"/>
      <c r="V457" s="528"/>
      <c r="W457" s="528"/>
      <c r="X457" s="528"/>
      <c r="Y457" s="528"/>
      <c r="Z457" s="528"/>
    </row>
    <row r="458" spans="1:26" ht="14.25" customHeight="1" x14ac:dyDescent="0.2">
      <c r="A458" s="528"/>
      <c r="B458" s="528"/>
      <c r="C458" s="528"/>
      <c r="D458" s="528"/>
      <c r="E458" s="529"/>
      <c r="F458" s="528"/>
      <c r="G458" s="528"/>
      <c r="H458" s="528"/>
      <c r="I458" s="528"/>
      <c r="J458" s="528"/>
      <c r="K458" s="528"/>
      <c r="L458" s="528"/>
      <c r="M458" s="528"/>
      <c r="N458" s="528"/>
      <c r="O458" s="528"/>
      <c r="P458" s="528"/>
      <c r="Q458" s="528"/>
      <c r="R458" s="528"/>
      <c r="S458" s="528"/>
      <c r="T458" s="528"/>
      <c r="U458" s="528"/>
      <c r="V458" s="528"/>
      <c r="W458" s="528"/>
      <c r="X458" s="528"/>
      <c r="Y458" s="528"/>
      <c r="Z458" s="528"/>
    </row>
    <row r="459" spans="1:26" ht="14.25" customHeight="1" x14ac:dyDescent="0.2">
      <c r="A459" s="528"/>
      <c r="B459" s="528"/>
      <c r="C459" s="528"/>
      <c r="D459" s="528"/>
      <c r="E459" s="529"/>
      <c r="F459" s="528"/>
      <c r="G459" s="528"/>
      <c r="H459" s="528"/>
      <c r="I459" s="528"/>
      <c r="J459" s="528"/>
      <c r="K459" s="528"/>
      <c r="L459" s="528"/>
      <c r="M459" s="528"/>
      <c r="N459" s="528"/>
      <c r="O459" s="528"/>
      <c r="P459" s="528"/>
      <c r="Q459" s="528"/>
      <c r="R459" s="528"/>
      <c r="S459" s="528"/>
      <c r="T459" s="528"/>
      <c r="U459" s="528"/>
      <c r="V459" s="528"/>
      <c r="W459" s="528"/>
      <c r="X459" s="528"/>
      <c r="Y459" s="528"/>
      <c r="Z459" s="528"/>
    </row>
    <row r="460" spans="1:26" ht="14.25" customHeight="1" x14ac:dyDescent="0.2">
      <c r="A460" s="528"/>
      <c r="B460" s="528"/>
      <c r="C460" s="528"/>
      <c r="D460" s="528"/>
      <c r="E460" s="529"/>
      <c r="F460" s="528"/>
      <c r="G460" s="528"/>
      <c r="H460" s="528"/>
      <c r="I460" s="528"/>
      <c r="J460" s="528"/>
      <c r="K460" s="528"/>
      <c r="L460" s="528"/>
      <c r="M460" s="528"/>
      <c r="N460" s="528"/>
      <c r="O460" s="528"/>
      <c r="P460" s="528"/>
      <c r="Q460" s="528"/>
      <c r="R460" s="528"/>
      <c r="S460" s="528"/>
      <c r="T460" s="528"/>
      <c r="U460" s="528"/>
      <c r="V460" s="528"/>
      <c r="W460" s="528"/>
      <c r="X460" s="528"/>
      <c r="Y460" s="528"/>
      <c r="Z460" s="528"/>
    </row>
    <row r="461" spans="1:26" ht="14.25" customHeight="1" x14ac:dyDescent="0.2">
      <c r="A461" s="528"/>
      <c r="B461" s="528"/>
      <c r="C461" s="528"/>
      <c r="D461" s="528"/>
      <c r="E461" s="529"/>
      <c r="F461" s="528"/>
      <c r="G461" s="528"/>
      <c r="H461" s="528"/>
      <c r="I461" s="528"/>
      <c r="J461" s="528"/>
      <c r="K461" s="528"/>
      <c r="L461" s="528"/>
      <c r="M461" s="528"/>
      <c r="N461" s="528"/>
      <c r="O461" s="528"/>
      <c r="P461" s="528"/>
      <c r="Q461" s="528"/>
      <c r="R461" s="528"/>
      <c r="S461" s="528"/>
      <c r="T461" s="528"/>
      <c r="U461" s="528"/>
      <c r="V461" s="528"/>
      <c r="W461" s="528"/>
      <c r="X461" s="528"/>
      <c r="Y461" s="528"/>
      <c r="Z461" s="528"/>
    </row>
    <row r="462" spans="1:26" ht="14.25" customHeight="1" x14ac:dyDescent="0.2">
      <c r="A462" s="528"/>
      <c r="B462" s="528"/>
      <c r="C462" s="528"/>
      <c r="D462" s="528"/>
      <c r="E462" s="529"/>
      <c r="F462" s="528"/>
      <c r="G462" s="528"/>
      <c r="H462" s="528"/>
      <c r="I462" s="528"/>
      <c r="J462" s="528"/>
      <c r="K462" s="528"/>
      <c r="L462" s="528"/>
      <c r="M462" s="528"/>
      <c r="N462" s="528"/>
      <c r="O462" s="528"/>
      <c r="P462" s="528"/>
      <c r="Q462" s="528"/>
      <c r="R462" s="528"/>
      <c r="S462" s="528"/>
      <c r="T462" s="528"/>
      <c r="U462" s="528"/>
      <c r="V462" s="528"/>
      <c r="W462" s="528"/>
      <c r="X462" s="528"/>
      <c r="Y462" s="528"/>
      <c r="Z462" s="528"/>
    </row>
    <row r="463" spans="1:26" ht="14.25" customHeight="1" x14ac:dyDescent="0.2">
      <c r="A463" s="528"/>
      <c r="B463" s="528"/>
      <c r="C463" s="528"/>
      <c r="D463" s="528"/>
      <c r="E463" s="529"/>
      <c r="F463" s="528"/>
      <c r="G463" s="528"/>
      <c r="H463" s="528"/>
      <c r="I463" s="528"/>
      <c r="J463" s="528"/>
      <c r="K463" s="528"/>
      <c r="L463" s="528"/>
      <c r="M463" s="528"/>
      <c r="N463" s="528"/>
      <c r="O463" s="528"/>
      <c r="P463" s="528"/>
      <c r="Q463" s="528"/>
      <c r="R463" s="528"/>
      <c r="S463" s="528"/>
      <c r="T463" s="528"/>
      <c r="U463" s="528"/>
      <c r="V463" s="528"/>
      <c r="W463" s="528"/>
      <c r="X463" s="528"/>
      <c r="Y463" s="528"/>
      <c r="Z463" s="528"/>
    </row>
    <row r="464" spans="1:26" ht="14.25" customHeight="1" x14ac:dyDescent="0.2">
      <c r="A464" s="528"/>
      <c r="B464" s="528"/>
      <c r="C464" s="528"/>
      <c r="D464" s="528"/>
      <c r="E464" s="529"/>
      <c r="F464" s="528"/>
      <c r="G464" s="528"/>
      <c r="H464" s="528"/>
      <c r="I464" s="528"/>
      <c r="J464" s="528"/>
      <c r="K464" s="528"/>
      <c r="L464" s="528"/>
      <c r="M464" s="528"/>
      <c r="N464" s="528"/>
      <c r="O464" s="528"/>
      <c r="P464" s="528"/>
      <c r="Q464" s="528"/>
      <c r="R464" s="528"/>
      <c r="S464" s="528"/>
      <c r="T464" s="528"/>
      <c r="U464" s="528"/>
      <c r="V464" s="528"/>
      <c r="W464" s="528"/>
      <c r="X464" s="528"/>
      <c r="Y464" s="528"/>
      <c r="Z464" s="528"/>
    </row>
    <row r="465" spans="1:26" ht="14.25" customHeight="1" x14ac:dyDescent="0.2">
      <c r="A465" s="528"/>
      <c r="B465" s="528"/>
      <c r="C465" s="528"/>
      <c r="D465" s="528"/>
      <c r="E465" s="529"/>
      <c r="F465" s="528"/>
      <c r="G465" s="528"/>
      <c r="H465" s="528"/>
      <c r="I465" s="528"/>
      <c r="J465" s="528"/>
      <c r="K465" s="528"/>
      <c r="L465" s="528"/>
      <c r="M465" s="528"/>
      <c r="N465" s="528"/>
      <c r="O465" s="528"/>
      <c r="P465" s="528"/>
      <c r="Q465" s="528"/>
      <c r="R465" s="528"/>
      <c r="S465" s="528"/>
      <c r="T465" s="528"/>
      <c r="U465" s="528"/>
      <c r="V465" s="528"/>
      <c r="W465" s="528"/>
      <c r="X465" s="528"/>
      <c r="Y465" s="528"/>
      <c r="Z465" s="528"/>
    </row>
    <row r="466" spans="1:26" ht="14.25" customHeight="1" x14ac:dyDescent="0.2">
      <c r="A466" s="528"/>
      <c r="B466" s="528"/>
      <c r="C466" s="528"/>
      <c r="D466" s="528"/>
      <c r="E466" s="529"/>
      <c r="F466" s="528"/>
      <c r="G466" s="528"/>
      <c r="H466" s="528"/>
      <c r="I466" s="528"/>
      <c r="J466" s="528"/>
      <c r="K466" s="528"/>
      <c r="L466" s="528"/>
      <c r="M466" s="528"/>
      <c r="N466" s="528"/>
      <c r="O466" s="528"/>
      <c r="P466" s="528"/>
      <c r="Q466" s="528"/>
      <c r="R466" s="528"/>
      <c r="S466" s="528"/>
      <c r="T466" s="528"/>
      <c r="U466" s="528"/>
      <c r="V466" s="528"/>
      <c r="W466" s="528"/>
      <c r="X466" s="528"/>
      <c r="Y466" s="528"/>
      <c r="Z466" s="528"/>
    </row>
    <row r="467" spans="1:26" ht="14.25" customHeight="1" x14ac:dyDescent="0.2">
      <c r="A467" s="528"/>
      <c r="B467" s="528"/>
      <c r="C467" s="528"/>
      <c r="D467" s="528"/>
      <c r="E467" s="529"/>
      <c r="F467" s="528"/>
      <c r="G467" s="528"/>
      <c r="H467" s="528"/>
      <c r="I467" s="528"/>
      <c r="J467" s="528"/>
      <c r="K467" s="528"/>
      <c r="L467" s="528"/>
      <c r="M467" s="528"/>
      <c r="N467" s="528"/>
      <c r="O467" s="528"/>
      <c r="P467" s="528"/>
      <c r="Q467" s="528"/>
      <c r="R467" s="528"/>
      <c r="S467" s="528"/>
      <c r="T467" s="528"/>
      <c r="U467" s="528"/>
      <c r="V467" s="528"/>
      <c r="W467" s="528"/>
      <c r="X467" s="528"/>
      <c r="Y467" s="528"/>
      <c r="Z467" s="528"/>
    </row>
    <row r="468" spans="1:26" ht="14.25" customHeight="1" x14ac:dyDescent="0.2">
      <c r="A468" s="528"/>
      <c r="B468" s="528"/>
      <c r="C468" s="528"/>
      <c r="D468" s="528"/>
      <c r="E468" s="529"/>
      <c r="F468" s="528"/>
      <c r="G468" s="528"/>
      <c r="H468" s="528"/>
      <c r="I468" s="528"/>
      <c r="J468" s="528"/>
      <c r="K468" s="528"/>
      <c r="L468" s="528"/>
      <c r="M468" s="528"/>
      <c r="N468" s="528"/>
      <c r="O468" s="528"/>
      <c r="P468" s="528"/>
      <c r="Q468" s="528"/>
      <c r="R468" s="528"/>
      <c r="S468" s="528"/>
      <c r="T468" s="528"/>
      <c r="U468" s="528"/>
      <c r="V468" s="528"/>
      <c r="W468" s="528"/>
      <c r="X468" s="528"/>
      <c r="Y468" s="528"/>
      <c r="Z468" s="528"/>
    </row>
    <row r="469" spans="1:26" ht="14.25" customHeight="1" x14ac:dyDescent="0.2">
      <c r="A469" s="528"/>
      <c r="B469" s="528"/>
      <c r="C469" s="528"/>
      <c r="D469" s="528"/>
      <c r="E469" s="529"/>
      <c r="F469" s="528"/>
      <c r="G469" s="528"/>
      <c r="H469" s="528"/>
      <c r="I469" s="528"/>
      <c r="J469" s="528"/>
      <c r="K469" s="528"/>
      <c r="L469" s="528"/>
      <c r="M469" s="528"/>
      <c r="N469" s="528"/>
      <c r="O469" s="528"/>
      <c r="P469" s="528"/>
      <c r="Q469" s="528"/>
      <c r="R469" s="528"/>
      <c r="S469" s="528"/>
      <c r="T469" s="528"/>
      <c r="U469" s="528"/>
      <c r="V469" s="528"/>
      <c r="W469" s="528"/>
      <c r="X469" s="528"/>
      <c r="Y469" s="528"/>
      <c r="Z469" s="528"/>
    </row>
    <row r="470" spans="1:26" ht="14.25" customHeight="1" x14ac:dyDescent="0.2">
      <c r="A470" s="528"/>
      <c r="B470" s="528"/>
      <c r="C470" s="528"/>
      <c r="D470" s="528"/>
      <c r="E470" s="529"/>
      <c r="F470" s="528"/>
      <c r="G470" s="528"/>
      <c r="H470" s="528"/>
      <c r="I470" s="528"/>
      <c r="J470" s="528"/>
      <c r="K470" s="528"/>
      <c r="L470" s="528"/>
      <c r="M470" s="528"/>
      <c r="N470" s="528"/>
      <c r="O470" s="528"/>
      <c r="P470" s="528"/>
      <c r="Q470" s="528"/>
      <c r="R470" s="528"/>
      <c r="S470" s="528"/>
      <c r="T470" s="528"/>
      <c r="U470" s="528"/>
      <c r="V470" s="528"/>
      <c r="W470" s="528"/>
      <c r="X470" s="528"/>
      <c r="Y470" s="528"/>
      <c r="Z470" s="528"/>
    </row>
    <row r="471" spans="1:26" ht="14.25" customHeight="1" x14ac:dyDescent="0.2">
      <c r="A471" s="528"/>
      <c r="B471" s="528"/>
      <c r="C471" s="528"/>
      <c r="D471" s="528"/>
      <c r="E471" s="529"/>
      <c r="F471" s="528"/>
      <c r="G471" s="528"/>
      <c r="H471" s="528"/>
      <c r="I471" s="528"/>
      <c r="J471" s="528"/>
      <c r="K471" s="528"/>
      <c r="L471" s="528"/>
      <c r="M471" s="528"/>
      <c r="N471" s="528"/>
      <c r="O471" s="528"/>
      <c r="P471" s="528"/>
      <c r="Q471" s="528"/>
      <c r="R471" s="528"/>
      <c r="S471" s="528"/>
      <c r="T471" s="528"/>
      <c r="U471" s="528"/>
      <c r="V471" s="528"/>
      <c r="W471" s="528"/>
      <c r="X471" s="528"/>
      <c r="Y471" s="528"/>
      <c r="Z471" s="528"/>
    </row>
    <row r="472" spans="1:26" ht="14.25" customHeight="1" x14ac:dyDescent="0.2">
      <c r="A472" s="528"/>
      <c r="B472" s="528"/>
      <c r="C472" s="528"/>
      <c r="D472" s="528"/>
      <c r="E472" s="529"/>
      <c r="F472" s="528"/>
      <c r="G472" s="528"/>
      <c r="H472" s="528"/>
      <c r="I472" s="528"/>
      <c r="J472" s="528"/>
      <c r="K472" s="528"/>
      <c r="L472" s="528"/>
      <c r="M472" s="528"/>
      <c r="N472" s="528"/>
      <c r="O472" s="528"/>
      <c r="P472" s="528"/>
      <c r="Q472" s="528"/>
      <c r="R472" s="528"/>
      <c r="S472" s="528"/>
      <c r="T472" s="528"/>
      <c r="U472" s="528"/>
      <c r="V472" s="528"/>
      <c r="W472" s="528"/>
      <c r="X472" s="528"/>
      <c r="Y472" s="528"/>
      <c r="Z472" s="528"/>
    </row>
    <row r="473" spans="1:26" ht="14.25" customHeight="1" x14ac:dyDescent="0.2">
      <c r="A473" s="528"/>
      <c r="B473" s="528"/>
      <c r="C473" s="528"/>
      <c r="D473" s="528"/>
      <c r="E473" s="529"/>
      <c r="F473" s="528"/>
      <c r="G473" s="528"/>
      <c r="H473" s="528"/>
      <c r="I473" s="528"/>
      <c r="J473" s="528"/>
      <c r="K473" s="528"/>
      <c r="L473" s="528"/>
      <c r="M473" s="528"/>
      <c r="N473" s="528"/>
      <c r="O473" s="528"/>
      <c r="P473" s="528"/>
      <c r="Q473" s="528"/>
      <c r="R473" s="528"/>
      <c r="S473" s="528"/>
      <c r="T473" s="528"/>
      <c r="U473" s="528"/>
      <c r="V473" s="528"/>
      <c r="W473" s="528"/>
      <c r="X473" s="528"/>
      <c r="Y473" s="528"/>
      <c r="Z473" s="528"/>
    </row>
    <row r="474" spans="1:26" ht="14.25" customHeight="1" x14ac:dyDescent="0.2">
      <c r="A474" s="528"/>
      <c r="B474" s="528"/>
      <c r="C474" s="528"/>
      <c r="D474" s="528"/>
      <c r="E474" s="529"/>
      <c r="F474" s="528"/>
      <c r="G474" s="528"/>
      <c r="H474" s="528"/>
      <c r="I474" s="528"/>
      <c r="J474" s="528"/>
      <c r="K474" s="528"/>
      <c r="L474" s="528"/>
      <c r="M474" s="528"/>
      <c r="N474" s="528"/>
      <c r="O474" s="528"/>
      <c r="P474" s="528"/>
      <c r="Q474" s="528"/>
      <c r="R474" s="528"/>
      <c r="S474" s="528"/>
      <c r="T474" s="528"/>
      <c r="U474" s="528"/>
      <c r="V474" s="528"/>
      <c r="W474" s="528"/>
      <c r="X474" s="528"/>
      <c r="Y474" s="528"/>
      <c r="Z474" s="528"/>
    </row>
    <row r="475" spans="1:26" ht="14.25" customHeight="1" x14ac:dyDescent="0.2">
      <c r="A475" s="528"/>
      <c r="B475" s="528"/>
      <c r="C475" s="528"/>
      <c r="D475" s="528"/>
      <c r="E475" s="529"/>
      <c r="F475" s="528"/>
      <c r="G475" s="528"/>
      <c r="H475" s="528"/>
      <c r="I475" s="528"/>
      <c r="J475" s="528"/>
      <c r="K475" s="528"/>
      <c r="L475" s="528"/>
      <c r="M475" s="528"/>
      <c r="N475" s="528"/>
      <c r="O475" s="528"/>
      <c r="P475" s="528"/>
      <c r="Q475" s="528"/>
      <c r="R475" s="528"/>
      <c r="S475" s="528"/>
      <c r="T475" s="528"/>
      <c r="U475" s="528"/>
      <c r="V475" s="528"/>
      <c r="W475" s="528"/>
      <c r="X475" s="528"/>
      <c r="Y475" s="528"/>
      <c r="Z475" s="528"/>
    </row>
    <row r="476" spans="1:26" ht="14.25" customHeight="1" x14ac:dyDescent="0.2">
      <c r="A476" s="528"/>
      <c r="B476" s="528"/>
      <c r="C476" s="528"/>
      <c r="D476" s="528"/>
      <c r="E476" s="529"/>
      <c r="F476" s="528"/>
      <c r="G476" s="528"/>
      <c r="H476" s="528"/>
      <c r="I476" s="528"/>
      <c r="J476" s="528"/>
      <c r="K476" s="528"/>
      <c r="L476" s="528"/>
      <c r="M476" s="528"/>
      <c r="N476" s="528"/>
      <c r="O476" s="528"/>
      <c r="P476" s="528"/>
      <c r="Q476" s="528"/>
      <c r="R476" s="528"/>
      <c r="S476" s="528"/>
      <c r="T476" s="528"/>
      <c r="U476" s="528"/>
      <c r="V476" s="528"/>
      <c r="W476" s="528"/>
      <c r="X476" s="528"/>
      <c r="Y476" s="528"/>
      <c r="Z476" s="528"/>
    </row>
    <row r="477" spans="1:26" ht="14.25" customHeight="1" x14ac:dyDescent="0.2">
      <c r="A477" s="528"/>
      <c r="B477" s="528"/>
      <c r="C477" s="528"/>
      <c r="D477" s="528"/>
      <c r="E477" s="529"/>
      <c r="F477" s="528"/>
      <c r="G477" s="528"/>
      <c r="H477" s="528"/>
      <c r="I477" s="528"/>
      <c r="J477" s="528"/>
      <c r="K477" s="528"/>
      <c r="L477" s="528"/>
      <c r="M477" s="528"/>
      <c r="N477" s="528"/>
      <c r="O477" s="528"/>
      <c r="P477" s="528"/>
      <c r="Q477" s="528"/>
      <c r="R477" s="528"/>
      <c r="S477" s="528"/>
      <c r="T477" s="528"/>
      <c r="U477" s="528"/>
      <c r="V477" s="528"/>
      <c r="W477" s="528"/>
      <c r="X477" s="528"/>
      <c r="Y477" s="528"/>
      <c r="Z477" s="528"/>
    </row>
    <row r="478" spans="1:26" ht="14.25" customHeight="1" x14ac:dyDescent="0.2">
      <c r="A478" s="528"/>
      <c r="B478" s="528"/>
      <c r="C478" s="528"/>
      <c r="D478" s="528"/>
      <c r="E478" s="529"/>
      <c r="F478" s="528"/>
      <c r="G478" s="528"/>
      <c r="H478" s="528"/>
      <c r="I478" s="528"/>
      <c r="J478" s="528"/>
      <c r="K478" s="528"/>
      <c r="L478" s="528"/>
      <c r="M478" s="528"/>
      <c r="N478" s="528"/>
      <c r="O478" s="528"/>
      <c r="P478" s="528"/>
      <c r="Q478" s="528"/>
      <c r="R478" s="528"/>
      <c r="S478" s="528"/>
      <c r="T478" s="528"/>
      <c r="U478" s="528"/>
      <c r="V478" s="528"/>
      <c r="W478" s="528"/>
      <c r="X478" s="528"/>
      <c r="Y478" s="528"/>
      <c r="Z478" s="528"/>
    </row>
    <row r="479" spans="1:26" ht="14.25" customHeight="1" x14ac:dyDescent="0.2">
      <c r="A479" s="528"/>
      <c r="B479" s="528"/>
      <c r="C479" s="528"/>
      <c r="D479" s="528"/>
      <c r="E479" s="529"/>
      <c r="F479" s="528"/>
      <c r="G479" s="528"/>
      <c r="H479" s="528"/>
      <c r="I479" s="528"/>
      <c r="J479" s="528"/>
      <c r="K479" s="528"/>
      <c r="L479" s="528"/>
      <c r="M479" s="528"/>
      <c r="N479" s="528"/>
      <c r="O479" s="528"/>
      <c r="P479" s="528"/>
      <c r="Q479" s="528"/>
      <c r="R479" s="528"/>
      <c r="S479" s="528"/>
      <c r="T479" s="528"/>
      <c r="U479" s="528"/>
      <c r="V479" s="528"/>
      <c r="W479" s="528"/>
      <c r="X479" s="528"/>
      <c r="Y479" s="528"/>
      <c r="Z479" s="528"/>
    </row>
    <row r="480" spans="1:26" ht="14.25" customHeight="1" x14ac:dyDescent="0.2">
      <c r="A480" s="528"/>
      <c r="B480" s="528"/>
      <c r="C480" s="528"/>
      <c r="D480" s="528"/>
      <c r="E480" s="529"/>
      <c r="F480" s="528"/>
      <c r="G480" s="528"/>
      <c r="H480" s="528"/>
      <c r="I480" s="528"/>
      <c r="J480" s="528"/>
      <c r="K480" s="528"/>
      <c r="L480" s="528"/>
      <c r="M480" s="528"/>
      <c r="N480" s="528"/>
      <c r="O480" s="528"/>
      <c r="P480" s="528"/>
      <c r="Q480" s="528"/>
      <c r="R480" s="528"/>
      <c r="S480" s="528"/>
      <c r="T480" s="528"/>
      <c r="U480" s="528"/>
      <c r="V480" s="528"/>
      <c r="W480" s="528"/>
      <c r="X480" s="528"/>
      <c r="Y480" s="528"/>
      <c r="Z480" s="528"/>
    </row>
    <row r="481" spans="1:26" ht="14.25" customHeight="1" x14ac:dyDescent="0.2">
      <c r="A481" s="528"/>
      <c r="B481" s="528"/>
      <c r="C481" s="528"/>
      <c r="D481" s="528"/>
      <c r="E481" s="529"/>
      <c r="F481" s="528"/>
      <c r="G481" s="528"/>
      <c r="H481" s="528"/>
      <c r="I481" s="528"/>
      <c r="J481" s="528"/>
      <c r="K481" s="528"/>
      <c r="L481" s="528"/>
      <c r="M481" s="528"/>
      <c r="N481" s="528"/>
      <c r="O481" s="528"/>
      <c r="P481" s="528"/>
      <c r="Q481" s="528"/>
      <c r="R481" s="528"/>
      <c r="S481" s="528"/>
      <c r="T481" s="528"/>
      <c r="U481" s="528"/>
      <c r="V481" s="528"/>
      <c r="W481" s="528"/>
      <c r="X481" s="528"/>
      <c r="Y481" s="528"/>
      <c r="Z481" s="528"/>
    </row>
    <row r="482" spans="1:26" ht="14.25" customHeight="1" x14ac:dyDescent="0.2">
      <c r="A482" s="528"/>
      <c r="B482" s="528"/>
      <c r="C482" s="528"/>
      <c r="D482" s="528"/>
      <c r="E482" s="529"/>
      <c r="F482" s="528"/>
      <c r="G482" s="528"/>
      <c r="H482" s="528"/>
      <c r="I482" s="528"/>
      <c r="J482" s="528"/>
      <c r="K482" s="528"/>
      <c r="L482" s="528"/>
      <c r="M482" s="528"/>
      <c r="N482" s="528"/>
      <c r="O482" s="528"/>
      <c r="P482" s="528"/>
      <c r="Q482" s="528"/>
      <c r="R482" s="528"/>
      <c r="S482" s="528"/>
      <c r="T482" s="528"/>
      <c r="U482" s="528"/>
      <c r="V482" s="528"/>
      <c r="W482" s="528"/>
      <c r="X482" s="528"/>
      <c r="Y482" s="528"/>
      <c r="Z482" s="528"/>
    </row>
    <row r="483" spans="1:26" ht="14.25" customHeight="1" x14ac:dyDescent="0.2">
      <c r="A483" s="528"/>
      <c r="B483" s="528"/>
      <c r="C483" s="528"/>
      <c r="D483" s="528"/>
      <c r="E483" s="529"/>
      <c r="F483" s="528"/>
      <c r="G483" s="528"/>
      <c r="H483" s="528"/>
      <c r="I483" s="528"/>
      <c r="J483" s="528"/>
      <c r="K483" s="528"/>
      <c r="L483" s="528"/>
      <c r="M483" s="528"/>
      <c r="N483" s="528"/>
      <c r="O483" s="528"/>
      <c r="P483" s="528"/>
      <c r="Q483" s="528"/>
      <c r="R483" s="528"/>
      <c r="S483" s="528"/>
      <c r="T483" s="528"/>
      <c r="U483" s="528"/>
      <c r="V483" s="528"/>
      <c r="W483" s="528"/>
      <c r="X483" s="528"/>
      <c r="Y483" s="528"/>
      <c r="Z483" s="528"/>
    </row>
    <row r="484" spans="1:26" ht="14.25" customHeight="1" x14ac:dyDescent="0.2">
      <c r="A484" s="528"/>
      <c r="B484" s="528"/>
      <c r="C484" s="528"/>
      <c r="D484" s="528"/>
      <c r="E484" s="529"/>
      <c r="F484" s="528"/>
      <c r="G484" s="528"/>
      <c r="H484" s="528"/>
      <c r="I484" s="528"/>
      <c r="J484" s="528"/>
      <c r="K484" s="528"/>
      <c r="L484" s="528"/>
      <c r="M484" s="528"/>
      <c r="N484" s="528"/>
      <c r="O484" s="528"/>
      <c r="P484" s="528"/>
      <c r="Q484" s="528"/>
      <c r="R484" s="528"/>
      <c r="S484" s="528"/>
      <c r="T484" s="528"/>
      <c r="U484" s="528"/>
      <c r="V484" s="528"/>
      <c r="W484" s="528"/>
      <c r="X484" s="528"/>
      <c r="Y484" s="528"/>
      <c r="Z484" s="528"/>
    </row>
    <row r="485" spans="1:26" ht="14.25" customHeight="1" x14ac:dyDescent="0.2">
      <c r="A485" s="528"/>
      <c r="B485" s="528"/>
      <c r="C485" s="528"/>
      <c r="D485" s="528"/>
      <c r="E485" s="529"/>
      <c r="F485" s="528"/>
      <c r="G485" s="528"/>
      <c r="H485" s="528"/>
      <c r="I485" s="528"/>
      <c r="J485" s="528"/>
      <c r="K485" s="528"/>
      <c r="L485" s="528"/>
      <c r="M485" s="528"/>
      <c r="N485" s="528"/>
      <c r="O485" s="528"/>
      <c r="P485" s="528"/>
      <c r="Q485" s="528"/>
      <c r="R485" s="528"/>
      <c r="S485" s="528"/>
      <c r="T485" s="528"/>
      <c r="U485" s="528"/>
      <c r="V485" s="528"/>
      <c r="W485" s="528"/>
      <c r="X485" s="528"/>
      <c r="Y485" s="528"/>
      <c r="Z485" s="528"/>
    </row>
    <row r="486" spans="1:26" ht="14.25" customHeight="1" x14ac:dyDescent="0.2">
      <c r="A486" s="528"/>
      <c r="B486" s="528"/>
      <c r="C486" s="528"/>
      <c r="D486" s="528"/>
      <c r="E486" s="529"/>
      <c r="F486" s="528"/>
      <c r="G486" s="528"/>
      <c r="H486" s="528"/>
      <c r="I486" s="528"/>
      <c r="J486" s="528"/>
      <c r="K486" s="528"/>
      <c r="L486" s="528"/>
      <c r="M486" s="528"/>
      <c r="N486" s="528"/>
      <c r="O486" s="528"/>
      <c r="P486" s="528"/>
      <c r="Q486" s="528"/>
      <c r="R486" s="528"/>
      <c r="S486" s="528"/>
      <c r="T486" s="528"/>
      <c r="U486" s="528"/>
      <c r="V486" s="528"/>
      <c r="W486" s="528"/>
      <c r="X486" s="528"/>
      <c r="Y486" s="528"/>
      <c r="Z486" s="528"/>
    </row>
    <row r="487" spans="1:26" ht="14.25" customHeight="1" x14ac:dyDescent="0.2">
      <c r="A487" s="528"/>
      <c r="B487" s="528"/>
      <c r="C487" s="528"/>
      <c r="D487" s="528"/>
      <c r="E487" s="529"/>
      <c r="F487" s="528"/>
      <c r="G487" s="528"/>
      <c r="H487" s="528"/>
      <c r="I487" s="528"/>
      <c r="J487" s="528"/>
      <c r="K487" s="528"/>
      <c r="L487" s="528"/>
      <c r="M487" s="528"/>
      <c r="N487" s="528"/>
      <c r="O487" s="528"/>
      <c r="P487" s="528"/>
      <c r="Q487" s="528"/>
      <c r="R487" s="528"/>
      <c r="S487" s="528"/>
      <c r="T487" s="528"/>
      <c r="U487" s="528"/>
      <c r="V487" s="528"/>
      <c r="W487" s="528"/>
      <c r="X487" s="528"/>
      <c r="Y487" s="528"/>
      <c r="Z487" s="528"/>
    </row>
    <row r="488" spans="1:26" ht="14.25" customHeight="1" x14ac:dyDescent="0.2">
      <c r="A488" s="528"/>
      <c r="B488" s="528"/>
      <c r="C488" s="528"/>
      <c r="D488" s="528"/>
      <c r="E488" s="529"/>
      <c r="F488" s="528"/>
      <c r="G488" s="528"/>
      <c r="H488" s="528"/>
      <c r="I488" s="528"/>
      <c r="J488" s="528"/>
      <c r="K488" s="528"/>
      <c r="L488" s="528"/>
      <c r="M488" s="528"/>
      <c r="N488" s="528"/>
      <c r="O488" s="528"/>
      <c r="P488" s="528"/>
      <c r="Q488" s="528"/>
      <c r="R488" s="528"/>
      <c r="S488" s="528"/>
      <c r="T488" s="528"/>
      <c r="U488" s="528"/>
      <c r="V488" s="528"/>
      <c r="W488" s="528"/>
      <c r="X488" s="528"/>
      <c r="Y488" s="528"/>
      <c r="Z488" s="528"/>
    </row>
    <row r="489" spans="1:26" ht="14.25" customHeight="1" x14ac:dyDescent="0.2">
      <c r="A489" s="528"/>
      <c r="B489" s="528"/>
      <c r="C489" s="528"/>
      <c r="D489" s="528"/>
      <c r="E489" s="529"/>
      <c r="F489" s="528"/>
      <c r="G489" s="528"/>
      <c r="H489" s="528"/>
      <c r="I489" s="528"/>
      <c r="J489" s="528"/>
      <c r="K489" s="528"/>
      <c r="L489" s="528"/>
      <c r="M489" s="528"/>
      <c r="N489" s="528"/>
      <c r="O489" s="528"/>
      <c r="P489" s="528"/>
      <c r="Q489" s="528"/>
      <c r="R489" s="528"/>
      <c r="S489" s="528"/>
      <c r="T489" s="528"/>
      <c r="U489" s="528"/>
      <c r="V489" s="528"/>
      <c r="W489" s="528"/>
      <c r="X489" s="528"/>
      <c r="Y489" s="528"/>
      <c r="Z489" s="528"/>
    </row>
    <row r="490" spans="1:26" ht="14.25" customHeight="1" x14ac:dyDescent="0.2">
      <c r="A490" s="528"/>
      <c r="B490" s="528"/>
      <c r="C490" s="528"/>
      <c r="D490" s="528"/>
      <c r="E490" s="529"/>
      <c r="F490" s="528"/>
      <c r="G490" s="528"/>
      <c r="H490" s="528"/>
      <c r="I490" s="528"/>
      <c r="J490" s="528"/>
      <c r="K490" s="528"/>
      <c r="L490" s="528"/>
      <c r="M490" s="528"/>
      <c r="N490" s="528"/>
      <c r="O490" s="528"/>
      <c r="P490" s="528"/>
      <c r="Q490" s="528"/>
      <c r="R490" s="528"/>
      <c r="S490" s="528"/>
      <c r="T490" s="528"/>
      <c r="U490" s="528"/>
      <c r="V490" s="528"/>
      <c r="W490" s="528"/>
      <c r="X490" s="528"/>
      <c r="Y490" s="528"/>
      <c r="Z490" s="528"/>
    </row>
    <row r="491" spans="1:26" ht="14.25" customHeight="1" x14ac:dyDescent="0.2">
      <c r="A491" s="528"/>
      <c r="B491" s="528"/>
      <c r="C491" s="528"/>
      <c r="D491" s="528"/>
      <c r="E491" s="529"/>
      <c r="F491" s="528"/>
      <c r="G491" s="528"/>
      <c r="H491" s="528"/>
      <c r="I491" s="528"/>
      <c r="J491" s="528"/>
      <c r="K491" s="528"/>
      <c r="L491" s="528"/>
      <c r="M491" s="528"/>
      <c r="N491" s="528"/>
      <c r="O491" s="528"/>
      <c r="P491" s="528"/>
      <c r="Q491" s="528"/>
      <c r="R491" s="528"/>
      <c r="S491" s="528"/>
      <c r="T491" s="528"/>
      <c r="U491" s="528"/>
      <c r="V491" s="528"/>
      <c r="W491" s="528"/>
      <c r="X491" s="528"/>
      <c r="Y491" s="528"/>
      <c r="Z491" s="528"/>
    </row>
    <row r="492" spans="1:26" ht="14.25" customHeight="1" x14ac:dyDescent="0.2">
      <c r="A492" s="528"/>
      <c r="B492" s="528"/>
      <c r="C492" s="528"/>
      <c r="D492" s="528"/>
      <c r="E492" s="529"/>
      <c r="F492" s="528"/>
      <c r="G492" s="528"/>
      <c r="H492" s="528"/>
      <c r="I492" s="528"/>
      <c r="J492" s="528"/>
      <c r="K492" s="528"/>
      <c r="L492" s="528"/>
      <c r="M492" s="528"/>
      <c r="N492" s="528"/>
      <c r="O492" s="528"/>
      <c r="P492" s="528"/>
      <c r="Q492" s="528"/>
      <c r="R492" s="528"/>
      <c r="S492" s="528"/>
      <c r="T492" s="528"/>
      <c r="U492" s="528"/>
      <c r="V492" s="528"/>
      <c r="W492" s="528"/>
      <c r="X492" s="528"/>
      <c r="Y492" s="528"/>
      <c r="Z492" s="528"/>
    </row>
    <row r="493" spans="1:26" ht="14.25" customHeight="1" x14ac:dyDescent="0.2">
      <c r="A493" s="528"/>
      <c r="B493" s="528"/>
      <c r="C493" s="528"/>
      <c r="D493" s="528"/>
      <c r="E493" s="529"/>
      <c r="F493" s="528"/>
      <c r="G493" s="528"/>
      <c r="H493" s="528"/>
      <c r="I493" s="528"/>
      <c r="J493" s="528"/>
      <c r="K493" s="528"/>
      <c r="L493" s="528"/>
      <c r="M493" s="528"/>
      <c r="N493" s="528"/>
      <c r="O493" s="528"/>
      <c r="P493" s="528"/>
      <c r="Q493" s="528"/>
      <c r="R493" s="528"/>
      <c r="S493" s="528"/>
      <c r="T493" s="528"/>
      <c r="U493" s="528"/>
      <c r="V493" s="528"/>
      <c r="W493" s="528"/>
      <c r="X493" s="528"/>
      <c r="Y493" s="528"/>
      <c r="Z493" s="528"/>
    </row>
    <row r="494" spans="1:26" ht="14.25" customHeight="1" x14ac:dyDescent="0.2">
      <c r="A494" s="528"/>
      <c r="B494" s="528"/>
      <c r="C494" s="528"/>
      <c r="D494" s="528"/>
      <c r="E494" s="529"/>
      <c r="F494" s="528"/>
      <c r="G494" s="528"/>
      <c r="H494" s="528"/>
      <c r="I494" s="528"/>
      <c r="J494" s="528"/>
      <c r="K494" s="528"/>
      <c r="L494" s="528"/>
      <c r="M494" s="528"/>
      <c r="N494" s="528"/>
      <c r="O494" s="528"/>
      <c r="P494" s="528"/>
      <c r="Q494" s="528"/>
      <c r="R494" s="528"/>
      <c r="S494" s="528"/>
      <c r="T494" s="528"/>
      <c r="U494" s="528"/>
      <c r="V494" s="528"/>
      <c r="W494" s="528"/>
      <c r="X494" s="528"/>
      <c r="Y494" s="528"/>
      <c r="Z494" s="528"/>
    </row>
    <row r="495" spans="1:26" ht="14.25" customHeight="1" x14ac:dyDescent="0.2">
      <c r="A495" s="528"/>
      <c r="B495" s="528"/>
      <c r="C495" s="528"/>
      <c r="D495" s="528"/>
      <c r="E495" s="529"/>
      <c r="F495" s="528"/>
      <c r="G495" s="528"/>
      <c r="H495" s="528"/>
      <c r="I495" s="528"/>
      <c r="J495" s="528"/>
      <c r="K495" s="528"/>
      <c r="L495" s="528"/>
      <c r="M495" s="528"/>
      <c r="N495" s="528"/>
      <c r="O495" s="528"/>
      <c r="P495" s="528"/>
      <c r="Q495" s="528"/>
      <c r="R495" s="528"/>
      <c r="S495" s="528"/>
      <c r="T495" s="528"/>
      <c r="U495" s="528"/>
      <c r="V495" s="528"/>
      <c r="W495" s="528"/>
      <c r="X495" s="528"/>
      <c r="Y495" s="528"/>
      <c r="Z495" s="528"/>
    </row>
    <row r="496" spans="1:26" ht="14.25" customHeight="1" x14ac:dyDescent="0.2">
      <c r="A496" s="528"/>
      <c r="B496" s="528"/>
      <c r="C496" s="528"/>
      <c r="D496" s="528"/>
      <c r="E496" s="529"/>
      <c r="F496" s="528"/>
      <c r="G496" s="528"/>
      <c r="H496" s="528"/>
      <c r="I496" s="528"/>
      <c r="J496" s="528"/>
      <c r="K496" s="528"/>
      <c r="L496" s="528"/>
      <c r="M496" s="528"/>
      <c r="N496" s="528"/>
      <c r="O496" s="528"/>
      <c r="P496" s="528"/>
      <c r="Q496" s="528"/>
      <c r="R496" s="528"/>
      <c r="S496" s="528"/>
      <c r="T496" s="528"/>
      <c r="U496" s="528"/>
      <c r="V496" s="528"/>
      <c r="W496" s="528"/>
      <c r="X496" s="528"/>
      <c r="Y496" s="528"/>
      <c r="Z496" s="528"/>
    </row>
    <row r="497" spans="1:26" ht="14.25" customHeight="1" x14ac:dyDescent="0.2">
      <c r="A497" s="528"/>
      <c r="B497" s="528"/>
      <c r="C497" s="528"/>
      <c r="D497" s="528"/>
      <c r="E497" s="529"/>
      <c r="F497" s="528"/>
      <c r="G497" s="528"/>
      <c r="H497" s="528"/>
      <c r="I497" s="528"/>
      <c r="J497" s="528"/>
      <c r="K497" s="528"/>
      <c r="L497" s="528"/>
      <c r="M497" s="528"/>
      <c r="N497" s="528"/>
      <c r="O497" s="528"/>
      <c r="P497" s="528"/>
      <c r="Q497" s="528"/>
      <c r="R497" s="528"/>
      <c r="S497" s="528"/>
      <c r="T497" s="528"/>
      <c r="U497" s="528"/>
      <c r="V497" s="528"/>
      <c r="W497" s="528"/>
      <c r="X497" s="528"/>
      <c r="Y497" s="528"/>
      <c r="Z497" s="528"/>
    </row>
    <row r="498" spans="1:26" ht="14.25" customHeight="1" x14ac:dyDescent="0.2">
      <c r="A498" s="528"/>
      <c r="B498" s="528"/>
      <c r="C498" s="528"/>
      <c r="D498" s="528"/>
      <c r="E498" s="529"/>
      <c r="F498" s="528"/>
      <c r="G498" s="528"/>
      <c r="H498" s="528"/>
      <c r="I498" s="528"/>
      <c r="J498" s="528"/>
      <c r="K498" s="528"/>
      <c r="L498" s="528"/>
      <c r="M498" s="528"/>
      <c r="N498" s="528"/>
      <c r="O498" s="528"/>
      <c r="P498" s="528"/>
      <c r="Q498" s="528"/>
      <c r="R498" s="528"/>
      <c r="S498" s="528"/>
      <c r="T498" s="528"/>
      <c r="U498" s="528"/>
      <c r="V498" s="528"/>
      <c r="W498" s="528"/>
      <c r="X498" s="528"/>
      <c r="Y498" s="528"/>
      <c r="Z498" s="528"/>
    </row>
    <row r="499" spans="1:26" ht="14.25" customHeight="1" x14ac:dyDescent="0.2">
      <c r="A499" s="528"/>
      <c r="B499" s="528"/>
      <c r="C499" s="528"/>
      <c r="D499" s="528"/>
      <c r="E499" s="529"/>
      <c r="F499" s="528"/>
      <c r="G499" s="528"/>
      <c r="H499" s="528"/>
      <c r="I499" s="528"/>
      <c r="J499" s="528"/>
      <c r="K499" s="528"/>
      <c r="L499" s="528"/>
      <c r="M499" s="528"/>
      <c r="N499" s="528"/>
      <c r="O499" s="528"/>
      <c r="P499" s="528"/>
      <c r="Q499" s="528"/>
      <c r="R499" s="528"/>
      <c r="S499" s="528"/>
      <c r="T499" s="528"/>
      <c r="U499" s="528"/>
      <c r="V499" s="528"/>
      <c r="W499" s="528"/>
      <c r="X499" s="528"/>
      <c r="Y499" s="528"/>
      <c r="Z499" s="528"/>
    </row>
    <row r="500" spans="1:26" ht="14.25" customHeight="1" x14ac:dyDescent="0.2">
      <c r="A500" s="528"/>
      <c r="B500" s="528"/>
      <c r="C500" s="528"/>
      <c r="D500" s="528"/>
      <c r="E500" s="529"/>
      <c r="F500" s="528"/>
      <c r="G500" s="528"/>
      <c r="H500" s="528"/>
      <c r="I500" s="528"/>
      <c r="J500" s="528"/>
      <c r="K500" s="528"/>
      <c r="L500" s="528"/>
      <c r="M500" s="528"/>
      <c r="N500" s="528"/>
      <c r="O500" s="528"/>
      <c r="P500" s="528"/>
      <c r="Q500" s="528"/>
      <c r="R500" s="528"/>
      <c r="S500" s="528"/>
      <c r="T500" s="528"/>
      <c r="U500" s="528"/>
      <c r="V500" s="528"/>
      <c r="W500" s="528"/>
      <c r="X500" s="528"/>
      <c r="Y500" s="528"/>
      <c r="Z500" s="528"/>
    </row>
    <row r="501" spans="1:26" ht="14.25" customHeight="1" x14ac:dyDescent="0.2">
      <c r="A501" s="528"/>
      <c r="B501" s="528"/>
      <c r="C501" s="528"/>
      <c r="D501" s="528"/>
      <c r="E501" s="529"/>
      <c r="F501" s="528"/>
      <c r="G501" s="528"/>
      <c r="H501" s="528"/>
      <c r="I501" s="528"/>
      <c r="J501" s="528"/>
      <c r="K501" s="528"/>
      <c r="L501" s="528"/>
      <c r="M501" s="528"/>
      <c r="N501" s="528"/>
      <c r="O501" s="528"/>
      <c r="P501" s="528"/>
      <c r="Q501" s="528"/>
      <c r="R501" s="528"/>
      <c r="S501" s="528"/>
      <c r="T501" s="528"/>
      <c r="U501" s="528"/>
      <c r="V501" s="528"/>
      <c r="W501" s="528"/>
      <c r="X501" s="528"/>
      <c r="Y501" s="528"/>
      <c r="Z501" s="528"/>
    </row>
    <row r="502" spans="1:26" ht="14.25" customHeight="1" x14ac:dyDescent="0.2">
      <c r="A502" s="528"/>
      <c r="B502" s="528"/>
      <c r="C502" s="528"/>
      <c r="D502" s="528"/>
      <c r="E502" s="529"/>
      <c r="F502" s="528"/>
      <c r="G502" s="528"/>
      <c r="H502" s="528"/>
      <c r="I502" s="528"/>
      <c r="J502" s="528"/>
      <c r="K502" s="528"/>
      <c r="L502" s="528"/>
      <c r="M502" s="528"/>
      <c r="N502" s="528"/>
      <c r="O502" s="528"/>
      <c r="P502" s="528"/>
      <c r="Q502" s="528"/>
      <c r="R502" s="528"/>
      <c r="S502" s="528"/>
      <c r="T502" s="528"/>
      <c r="U502" s="528"/>
      <c r="V502" s="528"/>
      <c r="W502" s="528"/>
      <c r="X502" s="528"/>
      <c r="Y502" s="528"/>
      <c r="Z502" s="528"/>
    </row>
    <row r="503" spans="1:26" ht="14.25" customHeight="1" x14ac:dyDescent="0.2">
      <c r="A503" s="528"/>
      <c r="B503" s="528"/>
      <c r="C503" s="528"/>
      <c r="D503" s="528"/>
      <c r="E503" s="529"/>
      <c r="F503" s="528"/>
      <c r="G503" s="528"/>
      <c r="H503" s="528"/>
      <c r="I503" s="528"/>
      <c r="J503" s="528"/>
      <c r="K503" s="528"/>
      <c r="L503" s="528"/>
      <c r="M503" s="528"/>
      <c r="N503" s="528"/>
      <c r="O503" s="528"/>
      <c r="P503" s="528"/>
      <c r="Q503" s="528"/>
      <c r="R503" s="528"/>
      <c r="S503" s="528"/>
      <c r="T503" s="528"/>
      <c r="U503" s="528"/>
      <c r="V503" s="528"/>
      <c r="W503" s="528"/>
      <c r="X503" s="528"/>
      <c r="Y503" s="528"/>
      <c r="Z503" s="528"/>
    </row>
    <row r="504" spans="1:26" ht="14.25" customHeight="1" x14ac:dyDescent="0.2">
      <c r="A504" s="528"/>
      <c r="B504" s="528"/>
      <c r="C504" s="528"/>
      <c r="D504" s="528"/>
      <c r="E504" s="529"/>
      <c r="F504" s="528"/>
      <c r="G504" s="528"/>
      <c r="H504" s="528"/>
      <c r="I504" s="528"/>
      <c r="J504" s="528"/>
      <c r="K504" s="528"/>
      <c r="L504" s="528"/>
      <c r="M504" s="528"/>
      <c r="N504" s="528"/>
      <c r="O504" s="528"/>
      <c r="P504" s="528"/>
      <c r="Q504" s="528"/>
      <c r="R504" s="528"/>
      <c r="S504" s="528"/>
      <c r="T504" s="528"/>
      <c r="U504" s="528"/>
      <c r="V504" s="528"/>
      <c r="W504" s="528"/>
      <c r="X504" s="528"/>
      <c r="Y504" s="528"/>
      <c r="Z504" s="528"/>
    </row>
    <row r="505" spans="1:26" ht="14.25" customHeight="1" x14ac:dyDescent="0.2">
      <c r="A505" s="528"/>
      <c r="B505" s="528"/>
      <c r="C505" s="528"/>
      <c r="D505" s="528"/>
      <c r="E505" s="529"/>
      <c r="F505" s="528"/>
      <c r="G505" s="528"/>
      <c r="H505" s="528"/>
      <c r="I505" s="528"/>
      <c r="J505" s="528"/>
      <c r="K505" s="528"/>
      <c r="L505" s="528"/>
      <c r="M505" s="528"/>
      <c r="N505" s="528"/>
      <c r="O505" s="528"/>
      <c r="P505" s="528"/>
      <c r="Q505" s="528"/>
      <c r="R505" s="528"/>
      <c r="S505" s="528"/>
      <c r="T505" s="528"/>
      <c r="U505" s="528"/>
      <c r="V505" s="528"/>
      <c r="W505" s="528"/>
      <c r="X505" s="528"/>
      <c r="Y505" s="528"/>
      <c r="Z505" s="528"/>
    </row>
    <row r="506" spans="1:26" ht="14.25" customHeight="1" x14ac:dyDescent="0.2">
      <c r="A506" s="528"/>
      <c r="B506" s="528"/>
      <c r="C506" s="528"/>
      <c r="D506" s="528"/>
      <c r="E506" s="529"/>
      <c r="F506" s="528"/>
      <c r="G506" s="528"/>
      <c r="H506" s="528"/>
      <c r="I506" s="528"/>
      <c r="J506" s="528"/>
      <c r="K506" s="528"/>
      <c r="L506" s="528"/>
      <c r="M506" s="528"/>
      <c r="N506" s="528"/>
      <c r="O506" s="528"/>
      <c r="P506" s="528"/>
      <c r="Q506" s="528"/>
      <c r="R506" s="528"/>
      <c r="S506" s="528"/>
      <c r="T506" s="528"/>
      <c r="U506" s="528"/>
      <c r="V506" s="528"/>
      <c r="W506" s="528"/>
      <c r="X506" s="528"/>
      <c r="Y506" s="528"/>
      <c r="Z506" s="528"/>
    </row>
    <row r="507" spans="1:26" ht="14.25" customHeight="1" x14ac:dyDescent="0.2">
      <c r="A507" s="528"/>
      <c r="B507" s="528"/>
      <c r="C507" s="528"/>
      <c r="D507" s="528"/>
      <c r="E507" s="529"/>
      <c r="F507" s="528"/>
      <c r="G507" s="528"/>
      <c r="H507" s="528"/>
      <c r="I507" s="528"/>
      <c r="J507" s="528"/>
      <c r="K507" s="528"/>
      <c r="L507" s="528"/>
      <c r="M507" s="528"/>
      <c r="N507" s="528"/>
      <c r="O507" s="528"/>
      <c r="P507" s="528"/>
      <c r="Q507" s="528"/>
      <c r="R507" s="528"/>
      <c r="S507" s="528"/>
      <c r="T507" s="528"/>
      <c r="U507" s="528"/>
      <c r="V507" s="528"/>
      <c r="W507" s="528"/>
      <c r="X507" s="528"/>
      <c r="Y507" s="528"/>
      <c r="Z507" s="528"/>
    </row>
    <row r="508" spans="1:26" ht="14.25" customHeight="1" x14ac:dyDescent="0.2">
      <c r="A508" s="528"/>
      <c r="B508" s="528"/>
      <c r="C508" s="528"/>
      <c r="D508" s="528"/>
      <c r="E508" s="529"/>
      <c r="F508" s="528"/>
      <c r="G508" s="528"/>
      <c r="H508" s="528"/>
      <c r="I508" s="528"/>
      <c r="J508" s="528"/>
      <c r="K508" s="528"/>
      <c r="L508" s="528"/>
      <c r="M508" s="528"/>
      <c r="N508" s="528"/>
      <c r="O508" s="528"/>
      <c r="P508" s="528"/>
      <c r="Q508" s="528"/>
      <c r="R508" s="528"/>
      <c r="S508" s="528"/>
      <c r="T508" s="528"/>
      <c r="U508" s="528"/>
      <c r="V508" s="528"/>
      <c r="W508" s="528"/>
      <c r="X508" s="528"/>
      <c r="Y508" s="528"/>
      <c r="Z508" s="528"/>
    </row>
    <row r="509" spans="1:26" ht="14.25" customHeight="1" x14ac:dyDescent="0.2">
      <c r="A509" s="528"/>
      <c r="B509" s="528"/>
      <c r="C509" s="528"/>
      <c r="D509" s="528"/>
      <c r="E509" s="529"/>
      <c r="F509" s="528"/>
      <c r="G509" s="528"/>
      <c r="H509" s="528"/>
      <c r="I509" s="528"/>
      <c r="J509" s="528"/>
      <c r="K509" s="528"/>
      <c r="L509" s="528"/>
      <c r="M509" s="528"/>
      <c r="N509" s="528"/>
      <c r="O509" s="528"/>
      <c r="P509" s="528"/>
      <c r="Q509" s="528"/>
      <c r="R509" s="528"/>
      <c r="S509" s="528"/>
      <c r="T509" s="528"/>
      <c r="U509" s="528"/>
      <c r="V509" s="528"/>
      <c r="W509" s="528"/>
      <c r="X509" s="528"/>
      <c r="Y509" s="528"/>
      <c r="Z509" s="528"/>
    </row>
    <row r="510" spans="1:26" ht="14.25" customHeight="1" x14ac:dyDescent="0.2">
      <c r="A510" s="528"/>
      <c r="B510" s="528"/>
      <c r="C510" s="528"/>
      <c r="D510" s="528"/>
      <c r="E510" s="529"/>
      <c r="F510" s="528"/>
      <c r="G510" s="528"/>
      <c r="H510" s="528"/>
      <c r="I510" s="528"/>
      <c r="J510" s="528"/>
      <c r="K510" s="528"/>
      <c r="L510" s="528"/>
      <c r="M510" s="528"/>
      <c r="N510" s="528"/>
      <c r="O510" s="528"/>
      <c r="P510" s="528"/>
      <c r="Q510" s="528"/>
      <c r="R510" s="528"/>
      <c r="S510" s="528"/>
      <c r="T510" s="528"/>
      <c r="U510" s="528"/>
      <c r="V510" s="528"/>
      <c r="W510" s="528"/>
      <c r="X510" s="528"/>
      <c r="Y510" s="528"/>
      <c r="Z510" s="528"/>
    </row>
    <row r="511" spans="1:26" ht="14.25" customHeight="1" x14ac:dyDescent="0.2">
      <c r="A511" s="528"/>
      <c r="B511" s="528"/>
      <c r="C511" s="528"/>
      <c r="D511" s="528"/>
      <c r="E511" s="529"/>
      <c r="F511" s="528"/>
      <c r="G511" s="528"/>
      <c r="H511" s="528"/>
      <c r="I511" s="528"/>
      <c r="J511" s="528"/>
      <c r="K511" s="528"/>
      <c r="L511" s="528"/>
      <c r="M511" s="528"/>
      <c r="N511" s="528"/>
      <c r="O511" s="528"/>
      <c r="P511" s="528"/>
      <c r="Q511" s="528"/>
      <c r="R511" s="528"/>
      <c r="S511" s="528"/>
      <c r="T511" s="528"/>
      <c r="U511" s="528"/>
      <c r="V511" s="528"/>
      <c r="W511" s="528"/>
      <c r="X511" s="528"/>
      <c r="Y511" s="528"/>
      <c r="Z511" s="528"/>
    </row>
    <row r="512" spans="1:26" ht="14.25" customHeight="1" x14ac:dyDescent="0.2">
      <c r="A512" s="528"/>
      <c r="B512" s="528"/>
      <c r="C512" s="528"/>
      <c r="D512" s="528"/>
      <c r="E512" s="529"/>
      <c r="F512" s="528"/>
      <c r="G512" s="528"/>
      <c r="H512" s="528"/>
      <c r="I512" s="528"/>
      <c r="J512" s="528"/>
      <c r="K512" s="528"/>
      <c r="L512" s="528"/>
      <c r="M512" s="528"/>
      <c r="N512" s="528"/>
      <c r="O512" s="528"/>
      <c r="P512" s="528"/>
      <c r="Q512" s="528"/>
      <c r="R512" s="528"/>
      <c r="S512" s="528"/>
      <c r="T512" s="528"/>
      <c r="U512" s="528"/>
      <c r="V512" s="528"/>
      <c r="W512" s="528"/>
      <c r="X512" s="528"/>
      <c r="Y512" s="528"/>
      <c r="Z512" s="528"/>
    </row>
    <row r="513" spans="1:26" ht="14.25" customHeight="1" x14ac:dyDescent="0.2">
      <c r="A513" s="528"/>
      <c r="B513" s="528"/>
      <c r="C513" s="528"/>
      <c r="D513" s="528"/>
      <c r="E513" s="529"/>
      <c r="F513" s="528"/>
      <c r="G513" s="528"/>
      <c r="H513" s="528"/>
      <c r="I513" s="528"/>
      <c r="J513" s="528"/>
      <c r="K513" s="528"/>
      <c r="L513" s="528"/>
      <c r="M513" s="528"/>
      <c r="N513" s="528"/>
      <c r="O513" s="528"/>
      <c r="P513" s="528"/>
      <c r="Q513" s="528"/>
      <c r="R513" s="528"/>
      <c r="S513" s="528"/>
      <c r="T513" s="528"/>
      <c r="U513" s="528"/>
      <c r="V513" s="528"/>
      <c r="W513" s="528"/>
      <c r="X513" s="528"/>
      <c r="Y513" s="528"/>
      <c r="Z513" s="528"/>
    </row>
    <row r="514" spans="1:26" ht="14.25" customHeight="1" x14ac:dyDescent="0.2">
      <c r="A514" s="528"/>
      <c r="B514" s="528"/>
      <c r="C514" s="528"/>
      <c r="D514" s="528"/>
      <c r="E514" s="529"/>
      <c r="F514" s="528"/>
      <c r="G514" s="528"/>
      <c r="H514" s="528"/>
      <c r="I514" s="528"/>
      <c r="J514" s="528"/>
      <c r="K514" s="528"/>
      <c r="L514" s="528"/>
      <c r="M514" s="528"/>
      <c r="N514" s="528"/>
      <c r="O514" s="528"/>
      <c r="P514" s="528"/>
      <c r="Q514" s="528"/>
      <c r="R514" s="528"/>
      <c r="S514" s="528"/>
      <c r="T514" s="528"/>
      <c r="U514" s="528"/>
      <c r="V514" s="528"/>
      <c r="W514" s="528"/>
      <c r="X514" s="528"/>
      <c r="Y514" s="528"/>
      <c r="Z514" s="528"/>
    </row>
    <row r="515" spans="1:26" ht="14.25" customHeight="1" x14ac:dyDescent="0.2">
      <c r="A515" s="528"/>
      <c r="B515" s="528"/>
      <c r="C515" s="528"/>
      <c r="D515" s="528"/>
      <c r="E515" s="529"/>
      <c r="F515" s="528"/>
      <c r="G515" s="528"/>
      <c r="H515" s="528"/>
      <c r="I515" s="528"/>
      <c r="J515" s="528"/>
      <c r="K515" s="528"/>
      <c r="L515" s="528"/>
      <c r="M515" s="528"/>
      <c r="N515" s="528"/>
      <c r="O515" s="528"/>
      <c r="P515" s="528"/>
      <c r="Q515" s="528"/>
      <c r="R515" s="528"/>
      <c r="S515" s="528"/>
      <c r="T515" s="528"/>
      <c r="U515" s="528"/>
      <c r="V515" s="528"/>
      <c r="W515" s="528"/>
      <c r="X515" s="528"/>
      <c r="Y515" s="528"/>
      <c r="Z515" s="528"/>
    </row>
    <row r="516" spans="1:26" ht="14.25" customHeight="1" x14ac:dyDescent="0.2">
      <c r="A516" s="528"/>
      <c r="B516" s="528"/>
      <c r="C516" s="528"/>
      <c r="D516" s="528"/>
      <c r="E516" s="529"/>
      <c r="F516" s="528"/>
      <c r="G516" s="528"/>
      <c r="H516" s="528"/>
      <c r="I516" s="528"/>
      <c r="J516" s="528"/>
      <c r="K516" s="528"/>
      <c r="L516" s="528"/>
      <c r="M516" s="528"/>
      <c r="N516" s="528"/>
      <c r="O516" s="528"/>
      <c r="P516" s="528"/>
      <c r="Q516" s="528"/>
      <c r="R516" s="528"/>
      <c r="S516" s="528"/>
      <c r="T516" s="528"/>
      <c r="U516" s="528"/>
      <c r="V516" s="528"/>
      <c r="W516" s="528"/>
      <c r="X516" s="528"/>
      <c r="Y516" s="528"/>
      <c r="Z516" s="528"/>
    </row>
    <row r="517" spans="1:26" ht="14.25" customHeight="1" x14ac:dyDescent="0.2">
      <c r="A517" s="528"/>
      <c r="B517" s="528"/>
      <c r="C517" s="528"/>
      <c r="D517" s="528"/>
      <c r="E517" s="529"/>
      <c r="F517" s="528"/>
      <c r="G517" s="528"/>
      <c r="H517" s="528"/>
      <c r="I517" s="528"/>
      <c r="J517" s="528"/>
      <c r="K517" s="528"/>
      <c r="L517" s="528"/>
      <c r="M517" s="528"/>
      <c r="N517" s="528"/>
      <c r="O517" s="528"/>
      <c r="P517" s="528"/>
      <c r="Q517" s="528"/>
      <c r="R517" s="528"/>
      <c r="S517" s="528"/>
      <c r="T517" s="528"/>
      <c r="U517" s="528"/>
      <c r="V517" s="528"/>
      <c r="W517" s="528"/>
      <c r="X517" s="528"/>
      <c r="Y517" s="528"/>
      <c r="Z517" s="528"/>
    </row>
    <row r="518" spans="1:26" ht="14.25" customHeight="1" x14ac:dyDescent="0.2">
      <c r="A518" s="528"/>
      <c r="B518" s="528"/>
      <c r="C518" s="528"/>
      <c r="D518" s="528"/>
      <c r="E518" s="529"/>
      <c r="F518" s="528"/>
      <c r="G518" s="528"/>
      <c r="H518" s="528"/>
      <c r="I518" s="528"/>
      <c r="J518" s="528"/>
      <c r="K518" s="528"/>
      <c r="L518" s="528"/>
      <c r="M518" s="528"/>
      <c r="N518" s="528"/>
      <c r="O518" s="528"/>
      <c r="P518" s="528"/>
      <c r="Q518" s="528"/>
      <c r="R518" s="528"/>
      <c r="S518" s="528"/>
      <c r="T518" s="528"/>
      <c r="U518" s="528"/>
      <c r="V518" s="528"/>
      <c r="W518" s="528"/>
      <c r="X518" s="528"/>
      <c r="Y518" s="528"/>
      <c r="Z518" s="528"/>
    </row>
    <row r="519" spans="1:26" ht="14.25" customHeight="1" x14ac:dyDescent="0.2">
      <c r="A519" s="528"/>
      <c r="B519" s="528"/>
      <c r="C519" s="528"/>
      <c r="D519" s="528"/>
      <c r="E519" s="529"/>
      <c r="F519" s="528"/>
      <c r="G519" s="528"/>
      <c r="H519" s="528"/>
      <c r="I519" s="528"/>
      <c r="J519" s="528"/>
      <c r="K519" s="528"/>
      <c r="L519" s="528"/>
      <c r="M519" s="528"/>
      <c r="N519" s="528"/>
      <c r="O519" s="528"/>
      <c r="P519" s="528"/>
      <c r="Q519" s="528"/>
      <c r="R519" s="528"/>
      <c r="S519" s="528"/>
      <c r="T519" s="528"/>
      <c r="U519" s="528"/>
      <c r="V519" s="528"/>
      <c r="W519" s="528"/>
      <c r="X519" s="528"/>
      <c r="Y519" s="528"/>
      <c r="Z519" s="528"/>
    </row>
    <row r="520" spans="1:26" ht="14.25" customHeight="1" x14ac:dyDescent="0.2">
      <c r="A520" s="528"/>
      <c r="B520" s="528"/>
      <c r="C520" s="528"/>
      <c r="D520" s="528"/>
      <c r="E520" s="529"/>
      <c r="F520" s="528"/>
      <c r="G520" s="528"/>
      <c r="H520" s="528"/>
      <c r="I520" s="528"/>
      <c r="J520" s="528"/>
      <c r="K520" s="528"/>
      <c r="L520" s="528"/>
      <c r="M520" s="528"/>
      <c r="N520" s="528"/>
      <c r="O520" s="528"/>
      <c r="P520" s="528"/>
      <c r="Q520" s="528"/>
      <c r="R520" s="528"/>
      <c r="S520" s="528"/>
      <c r="T520" s="528"/>
      <c r="U520" s="528"/>
      <c r="V520" s="528"/>
      <c r="W520" s="528"/>
      <c r="X520" s="528"/>
      <c r="Y520" s="528"/>
      <c r="Z520" s="528"/>
    </row>
    <row r="521" spans="1:26" ht="14.25" customHeight="1" x14ac:dyDescent="0.2">
      <c r="A521" s="528"/>
      <c r="B521" s="528"/>
      <c r="C521" s="528"/>
      <c r="D521" s="528"/>
      <c r="E521" s="529"/>
      <c r="F521" s="528"/>
      <c r="G521" s="528"/>
      <c r="H521" s="528"/>
      <c r="I521" s="528"/>
      <c r="J521" s="528"/>
      <c r="K521" s="528"/>
      <c r="L521" s="528"/>
      <c r="M521" s="528"/>
      <c r="N521" s="528"/>
      <c r="O521" s="528"/>
      <c r="P521" s="528"/>
      <c r="Q521" s="528"/>
      <c r="R521" s="528"/>
      <c r="S521" s="528"/>
      <c r="T521" s="528"/>
      <c r="U521" s="528"/>
      <c r="V521" s="528"/>
      <c r="W521" s="528"/>
      <c r="X521" s="528"/>
      <c r="Y521" s="528"/>
      <c r="Z521" s="528"/>
    </row>
    <row r="522" spans="1:26" ht="14.25" customHeight="1" x14ac:dyDescent="0.2">
      <c r="A522" s="528"/>
      <c r="B522" s="528"/>
      <c r="C522" s="528"/>
      <c r="D522" s="528"/>
      <c r="E522" s="529"/>
      <c r="F522" s="528"/>
      <c r="G522" s="528"/>
      <c r="H522" s="528"/>
      <c r="I522" s="528"/>
      <c r="J522" s="528"/>
      <c r="K522" s="528"/>
      <c r="L522" s="528"/>
      <c r="M522" s="528"/>
      <c r="N522" s="528"/>
      <c r="O522" s="528"/>
      <c r="P522" s="528"/>
      <c r="Q522" s="528"/>
      <c r="R522" s="528"/>
      <c r="S522" s="528"/>
      <c r="T522" s="528"/>
      <c r="U522" s="528"/>
      <c r="V522" s="528"/>
      <c r="W522" s="528"/>
      <c r="X522" s="528"/>
      <c r="Y522" s="528"/>
      <c r="Z522" s="528"/>
    </row>
    <row r="523" spans="1:26" ht="14.25" customHeight="1" x14ac:dyDescent="0.2">
      <c r="A523" s="528"/>
      <c r="B523" s="528"/>
      <c r="C523" s="528"/>
      <c r="D523" s="528"/>
      <c r="E523" s="529"/>
      <c r="F523" s="528"/>
      <c r="G523" s="528"/>
      <c r="H523" s="528"/>
      <c r="I523" s="528"/>
      <c r="J523" s="528"/>
      <c r="K523" s="528"/>
      <c r="L523" s="528"/>
      <c r="M523" s="528"/>
      <c r="N523" s="528"/>
      <c r="O523" s="528"/>
      <c r="P523" s="528"/>
      <c r="Q523" s="528"/>
      <c r="R523" s="528"/>
      <c r="S523" s="528"/>
      <c r="T523" s="528"/>
      <c r="U523" s="528"/>
      <c r="V523" s="528"/>
      <c r="W523" s="528"/>
      <c r="X523" s="528"/>
      <c r="Y523" s="528"/>
      <c r="Z523" s="528"/>
    </row>
    <row r="524" spans="1:26" ht="14.25" customHeight="1" x14ac:dyDescent="0.2">
      <c r="A524" s="528"/>
      <c r="B524" s="528"/>
      <c r="C524" s="528"/>
      <c r="D524" s="528"/>
      <c r="E524" s="529"/>
      <c r="F524" s="528"/>
      <c r="G524" s="528"/>
      <c r="H524" s="528"/>
      <c r="I524" s="528"/>
      <c r="J524" s="528"/>
      <c r="K524" s="528"/>
      <c r="L524" s="528"/>
      <c r="M524" s="528"/>
      <c r="N524" s="528"/>
      <c r="O524" s="528"/>
      <c r="P524" s="528"/>
      <c r="Q524" s="528"/>
      <c r="R524" s="528"/>
      <c r="S524" s="528"/>
      <c r="T524" s="528"/>
      <c r="U524" s="528"/>
      <c r="V524" s="528"/>
      <c r="W524" s="528"/>
      <c r="X524" s="528"/>
      <c r="Y524" s="528"/>
      <c r="Z524" s="528"/>
    </row>
    <row r="525" spans="1:26" ht="14.25" customHeight="1" x14ac:dyDescent="0.2">
      <c r="A525" s="528"/>
      <c r="B525" s="528"/>
      <c r="C525" s="528"/>
      <c r="D525" s="528"/>
      <c r="E525" s="529"/>
      <c r="F525" s="528"/>
      <c r="G525" s="528"/>
      <c r="H525" s="528"/>
      <c r="I525" s="528"/>
      <c r="J525" s="528"/>
      <c r="K525" s="528"/>
      <c r="L525" s="528"/>
      <c r="M525" s="528"/>
      <c r="N525" s="528"/>
      <c r="O525" s="528"/>
      <c r="P525" s="528"/>
      <c r="Q525" s="528"/>
      <c r="R525" s="528"/>
      <c r="S525" s="528"/>
      <c r="T525" s="528"/>
      <c r="U525" s="528"/>
      <c r="V525" s="528"/>
      <c r="W525" s="528"/>
      <c r="X525" s="528"/>
      <c r="Y525" s="528"/>
      <c r="Z525" s="528"/>
    </row>
    <row r="526" spans="1:26" ht="14.25" customHeight="1" x14ac:dyDescent="0.2">
      <c r="A526" s="528"/>
      <c r="B526" s="528"/>
      <c r="C526" s="528"/>
      <c r="D526" s="528"/>
      <c r="E526" s="529"/>
      <c r="F526" s="528"/>
      <c r="G526" s="528"/>
      <c r="H526" s="528"/>
      <c r="I526" s="528"/>
      <c r="J526" s="528"/>
      <c r="K526" s="528"/>
      <c r="L526" s="528"/>
      <c r="M526" s="528"/>
      <c r="N526" s="528"/>
      <c r="O526" s="528"/>
      <c r="P526" s="528"/>
      <c r="Q526" s="528"/>
      <c r="R526" s="528"/>
      <c r="S526" s="528"/>
      <c r="T526" s="528"/>
      <c r="U526" s="528"/>
      <c r="V526" s="528"/>
      <c r="W526" s="528"/>
      <c r="X526" s="528"/>
      <c r="Y526" s="528"/>
      <c r="Z526" s="528"/>
    </row>
    <row r="527" spans="1:26" ht="14.25" customHeight="1" x14ac:dyDescent="0.2">
      <c r="A527" s="528"/>
      <c r="B527" s="528"/>
      <c r="C527" s="528"/>
      <c r="D527" s="528"/>
      <c r="E527" s="529"/>
      <c r="F527" s="528"/>
      <c r="G527" s="528"/>
      <c r="H527" s="528"/>
      <c r="I527" s="528"/>
      <c r="J527" s="528"/>
      <c r="K527" s="528"/>
      <c r="L527" s="528"/>
      <c r="M527" s="528"/>
      <c r="N527" s="528"/>
      <c r="O527" s="528"/>
      <c r="P527" s="528"/>
      <c r="Q527" s="528"/>
      <c r="R527" s="528"/>
      <c r="S527" s="528"/>
      <c r="T527" s="528"/>
      <c r="U527" s="528"/>
      <c r="V527" s="528"/>
      <c r="W527" s="528"/>
      <c r="X527" s="528"/>
      <c r="Y527" s="528"/>
      <c r="Z527" s="528"/>
    </row>
    <row r="528" spans="1:26" ht="14.25" customHeight="1" x14ac:dyDescent="0.2">
      <c r="A528" s="528"/>
      <c r="B528" s="528"/>
      <c r="C528" s="528"/>
      <c r="D528" s="528"/>
      <c r="E528" s="529"/>
      <c r="F528" s="528"/>
      <c r="G528" s="528"/>
      <c r="H528" s="528"/>
      <c r="I528" s="528"/>
      <c r="J528" s="528"/>
      <c r="K528" s="528"/>
      <c r="L528" s="528"/>
      <c r="M528" s="528"/>
      <c r="N528" s="528"/>
      <c r="O528" s="528"/>
      <c r="P528" s="528"/>
      <c r="Q528" s="528"/>
      <c r="R528" s="528"/>
      <c r="S528" s="528"/>
      <c r="T528" s="528"/>
      <c r="U528" s="528"/>
      <c r="V528" s="528"/>
      <c r="W528" s="528"/>
      <c r="X528" s="528"/>
      <c r="Y528" s="528"/>
      <c r="Z528" s="528"/>
    </row>
    <row r="529" spans="1:26" ht="14.25" customHeight="1" x14ac:dyDescent="0.2">
      <c r="A529" s="528"/>
      <c r="B529" s="528"/>
      <c r="C529" s="528"/>
      <c r="D529" s="528"/>
      <c r="E529" s="529"/>
      <c r="F529" s="528"/>
      <c r="G529" s="528"/>
      <c r="H529" s="528"/>
      <c r="I529" s="528"/>
      <c r="J529" s="528"/>
      <c r="K529" s="528"/>
      <c r="L529" s="528"/>
      <c r="M529" s="528"/>
      <c r="N529" s="528"/>
      <c r="O529" s="528"/>
      <c r="P529" s="528"/>
      <c r="Q529" s="528"/>
      <c r="R529" s="528"/>
      <c r="S529" s="528"/>
      <c r="T529" s="528"/>
      <c r="U529" s="528"/>
      <c r="V529" s="528"/>
      <c r="W529" s="528"/>
      <c r="X529" s="528"/>
      <c r="Y529" s="528"/>
      <c r="Z529" s="528"/>
    </row>
    <row r="530" spans="1:26" ht="14.25" customHeight="1" x14ac:dyDescent="0.2">
      <c r="A530" s="528"/>
      <c r="B530" s="528"/>
      <c r="C530" s="528"/>
      <c r="D530" s="528"/>
      <c r="E530" s="529"/>
      <c r="F530" s="528"/>
      <c r="G530" s="528"/>
      <c r="H530" s="528"/>
      <c r="I530" s="528"/>
      <c r="J530" s="528"/>
      <c r="K530" s="528"/>
      <c r="L530" s="528"/>
      <c r="M530" s="528"/>
      <c r="N530" s="528"/>
      <c r="O530" s="528"/>
      <c r="P530" s="528"/>
      <c r="Q530" s="528"/>
      <c r="R530" s="528"/>
      <c r="S530" s="528"/>
      <c r="T530" s="528"/>
      <c r="U530" s="528"/>
      <c r="V530" s="528"/>
      <c r="W530" s="528"/>
      <c r="X530" s="528"/>
      <c r="Y530" s="528"/>
      <c r="Z530" s="528"/>
    </row>
    <row r="531" spans="1:26" ht="14.25" customHeight="1" x14ac:dyDescent="0.2">
      <c r="A531" s="528"/>
      <c r="B531" s="528"/>
      <c r="C531" s="528"/>
      <c r="D531" s="528"/>
      <c r="E531" s="529"/>
      <c r="F531" s="528"/>
      <c r="G531" s="528"/>
      <c r="H531" s="528"/>
      <c r="I531" s="528"/>
      <c r="J531" s="528"/>
      <c r="K531" s="528"/>
      <c r="L531" s="528"/>
      <c r="M531" s="528"/>
      <c r="N531" s="528"/>
      <c r="O531" s="528"/>
      <c r="P531" s="528"/>
      <c r="Q531" s="528"/>
      <c r="R531" s="528"/>
      <c r="S531" s="528"/>
      <c r="T531" s="528"/>
      <c r="U531" s="528"/>
      <c r="V531" s="528"/>
      <c r="W531" s="528"/>
      <c r="X531" s="528"/>
      <c r="Y531" s="528"/>
      <c r="Z531" s="528"/>
    </row>
    <row r="532" spans="1:26" ht="14.25" customHeight="1" x14ac:dyDescent="0.2">
      <c r="A532" s="528"/>
      <c r="B532" s="528"/>
      <c r="C532" s="528"/>
      <c r="D532" s="528"/>
      <c r="E532" s="529"/>
      <c r="F532" s="528"/>
      <c r="G532" s="528"/>
      <c r="H532" s="528"/>
      <c r="I532" s="528"/>
      <c r="J532" s="528"/>
      <c r="K532" s="528"/>
      <c r="L532" s="528"/>
      <c r="M532" s="528"/>
      <c r="N532" s="528"/>
      <c r="O532" s="528"/>
      <c r="P532" s="528"/>
      <c r="Q532" s="528"/>
      <c r="R532" s="528"/>
      <c r="S532" s="528"/>
      <c r="T532" s="528"/>
      <c r="U532" s="528"/>
      <c r="V532" s="528"/>
      <c r="W532" s="528"/>
      <c r="X532" s="528"/>
      <c r="Y532" s="528"/>
      <c r="Z532" s="528"/>
    </row>
    <row r="533" spans="1:26" ht="14.25" customHeight="1" x14ac:dyDescent="0.2">
      <c r="A533" s="528"/>
      <c r="B533" s="528"/>
      <c r="C533" s="528"/>
      <c r="D533" s="528"/>
      <c r="E533" s="529"/>
      <c r="F533" s="528"/>
      <c r="G533" s="528"/>
      <c r="H533" s="528"/>
      <c r="I533" s="528"/>
      <c r="J533" s="528"/>
      <c r="K533" s="528"/>
      <c r="L533" s="528"/>
      <c r="M533" s="528"/>
      <c r="N533" s="528"/>
      <c r="O533" s="528"/>
      <c r="P533" s="528"/>
      <c r="Q533" s="528"/>
      <c r="R533" s="528"/>
      <c r="S533" s="528"/>
      <c r="T533" s="528"/>
      <c r="U533" s="528"/>
      <c r="V533" s="528"/>
      <c r="W533" s="528"/>
      <c r="X533" s="528"/>
      <c r="Y533" s="528"/>
      <c r="Z533" s="528"/>
    </row>
    <row r="534" spans="1:26" ht="14.25" customHeight="1" x14ac:dyDescent="0.2">
      <c r="A534" s="528"/>
      <c r="B534" s="528"/>
      <c r="C534" s="528"/>
      <c r="D534" s="528"/>
      <c r="E534" s="529"/>
      <c r="F534" s="528"/>
      <c r="G534" s="528"/>
      <c r="H534" s="528"/>
      <c r="I534" s="528"/>
      <c r="J534" s="528"/>
      <c r="K534" s="528"/>
      <c r="L534" s="528"/>
      <c r="M534" s="528"/>
      <c r="N534" s="528"/>
      <c r="O534" s="528"/>
      <c r="P534" s="528"/>
      <c r="Q534" s="528"/>
      <c r="R534" s="528"/>
      <c r="S534" s="528"/>
      <c r="T534" s="528"/>
      <c r="U534" s="528"/>
      <c r="V534" s="528"/>
      <c r="W534" s="528"/>
      <c r="X534" s="528"/>
      <c r="Y534" s="528"/>
      <c r="Z534" s="528"/>
    </row>
    <row r="535" spans="1:26" ht="14.25" customHeight="1" x14ac:dyDescent="0.2">
      <c r="A535" s="528"/>
      <c r="B535" s="528"/>
      <c r="C535" s="528"/>
      <c r="D535" s="528"/>
      <c r="E535" s="529"/>
      <c r="F535" s="528"/>
      <c r="G535" s="528"/>
      <c r="H535" s="528"/>
      <c r="I535" s="528"/>
      <c r="J535" s="528"/>
      <c r="K535" s="528"/>
      <c r="L535" s="528"/>
      <c r="M535" s="528"/>
      <c r="N535" s="528"/>
      <c r="O535" s="528"/>
      <c r="P535" s="528"/>
      <c r="Q535" s="528"/>
      <c r="R535" s="528"/>
      <c r="S535" s="528"/>
      <c r="T535" s="528"/>
      <c r="U535" s="528"/>
      <c r="V535" s="528"/>
      <c r="W535" s="528"/>
      <c r="X535" s="528"/>
      <c r="Y535" s="528"/>
      <c r="Z535" s="528"/>
    </row>
    <row r="536" spans="1:26" ht="14.25" customHeight="1" x14ac:dyDescent="0.2">
      <c r="A536" s="528"/>
      <c r="B536" s="528"/>
      <c r="C536" s="528"/>
      <c r="D536" s="528"/>
      <c r="E536" s="529"/>
      <c r="F536" s="528"/>
      <c r="G536" s="528"/>
      <c r="H536" s="528"/>
      <c r="I536" s="528"/>
      <c r="J536" s="528"/>
      <c r="K536" s="528"/>
      <c r="L536" s="528"/>
      <c r="M536" s="528"/>
      <c r="N536" s="528"/>
      <c r="O536" s="528"/>
      <c r="P536" s="528"/>
      <c r="Q536" s="528"/>
      <c r="R536" s="528"/>
      <c r="S536" s="528"/>
      <c r="T536" s="528"/>
      <c r="U536" s="528"/>
      <c r="V536" s="528"/>
      <c r="W536" s="528"/>
      <c r="X536" s="528"/>
      <c r="Y536" s="528"/>
      <c r="Z536" s="528"/>
    </row>
    <row r="537" spans="1:26" ht="14.25" customHeight="1" x14ac:dyDescent="0.2">
      <c r="A537" s="528"/>
      <c r="B537" s="528"/>
      <c r="C537" s="528"/>
      <c r="D537" s="528"/>
      <c r="E537" s="529"/>
      <c r="F537" s="528"/>
      <c r="G537" s="528"/>
      <c r="H537" s="528"/>
      <c r="I537" s="528"/>
      <c r="J537" s="528"/>
      <c r="K537" s="528"/>
      <c r="L537" s="528"/>
      <c r="M537" s="528"/>
      <c r="N537" s="528"/>
      <c r="O537" s="528"/>
      <c r="P537" s="528"/>
      <c r="Q537" s="528"/>
      <c r="R537" s="528"/>
      <c r="S537" s="528"/>
      <c r="T537" s="528"/>
      <c r="U537" s="528"/>
      <c r="V537" s="528"/>
      <c r="W537" s="528"/>
      <c r="X537" s="528"/>
      <c r="Y537" s="528"/>
      <c r="Z537" s="528"/>
    </row>
    <row r="538" spans="1:26" ht="14.25" customHeight="1" x14ac:dyDescent="0.2">
      <c r="A538" s="528"/>
      <c r="B538" s="528"/>
      <c r="C538" s="528"/>
      <c r="D538" s="528"/>
      <c r="E538" s="529"/>
      <c r="F538" s="528"/>
      <c r="G538" s="528"/>
      <c r="H538" s="528"/>
      <c r="I538" s="528"/>
      <c r="J538" s="528"/>
      <c r="K538" s="528"/>
      <c r="L538" s="528"/>
      <c r="M538" s="528"/>
      <c r="N538" s="528"/>
      <c r="O538" s="528"/>
      <c r="P538" s="528"/>
      <c r="Q538" s="528"/>
      <c r="R538" s="528"/>
      <c r="S538" s="528"/>
      <c r="T538" s="528"/>
      <c r="U538" s="528"/>
      <c r="V538" s="528"/>
      <c r="W538" s="528"/>
      <c r="X538" s="528"/>
      <c r="Y538" s="528"/>
      <c r="Z538" s="528"/>
    </row>
    <row r="539" spans="1:26" ht="14.25" customHeight="1" x14ac:dyDescent="0.2">
      <c r="A539" s="528"/>
      <c r="B539" s="528"/>
      <c r="C539" s="528"/>
      <c r="D539" s="528"/>
      <c r="E539" s="529"/>
      <c r="F539" s="528"/>
      <c r="G539" s="528"/>
      <c r="H539" s="528"/>
      <c r="I539" s="528"/>
      <c r="J539" s="528"/>
      <c r="K539" s="528"/>
      <c r="L539" s="528"/>
      <c r="M539" s="528"/>
      <c r="N539" s="528"/>
      <c r="O539" s="528"/>
      <c r="P539" s="528"/>
      <c r="Q539" s="528"/>
      <c r="R539" s="528"/>
      <c r="S539" s="528"/>
      <c r="T539" s="528"/>
      <c r="U539" s="528"/>
      <c r="V539" s="528"/>
      <c r="W539" s="528"/>
      <c r="X539" s="528"/>
      <c r="Y539" s="528"/>
      <c r="Z539" s="528"/>
    </row>
    <row r="540" spans="1:26" ht="14.25" customHeight="1" x14ac:dyDescent="0.2">
      <c r="A540" s="528"/>
      <c r="B540" s="528"/>
      <c r="C540" s="528"/>
      <c r="D540" s="528"/>
      <c r="E540" s="529"/>
      <c r="F540" s="528"/>
      <c r="G540" s="528"/>
      <c r="H540" s="528"/>
      <c r="I540" s="528"/>
      <c r="J540" s="528"/>
      <c r="K540" s="528"/>
      <c r="L540" s="528"/>
      <c r="M540" s="528"/>
      <c r="N540" s="528"/>
      <c r="O540" s="528"/>
      <c r="P540" s="528"/>
      <c r="Q540" s="528"/>
      <c r="R540" s="528"/>
      <c r="S540" s="528"/>
      <c r="T540" s="528"/>
      <c r="U540" s="528"/>
      <c r="V540" s="528"/>
      <c r="W540" s="528"/>
      <c r="X540" s="528"/>
      <c r="Y540" s="528"/>
      <c r="Z540" s="528"/>
    </row>
    <row r="541" spans="1:26" ht="14.25" customHeight="1" x14ac:dyDescent="0.2">
      <c r="A541" s="528"/>
      <c r="B541" s="528"/>
      <c r="C541" s="528"/>
      <c r="D541" s="528"/>
      <c r="E541" s="529"/>
      <c r="F541" s="528"/>
      <c r="G541" s="528"/>
      <c r="H541" s="528"/>
      <c r="I541" s="528"/>
      <c r="J541" s="528"/>
      <c r="K541" s="528"/>
      <c r="L541" s="528"/>
      <c r="M541" s="528"/>
      <c r="N541" s="528"/>
      <c r="O541" s="528"/>
      <c r="P541" s="528"/>
      <c r="Q541" s="528"/>
      <c r="R541" s="528"/>
      <c r="S541" s="528"/>
      <c r="T541" s="528"/>
      <c r="U541" s="528"/>
      <c r="V541" s="528"/>
      <c r="W541" s="528"/>
      <c r="X541" s="528"/>
      <c r="Y541" s="528"/>
      <c r="Z541" s="528"/>
    </row>
    <row r="542" spans="1:26" ht="14.25" customHeight="1" x14ac:dyDescent="0.2">
      <c r="A542" s="528"/>
      <c r="B542" s="528"/>
      <c r="C542" s="528"/>
      <c r="D542" s="528"/>
      <c r="E542" s="529"/>
      <c r="F542" s="528"/>
      <c r="G542" s="528"/>
      <c r="H542" s="528"/>
      <c r="I542" s="528"/>
      <c r="J542" s="528"/>
      <c r="K542" s="528"/>
      <c r="L542" s="528"/>
      <c r="M542" s="528"/>
      <c r="N542" s="528"/>
      <c r="O542" s="528"/>
      <c r="P542" s="528"/>
      <c r="Q542" s="528"/>
      <c r="R542" s="528"/>
      <c r="S542" s="528"/>
      <c r="T542" s="528"/>
      <c r="U542" s="528"/>
      <c r="V542" s="528"/>
      <c r="W542" s="528"/>
      <c r="X542" s="528"/>
      <c r="Y542" s="528"/>
      <c r="Z542" s="528"/>
    </row>
    <row r="543" spans="1:26" ht="14.25" customHeight="1" x14ac:dyDescent="0.2">
      <c r="A543" s="528"/>
      <c r="B543" s="528"/>
      <c r="C543" s="528"/>
      <c r="D543" s="528"/>
      <c r="E543" s="529"/>
      <c r="F543" s="528"/>
      <c r="G543" s="528"/>
      <c r="H543" s="528"/>
      <c r="I543" s="528"/>
      <c r="J543" s="528"/>
      <c r="K543" s="528"/>
      <c r="L543" s="528"/>
      <c r="M543" s="528"/>
      <c r="N543" s="528"/>
      <c r="O543" s="528"/>
      <c r="P543" s="528"/>
      <c r="Q543" s="528"/>
      <c r="R543" s="528"/>
      <c r="S543" s="528"/>
      <c r="T543" s="528"/>
      <c r="U543" s="528"/>
      <c r="V543" s="528"/>
      <c r="W543" s="528"/>
      <c r="X543" s="528"/>
      <c r="Y543" s="528"/>
      <c r="Z543" s="528"/>
    </row>
    <row r="544" spans="1:26" ht="14.25" customHeight="1" x14ac:dyDescent="0.2">
      <c r="A544" s="528"/>
      <c r="B544" s="528"/>
      <c r="C544" s="528"/>
      <c r="D544" s="528"/>
      <c r="E544" s="529"/>
      <c r="F544" s="528"/>
      <c r="G544" s="528"/>
      <c r="H544" s="528"/>
      <c r="I544" s="528"/>
      <c r="J544" s="528"/>
      <c r="K544" s="528"/>
      <c r="L544" s="528"/>
      <c r="M544" s="528"/>
      <c r="N544" s="528"/>
      <c r="O544" s="528"/>
      <c r="P544" s="528"/>
      <c r="Q544" s="528"/>
      <c r="R544" s="528"/>
      <c r="S544" s="528"/>
      <c r="T544" s="528"/>
      <c r="U544" s="528"/>
      <c r="V544" s="528"/>
      <c r="W544" s="528"/>
      <c r="X544" s="528"/>
      <c r="Y544" s="528"/>
      <c r="Z544" s="528"/>
    </row>
    <row r="545" spans="1:26" ht="14.25" customHeight="1" x14ac:dyDescent="0.2">
      <c r="A545" s="528"/>
      <c r="B545" s="528"/>
      <c r="C545" s="528"/>
      <c r="D545" s="528"/>
      <c r="E545" s="529"/>
      <c r="F545" s="528"/>
      <c r="G545" s="528"/>
      <c r="H545" s="528"/>
      <c r="I545" s="528"/>
      <c r="J545" s="528"/>
      <c r="K545" s="528"/>
      <c r="L545" s="528"/>
      <c r="M545" s="528"/>
      <c r="N545" s="528"/>
      <c r="O545" s="528"/>
      <c r="P545" s="528"/>
      <c r="Q545" s="528"/>
      <c r="R545" s="528"/>
      <c r="S545" s="528"/>
      <c r="T545" s="528"/>
      <c r="U545" s="528"/>
      <c r="V545" s="528"/>
      <c r="W545" s="528"/>
      <c r="X545" s="528"/>
      <c r="Y545" s="528"/>
      <c r="Z545" s="528"/>
    </row>
    <row r="546" spans="1:26" ht="14.25" customHeight="1" x14ac:dyDescent="0.2">
      <c r="A546" s="528"/>
      <c r="B546" s="528"/>
      <c r="C546" s="528"/>
      <c r="D546" s="528"/>
      <c r="E546" s="529"/>
      <c r="F546" s="528"/>
      <c r="G546" s="528"/>
      <c r="H546" s="528"/>
      <c r="I546" s="528"/>
      <c r="J546" s="528"/>
      <c r="K546" s="528"/>
      <c r="L546" s="528"/>
      <c r="M546" s="528"/>
      <c r="N546" s="528"/>
      <c r="O546" s="528"/>
      <c r="P546" s="528"/>
      <c r="Q546" s="528"/>
      <c r="R546" s="528"/>
      <c r="S546" s="528"/>
      <c r="T546" s="528"/>
      <c r="U546" s="528"/>
      <c r="V546" s="528"/>
      <c r="W546" s="528"/>
      <c r="X546" s="528"/>
      <c r="Y546" s="528"/>
      <c r="Z546" s="528"/>
    </row>
    <row r="547" spans="1:26" ht="14.25" customHeight="1" x14ac:dyDescent="0.2">
      <c r="A547" s="528"/>
      <c r="B547" s="528"/>
      <c r="C547" s="528"/>
      <c r="D547" s="528"/>
      <c r="E547" s="529"/>
      <c r="F547" s="528"/>
      <c r="G547" s="528"/>
      <c r="H547" s="528"/>
      <c r="I547" s="528"/>
      <c r="J547" s="528"/>
      <c r="K547" s="528"/>
      <c r="L547" s="528"/>
      <c r="M547" s="528"/>
      <c r="N547" s="528"/>
      <c r="O547" s="528"/>
      <c r="P547" s="528"/>
      <c r="Q547" s="528"/>
      <c r="R547" s="528"/>
      <c r="S547" s="528"/>
      <c r="T547" s="528"/>
      <c r="U547" s="528"/>
      <c r="V547" s="528"/>
      <c r="W547" s="528"/>
      <c r="X547" s="528"/>
      <c r="Y547" s="528"/>
      <c r="Z547" s="528"/>
    </row>
    <row r="548" spans="1:26" ht="14.25" customHeight="1" x14ac:dyDescent="0.2">
      <c r="A548" s="528"/>
      <c r="B548" s="528"/>
      <c r="C548" s="528"/>
      <c r="D548" s="528"/>
      <c r="E548" s="529"/>
      <c r="F548" s="528"/>
      <c r="G548" s="528"/>
      <c r="H548" s="528"/>
      <c r="I548" s="528"/>
      <c r="J548" s="528"/>
      <c r="K548" s="528"/>
      <c r="L548" s="528"/>
      <c r="M548" s="528"/>
      <c r="N548" s="528"/>
      <c r="O548" s="528"/>
      <c r="P548" s="528"/>
      <c r="Q548" s="528"/>
      <c r="R548" s="528"/>
      <c r="S548" s="528"/>
      <c r="T548" s="528"/>
      <c r="U548" s="528"/>
      <c r="V548" s="528"/>
      <c r="W548" s="528"/>
      <c r="X548" s="528"/>
      <c r="Y548" s="528"/>
      <c r="Z548" s="528"/>
    </row>
    <row r="549" spans="1:26" ht="14.25" customHeight="1" x14ac:dyDescent="0.2">
      <c r="A549" s="528"/>
      <c r="B549" s="528"/>
      <c r="C549" s="528"/>
      <c r="D549" s="528"/>
      <c r="E549" s="529"/>
      <c r="F549" s="528"/>
      <c r="G549" s="528"/>
      <c r="H549" s="528"/>
      <c r="I549" s="528"/>
      <c r="J549" s="528"/>
      <c r="K549" s="528"/>
      <c r="L549" s="528"/>
      <c r="M549" s="528"/>
      <c r="N549" s="528"/>
      <c r="O549" s="528"/>
      <c r="P549" s="528"/>
      <c r="Q549" s="528"/>
      <c r="R549" s="528"/>
      <c r="S549" s="528"/>
      <c r="T549" s="528"/>
      <c r="U549" s="528"/>
      <c r="V549" s="528"/>
      <c r="W549" s="528"/>
      <c r="X549" s="528"/>
      <c r="Y549" s="528"/>
      <c r="Z549" s="528"/>
    </row>
    <row r="550" spans="1:26" ht="14.25" customHeight="1" x14ac:dyDescent="0.2">
      <c r="A550" s="528"/>
      <c r="B550" s="528"/>
      <c r="C550" s="528"/>
      <c r="D550" s="528"/>
      <c r="E550" s="529"/>
      <c r="F550" s="528"/>
      <c r="G550" s="528"/>
      <c r="H550" s="528"/>
      <c r="I550" s="528"/>
      <c r="J550" s="528"/>
      <c r="K550" s="528"/>
      <c r="L550" s="528"/>
      <c r="M550" s="528"/>
      <c r="N550" s="528"/>
      <c r="O550" s="528"/>
      <c r="P550" s="528"/>
      <c r="Q550" s="528"/>
      <c r="R550" s="528"/>
      <c r="S550" s="528"/>
      <c r="T550" s="528"/>
      <c r="U550" s="528"/>
      <c r="V550" s="528"/>
      <c r="W550" s="528"/>
      <c r="X550" s="528"/>
      <c r="Y550" s="528"/>
      <c r="Z550" s="528"/>
    </row>
    <row r="551" spans="1:26" ht="14.25" customHeight="1" x14ac:dyDescent="0.2">
      <c r="A551" s="528"/>
      <c r="B551" s="528"/>
      <c r="C551" s="528"/>
      <c r="D551" s="528"/>
      <c r="E551" s="529"/>
      <c r="F551" s="528"/>
      <c r="G551" s="528"/>
      <c r="H551" s="528"/>
      <c r="I551" s="528"/>
      <c r="J551" s="528"/>
      <c r="K551" s="528"/>
      <c r="L551" s="528"/>
      <c r="M551" s="528"/>
      <c r="N551" s="528"/>
      <c r="O551" s="528"/>
      <c r="P551" s="528"/>
      <c r="Q551" s="528"/>
      <c r="R551" s="528"/>
      <c r="S551" s="528"/>
      <c r="T551" s="528"/>
      <c r="U551" s="528"/>
      <c r="V551" s="528"/>
      <c r="W551" s="528"/>
      <c r="X551" s="528"/>
      <c r="Y551" s="528"/>
      <c r="Z551" s="528"/>
    </row>
    <row r="552" spans="1:26" ht="14.25" customHeight="1" x14ac:dyDescent="0.2">
      <c r="A552" s="528"/>
      <c r="B552" s="528"/>
      <c r="C552" s="528"/>
      <c r="D552" s="528"/>
      <c r="E552" s="529"/>
      <c r="F552" s="528"/>
      <c r="G552" s="528"/>
      <c r="H552" s="528"/>
      <c r="I552" s="528"/>
      <c r="J552" s="528"/>
      <c r="K552" s="528"/>
      <c r="L552" s="528"/>
      <c r="M552" s="528"/>
      <c r="N552" s="528"/>
      <c r="O552" s="528"/>
      <c r="P552" s="528"/>
      <c r="Q552" s="528"/>
      <c r="R552" s="528"/>
      <c r="S552" s="528"/>
      <c r="T552" s="528"/>
      <c r="U552" s="528"/>
      <c r="V552" s="528"/>
      <c r="W552" s="528"/>
      <c r="X552" s="528"/>
      <c r="Y552" s="528"/>
      <c r="Z552" s="528"/>
    </row>
    <row r="553" spans="1:26" ht="14.25" customHeight="1" x14ac:dyDescent="0.2">
      <c r="A553" s="528"/>
      <c r="B553" s="528"/>
      <c r="C553" s="528"/>
      <c r="D553" s="528"/>
      <c r="E553" s="529"/>
      <c r="F553" s="528"/>
      <c r="G553" s="528"/>
      <c r="H553" s="528"/>
      <c r="I553" s="528"/>
      <c r="J553" s="528"/>
      <c r="K553" s="528"/>
      <c r="L553" s="528"/>
      <c r="M553" s="528"/>
      <c r="N553" s="528"/>
      <c r="O553" s="528"/>
      <c r="P553" s="528"/>
      <c r="Q553" s="528"/>
      <c r="R553" s="528"/>
      <c r="S553" s="528"/>
      <c r="T553" s="528"/>
      <c r="U553" s="528"/>
      <c r="V553" s="528"/>
      <c r="W553" s="528"/>
      <c r="X553" s="528"/>
      <c r="Y553" s="528"/>
      <c r="Z553" s="528"/>
    </row>
    <row r="554" spans="1:26" ht="14.25" customHeight="1" x14ac:dyDescent="0.2">
      <c r="A554" s="528"/>
      <c r="B554" s="528"/>
      <c r="C554" s="528"/>
      <c r="D554" s="528"/>
      <c r="E554" s="529"/>
      <c r="F554" s="528"/>
      <c r="G554" s="528"/>
      <c r="H554" s="528"/>
      <c r="I554" s="528"/>
      <c r="J554" s="528"/>
      <c r="K554" s="528"/>
      <c r="L554" s="528"/>
      <c r="M554" s="528"/>
      <c r="N554" s="528"/>
      <c r="O554" s="528"/>
      <c r="P554" s="528"/>
      <c r="Q554" s="528"/>
      <c r="R554" s="528"/>
      <c r="S554" s="528"/>
      <c r="T554" s="528"/>
      <c r="U554" s="528"/>
      <c r="V554" s="528"/>
      <c r="W554" s="528"/>
      <c r="X554" s="528"/>
      <c r="Y554" s="528"/>
      <c r="Z554" s="528"/>
    </row>
    <row r="555" spans="1:26" ht="14.25" customHeight="1" x14ac:dyDescent="0.2">
      <c r="A555" s="528"/>
      <c r="B555" s="528"/>
      <c r="C555" s="528"/>
      <c r="D555" s="528"/>
      <c r="E555" s="529"/>
      <c r="F555" s="528"/>
      <c r="G555" s="528"/>
      <c r="H555" s="528"/>
      <c r="I555" s="528"/>
      <c r="J555" s="528"/>
      <c r="K555" s="528"/>
      <c r="L555" s="528"/>
      <c r="M555" s="528"/>
      <c r="N555" s="528"/>
      <c r="O555" s="528"/>
      <c r="P555" s="528"/>
      <c r="Q555" s="528"/>
      <c r="R555" s="528"/>
      <c r="S555" s="528"/>
      <c r="T555" s="528"/>
      <c r="U555" s="528"/>
      <c r="V555" s="528"/>
      <c r="W555" s="528"/>
      <c r="X555" s="528"/>
      <c r="Y555" s="528"/>
      <c r="Z555" s="528"/>
    </row>
    <row r="556" spans="1:26" ht="14.25" customHeight="1" x14ac:dyDescent="0.2">
      <c r="A556" s="528"/>
      <c r="B556" s="528"/>
      <c r="C556" s="528"/>
      <c r="D556" s="528"/>
      <c r="E556" s="529"/>
      <c r="F556" s="528"/>
      <c r="G556" s="528"/>
      <c r="H556" s="528"/>
      <c r="I556" s="528"/>
      <c r="J556" s="528"/>
      <c r="K556" s="528"/>
      <c r="L556" s="528"/>
      <c r="M556" s="528"/>
      <c r="N556" s="528"/>
      <c r="O556" s="528"/>
      <c r="P556" s="528"/>
      <c r="Q556" s="528"/>
      <c r="R556" s="528"/>
      <c r="S556" s="528"/>
      <c r="T556" s="528"/>
      <c r="U556" s="528"/>
      <c r="V556" s="528"/>
      <c r="W556" s="528"/>
      <c r="X556" s="528"/>
      <c r="Y556" s="528"/>
      <c r="Z556" s="528"/>
    </row>
    <row r="557" spans="1:26" ht="14.25" customHeight="1" x14ac:dyDescent="0.2">
      <c r="A557" s="528"/>
      <c r="B557" s="528"/>
      <c r="C557" s="528"/>
      <c r="D557" s="528"/>
      <c r="E557" s="529"/>
      <c r="F557" s="528"/>
      <c r="G557" s="528"/>
      <c r="H557" s="528"/>
      <c r="I557" s="528"/>
      <c r="J557" s="528"/>
      <c r="K557" s="528"/>
      <c r="L557" s="528"/>
      <c r="M557" s="528"/>
      <c r="N557" s="528"/>
      <c r="O557" s="528"/>
      <c r="P557" s="528"/>
      <c r="Q557" s="528"/>
      <c r="R557" s="528"/>
      <c r="S557" s="528"/>
      <c r="T557" s="528"/>
      <c r="U557" s="528"/>
      <c r="V557" s="528"/>
      <c r="W557" s="528"/>
      <c r="X557" s="528"/>
      <c r="Y557" s="528"/>
      <c r="Z557" s="528"/>
    </row>
    <row r="558" spans="1:26" ht="14.25" customHeight="1" x14ac:dyDescent="0.2">
      <c r="A558" s="528"/>
      <c r="B558" s="528"/>
      <c r="C558" s="528"/>
      <c r="D558" s="528"/>
      <c r="E558" s="529"/>
      <c r="F558" s="528"/>
      <c r="G558" s="528"/>
      <c r="H558" s="528"/>
      <c r="I558" s="528"/>
      <c r="J558" s="528"/>
      <c r="K558" s="528"/>
      <c r="L558" s="528"/>
      <c r="M558" s="528"/>
      <c r="N558" s="528"/>
      <c r="O558" s="528"/>
      <c r="P558" s="528"/>
      <c r="Q558" s="528"/>
      <c r="R558" s="528"/>
      <c r="S558" s="528"/>
      <c r="T558" s="528"/>
      <c r="U558" s="528"/>
      <c r="V558" s="528"/>
      <c r="W558" s="528"/>
      <c r="X558" s="528"/>
      <c r="Y558" s="528"/>
      <c r="Z558" s="528"/>
    </row>
    <row r="559" spans="1:26" ht="14.25" customHeight="1" x14ac:dyDescent="0.2">
      <c r="A559" s="528"/>
      <c r="B559" s="528"/>
      <c r="C559" s="528"/>
      <c r="D559" s="528"/>
      <c r="E559" s="529"/>
      <c r="F559" s="528"/>
      <c r="G559" s="528"/>
      <c r="H559" s="528"/>
      <c r="I559" s="528"/>
      <c r="J559" s="528"/>
      <c r="K559" s="528"/>
      <c r="L559" s="528"/>
      <c r="M559" s="528"/>
      <c r="N559" s="528"/>
      <c r="O559" s="528"/>
      <c r="P559" s="528"/>
      <c r="Q559" s="528"/>
      <c r="R559" s="528"/>
      <c r="S559" s="528"/>
      <c r="T559" s="528"/>
      <c r="U559" s="528"/>
      <c r="V559" s="528"/>
      <c r="W559" s="528"/>
      <c r="X559" s="528"/>
      <c r="Y559" s="528"/>
      <c r="Z559" s="528"/>
    </row>
    <row r="560" spans="1:26" ht="14.25" customHeight="1" x14ac:dyDescent="0.2">
      <c r="A560" s="528"/>
      <c r="B560" s="528"/>
      <c r="C560" s="528"/>
      <c r="D560" s="528"/>
      <c r="E560" s="529"/>
      <c r="F560" s="528"/>
      <c r="G560" s="528"/>
      <c r="H560" s="528"/>
      <c r="I560" s="528"/>
      <c r="J560" s="528"/>
      <c r="K560" s="528"/>
      <c r="L560" s="528"/>
      <c r="M560" s="528"/>
      <c r="N560" s="528"/>
      <c r="O560" s="528"/>
      <c r="P560" s="528"/>
      <c r="Q560" s="528"/>
      <c r="R560" s="528"/>
      <c r="S560" s="528"/>
      <c r="T560" s="528"/>
      <c r="U560" s="528"/>
      <c r="V560" s="528"/>
      <c r="W560" s="528"/>
      <c r="X560" s="528"/>
      <c r="Y560" s="528"/>
      <c r="Z560" s="528"/>
    </row>
    <row r="561" spans="1:26" ht="14.25" customHeight="1" x14ac:dyDescent="0.2">
      <c r="A561" s="528"/>
      <c r="B561" s="528"/>
      <c r="C561" s="528"/>
      <c r="D561" s="528"/>
      <c r="E561" s="529"/>
      <c r="F561" s="528"/>
      <c r="G561" s="528"/>
      <c r="H561" s="528"/>
      <c r="I561" s="528"/>
      <c r="J561" s="528"/>
      <c r="K561" s="528"/>
      <c r="L561" s="528"/>
      <c r="M561" s="528"/>
      <c r="N561" s="528"/>
      <c r="O561" s="528"/>
      <c r="P561" s="528"/>
      <c r="Q561" s="528"/>
      <c r="R561" s="528"/>
      <c r="S561" s="528"/>
      <c r="T561" s="528"/>
      <c r="U561" s="528"/>
      <c r="V561" s="528"/>
      <c r="W561" s="528"/>
      <c r="X561" s="528"/>
      <c r="Y561" s="528"/>
      <c r="Z561" s="528"/>
    </row>
    <row r="562" spans="1:26" ht="14.25" customHeight="1" x14ac:dyDescent="0.2">
      <c r="A562" s="528"/>
      <c r="B562" s="528"/>
      <c r="C562" s="528"/>
      <c r="D562" s="528"/>
      <c r="E562" s="529"/>
      <c r="F562" s="528"/>
      <c r="G562" s="528"/>
      <c r="H562" s="528"/>
      <c r="I562" s="528"/>
      <c r="J562" s="528"/>
      <c r="K562" s="528"/>
      <c r="L562" s="528"/>
      <c r="M562" s="528"/>
      <c r="N562" s="528"/>
      <c r="O562" s="528"/>
      <c r="P562" s="528"/>
      <c r="Q562" s="528"/>
      <c r="R562" s="528"/>
      <c r="S562" s="528"/>
      <c r="T562" s="528"/>
      <c r="U562" s="528"/>
      <c r="V562" s="528"/>
      <c r="W562" s="528"/>
      <c r="X562" s="528"/>
      <c r="Y562" s="528"/>
      <c r="Z562" s="528"/>
    </row>
    <row r="563" spans="1:26" ht="14.25" customHeight="1" x14ac:dyDescent="0.2">
      <c r="A563" s="528"/>
      <c r="B563" s="528"/>
      <c r="C563" s="528"/>
      <c r="D563" s="528"/>
      <c r="E563" s="529"/>
      <c r="F563" s="528"/>
      <c r="G563" s="528"/>
      <c r="H563" s="528"/>
      <c r="I563" s="528"/>
      <c r="J563" s="528"/>
      <c r="K563" s="528"/>
      <c r="L563" s="528"/>
      <c r="M563" s="528"/>
      <c r="N563" s="528"/>
      <c r="O563" s="528"/>
      <c r="P563" s="528"/>
      <c r="Q563" s="528"/>
      <c r="R563" s="528"/>
      <c r="S563" s="528"/>
      <c r="T563" s="528"/>
      <c r="U563" s="528"/>
      <c r="V563" s="528"/>
      <c r="W563" s="528"/>
      <c r="X563" s="528"/>
      <c r="Y563" s="528"/>
      <c r="Z563" s="528"/>
    </row>
    <row r="564" spans="1:26" ht="14.25" customHeight="1" x14ac:dyDescent="0.2">
      <c r="A564" s="528"/>
      <c r="B564" s="528"/>
      <c r="C564" s="528"/>
      <c r="D564" s="528"/>
      <c r="E564" s="529"/>
      <c r="F564" s="528"/>
      <c r="G564" s="528"/>
      <c r="H564" s="528"/>
      <c r="I564" s="528"/>
      <c r="J564" s="528"/>
      <c r="K564" s="528"/>
      <c r="L564" s="528"/>
      <c r="M564" s="528"/>
      <c r="N564" s="528"/>
      <c r="O564" s="528"/>
      <c r="P564" s="528"/>
      <c r="Q564" s="528"/>
      <c r="R564" s="528"/>
      <c r="S564" s="528"/>
      <c r="T564" s="528"/>
      <c r="U564" s="528"/>
      <c r="V564" s="528"/>
      <c r="W564" s="528"/>
      <c r="X564" s="528"/>
      <c r="Y564" s="528"/>
      <c r="Z564" s="528"/>
    </row>
    <row r="565" spans="1:26" ht="14.25" customHeight="1" x14ac:dyDescent="0.2">
      <c r="A565" s="528"/>
      <c r="B565" s="528"/>
      <c r="C565" s="528"/>
      <c r="D565" s="528"/>
      <c r="E565" s="529"/>
      <c r="F565" s="528"/>
      <c r="G565" s="528"/>
      <c r="H565" s="528"/>
      <c r="I565" s="528"/>
      <c r="J565" s="528"/>
      <c r="K565" s="528"/>
      <c r="L565" s="528"/>
      <c r="M565" s="528"/>
      <c r="N565" s="528"/>
      <c r="O565" s="528"/>
      <c r="P565" s="528"/>
      <c r="Q565" s="528"/>
      <c r="R565" s="528"/>
      <c r="S565" s="528"/>
      <c r="T565" s="528"/>
      <c r="U565" s="528"/>
      <c r="V565" s="528"/>
      <c r="W565" s="528"/>
      <c r="X565" s="528"/>
      <c r="Y565" s="528"/>
      <c r="Z565" s="528"/>
    </row>
    <row r="566" spans="1:26" ht="14.25" customHeight="1" x14ac:dyDescent="0.2">
      <c r="A566" s="528"/>
      <c r="B566" s="528"/>
      <c r="C566" s="528"/>
      <c r="D566" s="528"/>
      <c r="E566" s="529"/>
      <c r="F566" s="528"/>
      <c r="G566" s="528"/>
      <c r="H566" s="528"/>
      <c r="I566" s="528"/>
      <c r="J566" s="528"/>
      <c r="K566" s="528"/>
      <c r="L566" s="528"/>
      <c r="M566" s="528"/>
      <c r="N566" s="528"/>
      <c r="O566" s="528"/>
      <c r="P566" s="528"/>
      <c r="Q566" s="528"/>
      <c r="R566" s="528"/>
      <c r="S566" s="528"/>
      <c r="T566" s="528"/>
      <c r="U566" s="528"/>
      <c r="V566" s="528"/>
      <c r="W566" s="528"/>
      <c r="X566" s="528"/>
      <c r="Y566" s="528"/>
      <c r="Z566" s="528"/>
    </row>
    <row r="567" spans="1:26" ht="14.25" customHeight="1" x14ac:dyDescent="0.2">
      <c r="A567" s="528"/>
      <c r="B567" s="528"/>
      <c r="C567" s="528"/>
      <c r="D567" s="528"/>
      <c r="E567" s="529"/>
      <c r="F567" s="528"/>
      <c r="G567" s="528"/>
      <c r="H567" s="528"/>
      <c r="I567" s="528"/>
      <c r="J567" s="528"/>
      <c r="K567" s="528"/>
      <c r="L567" s="528"/>
      <c r="M567" s="528"/>
      <c r="N567" s="528"/>
      <c r="O567" s="528"/>
      <c r="P567" s="528"/>
      <c r="Q567" s="528"/>
      <c r="R567" s="528"/>
      <c r="S567" s="528"/>
      <c r="T567" s="528"/>
      <c r="U567" s="528"/>
      <c r="V567" s="528"/>
      <c r="W567" s="528"/>
      <c r="X567" s="528"/>
      <c r="Y567" s="528"/>
      <c r="Z567" s="528"/>
    </row>
    <row r="568" spans="1:26" ht="14.25" customHeight="1" x14ac:dyDescent="0.2">
      <c r="A568" s="528"/>
      <c r="B568" s="528"/>
      <c r="C568" s="528"/>
      <c r="D568" s="528"/>
      <c r="E568" s="529"/>
      <c r="F568" s="528"/>
      <c r="G568" s="528"/>
      <c r="H568" s="528"/>
      <c r="I568" s="528"/>
      <c r="J568" s="528"/>
      <c r="K568" s="528"/>
      <c r="L568" s="528"/>
      <c r="M568" s="528"/>
      <c r="N568" s="528"/>
      <c r="O568" s="528"/>
      <c r="P568" s="528"/>
      <c r="Q568" s="528"/>
      <c r="R568" s="528"/>
      <c r="S568" s="528"/>
      <c r="T568" s="528"/>
      <c r="U568" s="528"/>
      <c r="V568" s="528"/>
      <c r="W568" s="528"/>
      <c r="X568" s="528"/>
      <c r="Y568" s="528"/>
      <c r="Z568" s="528"/>
    </row>
    <row r="569" spans="1:26" ht="14.25" customHeight="1" x14ac:dyDescent="0.2">
      <c r="A569" s="528"/>
      <c r="B569" s="528"/>
      <c r="C569" s="528"/>
      <c r="D569" s="528"/>
      <c r="E569" s="529"/>
      <c r="F569" s="528"/>
      <c r="G569" s="528"/>
      <c r="H569" s="528"/>
      <c r="I569" s="528"/>
      <c r="J569" s="528"/>
      <c r="K569" s="528"/>
      <c r="L569" s="528"/>
      <c r="M569" s="528"/>
      <c r="N569" s="528"/>
      <c r="O569" s="528"/>
      <c r="P569" s="528"/>
      <c r="Q569" s="528"/>
      <c r="R569" s="528"/>
      <c r="S569" s="528"/>
      <c r="T569" s="528"/>
      <c r="U569" s="528"/>
      <c r="V569" s="528"/>
      <c r="W569" s="528"/>
      <c r="X569" s="528"/>
      <c r="Y569" s="528"/>
      <c r="Z569" s="528"/>
    </row>
    <row r="570" spans="1:26" ht="14.25" customHeight="1" x14ac:dyDescent="0.2">
      <c r="A570" s="528"/>
      <c r="B570" s="528"/>
      <c r="C570" s="528"/>
      <c r="D570" s="528"/>
      <c r="E570" s="529"/>
      <c r="F570" s="528"/>
      <c r="G570" s="528"/>
      <c r="H570" s="528"/>
      <c r="I570" s="528"/>
      <c r="J570" s="528"/>
      <c r="K570" s="528"/>
      <c r="L570" s="528"/>
      <c r="M570" s="528"/>
      <c r="N570" s="528"/>
      <c r="O570" s="528"/>
      <c r="P570" s="528"/>
      <c r="Q570" s="528"/>
      <c r="R570" s="528"/>
      <c r="S570" s="528"/>
      <c r="T570" s="528"/>
      <c r="U570" s="528"/>
      <c r="V570" s="528"/>
      <c r="W570" s="528"/>
      <c r="X570" s="528"/>
      <c r="Y570" s="528"/>
      <c r="Z570" s="528"/>
    </row>
    <row r="571" spans="1:26" ht="14.25" customHeight="1" x14ac:dyDescent="0.2">
      <c r="A571" s="528"/>
      <c r="B571" s="528"/>
      <c r="C571" s="528"/>
      <c r="D571" s="528"/>
      <c r="E571" s="529"/>
      <c r="F571" s="528"/>
      <c r="G571" s="528"/>
      <c r="H571" s="528"/>
      <c r="I571" s="528"/>
      <c r="J571" s="528"/>
      <c r="K571" s="528"/>
      <c r="L571" s="528"/>
      <c r="M571" s="528"/>
      <c r="N571" s="528"/>
      <c r="O571" s="528"/>
      <c r="P571" s="528"/>
      <c r="Q571" s="528"/>
      <c r="R571" s="528"/>
      <c r="S571" s="528"/>
      <c r="T571" s="528"/>
      <c r="U571" s="528"/>
      <c r="V571" s="528"/>
      <c r="W571" s="528"/>
      <c r="X571" s="528"/>
      <c r="Y571" s="528"/>
      <c r="Z571" s="528"/>
    </row>
    <row r="572" spans="1:26" ht="14.25" customHeight="1" x14ac:dyDescent="0.2">
      <c r="A572" s="528"/>
      <c r="B572" s="528"/>
      <c r="C572" s="528"/>
      <c r="D572" s="528"/>
      <c r="E572" s="529"/>
      <c r="F572" s="528"/>
      <c r="G572" s="528"/>
      <c r="H572" s="528"/>
      <c r="I572" s="528"/>
      <c r="J572" s="528"/>
      <c r="K572" s="528"/>
      <c r="L572" s="528"/>
      <c r="M572" s="528"/>
      <c r="N572" s="528"/>
      <c r="O572" s="528"/>
      <c r="P572" s="528"/>
      <c r="Q572" s="528"/>
      <c r="R572" s="528"/>
      <c r="S572" s="528"/>
      <c r="T572" s="528"/>
      <c r="U572" s="528"/>
      <c r="V572" s="528"/>
      <c r="W572" s="528"/>
      <c r="X572" s="528"/>
      <c r="Y572" s="528"/>
      <c r="Z572" s="528"/>
    </row>
    <row r="573" spans="1:26" ht="14.25" customHeight="1" x14ac:dyDescent="0.2">
      <c r="A573" s="528"/>
      <c r="B573" s="528"/>
      <c r="C573" s="528"/>
      <c r="D573" s="528"/>
      <c r="E573" s="529"/>
      <c r="F573" s="528"/>
      <c r="G573" s="528"/>
      <c r="H573" s="528"/>
      <c r="I573" s="528"/>
      <c r="J573" s="528"/>
      <c r="K573" s="528"/>
      <c r="L573" s="528"/>
      <c r="M573" s="528"/>
      <c r="N573" s="528"/>
      <c r="O573" s="528"/>
      <c r="P573" s="528"/>
      <c r="Q573" s="528"/>
      <c r="R573" s="528"/>
      <c r="S573" s="528"/>
      <c r="T573" s="528"/>
      <c r="U573" s="528"/>
      <c r="V573" s="528"/>
      <c r="W573" s="528"/>
      <c r="X573" s="528"/>
      <c r="Y573" s="528"/>
      <c r="Z573" s="528"/>
    </row>
    <row r="574" spans="1:26" ht="14.25" customHeight="1" x14ac:dyDescent="0.2">
      <c r="A574" s="528"/>
      <c r="B574" s="528"/>
      <c r="C574" s="528"/>
      <c r="D574" s="528"/>
      <c r="E574" s="529"/>
      <c r="F574" s="528"/>
      <c r="G574" s="528"/>
      <c r="H574" s="528"/>
      <c r="I574" s="528"/>
      <c r="J574" s="528"/>
      <c r="K574" s="528"/>
      <c r="L574" s="528"/>
      <c r="M574" s="528"/>
      <c r="N574" s="528"/>
      <c r="O574" s="528"/>
      <c r="P574" s="528"/>
      <c r="Q574" s="528"/>
      <c r="R574" s="528"/>
      <c r="S574" s="528"/>
      <c r="T574" s="528"/>
      <c r="U574" s="528"/>
      <c r="V574" s="528"/>
      <c r="W574" s="528"/>
      <c r="X574" s="528"/>
      <c r="Y574" s="528"/>
      <c r="Z574" s="528"/>
    </row>
    <row r="575" spans="1:26" ht="14.25" customHeight="1" x14ac:dyDescent="0.2">
      <c r="A575" s="528"/>
      <c r="B575" s="528"/>
      <c r="C575" s="528"/>
      <c r="D575" s="528"/>
      <c r="E575" s="529"/>
      <c r="F575" s="528"/>
      <c r="G575" s="528"/>
      <c r="H575" s="528"/>
      <c r="I575" s="528"/>
      <c r="J575" s="528"/>
      <c r="K575" s="528"/>
      <c r="L575" s="528"/>
      <c r="M575" s="528"/>
      <c r="N575" s="528"/>
      <c r="O575" s="528"/>
      <c r="P575" s="528"/>
      <c r="Q575" s="528"/>
      <c r="R575" s="528"/>
      <c r="S575" s="528"/>
      <c r="T575" s="528"/>
      <c r="U575" s="528"/>
      <c r="V575" s="528"/>
      <c r="W575" s="528"/>
      <c r="X575" s="528"/>
      <c r="Y575" s="528"/>
      <c r="Z575" s="528"/>
    </row>
    <row r="576" spans="1:26" ht="14.25" customHeight="1" x14ac:dyDescent="0.2">
      <c r="A576" s="528"/>
      <c r="B576" s="528"/>
      <c r="C576" s="528"/>
      <c r="D576" s="528"/>
      <c r="E576" s="529"/>
      <c r="F576" s="528"/>
      <c r="G576" s="528"/>
      <c r="H576" s="528"/>
      <c r="I576" s="528"/>
      <c r="J576" s="528"/>
      <c r="K576" s="528"/>
      <c r="L576" s="528"/>
      <c r="M576" s="528"/>
      <c r="N576" s="528"/>
      <c r="O576" s="528"/>
      <c r="P576" s="528"/>
      <c r="Q576" s="528"/>
      <c r="R576" s="528"/>
      <c r="S576" s="528"/>
      <c r="T576" s="528"/>
      <c r="U576" s="528"/>
      <c r="V576" s="528"/>
      <c r="W576" s="528"/>
      <c r="X576" s="528"/>
      <c r="Y576" s="528"/>
      <c r="Z576" s="528"/>
    </row>
    <row r="577" spans="1:26" ht="14.25" customHeight="1" x14ac:dyDescent="0.2">
      <c r="A577" s="528"/>
      <c r="B577" s="528"/>
      <c r="C577" s="528"/>
      <c r="D577" s="528"/>
      <c r="E577" s="529"/>
      <c r="F577" s="528"/>
      <c r="G577" s="528"/>
      <c r="H577" s="528"/>
      <c r="I577" s="528"/>
      <c r="J577" s="528"/>
      <c r="K577" s="528"/>
      <c r="L577" s="528"/>
      <c r="M577" s="528"/>
      <c r="N577" s="528"/>
      <c r="O577" s="528"/>
      <c r="P577" s="528"/>
      <c r="Q577" s="528"/>
      <c r="R577" s="528"/>
      <c r="S577" s="528"/>
      <c r="T577" s="528"/>
      <c r="U577" s="528"/>
      <c r="V577" s="528"/>
      <c r="W577" s="528"/>
      <c r="X577" s="528"/>
      <c r="Y577" s="528"/>
      <c r="Z577" s="528"/>
    </row>
    <row r="578" spans="1:26" ht="14.25" customHeight="1" x14ac:dyDescent="0.2">
      <c r="A578" s="528"/>
      <c r="B578" s="528"/>
      <c r="C578" s="528"/>
      <c r="D578" s="528"/>
      <c r="E578" s="529"/>
      <c r="F578" s="528"/>
      <c r="G578" s="528"/>
      <c r="H578" s="528"/>
      <c r="I578" s="528"/>
      <c r="J578" s="528"/>
      <c r="K578" s="528"/>
      <c r="L578" s="528"/>
      <c r="M578" s="528"/>
      <c r="N578" s="528"/>
      <c r="O578" s="528"/>
      <c r="P578" s="528"/>
      <c r="Q578" s="528"/>
      <c r="R578" s="528"/>
      <c r="S578" s="528"/>
      <c r="T578" s="528"/>
      <c r="U578" s="528"/>
      <c r="V578" s="528"/>
      <c r="W578" s="528"/>
      <c r="X578" s="528"/>
      <c r="Y578" s="528"/>
      <c r="Z578" s="528"/>
    </row>
    <row r="579" spans="1:26" ht="14.25" customHeight="1" x14ac:dyDescent="0.2">
      <c r="A579" s="528"/>
      <c r="B579" s="528"/>
      <c r="C579" s="528"/>
      <c r="D579" s="528"/>
      <c r="E579" s="529"/>
      <c r="F579" s="528"/>
      <c r="G579" s="528"/>
      <c r="H579" s="528"/>
      <c r="I579" s="528"/>
      <c r="J579" s="528"/>
      <c r="K579" s="528"/>
      <c r="L579" s="528"/>
      <c r="M579" s="528"/>
      <c r="N579" s="528"/>
      <c r="O579" s="528"/>
      <c r="P579" s="528"/>
      <c r="Q579" s="528"/>
      <c r="R579" s="528"/>
      <c r="S579" s="528"/>
      <c r="T579" s="528"/>
      <c r="U579" s="528"/>
      <c r="V579" s="528"/>
      <c r="W579" s="528"/>
      <c r="X579" s="528"/>
      <c r="Y579" s="528"/>
      <c r="Z579" s="528"/>
    </row>
    <row r="580" spans="1:26" ht="14.25" customHeight="1" x14ac:dyDescent="0.2">
      <c r="A580" s="528"/>
      <c r="B580" s="528"/>
      <c r="C580" s="528"/>
      <c r="D580" s="528"/>
      <c r="E580" s="529"/>
      <c r="F580" s="528"/>
      <c r="G580" s="528"/>
      <c r="H580" s="528"/>
      <c r="I580" s="528"/>
      <c r="J580" s="528"/>
      <c r="K580" s="528"/>
      <c r="L580" s="528"/>
      <c r="M580" s="528"/>
      <c r="N580" s="528"/>
      <c r="O580" s="528"/>
      <c r="P580" s="528"/>
      <c r="Q580" s="528"/>
      <c r="R580" s="528"/>
      <c r="S580" s="528"/>
      <c r="T580" s="528"/>
      <c r="U580" s="528"/>
      <c r="V580" s="528"/>
      <c r="W580" s="528"/>
      <c r="X580" s="528"/>
      <c r="Y580" s="528"/>
      <c r="Z580" s="528"/>
    </row>
    <row r="581" spans="1:26" ht="14.25" customHeight="1" x14ac:dyDescent="0.2">
      <c r="A581" s="528"/>
      <c r="B581" s="528"/>
      <c r="C581" s="528"/>
      <c r="D581" s="528"/>
      <c r="E581" s="529"/>
      <c r="F581" s="528"/>
      <c r="G581" s="528"/>
      <c r="H581" s="528"/>
      <c r="I581" s="528"/>
      <c r="J581" s="528"/>
      <c r="K581" s="528"/>
      <c r="L581" s="528"/>
      <c r="M581" s="528"/>
      <c r="N581" s="528"/>
      <c r="O581" s="528"/>
      <c r="P581" s="528"/>
      <c r="Q581" s="528"/>
      <c r="R581" s="528"/>
      <c r="S581" s="528"/>
      <c r="T581" s="528"/>
      <c r="U581" s="528"/>
      <c r="V581" s="528"/>
      <c r="W581" s="528"/>
      <c r="X581" s="528"/>
      <c r="Y581" s="528"/>
      <c r="Z581" s="528"/>
    </row>
    <row r="582" spans="1:26" ht="14.25" customHeight="1" x14ac:dyDescent="0.2">
      <c r="A582" s="528"/>
      <c r="B582" s="528"/>
      <c r="C582" s="528"/>
      <c r="D582" s="528"/>
      <c r="E582" s="529"/>
      <c r="F582" s="528"/>
      <c r="G582" s="528"/>
      <c r="H582" s="528"/>
      <c r="I582" s="528"/>
      <c r="J582" s="528"/>
      <c r="K582" s="528"/>
      <c r="L582" s="528"/>
      <c r="M582" s="528"/>
      <c r="N582" s="528"/>
      <c r="O582" s="528"/>
      <c r="P582" s="528"/>
      <c r="Q582" s="528"/>
      <c r="R582" s="528"/>
      <c r="S582" s="528"/>
      <c r="T582" s="528"/>
      <c r="U582" s="528"/>
      <c r="V582" s="528"/>
      <c r="W582" s="528"/>
      <c r="X582" s="528"/>
      <c r="Y582" s="528"/>
      <c r="Z582" s="528"/>
    </row>
    <row r="583" spans="1:26" ht="14.25" customHeight="1" x14ac:dyDescent="0.2">
      <c r="A583" s="528"/>
      <c r="B583" s="528"/>
      <c r="C583" s="528"/>
      <c r="D583" s="528"/>
      <c r="E583" s="529"/>
      <c r="F583" s="528"/>
      <c r="G583" s="528"/>
      <c r="H583" s="528"/>
      <c r="I583" s="528"/>
      <c r="J583" s="528"/>
      <c r="K583" s="528"/>
      <c r="L583" s="528"/>
      <c r="M583" s="528"/>
      <c r="N583" s="528"/>
      <c r="O583" s="528"/>
      <c r="P583" s="528"/>
      <c r="Q583" s="528"/>
      <c r="R583" s="528"/>
      <c r="S583" s="528"/>
      <c r="T583" s="528"/>
      <c r="U583" s="528"/>
      <c r="V583" s="528"/>
      <c r="W583" s="528"/>
      <c r="X583" s="528"/>
      <c r="Y583" s="528"/>
      <c r="Z583" s="528"/>
    </row>
    <row r="584" spans="1:26" ht="14.25" customHeight="1" x14ac:dyDescent="0.2">
      <c r="A584" s="528"/>
      <c r="B584" s="528"/>
      <c r="C584" s="528"/>
      <c r="D584" s="528"/>
      <c r="E584" s="529"/>
      <c r="F584" s="528"/>
      <c r="G584" s="528"/>
      <c r="H584" s="528"/>
      <c r="I584" s="528"/>
      <c r="J584" s="528"/>
      <c r="K584" s="528"/>
      <c r="L584" s="528"/>
      <c r="M584" s="528"/>
      <c r="N584" s="528"/>
      <c r="O584" s="528"/>
      <c r="P584" s="528"/>
      <c r="Q584" s="528"/>
      <c r="R584" s="528"/>
      <c r="S584" s="528"/>
      <c r="T584" s="528"/>
      <c r="U584" s="528"/>
      <c r="V584" s="528"/>
      <c r="W584" s="528"/>
      <c r="X584" s="528"/>
      <c r="Y584" s="528"/>
      <c r="Z584" s="528"/>
    </row>
    <row r="585" spans="1:26" ht="14.25" customHeight="1" x14ac:dyDescent="0.2">
      <c r="A585" s="528"/>
      <c r="B585" s="528"/>
      <c r="C585" s="528"/>
      <c r="D585" s="528"/>
      <c r="E585" s="529"/>
      <c r="F585" s="528"/>
      <c r="G585" s="528"/>
      <c r="H585" s="528"/>
      <c r="I585" s="528"/>
      <c r="J585" s="528"/>
      <c r="K585" s="528"/>
      <c r="L585" s="528"/>
      <c r="M585" s="528"/>
      <c r="N585" s="528"/>
      <c r="O585" s="528"/>
      <c r="P585" s="528"/>
      <c r="Q585" s="528"/>
      <c r="R585" s="528"/>
      <c r="S585" s="528"/>
      <c r="T585" s="528"/>
      <c r="U585" s="528"/>
      <c r="V585" s="528"/>
      <c r="W585" s="528"/>
      <c r="X585" s="528"/>
      <c r="Y585" s="528"/>
      <c r="Z585" s="528"/>
    </row>
    <row r="586" spans="1:26" ht="14.25" customHeight="1" x14ac:dyDescent="0.2">
      <c r="A586" s="528"/>
      <c r="B586" s="528"/>
      <c r="C586" s="528"/>
      <c r="D586" s="528"/>
      <c r="E586" s="529"/>
      <c r="F586" s="528"/>
      <c r="G586" s="528"/>
      <c r="H586" s="528"/>
      <c r="I586" s="528"/>
      <c r="J586" s="528"/>
      <c r="K586" s="528"/>
      <c r="L586" s="528"/>
      <c r="M586" s="528"/>
      <c r="N586" s="528"/>
      <c r="O586" s="528"/>
      <c r="P586" s="528"/>
      <c r="Q586" s="528"/>
      <c r="R586" s="528"/>
      <c r="S586" s="528"/>
      <c r="T586" s="528"/>
      <c r="U586" s="528"/>
      <c r="V586" s="528"/>
      <c r="W586" s="528"/>
      <c r="X586" s="528"/>
      <c r="Y586" s="528"/>
      <c r="Z586" s="528"/>
    </row>
    <row r="587" spans="1:26" ht="14.25" customHeight="1" x14ac:dyDescent="0.2">
      <c r="A587" s="528"/>
      <c r="B587" s="528"/>
      <c r="C587" s="528"/>
      <c r="D587" s="528"/>
      <c r="E587" s="529"/>
      <c r="F587" s="528"/>
      <c r="G587" s="528"/>
      <c r="H587" s="528"/>
      <c r="I587" s="528"/>
      <c r="J587" s="528"/>
      <c r="K587" s="528"/>
      <c r="L587" s="528"/>
      <c r="M587" s="528"/>
      <c r="N587" s="528"/>
      <c r="O587" s="528"/>
      <c r="P587" s="528"/>
      <c r="Q587" s="528"/>
      <c r="R587" s="528"/>
      <c r="S587" s="528"/>
      <c r="T587" s="528"/>
      <c r="U587" s="528"/>
      <c r="V587" s="528"/>
      <c r="W587" s="528"/>
      <c r="X587" s="528"/>
      <c r="Y587" s="528"/>
      <c r="Z587" s="528"/>
    </row>
    <row r="588" spans="1:26" ht="14.25" customHeight="1" x14ac:dyDescent="0.2">
      <c r="A588" s="528"/>
      <c r="B588" s="528"/>
      <c r="C588" s="528"/>
      <c r="D588" s="528"/>
      <c r="E588" s="529"/>
      <c r="F588" s="528"/>
      <c r="G588" s="528"/>
      <c r="H588" s="528"/>
      <c r="I588" s="528"/>
      <c r="J588" s="528"/>
      <c r="K588" s="528"/>
      <c r="L588" s="528"/>
      <c r="M588" s="528"/>
      <c r="N588" s="528"/>
      <c r="O588" s="528"/>
      <c r="P588" s="528"/>
      <c r="Q588" s="528"/>
      <c r="R588" s="528"/>
      <c r="S588" s="528"/>
      <c r="T588" s="528"/>
      <c r="U588" s="528"/>
      <c r="V588" s="528"/>
      <c r="W588" s="528"/>
      <c r="X588" s="528"/>
      <c r="Y588" s="528"/>
      <c r="Z588" s="528"/>
    </row>
    <row r="589" spans="1:26" ht="14.25" customHeight="1" x14ac:dyDescent="0.2">
      <c r="A589" s="528"/>
      <c r="B589" s="528"/>
      <c r="C589" s="528"/>
      <c r="D589" s="528"/>
      <c r="E589" s="529"/>
      <c r="F589" s="528"/>
      <c r="G589" s="528"/>
      <c r="H589" s="528"/>
      <c r="I589" s="528"/>
      <c r="J589" s="528"/>
      <c r="K589" s="528"/>
      <c r="L589" s="528"/>
      <c r="M589" s="528"/>
      <c r="N589" s="528"/>
      <c r="O589" s="528"/>
      <c r="P589" s="528"/>
      <c r="Q589" s="528"/>
      <c r="R589" s="528"/>
      <c r="S589" s="528"/>
      <c r="T589" s="528"/>
      <c r="U589" s="528"/>
      <c r="V589" s="528"/>
      <c r="W589" s="528"/>
      <c r="X589" s="528"/>
      <c r="Y589" s="528"/>
      <c r="Z589" s="528"/>
    </row>
    <row r="590" spans="1:26" ht="14.25" customHeight="1" x14ac:dyDescent="0.2">
      <c r="A590" s="528"/>
      <c r="B590" s="528"/>
      <c r="C590" s="528"/>
      <c r="D590" s="528"/>
      <c r="E590" s="529"/>
      <c r="F590" s="528"/>
      <c r="G590" s="528"/>
      <c r="H590" s="528"/>
      <c r="I590" s="528"/>
      <c r="J590" s="528"/>
      <c r="K590" s="528"/>
      <c r="L590" s="528"/>
      <c r="M590" s="528"/>
      <c r="N590" s="528"/>
      <c r="O590" s="528"/>
      <c r="P590" s="528"/>
      <c r="Q590" s="528"/>
      <c r="R590" s="528"/>
      <c r="S590" s="528"/>
      <c r="T590" s="528"/>
      <c r="U590" s="528"/>
      <c r="V590" s="528"/>
      <c r="W590" s="528"/>
      <c r="X590" s="528"/>
      <c r="Y590" s="528"/>
      <c r="Z590" s="528"/>
    </row>
    <row r="591" spans="1:26" ht="14.25" customHeight="1" x14ac:dyDescent="0.2">
      <c r="A591" s="528"/>
      <c r="B591" s="528"/>
      <c r="C591" s="528"/>
      <c r="D591" s="528"/>
      <c r="E591" s="529"/>
      <c r="F591" s="528"/>
      <c r="G591" s="528"/>
      <c r="H591" s="528"/>
      <c r="I591" s="528"/>
      <c r="J591" s="528"/>
      <c r="K591" s="528"/>
      <c r="L591" s="528"/>
      <c r="M591" s="528"/>
      <c r="N591" s="528"/>
      <c r="O591" s="528"/>
      <c r="P591" s="528"/>
      <c r="Q591" s="528"/>
      <c r="R591" s="528"/>
      <c r="S591" s="528"/>
      <c r="T591" s="528"/>
      <c r="U591" s="528"/>
      <c r="V591" s="528"/>
      <c r="W591" s="528"/>
      <c r="X591" s="528"/>
      <c r="Y591" s="528"/>
      <c r="Z591" s="528"/>
    </row>
    <row r="592" spans="1:26" ht="14.25" customHeight="1" x14ac:dyDescent="0.2">
      <c r="A592" s="528"/>
      <c r="B592" s="528"/>
      <c r="C592" s="528"/>
      <c r="D592" s="528"/>
      <c r="E592" s="529"/>
      <c r="F592" s="528"/>
      <c r="G592" s="528"/>
      <c r="H592" s="528"/>
      <c r="I592" s="528"/>
      <c r="J592" s="528"/>
      <c r="K592" s="528"/>
      <c r="L592" s="528"/>
      <c r="M592" s="528"/>
      <c r="N592" s="528"/>
      <c r="O592" s="528"/>
      <c r="P592" s="528"/>
      <c r="Q592" s="528"/>
      <c r="R592" s="528"/>
      <c r="S592" s="528"/>
      <c r="T592" s="528"/>
      <c r="U592" s="528"/>
      <c r="V592" s="528"/>
      <c r="W592" s="528"/>
      <c r="X592" s="528"/>
      <c r="Y592" s="528"/>
      <c r="Z592" s="528"/>
    </row>
    <row r="593" spans="1:26" ht="14.25" customHeight="1" x14ac:dyDescent="0.2">
      <c r="A593" s="528"/>
      <c r="B593" s="528"/>
      <c r="C593" s="528"/>
      <c r="D593" s="528"/>
      <c r="E593" s="529"/>
      <c r="F593" s="528"/>
      <c r="G593" s="528"/>
      <c r="H593" s="528"/>
      <c r="I593" s="528"/>
      <c r="J593" s="528"/>
      <c r="K593" s="528"/>
      <c r="L593" s="528"/>
      <c r="M593" s="528"/>
      <c r="N593" s="528"/>
      <c r="O593" s="528"/>
      <c r="P593" s="528"/>
      <c r="Q593" s="528"/>
      <c r="R593" s="528"/>
      <c r="S593" s="528"/>
      <c r="T593" s="528"/>
      <c r="U593" s="528"/>
      <c r="V593" s="528"/>
      <c r="W593" s="528"/>
      <c r="X593" s="528"/>
      <c r="Y593" s="528"/>
      <c r="Z593" s="528"/>
    </row>
    <row r="594" spans="1:26" ht="14.25" customHeight="1" x14ac:dyDescent="0.2">
      <c r="A594" s="528"/>
      <c r="B594" s="528"/>
      <c r="C594" s="528"/>
      <c r="D594" s="528"/>
      <c r="E594" s="529"/>
      <c r="F594" s="528"/>
      <c r="G594" s="528"/>
      <c r="H594" s="528"/>
      <c r="I594" s="528"/>
      <c r="J594" s="528"/>
      <c r="K594" s="528"/>
      <c r="L594" s="528"/>
      <c r="M594" s="528"/>
      <c r="N594" s="528"/>
      <c r="O594" s="528"/>
      <c r="P594" s="528"/>
      <c r="Q594" s="528"/>
      <c r="R594" s="528"/>
      <c r="S594" s="528"/>
      <c r="T594" s="528"/>
      <c r="U594" s="528"/>
      <c r="V594" s="528"/>
      <c r="W594" s="528"/>
      <c r="X594" s="528"/>
      <c r="Y594" s="528"/>
      <c r="Z594" s="528"/>
    </row>
    <row r="595" spans="1:26" ht="14.25" customHeight="1" x14ac:dyDescent="0.2">
      <c r="A595" s="528"/>
      <c r="B595" s="528"/>
      <c r="C595" s="528"/>
      <c r="D595" s="528"/>
      <c r="E595" s="529"/>
      <c r="F595" s="528"/>
      <c r="G595" s="528"/>
      <c r="H595" s="528"/>
      <c r="I595" s="528"/>
      <c r="J595" s="528"/>
      <c r="K595" s="528"/>
      <c r="L595" s="528"/>
      <c r="M595" s="528"/>
      <c r="N595" s="528"/>
      <c r="O595" s="528"/>
      <c r="P595" s="528"/>
      <c r="Q595" s="528"/>
      <c r="R595" s="528"/>
      <c r="S595" s="528"/>
      <c r="T595" s="528"/>
      <c r="U595" s="528"/>
      <c r="V595" s="528"/>
      <c r="W595" s="528"/>
      <c r="X595" s="528"/>
      <c r="Y595" s="528"/>
      <c r="Z595" s="528"/>
    </row>
    <row r="596" spans="1:26" ht="14.25" customHeight="1" x14ac:dyDescent="0.2">
      <c r="A596" s="528"/>
      <c r="B596" s="528"/>
      <c r="C596" s="528"/>
      <c r="D596" s="528"/>
      <c r="E596" s="529"/>
      <c r="F596" s="528"/>
      <c r="G596" s="528"/>
      <c r="H596" s="528"/>
      <c r="I596" s="528"/>
      <c r="J596" s="528"/>
      <c r="K596" s="528"/>
      <c r="L596" s="528"/>
      <c r="M596" s="528"/>
      <c r="N596" s="528"/>
      <c r="O596" s="528"/>
      <c r="P596" s="528"/>
      <c r="Q596" s="528"/>
      <c r="R596" s="528"/>
      <c r="S596" s="528"/>
      <c r="T596" s="528"/>
      <c r="U596" s="528"/>
      <c r="V596" s="528"/>
      <c r="W596" s="528"/>
      <c r="X596" s="528"/>
      <c r="Y596" s="528"/>
      <c r="Z596" s="528"/>
    </row>
    <row r="597" spans="1:26" ht="14.25" customHeight="1" x14ac:dyDescent="0.2">
      <c r="A597" s="528"/>
      <c r="B597" s="528"/>
      <c r="C597" s="528"/>
      <c r="D597" s="528"/>
      <c r="E597" s="529"/>
      <c r="F597" s="528"/>
      <c r="G597" s="528"/>
      <c r="H597" s="528"/>
      <c r="I597" s="528"/>
      <c r="J597" s="528"/>
      <c r="K597" s="528"/>
      <c r="L597" s="528"/>
      <c r="M597" s="528"/>
      <c r="N597" s="528"/>
      <c r="O597" s="528"/>
      <c r="P597" s="528"/>
      <c r="Q597" s="528"/>
      <c r="R597" s="528"/>
      <c r="S597" s="528"/>
      <c r="T597" s="528"/>
      <c r="U597" s="528"/>
      <c r="V597" s="528"/>
      <c r="W597" s="528"/>
      <c r="X597" s="528"/>
      <c r="Y597" s="528"/>
      <c r="Z597" s="528"/>
    </row>
    <row r="598" spans="1:26" ht="14.25" customHeight="1" x14ac:dyDescent="0.2">
      <c r="A598" s="528"/>
      <c r="B598" s="528"/>
      <c r="C598" s="528"/>
      <c r="D598" s="528"/>
      <c r="E598" s="529"/>
      <c r="F598" s="528"/>
      <c r="G598" s="528"/>
      <c r="H598" s="528"/>
      <c r="I598" s="528"/>
      <c r="J598" s="528"/>
      <c r="K598" s="528"/>
      <c r="L598" s="528"/>
      <c r="M598" s="528"/>
      <c r="N598" s="528"/>
      <c r="O598" s="528"/>
      <c r="P598" s="528"/>
      <c r="Q598" s="528"/>
      <c r="R598" s="528"/>
      <c r="S598" s="528"/>
      <c r="T598" s="528"/>
      <c r="U598" s="528"/>
      <c r="V598" s="528"/>
      <c r="W598" s="528"/>
      <c r="X598" s="528"/>
      <c r="Y598" s="528"/>
      <c r="Z598" s="528"/>
    </row>
    <row r="599" spans="1:26" ht="14.25" customHeight="1" x14ac:dyDescent="0.2">
      <c r="A599" s="528"/>
      <c r="B599" s="528"/>
      <c r="C599" s="528"/>
      <c r="D599" s="528"/>
      <c r="E599" s="529"/>
      <c r="F599" s="528"/>
      <c r="G599" s="528"/>
      <c r="H599" s="528"/>
      <c r="I599" s="528"/>
      <c r="J599" s="528"/>
      <c r="K599" s="528"/>
      <c r="L599" s="528"/>
      <c r="M599" s="528"/>
      <c r="N599" s="528"/>
      <c r="O599" s="528"/>
      <c r="P599" s="528"/>
      <c r="Q599" s="528"/>
      <c r="R599" s="528"/>
      <c r="S599" s="528"/>
      <c r="T599" s="528"/>
      <c r="U599" s="528"/>
      <c r="V599" s="528"/>
      <c r="W599" s="528"/>
      <c r="X599" s="528"/>
      <c r="Y599" s="528"/>
      <c r="Z599" s="528"/>
    </row>
    <row r="600" spans="1:26" ht="14.25" customHeight="1" x14ac:dyDescent="0.2">
      <c r="A600" s="528"/>
      <c r="B600" s="528"/>
      <c r="C600" s="528"/>
      <c r="D600" s="528"/>
      <c r="E600" s="529"/>
      <c r="F600" s="528"/>
      <c r="G600" s="528"/>
      <c r="H600" s="528"/>
      <c r="I600" s="528"/>
      <c r="J600" s="528"/>
      <c r="K600" s="528"/>
      <c r="L600" s="528"/>
      <c r="M600" s="528"/>
      <c r="N600" s="528"/>
      <c r="O600" s="528"/>
      <c r="P600" s="528"/>
      <c r="Q600" s="528"/>
      <c r="R600" s="528"/>
      <c r="S600" s="528"/>
      <c r="T600" s="528"/>
      <c r="U600" s="528"/>
      <c r="V600" s="528"/>
      <c r="W600" s="528"/>
      <c r="X600" s="528"/>
      <c r="Y600" s="528"/>
      <c r="Z600" s="528"/>
    </row>
    <row r="601" spans="1:26" ht="14.25" customHeight="1" x14ac:dyDescent="0.2">
      <c r="A601" s="528"/>
      <c r="B601" s="528"/>
      <c r="C601" s="528"/>
      <c r="D601" s="528"/>
      <c r="E601" s="529"/>
      <c r="F601" s="528"/>
      <c r="G601" s="528"/>
      <c r="H601" s="528"/>
      <c r="I601" s="528"/>
      <c r="J601" s="528"/>
      <c r="K601" s="528"/>
      <c r="L601" s="528"/>
      <c r="M601" s="528"/>
      <c r="N601" s="528"/>
      <c r="O601" s="528"/>
      <c r="P601" s="528"/>
      <c r="Q601" s="528"/>
      <c r="R601" s="528"/>
      <c r="S601" s="528"/>
      <c r="T601" s="528"/>
      <c r="U601" s="528"/>
      <c r="V601" s="528"/>
      <c r="W601" s="528"/>
      <c r="X601" s="528"/>
      <c r="Y601" s="528"/>
      <c r="Z601" s="528"/>
    </row>
    <row r="602" spans="1:26" ht="14.25" customHeight="1" x14ac:dyDescent="0.2">
      <c r="A602" s="528"/>
      <c r="B602" s="528"/>
      <c r="C602" s="528"/>
      <c r="D602" s="528"/>
      <c r="E602" s="529"/>
      <c r="F602" s="528"/>
      <c r="G602" s="528"/>
      <c r="H602" s="528"/>
      <c r="I602" s="528"/>
      <c r="J602" s="528"/>
      <c r="K602" s="528"/>
      <c r="L602" s="528"/>
      <c r="M602" s="528"/>
      <c r="N602" s="528"/>
      <c r="O602" s="528"/>
      <c r="P602" s="528"/>
      <c r="Q602" s="528"/>
      <c r="R602" s="528"/>
      <c r="S602" s="528"/>
      <c r="T602" s="528"/>
      <c r="U602" s="528"/>
      <c r="V602" s="528"/>
      <c r="W602" s="528"/>
      <c r="X602" s="528"/>
      <c r="Y602" s="528"/>
      <c r="Z602" s="528"/>
    </row>
    <row r="603" spans="1:26" ht="14.25" customHeight="1" x14ac:dyDescent="0.2">
      <c r="A603" s="528"/>
      <c r="B603" s="528"/>
      <c r="C603" s="528"/>
      <c r="D603" s="528"/>
      <c r="E603" s="529"/>
      <c r="F603" s="528"/>
      <c r="G603" s="528"/>
      <c r="H603" s="528"/>
      <c r="I603" s="528"/>
      <c r="J603" s="528"/>
      <c r="K603" s="528"/>
      <c r="L603" s="528"/>
      <c r="M603" s="528"/>
      <c r="N603" s="528"/>
      <c r="O603" s="528"/>
      <c r="P603" s="528"/>
      <c r="Q603" s="528"/>
      <c r="R603" s="528"/>
      <c r="S603" s="528"/>
      <c r="T603" s="528"/>
      <c r="U603" s="528"/>
      <c r="V603" s="528"/>
      <c r="W603" s="528"/>
      <c r="X603" s="528"/>
      <c r="Y603" s="528"/>
      <c r="Z603" s="528"/>
    </row>
    <row r="604" spans="1:26" ht="14.25" customHeight="1" x14ac:dyDescent="0.2">
      <c r="A604" s="528"/>
      <c r="B604" s="528"/>
      <c r="C604" s="528"/>
      <c r="D604" s="528"/>
      <c r="E604" s="529"/>
      <c r="F604" s="528"/>
      <c r="G604" s="528"/>
      <c r="H604" s="528"/>
      <c r="I604" s="528"/>
      <c r="J604" s="528"/>
      <c r="K604" s="528"/>
      <c r="L604" s="528"/>
      <c r="M604" s="528"/>
      <c r="N604" s="528"/>
      <c r="O604" s="528"/>
      <c r="P604" s="528"/>
      <c r="Q604" s="528"/>
      <c r="R604" s="528"/>
      <c r="S604" s="528"/>
      <c r="T604" s="528"/>
      <c r="U604" s="528"/>
      <c r="V604" s="528"/>
      <c r="W604" s="528"/>
      <c r="X604" s="528"/>
      <c r="Y604" s="528"/>
      <c r="Z604" s="528"/>
    </row>
    <row r="605" spans="1:26" ht="14.25" customHeight="1" x14ac:dyDescent="0.2">
      <c r="A605" s="528"/>
      <c r="B605" s="528"/>
      <c r="C605" s="528"/>
      <c r="D605" s="528"/>
      <c r="E605" s="529"/>
      <c r="F605" s="528"/>
      <c r="G605" s="528"/>
      <c r="H605" s="528"/>
      <c r="I605" s="528"/>
      <c r="J605" s="528"/>
      <c r="K605" s="528"/>
      <c r="L605" s="528"/>
      <c r="M605" s="528"/>
      <c r="N605" s="528"/>
      <c r="O605" s="528"/>
      <c r="P605" s="528"/>
      <c r="Q605" s="528"/>
      <c r="R605" s="528"/>
      <c r="S605" s="528"/>
      <c r="T605" s="528"/>
      <c r="U605" s="528"/>
      <c r="V605" s="528"/>
      <c r="W605" s="528"/>
      <c r="X605" s="528"/>
      <c r="Y605" s="528"/>
      <c r="Z605" s="528"/>
    </row>
    <row r="606" spans="1:26" ht="14.25" customHeight="1" x14ac:dyDescent="0.2">
      <c r="A606" s="528"/>
      <c r="B606" s="528"/>
      <c r="C606" s="528"/>
      <c r="D606" s="528"/>
      <c r="E606" s="529"/>
      <c r="F606" s="528"/>
      <c r="G606" s="528"/>
      <c r="H606" s="528"/>
      <c r="I606" s="528"/>
      <c r="J606" s="528"/>
      <c r="K606" s="528"/>
      <c r="L606" s="528"/>
      <c r="M606" s="528"/>
      <c r="N606" s="528"/>
      <c r="O606" s="528"/>
      <c r="P606" s="528"/>
      <c r="Q606" s="528"/>
      <c r="R606" s="528"/>
      <c r="S606" s="528"/>
      <c r="T606" s="528"/>
      <c r="U606" s="528"/>
      <c r="V606" s="528"/>
      <c r="W606" s="528"/>
      <c r="X606" s="528"/>
      <c r="Y606" s="528"/>
      <c r="Z606" s="528"/>
    </row>
    <row r="607" spans="1:26" ht="14.25" customHeight="1" x14ac:dyDescent="0.2">
      <c r="A607" s="528"/>
      <c r="B607" s="528"/>
      <c r="C607" s="528"/>
      <c r="D607" s="528"/>
      <c r="E607" s="529"/>
      <c r="F607" s="528"/>
      <c r="G607" s="528"/>
      <c r="H607" s="528"/>
      <c r="I607" s="528"/>
      <c r="J607" s="528"/>
      <c r="K607" s="528"/>
      <c r="L607" s="528"/>
      <c r="M607" s="528"/>
      <c r="N607" s="528"/>
      <c r="O607" s="528"/>
      <c r="P607" s="528"/>
      <c r="Q607" s="528"/>
      <c r="R607" s="528"/>
      <c r="S607" s="528"/>
      <c r="T607" s="528"/>
      <c r="U607" s="528"/>
      <c r="V607" s="528"/>
      <c r="W607" s="528"/>
      <c r="X607" s="528"/>
      <c r="Y607" s="528"/>
      <c r="Z607" s="528"/>
    </row>
    <row r="608" spans="1:26" ht="14.25" customHeight="1" x14ac:dyDescent="0.2">
      <c r="A608" s="528"/>
      <c r="B608" s="528"/>
      <c r="C608" s="528"/>
      <c r="D608" s="528"/>
      <c r="E608" s="529"/>
      <c r="F608" s="528"/>
      <c r="G608" s="528"/>
      <c r="H608" s="528"/>
      <c r="I608" s="528"/>
      <c r="J608" s="528"/>
      <c r="K608" s="528"/>
      <c r="L608" s="528"/>
      <c r="M608" s="528"/>
      <c r="N608" s="528"/>
      <c r="O608" s="528"/>
      <c r="P608" s="528"/>
      <c r="Q608" s="528"/>
      <c r="R608" s="528"/>
      <c r="S608" s="528"/>
      <c r="T608" s="528"/>
      <c r="U608" s="528"/>
      <c r="V608" s="528"/>
      <c r="W608" s="528"/>
      <c r="X608" s="528"/>
      <c r="Y608" s="528"/>
      <c r="Z608" s="528"/>
    </row>
    <row r="609" spans="1:26" ht="14.25" customHeight="1" x14ac:dyDescent="0.2">
      <c r="A609" s="528"/>
      <c r="B609" s="528"/>
      <c r="C609" s="528"/>
      <c r="D609" s="528"/>
      <c r="E609" s="529"/>
      <c r="F609" s="528"/>
      <c r="G609" s="528"/>
      <c r="H609" s="528"/>
      <c r="I609" s="528"/>
      <c r="J609" s="528"/>
      <c r="K609" s="528"/>
      <c r="L609" s="528"/>
      <c r="M609" s="528"/>
      <c r="N609" s="528"/>
      <c r="O609" s="528"/>
      <c r="P609" s="528"/>
      <c r="Q609" s="528"/>
      <c r="R609" s="528"/>
      <c r="S609" s="528"/>
      <c r="T609" s="528"/>
      <c r="U609" s="528"/>
      <c r="V609" s="528"/>
      <c r="W609" s="528"/>
      <c r="X609" s="528"/>
      <c r="Y609" s="528"/>
      <c r="Z609" s="528"/>
    </row>
    <row r="610" spans="1:26" ht="14.25" customHeight="1" x14ac:dyDescent="0.2">
      <c r="A610" s="528"/>
      <c r="B610" s="528"/>
      <c r="C610" s="528"/>
      <c r="D610" s="528"/>
      <c r="E610" s="529"/>
      <c r="F610" s="528"/>
      <c r="G610" s="528"/>
      <c r="H610" s="528"/>
      <c r="I610" s="528"/>
      <c r="J610" s="528"/>
      <c r="K610" s="528"/>
      <c r="L610" s="528"/>
      <c r="M610" s="528"/>
      <c r="N610" s="528"/>
      <c r="O610" s="528"/>
      <c r="P610" s="528"/>
      <c r="Q610" s="528"/>
      <c r="R610" s="528"/>
      <c r="S610" s="528"/>
      <c r="T610" s="528"/>
      <c r="U610" s="528"/>
      <c r="V610" s="528"/>
      <c r="W610" s="528"/>
      <c r="X610" s="528"/>
      <c r="Y610" s="528"/>
      <c r="Z610" s="528"/>
    </row>
    <row r="611" spans="1:26" ht="14.25" customHeight="1" x14ac:dyDescent="0.2">
      <c r="A611" s="528"/>
      <c r="B611" s="528"/>
      <c r="C611" s="528"/>
      <c r="D611" s="528"/>
      <c r="E611" s="529"/>
      <c r="F611" s="528"/>
      <c r="G611" s="528"/>
      <c r="H611" s="528"/>
      <c r="I611" s="528"/>
      <c r="J611" s="528"/>
      <c r="K611" s="528"/>
      <c r="L611" s="528"/>
      <c r="M611" s="528"/>
      <c r="N611" s="528"/>
      <c r="O611" s="528"/>
      <c r="P611" s="528"/>
      <c r="Q611" s="528"/>
      <c r="R611" s="528"/>
      <c r="S611" s="528"/>
      <c r="T611" s="528"/>
      <c r="U611" s="528"/>
      <c r="V611" s="528"/>
      <c r="W611" s="528"/>
      <c r="X611" s="528"/>
      <c r="Y611" s="528"/>
      <c r="Z611" s="528"/>
    </row>
    <row r="612" spans="1:26" ht="14.25" customHeight="1" x14ac:dyDescent="0.2">
      <c r="A612" s="528"/>
      <c r="B612" s="528"/>
      <c r="C612" s="528"/>
      <c r="D612" s="528"/>
      <c r="E612" s="529"/>
      <c r="F612" s="528"/>
      <c r="G612" s="528"/>
      <c r="H612" s="528"/>
      <c r="I612" s="528"/>
      <c r="J612" s="528"/>
      <c r="K612" s="528"/>
      <c r="L612" s="528"/>
      <c r="M612" s="528"/>
      <c r="N612" s="528"/>
      <c r="O612" s="528"/>
      <c r="P612" s="528"/>
      <c r="Q612" s="528"/>
      <c r="R612" s="528"/>
      <c r="S612" s="528"/>
      <c r="T612" s="528"/>
      <c r="U612" s="528"/>
      <c r="V612" s="528"/>
      <c r="W612" s="528"/>
      <c r="X612" s="528"/>
      <c r="Y612" s="528"/>
      <c r="Z612" s="528"/>
    </row>
    <row r="613" spans="1:26" ht="14.25" customHeight="1" x14ac:dyDescent="0.2">
      <c r="A613" s="528"/>
      <c r="B613" s="528"/>
      <c r="C613" s="528"/>
      <c r="D613" s="528"/>
      <c r="E613" s="529"/>
      <c r="F613" s="528"/>
      <c r="G613" s="528"/>
      <c r="H613" s="528"/>
      <c r="I613" s="528"/>
      <c r="J613" s="528"/>
      <c r="K613" s="528"/>
      <c r="L613" s="528"/>
      <c r="M613" s="528"/>
      <c r="N613" s="528"/>
      <c r="O613" s="528"/>
      <c r="P613" s="528"/>
      <c r="Q613" s="528"/>
      <c r="R613" s="528"/>
      <c r="S613" s="528"/>
      <c r="T613" s="528"/>
      <c r="U613" s="528"/>
      <c r="V613" s="528"/>
      <c r="W613" s="528"/>
      <c r="X613" s="528"/>
      <c r="Y613" s="528"/>
      <c r="Z613" s="528"/>
    </row>
    <row r="614" spans="1:26" ht="14.25" customHeight="1" x14ac:dyDescent="0.2">
      <c r="A614" s="528"/>
      <c r="B614" s="528"/>
      <c r="C614" s="528"/>
      <c r="D614" s="528"/>
      <c r="E614" s="529"/>
      <c r="F614" s="528"/>
      <c r="G614" s="528"/>
      <c r="H614" s="528"/>
      <c r="I614" s="528"/>
      <c r="J614" s="528"/>
      <c r="K614" s="528"/>
      <c r="L614" s="528"/>
      <c r="M614" s="528"/>
      <c r="N614" s="528"/>
      <c r="O614" s="528"/>
      <c r="P614" s="528"/>
      <c r="Q614" s="528"/>
      <c r="R614" s="528"/>
      <c r="S614" s="528"/>
      <c r="T614" s="528"/>
      <c r="U614" s="528"/>
      <c r="V614" s="528"/>
      <c r="W614" s="528"/>
      <c r="X614" s="528"/>
      <c r="Y614" s="528"/>
      <c r="Z614" s="528"/>
    </row>
    <row r="615" spans="1:26" ht="14.25" customHeight="1" x14ac:dyDescent="0.2">
      <c r="A615" s="528"/>
      <c r="B615" s="528"/>
      <c r="C615" s="528"/>
      <c r="D615" s="528"/>
      <c r="E615" s="529"/>
      <c r="F615" s="528"/>
      <c r="G615" s="528"/>
      <c r="H615" s="528"/>
      <c r="I615" s="528"/>
      <c r="J615" s="528"/>
      <c r="K615" s="528"/>
      <c r="L615" s="528"/>
      <c r="M615" s="528"/>
      <c r="N615" s="528"/>
      <c r="O615" s="528"/>
      <c r="P615" s="528"/>
      <c r="Q615" s="528"/>
      <c r="R615" s="528"/>
      <c r="S615" s="528"/>
      <c r="T615" s="528"/>
      <c r="U615" s="528"/>
      <c r="V615" s="528"/>
      <c r="W615" s="528"/>
      <c r="X615" s="528"/>
      <c r="Y615" s="528"/>
      <c r="Z615" s="528"/>
    </row>
    <row r="616" spans="1:26" ht="14.25" customHeight="1" x14ac:dyDescent="0.2">
      <c r="A616" s="528"/>
      <c r="B616" s="528"/>
      <c r="C616" s="528"/>
      <c r="D616" s="528"/>
      <c r="E616" s="529"/>
      <c r="F616" s="528"/>
      <c r="G616" s="528"/>
      <c r="H616" s="528"/>
      <c r="I616" s="528"/>
      <c r="J616" s="528"/>
      <c r="K616" s="528"/>
      <c r="L616" s="528"/>
      <c r="M616" s="528"/>
      <c r="N616" s="528"/>
      <c r="O616" s="528"/>
      <c r="P616" s="528"/>
      <c r="Q616" s="528"/>
      <c r="R616" s="528"/>
      <c r="S616" s="528"/>
      <c r="T616" s="528"/>
      <c r="U616" s="528"/>
      <c r="V616" s="528"/>
      <c r="W616" s="528"/>
      <c r="X616" s="528"/>
      <c r="Y616" s="528"/>
      <c r="Z616" s="528"/>
    </row>
    <row r="617" spans="1:26" ht="14.25" customHeight="1" x14ac:dyDescent="0.2">
      <c r="A617" s="528"/>
      <c r="B617" s="528"/>
      <c r="C617" s="528"/>
      <c r="D617" s="528"/>
      <c r="E617" s="529"/>
      <c r="F617" s="528"/>
      <c r="G617" s="528"/>
      <c r="H617" s="528"/>
      <c r="I617" s="528"/>
      <c r="J617" s="528"/>
      <c r="K617" s="528"/>
      <c r="L617" s="528"/>
      <c r="M617" s="528"/>
      <c r="N617" s="528"/>
      <c r="O617" s="528"/>
      <c r="P617" s="528"/>
      <c r="Q617" s="528"/>
      <c r="R617" s="528"/>
      <c r="S617" s="528"/>
      <c r="T617" s="528"/>
      <c r="U617" s="528"/>
      <c r="V617" s="528"/>
      <c r="W617" s="528"/>
      <c r="X617" s="528"/>
      <c r="Y617" s="528"/>
      <c r="Z617" s="528"/>
    </row>
    <row r="618" spans="1:26" ht="14.25" customHeight="1" x14ac:dyDescent="0.2">
      <c r="A618" s="528"/>
      <c r="B618" s="528"/>
      <c r="C618" s="528"/>
      <c r="D618" s="528"/>
      <c r="E618" s="529"/>
      <c r="F618" s="528"/>
      <c r="G618" s="528"/>
      <c r="H618" s="528"/>
      <c r="I618" s="528"/>
      <c r="J618" s="528"/>
      <c r="K618" s="528"/>
      <c r="L618" s="528"/>
      <c r="M618" s="528"/>
      <c r="N618" s="528"/>
      <c r="O618" s="528"/>
      <c r="P618" s="528"/>
      <c r="Q618" s="528"/>
      <c r="R618" s="528"/>
      <c r="S618" s="528"/>
      <c r="T618" s="528"/>
      <c r="U618" s="528"/>
      <c r="V618" s="528"/>
      <c r="W618" s="528"/>
      <c r="X618" s="528"/>
      <c r="Y618" s="528"/>
      <c r="Z618" s="528"/>
    </row>
    <row r="619" spans="1:26" ht="14.25" customHeight="1" x14ac:dyDescent="0.2">
      <c r="A619" s="528"/>
      <c r="B619" s="528"/>
      <c r="C619" s="528"/>
      <c r="D619" s="528"/>
      <c r="E619" s="529"/>
      <c r="F619" s="528"/>
      <c r="G619" s="528"/>
      <c r="H619" s="528"/>
      <c r="I619" s="528"/>
      <c r="J619" s="528"/>
      <c r="K619" s="528"/>
      <c r="L619" s="528"/>
      <c r="M619" s="528"/>
      <c r="N619" s="528"/>
      <c r="O619" s="528"/>
      <c r="P619" s="528"/>
      <c r="Q619" s="528"/>
      <c r="R619" s="528"/>
      <c r="S619" s="528"/>
      <c r="T619" s="528"/>
      <c r="U619" s="528"/>
      <c r="V619" s="528"/>
      <c r="W619" s="528"/>
      <c r="X619" s="528"/>
      <c r="Y619" s="528"/>
      <c r="Z619" s="528"/>
    </row>
    <row r="620" spans="1:26" ht="14.25" customHeight="1" x14ac:dyDescent="0.2">
      <c r="A620" s="528"/>
      <c r="B620" s="528"/>
      <c r="C620" s="528"/>
      <c r="D620" s="528"/>
      <c r="E620" s="529"/>
      <c r="F620" s="528"/>
      <c r="G620" s="528"/>
      <c r="H620" s="528"/>
      <c r="I620" s="528"/>
      <c r="J620" s="528"/>
      <c r="K620" s="528"/>
      <c r="L620" s="528"/>
      <c r="M620" s="528"/>
      <c r="N620" s="528"/>
      <c r="O620" s="528"/>
      <c r="P620" s="528"/>
      <c r="Q620" s="528"/>
      <c r="R620" s="528"/>
      <c r="S620" s="528"/>
      <c r="T620" s="528"/>
      <c r="U620" s="528"/>
      <c r="V620" s="528"/>
      <c r="W620" s="528"/>
      <c r="X620" s="528"/>
      <c r="Y620" s="528"/>
      <c r="Z620" s="528"/>
    </row>
    <row r="621" spans="1:26" ht="14.25" customHeight="1" x14ac:dyDescent="0.2">
      <c r="A621" s="528"/>
      <c r="B621" s="528"/>
      <c r="C621" s="528"/>
      <c r="D621" s="528"/>
      <c r="E621" s="529"/>
      <c r="F621" s="528"/>
      <c r="G621" s="528"/>
      <c r="H621" s="528"/>
      <c r="I621" s="528"/>
      <c r="J621" s="528"/>
      <c r="K621" s="528"/>
      <c r="L621" s="528"/>
      <c r="M621" s="528"/>
      <c r="N621" s="528"/>
      <c r="O621" s="528"/>
      <c r="P621" s="528"/>
      <c r="Q621" s="528"/>
      <c r="R621" s="528"/>
      <c r="S621" s="528"/>
      <c r="T621" s="528"/>
      <c r="U621" s="528"/>
      <c r="V621" s="528"/>
      <c r="W621" s="528"/>
      <c r="X621" s="528"/>
      <c r="Y621" s="528"/>
      <c r="Z621" s="528"/>
    </row>
    <row r="622" spans="1:26" ht="14.25" customHeight="1" x14ac:dyDescent="0.2">
      <c r="A622" s="528"/>
      <c r="B622" s="528"/>
      <c r="C622" s="528"/>
      <c r="D622" s="528"/>
      <c r="E622" s="529"/>
      <c r="F622" s="528"/>
      <c r="G622" s="528"/>
      <c r="H622" s="528"/>
      <c r="I622" s="528"/>
      <c r="J622" s="528"/>
      <c r="K622" s="528"/>
      <c r="L622" s="528"/>
      <c r="M622" s="528"/>
      <c r="N622" s="528"/>
      <c r="O622" s="528"/>
      <c r="P622" s="528"/>
      <c r="Q622" s="528"/>
      <c r="R622" s="528"/>
      <c r="S622" s="528"/>
      <c r="T622" s="528"/>
      <c r="U622" s="528"/>
      <c r="V622" s="528"/>
      <c r="W622" s="528"/>
      <c r="X622" s="528"/>
      <c r="Y622" s="528"/>
      <c r="Z622" s="528"/>
    </row>
    <row r="623" spans="1:26" ht="14.25" customHeight="1" x14ac:dyDescent="0.2">
      <c r="A623" s="528"/>
      <c r="B623" s="528"/>
      <c r="C623" s="528"/>
      <c r="D623" s="528"/>
      <c r="E623" s="529"/>
      <c r="F623" s="528"/>
      <c r="G623" s="528"/>
      <c r="H623" s="528"/>
      <c r="I623" s="528"/>
      <c r="J623" s="528"/>
      <c r="K623" s="528"/>
      <c r="L623" s="528"/>
      <c r="M623" s="528"/>
      <c r="N623" s="528"/>
      <c r="O623" s="528"/>
      <c r="P623" s="528"/>
      <c r="Q623" s="528"/>
      <c r="R623" s="528"/>
      <c r="S623" s="528"/>
      <c r="T623" s="528"/>
      <c r="U623" s="528"/>
      <c r="V623" s="528"/>
      <c r="W623" s="528"/>
      <c r="X623" s="528"/>
      <c r="Y623" s="528"/>
      <c r="Z623" s="528"/>
    </row>
    <row r="624" spans="1:26" ht="14.25" customHeight="1" x14ac:dyDescent="0.2">
      <c r="A624" s="528"/>
      <c r="B624" s="528"/>
      <c r="C624" s="528"/>
      <c r="D624" s="528"/>
      <c r="E624" s="529"/>
      <c r="F624" s="528"/>
      <c r="G624" s="528"/>
      <c r="H624" s="528"/>
      <c r="I624" s="528"/>
      <c r="J624" s="528"/>
      <c r="K624" s="528"/>
      <c r="L624" s="528"/>
      <c r="M624" s="528"/>
      <c r="N624" s="528"/>
      <c r="O624" s="528"/>
      <c r="P624" s="528"/>
      <c r="Q624" s="528"/>
      <c r="R624" s="528"/>
      <c r="S624" s="528"/>
      <c r="T624" s="528"/>
      <c r="U624" s="528"/>
      <c r="V624" s="528"/>
      <c r="W624" s="528"/>
      <c r="X624" s="528"/>
      <c r="Y624" s="528"/>
      <c r="Z624" s="528"/>
    </row>
    <row r="625" spans="1:26" ht="14.25" customHeight="1" x14ac:dyDescent="0.2">
      <c r="A625" s="528"/>
      <c r="B625" s="528"/>
      <c r="C625" s="528"/>
      <c r="D625" s="528"/>
      <c r="E625" s="529"/>
      <c r="F625" s="528"/>
      <c r="G625" s="528"/>
      <c r="H625" s="528"/>
      <c r="I625" s="528"/>
      <c r="J625" s="528"/>
      <c r="K625" s="528"/>
      <c r="L625" s="528"/>
      <c r="M625" s="528"/>
      <c r="N625" s="528"/>
      <c r="O625" s="528"/>
      <c r="P625" s="528"/>
      <c r="Q625" s="528"/>
      <c r="R625" s="528"/>
      <c r="S625" s="528"/>
      <c r="T625" s="528"/>
      <c r="U625" s="528"/>
      <c r="V625" s="528"/>
      <c r="W625" s="528"/>
      <c r="X625" s="528"/>
      <c r="Y625" s="528"/>
      <c r="Z625" s="528"/>
    </row>
    <row r="626" spans="1:26" ht="14.25" customHeight="1" x14ac:dyDescent="0.2">
      <c r="A626" s="528"/>
      <c r="B626" s="528"/>
      <c r="C626" s="528"/>
      <c r="D626" s="528"/>
      <c r="E626" s="529"/>
      <c r="F626" s="528"/>
      <c r="G626" s="528"/>
      <c r="H626" s="528"/>
      <c r="I626" s="528"/>
      <c r="J626" s="528"/>
      <c r="K626" s="528"/>
      <c r="L626" s="528"/>
      <c r="M626" s="528"/>
      <c r="N626" s="528"/>
      <c r="O626" s="528"/>
      <c r="P626" s="528"/>
      <c r="Q626" s="528"/>
      <c r="R626" s="528"/>
      <c r="S626" s="528"/>
      <c r="T626" s="528"/>
      <c r="U626" s="528"/>
      <c r="V626" s="528"/>
      <c r="W626" s="528"/>
      <c r="X626" s="528"/>
      <c r="Y626" s="528"/>
      <c r="Z626" s="528"/>
    </row>
    <row r="627" spans="1:26" ht="14.25" customHeight="1" x14ac:dyDescent="0.2">
      <c r="A627" s="528"/>
      <c r="B627" s="528"/>
      <c r="C627" s="528"/>
      <c r="D627" s="528"/>
      <c r="E627" s="529"/>
      <c r="F627" s="528"/>
      <c r="G627" s="528"/>
      <c r="H627" s="528"/>
      <c r="I627" s="528"/>
      <c r="J627" s="528"/>
      <c r="K627" s="528"/>
      <c r="L627" s="528"/>
      <c r="M627" s="528"/>
      <c r="N627" s="528"/>
      <c r="O627" s="528"/>
      <c r="P627" s="528"/>
      <c r="Q627" s="528"/>
      <c r="R627" s="528"/>
      <c r="S627" s="528"/>
      <c r="T627" s="528"/>
      <c r="U627" s="528"/>
      <c r="V627" s="528"/>
      <c r="W627" s="528"/>
      <c r="X627" s="528"/>
      <c r="Y627" s="528"/>
      <c r="Z627" s="528"/>
    </row>
    <row r="628" spans="1:26" ht="14.25" customHeight="1" x14ac:dyDescent="0.2">
      <c r="A628" s="528"/>
      <c r="B628" s="528"/>
      <c r="C628" s="528"/>
      <c r="D628" s="528"/>
      <c r="E628" s="529"/>
      <c r="F628" s="528"/>
      <c r="G628" s="528"/>
      <c r="H628" s="528"/>
      <c r="I628" s="528"/>
      <c r="J628" s="528"/>
      <c r="K628" s="528"/>
      <c r="L628" s="528"/>
      <c r="M628" s="528"/>
      <c r="N628" s="528"/>
      <c r="O628" s="528"/>
      <c r="P628" s="528"/>
      <c r="Q628" s="528"/>
      <c r="R628" s="528"/>
      <c r="S628" s="528"/>
      <c r="T628" s="528"/>
      <c r="U628" s="528"/>
      <c r="V628" s="528"/>
      <c r="W628" s="528"/>
      <c r="X628" s="528"/>
      <c r="Y628" s="528"/>
      <c r="Z628" s="528"/>
    </row>
    <row r="629" spans="1:26" ht="14.25" customHeight="1" x14ac:dyDescent="0.2">
      <c r="A629" s="528"/>
      <c r="B629" s="528"/>
      <c r="C629" s="528"/>
      <c r="D629" s="528"/>
      <c r="E629" s="529"/>
      <c r="F629" s="528"/>
      <c r="G629" s="528"/>
      <c r="H629" s="528"/>
      <c r="I629" s="528"/>
      <c r="J629" s="528"/>
      <c r="K629" s="528"/>
      <c r="L629" s="528"/>
      <c r="M629" s="528"/>
      <c r="N629" s="528"/>
      <c r="O629" s="528"/>
      <c r="P629" s="528"/>
      <c r="Q629" s="528"/>
      <c r="R629" s="528"/>
      <c r="S629" s="528"/>
      <c r="T629" s="528"/>
      <c r="U629" s="528"/>
      <c r="V629" s="528"/>
      <c r="W629" s="528"/>
      <c r="X629" s="528"/>
      <c r="Y629" s="528"/>
      <c r="Z629" s="528"/>
    </row>
    <row r="630" spans="1:26" ht="14.25" customHeight="1" x14ac:dyDescent="0.2">
      <c r="A630" s="528"/>
      <c r="B630" s="528"/>
      <c r="C630" s="528"/>
      <c r="D630" s="528"/>
      <c r="E630" s="529"/>
      <c r="F630" s="528"/>
      <c r="G630" s="528"/>
      <c r="H630" s="528"/>
      <c r="I630" s="528"/>
      <c r="J630" s="528"/>
      <c r="K630" s="528"/>
      <c r="L630" s="528"/>
      <c r="M630" s="528"/>
      <c r="N630" s="528"/>
      <c r="O630" s="528"/>
      <c r="P630" s="528"/>
      <c r="Q630" s="528"/>
      <c r="R630" s="528"/>
      <c r="S630" s="528"/>
      <c r="T630" s="528"/>
      <c r="U630" s="528"/>
      <c r="V630" s="528"/>
      <c r="W630" s="528"/>
      <c r="X630" s="528"/>
      <c r="Y630" s="528"/>
      <c r="Z630" s="528"/>
    </row>
    <row r="631" spans="1:26" ht="14.25" customHeight="1" x14ac:dyDescent="0.2">
      <c r="A631" s="528"/>
      <c r="B631" s="528"/>
      <c r="C631" s="528"/>
      <c r="D631" s="528"/>
      <c r="E631" s="529"/>
      <c r="F631" s="528"/>
      <c r="G631" s="528"/>
      <c r="H631" s="528"/>
      <c r="I631" s="528"/>
      <c r="J631" s="528"/>
      <c r="K631" s="528"/>
      <c r="L631" s="528"/>
      <c r="M631" s="528"/>
      <c r="N631" s="528"/>
      <c r="O631" s="528"/>
      <c r="P631" s="528"/>
      <c r="Q631" s="528"/>
      <c r="R631" s="528"/>
      <c r="S631" s="528"/>
      <c r="T631" s="528"/>
      <c r="U631" s="528"/>
      <c r="V631" s="528"/>
      <c r="W631" s="528"/>
      <c r="X631" s="528"/>
      <c r="Y631" s="528"/>
      <c r="Z631" s="528"/>
    </row>
    <row r="632" spans="1:26" ht="14.25" customHeight="1" x14ac:dyDescent="0.2">
      <c r="A632" s="528"/>
      <c r="B632" s="528"/>
      <c r="C632" s="528"/>
      <c r="D632" s="528"/>
      <c r="E632" s="529"/>
      <c r="F632" s="528"/>
      <c r="G632" s="528"/>
      <c r="H632" s="528"/>
      <c r="I632" s="528"/>
      <c r="J632" s="528"/>
      <c r="K632" s="528"/>
      <c r="L632" s="528"/>
      <c r="M632" s="528"/>
      <c r="N632" s="528"/>
      <c r="O632" s="528"/>
      <c r="P632" s="528"/>
      <c r="Q632" s="528"/>
      <c r="R632" s="528"/>
      <c r="S632" s="528"/>
      <c r="T632" s="528"/>
      <c r="U632" s="528"/>
      <c r="V632" s="528"/>
      <c r="W632" s="528"/>
      <c r="X632" s="528"/>
      <c r="Y632" s="528"/>
      <c r="Z632" s="528"/>
    </row>
    <row r="633" spans="1:26" ht="14.25" customHeight="1" x14ac:dyDescent="0.2">
      <c r="A633" s="528"/>
      <c r="B633" s="528"/>
      <c r="C633" s="528"/>
      <c r="D633" s="528"/>
      <c r="E633" s="529"/>
      <c r="F633" s="528"/>
      <c r="G633" s="528"/>
      <c r="H633" s="528"/>
      <c r="I633" s="528"/>
      <c r="J633" s="528"/>
      <c r="K633" s="528"/>
      <c r="L633" s="528"/>
      <c r="M633" s="528"/>
      <c r="N633" s="528"/>
      <c r="O633" s="528"/>
      <c r="P633" s="528"/>
      <c r="Q633" s="528"/>
      <c r="R633" s="528"/>
      <c r="S633" s="528"/>
      <c r="T633" s="528"/>
      <c r="U633" s="528"/>
      <c r="V633" s="528"/>
      <c r="W633" s="528"/>
      <c r="X633" s="528"/>
      <c r="Y633" s="528"/>
      <c r="Z633" s="528"/>
    </row>
    <row r="634" spans="1:26" ht="14.25" customHeight="1" x14ac:dyDescent="0.2">
      <c r="A634" s="528"/>
      <c r="B634" s="528"/>
      <c r="C634" s="528"/>
      <c r="D634" s="528"/>
      <c r="E634" s="529"/>
      <c r="F634" s="528"/>
      <c r="G634" s="528"/>
      <c r="H634" s="528"/>
      <c r="I634" s="528"/>
      <c r="J634" s="528"/>
      <c r="K634" s="528"/>
      <c r="L634" s="528"/>
      <c r="M634" s="528"/>
      <c r="N634" s="528"/>
      <c r="O634" s="528"/>
      <c r="P634" s="528"/>
      <c r="Q634" s="528"/>
      <c r="R634" s="528"/>
      <c r="S634" s="528"/>
      <c r="T634" s="528"/>
      <c r="U634" s="528"/>
      <c r="V634" s="528"/>
      <c r="W634" s="528"/>
      <c r="X634" s="528"/>
      <c r="Y634" s="528"/>
      <c r="Z634" s="528"/>
    </row>
    <row r="635" spans="1:26" ht="14.25" customHeight="1" x14ac:dyDescent="0.2">
      <c r="A635" s="528"/>
      <c r="B635" s="528"/>
      <c r="C635" s="528"/>
      <c r="D635" s="528"/>
      <c r="E635" s="529"/>
      <c r="F635" s="528"/>
      <c r="G635" s="528"/>
      <c r="H635" s="528"/>
      <c r="I635" s="528"/>
      <c r="J635" s="528"/>
      <c r="K635" s="528"/>
      <c r="L635" s="528"/>
      <c r="M635" s="528"/>
      <c r="N635" s="528"/>
      <c r="O635" s="528"/>
      <c r="P635" s="528"/>
      <c r="Q635" s="528"/>
      <c r="R635" s="528"/>
      <c r="S635" s="528"/>
      <c r="T635" s="528"/>
      <c r="U635" s="528"/>
      <c r="V635" s="528"/>
      <c r="W635" s="528"/>
      <c r="X635" s="528"/>
      <c r="Y635" s="528"/>
      <c r="Z635" s="528"/>
    </row>
    <row r="636" spans="1:26" ht="14.25" customHeight="1" x14ac:dyDescent="0.2">
      <c r="A636" s="528"/>
      <c r="B636" s="528"/>
      <c r="C636" s="528"/>
      <c r="D636" s="528"/>
      <c r="E636" s="529"/>
      <c r="F636" s="528"/>
      <c r="G636" s="528"/>
      <c r="H636" s="528"/>
      <c r="I636" s="528"/>
      <c r="J636" s="528"/>
      <c r="K636" s="528"/>
      <c r="L636" s="528"/>
      <c r="M636" s="528"/>
      <c r="N636" s="528"/>
      <c r="O636" s="528"/>
      <c r="P636" s="528"/>
      <c r="Q636" s="528"/>
      <c r="R636" s="528"/>
      <c r="S636" s="528"/>
      <c r="T636" s="528"/>
      <c r="U636" s="528"/>
      <c r="V636" s="528"/>
      <c r="W636" s="528"/>
      <c r="X636" s="528"/>
      <c r="Y636" s="528"/>
      <c r="Z636" s="528"/>
    </row>
    <row r="637" spans="1:26" ht="14.25" customHeight="1" x14ac:dyDescent="0.2">
      <c r="A637" s="528"/>
      <c r="B637" s="528"/>
      <c r="C637" s="528"/>
      <c r="D637" s="528"/>
      <c r="E637" s="529"/>
      <c r="F637" s="528"/>
      <c r="G637" s="528"/>
      <c r="H637" s="528"/>
      <c r="I637" s="528"/>
      <c r="J637" s="528"/>
      <c r="K637" s="528"/>
      <c r="L637" s="528"/>
      <c r="M637" s="528"/>
      <c r="N637" s="528"/>
      <c r="O637" s="528"/>
      <c r="P637" s="528"/>
      <c r="Q637" s="528"/>
      <c r="R637" s="528"/>
      <c r="S637" s="528"/>
      <c r="T637" s="528"/>
      <c r="U637" s="528"/>
      <c r="V637" s="528"/>
      <c r="W637" s="528"/>
      <c r="X637" s="528"/>
      <c r="Y637" s="528"/>
      <c r="Z637" s="528"/>
    </row>
    <row r="638" spans="1:26" ht="14.25" customHeight="1" x14ac:dyDescent="0.2">
      <c r="A638" s="528"/>
      <c r="B638" s="528"/>
      <c r="C638" s="528"/>
      <c r="D638" s="528"/>
      <c r="E638" s="529"/>
      <c r="F638" s="528"/>
      <c r="G638" s="528"/>
      <c r="H638" s="528"/>
      <c r="I638" s="528"/>
      <c r="J638" s="528"/>
      <c r="K638" s="528"/>
      <c r="L638" s="528"/>
      <c r="M638" s="528"/>
      <c r="N638" s="528"/>
      <c r="O638" s="528"/>
      <c r="P638" s="528"/>
      <c r="Q638" s="528"/>
      <c r="R638" s="528"/>
      <c r="S638" s="528"/>
      <c r="T638" s="528"/>
      <c r="U638" s="528"/>
      <c r="V638" s="528"/>
      <c r="W638" s="528"/>
      <c r="X638" s="528"/>
      <c r="Y638" s="528"/>
      <c r="Z638" s="528"/>
    </row>
    <row r="639" spans="1:26" ht="14.25" customHeight="1" x14ac:dyDescent="0.2">
      <c r="A639" s="528"/>
      <c r="B639" s="528"/>
      <c r="C639" s="528"/>
      <c r="D639" s="528"/>
      <c r="E639" s="529"/>
      <c r="F639" s="528"/>
      <c r="G639" s="528"/>
      <c r="H639" s="528"/>
      <c r="I639" s="528"/>
      <c r="J639" s="528"/>
      <c r="K639" s="528"/>
      <c r="L639" s="528"/>
      <c r="M639" s="528"/>
      <c r="N639" s="528"/>
      <c r="O639" s="528"/>
      <c r="P639" s="528"/>
      <c r="Q639" s="528"/>
      <c r="R639" s="528"/>
      <c r="S639" s="528"/>
      <c r="T639" s="528"/>
      <c r="U639" s="528"/>
      <c r="V639" s="528"/>
      <c r="W639" s="528"/>
      <c r="X639" s="528"/>
      <c r="Y639" s="528"/>
      <c r="Z639" s="528"/>
    </row>
    <row r="640" spans="1:26" ht="14.25" customHeight="1" x14ac:dyDescent="0.2">
      <c r="A640" s="528"/>
      <c r="B640" s="528"/>
      <c r="C640" s="528"/>
      <c r="D640" s="528"/>
      <c r="E640" s="529"/>
      <c r="F640" s="528"/>
      <c r="G640" s="528"/>
      <c r="H640" s="528"/>
      <c r="I640" s="528"/>
      <c r="J640" s="528"/>
      <c r="K640" s="528"/>
      <c r="L640" s="528"/>
      <c r="M640" s="528"/>
      <c r="N640" s="528"/>
      <c r="O640" s="528"/>
      <c r="P640" s="528"/>
      <c r="Q640" s="528"/>
      <c r="R640" s="528"/>
      <c r="S640" s="528"/>
      <c r="T640" s="528"/>
      <c r="U640" s="528"/>
      <c r="V640" s="528"/>
      <c r="W640" s="528"/>
      <c r="X640" s="528"/>
      <c r="Y640" s="528"/>
      <c r="Z640" s="528"/>
    </row>
    <row r="641" spans="1:26" ht="14.25" customHeight="1" x14ac:dyDescent="0.2">
      <c r="A641" s="528"/>
      <c r="B641" s="528"/>
      <c r="C641" s="528"/>
      <c r="D641" s="528"/>
      <c r="E641" s="529"/>
      <c r="F641" s="528"/>
      <c r="G641" s="528"/>
      <c r="H641" s="528"/>
      <c r="I641" s="528"/>
      <c r="J641" s="528"/>
      <c r="K641" s="528"/>
      <c r="L641" s="528"/>
      <c r="M641" s="528"/>
      <c r="N641" s="528"/>
      <c r="O641" s="528"/>
      <c r="P641" s="528"/>
      <c r="Q641" s="528"/>
      <c r="R641" s="528"/>
      <c r="S641" s="528"/>
      <c r="T641" s="528"/>
      <c r="U641" s="528"/>
      <c r="V641" s="528"/>
      <c r="W641" s="528"/>
      <c r="X641" s="528"/>
      <c r="Y641" s="528"/>
      <c r="Z641" s="528"/>
    </row>
    <row r="642" spans="1:26" ht="14.25" customHeight="1" x14ac:dyDescent="0.2">
      <c r="A642" s="528"/>
      <c r="B642" s="528"/>
      <c r="C642" s="528"/>
      <c r="D642" s="528"/>
      <c r="E642" s="529"/>
      <c r="F642" s="528"/>
      <c r="G642" s="528"/>
      <c r="H642" s="528"/>
      <c r="I642" s="528"/>
      <c r="J642" s="528"/>
      <c r="K642" s="528"/>
      <c r="L642" s="528"/>
      <c r="M642" s="528"/>
      <c r="N642" s="528"/>
      <c r="O642" s="528"/>
      <c r="P642" s="528"/>
      <c r="Q642" s="528"/>
      <c r="R642" s="528"/>
      <c r="S642" s="528"/>
      <c r="T642" s="528"/>
      <c r="U642" s="528"/>
      <c r="V642" s="528"/>
      <c r="W642" s="528"/>
      <c r="X642" s="528"/>
      <c r="Y642" s="528"/>
      <c r="Z642" s="528"/>
    </row>
    <row r="643" spans="1:26" ht="14.25" customHeight="1" x14ac:dyDescent="0.2">
      <c r="A643" s="528"/>
      <c r="B643" s="528"/>
      <c r="C643" s="528"/>
      <c r="D643" s="528"/>
      <c r="E643" s="529"/>
      <c r="F643" s="528"/>
      <c r="G643" s="528"/>
      <c r="H643" s="528"/>
      <c r="I643" s="528"/>
      <c r="J643" s="528"/>
      <c r="K643" s="528"/>
      <c r="L643" s="528"/>
      <c r="M643" s="528"/>
      <c r="N643" s="528"/>
      <c r="O643" s="528"/>
      <c r="P643" s="528"/>
      <c r="Q643" s="528"/>
      <c r="R643" s="528"/>
      <c r="S643" s="528"/>
      <c r="T643" s="528"/>
      <c r="U643" s="528"/>
      <c r="V643" s="528"/>
      <c r="W643" s="528"/>
      <c r="X643" s="528"/>
      <c r="Y643" s="528"/>
      <c r="Z643" s="528"/>
    </row>
    <row r="644" spans="1:26" ht="14.25" customHeight="1" x14ac:dyDescent="0.2">
      <c r="A644" s="528"/>
      <c r="B644" s="528"/>
      <c r="C644" s="528"/>
      <c r="D644" s="528"/>
      <c r="E644" s="529"/>
      <c r="F644" s="528"/>
      <c r="G644" s="528"/>
      <c r="H644" s="528"/>
      <c r="I644" s="528"/>
      <c r="J644" s="528"/>
      <c r="K644" s="528"/>
      <c r="L644" s="528"/>
      <c r="M644" s="528"/>
      <c r="N644" s="528"/>
      <c r="O644" s="528"/>
      <c r="P644" s="528"/>
      <c r="Q644" s="528"/>
      <c r="R644" s="528"/>
      <c r="S644" s="528"/>
      <c r="T644" s="528"/>
      <c r="U644" s="528"/>
      <c r="V644" s="528"/>
      <c r="W644" s="528"/>
      <c r="X644" s="528"/>
      <c r="Y644" s="528"/>
      <c r="Z644" s="528"/>
    </row>
    <row r="645" spans="1:26" ht="14.25" customHeight="1" x14ac:dyDescent="0.2">
      <c r="A645" s="528"/>
      <c r="B645" s="528"/>
      <c r="C645" s="528"/>
      <c r="D645" s="528"/>
      <c r="E645" s="529"/>
      <c r="F645" s="528"/>
      <c r="G645" s="528"/>
      <c r="H645" s="528"/>
      <c r="I645" s="528"/>
      <c r="J645" s="528"/>
      <c r="K645" s="528"/>
      <c r="L645" s="528"/>
      <c r="M645" s="528"/>
      <c r="N645" s="528"/>
      <c r="O645" s="528"/>
      <c r="P645" s="528"/>
      <c r="Q645" s="528"/>
      <c r="R645" s="528"/>
      <c r="S645" s="528"/>
      <c r="T645" s="528"/>
      <c r="U645" s="528"/>
      <c r="V645" s="528"/>
      <c r="W645" s="528"/>
      <c r="X645" s="528"/>
      <c r="Y645" s="528"/>
      <c r="Z645" s="528"/>
    </row>
    <row r="646" spans="1:26" ht="14.25" customHeight="1" x14ac:dyDescent="0.2">
      <c r="A646" s="528"/>
      <c r="B646" s="528"/>
      <c r="C646" s="528"/>
      <c r="D646" s="528"/>
      <c r="E646" s="529"/>
      <c r="F646" s="528"/>
      <c r="G646" s="528"/>
      <c r="H646" s="528"/>
      <c r="I646" s="528"/>
      <c r="J646" s="528"/>
      <c r="K646" s="528"/>
      <c r="L646" s="528"/>
      <c r="M646" s="528"/>
      <c r="N646" s="528"/>
      <c r="O646" s="528"/>
      <c r="P646" s="528"/>
      <c r="Q646" s="528"/>
      <c r="R646" s="528"/>
      <c r="S646" s="528"/>
      <c r="T646" s="528"/>
      <c r="U646" s="528"/>
      <c r="V646" s="528"/>
      <c r="W646" s="528"/>
      <c r="X646" s="528"/>
      <c r="Y646" s="528"/>
      <c r="Z646" s="528"/>
    </row>
    <row r="647" spans="1:26" ht="14.25" customHeight="1" x14ac:dyDescent="0.2">
      <c r="A647" s="528"/>
      <c r="B647" s="528"/>
      <c r="C647" s="528"/>
      <c r="D647" s="528"/>
      <c r="E647" s="529"/>
      <c r="F647" s="528"/>
      <c r="G647" s="528"/>
      <c r="H647" s="528"/>
      <c r="I647" s="528"/>
      <c r="J647" s="528"/>
      <c r="K647" s="528"/>
      <c r="L647" s="528"/>
      <c r="M647" s="528"/>
      <c r="N647" s="528"/>
      <c r="O647" s="528"/>
      <c r="P647" s="528"/>
      <c r="Q647" s="528"/>
      <c r="R647" s="528"/>
      <c r="S647" s="528"/>
      <c r="T647" s="528"/>
      <c r="U647" s="528"/>
      <c r="V647" s="528"/>
      <c r="W647" s="528"/>
      <c r="X647" s="528"/>
      <c r="Y647" s="528"/>
      <c r="Z647" s="528"/>
    </row>
    <row r="648" spans="1:26" ht="14.25" customHeight="1" x14ac:dyDescent="0.2">
      <c r="A648" s="528"/>
      <c r="B648" s="528"/>
      <c r="C648" s="528"/>
      <c r="D648" s="528"/>
      <c r="E648" s="529"/>
      <c r="F648" s="528"/>
      <c r="G648" s="528"/>
      <c r="H648" s="528"/>
      <c r="I648" s="528"/>
      <c r="J648" s="528"/>
      <c r="K648" s="528"/>
      <c r="L648" s="528"/>
      <c r="M648" s="528"/>
      <c r="N648" s="528"/>
      <c r="O648" s="528"/>
      <c r="P648" s="528"/>
      <c r="Q648" s="528"/>
      <c r="R648" s="528"/>
      <c r="S648" s="528"/>
      <c r="T648" s="528"/>
      <c r="U648" s="528"/>
      <c r="V648" s="528"/>
      <c r="W648" s="528"/>
      <c r="X648" s="528"/>
      <c r="Y648" s="528"/>
      <c r="Z648" s="528"/>
    </row>
    <row r="649" spans="1:26" ht="14.25" customHeight="1" x14ac:dyDescent="0.2">
      <c r="A649" s="528"/>
      <c r="B649" s="528"/>
      <c r="C649" s="528"/>
      <c r="D649" s="528"/>
      <c r="E649" s="529"/>
      <c r="F649" s="528"/>
      <c r="G649" s="528"/>
      <c r="H649" s="528"/>
      <c r="I649" s="528"/>
      <c r="J649" s="528"/>
      <c r="K649" s="528"/>
      <c r="L649" s="528"/>
      <c r="M649" s="528"/>
      <c r="N649" s="528"/>
      <c r="O649" s="528"/>
      <c r="P649" s="528"/>
      <c r="Q649" s="528"/>
      <c r="R649" s="528"/>
      <c r="S649" s="528"/>
      <c r="T649" s="528"/>
      <c r="U649" s="528"/>
      <c r="V649" s="528"/>
      <c r="W649" s="528"/>
      <c r="X649" s="528"/>
      <c r="Y649" s="528"/>
      <c r="Z649" s="528"/>
    </row>
    <row r="650" spans="1:26" ht="14.25" customHeight="1" x14ac:dyDescent="0.2">
      <c r="A650" s="528"/>
      <c r="B650" s="528"/>
      <c r="C650" s="528"/>
      <c r="D650" s="528"/>
      <c r="E650" s="529"/>
      <c r="F650" s="528"/>
      <c r="G650" s="528"/>
      <c r="H650" s="528"/>
      <c r="I650" s="528"/>
      <c r="J650" s="528"/>
      <c r="K650" s="528"/>
      <c r="L650" s="528"/>
      <c r="M650" s="528"/>
      <c r="N650" s="528"/>
      <c r="O650" s="528"/>
      <c r="P650" s="528"/>
      <c r="Q650" s="528"/>
      <c r="R650" s="528"/>
      <c r="S650" s="528"/>
      <c r="T650" s="528"/>
      <c r="U650" s="528"/>
      <c r="V650" s="528"/>
      <c r="W650" s="528"/>
      <c r="X650" s="528"/>
      <c r="Y650" s="528"/>
      <c r="Z650" s="528"/>
    </row>
    <row r="651" spans="1:26" ht="14.25" customHeight="1" x14ac:dyDescent="0.2">
      <c r="A651" s="528"/>
      <c r="B651" s="528"/>
      <c r="C651" s="528"/>
      <c r="D651" s="528"/>
      <c r="E651" s="529"/>
      <c r="F651" s="528"/>
      <c r="G651" s="528"/>
      <c r="H651" s="528"/>
      <c r="I651" s="528"/>
      <c r="J651" s="528"/>
      <c r="K651" s="528"/>
      <c r="L651" s="528"/>
      <c r="M651" s="528"/>
      <c r="N651" s="528"/>
      <c r="O651" s="528"/>
      <c r="P651" s="528"/>
      <c r="Q651" s="528"/>
      <c r="R651" s="528"/>
      <c r="S651" s="528"/>
      <c r="T651" s="528"/>
      <c r="U651" s="528"/>
      <c r="V651" s="528"/>
      <c r="W651" s="528"/>
      <c r="X651" s="528"/>
      <c r="Y651" s="528"/>
      <c r="Z651" s="528"/>
    </row>
    <row r="652" spans="1:26" ht="14.25" customHeight="1" x14ac:dyDescent="0.2">
      <c r="A652" s="528"/>
      <c r="B652" s="528"/>
      <c r="C652" s="528"/>
      <c r="D652" s="528"/>
      <c r="E652" s="529"/>
      <c r="F652" s="528"/>
      <c r="G652" s="528"/>
      <c r="H652" s="528"/>
      <c r="I652" s="528"/>
      <c r="J652" s="528"/>
      <c r="K652" s="528"/>
      <c r="L652" s="528"/>
      <c r="M652" s="528"/>
      <c r="N652" s="528"/>
      <c r="O652" s="528"/>
      <c r="P652" s="528"/>
      <c r="Q652" s="528"/>
      <c r="R652" s="528"/>
      <c r="S652" s="528"/>
      <c r="T652" s="528"/>
      <c r="U652" s="528"/>
      <c r="V652" s="528"/>
      <c r="W652" s="528"/>
      <c r="X652" s="528"/>
      <c r="Y652" s="528"/>
      <c r="Z652" s="528"/>
    </row>
    <row r="653" spans="1:26" ht="14.25" customHeight="1" x14ac:dyDescent="0.2">
      <c r="A653" s="528"/>
      <c r="B653" s="528"/>
      <c r="C653" s="528"/>
      <c r="D653" s="528"/>
      <c r="E653" s="529"/>
      <c r="F653" s="528"/>
      <c r="G653" s="528"/>
      <c r="H653" s="528"/>
      <c r="I653" s="528"/>
      <c r="J653" s="528"/>
      <c r="K653" s="528"/>
      <c r="L653" s="528"/>
      <c r="M653" s="528"/>
      <c r="N653" s="528"/>
      <c r="O653" s="528"/>
      <c r="P653" s="528"/>
      <c r="Q653" s="528"/>
      <c r="R653" s="528"/>
      <c r="S653" s="528"/>
      <c r="T653" s="528"/>
      <c r="U653" s="528"/>
      <c r="V653" s="528"/>
      <c r="W653" s="528"/>
      <c r="X653" s="528"/>
      <c r="Y653" s="528"/>
      <c r="Z653" s="528"/>
    </row>
    <row r="654" spans="1:26" ht="14.25" customHeight="1" x14ac:dyDescent="0.2">
      <c r="A654" s="528"/>
      <c r="B654" s="528"/>
      <c r="C654" s="528"/>
      <c r="D654" s="528"/>
      <c r="E654" s="529"/>
      <c r="F654" s="528"/>
      <c r="G654" s="528"/>
      <c r="H654" s="528"/>
      <c r="I654" s="528"/>
      <c r="J654" s="528"/>
      <c r="K654" s="528"/>
      <c r="L654" s="528"/>
      <c r="M654" s="528"/>
      <c r="N654" s="528"/>
      <c r="O654" s="528"/>
      <c r="P654" s="528"/>
      <c r="Q654" s="528"/>
      <c r="R654" s="528"/>
      <c r="S654" s="528"/>
      <c r="T654" s="528"/>
      <c r="U654" s="528"/>
      <c r="V654" s="528"/>
      <c r="W654" s="528"/>
      <c r="X654" s="528"/>
      <c r="Y654" s="528"/>
      <c r="Z654" s="528"/>
    </row>
    <row r="655" spans="1:26" ht="14.25" customHeight="1" x14ac:dyDescent="0.2">
      <c r="A655" s="528"/>
      <c r="B655" s="528"/>
      <c r="C655" s="528"/>
      <c r="D655" s="528"/>
      <c r="E655" s="529"/>
      <c r="F655" s="528"/>
      <c r="G655" s="528"/>
      <c r="H655" s="528"/>
      <c r="I655" s="528"/>
      <c r="J655" s="528"/>
      <c r="K655" s="528"/>
      <c r="L655" s="528"/>
      <c r="M655" s="528"/>
      <c r="N655" s="528"/>
      <c r="O655" s="528"/>
      <c r="P655" s="528"/>
      <c r="Q655" s="528"/>
      <c r="R655" s="528"/>
      <c r="S655" s="528"/>
      <c r="T655" s="528"/>
      <c r="U655" s="528"/>
      <c r="V655" s="528"/>
      <c r="W655" s="528"/>
      <c r="X655" s="528"/>
      <c r="Y655" s="528"/>
      <c r="Z655" s="528"/>
    </row>
    <row r="656" spans="1:26" ht="14.25" customHeight="1" x14ac:dyDescent="0.2">
      <c r="A656" s="528"/>
      <c r="B656" s="528"/>
      <c r="C656" s="528"/>
      <c r="D656" s="528"/>
      <c r="E656" s="529"/>
      <c r="F656" s="528"/>
      <c r="G656" s="528"/>
      <c r="H656" s="528"/>
      <c r="I656" s="528"/>
      <c r="J656" s="528"/>
      <c r="K656" s="528"/>
      <c r="L656" s="528"/>
      <c r="M656" s="528"/>
      <c r="N656" s="528"/>
      <c r="O656" s="528"/>
      <c r="P656" s="528"/>
      <c r="Q656" s="528"/>
      <c r="R656" s="528"/>
      <c r="S656" s="528"/>
      <c r="T656" s="528"/>
      <c r="U656" s="528"/>
      <c r="V656" s="528"/>
      <c r="W656" s="528"/>
      <c r="X656" s="528"/>
      <c r="Y656" s="528"/>
      <c r="Z656" s="528"/>
    </row>
    <row r="657" spans="1:26" ht="14.25" customHeight="1" x14ac:dyDescent="0.2">
      <c r="A657" s="528"/>
      <c r="B657" s="528"/>
      <c r="C657" s="528"/>
      <c r="D657" s="528"/>
      <c r="E657" s="529"/>
      <c r="F657" s="528"/>
      <c r="G657" s="528"/>
      <c r="H657" s="528"/>
      <c r="I657" s="528"/>
      <c r="J657" s="528"/>
      <c r="K657" s="528"/>
      <c r="L657" s="528"/>
      <c r="M657" s="528"/>
      <c r="N657" s="528"/>
      <c r="O657" s="528"/>
      <c r="P657" s="528"/>
      <c r="Q657" s="528"/>
      <c r="R657" s="528"/>
      <c r="S657" s="528"/>
      <c r="T657" s="528"/>
      <c r="U657" s="528"/>
      <c r="V657" s="528"/>
      <c r="W657" s="528"/>
      <c r="X657" s="528"/>
      <c r="Y657" s="528"/>
      <c r="Z657" s="528"/>
    </row>
    <row r="658" spans="1:26" ht="14.25" customHeight="1" x14ac:dyDescent="0.2">
      <c r="A658" s="528"/>
      <c r="B658" s="528"/>
      <c r="C658" s="528"/>
      <c r="D658" s="528"/>
      <c r="E658" s="529"/>
      <c r="F658" s="528"/>
      <c r="G658" s="528"/>
      <c r="H658" s="528"/>
      <c r="I658" s="528"/>
      <c r="J658" s="528"/>
      <c r="K658" s="528"/>
      <c r="L658" s="528"/>
      <c r="M658" s="528"/>
      <c r="N658" s="528"/>
      <c r="O658" s="528"/>
      <c r="P658" s="528"/>
      <c r="Q658" s="528"/>
      <c r="R658" s="528"/>
      <c r="S658" s="528"/>
      <c r="T658" s="528"/>
      <c r="U658" s="528"/>
      <c r="V658" s="528"/>
      <c r="W658" s="528"/>
      <c r="X658" s="528"/>
      <c r="Y658" s="528"/>
      <c r="Z658" s="528"/>
    </row>
    <row r="659" spans="1:26" ht="14.25" customHeight="1" x14ac:dyDescent="0.2">
      <c r="A659" s="528"/>
      <c r="B659" s="528"/>
      <c r="C659" s="528"/>
      <c r="D659" s="528"/>
      <c r="E659" s="529"/>
      <c r="F659" s="528"/>
      <c r="G659" s="528"/>
      <c r="H659" s="528"/>
      <c r="I659" s="528"/>
      <c r="J659" s="528"/>
      <c r="K659" s="528"/>
      <c r="L659" s="528"/>
      <c r="M659" s="528"/>
      <c r="N659" s="528"/>
      <c r="O659" s="528"/>
      <c r="P659" s="528"/>
      <c r="Q659" s="528"/>
      <c r="R659" s="528"/>
      <c r="S659" s="528"/>
      <c r="T659" s="528"/>
      <c r="U659" s="528"/>
      <c r="V659" s="528"/>
      <c r="W659" s="528"/>
      <c r="X659" s="528"/>
      <c r="Y659" s="528"/>
      <c r="Z659" s="528"/>
    </row>
    <row r="660" spans="1:26" ht="14.25" customHeight="1" x14ac:dyDescent="0.2">
      <c r="A660" s="528"/>
      <c r="B660" s="528"/>
      <c r="C660" s="528"/>
      <c r="D660" s="528"/>
      <c r="E660" s="529"/>
      <c r="F660" s="528"/>
      <c r="G660" s="528"/>
      <c r="H660" s="528"/>
      <c r="I660" s="528"/>
      <c r="J660" s="528"/>
      <c r="K660" s="528"/>
      <c r="L660" s="528"/>
      <c r="M660" s="528"/>
      <c r="N660" s="528"/>
      <c r="O660" s="528"/>
      <c r="P660" s="528"/>
      <c r="Q660" s="528"/>
      <c r="R660" s="528"/>
      <c r="S660" s="528"/>
      <c r="T660" s="528"/>
      <c r="U660" s="528"/>
      <c r="V660" s="528"/>
      <c r="W660" s="528"/>
      <c r="X660" s="528"/>
      <c r="Y660" s="528"/>
      <c r="Z660" s="528"/>
    </row>
    <row r="661" spans="1:26" ht="14.25" customHeight="1" x14ac:dyDescent="0.2">
      <c r="A661" s="528"/>
      <c r="B661" s="528"/>
      <c r="C661" s="528"/>
      <c r="D661" s="528"/>
      <c r="E661" s="529"/>
      <c r="F661" s="528"/>
      <c r="G661" s="528"/>
      <c r="H661" s="528"/>
      <c r="I661" s="528"/>
      <c r="J661" s="528"/>
      <c r="K661" s="528"/>
      <c r="L661" s="528"/>
      <c r="M661" s="528"/>
      <c r="N661" s="528"/>
      <c r="O661" s="528"/>
      <c r="P661" s="528"/>
      <c r="Q661" s="528"/>
      <c r="R661" s="528"/>
      <c r="S661" s="528"/>
      <c r="T661" s="528"/>
      <c r="U661" s="528"/>
      <c r="V661" s="528"/>
      <c r="W661" s="528"/>
      <c r="X661" s="528"/>
      <c r="Y661" s="528"/>
      <c r="Z661" s="528"/>
    </row>
    <row r="662" spans="1:26" ht="14.25" customHeight="1" x14ac:dyDescent="0.2">
      <c r="A662" s="528"/>
      <c r="B662" s="528"/>
      <c r="C662" s="528"/>
      <c r="D662" s="528"/>
      <c r="E662" s="529"/>
      <c r="F662" s="528"/>
      <c r="G662" s="528"/>
      <c r="H662" s="528"/>
      <c r="I662" s="528"/>
      <c r="J662" s="528"/>
      <c r="K662" s="528"/>
      <c r="L662" s="528"/>
      <c r="M662" s="528"/>
      <c r="N662" s="528"/>
      <c r="O662" s="528"/>
      <c r="P662" s="528"/>
      <c r="Q662" s="528"/>
      <c r="R662" s="528"/>
      <c r="S662" s="528"/>
      <c r="T662" s="528"/>
      <c r="U662" s="528"/>
      <c r="V662" s="528"/>
      <c r="W662" s="528"/>
      <c r="X662" s="528"/>
      <c r="Y662" s="528"/>
      <c r="Z662" s="528"/>
    </row>
    <row r="663" spans="1:26" ht="14.25" customHeight="1" x14ac:dyDescent="0.2">
      <c r="A663" s="528"/>
      <c r="B663" s="528"/>
      <c r="C663" s="528"/>
      <c r="D663" s="528"/>
      <c r="E663" s="529"/>
      <c r="F663" s="528"/>
      <c r="G663" s="528"/>
      <c r="H663" s="528"/>
      <c r="I663" s="528"/>
      <c r="J663" s="528"/>
      <c r="K663" s="528"/>
      <c r="L663" s="528"/>
      <c r="M663" s="528"/>
      <c r="N663" s="528"/>
      <c r="O663" s="528"/>
      <c r="P663" s="528"/>
      <c r="Q663" s="528"/>
      <c r="R663" s="528"/>
      <c r="S663" s="528"/>
      <c r="T663" s="528"/>
      <c r="U663" s="528"/>
      <c r="V663" s="528"/>
      <c r="W663" s="528"/>
      <c r="X663" s="528"/>
      <c r="Y663" s="528"/>
      <c r="Z663" s="528"/>
    </row>
    <row r="664" spans="1:26" ht="14.25" customHeight="1" x14ac:dyDescent="0.2">
      <c r="A664" s="528"/>
      <c r="B664" s="528"/>
      <c r="C664" s="528"/>
      <c r="D664" s="528"/>
      <c r="E664" s="529"/>
      <c r="F664" s="528"/>
      <c r="G664" s="528"/>
      <c r="H664" s="528"/>
      <c r="I664" s="528"/>
      <c r="J664" s="528"/>
      <c r="K664" s="528"/>
      <c r="L664" s="528"/>
      <c r="M664" s="528"/>
      <c r="N664" s="528"/>
      <c r="O664" s="528"/>
      <c r="P664" s="528"/>
      <c r="Q664" s="528"/>
      <c r="R664" s="528"/>
      <c r="S664" s="528"/>
      <c r="T664" s="528"/>
      <c r="U664" s="528"/>
      <c r="V664" s="528"/>
      <c r="W664" s="528"/>
      <c r="X664" s="528"/>
      <c r="Y664" s="528"/>
      <c r="Z664" s="528"/>
    </row>
    <row r="665" spans="1:26" ht="14.25" customHeight="1" x14ac:dyDescent="0.2">
      <c r="A665" s="528"/>
      <c r="B665" s="528"/>
      <c r="C665" s="528"/>
      <c r="D665" s="528"/>
      <c r="E665" s="529"/>
      <c r="F665" s="528"/>
      <c r="G665" s="528"/>
      <c r="H665" s="528"/>
      <c r="I665" s="528"/>
      <c r="J665" s="528"/>
      <c r="K665" s="528"/>
      <c r="L665" s="528"/>
      <c r="M665" s="528"/>
      <c r="N665" s="528"/>
      <c r="O665" s="528"/>
      <c r="P665" s="528"/>
      <c r="Q665" s="528"/>
      <c r="R665" s="528"/>
      <c r="S665" s="528"/>
      <c r="T665" s="528"/>
      <c r="U665" s="528"/>
      <c r="V665" s="528"/>
      <c r="W665" s="528"/>
      <c r="X665" s="528"/>
      <c r="Y665" s="528"/>
      <c r="Z665" s="528"/>
    </row>
    <row r="666" spans="1:26" ht="14.25" customHeight="1" x14ac:dyDescent="0.2">
      <c r="A666" s="528"/>
      <c r="B666" s="528"/>
      <c r="C666" s="528"/>
      <c r="D666" s="528"/>
      <c r="E666" s="529"/>
      <c r="F666" s="528"/>
      <c r="G666" s="528"/>
      <c r="H666" s="528"/>
      <c r="I666" s="528"/>
      <c r="J666" s="528"/>
      <c r="K666" s="528"/>
      <c r="L666" s="528"/>
      <c r="M666" s="528"/>
      <c r="N666" s="528"/>
      <c r="O666" s="528"/>
      <c r="P666" s="528"/>
      <c r="Q666" s="528"/>
      <c r="R666" s="528"/>
      <c r="S666" s="528"/>
      <c r="T666" s="528"/>
      <c r="U666" s="528"/>
      <c r="V666" s="528"/>
      <c r="W666" s="528"/>
      <c r="X666" s="528"/>
      <c r="Y666" s="528"/>
      <c r="Z666" s="528"/>
    </row>
    <row r="667" spans="1:26" ht="14.25" customHeight="1" x14ac:dyDescent="0.2">
      <c r="A667" s="528"/>
      <c r="B667" s="528"/>
      <c r="C667" s="528"/>
      <c r="D667" s="528"/>
      <c r="E667" s="529"/>
      <c r="F667" s="528"/>
      <c r="G667" s="528"/>
      <c r="H667" s="528"/>
      <c r="I667" s="528"/>
      <c r="J667" s="528"/>
      <c r="K667" s="528"/>
      <c r="L667" s="528"/>
      <c r="M667" s="528"/>
      <c r="N667" s="528"/>
      <c r="O667" s="528"/>
      <c r="P667" s="528"/>
      <c r="Q667" s="528"/>
      <c r="R667" s="528"/>
      <c r="S667" s="528"/>
      <c r="T667" s="528"/>
      <c r="U667" s="528"/>
      <c r="V667" s="528"/>
      <c r="W667" s="528"/>
      <c r="X667" s="528"/>
      <c r="Y667" s="528"/>
      <c r="Z667" s="528"/>
    </row>
    <row r="668" spans="1:26" ht="14.25" customHeight="1" x14ac:dyDescent="0.2">
      <c r="A668" s="528"/>
      <c r="B668" s="528"/>
      <c r="C668" s="528"/>
      <c r="D668" s="528"/>
      <c r="E668" s="529"/>
      <c r="F668" s="528"/>
      <c r="G668" s="528"/>
      <c r="H668" s="528"/>
      <c r="I668" s="528"/>
      <c r="J668" s="528"/>
      <c r="K668" s="528"/>
      <c r="L668" s="528"/>
      <c r="M668" s="528"/>
      <c r="N668" s="528"/>
      <c r="O668" s="528"/>
      <c r="P668" s="528"/>
      <c r="Q668" s="528"/>
      <c r="R668" s="528"/>
      <c r="S668" s="528"/>
      <c r="T668" s="528"/>
      <c r="U668" s="528"/>
      <c r="V668" s="528"/>
      <c r="W668" s="528"/>
      <c r="X668" s="528"/>
      <c r="Y668" s="528"/>
      <c r="Z668" s="528"/>
    </row>
    <row r="669" spans="1:26" ht="14.25" customHeight="1" x14ac:dyDescent="0.2">
      <c r="A669" s="528"/>
      <c r="B669" s="528"/>
      <c r="C669" s="528"/>
      <c r="D669" s="528"/>
      <c r="E669" s="529"/>
      <c r="F669" s="528"/>
      <c r="G669" s="528"/>
      <c r="H669" s="528"/>
      <c r="I669" s="528"/>
      <c r="J669" s="528"/>
      <c r="K669" s="528"/>
      <c r="L669" s="528"/>
      <c r="M669" s="528"/>
      <c r="N669" s="528"/>
      <c r="O669" s="528"/>
      <c r="P669" s="528"/>
      <c r="Q669" s="528"/>
      <c r="R669" s="528"/>
      <c r="S669" s="528"/>
      <c r="T669" s="528"/>
      <c r="U669" s="528"/>
      <c r="V669" s="528"/>
      <c r="W669" s="528"/>
      <c r="X669" s="528"/>
      <c r="Y669" s="528"/>
      <c r="Z669" s="528"/>
    </row>
    <row r="670" spans="1:26" ht="14.25" customHeight="1" x14ac:dyDescent="0.2">
      <c r="A670" s="528"/>
      <c r="B670" s="528"/>
      <c r="C670" s="528"/>
      <c r="D670" s="528"/>
      <c r="E670" s="529"/>
      <c r="F670" s="528"/>
      <c r="G670" s="528"/>
      <c r="H670" s="528"/>
      <c r="I670" s="528"/>
      <c r="J670" s="528"/>
      <c r="K670" s="528"/>
      <c r="L670" s="528"/>
      <c r="M670" s="528"/>
      <c r="N670" s="528"/>
      <c r="O670" s="528"/>
      <c r="P670" s="528"/>
      <c r="Q670" s="528"/>
      <c r="R670" s="528"/>
      <c r="S670" s="528"/>
      <c r="T670" s="528"/>
      <c r="U670" s="528"/>
      <c r="V670" s="528"/>
      <c r="W670" s="528"/>
      <c r="X670" s="528"/>
      <c r="Y670" s="528"/>
      <c r="Z670" s="528"/>
    </row>
    <row r="671" spans="1:26" ht="14.25" customHeight="1" x14ac:dyDescent="0.2">
      <c r="A671" s="528"/>
      <c r="B671" s="528"/>
      <c r="C671" s="528"/>
      <c r="D671" s="528"/>
      <c r="E671" s="529"/>
      <c r="F671" s="528"/>
      <c r="G671" s="528"/>
      <c r="H671" s="528"/>
      <c r="I671" s="528"/>
      <c r="J671" s="528"/>
      <c r="K671" s="528"/>
      <c r="L671" s="528"/>
      <c r="M671" s="528"/>
      <c r="N671" s="528"/>
      <c r="O671" s="528"/>
      <c r="P671" s="528"/>
      <c r="Q671" s="528"/>
      <c r="R671" s="528"/>
      <c r="S671" s="528"/>
      <c r="T671" s="528"/>
      <c r="U671" s="528"/>
      <c r="V671" s="528"/>
      <c r="W671" s="528"/>
      <c r="X671" s="528"/>
      <c r="Y671" s="528"/>
      <c r="Z671" s="528"/>
    </row>
    <row r="672" spans="1:26" ht="14.25" customHeight="1" x14ac:dyDescent="0.2">
      <c r="A672" s="528"/>
      <c r="B672" s="528"/>
      <c r="C672" s="528"/>
      <c r="D672" s="528"/>
      <c r="E672" s="529"/>
      <c r="F672" s="528"/>
      <c r="G672" s="528"/>
      <c r="H672" s="528"/>
      <c r="I672" s="528"/>
      <c r="J672" s="528"/>
      <c r="K672" s="528"/>
      <c r="L672" s="528"/>
      <c r="M672" s="528"/>
      <c r="N672" s="528"/>
      <c r="O672" s="528"/>
      <c r="P672" s="528"/>
      <c r="Q672" s="528"/>
      <c r="R672" s="528"/>
      <c r="S672" s="528"/>
      <c r="T672" s="528"/>
      <c r="U672" s="528"/>
      <c r="V672" s="528"/>
      <c r="W672" s="528"/>
      <c r="X672" s="528"/>
      <c r="Y672" s="528"/>
      <c r="Z672" s="528"/>
    </row>
    <row r="673" spans="1:26" ht="14.25" customHeight="1" x14ac:dyDescent="0.2">
      <c r="A673" s="528"/>
      <c r="B673" s="528"/>
      <c r="C673" s="528"/>
      <c r="D673" s="528"/>
      <c r="E673" s="529"/>
      <c r="F673" s="528"/>
      <c r="G673" s="528"/>
      <c r="H673" s="528"/>
      <c r="I673" s="528"/>
      <c r="J673" s="528"/>
      <c r="K673" s="528"/>
      <c r="L673" s="528"/>
      <c r="M673" s="528"/>
      <c r="N673" s="528"/>
      <c r="O673" s="528"/>
      <c r="P673" s="528"/>
      <c r="Q673" s="528"/>
      <c r="R673" s="528"/>
      <c r="S673" s="528"/>
      <c r="T673" s="528"/>
      <c r="U673" s="528"/>
      <c r="V673" s="528"/>
      <c r="W673" s="528"/>
      <c r="X673" s="528"/>
      <c r="Y673" s="528"/>
      <c r="Z673" s="528"/>
    </row>
    <row r="674" spans="1:26" ht="14.25" customHeight="1" x14ac:dyDescent="0.2">
      <c r="A674" s="528"/>
      <c r="B674" s="528"/>
      <c r="C674" s="528"/>
      <c r="D674" s="528"/>
      <c r="E674" s="529"/>
      <c r="F674" s="528"/>
      <c r="G674" s="528"/>
      <c r="H674" s="528"/>
      <c r="I674" s="528"/>
      <c r="J674" s="528"/>
      <c r="K674" s="528"/>
      <c r="L674" s="528"/>
      <c r="M674" s="528"/>
      <c r="N674" s="528"/>
      <c r="O674" s="528"/>
      <c r="P674" s="528"/>
      <c r="Q674" s="528"/>
      <c r="R674" s="528"/>
      <c r="S674" s="528"/>
      <c r="T674" s="528"/>
      <c r="U674" s="528"/>
      <c r="V674" s="528"/>
      <c r="W674" s="528"/>
      <c r="X674" s="528"/>
      <c r="Y674" s="528"/>
      <c r="Z674" s="528"/>
    </row>
    <row r="675" spans="1:26" ht="14.25" customHeight="1" x14ac:dyDescent="0.2">
      <c r="A675" s="528"/>
      <c r="B675" s="528"/>
      <c r="C675" s="528"/>
      <c r="D675" s="528"/>
      <c r="E675" s="529"/>
      <c r="F675" s="528"/>
      <c r="G675" s="528"/>
      <c r="H675" s="528"/>
      <c r="I675" s="528"/>
      <c r="J675" s="528"/>
      <c r="K675" s="528"/>
      <c r="L675" s="528"/>
      <c r="M675" s="528"/>
      <c r="N675" s="528"/>
      <c r="O675" s="528"/>
      <c r="P675" s="528"/>
      <c r="Q675" s="528"/>
      <c r="R675" s="528"/>
      <c r="S675" s="528"/>
      <c r="T675" s="528"/>
      <c r="U675" s="528"/>
      <c r="V675" s="528"/>
      <c r="W675" s="528"/>
      <c r="X675" s="528"/>
      <c r="Y675" s="528"/>
      <c r="Z675" s="528"/>
    </row>
    <row r="676" spans="1:26" ht="14.25" customHeight="1" x14ac:dyDescent="0.2">
      <c r="A676" s="528"/>
      <c r="B676" s="528"/>
      <c r="C676" s="528"/>
      <c r="D676" s="528"/>
      <c r="E676" s="529"/>
      <c r="F676" s="528"/>
      <c r="G676" s="528"/>
      <c r="H676" s="528"/>
      <c r="I676" s="528"/>
      <c r="J676" s="528"/>
      <c r="K676" s="528"/>
      <c r="L676" s="528"/>
      <c r="M676" s="528"/>
      <c r="N676" s="528"/>
      <c r="O676" s="528"/>
      <c r="P676" s="528"/>
      <c r="Q676" s="528"/>
      <c r="R676" s="528"/>
      <c r="S676" s="528"/>
      <c r="T676" s="528"/>
      <c r="U676" s="528"/>
      <c r="V676" s="528"/>
      <c r="W676" s="528"/>
      <c r="X676" s="528"/>
      <c r="Y676" s="528"/>
      <c r="Z676" s="528"/>
    </row>
    <row r="677" spans="1:26" ht="14.25" customHeight="1" x14ac:dyDescent="0.2">
      <c r="A677" s="528"/>
      <c r="B677" s="528"/>
      <c r="C677" s="528"/>
      <c r="D677" s="528"/>
      <c r="E677" s="529"/>
      <c r="F677" s="528"/>
      <c r="G677" s="528"/>
      <c r="H677" s="528"/>
      <c r="I677" s="528"/>
      <c r="J677" s="528"/>
      <c r="K677" s="528"/>
      <c r="L677" s="528"/>
      <c r="M677" s="528"/>
      <c r="N677" s="528"/>
      <c r="O677" s="528"/>
      <c r="P677" s="528"/>
      <c r="Q677" s="528"/>
      <c r="R677" s="528"/>
      <c r="S677" s="528"/>
      <c r="T677" s="528"/>
      <c r="U677" s="528"/>
      <c r="V677" s="528"/>
      <c r="W677" s="528"/>
      <c r="X677" s="528"/>
      <c r="Y677" s="528"/>
      <c r="Z677" s="528"/>
    </row>
    <row r="678" spans="1:26" ht="14.25" customHeight="1" x14ac:dyDescent="0.2">
      <c r="A678" s="528"/>
      <c r="B678" s="528"/>
      <c r="C678" s="528"/>
      <c r="D678" s="528"/>
      <c r="E678" s="529"/>
      <c r="F678" s="528"/>
      <c r="G678" s="528"/>
      <c r="H678" s="528"/>
      <c r="I678" s="528"/>
      <c r="J678" s="528"/>
      <c r="K678" s="528"/>
      <c r="L678" s="528"/>
      <c r="M678" s="528"/>
      <c r="N678" s="528"/>
      <c r="O678" s="528"/>
      <c r="P678" s="528"/>
      <c r="Q678" s="528"/>
      <c r="R678" s="528"/>
      <c r="S678" s="528"/>
      <c r="T678" s="528"/>
      <c r="U678" s="528"/>
      <c r="V678" s="528"/>
      <c r="W678" s="528"/>
      <c r="X678" s="528"/>
      <c r="Y678" s="528"/>
      <c r="Z678" s="528"/>
    </row>
    <row r="679" spans="1:26" ht="14.25" customHeight="1" x14ac:dyDescent="0.2">
      <c r="A679" s="528"/>
      <c r="B679" s="528"/>
      <c r="C679" s="528"/>
      <c r="D679" s="528"/>
      <c r="E679" s="529"/>
      <c r="F679" s="528"/>
      <c r="G679" s="528"/>
      <c r="H679" s="528"/>
      <c r="I679" s="528"/>
      <c r="J679" s="528"/>
      <c r="K679" s="528"/>
      <c r="L679" s="528"/>
      <c r="M679" s="528"/>
      <c r="N679" s="528"/>
      <c r="O679" s="528"/>
      <c r="P679" s="528"/>
      <c r="Q679" s="528"/>
      <c r="R679" s="528"/>
      <c r="S679" s="528"/>
      <c r="T679" s="528"/>
      <c r="U679" s="528"/>
      <c r="V679" s="528"/>
      <c r="W679" s="528"/>
      <c r="X679" s="528"/>
      <c r="Y679" s="528"/>
      <c r="Z679" s="528"/>
    </row>
    <row r="680" spans="1:26" ht="14.25" customHeight="1" x14ac:dyDescent="0.2">
      <c r="A680" s="528"/>
      <c r="B680" s="528"/>
      <c r="C680" s="528"/>
      <c r="D680" s="528"/>
      <c r="E680" s="529"/>
      <c r="F680" s="528"/>
      <c r="G680" s="528"/>
      <c r="H680" s="528"/>
      <c r="I680" s="528"/>
      <c r="J680" s="528"/>
      <c r="K680" s="528"/>
      <c r="L680" s="528"/>
      <c r="M680" s="528"/>
      <c r="N680" s="528"/>
      <c r="O680" s="528"/>
      <c r="P680" s="528"/>
      <c r="Q680" s="528"/>
      <c r="R680" s="528"/>
      <c r="S680" s="528"/>
      <c r="T680" s="528"/>
      <c r="U680" s="528"/>
      <c r="V680" s="528"/>
      <c r="W680" s="528"/>
      <c r="X680" s="528"/>
      <c r="Y680" s="528"/>
      <c r="Z680" s="528"/>
    </row>
    <row r="681" spans="1:26" ht="14.25" customHeight="1" x14ac:dyDescent="0.2">
      <c r="A681" s="528"/>
      <c r="B681" s="528"/>
      <c r="C681" s="528"/>
      <c r="D681" s="528"/>
      <c r="E681" s="529"/>
      <c r="F681" s="528"/>
      <c r="G681" s="528"/>
      <c r="H681" s="528"/>
      <c r="I681" s="528"/>
      <c r="J681" s="528"/>
      <c r="K681" s="528"/>
      <c r="L681" s="528"/>
      <c r="M681" s="528"/>
      <c r="N681" s="528"/>
      <c r="O681" s="528"/>
      <c r="P681" s="528"/>
      <c r="Q681" s="528"/>
      <c r="R681" s="528"/>
      <c r="S681" s="528"/>
      <c r="T681" s="528"/>
      <c r="U681" s="528"/>
      <c r="V681" s="528"/>
      <c r="W681" s="528"/>
      <c r="X681" s="528"/>
      <c r="Y681" s="528"/>
      <c r="Z681" s="528"/>
    </row>
    <row r="682" spans="1:26" ht="14.25" customHeight="1" x14ac:dyDescent="0.2">
      <c r="A682" s="528"/>
      <c r="B682" s="528"/>
      <c r="C682" s="528"/>
      <c r="D682" s="528"/>
      <c r="E682" s="529"/>
      <c r="F682" s="528"/>
      <c r="G682" s="528"/>
      <c r="H682" s="528"/>
      <c r="I682" s="528"/>
      <c r="J682" s="528"/>
      <c r="K682" s="528"/>
      <c r="L682" s="528"/>
      <c r="M682" s="528"/>
      <c r="N682" s="528"/>
      <c r="O682" s="528"/>
      <c r="P682" s="528"/>
      <c r="Q682" s="528"/>
      <c r="R682" s="528"/>
      <c r="S682" s="528"/>
      <c r="T682" s="528"/>
      <c r="U682" s="528"/>
      <c r="V682" s="528"/>
      <c r="W682" s="528"/>
      <c r="X682" s="528"/>
      <c r="Y682" s="528"/>
      <c r="Z682" s="528"/>
    </row>
    <row r="683" spans="1:26" ht="14.25" customHeight="1" x14ac:dyDescent="0.2">
      <c r="A683" s="528"/>
      <c r="B683" s="528"/>
      <c r="C683" s="528"/>
      <c r="D683" s="528"/>
      <c r="E683" s="529"/>
      <c r="F683" s="528"/>
      <c r="G683" s="528"/>
      <c r="H683" s="528"/>
      <c r="I683" s="528"/>
      <c r="J683" s="528"/>
      <c r="K683" s="528"/>
      <c r="L683" s="528"/>
      <c r="M683" s="528"/>
      <c r="N683" s="528"/>
      <c r="O683" s="528"/>
      <c r="P683" s="528"/>
      <c r="Q683" s="528"/>
      <c r="R683" s="528"/>
      <c r="S683" s="528"/>
      <c r="T683" s="528"/>
      <c r="U683" s="528"/>
      <c r="V683" s="528"/>
      <c r="W683" s="528"/>
      <c r="X683" s="528"/>
      <c r="Y683" s="528"/>
      <c r="Z683" s="528"/>
    </row>
    <row r="684" spans="1:26" ht="14.25" customHeight="1" x14ac:dyDescent="0.2">
      <c r="A684" s="528"/>
      <c r="B684" s="528"/>
      <c r="C684" s="528"/>
      <c r="D684" s="528"/>
      <c r="E684" s="529"/>
      <c r="F684" s="528"/>
      <c r="G684" s="528"/>
      <c r="H684" s="528"/>
      <c r="I684" s="528"/>
      <c r="J684" s="528"/>
      <c r="K684" s="528"/>
      <c r="L684" s="528"/>
      <c r="M684" s="528"/>
      <c r="N684" s="528"/>
      <c r="O684" s="528"/>
      <c r="P684" s="528"/>
      <c r="Q684" s="528"/>
      <c r="R684" s="528"/>
      <c r="S684" s="528"/>
      <c r="T684" s="528"/>
      <c r="U684" s="528"/>
      <c r="V684" s="528"/>
      <c r="W684" s="528"/>
      <c r="X684" s="528"/>
      <c r="Y684" s="528"/>
      <c r="Z684" s="528"/>
    </row>
    <row r="685" spans="1:26" ht="14.25" customHeight="1" x14ac:dyDescent="0.2">
      <c r="A685" s="528"/>
      <c r="B685" s="528"/>
      <c r="C685" s="528"/>
      <c r="D685" s="528"/>
      <c r="E685" s="529"/>
      <c r="F685" s="528"/>
      <c r="G685" s="528"/>
      <c r="H685" s="528"/>
      <c r="I685" s="528"/>
      <c r="J685" s="528"/>
      <c r="K685" s="528"/>
      <c r="L685" s="528"/>
      <c r="M685" s="528"/>
      <c r="N685" s="528"/>
      <c r="O685" s="528"/>
      <c r="P685" s="528"/>
      <c r="Q685" s="528"/>
      <c r="R685" s="528"/>
      <c r="S685" s="528"/>
      <c r="T685" s="528"/>
      <c r="U685" s="528"/>
      <c r="V685" s="528"/>
      <c r="W685" s="528"/>
      <c r="X685" s="528"/>
      <c r="Y685" s="528"/>
      <c r="Z685" s="528"/>
    </row>
    <row r="686" spans="1:26" ht="14.25" customHeight="1" x14ac:dyDescent="0.2">
      <c r="A686" s="528"/>
      <c r="B686" s="528"/>
      <c r="C686" s="528"/>
      <c r="D686" s="528"/>
      <c r="E686" s="529"/>
      <c r="F686" s="528"/>
      <c r="G686" s="528"/>
      <c r="H686" s="528"/>
      <c r="I686" s="528"/>
      <c r="J686" s="528"/>
      <c r="K686" s="528"/>
      <c r="L686" s="528"/>
      <c r="M686" s="528"/>
      <c r="N686" s="528"/>
      <c r="O686" s="528"/>
      <c r="P686" s="528"/>
      <c r="Q686" s="528"/>
      <c r="R686" s="528"/>
      <c r="S686" s="528"/>
      <c r="T686" s="528"/>
      <c r="U686" s="528"/>
      <c r="V686" s="528"/>
      <c r="W686" s="528"/>
      <c r="X686" s="528"/>
      <c r="Y686" s="528"/>
      <c r="Z686" s="528"/>
    </row>
    <row r="687" spans="1:26" ht="14.25" customHeight="1" x14ac:dyDescent="0.2">
      <c r="A687" s="528"/>
      <c r="B687" s="528"/>
      <c r="C687" s="528"/>
      <c r="D687" s="528"/>
      <c r="E687" s="529"/>
      <c r="F687" s="528"/>
      <c r="G687" s="528"/>
      <c r="H687" s="528"/>
      <c r="I687" s="528"/>
      <c r="J687" s="528"/>
      <c r="K687" s="528"/>
      <c r="L687" s="528"/>
      <c r="M687" s="528"/>
      <c r="N687" s="528"/>
      <c r="O687" s="528"/>
      <c r="P687" s="528"/>
      <c r="Q687" s="528"/>
      <c r="R687" s="528"/>
      <c r="S687" s="528"/>
      <c r="T687" s="528"/>
      <c r="U687" s="528"/>
      <c r="V687" s="528"/>
      <c r="W687" s="528"/>
      <c r="X687" s="528"/>
      <c r="Y687" s="528"/>
      <c r="Z687" s="528"/>
    </row>
    <row r="688" spans="1:26" ht="14.25" customHeight="1" x14ac:dyDescent="0.2">
      <c r="A688" s="528"/>
      <c r="B688" s="528"/>
      <c r="C688" s="528"/>
      <c r="D688" s="528"/>
      <c r="E688" s="529"/>
      <c r="F688" s="528"/>
      <c r="G688" s="528"/>
      <c r="H688" s="528"/>
      <c r="I688" s="528"/>
      <c r="J688" s="528"/>
      <c r="K688" s="528"/>
      <c r="L688" s="528"/>
      <c r="M688" s="528"/>
      <c r="N688" s="528"/>
      <c r="O688" s="528"/>
      <c r="P688" s="528"/>
      <c r="Q688" s="528"/>
      <c r="R688" s="528"/>
      <c r="S688" s="528"/>
      <c r="T688" s="528"/>
      <c r="U688" s="528"/>
      <c r="V688" s="528"/>
      <c r="W688" s="528"/>
      <c r="X688" s="528"/>
      <c r="Y688" s="528"/>
      <c r="Z688" s="528"/>
    </row>
    <row r="689" spans="1:26" ht="14.25" customHeight="1" x14ac:dyDescent="0.2">
      <c r="A689" s="528"/>
      <c r="B689" s="528"/>
      <c r="C689" s="528"/>
      <c r="D689" s="528"/>
      <c r="E689" s="529"/>
      <c r="F689" s="528"/>
      <c r="G689" s="528"/>
      <c r="H689" s="528"/>
      <c r="I689" s="528"/>
      <c r="J689" s="528"/>
      <c r="K689" s="528"/>
      <c r="L689" s="528"/>
      <c r="M689" s="528"/>
      <c r="N689" s="528"/>
      <c r="O689" s="528"/>
      <c r="P689" s="528"/>
      <c r="Q689" s="528"/>
      <c r="R689" s="528"/>
      <c r="S689" s="528"/>
      <c r="T689" s="528"/>
      <c r="U689" s="528"/>
      <c r="V689" s="528"/>
      <c r="W689" s="528"/>
      <c r="X689" s="528"/>
      <c r="Y689" s="528"/>
      <c r="Z689" s="528"/>
    </row>
    <row r="690" spans="1:26" ht="14.25" customHeight="1" x14ac:dyDescent="0.2">
      <c r="A690" s="528"/>
      <c r="B690" s="528"/>
      <c r="C690" s="528"/>
      <c r="D690" s="528"/>
      <c r="E690" s="529"/>
      <c r="F690" s="528"/>
      <c r="G690" s="528"/>
      <c r="H690" s="528"/>
      <c r="I690" s="528"/>
      <c r="J690" s="528"/>
      <c r="K690" s="528"/>
      <c r="L690" s="528"/>
      <c r="M690" s="528"/>
      <c r="N690" s="528"/>
      <c r="O690" s="528"/>
      <c r="P690" s="528"/>
      <c r="Q690" s="528"/>
      <c r="R690" s="528"/>
      <c r="S690" s="528"/>
      <c r="T690" s="528"/>
      <c r="U690" s="528"/>
      <c r="V690" s="528"/>
      <c r="W690" s="528"/>
      <c r="X690" s="528"/>
      <c r="Y690" s="528"/>
      <c r="Z690" s="528"/>
    </row>
    <row r="691" spans="1:26" ht="14.25" customHeight="1" x14ac:dyDescent="0.2">
      <c r="A691" s="528"/>
      <c r="B691" s="528"/>
      <c r="C691" s="528"/>
      <c r="D691" s="528"/>
      <c r="E691" s="529"/>
      <c r="F691" s="528"/>
      <c r="G691" s="528"/>
      <c r="H691" s="528"/>
      <c r="I691" s="528"/>
      <c r="J691" s="528"/>
      <c r="K691" s="528"/>
      <c r="L691" s="528"/>
      <c r="M691" s="528"/>
      <c r="N691" s="528"/>
      <c r="O691" s="528"/>
      <c r="P691" s="528"/>
      <c r="Q691" s="528"/>
      <c r="R691" s="528"/>
      <c r="S691" s="528"/>
      <c r="T691" s="528"/>
      <c r="U691" s="528"/>
      <c r="V691" s="528"/>
      <c r="W691" s="528"/>
      <c r="X691" s="528"/>
      <c r="Y691" s="528"/>
      <c r="Z691" s="528"/>
    </row>
    <row r="692" spans="1:26" ht="14.25" customHeight="1" x14ac:dyDescent="0.2">
      <c r="A692" s="528"/>
      <c r="B692" s="528"/>
      <c r="C692" s="528"/>
      <c r="D692" s="528"/>
      <c r="E692" s="529"/>
      <c r="F692" s="528"/>
      <c r="G692" s="528"/>
      <c r="H692" s="528"/>
      <c r="I692" s="528"/>
      <c r="J692" s="528"/>
      <c r="K692" s="528"/>
      <c r="L692" s="528"/>
      <c r="M692" s="528"/>
      <c r="N692" s="528"/>
      <c r="O692" s="528"/>
      <c r="P692" s="528"/>
      <c r="Q692" s="528"/>
      <c r="R692" s="528"/>
      <c r="S692" s="528"/>
      <c r="T692" s="528"/>
      <c r="U692" s="528"/>
      <c r="V692" s="528"/>
      <c r="W692" s="528"/>
      <c r="X692" s="528"/>
      <c r="Y692" s="528"/>
      <c r="Z692" s="528"/>
    </row>
    <row r="693" spans="1:26" ht="14.25" customHeight="1" x14ac:dyDescent="0.2">
      <c r="A693" s="528"/>
      <c r="B693" s="528"/>
      <c r="C693" s="528"/>
      <c r="D693" s="528"/>
      <c r="E693" s="529"/>
      <c r="F693" s="528"/>
      <c r="G693" s="528"/>
      <c r="H693" s="528"/>
      <c r="I693" s="528"/>
      <c r="J693" s="528"/>
      <c r="K693" s="528"/>
      <c r="L693" s="528"/>
      <c r="M693" s="528"/>
      <c r="N693" s="528"/>
      <c r="O693" s="528"/>
      <c r="P693" s="528"/>
      <c r="Q693" s="528"/>
      <c r="R693" s="528"/>
      <c r="S693" s="528"/>
      <c r="T693" s="528"/>
      <c r="U693" s="528"/>
      <c r="V693" s="528"/>
      <c r="W693" s="528"/>
      <c r="X693" s="528"/>
      <c r="Y693" s="528"/>
      <c r="Z693" s="528"/>
    </row>
    <row r="694" spans="1:26" ht="14.25" customHeight="1" x14ac:dyDescent="0.2">
      <c r="A694" s="528"/>
      <c r="B694" s="528"/>
      <c r="C694" s="528"/>
      <c r="D694" s="528"/>
      <c r="E694" s="529"/>
      <c r="F694" s="528"/>
      <c r="G694" s="528"/>
      <c r="H694" s="528"/>
      <c r="I694" s="528"/>
      <c r="J694" s="528"/>
      <c r="K694" s="528"/>
      <c r="L694" s="528"/>
      <c r="M694" s="528"/>
      <c r="N694" s="528"/>
      <c r="O694" s="528"/>
      <c r="P694" s="528"/>
      <c r="Q694" s="528"/>
      <c r="R694" s="528"/>
      <c r="S694" s="528"/>
      <c r="T694" s="528"/>
      <c r="U694" s="528"/>
      <c r="V694" s="528"/>
      <c r="W694" s="528"/>
      <c r="X694" s="528"/>
      <c r="Y694" s="528"/>
      <c r="Z694" s="528"/>
    </row>
    <row r="695" spans="1:26" ht="14.25" customHeight="1" x14ac:dyDescent="0.2">
      <c r="A695" s="528"/>
      <c r="B695" s="528"/>
      <c r="C695" s="528"/>
      <c r="D695" s="528"/>
      <c r="E695" s="529"/>
      <c r="F695" s="528"/>
      <c r="G695" s="528"/>
      <c r="H695" s="528"/>
      <c r="I695" s="528"/>
      <c r="J695" s="528"/>
      <c r="K695" s="528"/>
      <c r="L695" s="528"/>
      <c r="M695" s="528"/>
      <c r="N695" s="528"/>
      <c r="O695" s="528"/>
      <c r="P695" s="528"/>
      <c r="Q695" s="528"/>
      <c r="R695" s="528"/>
      <c r="S695" s="528"/>
      <c r="T695" s="528"/>
      <c r="U695" s="528"/>
      <c r="V695" s="528"/>
      <c r="W695" s="528"/>
      <c r="X695" s="528"/>
      <c r="Y695" s="528"/>
      <c r="Z695" s="528"/>
    </row>
    <row r="696" spans="1:26" ht="14.25" customHeight="1" x14ac:dyDescent="0.2">
      <c r="A696" s="528"/>
      <c r="B696" s="528"/>
      <c r="C696" s="528"/>
      <c r="D696" s="528"/>
      <c r="E696" s="529"/>
      <c r="F696" s="528"/>
      <c r="G696" s="528"/>
      <c r="H696" s="528"/>
      <c r="I696" s="528"/>
      <c r="J696" s="528"/>
      <c r="K696" s="528"/>
      <c r="L696" s="528"/>
      <c r="M696" s="528"/>
      <c r="N696" s="528"/>
      <c r="O696" s="528"/>
      <c r="P696" s="528"/>
      <c r="Q696" s="528"/>
      <c r="R696" s="528"/>
      <c r="S696" s="528"/>
      <c r="T696" s="528"/>
      <c r="U696" s="528"/>
      <c r="V696" s="528"/>
      <c r="W696" s="528"/>
      <c r="X696" s="528"/>
      <c r="Y696" s="528"/>
      <c r="Z696" s="528"/>
    </row>
    <row r="697" spans="1:26" ht="14.25" customHeight="1" x14ac:dyDescent="0.2">
      <c r="A697" s="528"/>
      <c r="B697" s="528"/>
      <c r="C697" s="528"/>
      <c r="D697" s="528"/>
      <c r="E697" s="529"/>
      <c r="F697" s="528"/>
      <c r="G697" s="528"/>
      <c r="H697" s="528"/>
      <c r="I697" s="528"/>
      <c r="J697" s="528"/>
      <c r="K697" s="528"/>
      <c r="L697" s="528"/>
      <c r="M697" s="528"/>
      <c r="N697" s="528"/>
      <c r="O697" s="528"/>
      <c r="P697" s="528"/>
      <c r="Q697" s="528"/>
      <c r="R697" s="528"/>
      <c r="S697" s="528"/>
      <c r="T697" s="528"/>
      <c r="U697" s="528"/>
      <c r="V697" s="528"/>
      <c r="W697" s="528"/>
      <c r="X697" s="528"/>
      <c r="Y697" s="528"/>
      <c r="Z697" s="528"/>
    </row>
    <row r="698" spans="1:26" ht="14.25" customHeight="1" x14ac:dyDescent="0.2">
      <c r="A698" s="528"/>
      <c r="B698" s="528"/>
      <c r="C698" s="528"/>
      <c r="D698" s="528"/>
      <c r="E698" s="529"/>
      <c r="F698" s="528"/>
      <c r="G698" s="528"/>
      <c r="H698" s="528"/>
      <c r="I698" s="528"/>
      <c r="J698" s="528"/>
      <c r="K698" s="528"/>
      <c r="L698" s="528"/>
      <c r="M698" s="528"/>
      <c r="N698" s="528"/>
      <c r="O698" s="528"/>
      <c r="P698" s="528"/>
      <c r="Q698" s="528"/>
      <c r="R698" s="528"/>
      <c r="S698" s="528"/>
      <c r="T698" s="528"/>
      <c r="U698" s="528"/>
      <c r="V698" s="528"/>
      <c r="W698" s="528"/>
      <c r="X698" s="528"/>
      <c r="Y698" s="528"/>
      <c r="Z698" s="528"/>
    </row>
    <row r="699" spans="1:26" ht="14.25" customHeight="1" x14ac:dyDescent="0.2">
      <c r="A699" s="528"/>
      <c r="B699" s="528"/>
      <c r="C699" s="528"/>
      <c r="D699" s="528"/>
      <c r="E699" s="529"/>
      <c r="F699" s="528"/>
      <c r="G699" s="528"/>
      <c r="H699" s="528"/>
      <c r="I699" s="528"/>
      <c r="J699" s="528"/>
      <c r="K699" s="528"/>
      <c r="L699" s="528"/>
      <c r="M699" s="528"/>
      <c r="N699" s="528"/>
      <c r="O699" s="528"/>
      <c r="P699" s="528"/>
      <c r="Q699" s="528"/>
      <c r="R699" s="528"/>
      <c r="S699" s="528"/>
      <c r="T699" s="528"/>
      <c r="U699" s="528"/>
      <c r="V699" s="528"/>
      <c r="W699" s="528"/>
      <c r="X699" s="528"/>
      <c r="Y699" s="528"/>
      <c r="Z699" s="528"/>
    </row>
    <row r="700" spans="1:26" ht="14.25" customHeight="1" x14ac:dyDescent="0.2">
      <c r="A700" s="528"/>
      <c r="B700" s="528"/>
      <c r="C700" s="528"/>
      <c r="D700" s="528"/>
      <c r="E700" s="529"/>
      <c r="F700" s="528"/>
      <c r="G700" s="528"/>
      <c r="H700" s="528"/>
      <c r="I700" s="528"/>
      <c r="J700" s="528"/>
      <c r="K700" s="528"/>
      <c r="L700" s="528"/>
      <c r="M700" s="528"/>
      <c r="N700" s="528"/>
      <c r="O700" s="528"/>
      <c r="P700" s="528"/>
      <c r="Q700" s="528"/>
      <c r="R700" s="528"/>
      <c r="S700" s="528"/>
      <c r="T700" s="528"/>
      <c r="U700" s="528"/>
      <c r="V700" s="528"/>
      <c r="W700" s="528"/>
      <c r="X700" s="528"/>
      <c r="Y700" s="528"/>
      <c r="Z700" s="528"/>
    </row>
    <row r="701" spans="1:26" ht="14.25" customHeight="1" x14ac:dyDescent="0.2">
      <c r="A701" s="528"/>
      <c r="B701" s="528"/>
      <c r="C701" s="528"/>
      <c r="D701" s="528"/>
      <c r="E701" s="529"/>
      <c r="F701" s="528"/>
      <c r="G701" s="528"/>
      <c r="H701" s="528"/>
      <c r="I701" s="528"/>
      <c r="J701" s="528"/>
      <c r="K701" s="528"/>
      <c r="L701" s="528"/>
      <c r="M701" s="528"/>
      <c r="N701" s="528"/>
      <c r="O701" s="528"/>
      <c r="P701" s="528"/>
      <c r="Q701" s="528"/>
      <c r="R701" s="528"/>
      <c r="S701" s="528"/>
      <c r="T701" s="528"/>
      <c r="U701" s="528"/>
      <c r="V701" s="528"/>
      <c r="W701" s="528"/>
      <c r="X701" s="528"/>
      <c r="Y701" s="528"/>
      <c r="Z701" s="528"/>
    </row>
    <row r="702" spans="1:26" ht="14.25" customHeight="1" x14ac:dyDescent="0.2">
      <c r="A702" s="528"/>
      <c r="B702" s="528"/>
      <c r="C702" s="528"/>
      <c r="D702" s="528"/>
      <c r="E702" s="529"/>
      <c r="F702" s="528"/>
      <c r="G702" s="528"/>
      <c r="H702" s="528"/>
      <c r="I702" s="528"/>
      <c r="J702" s="528"/>
      <c r="K702" s="528"/>
      <c r="L702" s="528"/>
      <c r="M702" s="528"/>
      <c r="N702" s="528"/>
      <c r="O702" s="528"/>
      <c r="P702" s="528"/>
      <c r="Q702" s="528"/>
      <c r="R702" s="528"/>
      <c r="S702" s="528"/>
      <c r="T702" s="528"/>
      <c r="U702" s="528"/>
      <c r="V702" s="528"/>
      <c r="W702" s="528"/>
      <c r="X702" s="528"/>
      <c r="Y702" s="528"/>
      <c r="Z702" s="528"/>
    </row>
    <row r="703" spans="1:26" ht="14.25" customHeight="1" x14ac:dyDescent="0.2">
      <c r="A703" s="528"/>
      <c r="B703" s="528"/>
      <c r="C703" s="528"/>
      <c r="D703" s="528"/>
      <c r="E703" s="529"/>
      <c r="F703" s="528"/>
      <c r="G703" s="528"/>
      <c r="H703" s="528"/>
      <c r="I703" s="528"/>
      <c r="J703" s="528"/>
      <c r="K703" s="528"/>
      <c r="L703" s="528"/>
      <c r="M703" s="528"/>
      <c r="N703" s="528"/>
      <c r="O703" s="528"/>
      <c r="P703" s="528"/>
      <c r="Q703" s="528"/>
      <c r="R703" s="528"/>
      <c r="S703" s="528"/>
      <c r="T703" s="528"/>
      <c r="U703" s="528"/>
      <c r="V703" s="528"/>
      <c r="W703" s="528"/>
      <c r="X703" s="528"/>
      <c r="Y703" s="528"/>
      <c r="Z703" s="528"/>
    </row>
    <row r="704" spans="1:26" ht="14.25" customHeight="1" x14ac:dyDescent="0.2">
      <c r="A704" s="528"/>
      <c r="B704" s="528"/>
      <c r="C704" s="528"/>
      <c r="D704" s="528"/>
      <c r="E704" s="529"/>
      <c r="F704" s="528"/>
      <c r="G704" s="528"/>
      <c r="H704" s="528"/>
      <c r="I704" s="528"/>
      <c r="J704" s="528"/>
      <c r="K704" s="528"/>
      <c r="L704" s="528"/>
      <c r="M704" s="528"/>
      <c r="N704" s="528"/>
      <c r="O704" s="528"/>
      <c r="P704" s="528"/>
      <c r="Q704" s="528"/>
      <c r="R704" s="528"/>
      <c r="S704" s="528"/>
      <c r="T704" s="528"/>
      <c r="U704" s="528"/>
      <c r="V704" s="528"/>
      <c r="W704" s="528"/>
      <c r="X704" s="528"/>
      <c r="Y704" s="528"/>
      <c r="Z704" s="528"/>
    </row>
    <row r="705" spans="1:26" ht="14.25" customHeight="1" x14ac:dyDescent="0.2">
      <c r="A705" s="528"/>
      <c r="B705" s="528"/>
      <c r="C705" s="528"/>
      <c r="D705" s="528"/>
      <c r="E705" s="529"/>
      <c r="F705" s="528"/>
      <c r="G705" s="528"/>
      <c r="H705" s="528"/>
      <c r="I705" s="528"/>
      <c r="J705" s="528"/>
      <c r="K705" s="528"/>
      <c r="L705" s="528"/>
      <c r="M705" s="528"/>
      <c r="N705" s="528"/>
      <c r="O705" s="528"/>
      <c r="P705" s="528"/>
      <c r="Q705" s="528"/>
      <c r="R705" s="528"/>
      <c r="S705" s="528"/>
      <c r="T705" s="528"/>
      <c r="U705" s="528"/>
      <c r="V705" s="528"/>
      <c r="W705" s="528"/>
      <c r="X705" s="528"/>
      <c r="Y705" s="528"/>
      <c r="Z705" s="528"/>
    </row>
    <row r="706" spans="1:26" ht="14.25" customHeight="1" x14ac:dyDescent="0.2">
      <c r="A706" s="528"/>
      <c r="B706" s="528"/>
      <c r="C706" s="528"/>
      <c r="D706" s="528"/>
      <c r="E706" s="529"/>
      <c r="F706" s="528"/>
      <c r="G706" s="528"/>
      <c r="H706" s="528"/>
      <c r="I706" s="528"/>
      <c r="J706" s="528"/>
      <c r="K706" s="528"/>
      <c r="L706" s="528"/>
      <c r="M706" s="528"/>
      <c r="N706" s="528"/>
      <c r="O706" s="528"/>
      <c r="P706" s="528"/>
      <c r="Q706" s="528"/>
      <c r="R706" s="528"/>
      <c r="S706" s="528"/>
      <c r="T706" s="528"/>
      <c r="U706" s="528"/>
      <c r="V706" s="528"/>
      <c r="W706" s="528"/>
      <c r="X706" s="528"/>
      <c r="Y706" s="528"/>
      <c r="Z706" s="528"/>
    </row>
    <row r="707" spans="1:26" ht="14.25" customHeight="1" x14ac:dyDescent="0.2">
      <c r="A707" s="528"/>
      <c r="B707" s="528"/>
      <c r="C707" s="528"/>
      <c r="D707" s="528"/>
      <c r="E707" s="529"/>
      <c r="F707" s="528"/>
      <c r="G707" s="528"/>
      <c r="H707" s="528"/>
      <c r="I707" s="528"/>
      <c r="J707" s="528"/>
      <c r="K707" s="528"/>
      <c r="L707" s="528"/>
      <c r="M707" s="528"/>
      <c r="N707" s="528"/>
      <c r="O707" s="528"/>
      <c r="P707" s="528"/>
      <c r="Q707" s="528"/>
      <c r="R707" s="528"/>
      <c r="S707" s="528"/>
      <c r="T707" s="528"/>
      <c r="U707" s="528"/>
      <c r="V707" s="528"/>
      <c r="W707" s="528"/>
      <c r="X707" s="528"/>
      <c r="Y707" s="528"/>
      <c r="Z707" s="528"/>
    </row>
    <row r="708" spans="1:26" ht="14.25" customHeight="1" x14ac:dyDescent="0.2">
      <c r="A708" s="528"/>
      <c r="B708" s="528"/>
      <c r="C708" s="528"/>
      <c r="D708" s="528"/>
      <c r="E708" s="529"/>
      <c r="F708" s="528"/>
      <c r="G708" s="528"/>
      <c r="H708" s="528"/>
      <c r="I708" s="528"/>
      <c r="J708" s="528"/>
      <c r="K708" s="528"/>
      <c r="L708" s="528"/>
      <c r="M708" s="528"/>
      <c r="N708" s="528"/>
      <c r="O708" s="528"/>
      <c r="P708" s="528"/>
      <c r="Q708" s="528"/>
      <c r="R708" s="528"/>
      <c r="S708" s="528"/>
      <c r="T708" s="528"/>
      <c r="U708" s="528"/>
      <c r="V708" s="528"/>
      <c r="W708" s="528"/>
      <c r="X708" s="528"/>
      <c r="Y708" s="528"/>
      <c r="Z708" s="528"/>
    </row>
    <row r="709" spans="1:26" ht="14.25" customHeight="1" x14ac:dyDescent="0.2">
      <c r="A709" s="528"/>
      <c r="B709" s="528"/>
      <c r="C709" s="528"/>
      <c r="D709" s="528"/>
      <c r="E709" s="529"/>
      <c r="F709" s="528"/>
      <c r="G709" s="528"/>
      <c r="H709" s="528"/>
      <c r="I709" s="528"/>
      <c r="J709" s="528"/>
      <c r="K709" s="528"/>
      <c r="L709" s="528"/>
      <c r="M709" s="528"/>
      <c r="N709" s="528"/>
      <c r="O709" s="528"/>
      <c r="P709" s="528"/>
      <c r="Q709" s="528"/>
      <c r="R709" s="528"/>
      <c r="S709" s="528"/>
      <c r="T709" s="528"/>
      <c r="U709" s="528"/>
      <c r="V709" s="528"/>
      <c r="W709" s="528"/>
      <c r="X709" s="528"/>
      <c r="Y709" s="528"/>
      <c r="Z709" s="528"/>
    </row>
    <row r="710" spans="1:26" ht="14.25" customHeight="1" x14ac:dyDescent="0.2">
      <c r="A710" s="528"/>
      <c r="B710" s="528"/>
      <c r="C710" s="528"/>
      <c r="D710" s="528"/>
      <c r="E710" s="529"/>
      <c r="F710" s="528"/>
      <c r="G710" s="528"/>
      <c r="H710" s="528"/>
      <c r="I710" s="528"/>
      <c r="J710" s="528"/>
      <c r="K710" s="528"/>
      <c r="L710" s="528"/>
      <c r="M710" s="528"/>
      <c r="N710" s="528"/>
      <c r="O710" s="528"/>
      <c r="P710" s="528"/>
      <c r="Q710" s="528"/>
      <c r="R710" s="528"/>
      <c r="S710" s="528"/>
      <c r="T710" s="528"/>
      <c r="U710" s="528"/>
      <c r="V710" s="528"/>
      <c r="W710" s="528"/>
      <c r="X710" s="528"/>
      <c r="Y710" s="528"/>
      <c r="Z710" s="528"/>
    </row>
    <row r="711" spans="1:26" ht="14.25" customHeight="1" x14ac:dyDescent="0.2">
      <c r="A711" s="528"/>
      <c r="B711" s="528"/>
      <c r="C711" s="528"/>
      <c r="D711" s="528"/>
      <c r="E711" s="529"/>
      <c r="F711" s="528"/>
      <c r="G711" s="528"/>
      <c r="H711" s="528"/>
      <c r="I711" s="528"/>
      <c r="J711" s="528"/>
      <c r="K711" s="528"/>
      <c r="L711" s="528"/>
      <c r="M711" s="528"/>
      <c r="N711" s="528"/>
      <c r="O711" s="528"/>
      <c r="P711" s="528"/>
      <c r="Q711" s="528"/>
      <c r="R711" s="528"/>
      <c r="S711" s="528"/>
      <c r="T711" s="528"/>
      <c r="U711" s="528"/>
      <c r="V711" s="528"/>
      <c r="W711" s="528"/>
      <c r="X711" s="528"/>
      <c r="Y711" s="528"/>
      <c r="Z711" s="528"/>
    </row>
    <row r="712" spans="1:26" ht="14.25" customHeight="1" x14ac:dyDescent="0.2">
      <c r="A712" s="528"/>
      <c r="B712" s="528"/>
      <c r="C712" s="528"/>
      <c r="D712" s="528"/>
      <c r="E712" s="529"/>
      <c r="F712" s="528"/>
      <c r="G712" s="528"/>
      <c r="H712" s="528"/>
      <c r="I712" s="528"/>
      <c r="J712" s="528"/>
      <c r="K712" s="528"/>
      <c r="L712" s="528"/>
      <c r="M712" s="528"/>
      <c r="N712" s="528"/>
      <c r="O712" s="528"/>
      <c r="P712" s="528"/>
      <c r="Q712" s="528"/>
      <c r="R712" s="528"/>
      <c r="S712" s="528"/>
      <c r="T712" s="528"/>
      <c r="U712" s="528"/>
      <c r="V712" s="528"/>
      <c r="W712" s="528"/>
      <c r="X712" s="528"/>
      <c r="Y712" s="528"/>
      <c r="Z712" s="528"/>
    </row>
    <row r="713" spans="1:26" ht="14.25" customHeight="1" x14ac:dyDescent="0.2">
      <c r="A713" s="528"/>
      <c r="B713" s="528"/>
      <c r="C713" s="528"/>
      <c r="D713" s="528"/>
      <c r="E713" s="529"/>
      <c r="F713" s="528"/>
      <c r="G713" s="528"/>
      <c r="H713" s="528"/>
      <c r="I713" s="528"/>
      <c r="J713" s="528"/>
      <c r="K713" s="528"/>
      <c r="L713" s="528"/>
      <c r="M713" s="528"/>
      <c r="N713" s="528"/>
      <c r="O713" s="528"/>
      <c r="P713" s="528"/>
      <c r="Q713" s="528"/>
      <c r="R713" s="528"/>
      <c r="S713" s="528"/>
      <c r="T713" s="528"/>
      <c r="U713" s="528"/>
      <c r="V713" s="528"/>
      <c r="W713" s="528"/>
      <c r="X713" s="528"/>
      <c r="Y713" s="528"/>
      <c r="Z713" s="528"/>
    </row>
    <row r="714" spans="1:26" ht="14.25" customHeight="1" x14ac:dyDescent="0.2">
      <c r="A714" s="528"/>
      <c r="B714" s="528"/>
      <c r="C714" s="528"/>
      <c r="D714" s="528"/>
      <c r="E714" s="529"/>
      <c r="F714" s="528"/>
      <c r="G714" s="528"/>
      <c r="H714" s="528"/>
      <c r="I714" s="528"/>
      <c r="J714" s="528"/>
      <c r="K714" s="528"/>
      <c r="L714" s="528"/>
      <c r="M714" s="528"/>
      <c r="N714" s="528"/>
      <c r="O714" s="528"/>
      <c r="P714" s="528"/>
      <c r="Q714" s="528"/>
      <c r="R714" s="528"/>
      <c r="S714" s="528"/>
      <c r="T714" s="528"/>
      <c r="U714" s="528"/>
      <c r="V714" s="528"/>
      <c r="W714" s="528"/>
      <c r="X714" s="528"/>
      <c r="Y714" s="528"/>
      <c r="Z714" s="528"/>
    </row>
    <row r="715" spans="1:26" ht="14.25" customHeight="1" x14ac:dyDescent="0.2">
      <c r="A715" s="528"/>
      <c r="B715" s="528"/>
      <c r="C715" s="528"/>
      <c r="D715" s="528"/>
      <c r="E715" s="529"/>
      <c r="F715" s="528"/>
      <c r="G715" s="528"/>
      <c r="H715" s="528"/>
      <c r="I715" s="528"/>
      <c r="J715" s="528"/>
      <c r="K715" s="528"/>
      <c r="L715" s="528"/>
      <c r="M715" s="528"/>
      <c r="N715" s="528"/>
      <c r="O715" s="528"/>
      <c r="P715" s="528"/>
      <c r="Q715" s="528"/>
      <c r="R715" s="528"/>
      <c r="S715" s="528"/>
      <c r="T715" s="528"/>
      <c r="U715" s="528"/>
      <c r="V715" s="528"/>
      <c r="W715" s="528"/>
      <c r="X715" s="528"/>
      <c r="Y715" s="528"/>
      <c r="Z715" s="528"/>
    </row>
    <row r="716" spans="1:26" ht="14.25" customHeight="1" x14ac:dyDescent="0.2">
      <c r="A716" s="528"/>
      <c r="B716" s="528"/>
      <c r="C716" s="528"/>
      <c r="D716" s="528"/>
      <c r="E716" s="529"/>
      <c r="F716" s="528"/>
      <c r="G716" s="528"/>
      <c r="H716" s="528"/>
      <c r="I716" s="528"/>
      <c r="J716" s="528"/>
      <c r="K716" s="528"/>
      <c r="L716" s="528"/>
      <c r="M716" s="528"/>
      <c r="N716" s="528"/>
      <c r="O716" s="528"/>
      <c r="P716" s="528"/>
      <c r="Q716" s="528"/>
      <c r="R716" s="528"/>
      <c r="S716" s="528"/>
      <c r="T716" s="528"/>
      <c r="U716" s="528"/>
      <c r="V716" s="528"/>
      <c r="W716" s="528"/>
      <c r="X716" s="528"/>
      <c r="Y716" s="528"/>
      <c r="Z716" s="528"/>
    </row>
    <row r="717" spans="1:26" ht="14.25" customHeight="1" x14ac:dyDescent="0.2">
      <c r="A717" s="528"/>
      <c r="B717" s="528"/>
      <c r="C717" s="528"/>
      <c r="D717" s="528"/>
      <c r="E717" s="529"/>
      <c r="F717" s="528"/>
      <c r="G717" s="528"/>
      <c r="H717" s="528"/>
      <c r="I717" s="528"/>
      <c r="J717" s="528"/>
      <c r="K717" s="528"/>
      <c r="L717" s="528"/>
      <c r="M717" s="528"/>
      <c r="N717" s="528"/>
      <c r="O717" s="528"/>
      <c r="P717" s="528"/>
      <c r="Q717" s="528"/>
      <c r="R717" s="528"/>
      <c r="S717" s="528"/>
      <c r="T717" s="528"/>
      <c r="U717" s="528"/>
      <c r="V717" s="528"/>
      <c r="W717" s="528"/>
      <c r="X717" s="528"/>
      <c r="Y717" s="528"/>
      <c r="Z717" s="528"/>
    </row>
    <row r="718" spans="1:26" ht="14.25" customHeight="1" x14ac:dyDescent="0.2">
      <c r="A718" s="528"/>
      <c r="B718" s="528"/>
      <c r="C718" s="528"/>
      <c r="D718" s="528"/>
      <c r="E718" s="529"/>
      <c r="F718" s="528"/>
      <c r="G718" s="528"/>
      <c r="H718" s="528"/>
      <c r="I718" s="528"/>
      <c r="J718" s="528"/>
      <c r="K718" s="528"/>
      <c r="L718" s="528"/>
      <c r="M718" s="528"/>
      <c r="N718" s="528"/>
      <c r="O718" s="528"/>
      <c r="P718" s="528"/>
      <c r="Q718" s="528"/>
      <c r="R718" s="528"/>
      <c r="S718" s="528"/>
      <c r="T718" s="528"/>
      <c r="U718" s="528"/>
      <c r="V718" s="528"/>
      <c r="W718" s="528"/>
      <c r="X718" s="528"/>
      <c r="Y718" s="528"/>
      <c r="Z718" s="528"/>
    </row>
    <row r="719" spans="1:26" ht="14.25" customHeight="1" x14ac:dyDescent="0.2">
      <c r="A719" s="528"/>
      <c r="B719" s="528"/>
      <c r="C719" s="528"/>
      <c r="D719" s="528"/>
      <c r="E719" s="529"/>
      <c r="F719" s="528"/>
      <c r="G719" s="528"/>
      <c r="H719" s="528"/>
      <c r="I719" s="528"/>
      <c r="J719" s="528"/>
      <c r="K719" s="528"/>
      <c r="L719" s="528"/>
      <c r="M719" s="528"/>
      <c r="N719" s="528"/>
      <c r="O719" s="528"/>
      <c r="P719" s="528"/>
      <c r="Q719" s="528"/>
      <c r="R719" s="528"/>
      <c r="S719" s="528"/>
      <c r="T719" s="528"/>
      <c r="U719" s="528"/>
      <c r="V719" s="528"/>
      <c r="W719" s="528"/>
      <c r="X719" s="528"/>
      <c r="Y719" s="528"/>
      <c r="Z719" s="528"/>
    </row>
    <row r="720" spans="1:26" ht="14.25" customHeight="1" x14ac:dyDescent="0.2">
      <c r="A720" s="528"/>
      <c r="B720" s="528"/>
      <c r="C720" s="528"/>
      <c r="D720" s="528"/>
      <c r="E720" s="529"/>
      <c r="F720" s="528"/>
      <c r="G720" s="528"/>
      <c r="H720" s="528"/>
      <c r="I720" s="528"/>
      <c r="J720" s="528"/>
      <c r="K720" s="528"/>
      <c r="L720" s="528"/>
      <c r="M720" s="528"/>
      <c r="N720" s="528"/>
      <c r="O720" s="528"/>
      <c r="P720" s="528"/>
      <c r="Q720" s="528"/>
      <c r="R720" s="528"/>
      <c r="S720" s="528"/>
      <c r="T720" s="528"/>
      <c r="U720" s="528"/>
      <c r="V720" s="528"/>
      <c r="W720" s="528"/>
      <c r="X720" s="528"/>
      <c r="Y720" s="528"/>
      <c r="Z720" s="528"/>
    </row>
    <row r="721" spans="1:26" ht="14.25" customHeight="1" x14ac:dyDescent="0.2">
      <c r="A721" s="528"/>
      <c r="B721" s="528"/>
      <c r="C721" s="528"/>
      <c r="D721" s="528"/>
      <c r="E721" s="529"/>
      <c r="F721" s="528"/>
      <c r="G721" s="528"/>
      <c r="H721" s="528"/>
      <c r="I721" s="528"/>
      <c r="J721" s="528"/>
      <c r="K721" s="528"/>
      <c r="L721" s="528"/>
      <c r="M721" s="528"/>
      <c r="N721" s="528"/>
      <c r="O721" s="528"/>
      <c r="P721" s="528"/>
      <c r="Q721" s="528"/>
      <c r="R721" s="528"/>
      <c r="S721" s="528"/>
      <c r="T721" s="528"/>
      <c r="U721" s="528"/>
      <c r="V721" s="528"/>
      <c r="W721" s="528"/>
      <c r="X721" s="528"/>
      <c r="Y721" s="528"/>
      <c r="Z721" s="528"/>
    </row>
    <row r="722" spans="1:26" ht="14.25" customHeight="1" x14ac:dyDescent="0.2">
      <c r="A722" s="528"/>
      <c r="B722" s="528"/>
      <c r="C722" s="528"/>
      <c r="D722" s="528"/>
      <c r="E722" s="529"/>
      <c r="F722" s="528"/>
      <c r="G722" s="528"/>
      <c r="H722" s="528"/>
      <c r="I722" s="528"/>
      <c r="J722" s="528"/>
      <c r="K722" s="528"/>
      <c r="L722" s="528"/>
      <c r="M722" s="528"/>
      <c r="N722" s="528"/>
      <c r="O722" s="528"/>
      <c r="P722" s="528"/>
      <c r="Q722" s="528"/>
      <c r="R722" s="528"/>
      <c r="S722" s="528"/>
      <c r="T722" s="528"/>
      <c r="U722" s="528"/>
      <c r="V722" s="528"/>
      <c r="W722" s="528"/>
      <c r="X722" s="528"/>
      <c r="Y722" s="528"/>
      <c r="Z722" s="528"/>
    </row>
    <row r="723" spans="1:26" ht="14.25" customHeight="1" x14ac:dyDescent="0.2">
      <c r="A723" s="528"/>
      <c r="B723" s="528"/>
      <c r="C723" s="528"/>
      <c r="D723" s="528"/>
      <c r="E723" s="529"/>
      <c r="F723" s="528"/>
      <c r="G723" s="528"/>
      <c r="H723" s="528"/>
      <c r="I723" s="528"/>
      <c r="J723" s="528"/>
      <c r="K723" s="528"/>
      <c r="L723" s="528"/>
      <c r="M723" s="528"/>
      <c r="N723" s="528"/>
      <c r="O723" s="528"/>
      <c r="P723" s="528"/>
      <c r="Q723" s="528"/>
      <c r="R723" s="528"/>
      <c r="S723" s="528"/>
      <c r="T723" s="528"/>
      <c r="U723" s="528"/>
      <c r="V723" s="528"/>
      <c r="W723" s="528"/>
      <c r="X723" s="528"/>
      <c r="Y723" s="528"/>
      <c r="Z723" s="528"/>
    </row>
    <row r="724" spans="1:26" ht="14.25" customHeight="1" x14ac:dyDescent="0.2">
      <c r="A724" s="528"/>
      <c r="B724" s="528"/>
      <c r="C724" s="528"/>
      <c r="D724" s="528"/>
      <c r="E724" s="529"/>
      <c r="F724" s="528"/>
      <c r="G724" s="528"/>
      <c r="H724" s="528"/>
      <c r="I724" s="528"/>
      <c r="J724" s="528"/>
      <c r="K724" s="528"/>
      <c r="L724" s="528"/>
      <c r="M724" s="528"/>
      <c r="N724" s="528"/>
      <c r="O724" s="528"/>
      <c r="P724" s="528"/>
      <c r="Q724" s="528"/>
      <c r="R724" s="528"/>
      <c r="S724" s="528"/>
      <c r="T724" s="528"/>
      <c r="U724" s="528"/>
      <c r="V724" s="528"/>
      <c r="W724" s="528"/>
      <c r="X724" s="528"/>
      <c r="Y724" s="528"/>
      <c r="Z724" s="528"/>
    </row>
    <row r="725" spans="1:26" ht="14.25" customHeight="1" x14ac:dyDescent="0.2">
      <c r="A725" s="528"/>
      <c r="B725" s="528"/>
      <c r="C725" s="528"/>
      <c r="D725" s="528"/>
      <c r="E725" s="529"/>
      <c r="F725" s="528"/>
      <c r="G725" s="528"/>
      <c r="H725" s="528"/>
      <c r="I725" s="528"/>
      <c r="J725" s="528"/>
      <c r="K725" s="528"/>
      <c r="L725" s="528"/>
      <c r="M725" s="528"/>
      <c r="N725" s="528"/>
      <c r="O725" s="528"/>
      <c r="P725" s="528"/>
      <c r="Q725" s="528"/>
      <c r="R725" s="528"/>
      <c r="S725" s="528"/>
      <c r="T725" s="528"/>
      <c r="U725" s="528"/>
      <c r="V725" s="528"/>
      <c r="W725" s="528"/>
      <c r="X725" s="528"/>
      <c r="Y725" s="528"/>
      <c r="Z725" s="528"/>
    </row>
    <row r="726" spans="1:26" ht="14.25" customHeight="1" x14ac:dyDescent="0.2">
      <c r="A726" s="528"/>
      <c r="B726" s="528"/>
      <c r="C726" s="528"/>
      <c r="D726" s="528"/>
      <c r="E726" s="529"/>
      <c r="F726" s="528"/>
      <c r="G726" s="528"/>
      <c r="H726" s="528"/>
      <c r="I726" s="528"/>
      <c r="J726" s="528"/>
      <c r="K726" s="528"/>
      <c r="L726" s="528"/>
      <c r="M726" s="528"/>
      <c r="N726" s="528"/>
      <c r="O726" s="528"/>
      <c r="P726" s="528"/>
      <c r="Q726" s="528"/>
      <c r="R726" s="528"/>
      <c r="S726" s="528"/>
      <c r="T726" s="528"/>
      <c r="U726" s="528"/>
      <c r="V726" s="528"/>
      <c r="W726" s="528"/>
      <c r="X726" s="528"/>
      <c r="Y726" s="528"/>
      <c r="Z726" s="528"/>
    </row>
    <row r="727" spans="1:26" ht="14.25" customHeight="1" x14ac:dyDescent="0.2">
      <c r="A727" s="528"/>
      <c r="B727" s="528"/>
      <c r="C727" s="528"/>
      <c r="D727" s="528"/>
      <c r="E727" s="529"/>
      <c r="F727" s="528"/>
      <c r="G727" s="528"/>
      <c r="H727" s="528"/>
      <c r="I727" s="528"/>
      <c r="J727" s="528"/>
      <c r="K727" s="528"/>
      <c r="L727" s="528"/>
      <c r="M727" s="528"/>
      <c r="N727" s="528"/>
      <c r="O727" s="528"/>
      <c r="P727" s="528"/>
      <c r="Q727" s="528"/>
      <c r="R727" s="528"/>
      <c r="S727" s="528"/>
      <c r="T727" s="528"/>
      <c r="U727" s="528"/>
      <c r="V727" s="528"/>
      <c r="W727" s="528"/>
      <c r="X727" s="528"/>
      <c r="Y727" s="528"/>
      <c r="Z727" s="528"/>
    </row>
    <row r="728" spans="1:26" ht="14.25" customHeight="1" x14ac:dyDescent="0.2">
      <c r="A728" s="528"/>
      <c r="B728" s="528"/>
      <c r="C728" s="528"/>
      <c r="D728" s="528"/>
      <c r="E728" s="529"/>
      <c r="F728" s="528"/>
      <c r="G728" s="528"/>
      <c r="H728" s="528"/>
      <c r="I728" s="528"/>
      <c r="J728" s="528"/>
      <c r="K728" s="528"/>
      <c r="L728" s="528"/>
      <c r="M728" s="528"/>
      <c r="N728" s="528"/>
      <c r="O728" s="528"/>
      <c r="P728" s="528"/>
      <c r="Q728" s="528"/>
      <c r="R728" s="528"/>
      <c r="S728" s="528"/>
      <c r="T728" s="528"/>
      <c r="U728" s="528"/>
      <c r="V728" s="528"/>
      <c r="W728" s="528"/>
      <c r="X728" s="528"/>
      <c r="Y728" s="528"/>
      <c r="Z728" s="528"/>
    </row>
    <row r="729" spans="1:26" ht="14.25" customHeight="1" x14ac:dyDescent="0.2">
      <c r="A729" s="528"/>
      <c r="B729" s="528"/>
      <c r="C729" s="528"/>
      <c r="D729" s="528"/>
      <c r="E729" s="529"/>
      <c r="F729" s="528"/>
      <c r="G729" s="528"/>
      <c r="H729" s="528"/>
      <c r="I729" s="528"/>
      <c r="J729" s="528"/>
      <c r="K729" s="528"/>
      <c r="L729" s="528"/>
      <c r="M729" s="528"/>
      <c r="N729" s="528"/>
      <c r="O729" s="528"/>
      <c r="P729" s="528"/>
      <c r="Q729" s="528"/>
      <c r="R729" s="528"/>
      <c r="S729" s="528"/>
      <c r="T729" s="528"/>
      <c r="U729" s="528"/>
      <c r="V729" s="528"/>
      <c r="W729" s="528"/>
      <c r="X729" s="528"/>
      <c r="Y729" s="528"/>
      <c r="Z729" s="528"/>
    </row>
    <row r="730" spans="1:26" ht="14.25" customHeight="1" x14ac:dyDescent="0.2">
      <c r="A730" s="528"/>
      <c r="B730" s="528"/>
      <c r="C730" s="528"/>
      <c r="D730" s="528"/>
      <c r="E730" s="529"/>
      <c r="F730" s="528"/>
      <c r="G730" s="528"/>
      <c r="H730" s="528"/>
      <c r="I730" s="528"/>
      <c r="J730" s="528"/>
      <c r="K730" s="528"/>
      <c r="L730" s="528"/>
      <c r="M730" s="528"/>
      <c r="N730" s="528"/>
      <c r="O730" s="528"/>
      <c r="P730" s="528"/>
      <c r="Q730" s="528"/>
      <c r="R730" s="528"/>
      <c r="S730" s="528"/>
      <c r="T730" s="528"/>
      <c r="U730" s="528"/>
      <c r="V730" s="528"/>
      <c r="W730" s="528"/>
      <c r="X730" s="528"/>
      <c r="Y730" s="528"/>
      <c r="Z730" s="528"/>
    </row>
    <row r="731" spans="1:26" ht="14.25" customHeight="1" x14ac:dyDescent="0.2">
      <c r="A731" s="528"/>
      <c r="B731" s="528"/>
      <c r="C731" s="528"/>
      <c r="D731" s="528"/>
      <c r="E731" s="529"/>
      <c r="F731" s="528"/>
      <c r="G731" s="528"/>
      <c r="H731" s="528"/>
      <c r="I731" s="528"/>
      <c r="J731" s="528"/>
      <c r="K731" s="528"/>
      <c r="L731" s="528"/>
      <c r="M731" s="528"/>
      <c r="N731" s="528"/>
      <c r="O731" s="528"/>
      <c r="P731" s="528"/>
      <c r="Q731" s="528"/>
      <c r="R731" s="528"/>
      <c r="S731" s="528"/>
      <c r="T731" s="528"/>
      <c r="U731" s="528"/>
      <c r="V731" s="528"/>
      <c r="W731" s="528"/>
      <c r="X731" s="528"/>
      <c r="Y731" s="528"/>
      <c r="Z731" s="528"/>
    </row>
    <row r="732" spans="1:26" ht="14.25" customHeight="1" x14ac:dyDescent="0.2">
      <c r="A732" s="528"/>
      <c r="B732" s="528"/>
      <c r="C732" s="528"/>
      <c r="D732" s="528"/>
      <c r="E732" s="529"/>
      <c r="F732" s="528"/>
      <c r="G732" s="528"/>
      <c r="H732" s="528"/>
      <c r="I732" s="528"/>
      <c r="J732" s="528"/>
      <c r="K732" s="528"/>
      <c r="L732" s="528"/>
      <c r="M732" s="528"/>
      <c r="N732" s="528"/>
      <c r="O732" s="528"/>
      <c r="P732" s="528"/>
      <c r="Q732" s="528"/>
      <c r="R732" s="528"/>
      <c r="S732" s="528"/>
      <c r="T732" s="528"/>
      <c r="U732" s="528"/>
      <c r="V732" s="528"/>
      <c r="W732" s="528"/>
      <c r="X732" s="528"/>
      <c r="Y732" s="528"/>
      <c r="Z732" s="528"/>
    </row>
    <row r="733" spans="1:26" ht="14.25" customHeight="1" x14ac:dyDescent="0.2">
      <c r="A733" s="528"/>
      <c r="B733" s="528"/>
      <c r="C733" s="528"/>
      <c r="D733" s="528"/>
      <c r="E733" s="529"/>
      <c r="F733" s="528"/>
      <c r="G733" s="528"/>
      <c r="H733" s="528"/>
      <c r="I733" s="528"/>
      <c r="J733" s="528"/>
      <c r="K733" s="528"/>
      <c r="L733" s="528"/>
      <c r="M733" s="528"/>
      <c r="N733" s="528"/>
      <c r="O733" s="528"/>
      <c r="P733" s="528"/>
      <c r="Q733" s="528"/>
      <c r="R733" s="528"/>
      <c r="S733" s="528"/>
      <c r="T733" s="528"/>
      <c r="U733" s="528"/>
      <c r="V733" s="528"/>
      <c r="W733" s="528"/>
      <c r="X733" s="528"/>
      <c r="Y733" s="528"/>
      <c r="Z733" s="528"/>
    </row>
    <row r="734" spans="1:26" ht="14.25" customHeight="1" x14ac:dyDescent="0.2">
      <c r="A734" s="528"/>
      <c r="B734" s="528"/>
      <c r="C734" s="528"/>
      <c r="D734" s="528"/>
      <c r="E734" s="529"/>
      <c r="F734" s="528"/>
      <c r="G734" s="528"/>
      <c r="H734" s="528"/>
      <c r="I734" s="528"/>
      <c r="J734" s="528"/>
      <c r="K734" s="528"/>
      <c r="L734" s="528"/>
      <c r="M734" s="528"/>
      <c r="N734" s="528"/>
      <c r="O734" s="528"/>
      <c r="P734" s="528"/>
      <c r="Q734" s="528"/>
      <c r="R734" s="528"/>
      <c r="S734" s="528"/>
      <c r="T734" s="528"/>
      <c r="U734" s="528"/>
      <c r="V734" s="528"/>
      <c r="W734" s="528"/>
      <c r="X734" s="528"/>
      <c r="Y734" s="528"/>
      <c r="Z734" s="528"/>
    </row>
    <row r="735" spans="1:26" ht="14.25" customHeight="1" x14ac:dyDescent="0.2">
      <c r="A735" s="528"/>
      <c r="B735" s="528"/>
      <c r="C735" s="528"/>
      <c r="D735" s="528"/>
      <c r="E735" s="529"/>
      <c r="F735" s="528"/>
      <c r="G735" s="528"/>
      <c r="H735" s="528"/>
      <c r="I735" s="528"/>
      <c r="J735" s="528"/>
      <c r="K735" s="528"/>
      <c r="L735" s="528"/>
      <c r="M735" s="528"/>
      <c r="N735" s="528"/>
      <c r="O735" s="528"/>
      <c r="P735" s="528"/>
      <c r="Q735" s="528"/>
      <c r="R735" s="528"/>
      <c r="S735" s="528"/>
      <c r="T735" s="528"/>
      <c r="U735" s="528"/>
      <c r="V735" s="528"/>
      <c r="W735" s="528"/>
      <c r="X735" s="528"/>
      <c r="Y735" s="528"/>
      <c r="Z735" s="528"/>
    </row>
    <row r="736" spans="1:26" ht="14.25" customHeight="1" x14ac:dyDescent="0.2">
      <c r="A736" s="528"/>
      <c r="B736" s="528"/>
      <c r="C736" s="528"/>
      <c r="D736" s="528"/>
      <c r="E736" s="529"/>
      <c r="F736" s="528"/>
      <c r="G736" s="528"/>
      <c r="H736" s="528"/>
      <c r="I736" s="528"/>
      <c r="J736" s="528"/>
      <c r="K736" s="528"/>
      <c r="L736" s="528"/>
      <c r="M736" s="528"/>
      <c r="N736" s="528"/>
      <c r="O736" s="528"/>
      <c r="P736" s="528"/>
      <c r="Q736" s="528"/>
      <c r="R736" s="528"/>
      <c r="S736" s="528"/>
      <c r="T736" s="528"/>
      <c r="U736" s="528"/>
      <c r="V736" s="528"/>
      <c r="W736" s="528"/>
      <c r="X736" s="528"/>
      <c r="Y736" s="528"/>
      <c r="Z736" s="528"/>
    </row>
    <row r="737" spans="1:26" ht="14.25" customHeight="1" x14ac:dyDescent="0.2">
      <c r="A737" s="528"/>
      <c r="B737" s="528"/>
      <c r="C737" s="528"/>
      <c r="D737" s="528"/>
      <c r="E737" s="529"/>
      <c r="F737" s="528"/>
      <c r="G737" s="528"/>
      <c r="H737" s="528"/>
      <c r="I737" s="528"/>
      <c r="J737" s="528"/>
      <c r="K737" s="528"/>
      <c r="L737" s="528"/>
      <c r="M737" s="528"/>
      <c r="N737" s="528"/>
      <c r="O737" s="528"/>
      <c r="P737" s="528"/>
      <c r="Q737" s="528"/>
      <c r="R737" s="528"/>
      <c r="S737" s="528"/>
      <c r="T737" s="528"/>
      <c r="U737" s="528"/>
      <c r="V737" s="528"/>
      <c r="W737" s="528"/>
      <c r="X737" s="528"/>
      <c r="Y737" s="528"/>
      <c r="Z737" s="528"/>
    </row>
    <row r="738" spans="1:26" ht="14.25" customHeight="1" x14ac:dyDescent="0.2">
      <c r="A738" s="528"/>
      <c r="B738" s="528"/>
      <c r="C738" s="528"/>
      <c r="D738" s="528"/>
      <c r="E738" s="529"/>
      <c r="F738" s="528"/>
      <c r="G738" s="528"/>
      <c r="H738" s="528"/>
      <c r="I738" s="528"/>
      <c r="J738" s="528"/>
      <c r="K738" s="528"/>
      <c r="L738" s="528"/>
      <c r="M738" s="528"/>
      <c r="N738" s="528"/>
      <c r="O738" s="528"/>
      <c r="P738" s="528"/>
      <c r="Q738" s="528"/>
      <c r="R738" s="528"/>
      <c r="S738" s="528"/>
      <c r="T738" s="528"/>
      <c r="U738" s="528"/>
      <c r="V738" s="528"/>
      <c r="W738" s="528"/>
      <c r="X738" s="528"/>
      <c r="Y738" s="528"/>
      <c r="Z738" s="528"/>
    </row>
    <row r="739" spans="1:26" ht="14.25" customHeight="1" x14ac:dyDescent="0.2">
      <c r="A739" s="528"/>
      <c r="B739" s="528"/>
      <c r="C739" s="528"/>
      <c r="D739" s="528"/>
      <c r="E739" s="529"/>
      <c r="F739" s="528"/>
      <c r="G739" s="528"/>
      <c r="H739" s="528"/>
      <c r="I739" s="528"/>
      <c r="J739" s="528"/>
      <c r="K739" s="528"/>
      <c r="L739" s="528"/>
      <c r="M739" s="528"/>
      <c r="N739" s="528"/>
      <c r="O739" s="528"/>
      <c r="P739" s="528"/>
      <c r="Q739" s="528"/>
      <c r="R739" s="528"/>
      <c r="S739" s="528"/>
      <c r="T739" s="528"/>
      <c r="U739" s="528"/>
      <c r="V739" s="528"/>
      <c r="W739" s="528"/>
      <c r="X739" s="528"/>
      <c r="Y739" s="528"/>
      <c r="Z739" s="528"/>
    </row>
    <row r="740" spans="1:26" ht="14.25" customHeight="1" x14ac:dyDescent="0.2">
      <c r="A740" s="528"/>
      <c r="B740" s="528"/>
      <c r="C740" s="528"/>
      <c r="D740" s="528"/>
      <c r="E740" s="529"/>
      <c r="F740" s="528"/>
      <c r="G740" s="528"/>
      <c r="H740" s="528"/>
      <c r="I740" s="528"/>
      <c r="J740" s="528"/>
      <c r="K740" s="528"/>
      <c r="L740" s="528"/>
      <c r="M740" s="528"/>
      <c r="N740" s="528"/>
      <c r="O740" s="528"/>
      <c r="P740" s="528"/>
      <c r="Q740" s="528"/>
      <c r="R740" s="528"/>
      <c r="S740" s="528"/>
      <c r="T740" s="528"/>
      <c r="U740" s="528"/>
      <c r="V740" s="528"/>
      <c r="W740" s="528"/>
      <c r="X740" s="528"/>
      <c r="Y740" s="528"/>
      <c r="Z740" s="528"/>
    </row>
    <row r="741" spans="1:26" ht="14.25" customHeight="1" x14ac:dyDescent="0.2">
      <c r="A741" s="528"/>
      <c r="B741" s="528"/>
      <c r="C741" s="528"/>
      <c r="D741" s="528"/>
      <c r="E741" s="529"/>
      <c r="F741" s="528"/>
      <c r="G741" s="528"/>
      <c r="H741" s="528"/>
      <c r="I741" s="528"/>
      <c r="J741" s="528"/>
      <c r="K741" s="528"/>
      <c r="L741" s="528"/>
      <c r="M741" s="528"/>
      <c r="N741" s="528"/>
      <c r="O741" s="528"/>
      <c r="P741" s="528"/>
      <c r="Q741" s="528"/>
      <c r="R741" s="528"/>
      <c r="S741" s="528"/>
      <c r="T741" s="528"/>
      <c r="U741" s="528"/>
      <c r="V741" s="528"/>
      <c r="W741" s="528"/>
      <c r="X741" s="528"/>
      <c r="Y741" s="528"/>
      <c r="Z741" s="528"/>
    </row>
    <row r="742" spans="1:26" ht="14.25" customHeight="1" x14ac:dyDescent="0.2">
      <c r="A742" s="528"/>
      <c r="B742" s="528"/>
      <c r="C742" s="528"/>
      <c r="D742" s="528"/>
      <c r="E742" s="529"/>
      <c r="F742" s="528"/>
      <c r="G742" s="528"/>
      <c r="H742" s="528"/>
      <c r="I742" s="528"/>
      <c r="J742" s="528"/>
      <c r="K742" s="528"/>
      <c r="L742" s="528"/>
      <c r="M742" s="528"/>
      <c r="N742" s="528"/>
      <c r="O742" s="528"/>
      <c r="P742" s="528"/>
      <c r="Q742" s="528"/>
      <c r="R742" s="528"/>
      <c r="S742" s="528"/>
      <c r="T742" s="528"/>
      <c r="U742" s="528"/>
      <c r="V742" s="528"/>
      <c r="W742" s="528"/>
      <c r="X742" s="528"/>
      <c r="Y742" s="528"/>
      <c r="Z742" s="528"/>
    </row>
    <row r="743" spans="1:26" ht="14.25" customHeight="1" x14ac:dyDescent="0.2">
      <c r="A743" s="528"/>
      <c r="B743" s="528"/>
      <c r="C743" s="528"/>
      <c r="D743" s="528"/>
      <c r="E743" s="529"/>
      <c r="F743" s="528"/>
      <c r="G743" s="528"/>
      <c r="H743" s="528"/>
      <c r="I743" s="528"/>
      <c r="J743" s="528"/>
      <c r="K743" s="528"/>
      <c r="L743" s="528"/>
      <c r="M743" s="528"/>
      <c r="N743" s="528"/>
      <c r="O743" s="528"/>
      <c r="P743" s="528"/>
      <c r="Q743" s="528"/>
      <c r="R743" s="528"/>
      <c r="S743" s="528"/>
      <c r="T743" s="528"/>
      <c r="U743" s="528"/>
      <c r="V743" s="528"/>
      <c r="W743" s="528"/>
      <c r="X743" s="528"/>
      <c r="Y743" s="528"/>
      <c r="Z743" s="528"/>
    </row>
    <row r="744" spans="1:26" ht="14.25" customHeight="1" x14ac:dyDescent="0.2">
      <c r="A744" s="528"/>
      <c r="B744" s="528"/>
      <c r="C744" s="528"/>
      <c r="D744" s="528"/>
      <c r="E744" s="529"/>
      <c r="F744" s="528"/>
      <c r="G744" s="528"/>
      <c r="H744" s="528"/>
      <c r="I744" s="528"/>
      <c r="J744" s="528"/>
      <c r="K744" s="528"/>
      <c r="L744" s="528"/>
      <c r="M744" s="528"/>
      <c r="N744" s="528"/>
      <c r="O744" s="528"/>
      <c r="P744" s="528"/>
      <c r="Q744" s="528"/>
      <c r="R744" s="528"/>
      <c r="S744" s="528"/>
      <c r="T744" s="528"/>
      <c r="U744" s="528"/>
      <c r="V744" s="528"/>
      <c r="W744" s="528"/>
      <c r="X744" s="528"/>
      <c r="Y744" s="528"/>
      <c r="Z744" s="528"/>
    </row>
    <row r="745" spans="1:26" ht="14.25" customHeight="1" x14ac:dyDescent="0.2">
      <c r="A745" s="528"/>
      <c r="B745" s="528"/>
      <c r="C745" s="528"/>
      <c r="D745" s="528"/>
      <c r="E745" s="529"/>
      <c r="F745" s="528"/>
      <c r="G745" s="528"/>
      <c r="H745" s="528"/>
      <c r="I745" s="528"/>
      <c r="J745" s="528"/>
      <c r="K745" s="528"/>
      <c r="L745" s="528"/>
      <c r="M745" s="528"/>
      <c r="N745" s="528"/>
      <c r="O745" s="528"/>
      <c r="P745" s="528"/>
      <c r="Q745" s="528"/>
      <c r="R745" s="528"/>
      <c r="S745" s="528"/>
      <c r="T745" s="528"/>
      <c r="U745" s="528"/>
      <c r="V745" s="528"/>
      <c r="W745" s="528"/>
      <c r="X745" s="528"/>
      <c r="Y745" s="528"/>
      <c r="Z745" s="528"/>
    </row>
    <row r="746" spans="1:26" ht="14.25" customHeight="1" x14ac:dyDescent="0.2">
      <c r="A746" s="528"/>
      <c r="B746" s="528"/>
      <c r="C746" s="528"/>
      <c r="D746" s="528"/>
      <c r="E746" s="529"/>
      <c r="F746" s="528"/>
      <c r="G746" s="528"/>
      <c r="H746" s="528"/>
      <c r="I746" s="528"/>
      <c r="J746" s="528"/>
      <c r="K746" s="528"/>
      <c r="L746" s="528"/>
      <c r="M746" s="528"/>
      <c r="N746" s="528"/>
      <c r="O746" s="528"/>
      <c r="P746" s="528"/>
      <c r="Q746" s="528"/>
      <c r="R746" s="528"/>
      <c r="S746" s="528"/>
      <c r="T746" s="528"/>
      <c r="U746" s="528"/>
      <c r="V746" s="528"/>
      <c r="W746" s="528"/>
      <c r="X746" s="528"/>
      <c r="Y746" s="528"/>
      <c r="Z746" s="528"/>
    </row>
    <row r="747" spans="1:26" ht="14.25" customHeight="1" x14ac:dyDescent="0.2">
      <c r="A747" s="528"/>
      <c r="B747" s="528"/>
      <c r="C747" s="528"/>
      <c r="D747" s="528"/>
      <c r="E747" s="529"/>
      <c r="F747" s="528"/>
      <c r="G747" s="528"/>
      <c r="H747" s="528"/>
      <c r="I747" s="528"/>
      <c r="J747" s="528"/>
      <c r="K747" s="528"/>
      <c r="L747" s="528"/>
      <c r="M747" s="528"/>
      <c r="N747" s="528"/>
      <c r="O747" s="528"/>
      <c r="P747" s="528"/>
      <c r="Q747" s="528"/>
      <c r="R747" s="528"/>
      <c r="S747" s="528"/>
      <c r="T747" s="528"/>
      <c r="U747" s="528"/>
      <c r="V747" s="528"/>
      <c r="W747" s="528"/>
      <c r="X747" s="528"/>
      <c r="Y747" s="528"/>
      <c r="Z747" s="528"/>
    </row>
    <row r="748" spans="1:26" ht="14.25" customHeight="1" x14ac:dyDescent="0.2">
      <c r="A748" s="528"/>
      <c r="B748" s="528"/>
      <c r="C748" s="528"/>
      <c r="D748" s="528"/>
      <c r="E748" s="529"/>
      <c r="F748" s="528"/>
      <c r="G748" s="528"/>
      <c r="H748" s="528"/>
      <c r="I748" s="528"/>
      <c r="J748" s="528"/>
      <c r="K748" s="528"/>
      <c r="L748" s="528"/>
      <c r="M748" s="528"/>
      <c r="N748" s="528"/>
      <c r="O748" s="528"/>
      <c r="P748" s="528"/>
      <c r="Q748" s="528"/>
      <c r="R748" s="528"/>
      <c r="S748" s="528"/>
      <c r="T748" s="528"/>
      <c r="U748" s="528"/>
      <c r="V748" s="528"/>
      <c r="W748" s="528"/>
      <c r="X748" s="528"/>
      <c r="Y748" s="528"/>
      <c r="Z748" s="528"/>
    </row>
    <row r="749" spans="1:26" ht="14.25" customHeight="1" x14ac:dyDescent="0.2">
      <c r="A749" s="528"/>
      <c r="B749" s="528"/>
      <c r="C749" s="528"/>
      <c r="D749" s="528"/>
      <c r="E749" s="529"/>
      <c r="F749" s="528"/>
      <c r="G749" s="528"/>
      <c r="H749" s="528"/>
      <c r="I749" s="528"/>
      <c r="J749" s="528"/>
      <c r="K749" s="528"/>
      <c r="L749" s="528"/>
      <c r="M749" s="528"/>
      <c r="N749" s="528"/>
      <c r="O749" s="528"/>
      <c r="P749" s="528"/>
      <c r="Q749" s="528"/>
      <c r="R749" s="528"/>
      <c r="S749" s="528"/>
      <c r="T749" s="528"/>
      <c r="U749" s="528"/>
      <c r="V749" s="528"/>
      <c r="W749" s="528"/>
      <c r="X749" s="528"/>
      <c r="Y749" s="528"/>
      <c r="Z749" s="528"/>
    </row>
    <row r="750" spans="1:26" ht="14.25" customHeight="1" x14ac:dyDescent="0.2">
      <c r="A750" s="528"/>
      <c r="B750" s="528"/>
      <c r="C750" s="528"/>
      <c r="D750" s="528"/>
      <c r="E750" s="529"/>
      <c r="F750" s="528"/>
      <c r="G750" s="528"/>
      <c r="H750" s="528"/>
      <c r="I750" s="528"/>
      <c r="J750" s="528"/>
      <c r="K750" s="528"/>
      <c r="L750" s="528"/>
      <c r="M750" s="528"/>
      <c r="N750" s="528"/>
      <c r="O750" s="528"/>
      <c r="P750" s="528"/>
      <c r="Q750" s="528"/>
      <c r="R750" s="528"/>
      <c r="S750" s="528"/>
      <c r="T750" s="528"/>
      <c r="U750" s="528"/>
      <c r="V750" s="528"/>
      <c r="W750" s="528"/>
      <c r="X750" s="528"/>
      <c r="Y750" s="528"/>
      <c r="Z750" s="528"/>
    </row>
    <row r="751" spans="1:26" ht="14.25" customHeight="1" x14ac:dyDescent="0.2">
      <c r="A751" s="528"/>
      <c r="B751" s="528"/>
      <c r="C751" s="528"/>
      <c r="D751" s="528"/>
      <c r="E751" s="529"/>
      <c r="F751" s="528"/>
      <c r="G751" s="528"/>
      <c r="H751" s="528"/>
      <c r="I751" s="528"/>
      <c r="J751" s="528"/>
      <c r="K751" s="528"/>
      <c r="L751" s="528"/>
      <c r="M751" s="528"/>
      <c r="N751" s="528"/>
      <c r="O751" s="528"/>
      <c r="P751" s="528"/>
      <c r="Q751" s="528"/>
      <c r="R751" s="528"/>
      <c r="S751" s="528"/>
      <c r="T751" s="528"/>
      <c r="U751" s="528"/>
      <c r="V751" s="528"/>
      <c r="W751" s="528"/>
      <c r="X751" s="528"/>
      <c r="Y751" s="528"/>
      <c r="Z751" s="528"/>
    </row>
    <row r="752" spans="1:26" ht="14.25" customHeight="1" x14ac:dyDescent="0.2">
      <c r="A752" s="528"/>
      <c r="B752" s="528"/>
      <c r="C752" s="528"/>
      <c r="D752" s="528"/>
      <c r="E752" s="529"/>
      <c r="F752" s="528"/>
      <c r="G752" s="528"/>
      <c r="H752" s="528"/>
      <c r="I752" s="528"/>
      <c r="J752" s="528"/>
      <c r="K752" s="528"/>
      <c r="L752" s="528"/>
      <c r="M752" s="528"/>
      <c r="N752" s="528"/>
      <c r="O752" s="528"/>
      <c r="P752" s="528"/>
      <c r="Q752" s="528"/>
      <c r="R752" s="528"/>
      <c r="S752" s="528"/>
      <c r="T752" s="528"/>
      <c r="U752" s="528"/>
      <c r="V752" s="528"/>
      <c r="W752" s="528"/>
      <c r="X752" s="528"/>
      <c r="Y752" s="528"/>
      <c r="Z752" s="528"/>
    </row>
    <row r="753" spans="1:26" ht="14.25" customHeight="1" x14ac:dyDescent="0.2">
      <c r="A753" s="528"/>
      <c r="B753" s="528"/>
      <c r="C753" s="528"/>
      <c r="D753" s="528"/>
      <c r="E753" s="529"/>
      <c r="F753" s="528"/>
      <c r="G753" s="528"/>
      <c r="H753" s="528"/>
      <c r="I753" s="528"/>
      <c r="J753" s="528"/>
      <c r="K753" s="528"/>
      <c r="L753" s="528"/>
      <c r="M753" s="528"/>
      <c r="N753" s="528"/>
      <c r="O753" s="528"/>
      <c r="P753" s="528"/>
      <c r="Q753" s="528"/>
      <c r="R753" s="528"/>
      <c r="S753" s="528"/>
      <c r="T753" s="528"/>
      <c r="U753" s="528"/>
      <c r="V753" s="528"/>
      <c r="W753" s="528"/>
      <c r="X753" s="528"/>
      <c r="Y753" s="528"/>
      <c r="Z753" s="528"/>
    </row>
    <row r="754" spans="1:26" ht="14.25" customHeight="1" x14ac:dyDescent="0.2">
      <c r="A754" s="528"/>
      <c r="B754" s="528"/>
      <c r="C754" s="528"/>
      <c r="D754" s="528"/>
      <c r="E754" s="529"/>
      <c r="F754" s="528"/>
      <c r="G754" s="528"/>
      <c r="H754" s="528"/>
      <c r="I754" s="528"/>
      <c r="J754" s="528"/>
      <c r="K754" s="528"/>
      <c r="L754" s="528"/>
      <c r="M754" s="528"/>
      <c r="N754" s="528"/>
      <c r="O754" s="528"/>
      <c r="P754" s="528"/>
      <c r="Q754" s="528"/>
      <c r="R754" s="528"/>
      <c r="S754" s="528"/>
      <c r="T754" s="528"/>
      <c r="U754" s="528"/>
      <c r="V754" s="528"/>
      <c r="W754" s="528"/>
      <c r="X754" s="528"/>
      <c r="Y754" s="528"/>
      <c r="Z754" s="528"/>
    </row>
    <row r="755" spans="1:26" ht="14.25" customHeight="1" x14ac:dyDescent="0.2">
      <c r="A755" s="528"/>
      <c r="B755" s="528"/>
      <c r="C755" s="528"/>
      <c r="D755" s="528"/>
      <c r="E755" s="529"/>
      <c r="F755" s="528"/>
      <c r="G755" s="528"/>
      <c r="H755" s="528"/>
      <c r="I755" s="528"/>
      <c r="J755" s="528"/>
      <c r="K755" s="528"/>
      <c r="L755" s="528"/>
      <c r="M755" s="528"/>
      <c r="N755" s="528"/>
      <c r="O755" s="528"/>
      <c r="P755" s="528"/>
      <c r="Q755" s="528"/>
      <c r="R755" s="528"/>
      <c r="S755" s="528"/>
      <c r="T755" s="528"/>
      <c r="U755" s="528"/>
      <c r="V755" s="528"/>
      <c r="W755" s="528"/>
      <c r="X755" s="528"/>
      <c r="Y755" s="528"/>
      <c r="Z755" s="528"/>
    </row>
    <row r="756" spans="1:26" ht="14.25" customHeight="1" x14ac:dyDescent="0.2">
      <c r="A756" s="528"/>
      <c r="B756" s="528"/>
      <c r="C756" s="528"/>
      <c r="D756" s="528"/>
      <c r="E756" s="529"/>
      <c r="F756" s="528"/>
      <c r="G756" s="528"/>
      <c r="H756" s="528"/>
      <c r="I756" s="528"/>
      <c r="J756" s="528"/>
      <c r="K756" s="528"/>
      <c r="L756" s="528"/>
      <c r="M756" s="528"/>
      <c r="N756" s="528"/>
      <c r="O756" s="528"/>
      <c r="P756" s="528"/>
      <c r="Q756" s="528"/>
      <c r="R756" s="528"/>
      <c r="S756" s="528"/>
      <c r="T756" s="528"/>
      <c r="U756" s="528"/>
      <c r="V756" s="528"/>
      <c r="W756" s="528"/>
      <c r="X756" s="528"/>
      <c r="Y756" s="528"/>
      <c r="Z756" s="528"/>
    </row>
    <row r="757" spans="1:26" ht="14.25" customHeight="1" x14ac:dyDescent="0.2">
      <c r="A757" s="528"/>
      <c r="B757" s="528"/>
      <c r="C757" s="528"/>
      <c r="D757" s="528"/>
      <c r="E757" s="529"/>
      <c r="F757" s="528"/>
      <c r="G757" s="528"/>
      <c r="H757" s="528"/>
      <c r="I757" s="528"/>
      <c r="J757" s="528"/>
      <c r="K757" s="528"/>
      <c r="L757" s="528"/>
      <c r="M757" s="528"/>
      <c r="N757" s="528"/>
      <c r="O757" s="528"/>
      <c r="P757" s="528"/>
      <c r="Q757" s="528"/>
      <c r="R757" s="528"/>
      <c r="S757" s="528"/>
      <c r="T757" s="528"/>
      <c r="U757" s="528"/>
      <c r="V757" s="528"/>
      <c r="W757" s="528"/>
      <c r="X757" s="528"/>
      <c r="Y757" s="528"/>
      <c r="Z757" s="528"/>
    </row>
    <row r="758" spans="1:26" ht="14.25" customHeight="1" x14ac:dyDescent="0.2">
      <c r="A758" s="528"/>
      <c r="B758" s="528"/>
      <c r="C758" s="528"/>
      <c r="D758" s="528"/>
      <c r="E758" s="529"/>
      <c r="F758" s="528"/>
      <c r="G758" s="528"/>
      <c r="H758" s="528"/>
      <c r="I758" s="528"/>
      <c r="J758" s="528"/>
      <c r="K758" s="528"/>
      <c r="L758" s="528"/>
      <c r="M758" s="528"/>
      <c r="N758" s="528"/>
      <c r="O758" s="528"/>
      <c r="P758" s="528"/>
      <c r="Q758" s="528"/>
      <c r="R758" s="528"/>
      <c r="S758" s="528"/>
      <c r="T758" s="528"/>
      <c r="U758" s="528"/>
      <c r="V758" s="528"/>
      <c r="W758" s="528"/>
      <c r="X758" s="528"/>
      <c r="Y758" s="528"/>
      <c r="Z758" s="528"/>
    </row>
    <row r="759" spans="1:26" ht="14.25" customHeight="1" x14ac:dyDescent="0.2">
      <c r="A759" s="528"/>
      <c r="B759" s="528"/>
      <c r="C759" s="528"/>
      <c r="D759" s="528"/>
      <c r="E759" s="529"/>
      <c r="F759" s="528"/>
      <c r="G759" s="528"/>
      <c r="H759" s="528"/>
      <c r="I759" s="528"/>
      <c r="J759" s="528"/>
      <c r="K759" s="528"/>
      <c r="L759" s="528"/>
      <c r="M759" s="528"/>
      <c r="N759" s="528"/>
      <c r="O759" s="528"/>
      <c r="P759" s="528"/>
      <c r="Q759" s="528"/>
      <c r="R759" s="528"/>
      <c r="S759" s="528"/>
      <c r="T759" s="528"/>
      <c r="U759" s="528"/>
      <c r="V759" s="528"/>
      <c r="W759" s="528"/>
      <c r="X759" s="528"/>
      <c r="Y759" s="528"/>
      <c r="Z759" s="528"/>
    </row>
    <row r="760" spans="1:26" ht="14.25" customHeight="1" x14ac:dyDescent="0.2">
      <c r="A760" s="528"/>
      <c r="B760" s="528"/>
      <c r="C760" s="528"/>
      <c r="D760" s="528"/>
      <c r="E760" s="529"/>
      <c r="F760" s="528"/>
      <c r="G760" s="528"/>
      <c r="H760" s="528"/>
      <c r="I760" s="528"/>
      <c r="J760" s="528"/>
      <c r="K760" s="528"/>
      <c r="L760" s="528"/>
      <c r="M760" s="528"/>
      <c r="N760" s="528"/>
      <c r="O760" s="528"/>
      <c r="P760" s="528"/>
      <c r="Q760" s="528"/>
      <c r="R760" s="528"/>
      <c r="S760" s="528"/>
      <c r="T760" s="528"/>
      <c r="U760" s="528"/>
      <c r="V760" s="528"/>
      <c r="W760" s="528"/>
      <c r="X760" s="528"/>
      <c r="Y760" s="528"/>
      <c r="Z760" s="528"/>
    </row>
    <row r="761" spans="1:26" ht="14.25" customHeight="1" x14ac:dyDescent="0.2">
      <c r="A761" s="528"/>
      <c r="B761" s="528"/>
      <c r="C761" s="528"/>
      <c r="D761" s="528"/>
      <c r="E761" s="529"/>
      <c r="F761" s="528"/>
      <c r="G761" s="528"/>
      <c r="H761" s="528"/>
      <c r="I761" s="528"/>
      <c r="J761" s="528"/>
      <c r="K761" s="528"/>
      <c r="L761" s="528"/>
      <c r="M761" s="528"/>
      <c r="N761" s="528"/>
      <c r="O761" s="528"/>
      <c r="P761" s="528"/>
      <c r="Q761" s="528"/>
      <c r="R761" s="528"/>
      <c r="S761" s="528"/>
      <c r="T761" s="528"/>
      <c r="U761" s="528"/>
      <c r="V761" s="528"/>
      <c r="W761" s="528"/>
      <c r="X761" s="528"/>
      <c r="Y761" s="528"/>
      <c r="Z761" s="528"/>
    </row>
    <row r="762" spans="1:26" ht="14.25" customHeight="1" x14ac:dyDescent="0.2">
      <c r="A762" s="528"/>
      <c r="B762" s="528"/>
      <c r="C762" s="528"/>
      <c r="D762" s="528"/>
      <c r="E762" s="529"/>
      <c r="F762" s="528"/>
      <c r="G762" s="528"/>
      <c r="H762" s="528"/>
      <c r="I762" s="528"/>
      <c r="J762" s="528"/>
      <c r="K762" s="528"/>
      <c r="L762" s="528"/>
      <c r="M762" s="528"/>
      <c r="N762" s="528"/>
      <c r="O762" s="528"/>
      <c r="P762" s="528"/>
      <c r="Q762" s="528"/>
      <c r="R762" s="528"/>
      <c r="S762" s="528"/>
      <c r="T762" s="528"/>
      <c r="U762" s="528"/>
      <c r="V762" s="528"/>
      <c r="W762" s="528"/>
      <c r="X762" s="528"/>
      <c r="Y762" s="528"/>
      <c r="Z762" s="528"/>
    </row>
    <row r="763" spans="1:26" ht="14.25" customHeight="1" x14ac:dyDescent="0.2">
      <c r="A763" s="528"/>
      <c r="B763" s="528"/>
      <c r="C763" s="528"/>
      <c r="D763" s="528"/>
      <c r="E763" s="529"/>
      <c r="F763" s="528"/>
      <c r="G763" s="528"/>
      <c r="H763" s="528"/>
      <c r="I763" s="528"/>
      <c r="J763" s="528"/>
      <c r="K763" s="528"/>
      <c r="L763" s="528"/>
      <c r="M763" s="528"/>
      <c r="N763" s="528"/>
      <c r="O763" s="528"/>
      <c r="P763" s="528"/>
      <c r="Q763" s="528"/>
      <c r="R763" s="528"/>
      <c r="S763" s="528"/>
      <c r="T763" s="528"/>
      <c r="U763" s="528"/>
      <c r="V763" s="528"/>
      <c r="W763" s="528"/>
      <c r="X763" s="528"/>
      <c r="Y763" s="528"/>
      <c r="Z763" s="528"/>
    </row>
    <row r="764" spans="1:26" ht="14.25" customHeight="1" x14ac:dyDescent="0.2">
      <c r="A764" s="528"/>
      <c r="B764" s="528"/>
      <c r="C764" s="528"/>
      <c r="D764" s="528"/>
      <c r="E764" s="529"/>
      <c r="F764" s="528"/>
      <c r="G764" s="528"/>
      <c r="H764" s="528"/>
      <c r="I764" s="528"/>
      <c r="J764" s="528"/>
      <c r="K764" s="528"/>
      <c r="L764" s="528"/>
      <c r="M764" s="528"/>
      <c r="N764" s="528"/>
      <c r="O764" s="528"/>
      <c r="P764" s="528"/>
      <c r="Q764" s="528"/>
      <c r="R764" s="528"/>
      <c r="S764" s="528"/>
      <c r="T764" s="528"/>
      <c r="U764" s="528"/>
      <c r="V764" s="528"/>
      <c r="W764" s="528"/>
      <c r="X764" s="528"/>
      <c r="Y764" s="528"/>
      <c r="Z764" s="528"/>
    </row>
    <row r="765" spans="1:26" ht="14.25" customHeight="1" x14ac:dyDescent="0.2">
      <c r="A765" s="528"/>
      <c r="B765" s="528"/>
      <c r="C765" s="528"/>
      <c r="D765" s="528"/>
      <c r="E765" s="529"/>
      <c r="F765" s="528"/>
      <c r="G765" s="528"/>
      <c r="H765" s="528"/>
      <c r="I765" s="528"/>
      <c r="J765" s="528"/>
      <c r="K765" s="528"/>
      <c r="L765" s="528"/>
      <c r="M765" s="528"/>
      <c r="N765" s="528"/>
      <c r="O765" s="528"/>
      <c r="P765" s="528"/>
      <c r="Q765" s="528"/>
      <c r="R765" s="528"/>
      <c r="S765" s="528"/>
      <c r="T765" s="528"/>
      <c r="U765" s="528"/>
      <c r="V765" s="528"/>
      <c r="W765" s="528"/>
      <c r="X765" s="528"/>
      <c r="Y765" s="528"/>
      <c r="Z765" s="528"/>
    </row>
    <row r="766" spans="1:26" ht="14.25" customHeight="1" x14ac:dyDescent="0.2">
      <c r="A766" s="528"/>
      <c r="B766" s="528"/>
      <c r="C766" s="528"/>
      <c r="D766" s="528"/>
      <c r="E766" s="529"/>
      <c r="F766" s="528"/>
      <c r="G766" s="528"/>
      <c r="H766" s="528"/>
      <c r="I766" s="528"/>
      <c r="J766" s="528"/>
      <c r="K766" s="528"/>
      <c r="L766" s="528"/>
      <c r="M766" s="528"/>
      <c r="N766" s="528"/>
      <c r="O766" s="528"/>
      <c r="P766" s="528"/>
      <c r="Q766" s="528"/>
      <c r="R766" s="528"/>
      <c r="S766" s="528"/>
      <c r="T766" s="528"/>
      <c r="U766" s="528"/>
      <c r="V766" s="528"/>
      <c r="W766" s="528"/>
      <c r="X766" s="528"/>
      <c r="Y766" s="528"/>
      <c r="Z766" s="528"/>
    </row>
    <row r="767" spans="1:26" ht="14.25" customHeight="1" x14ac:dyDescent="0.2">
      <c r="A767" s="528"/>
      <c r="B767" s="528"/>
      <c r="C767" s="528"/>
      <c r="D767" s="528"/>
      <c r="E767" s="529"/>
      <c r="F767" s="528"/>
      <c r="G767" s="528"/>
      <c r="H767" s="528"/>
      <c r="I767" s="528"/>
      <c r="J767" s="528"/>
      <c r="K767" s="528"/>
      <c r="L767" s="528"/>
      <c r="M767" s="528"/>
      <c r="N767" s="528"/>
      <c r="O767" s="528"/>
      <c r="P767" s="528"/>
      <c r="Q767" s="528"/>
      <c r="R767" s="528"/>
      <c r="S767" s="528"/>
      <c r="T767" s="528"/>
      <c r="U767" s="528"/>
      <c r="V767" s="528"/>
      <c r="W767" s="528"/>
      <c r="X767" s="528"/>
      <c r="Y767" s="528"/>
      <c r="Z767" s="528"/>
    </row>
    <row r="768" spans="1:26" ht="14.25" customHeight="1" x14ac:dyDescent="0.2">
      <c r="A768" s="528"/>
      <c r="B768" s="528"/>
      <c r="C768" s="528"/>
      <c r="D768" s="528"/>
      <c r="E768" s="529"/>
      <c r="F768" s="528"/>
      <c r="G768" s="528"/>
      <c r="H768" s="528"/>
      <c r="I768" s="528"/>
      <c r="J768" s="528"/>
      <c r="K768" s="528"/>
      <c r="L768" s="528"/>
      <c r="M768" s="528"/>
      <c r="N768" s="528"/>
      <c r="O768" s="528"/>
      <c r="P768" s="528"/>
      <c r="Q768" s="528"/>
      <c r="R768" s="528"/>
      <c r="S768" s="528"/>
      <c r="T768" s="528"/>
      <c r="U768" s="528"/>
      <c r="V768" s="528"/>
      <c r="W768" s="528"/>
      <c r="X768" s="528"/>
      <c r="Y768" s="528"/>
      <c r="Z768" s="528"/>
    </row>
    <row r="769" spans="1:26" ht="14.25" customHeight="1" x14ac:dyDescent="0.2">
      <c r="A769" s="528"/>
      <c r="B769" s="528"/>
      <c r="C769" s="528"/>
      <c r="D769" s="528"/>
      <c r="E769" s="529"/>
      <c r="F769" s="528"/>
      <c r="G769" s="528"/>
      <c r="H769" s="528"/>
      <c r="I769" s="528"/>
      <c r="J769" s="528"/>
      <c r="K769" s="528"/>
      <c r="L769" s="528"/>
      <c r="M769" s="528"/>
      <c r="N769" s="528"/>
      <c r="O769" s="528"/>
      <c r="P769" s="528"/>
      <c r="Q769" s="528"/>
      <c r="R769" s="528"/>
      <c r="S769" s="528"/>
      <c r="T769" s="528"/>
      <c r="U769" s="528"/>
      <c r="V769" s="528"/>
      <c r="W769" s="528"/>
      <c r="X769" s="528"/>
      <c r="Y769" s="528"/>
      <c r="Z769" s="528"/>
    </row>
    <row r="770" spans="1:26" ht="14.25" customHeight="1" x14ac:dyDescent="0.2">
      <c r="A770" s="528"/>
      <c r="B770" s="528"/>
      <c r="C770" s="528"/>
      <c r="D770" s="528"/>
      <c r="E770" s="529"/>
      <c r="F770" s="528"/>
      <c r="G770" s="528"/>
      <c r="H770" s="528"/>
      <c r="I770" s="528"/>
      <c r="J770" s="528"/>
      <c r="K770" s="528"/>
      <c r="L770" s="528"/>
      <c r="M770" s="528"/>
      <c r="N770" s="528"/>
      <c r="O770" s="528"/>
      <c r="P770" s="528"/>
      <c r="Q770" s="528"/>
      <c r="R770" s="528"/>
      <c r="S770" s="528"/>
      <c r="T770" s="528"/>
      <c r="U770" s="528"/>
      <c r="V770" s="528"/>
      <c r="W770" s="528"/>
      <c r="X770" s="528"/>
      <c r="Y770" s="528"/>
      <c r="Z770" s="528"/>
    </row>
    <row r="771" spans="1:26" ht="14.25" customHeight="1" x14ac:dyDescent="0.2">
      <c r="A771" s="528"/>
      <c r="B771" s="528"/>
      <c r="C771" s="528"/>
      <c r="D771" s="528"/>
      <c r="E771" s="529"/>
      <c r="F771" s="528"/>
      <c r="G771" s="528"/>
      <c r="H771" s="528"/>
      <c r="I771" s="528"/>
      <c r="J771" s="528"/>
      <c r="K771" s="528"/>
      <c r="L771" s="528"/>
      <c r="M771" s="528"/>
      <c r="N771" s="528"/>
      <c r="O771" s="528"/>
      <c r="P771" s="528"/>
      <c r="Q771" s="528"/>
      <c r="R771" s="528"/>
      <c r="S771" s="528"/>
      <c r="T771" s="528"/>
      <c r="U771" s="528"/>
      <c r="V771" s="528"/>
      <c r="W771" s="528"/>
      <c r="X771" s="528"/>
      <c r="Y771" s="528"/>
      <c r="Z771" s="528"/>
    </row>
    <row r="772" spans="1:26" ht="14.25" customHeight="1" x14ac:dyDescent="0.2">
      <c r="A772" s="528"/>
      <c r="B772" s="528"/>
      <c r="C772" s="528"/>
      <c r="D772" s="528"/>
      <c r="E772" s="529"/>
      <c r="F772" s="528"/>
      <c r="G772" s="528"/>
      <c r="H772" s="528"/>
      <c r="I772" s="528"/>
      <c r="J772" s="528"/>
      <c r="K772" s="528"/>
      <c r="L772" s="528"/>
      <c r="M772" s="528"/>
      <c r="N772" s="528"/>
      <c r="O772" s="528"/>
      <c r="P772" s="528"/>
      <c r="Q772" s="528"/>
      <c r="R772" s="528"/>
      <c r="S772" s="528"/>
      <c r="T772" s="528"/>
      <c r="U772" s="528"/>
      <c r="V772" s="528"/>
      <c r="W772" s="528"/>
      <c r="X772" s="528"/>
      <c r="Y772" s="528"/>
      <c r="Z772" s="528"/>
    </row>
    <row r="773" spans="1:26" ht="14.25" customHeight="1" x14ac:dyDescent="0.2">
      <c r="A773" s="528"/>
      <c r="B773" s="528"/>
      <c r="C773" s="528"/>
      <c r="D773" s="528"/>
      <c r="E773" s="529"/>
      <c r="F773" s="528"/>
      <c r="G773" s="528"/>
      <c r="H773" s="528"/>
      <c r="I773" s="528"/>
      <c r="J773" s="528"/>
      <c r="K773" s="528"/>
      <c r="L773" s="528"/>
      <c r="M773" s="528"/>
      <c r="N773" s="528"/>
      <c r="O773" s="528"/>
      <c r="P773" s="528"/>
      <c r="Q773" s="528"/>
      <c r="R773" s="528"/>
      <c r="S773" s="528"/>
      <c r="T773" s="528"/>
      <c r="U773" s="528"/>
      <c r="V773" s="528"/>
      <c r="W773" s="528"/>
      <c r="X773" s="528"/>
      <c r="Y773" s="528"/>
      <c r="Z773" s="528"/>
    </row>
    <row r="774" spans="1:26" ht="14.25" customHeight="1" x14ac:dyDescent="0.2">
      <c r="A774" s="528"/>
      <c r="B774" s="528"/>
      <c r="C774" s="528"/>
      <c r="D774" s="528"/>
      <c r="E774" s="529"/>
      <c r="F774" s="528"/>
      <c r="G774" s="528"/>
      <c r="H774" s="528"/>
      <c r="I774" s="528"/>
      <c r="J774" s="528"/>
      <c r="K774" s="528"/>
      <c r="L774" s="528"/>
      <c r="M774" s="528"/>
      <c r="N774" s="528"/>
      <c r="O774" s="528"/>
      <c r="P774" s="528"/>
      <c r="Q774" s="528"/>
      <c r="R774" s="528"/>
      <c r="S774" s="528"/>
      <c r="T774" s="528"/>
      <c r="U774" s="528"/>
      <c r="V774" s="528"/>
      <c r="W774" s="528"/>
      <c r="X774" s="528"/>
      <c r="Y774" s="528"/>
      <c r="Z774" s="528"/>
    </row>
    <row r="775" spans="1:26" ht="14.25" customHeight="1" x14ac:dyDescent="0.2">
      <c r="A775" s="528"/>
      <c r="B775" s="528"/>
      <c r="C775" s="528"/>
      <c r="D775" s="528"/>
      <c r="E775" s="529"/>
      <c r="F775" s="528"/>
      <c r="G775" s="528"/>
      <c r="H775" s="528"/>
      <c r="I775" s="528"/>
      <c r="J775" s="528"/>
      <c r="K775" s="528"/>
      <c r="L775" s="528"/>
      <c r="M775" s="528"/>
      <c r="N775" s="528"/>
      <c r="O775" s="528"/>
      <c r="P775" s="528"/>
      <c r="Q775" s="528"/>
      <c r="R775" s="528"/>
      <c r="S775" s="528"/>
      <c r="T775" s="528"/>
      <c r="U775" s="528"/>
      <c r="V775" s="528"/>
      <c r="W775" s="528"/>
      <c r="X775" s="528"/>
      <c r="Y775" s="528"/>
      <c r="Z775" s="528"/>
    </row>
    <row r="776" spans="1:26" ht="14.25" customHeight="1" x14ac:dyDescent="0.2">
      <c r="A776" s="528"/>
      <c r="B776" s="528"/>
      <c r="C776" s="528"/>
      <c r="D776" s="528"/>
      <c r="E776" s="529"/>
      <c r="F776" s="528"/>
      <c r="G776" s="528"/>
      <c r="H776" s="528"/>
      <c r="I776" s="528"/>
      <c r="J776" s="528"/>
      <c r="K776" s="528"/>
      <c r="L776" s="528"/>
      <c r="M776" s="528"/>
      <c r="N776" s="528"/>
      <c r="O776" s="528"/>
      <c r="P776" s="528"/>
      <c r="Q776" s="528"/>
      <c r="R776" s="528"/>
      <c r="S776" s="528"/>
      <c r="T776" s="528"/>
      <c r="U776" s="528"/>
      <c r="V776" s="528"/>
      <c r="W776" s="528"/>
      <c r="X776" s="528"/>
      <c r="Y776" s="528"/>
      <c r="Z776" s="528"/>
    </row>
    <row r="777" spans="1:26" ht="14.25" customHeight="1" x14ac:dyDescent="0.2">
      <c r="A777" s="528"/>
      <c r="B777" s="528"/>
      <c r="C777" s="528"/>
      <c r="D777" s="528"/>
      <c r="E777" s="529"/>
      <c r="F777" s="528"/>
      <c r="G777" s="528"/>
      <c r="H777" s="528"/>
      <c r="I777" s="528"/>
      <c r="J777" s="528"/>
      <c r="K777" s="528"/>
      <c r="L777" s="528"/>
      <c r="M777" s="528"/>
      <c r="N777" s="528"/>
      <c r="O777" s="528"/>
      <c r="P777" s="528"/>
      <c r="Q777" s="528"/>
      <c r="R777" s="528"/>
      <c r="S777" s="528"/>
      <c r="T777" s="528"/>
      <c r="U777" s="528"/>
      <c r="V777" s="528"/>
      <c r="W777" s="528"/>
      <c r="X777" s="528"/>
      <c r="Y777" s="528"/>
      <c r="Z777" s="528"/>
    </row>
    <row r="778" spans="1:26" ht="14.25" customHeight="1" x14ac:dyDescent="0.2">
      <c r="A778" s="528"/>
      <c r="B778" s="528"/>
      <c r="C778" s="528"/>
      <c r="D778" s="528"/>
      <c r="E778" s="529"/>
      <c r="F778" s="528"/>
      <c r="G778" s="528"/>
      <c r="H778" s="528"/>
      <c r="I778" s="528"/>
      <c r="J778" s="528"/>
      <c r="K778" s="528"/>
      <c r="L778" s="528"/>
      <c r="M778" s="528"/>
      <c r="N778" s="528"/>
      <c r="O778" s="528"/>
      <c r="P778" s="528"/>
      <c r="Q778" s="528"/>
      <c r="R778" s="528"/>
      <c r="S778" s="528"/>
      <c r="T778" s="528"/>
      <c r="U778" s="528"/>
      <c r="V778" s="528"/>
      <c r="W778" s="528"/>
      <c r="X778" s="528"/>
      <c r="Y778" s="528"/>
      <c r="Z778" s="528"/>
    </row>
    <row r="779" spans="1:26" ht="14.25" customHeight="1" x14ac:dyDescent="0.2">
      <c r="A779" s="528"/>
      <c r="B779" s="528"/>
      <c r="C779" s="528"/>
      <c r="D779" s="528"/>
      <c r="E779" s="529"/>
      <c r="F779" s="528"/>
      <c r="G779" s="528"/>
      <c r="H779" s="528"/>
      <c r="I779" s="528"/>
      <c r="J779" s="528"/>
      <c r="K779" s="528"/>
      <c r="L779" s="528"/>
      <c r="M779" s="528"/>
      <c r="N779" s="528"/>
      <c r="O779" s="528"/>
      <c r="P779" s="528"/>
      <c r="Q779" s="528"/>
      <c r="R779" s="528"/>
      <c r="S779" s="528"/>
      <c r="T779" s="528"/>
      <c r="U779" s="528"/>
      <c r="V779" s="528"/>
      <c r="W779" s="528"/>
      <c r="X779" s="528"/>
      <c r="Y779" s="528"/>
      <c r="Z779" s="528"/>
    </row>
    <row r="780" spans="1:26" ht="14.25" customHeight="1" x14ac:dyDescent="0.2">
      <c r="A780" s="528"/>
      <c r="B780" s="528"/>
      <c r="C780" s="528"/>
      <c r="D780" s="528"/>
      <c r="E780" s="529"/>
      <c r="F780" s="528"/>
      <c r="G780" s="528"/>
      <c r="H780" s="528"/>
      <c r="I780" s="528"/>
      <c r="J780" s="528"/>
      <c r="K780" s="528"/>
      <c r="L780" s="528"/>
      <c r="M780" s="528"/>
      <c r="N780" s="528"/>
      <c r="O780" s="528"/>
      <c r="P780" s="528"/>
      <c r="Q780" s="528"/>
      <c r="R780" s="528"/>
      <c r="S780" s="528"/>
      <c r="T780" s="528"/>
      <c r="U780" s="528"/>
      <c r="V780" s="528"/>
      <c r="W780" s="528"/>
      <c r="X780" s="528"/>
      <c r="Y780" s="528"/>
      <c r="Z780" s="528"/>
    </row>
    <row r="781" spans="1:26" ht="14.25" customHeight="1" x14ac:dyDescent="0.2">
      <c r="A781" s="528"/>
      <c r="B781" s="528"/>
      <c r="C781" s="528"/>
      <c r="D781" s="528"/>
      <c r="E781" s="529"/>
      <c r="F781" s="528"/>
      <c r="G781" s="528"/>
      <c r="H781" s="528"/>
      <c r="I781" s="528"/>
      <c r="J781" s="528"/>
      <c r="K781" s="528"/>
      <c r="L781" s="528"/>
      <c r="M781" s="528"/>
      <c r="N781" s="528"/>
      <c r="O781" s="528"/>
      <c r="P781" s="528"/>
      <c r="Q781" s="528"/>
      <c r="R781" s="528"/>
      <c r="S781" s="528"/>
      <c r="T781" s="528"/>
      <c r="U781" s="528"/>
      <c r="V781" s="528"/>
      <c r="W781" s="528"/>
      <c r="X781" s="528"/>
      <c r="Y781" s="528"/>
      <c r="Z781" s="528"/>
    </row>
    <row r="782" spans="1:26" ht="14.25" customHeight="1" x14ac:dyDescent="0.2">
      <c r="A782" s="528"/>
      <c r="B782" s="528"/>
      <c r="C782" s="528"/>
      <c r="D782" s="528"/>
      <c r="E782" s="529"/>
      <c r="F782" s="528"/>
      <c r="G782" s="528"/>
      <c r="H782" s="528"/>
      <c r="I782" s="528"/>
      <c r="J782" s="528"/>
      <c r="K782" s="528"/>
      <c r="L782" s="528"/>
      <c r="M782" s="528"/>
      <c r="N782" s="528"/>
      <c r="O782" s="528"/>
      <c r="P782" s="528"/>
      <c r="Q782" s="528"/>
      <c r="R782" s="528"/>
      <c r="S782" s="528"/>
      <c r="T782" s="528"/>
      <c r="U782" s="528"/>
      <c r="V782" s="528"/>
      <c r="W782" s="528"/>
      <c r="X782" s="528"/>
      <c r="Y782" s="528"/>
      <c r="Z782" s="528"/>
    </row>
    <row r="783" spans="1:26" ht="14.25" customHeight="1" x14ac:dyDescent="0.2">
      <c r="A783" s="528"/>
      <c r="B783" s="528"/>
      <c r="C783" s="528"/>
      <c r="D783" s="528"/>
      <c r="E783" s="529"/>
      <c r="F783" s="528"/>
      <c r="G783" s="528"/>
      <c r="H783" s="528"/>
      <c r="I783" s="528"/>
      <c r="J783" s="528"/>
      <c r="K783" s="528"/>
      <c r="L783" s="528"/>
      <c r="M783" s="528"/>
      <c r="N783" s="528"/>
      <c r="O783" s="528"/>
      <c r="P783" s="528"/>
      <c r="Q783" s="528"/>
      <c r="R783" s="528"/>
      <c r="S783" s="528"/>
      <c r="T783" s="528"/>
      <c r="U783" s="528"/>
      <c r="V783" s="528"/>
      <c r="W783" s="528"/>
      <c r="X783" s="528"/>
      <c r="Y783" s="528"/>
      <c r="Z783" s="528"/>
    </row>
    <row r="784" spans="1:26" ht="14.25" customHeight="1" x14ac:dyDescent="0.2">
      <c r="A784" s="528"/>
      <c r="B784" s="528"/>
      <c r="C784" s="528"/>
      <c r="D784" s="528"/>
      <c r="E784" s="529"/>
      <c r="F784" s="528"/>
      <c r="G784" s="528"/>
      <c r="H784" s="528"/>
      <c r="I784" s="528"/>
      <c r="J784" s="528"/>
      <c r="K784" s="528"/>
      <c r="L784" s="528"/>
      <c r="M784" s="528"/>
      <c r="N784" s="528"/>
      <c r="O784" s="528"/>
      <c r="P784" s="528"/>
      <c r="Q784" s="528"/>
      <c r="R784" s="528"/>
      <c r="S784" s="528"/>
      <c r="T784" s="528"/>
      <c r="U784" s="528"/>
      <c r="V784" s="528"/>
      <c r="W784" s="528"/>
      <c r="X784" s="528"/>
      <c r="Y784" s="528"/>
      <c r="Z784" s="528"/>
    </row>
    <row r="785" spans="1:26" ht="14.25" customHeight="1" x14ac:dyDescent="0.2">
      <c r="A785" s="528"/>
      <c r="B785" s="528"/>
      <c r="C785" s="528"/>
      <c r="D785" s="528"/>
      <c r="E785" s="529"/>
      <c r="F785" s="528"/>
      <c r="G785" s="528"/>
      <c r="H785" s="528"/>
      <c r="I785" s="528"/>
      <c r="J785" s="528"/>
      <c r="K785" s="528"/>
      <c r="L785" s="528"/>
      <c r="M785" s="528"/>
      <c r="N785" s="528"/>
      <c r="O785" s="528"/>
      <c r="P785" s="528"/>
      <c r="Q785" s="528"/>
      <c r="R785" s="528"/>
      <c r="S785" s="528"/>
      <c r="T785" s="528"/>
      <c r="U785" s="528"/>
      <c r="V785" s="528"/>
      <c r="W785" s="528"/>
      <c r="X785" s="528"/>
      <c r="Y785" s="528"/>
      <c r="Z785" s="528"/>
    </row>
    <row r="786" spans="1:26" ht="14.25" customHeight="1" x14ac:dyDescent="0.2">
      <c r="A786" s="528"/>
      <c r="B786" s="528"/>
      <c r="C786" s="528"/>
      <c r="D786" s="528"/>
      <c r="E786" s="529"/>
      <c r="F786" s="528"/>
      <c r="G786" s="528"/>
      <c r="H786" s="528"/>
      <c r="I786" s="528"/>
      <c r="J786" s="528"/>
      <c r="K786" s="528"/>
      <c r="L786" s="528"/>
      <c r="M786" s="528"/>
      <c r="N786" s="528"/>
      <c r="O786" s="528"/>
      <c r="P786" s="528"/>
      <c r="Q786" s="528"/>
      <c r="R786" s="528"/>
      <c r="S786" s="528"/>
      <c r="T786" s="528"/>
      <c r="U786" s="528"/>
      <c r="V786" s="528"/>
      <c r="W786" s="528"/>
      <c r="X786" s="528"/>
      <c r="Y786" s="528"/>
      <c r="Z786" s="528"/>
    </row>
    <row r="787" spans="1:26" ht="14.25" customHeight="1" x14ac:dyDescent="0.2">
      <c r="A787" s="528"/>
      <c r="B787" s="528"/>
      <c r="C787" s="528"/>
      <c r="D787" s="528"/>
      <c r="E787" s="529"/>
      <c r="F787" s="528"/>
      <c r="G787" s="528"/>
      <c r="H787" s="528"/>
      <c r="I787" s="528"/>
      <c r="J787" s="528"/>
      <c r="K787" s="528"/>
      <c r="L787" s="528"/>
      <c r="M787" s="528"/>
      <c r="N787" s="528"/>
      <c r="O787" s="528"/>
      <c r="P787" s="528"/>
      <c r="Q787" s="528"/>
      <c r="R787" s="528"/>
      <c r="S787" s="528"/>
      <c r="T787" s="528"/>
      <c r="U787" s="528"/>
      <c r="V787" s="528"/>
      <c r="W787" s="528"/>
      <c r="X787" s="528"/>
      <c r="Y787" s="528"/>
      <c r="Z787" s="528"/>
    </row>
    <row r="788" spans="1:26" ht="14.25" customHeight="1" x14ac:dyDescent="0.2">
      <c r="A788" s="528"/>
      <c r="B788" s="528"/>
      <c r="C788" s="528"/>
      <c r="D788" s="528"/>
      <c r="E788" s="529"/>
      <c r="F788" s="528"/>
      <c r="G788" s="528"/>
      <c r="H788" s="528"/>
      <c r="I788" s="528"/>
      <c r="J788" s="528"/>
      <c r="K788" s="528"/>
      <c r="L788" s="528"/>
      <c r="M788" s="528"/>
      <c r="N788" s="528"/>
      <c r="O788" s="528"/>
      <c r="P788" s="528"/>
      <c r="Q788" s="528"/>
      <c r="R788" s="528"/>
      <c r="S788" s="528"/>
      <c r="T788" s="528"/>
      <c r="U788" s="528"/>
      <c r="V788" s="528"/>
      <c r="W788" s="528"/>
      <c r="X788" s="528"/>
      <c r="Y788" s="528"/>
      <c r="Z788" s="528"/>
    </row>
    <row r="789" spans="1:26" ht="14.25" customHeight="1" x14ac:dyDescent="0.2">
      <c r="A789" s="528"/>
      <c r="B789" s="528"/>
      <c r="C789" s="528"/>
      <c r="D789" s="528"/>
      <c r="E789" s="529"/>
      <c r="F789" s="528"/>
      <c r="G789" s="528"/>
      <c r="H789" s="528"/>
      <c r="I789" s="528"/>
      <c r="J789" s="528"/>
      <c r="K789" s="528"/>
      <c r="L789" s="528"/>
      <c r="M789" s="528"/>
      <c r="N789" s="528"/>
      <c r="O789" s="528"/>
      <c r="P789" s="528"/>
      <c r="Q789" s="528"/>
      <c r="R789" s="528"/>
      <c r="S789" s="528"/>
      <c r="T789" s="528"/>
      <c r="U789" s="528"/>
      <c r="V789" s="528"/>
      <c r="W789" s="528"/>
      <c r="X789" s="528"/>
      <c r="Y789" s="528"/>
      <c r="Z789" s="528"/>
    </row>
    <row r="790" spans="1:26" ht="14.25" customHeight="1" x14ac:dyDescent="0.2">
      <c r="A790" s="528"/>
      <c r="B790" s="528"/>
      <c r="C790" s="528"/>
      <c r="D790" s="528"/>
      <c r="E790" s="529"/>
      <c r="F790" s="528"/>
      <c r="G790" s="528"/>
      <c r="H790" s="528"/>
      <c r="I790" s="528"/>
      <c r="J790" s="528"/>
      <c r="K790" s="528"/>
      <c r="L790" s="528"/>
      <c r="M790" s="528"/>
      <c r="N790" s="528"/>
      <c r="O790" s="528"/>
      <c r="P790" s="528"/>
      <c r="Q790" s="528"/>
      <c r="R790" s="528"/>
      <c r="S790" s="528"/>
      <c r="T790" s="528"/>
      <c r="U790" s="528"/>
      <c r="V790" s="528"/>
      <c r="W790" s="528"/>
      <c r="X790" s="528"/>
      <c r="Y790" s="528"/>
      <c r="Z790" s="528"/>
    </row>
    <row r="791" spans="1:26" ht="14.25" customHeight="1" x14ac:dyDescent="0.2">
      <c r="A791" s="528"/>
      <c r="B791" s="528"/>
      <c r="C791" s="528"/>
      <c r="D791" s="528"/>
      <c r="E791" s="529"/>
      <c r="F791" s="528"/>
      <c r="G791" s="528"/>
      <c r="H791" s="528"/>
      <c r="I791" s="528"/>
      <c r="J791" s="528"/>
      <c r="K791" s="528"/>
      <c r="L791" s="528"/>
      <c r="M791" s="528"/>
      <c r="N791" s="528"/>
      <c r="O791" s="528"/>
      <c r="P791" s="528"/>
      <c r="Q791" s="528"/>
      <c r="R791" s="528"/>
      <c r="S791" s="528"/>
      <c r="T791" s="528"/>
      <c r="U791" s="528"/>
      <c r="V791" s="528"/>
      <c r="W791" s="528"/>
      <c r="X791" s="528"/>
      <c r="Y791" s="528"/>
      <c r="Z791" s="528"/>
    </row>
    <row r="792" spans="1:26" ht="14.25" customHeight="1" x14ac:dyDescent="0.2">
      <c r="A792" s="528"/>
      <c r="B792" s="528"/>
      <c r="C792" s="528"/>
      <c r="D792" s="528"/>
      <c r="E792" s="529"/>
      <c r="F792" s="528"/>
      <c r="G792" s="528"/>
      <c r="H792" s="528"/>
      <c r="I792" s="528"/>
      <c r="J792" s="528"/>
      <c r="K792" s="528"/>
      <c r="L792" s="528"/>
      <c r="M792" s="528"/>
      <c r="N792" s="528"/>
      <c r="O792" s="528"/>
      <c r="P792" s="528"/>
      <c r="Q792" s="528"/>
      <c r="R792" s="528"/>
      <c r="S792" s="528"/>
      <c r="T792" s="528"/>
      <c r="U792" s="528"/>
      <c r="V792" s="528"/>
      <c r="W792" s="528"/>
      <c r="X792" s="528"/>
      <c r="Y792" s="528"/>
      <c r="Z792" s="528"/>
    </row>
    <row r="793" spans="1:26" ht="14.25" customHeight="1" x14ac:dyDescent="0.2">
      <c r="A793" s="528"/>
      <c r="B793" s="528"/>
      <c r="C793" s="528"/>
      <c r="D793" s="528"/>
      <c r="E793" s="529"/>
      <c r="F793" s="528"/>
      <c r="G793" s="528"/>
      <c r="H793" s="528"/>
      <c r="I793" s="528"/>
      <c r="J793" s="528"/>
      <c r="K793" s="528"/>
      <c r="L793" s="528"/>
      <c r="M793" s="528"/>
      <c r="N793" s="528"/>
      <c r="O793" s="528"/>
      <c r="P793" s="528"/>
      <c r="Q793" s="528"/>
      <c r="R793" s="528"/>
      <c r="S793" s="528"/>
      <c r="T793" s="528"/>
      <c r="U793" s="528"/>
      <c r="V793" s="528"/>
      <c r="W793" s="528"/>
      <c r="X793" s="528"/>
      <c r="Y793" s="528"/>
      <c r="Z793" s="528"/>
    </row>
    <row r="794" spans="1:26" ht="14.25" customHeight="1" x14ac:dyDescent="0.2">
      <c r="A794" s="528"/>
      <c r="B794" s="528"/>
      <c r="C794" s="528"/>
      <c r="D794" s="528"/>
      <c r="E794" s="529"/>
      <c r="F794" s="528"/>
      <c r="G794" s="528"/>
      <c r="H794" s="528"/>
      <c r="I794" s="528"/>
      <c r="J794" s="528"/>
      <c r="K794" s="528"/>
      <c r="L794" s="528"/>
      <c r="M794" s="528"/>
      <c r="N794" s="528"/>
      <c r="O794" s="528"/>
      <c r="P794" s="528"/>
      <c r="Q794" s="528"/>
      <c r="R794" s="528"/>
      <c r="S794" s="528"/>
      <c r="T794" s="528"/>
      <c r="U794" s="528"/>
      <c r="V794" s="528"/>
      <c r="W794" s="528"/>
      <c r="X794" s="528"/>
      <c r="Y794" s="528"/>
      <c r="Z794" s="528"/>
    </row>
    <row r="795" spans="1:26" ht="14.25" customHeight="1" x14ac:dyDescent="0.2">
      <c r="A795" s="528"/>
      <c r="B795" s="528"/>
      <c r="C795" s="528"/>
      <c r="D795" s="528"/>
      <c r="E795" s="529"/>
      <c r="F795" s="528"/>
      <c r="G795" s="528"/>
      <c r="H795" s="528"/>
      <c r="I795" s="528"/>
      <c r="J795" s="528"/>
      <c r="K795" s="528"/>
      <c r="L795" s="528"/>
      <c r="M795" s="528"/>
      <c r="N795" s="528"/>
      <c r="O795" s="528"/>
      <c r="P795" s="528"/>
      <c r="Q795" s="528"/>
      <c r="R795" s="528"/>
      <c r="S795" s="528"/>
      <c r="T795" s="528"/>
      <c r="U795" s="528"/>
      <c r="V795" s="528"/>
      <c r="W795" s="528"/>
      <c r="X795" s="528"/>
      <c r="Y795" s="528"/>
      <c r="Z795" s="528"/>
    </row>
    <row r="796" spans="1:26" ht="14.25" customHeight="1" x14ac:dyDescent="0.2">
      <c r="A796" s="528"/>
      <c r="B796" s="528"/>
      <c r="C796" s="528"/>
      <c r="D796" s="528"/>
      <c r="E796" s="529"/>
      <c r="F796" s="528"/>
      <c r="G796" s="528"/>
      <c r="H796" s="528"/>
      <c r="I796" s="528"/>
      <c r="J796" s="528"/>
      <c r="K796" s="528"/>
      <c r="L796" s="528"/>
      <c r="M796" s="528"/>
      <c r="N796" s="528"/>
      <c r="O796" s="528"/>
      <c r="P796" s="528"/>
      <c r="Q796" s="528"/>
      <c r="R796" s="528"/>
      <c r="S796" s="528"/>
      <c r="T796" s="528"/>
      <c r="U796" s="528"/>
      <c r="V796" s="528"/>
      <c r="W796" s="528"/>
      <c r="X796" s="528"/>
      <c r="Y796" s="528"/>
      <c r="Z796" s="528"/>
    </row>
    <row r="797" spans="1:26" ht="14.25" customHeight="1" x14ac:dyDescent="0.2">
      <c r="A797" s="528"/>
      <c r="B797" s="528"/>
      <c r="C797" s="528"/>
      <c r="D797" s="528"/>
      <c r="E797" s="529"/>
      <c r="F797" s="528"/>
      <c r="G797" s="528"/>
      <c r="H797" s="528"/>
      <c r="I797" s="528"/>
      <c r="J797" s="528"/>
      <c r="K797" s="528"/>
      <c r="L797" s="528"/>
      <c r="M797" s="528"/>
      <c r="N797" s="528"/>
      <c r="O797" s="528"/>
      <c r="P797" s="528"/>
      <c r="Q797" s="528"/>
      <c r="R797" s="528"/>
      <c r="S797" s="528"/>
      <c r="T797" s="528"/>
      <c r="U797" s="528"/>
      <c r="V797" s="528"/>
      <c r="W797" s="528"/>
      <c r="X797" s="528"/>
      <c r="Y797" s="528"/>
      <c r="Z797" s="528"/>
    </row>
    <row r="798" spans="1:26" ht="14.25" customHeight="1" x14ac:dyDescent="0.2">
      <c r="A798" s="528"/>
      <c r="B798" s="528"/>
      <c r="C798" s="528"/>
      <c r="D798" s="528"/>
      <c r="E798" s="529"/>
      <c r="F798" s="528"/>
      <c r="G798" s="528"/>
      <c r="H798" s="528"/>
      <c r="I798" s="528"/>
      <c r="J798" s="528"/>
      <c r="K798" s="528"/>
      <c r="L798" s="528"/>
      <c r="M798" s="528"/>
      <c r="N798" s="528"/>
      <c r="O798" s="528"/>
      <c r="P798" s="528"/>
      <c r="Q798" s="528"/>
      <c r="R798" s="528"/>
      <c r="S798" s="528"/>
      <c r="T798" s="528"/>
      <c r="U798" s="528"/>
      <c r="V798" s="528"/>
      <c r="W798" s="528"/>
      <c r="X798" s="528"/>
      <c r="Y798" s="528"/>
      <c r="Z798" s="528"/>
    </row>
    <row r="799" spans="1:26" ht="14.25" customHeight="1" x14ac:dyDescent="0.2">
      <c r="A799" s="528"/>
      <c r="B799" s="528"/>
      <c r="C799" s="528"/>
      <c r="D799" s="528"/>
      <c r="E799" s="529"/>
      <c r="F799" s="528"/>
      <c r="G799" s="528"/>
      <c r="H799" s="528"/>
      <c r="I799" s="528"/>
      <c r="J799" s="528"/>
      <c r="K799" s="528"/>
      <c r="L799" s="528"/>
      <c r="M799" s="528"/>
      <c r="N799" s="528"/>
      <c r="O799" s="528"/>
      <c r="P799" s="528"/>
      <c r="Q799" s="528"/>
      <c r="R799" s="528"/>
      <c r="S799" s="528"/>
      <c r="T799" s="528"/>
      <c r="U799" s="528"/>
      <c r="V799" s="528"/>
      <c r="W799" s="528"/>
      <c r="X799" s="528"/>
      <c r="Y799" s="528"/>
      <c r="Z799" s="528"/>
    </row>
    <row r="800" spans="1:26" ht="14.25" customHeight="1" x14ac:dyDescent="0.2">
      <c r="A800" s="528"/>
      <c r="B800" s="528"/>
      <c r="C800" s="528"/>
      <c r="D800" s="528"/>
      <c r="E800" s="529"/>
      <c r="F800" s="528"/>
      <c r="G800" s="528"/>
      <c r="H800" s="528"/>
      <c r="I800" s="528"/>
      <c r="J800" s="528"/>
      <c r="K800" s="528"/>
      <c r="L800" s="528"/>
      <c r="M800" s="528"/>
      <c r="N800" s="528"/>
      <c r="O800" s="528"/>
      <c r="P800" s="528"/>
      <c r="Q800" s="528"/>
      <c r="R800" s="528"/>
      <c r="S800" s="528"/>
      <c r="T800" s="528"/>
      <c r="U800" s="528"/>
      <c r="V800" s="528"/>
      <c r="W800" s="528"/>
      <c r="X800" s="528"/>
      <c r="Y800" s="528"/>
      <c r="Z800" s="528"/>
    </row>
    <row r="801" spans="1:26" ht="14.25" customHeight="1" x14ac:dyDescent="0.2">
      <c r="A801" s="528"/>
      <c r="B801" s="528"/>
      <c r="C801" s="528"/>
      <c r="D801" s="528"/>
      <c r="E801" s="529"/>
      <c r="F801" s="528"/>
      <c r="G801" s="528"/>
      <c r="H801" s="528"/>
      <c r="I801" s="528"/>
      <c r="J801" s="528"/>
      <c r="K801" s="528"/>
      <c r="L801" s="528"/>
      <c r="M801" s="528"/>
      <c r="N801" s="528"/>
      <c r="O801" s="528"/>
      <c r="P801" s="528"/>
      <c r="Q801" s="528"/>
      <c r="R801" s="528"/>
      <c r="S801" s="528"/>
      <c r="T801" s="528"/>
      <c r="U801" s="528"/>
      <c r="V801" s="528"/>
      <c r="W801" s="528"/>
      <c r="X801" s="528"/>
      <c r="Y801" s="528"/>
      <c r="Z801" s="528"/>
    </row>
    <row r="802" spans="1:26" ht="14.25" customHeight="1" x14ac:dyDescent="0.2">
      <c r="A802" s="528"/>
      <c r="B802" s="528"/>
      <c r="C802" s="528"/>
      <c r="D802" s="528"/>
      <c r="E802" s="529"/>
      <c r="F802" s="528"/>
      <c r="G802" s="528"/>
      <c r="H802" s="528"/>
      <c r="I802" s="528"/>
      <c r="J802" s="528"/>
      <c r="K802" s="528"/>
      <c r="L802" s="528"/>
      <c r="M802" s="528"/>
      <c r="N802" s="528"/>
      <c r="O802" s="528"/>
      <c r="P802" s="528"/>
      <c r="Q802" s="528"/>
      <c r="R802" s="528"/>
      <c r="S802" s="528"/>
      <c r="T802" s="528"/>
      <c r="U802" s="528"/>
      <c r="V802" s="528"/>
      <c r="W802" s="528"/>
      <c r="X802" s="528"/>
      <c r="Y802" s="528"/>
      <c r="Z802" s="528"/>
    </row>
    <row r="803" spans="1:26" ht="14.25" customHeight="1" x14ac:dyDescent="0.2">
      <c r="A803" s="528"/>
      <c r="B803" s="528"/>
      <c r="C803" s="528"/>
      <c r="D803" s="528"/>
      <c r="E803" s="529"/>
      <c r="F803" s="528"/>
      <c r="G803" s="528"/>
      <c r="H803" s="528"/>
      <c r="I803" s="528"/>
      <c r="J803" s="528"/>
      <c r="K803" s="528"/>
      <c r="L803" s="528"/>
      <c r="M803" s="528"/>
      <c r="N803" s="528"/>
      <c r="O803" s="528"/>
      <c r="P803" s="528"/>
      <c r="Q803" s="528"/>
      <c r="R803" s="528"/>
      <c r="S803" s="528"/>
      <c r="T803" s="528"/>
      <c r="U803" s="528"/>
      <c r="V803" s="528"/>
      <c r="W803" s="528"/>
      <c r="X803" s="528"/>
      <c r="Y803" s="528"/>
      <c r="Z803" s="528"/>
    </row>
    <row r="804" spans="1:26" ht="14.25" customHeight="1" x14ac:dyDescent="0.2">
      <c r="A804" s="528"/>
      <c r="B804" s="528"/>
      <c r="C804" s="528"/>
      <c r="D804" s="528"/>
      <c r="E804" s="529"/>
      <c r="F804" s="528"/>
      <c r="G804" s="528"/>
      <c r="H804" s="528"/>
      <c r="I804" s="528"/>
      <c r="J804" s="528"/>
      <c r="K804" s="528"/>
      <c r="L804" s="528"/>
      <c r="M804" s="528"/>
      <c r="N804" s="528"/>
      <c r="O804" s="528"/>
      <c r="P804" s="528"/>
      <c r="Q804" s="528"/>
      <c r="R804" s="528"/>
      <c r="S804" s="528"/>
      <c r="T804" s="528"/>
      <c r="U804" s="528"/>
      <c r="V804" s="528"/>
      <c r="W804" s="528"/>
      <c r="X804" s="528"/>
      <c r="Y804" s="528"/>
      <c r="Z804" s="528"/>
    </row>
    <row r="805" spans="1:26" ht="14.25" customHeight="1" x14ac:dyDescent="0.2">
      <c r="A805" s="528"/>
      <c r="B805" s="528"/>
      <c r="C805" s="528"/>
      <c r="D805" s="528"/>
      <c r="E805" s="529"/>
      <c r="F805" s="528"/>
      <c r="G805" s="528"/>
      <c r="H805" s="528"/>
      <c r="I805" s="528"/>
      <c r="J805" s="528"/>
      <c r="K805" s="528"/>
      <c r="L805" s="528"/>
      <c r="M805" s="528"/>
      <c r="N805" s="528"/>
      <c r="O805" s="528"/>
      <c r="P805" s="528"/>
      <c r="Q805" s="528"/>
      <c r="R805" s="528"/>
      <c r="S805" s="528"/>
      <c r="T805" s="528"/>
      <c r="U805" s="528"/>
      <c r="V805" s="528"/>
      <c r="W805" s="528"/>
      <c r="X805" s="528"/>
      <c r="Y805" s="528"/>
      <c r="Z805" s="528"/>
    </row>
    <row r="806" spans="1:26" ht="14.25" customHeight="1" x14ac:dyDescent="0.2">
      <c r="A806" s="528"/>
      <c r="B806" s="528"/>
      <c r="C806" s="528"/>
      <c r="D806" s="528"/>
      <c r="E806" s="529"/>
      <c r="F806" s="528"/>
      <c r="G806" s="528"/>
      <c r="H806" s="528"/>
      <c r="I806" s="528"/>
      <c r="J806" s="528"/>
      <c r="K806" s="528"/>
      <c r="L806" s="528"/>
      <c r="M806" s="528"/>
      <c r="N806" s="528"/>
      <c r="O806" s="528"/>
      <c r="P806" s="528"/>
      <c r="Q806" s="528"/>
      <c r="R806" s="528"/>
      <c r="S806" s="528"/>
      <c r="T806" s="528"/>
      <c r="U806" s="528"/>
      <c r="V806" s="528"/>
      <c r="W806" s="528"/>
      <c r="X806" s="528"/>
      <c r="Y806" s="528"/>
      <c r="Z806" s="528"/>
    </row>
    <row r="807" spans="1:26" ht="14.25" customHeight="1" x14ac:dyDescent="0.2">
      <c r="A807" s="528"/>
      <c r="B807" s="528"/>
      <c r="C807" s="528"/>
      <c r="D807" s="528"/>
      <c r="E807" s="529"/>
      <c r="F807" s="528"/>
      <c r="G807" s="528"/>
      <c r="H807" s="528"/>
      <c r="I807" s="528"/>
      <c r="J807" s="528"/>
      <c r="K807" s="528"/>
      <c r="L807" s="528"/>
      <c r="M807" s="528"/>
      <c r="N807" s="528"/>
      <c r="O807" s="528"/>
      <c r="P807" s="528"/>
      <c r="Q807" s="528"/>
      <c r="R807" s="528"/>
      <c r="S807" s="528"/>
      <c r="T807" s="528"/>
      <c r="U807" s="528"/>
      <c r="V807" s="528"/>
      <c r="W807" s="528"/>
      <c r="X807" s="528"/>
      <c r="Y807" s="528"/>
      <c r="Z807" s="528"/>
    </row>
    <row r="808" spans="1:26" ht="14.25" customHeight="1" x14ac:dyDescent="0.2">
      <c r="A808" s="528"/>
      <c r="B808" s="528"/>
      <c r="C808" s="528"/>
      <c r="D808" s="528"/>
      <c r="E808" s="529"/>
      <c r="F808" s="528"/>
      <c r="G808" s="528"/>
      <c r="H808" s="528"/>
      <c r="I808" s="528"/>
      <c r="J808" s="528"/>
      <c r="K808" s="528"/>
      <c r="L808" s="528"/>
      <c r="M808" s="528"/>
      <c r="N808" s="528"/>
      <c r="O808" s="528"/>
      <c r="P808" s="528"/>
      <c r="Q808" s="528"/>
      <c r="R808" s="528"/>
      <c r="S808" s="528"/>
      <c r="T808" s="528"/>
      <c r="U808" s="528"/>
      <c r="V808" s="528"/>
      <c r="W808" s="528"/>
      <c r="X808" s="528"/>
      <c r="Y808" s="528"/>
      <c r="Z808" s="528"/>
    </row>
    <row r="809" spans="1:26" ht="14.25" customHeight="1" x14ac:dyDescent="0.2">
      <c r="A809" s="528"/>
      <c r="B809" s="528"/>
      <c r="C809" s="528"/>
      <c r="D809" s="528"/>
      <c r="E809" s="529"/>
      <c r="F809" s="528"/>
      <c r="G809" s="528"/>
      <c r="H809" s="528"/>
      <c r="I809" s="528"/>
      <c r="J809" s="528"/>
      <c r="K809" s="528"/>
      <c r="L809" s="528"/>
      <c r="M809" s="528"/>
      <c r="N809" s="528"/>
      <c r="O809" s="528"/>
      <c r="P809" s="528"/>
      <c r="Q809" s="528"/>
      <c r="R809" s="528"/>
      <c r="S809" s="528"/>
      <c r="T809" s="528"/>
      <c r="U809" s="528"/>
      <c r="V809" s="528"/>
      <c r="W809" s="528"/>
      <c r="X809" s="528"/>
      <c r="Y809" s="528"/>
      <c r="Z809" s="528"/>
    </row>
    <row r="810" spans="1:26" ht="14.25" customHeight="1" x14ac:dyDescent="0.2">
      <c r="A810" s="528"/>
      <c r="B810" s="528"/>
      <c r="C810" s="528"/>
      <c r="D810" s="528"/>
      <c r="E810" s="529"/>
      <c r="F810" s="528"/>
      <c r="G810" s="528"/>
      <c r="H810" s="528"/>
      <c r="I810" s="528"/>
      <c r="J810" s="528"/>
      <c r="K810" s="528"/>
      <c r="L810" s="528"/>
      <c r="M810" s="528"/>
      <c r="N810" s="528"/>
      <c r="O810" s="528"/>
      <c r="P810" s="528"/>
      <c r="Q810" s="528"/>
      <c r="R810" s="528"/>
      <c r="S810" s="528"/>
      <c r="T810" s="528"/>
      <c r="U810" s="528"/>
      <c r="V810" s="528"/>
      <c r="W810" s="528"/>
      <c r="X810" s="528"/>
      <c r="Y810" s="528"/>
      <c r="Z810" s="528"/>
    </row>
    <row r="811" spans="1:26" ht="14.25" customHeight="1" x14ac:dyDescent="0.2">
      <c r="A811" s="528"/>
      <c r="B811" s="528"/>
      <c r="C811" s="528"/>
      <c r="D811" s="528"/>
      <c r="E811" s="529"/>
      <c r="F811" s="528"/>
      <c r="G811" s="528"/>
      <c r="H811" s="528"/>
      <c r="I811" s="528"/>
      <c r="J811" s="528"/>
      <c r="K811" s="528"/>
      <c r="L811" s="528"/>
      <c r="M811" s="528"/>
      <c r="N811" s="528"/>
      <c r="O811" s="528"/>
      <c r="P811" s="528"/>
      <c r="Q811" s="528"/>
      <c r="R811" s="528"/>
      <c r="S811" s="528"/>
      <c r="T811" s="528"/>
      <c r="U811" s="528"/>
      <c r="V811" s="528"/>
      <c r="W811" s="528"/>
      <c r="X811" s="528"/>
      <c r="Y811" s="528"/>
      <c r="Z811" s="528"/>
    </row>
    <row r="812" spans="1:26" ht="14.25" customHeight="1" x14ac:dyDescent="0.2">
      <c r="A812" s="528"/>
      <c r="B812" s="528"/>
      <c r="C812" s="528"/>
      <c r="D812" s="528"/>
      <c r="E812" s="529"/>
      <c r="F812" s="528"/>
      <c r="G812" s="528"/>
      <c r="H812" s="528"/>
      <c r="I812" s="528"/>
      <c r="J812" s="528"/>
      <c r="K812" s="528"/>
      <c r="L812" s="528"/>
      <c r="M812" s="528"/>
      <c r="N812" s="528"/>
      <c r="O812" s="528"/>
      <c r="P812" s="528"/>
      <c r="Q812" s="528"/>
      <c r="R812" s="528"/>
      <c r="S812" s="528"/>
      <c r="T812" s="528"/>
      <c r="U812" s="528"/>
      <c r="V812" s="528"/>
      <c r="W812" s="528"/>
      <c r="X812" s="528"/>
      <c r="Y812" s="528"/>
      <c r="Z812" s="528"/>
    </row>
    <row r="813" spans="1:26" ht="14.25" customHeight="1" x14ac:dyDescent="0.2">
      <c r="A813" s="528"/>
      <c r="B813" s="528"/>
      <c r="C813" s="528"/>
      <c r="D813" s="528"/>
      <c r="E813" s="529"/>
      <c r="F813" s="528"/>
      <c r="G813" s="528"/>
      <c r="H813" s="528"/>
      <c r="I813" s="528"/>
      <c r="J813" s="528"/>
      <c r="K813" s="528"/>
      <c r="L813" s="528"/>
      <c r="M813" s="528"/>
      <c r="N813" s="528"/>
      <c r="O813" s="528"/>
      <c r="P813" s="528"/>
      <c r="Q813" s="528"/>
      <c r="R813" s="528"/>
      <c r="S813" s="528"/>
      <c r="T813" s="528"/>
      <c r="U813" s="528"/>
      <c r="V813" s="528"/>
      <c r="W813" s="528"/>
      <c r="X813" s="528"/>
      <c r="Y813" s="528"/>
      <c r="Z813" s="528"/>
    </row>
    <row r="814" spans="1:26" ht="14.25" customHeight="1" x14ac:dyDescent="0.2">
      <c r="A814" s="528"/>
      <c r="B814" s="528"/>
      <c r="C814" s="528"/>
      <c r="D814" s="528"/>
      <c r="E814" s="529"/>
      <c r="F814" s="528"/>
      <c r="G814" s="528"/>
      <c r="H814" s="528"/>
      <c r="I814" s="528"/>
      <c r="J814" s="528"/>
      <c r="K814" s="528"/>
      <c r="L814" s="528"/>
      <c r="M814" s="528"/>
      <c r="N814" s="528"/>
      <c r="O814" s="528"/>
      <c r="P814" s="528"/>
      <c r="Q814" s="528"/>
      <c r="R814" s="528"/>
      <c r="S814" s="528"/>
      <c r="T814" s="528"/>
      <c r="U814" s="528"/>
      <c r="V814" s="528"/>
      <c r="W814" s="528"/>
      <c r="X814" s="528"/>
      <c r="Y814" s="528"/>
      <c r="Z814" s="528"/>
    </row>
    <row r="815" spans="1:26" ht="14.25" customHeight="1" x14ac:dyDescent="0.2">
      <c r="A815" s="528"/>
      <c r="B815" s="528"/>
      <c r="C815" s="528"/>
      <c r="D815" s="528"/>
      <c r="E815" s="529"/>
      <c r="F815" s="528"/>
      <c r="G815" s="528"/>
      <c r="H815" s="528"/>
      <c r="I815" s="528"/>
      <c r="J815" s="528"/>
      <c r="K815" s="528"/>
      <c r="L815" s="528"/>
      <c r="M815" s="528"/>
      <c r="N815" s="528"/>
      <c r="O815" s="528"/>
      <c r="P815" s="528"/>
      <c r="Q815" s="528"/>
      <c r="R815" s="528"/>
      <c r="S815" s="528"/>
      <c r="T815" s="528"/>
      <c r="U815" s="528"/>
      <c r="V815" s="528"/>
      <c r="W815" s="528"/>
      <c r="X815" s="528"/>
      <c r="Y815" s="528"/>
      <c r="Z815" s="528"/>
    </row>
    <row r="816" spans="1:26" ht="14.25" customHeight="1" x14ac:dyDescent="0.2">
      <c r="A816" s="528"/>
      <c r="B816" s="528"/>
      <c r="C816" s="528"/>
      <c r="D816" s="528"/>
      <c r="E816" s="529"/>
      <c r="F816" s="528"/>
      <c r="G816" s="528"/>
      <c r="H816" s="528"/>
      <c r="I816" s="528"/>
      <c r="J816" s="528"/>
      <c r="K816" s="528"/>
      <c r="L816" s="528"/>
      <c r="M816" s="528"/>
      <c r="N816" s="528"/>
      <c r="O816" s="528"/>
      <c r="P816" s="528"/>
      <c r="Q816" s="528"/>
      <c r="R816" s="528"/>
      <c r="S816" s="528"/>
      <c r="T816" s="528"/>
      <c r="U816" s="528"/>
      <c r="V816" s="528"/>
      <c r="W816" s="528"/>
      <c r="X816" s="528"/>
      <c r="Y816" s="528"/>
      <c r="Z816" s="528"/>
    </row>
    <row r="817" spans="1:26" ht="14.25" customHeight="1" x14ac:dyDescent="0.2">
      <c r="A817" s="528"/>
      <c r="B817" s="528"/>
      <c r="C817" s="528"/>
      <c r="D817" s="528"/>
      <c r="E817" s="529"/>
      <c r="F817" s="528"/>
      <c r="G817" s="528"/>
      <c r="H817" s="528"/>
      <c r="I817" s="528"/>
      <c r="J817" s="528"/>
      <c r="K817" s="528"/>
      <c r="L817" s="528"/>
      <c r="M817" s="528"/>
      <c r="N817" s="528"/>
      <c r="O817" s="528"/>
      <c r="P817" s="528"/>
      <c r="Q817" s="528"/>
      <c r="R817" s="528"/>
      <c r="S817" s="528"/>
      <c r="T817" s="528"/>
      <c r="U817" s="528"/>
      <c r="V817" s="528"/>
      <c r="W817" s="528"/>
      <c r="X817" s="528"/>
      <c r="Y817" s="528"/>
      <c r="Z817" s="528"/>
    </row>
    <row r="818" spans="1:26" ht="14.25" customHeight="1" x14ac:dyDescent="0.2">
      <c r="A818" s="528"/>
      <c r="B818" s="528"/>
      <c r="C818" s="528"/>
      <c r="D818" s="528"/>
      <c r="E818" s="529"/>
      <c r="F818" s="528"/>
      <c r="G818" s="528"/>
      <c r="H818" s="528"/>
      <c r="I818" s="528"/>
      <c r="J818" s="528"/>
      <c r="K818" s="528"/>
      <c r="L818" s="528"/>
      <c r="M818" s="528"/>
      <c r="N818" s="528"/>
      <c r="O818" s="528"/>
      <c r="P818" s="528"/>
      <c r="Q818" s="528"/>
      <c r="R818" s="528"/>
      <c r="S818" s="528"/>
      <c r="T818" s="528"/>
      <c r="U818" s="528"/>
      <c r="V818" s="528"/>
      <c r="W818" s="528"/>
      <c r="X818" s="528"/>
      <c r="Y818" s="528"/>
      <c r="Z818" s="528"/>
    </row>
    <row r="819" spans="1:26" ht="14.25" customHeight="1" x14ac:dyDescent="0.2">
      <c r="A819" s="528"/>
      <c r="B819" s="528"/>
      <c r="C819" s="528"/>
      <c r="D819" s="528"/>
      <c r="E819" s="529"/>
      <c r="F819" s="528"/>
      <c r="G819" s="528"/>
      <c r="H819" s="528"/>
      <c r="I819" s="528"/>
      <c r="J819" s="528"/>
      <c r="K819" s="528"/>
      <c r="L819" s="528"/>
      <c r="M819" s="528"/>
      <c r="N819" s="528"/>
      <c r="O819" s="528"/>
      <c r="P819" s="528"/>
      <c r="Q819" s="528"/>
      <c r="R819" s="528"/>
      <c r="S819" s="528"/>
      <c r="T819" s="528"/>
      <c r="U819" s="528"/>
      <c r="V819" s="528"/>
      <c r="W819" s="528"/>
      <c r="X819" s="528"/>
      <c r="Y819" s="528"/>
      <c r="Z819" s="528"/>
    </row>
    <row r="820" spans="1:26" ht="14.25" customHeight="1" x14ac:dyDescent="0.2">
      <c r="A820" s="528"/>
      <c r="B820" s="528"/>
      <c r="C820" s="528"/>
      <c r="D820" s="528"/>
      <c r="E820" s="529"/>
      <c r="F820" s="528"/>
      <c r="G820" s="528"/>
      <c r="H820" s="528"/>
      <c r="I820" s="528"/>
      <c r="J820" s="528"/>
      <c r="K820" s="528"/>
      <c r="L820" s="528"/>
      <c r="M820" s="528"/>
      <c r="N820" s="528"/>
      <c r="O820" s="528"/>
      <c r="P820" s="528"/>
      <c r="Q820" s="528"/>
      <c r="R820" s="528"/>
      <c r="S820" s="528"/>
      <c r="T820" s="528"/>
      <c r="U820" s="528"/>
      <c r="V820" s="528"/>
      <c r="W820" s="528"/>
      <c r="X820" s="528"/>
      <c r="Y820" s="528"/>
      <c r="Z820" s="528"/>
    </row>
    <row r="821" spans="1:26" ht="14.25" customHeight="1" x14ac:dyDescent="0.2">
      <c r="A821" s="528"/>
      <c r="B821" s="528"/>
      <c r="C821" s="528"/>
      <c r="D821" s="528"/>
      <c r="E821" s="529"/>
      <c r="F821" s="528"/>
      <c r="G821" s="528"/>
      <c r="H821" s="528"/>
      <c r="I821" s="528"/>
      <c r="J821" s="528"/>
      <c r="K821" s="528"/>
      <c r="L821" s="528"/>
      <c r="M821" s="528"/>
      <c r="N821" s="528"/>
      <c r="O821" s="528"/>
      <c r="P821" s="528"/>
      <c r="Q821" s="528"/>
      <c r="R821" s="528"/>
      <c r="S821" s="528"/>
      <c r="T821" s="528"/>
      <c r="U821" s="528"/>
      <c r="V821" s="528"/>
      <c r="W821" s="528"/>
      <c r="X821" s="528"/>
      <c r="Y821" s="528"/>
      <c r="Z821" s="528"/>
    </row>
    <row r="822" spans="1:26" ht="14.25" customHeight="1" x14ac:dyDescent="0.2">
      <c r="A822" s="528"/>
      <c r="B822" s="528"/>
      <c r="C822" s="528"/>
      <c r="D822" s="528"/>
      <c r="E822" s="529"/>
      <c r="F822" s="528"/>
      <c r="G822" s="528"/>
      <c r="H822" s="528"/>
      <c r="I822" s="528"/>
      <c r="J822" s="528"/>
      <c r="K822" s="528"/>
      <c r="L822" s="528"/>
      <c r="M822" s="528"/>
      <c r="N822" s="528"/>
      <c r="O822" s="528"/>
      <c r="P822" s="528"/>
      <c r="Q822" s="528"/>
      <c r="R822" s="528"/>
      <c r="S822" s="528"/>
      <c r="T822" s="528"/>
      <c r="U822" s="528"/>
      <c r="V822" s="528"/>
      <c r="W822" s="528"/>
      <c r="X822" s="528"/>
      <c r="Y822" s="528"/>
      <c r="Z822" s="528"/>
    </row>
    <row r="823" spans="1:26" ht="14.25" customHeight="1" x14ac:dyDescent="0.2">
      <c r="A823" s="528"/>
      <c r="B823" s="528"/>
      <c r="C823" s="528"/>
      <c r="D823" s="528"/>
      <c r="E823" s="529"/>
      <c r="F823" s="528"/>
      <c r="G823" s="528"/>
      <c r="H823" s="528"/>
      <c r="I823" s="528"/>
      <c r="J823" s="528"/>
      <c r="K823" s="528"/>
      <c r="L823" s="528"/>
      <c r="M823" s="528"/>
      <c r="N823" s="528"/>
      <c r="O823" s="528"/>
      <c r="P823" s="528"/>
      <c r="Q823" s="528"/>
      <c r="R823" s="528"/>
      <c r="S823" s="528"/>
      <c r="T823" s="528"/>
      <c r="U823" s="528"/>
      <c r="V823" s="528"/>
      <c r="W823" s="528"/>
      <c r="X823" s="528"/>
      <c r="Y823" s="528"/>
      <c r="Z823" s="528"/>
    </row>
    <row r="824" spans="1:26" ht="14.25" customHeight="1" x14ac:dyDescent="0.2">
      <c r="A824" s="528"/>
      <c r="B824" s="528"/>
      <c r="C824" s="528"/>
      <c r="D824" s="528"/>
      <c r="E824" s="529"/>
      <c r="F824" s="528"/>
      <c r="G824" s="528"/>
      <c r="H824" s="528"/>
      <c r="I824" s="528"/>
      <c r="J824" s="528"/>
      <c r="K824" s="528"/>
      <c r="L824" s="528"/>
      <c r="M824" s="528"/>
      <c r="N824" s="528"/>
      <c r="O824" s="528"/>
      <c r="P824" s="528"/>
      <c r="Q824" s="528"/>
      <c r="R824" s="528"/>
      <c r="S824" s="528"/>
      <c r="T824" s="528"/>
      <c r="U824" s="528"/>
      <c r="V824" s="528"/>
      <c r="W824" s="528"/>
      <c r="X824" s="528"/>
      <c r="Y824" s="528"/>
      <c r="Z824" s="528"/>
    </row>
    <row r="825" spans="1:26" ht="14.25" customHeight="1" x14ac:dyDescent="0.2">
      <c r="A825" s="528"/>
      <c r="B825" s="528"/>
      <c r="C825" s="528"/>
      <c r="D825" s="528"/>
      <c r="E825" s="529"/>
      <c r="F825" s="528"/>
      <c r="G825" s="528"/>
      <c r="H825" s="528"/>
      <c r="I825" s="528"/>
      <c r="J825" s="528"/>
      <c r="K825" s="528"/>
      <c r="L825" s="528"/>
      <c r="M825" s="528"/>
      <c r="N825" s="528"/>
      <c r="O825" s="528"/>
      <c r="P825" s="528"/>
      <c r="Q825" s="528"/>
      <c r="R825" s="528"/>
      <c r="S825" s="528"/>
      <c r="T825" s="528"/>
      <c r="U825" s="528"/>
      <c r="V825" s="528"/>
      <c r="W825" s="528"/>
      <c r="X825" s="528"/>
      <c r="Y825" s="528"/>
      <c r="Z825" s="528"/>
    </row>
    <row r="826" spans="1:26" ht="14.25" customHeight="1" x14ac:dyDescent="0.2">
      <c r="A826" s="528"/>
      <c r="B826" s="528"/>
      <c r="C826" s="528"/>
      <c r="D826" s="528"/>
      <c r="E826" s="529"/>
      <c r="F826" s="528"/>
      <c r="G826" s="528"/>
      <c r="H826" s="528"/>
      <c r="I826" s="528"/>
      <c r="J826" s="528"/>
      <c r="K826" s="528"/>
      <c r="L826" s="528"/>
      <c r="M826" s="528"/>
      <c r="N826" s="528"/>
      <c r="O826" s="528"/>
      <c r="P826" s="528"/>
      <c r="Q826" s="528"/>
      <c r="R826" s="528"/>
      <c r="S826" s="528"/>
      <c r="T826" s="528"/>
      <c r="U826" s="528"/>
      <c r="V826" s="528"/>
      <c r="W826" s="528"/>
      <c r="X826" s="528"/>
      <c r="Y826" s="528"/>
      <c r="Z826" s="528"/>
    </row>
    <row r="827" spans="1:26" ht="14.25" customHeight="1" x14ac:dyDescent="0.2">
      <c r="A827" s="528"/>
      <c r="B827" s="528"/>
      <c r="C827" s="528"/>
      <c r="D827" s="528"/>
      <c r="E827" s="529"/>
      <c r="F827" s="528"/>
      <c r="G827" s="528"/>
      <c r="H827" s="528"/>
      <c r="I827" s="528"/>
      <c r="J827" s="528"/>
      <c r="K827" s="528"/>
      <c r="L827" s="528"/>
      <c r="M827" s="528"/>
      <c r="N827" s="528"/>
      <c r="O827" s="528"/>
      <c r="P827" s="528"/>
      <c r="Q827" s="528"/>
      <c r="R827" s="528"/>
      <c r="S827" s="528"/>
      <c r="T827" s="528"/>
      <c r="U827" s="528"/>
      <c r="V827" s="528"/>
      <c r="W827" s="528"/>
      <c r="X827" s="528"/>
      <c r="Y827" s="528"/>
      <c r="Z827" s="528"/>
    </row>
    <row r="828" spans="1:26" ht="14.25" customHeight="1" x14ac:dyDescent="0.2">
      <c r="A828" s="528"/>
      <c r="B828" s="528"/>
      <c r="C828" s="528"/>
      <c r="D828" s="528"/>
      <c r="E828" s="529"/>
      <c r="F828" s="528"/>
      <c r="G828" s="528"/>
      <c r="H828" s="528"/>
      <c r="I828" s="528"/>
      <c r="J828" s="528"/>
      <c r="K828" s="528"/>
      <c r="L828" s="528"/>
      <c r="M828" s="528"/>
      <c r="N828" s="528"/>
      <c r="O828" s="528"/>
      <c r="P828" s="528"/>
      <c r="Q828" s="528"/>
      <c r="R828" s="528"/>
      <c r="S828" s="528"/>
      <c r="T828" s="528"/>
      <c r="U828" s="528"/>
      <c r="V828" s="528"/>
      <c r="W828" s="528"/>
      <c r="X828" s="528"/>
      <c r="Y828" s="528"/>
      <c r="Z828" s="528"/>
    </row>
    <row r="829" spans="1:26" ht="14.25" customHeight="1" x14ac:dyDescent="0.2">
      <c r="A829" s="528"/>
      <c r="B829" s="528"/>
      <c r="C829" s="528"/>
      <c r="D829" s="528"/>
      <c r="E829" s="529"/>
      <c r="F829" s="528"/>
      <c r="G829" s="528"/>
      <c r="H829" s="528"/>
      <c r="I829" s="528"/>
      <c r="J829" s="528"/>
      <c r="K829" s="528"/>
      <c r="L829" s="528"/>
      <c r="M829" s="528"/>
      <c r="N829" s="528"/>
      <c r="O829" s="528"/>
      <c r="P829" s="528"/>
      <c r="Q829" s="528"/>
      <c r="R829" s="528"/>
      <c r="S829" s="528"/>
      <c r="T829" s="528"/>
      <c r="U829" s="528"/>
      <c r="V829" s="528"/>
      <c r="W829" s="528"/>
      <c r="X829" s="528"/>
      <c r="Y829" s="528"/>
      <c r="Z829" s="528"/>
    </row>
    <row r="830" spans="1:26" ht="14.25" customHeight="1" x14ac:dyDescent="0.2">
      <c r="A830" s="528"/>
      <c r="B830" s="528"/>
      <c r="C830" s="528"/>
      <c r="D830" s="528"/>
      <c r="E830" s="529"/>
      <c r="F830" s="528"/>
      <c r="G830" s="528"/>
      <c r="H830" s="528"/>
      <c r="I830" s="528"/>
      <c r="J830" s="528"/>
      <c r="K830" s="528"/>
      <c r="L830" s="528"/>
      <c r="M830" s="528"/>
      <c r="N830" s="528"/>
      <c r="O830" s="528"/>
      <c r="P830" s="528"/>
      <c r="Q830" s="528"/>
      <c r="R830" s="528"/>
      <c r="S830" s="528"/>
      <c r="T830" s="528"/>
      <c r="U830" s="528"/>
      <c r="V830" s="528"/>
      <c r="W830" s="528"/>
      <c r="X830" s="528"/>
      <c r="Y830" s="528"/>
      <c r="Z830" s="528"/>
    </row>
    <row r="831" spans="1:26" ht="14.25" customHeight="1" x14ac:dyDescent="0.2">
      <c r="A831" s="528"/>
      <c r="B831" s="528"/>
      <c r="C831" s="528"/>
      <c r="D831" s="528"/>
      <c r="E831" s="529"/>
      <c r="F831" s="528"/>
      <c r="G831" s="528"/>
      <c r="H831" s="528"/>
      <c r="I831" s="528"/>
      <c r="J831" s="528"/>
      <c r="K831" s="528"/>
      <c r="L831" s="528"/>
      <c r="M831" s="528"/>
      <c r="N831" s="528"/>
      <c r="O831" s="528"/>
      <c r="P831" s="528"/>
      <c r="Q831" s="528"/>
      <c r="R831" s="528"/>
      <c r="S831" s="528"/>
      <c r="T831" s="528"/>
      <c r="U831" s="528"/>
      <c r="V831" s="528"/>
      <c r="W831" s="528"/>
      <c r="X831" s="528"/>
      <c r="Y831" s="528"/>
      <c r="Z831" s="528"/>
    </row>
    <row r="832" spans="1:26" ht="14.25" customHeight="1" x14ac:dyDescent="0.2">
      <c r="A832" s="528"/>
      <c r="B832" s="528"/>
      <c r="C832" s="528"/>
      <c r="D832" s="528"/>
      <c r="E832" s="529"/>
      <c r="F832" s="528"/>
      <c r="G832" s="528"/>
      <c r="H832" s="528"/>
      <c r="I832" s="528"/>
      <c r="J832" s="528"/>
      <c r="K832" s="528"/>
      <c r="L832" s="528"/>
      <c r="M832" s="528"/>
      <c r="N832" s="528"/>
      <c r="O832" s="528"/>
      <c r="P832" s="528"/>
      <c r="Q832" s="528"/>
      <c r="R832" s="528"/>
      <c r="S832" s="528"/>
      <c r="T832" s="528"/>
      <c r="U832" s="528"/>
      <c r="V832" s="528"/>
      <c r="W832" s="528"/>
      <c r="X832" s="528"/>
      <c r="Y832" s="528"/>
      <c r="Z832" s="528"/>
    </row>
    <row r="833" spans="1:26" ht="14.25" customHeight="1" x14ac:dyDescent="0.2">
      <c r="A833" s="528"/>
      <c r="B833" s="528"/>
      <c r="C833" s="528"/>
      <c r="D833" s="528"/>
      <c r="E833" s="529"/>
      <c r="F833" s="528"/>
      <c r="G833" s="528"/>
      <c r="H833" s="528"/>
      <c r="I833" s="528"/>
      <c r="J833" s="528"/>
      <c r="K833" s="528"/>
      <c r="L833" s="528"/>
      <c r="M833" s="528"/>
      <c r="N833" s="528"/>
      <c r="O833" s="528"/>
      <c r="P833" s="528"/>
      <c r="Q833" s="528"/>
      <c r="R833" s="528"/>
      <c r="S833" s="528"/>
      <c r="T833" s="528"/>
      <c r="U833" s="528"/>
      <c r="V833" s="528"/>
      <c r="W833" s="528"/>
      <c r="X833" s="528"/>
      <c r="Y833" s="528"/>
      <c r="Z833" s="528"/>
    </row>
    <row r="834" spans="1:26" ht="14.25" customHeight="1" x14ac:dyDescent="0.2">
      <c r="A834" s="528"/>
      <c r="B834" s="528"/>
      <c r="C834" s="528"/>
      <c r="D834" s="528"/>
      <c r="E834" s="529"/>
      <c r="F834" s="528"/>
      <c r="G834" s="528"/>
      <c r="H834" s="528"/>
      <c r="I834" s="528"/>
      <c r="J834" s="528"/>
      <c r="K834" s="528"/>
      <c r="L834" s="528"/>
      <c r="M834" s="528"/>
      <c r="N834" s="528"/>
      <c r="O834" s="528"/>
      <c r="P834" s="528"/>
      <c r="Q834" s="528"/>
      <c r="R834" s="528"/>
      <c r="S834" s="528"/>
      <c r="T834" s="528"/>
      <c r="U834" s="528"/>
      <c r="V834" s="528"/>
      <c r="W834" s="528"/>
      <c r="X834" s="528"/>
      <c r="Y834" s="528"/>
      <c r="Z834" s="528"/>
    </row>
    <row r="835" spans="1:26" ht="14.25" customHeight="1" x14ac:dyDescent="0.2">
      <c r="A835" s="528"/>
      <c r="B835" s="528"/>
      <c r="C835" s="528"/>
      <c r="D835" s="528"/>
      <c r="E835" s="529"/>
      <c r="F835" s="528"/>
      <c r="G835" s="528"/>
      <c r="H835" s="528"/>
      <c r="I835" s="528"/>
      <c r="J835" s="528"/>
      <c r="K835" s="528"/>
      <c r="L835" s="528"/>
      <c r="M835" s="528"/>
      <c r="N835" s="528"/>
      <c r="O835" s="528"/>
      <c r="P835" s="528"/>
      <c r="Q835" s="528"/>
      <c r="R835" s="528"/>
      <c r="S835" s="528"/>
      <c r="T835" s="528"/>
      <c r="U835" s="528"/>
      <c r="V835" s="528"/>
      <c r="W835" s="528"/>
      <c r="X835" s="528"/>
      <c r="Y835" s="528"/>
      <c r="Z835" s="528"/>
    </row>
    <row r="836" spans="1:26" ht="14.25" customHeight="1" x14ac:dyDescent="0.2">
      <c r="A836" s="528"/>
      <c r="B836" s="528"/>
      <c r="C836" s="528"/>
      <c r="D836" s="528"/>
      <c r="E836" s="529"/>
      <c r="F836" s="528"/>
      <c r="G836" s="528"/>
      <c r="H836" s="528"/>
      <c r="I836" s="528"/>
      <c r="J836" s="528"/>
      <c r="K836" s="528"/>
      <c r="L836" s="528"/>
      <c r="M836" s="528"/>
      <c r="N836" s="528"/>
      <c r="O836" s="528"/>
      <c r="P836" s="528"/>
      <c r="Q836" s="528"/>
      <c r="R836" s="528"/>
      <c r="S836" s="528"/>
      <c r="T836" s="528"/>
      <c r="U836" s="528"/>
      <c r="V836" s="528"/>
      <c r="W836" s="528"/>
      <c r="X836" s="528"/>
      <c r="Y836" s="528"/>
      <c r="Z836" s="528"/>
    </row>
    <row r="837" spans="1:26" ht="14.25" customHeight="1" x14ac:dyDescent="0.2">
      <c r="A837" s="528"/>
      <c r="B837" s="528"/>
      <c r="C837" s="528"/>
      <c r="D837" s="528"/>
      <c r="E837" s="529"/>
      <c r="F837" s="528"/>
      <c r="G837" s="528"/>
      <c r="H837" s="528"/>
      <c r="I837" s="528"/>
      <c r="J837" s="528"/>
      <c r="K837" s="528"/>
      <c r="L837" s="528"/>
      <c r="M837" s="528"/>
      <c r="N837" s="528"/>
      <c r="O837" s="528"/>
      <c r="P837" s="528"/>
      <c r="Q837" s="528"/>
      <c r="R837" s="528"/>
      <c r="S837" s="528"/>
      <c r="T837" s="528"/>
      <c r="U837" s="528"/>
      <c r="V837" s="528"/>
      <c r="W837" s="528"/>
      <c r="X837" s="528"/>
      <c r="Y837" s="528"/>
      <c r="Z837" s="528"/>
    </row>
    <row r="838" spans="1:26" ht="14.25" customHeight="1" x14ac:dyDescent="0.2">
      <c r="A838" s="528"/>
      <c r="B838" s="528"/>
      <c r="C838" s="528"/>
      <c r="D838" s="528"/>
      <c r="E838" s="529"/>
      <c r="F838" s="528"/>
      <c r="G838" s="528"/>
      <c r="H838" s="528"/>
      <c r="I838" s="528"/>
      <c r="J838" s="528"/>
      <c r="K838" s="528"/>
      <c r="L838" s="528"/>
      <c r="M838" s="528"/>
      <c r="N838" s="528"/>
      <c r="O838" s="528"/>
      <c r="P838" s="528"/>
      <c r="Q838" s="528"/>
      <c r="R838" s="528"/>
      <c r="S838" s="528"/>
      <c r="T838" s="528"/>
      <c r="U838" s="528"/>
      <c r="V838" s="528"/>
      <c r="W838" s="528"/>
      <c r="X838" s="528"/>
      <c r="Y838" s="528"/>
      <c r="Z838" s="528"/>
    </row>
    <row r="839" spans="1:26" ht="14.25" customHeight="1" x14ac:dyDescent="0.2">
      <c r="A839" s="528"/>
      <c r="B839" s="528"/>
      <c r="C839" s="528"/>
      <c r="D839" s="528"/>
      <c r="E839" s="529"/>
      <c r="F839" s="528"/>
      <c r="G839" s="528"/>
      <c r="H839" s="528"/>
      <c r="I839" s="528"/>
      <c r="J839" s="528"/>
      <c r="K839" s="528"/>
      <c r="L839" s="528"/>
      <c r="M839" s="528"/>
      <c r="N839" s="528"/>
      <c r="O839" s="528"/>
      <c r="P839" s="528"/>
      <c r="Q839" s="528"/>
      <c r="R839" s="528"/>
      <c r="S839" s="528"/>
      <c r="T839" s="528"/>
      <c r="U839" s="528"/>
      <c r="V839" s="528"/>
      <c r="W839" s="528"/>
      <c r="X839" s="528"/>
      <c r="Y839" s="528"/>
      <c r="Z839" s="528"/>
    </row>
    <row r="840" spans="1:26" ht="14.25" customHeight="1" x14ac:dyDescent="0.2">
      <c r="A840" s="528"/>
      <c r="B840" s="528"/>
      <c r="C840" s="528"/>
      <c r="D840" s="528"/>
      <c r="E840" s="529"/>
      <c r="F840" s="528"/>
      <c r="G840" s="528"/>
      <c r="H840" s="528"/>
      <c r="I840" s="528"/>
      <c r="J840" s="528"/>
      <c r="K840" s="528"/>
      <c r="L840" s="528"/>
      <c r="M840" s="528"/>
      <c r="N840" s="528"/>
      <c r="O840" s="528"/>
      <c r="P840" s="528"/>
      <c r="Q840" s="528"/>
      <c r="R840" s="528"/>
      <c r="S840" s="528"/>
      <c r="T840" s="528"/>
      <c r="U840" s="528"/>
      <c r="V840" s="528"/>
      <c r="W840" s="528"/>
      <c r="X840" s="528"/>
      <c r="Y840" s="528"/>
      <c r="Z840" s="528"/>
    </row>
    <row r="841" spans="1:26" ht="14.25" customHeight="1" x14ac:dyDescent="0.2">
      <c r="A841" s="528"/>
      <c r="B841" s="528"/>
      <c r="C841" s="528"/>
      <c r="D841" s="528"/>
      <c r="E841" s="529"/>
      <c r="F841" s="528"/>
      <c r="G841" s="528"/>
      <c r="H841" s="528"/>
      <c r="I841" s="528"/>
      <c r="J841" s="528"/>
      <c r="K841" s="528"/>
      <c r="L841" s="528"/>
      <c r="M841" s="528"/>
      <c r="N841" s="528"/>
      <c r="O841" s="528"/>
      <c r="P841" s="528"/>
      <c r="Q841" s="528"/>
      <c r="R841" s="528"/>
      <c r="S841" s="528"/>
      <c r="T841" s="528"/>
      <c r="U841" s="528"/>
      <c r="V841" s="528"/>
      <c r="W841" s="528"/>
      <c r="X841" s="528"/>
      <c r="Y841" s="528"/>
      <c r="Z841" s="528"/>
    </row>
    <row r="842" spans="1:26" ht="14.25" customHeight="1" x14ac:dyDescent="0.2">
      <c r="A842" s="528"/>
      <c r="B842" s="528"/>
      <c r="C842" s="528"/>
      <c r="D842" s="528"/>
      <c r="E842" s="529"/>
      <c r="F842" s="528"/>
      <c r="G842" s="528"/>
      <c r="H842" s="528"/>
      <c r="I842" s="528"/>
      <c r="J842" s="528"/>
      <c r="K842" s="528"/>
      <c r="L842" s="528"/>
      <c r="M842" s="528"/>
      <c r="N842" s="528"/>
      <c r="O842" s="528"/>
      <c r="P842" s="528"/>
      <c r="Q842" s="528"/>
      <c r="R842" s="528"/>
      <c r="S842" s="528"/>
      <c r="T842" s="528"/>
      <c r="U842" s="528"/>
      <c r="V842" s="528"/>
      <c r="W842" s="528"/>
      <c r="X842" s="528"/>
      <c r="Y842" s="528"/>
      <c r="Z842" s="528"/>
    </row>
    <row r="843" spans="1:26" ht="14.25" customHeight="1" x14ac:dyDescent="0.2">
      <c r="A843" s="528"/>
      <c r="B843" s="528"/>
      <c r="C843" s="528"/>
      <c r="D843" s="528"/>
      <c r="E843" s="529"/>
      <c r="F843" s="528"/>
      <c r="G843" s="528"/>
      <c r="H843" s="528"/>
      <c r="I843" s="528"/>
      <c r="J843" s="528"/>
      <c r="K843" s="528"/>
      <c r="L843" s="528"/>
      <c r="M843" s="528"/>
      <c r="N843" s="528"/>
      <c r="O843" s="528"/>
      <c r="P843" s="528"/>
      <c r="Q843" s="528"/>
      <c r="R843" s="528"/>
      <c r="S843" s="528"/>
      <c r="T843" s="528"/>
      <c r="U843" s="528"/>
      <c r="V843" s="528"/>
      <c r="W843" s="528"/>
      <c r="X843" s="528"/>
      <c r="Y843" s="528"/>
      <c r="Z843" s="528"/>
    </row>
    <row r="844" spans="1:26" ht="14.25" customHeight="1" x14ac:dyDescent="0.2">
      <c r="A844" s="528"/>
      <c r="B844" s="528"/>
      <c r="C844" s="528"/>
      <c r="D844" s="528"/>
      <c r="E844" s="529"/>
      <c r="F844" s="528"/>
      <c r="G844" s="528"/>
      <c r="H844" s="528"/>
      <c r="I844" s="528"/>
      <c r="J844" s="528"/>
      <c r="K844" s="528"/>
      <c r="L844" s="528"/>
      <c r="M844" s="528"/>
      <c r="N844" s="528"/>
      <c r="O844" s="528"/>
      <c r="P844" s="528"/>
      <c r="Q844" s="528"/>
      <c r="R844" s="528"/>
      <c r="S844" s="528"/>
      <c r="T844" s="528"/>
      <c r="U844" s="528"/>
      <c r="V844" s="528"/>
      <c r="W844" s="528"/>
      <c r="X844" s="528"/>
      <c r="Y844" s="528"/>
      <c r="Z844" s="528"/>
    </row>
    <row r="845" spans="1:26" ht="14.25" customHeight="1" x14ac:dyDescent="0.2">
      <c r="A845" s="528"/>
      <c r="B845" s="528"/>
      <c r="C845" s="528"/>
      <c r="D845" s="528"/>
      <c r="E845" s="529"/>
      <c r="F845" s="528"/>
      <c r="G845" s="528"/>
      <c r="H845" s="528"/>
      <c r="I845" s="528"/>
      <c r="J845" s="528"/>
      <c r="K845" s="528"/>
      <c r="L845" s="528"/>
      <c r="M845" s="528"/>
      <c r="N845" s="528"/>
      <c r="O845" s="528"/>
      <c r="P845" s="528"/>
      <c r="Q845" s="528"/>
      <c r="R845" s="528"/>
      <c r="S845" s="528"/>
      <c r="T845" s="528"/>
      <c r="U845" s="528"/>
      <c r="V845" s="528"/>
      <c r="W845" s="528"/>
      <c r="X845" s="528"/>
      <c r="Y845" s="528"/>
      <c r="Z845" s="528"/>
    </row>
    <row r="846" spans="1:26" ht="14.25" customHeight="1" x14ac:dyDescent="0.2">
      <c r="A846" s="528"/>
      <c r="B846" s="528"/>
      <c r="C846" s="528"/>
      <c r="D846" s="528"/>
      <c r="E846" s="529"/>
      <c r="F846" s="528"/>
      <c r="G846" s="528"/>
      <c r="H846" s="528"/>
      <c r="I846" s="528"/>
      <c r="J846" s="528"/>
      <c r="K846" s="528"/>
      <c r="L846" s="528"/>
      <c r="M846" s="528"/>
      <c r="N846" s="528"/>
      <c r="O846" s="528"/>
      <c r="P846" s="528"/>
      <c r="Q846" s="528"/>
      <c r="R846" s="528"/>
      <c r="S846" s="528"/>
      <c r="T846" s="528"/>
      <c r="U846" s="528"/>
      <c r="V846" s="528"/>
      <c r="W846" s="528"/>
      <c r="X846" s="528"/>
      <c r="Y846" s="528"/>
      <c r="Z846" s="528"/>
    </row>
    <row r="847" spans="1:26" ht="14.25" customHeight="1" x14ac:dyDescent="0.2">
      <c r="A847" s="528"/>
      <c r="B847" s="528"/>
      <c r="C847" s="528"/>
      <c r="D847" s="528"/>
      <c r="E847" s="529"/>
      <c r="F847" s="528"/>
      <c r="G847" s="528"/>
      <c r="H847" s="528"/>
      <c r="I847" s="528"/>
      <c r="J847" s="528"/>
      <c r="K847" s="528"/>
      <c r="L847" s="528"/>
      <c r="M847" s="528"/>
      <c r="N847" s="528"/>
      <c r="O847" s="528"/>
      <c r="P847" s="528"/>
      <c r="Q847" s="528"/>
      <c r="R847" s="528"/>
      <c r="S847" s="528"/>
      <c r="T847" s="528"/>
      <c r="U847" s="528"/>
      <c r="V847" s="528"/>
      <c r="W847" s="528"/>
      <c r="X847" s="528"/>
      <c r="Y847" s="528"/>
      <c r="Z847" s="528"/>
    </row>
    <row r="848" spans="1:26" ht="14.25" customHeight="1" x14ac:dyDescent="0.2">
      <c r="A848" s="528"/>
      <c r="B848" s="528"/>
      <c r="C848" s="528"/>
      <c r="D848" s="528"/>
      <c r="E848" s="529"/>
      <c r="F848" s="528"/>
      <c r="G848" s="528"/>
      <c r="H848" s="528"/>
      <c r="I848" s="528"/>
      <c r="J848" s="528"/>
      <c r="K848" s="528"/>
      <c r="L848" s="528"/>
      <c r="M848" s="528"/>
      <c r="N848" s="528"/>
      <c r="O848" s="528"/>
      <c r="P848" s="528"/>
      <c r="Q848" s="528"/>
      <c r="R848" s="528"/>
      <c r="S848" s="528"/>
      <c r="T848" s="528"/>
      <c r="U848" s="528"/>
      <c r="V848" s="528"/>
      <c r="W848" s="528"/>
      <c r="X848" s="528"/>
      <c r="Y848" s="528"/>
      <c r="Z848" s="528"/>
    </row>
    <row r="849" spans="1:26" ht="14.25" customHeight="1" x14ac:dyDescent="0.2">
      <c r="A849" s="528"/>
      <c r="B849" s="528"/>
      <c r="C849" s="528"/>
      <c r="D849" s="528"/>
      <c r="E849" s="529"/>
      <c r="F849" s="528"/>
      <c r="G849" s="528"/>
      <c r="H849" s="528"/>
      <c r="I849" s="528"/>
      <c r="J849" s="528"/>
      <c r="K849" s="528"/>
      <c r="L849" s="528"/>
      <c r="M849" s="528"/>
      <c r="N849" s="528"/>
      <c r="O849" s="528"/>
      <c r="P849" s="528"/>
      <c r="Q849" s="528"/>
      <c r="R849" s="528"/>
      <c r="S849" s="528"/>
      <c r="T849" s="528"/>
      <c r="U849" s="528"/>
      <c r="V849" s="528"/>
      <c r="W849" s="528"/>
      <c r="X849" s="528"/>
      <c r="Y849" s="528"/>
      <c r="Z849" s="528"/>
    </row>
    <row r="850" spans="1:26" ht="14.25" customHeight="1" x14ac:dyDescent="0.2">
      <c r="A850" s="528"/>
      <c r="B850" s="528"/>
      <c r="C850" s="528"/>
      <c r="D850" s="528"/>
      <c r="E850" s="529"/>
      <c r="F850" s="528"/>
      <c r="G850" s="528"/>
      <c r="H850" s="528"/>
      <c r="I850" s="528"/>
      <c r="J850" s="528"/>
      <c r="K850" s="528"/>
      <c r="L850" s="528"/>
      <c r="M850" s="528"/>
      <c r="N850" s="528"/>
      <c r="O850" s="528"/>
      <c r="P850" s="528"/>
      <c r="Q850" s="528"/>
      <c r="R850" s="528"/>
      <c r="S850" s="528"/>
      <c r="T850" s="528"/>
      <c r="U850" s="528"/>
      <c r="V850" s="528"/>
      <c r="W850" s="528"/>
      <c r="X850" s="528"/>
      <c r="Y850" s="528"/>
      <c r="Z850" s="528"/>
    </row>
    <row r="851" spans="1:26" ht="14.25" customHeight="1" x14ac:dyDescent="0.2">
      <c r="A851" s="528"/>
      <c r="B851" s="528"/>
      <c r="C851" s="528"/>
      <c r="D851" s="528"/>
      <c r="E851" s="529"/>
      <c r="F851" s="528"/>
      <c r="G851" s="528"/>
      <c r="H851" s="528"/>
      <c r="I851" s="528"/>
      <c r="J851" s="528"/>
      <c r="K851" s="528"/>
      <c r="L851" s="528"/>
      <c r="M851" s="528"/>
      <c r="N851" s="528"/>
      <c r="O851" s="528"/>
      <c r="P851" s="528"/>
      <c r="Q851" s="528"/>
      <c r="R851" s="528"/>
      <c r="S851" s="528"/>
      <c r="T851" s="528"/>
      <c r="U851" s="528"/>
      <c r="V851" s="528"/>
      <c r="W851" s="528"/>
      <c r="X851" s="528"/>
      <c r="Y851" s="528"/>
      <c r="Z851" s="528"/>
    </row>
    <row r="852" spans="1:26" ht="14.25" customHeight="1" x14ac:dyDescent="0.2">
      <c r="A852" s="528"/>
      <c r="B852" s="528"/>
      <c r="C852" s="528"/>
      <c r="D852" s="528"/>
      <c r="E852" s="529"/>
      <c r="F852" s="528"/>
      <c r="G852" s="528"/>
      <c r="H852" s="528"/>
      <c r="I852" s="528"/>
      <c r="J852" s="528"/>
      <c r="K852" s="528"/>
      <c r="L852" s="528"/>
      <c r="M852" s="528"/>
      <c r="N852" s="528"/>
      <c r="O852" s="528"/>
      <c r="P852" s="528"/>
      <c r="Q852" s="528"/>
      <c r="R852" s="528"/>
      <c r="S852" s="528"/>
      <c r="T852" s="528"/>
      <c r="U852" s="528"/>
      <c r="V852" s="528"/>
      <c r="W852" s="528"/>
      <c r="X852" s="528"/>
      <c r="Y852" s="528"/>
      <c r="Z852" s="528"/>
    </row>
    <row r="853" spans="1:26" ht="14.25" customHeight="1" x14ac:dyDescent="0.2">
      <c r="A853" s="528"/>
      <c r="B853" s="528"/>
      <c r="C853" s="528"/>
      <c r="D853" s="528"/>
      <c r="E853" s="529"/>
      <c r="F853" s="528"/>
      <c r="G853" s="528"/>
      <c r="H853" s="528"/>
      <c r="I853" s="528"/>
      <c r="J853" s="528"/>
      <c r="K853" s="528"/>
      <c r="L853" s="528"/>
      <c r="M853" s="528"/>
      <c r="N853" s="528"/>
      <c r="O853" s="528"/>
      <c r="P853" s="528"/>
      <c r="Q853" s="528"/>
      <c r="R853" s="528"/>
      <c r="S853" s="528"/>
      <c r="T853" s="528"/>
      <c r="U853" s="528"/>
      <c r="V853" s="528"/>
      <c r="W853" s="528"/>
      <c r="X853" s="528"/>
      <c r="Y853" s="528"/>
      <c r="Z853" s="528"/>
    </row>
    <row r="854" spans="1:26" ht="14.25" customHeight="1" x14ac:dyDescent="0.2">
      <c r="A854" s="528"/>
      <c r="B854" s="528"/>
      <c r="C854" s="528"/>
      <c r="D854" s="528"/>
      <c r="E854" s="529"/>
      <c r="F854" s="528"/>
      <c r="G854" s="528"/>
      <c r="H854" s="528"/>
      <c r="I854" s="528"/>
      <c r="J854" s="528"/>
      <c r="K854" s="528"/>
      <c r="L854" s="528"/>
      <c r="M854" s="528"/>
      <c r="N854" s="528"/>
      <c r="O854" s="528"/>
      <c r="P854" s="528"/>
      <c r="Q854" s="528"/>
      <c r="R854" s="528"/>
      <c r="S854" s="528"/>
      <c r="T854" s="528"/>
      <c r="U854" s="528"/>
      <c r="V854" s="528"/>
      <c r="W854" s="528"/>
      <c r="X854" s="528"/>
      <c r="Y854" s="528"/>
      <c r="Z854" s="528"/>
    </row>
    <row r="855" spans="1:26" ht="14.25" customHeight="1" x14ac:dyDescent="0.2">
      <c r="A855" s="528"/>
      <c r="B855" s="528"/>
      <c r="C855" s="528"/>
      <c r="D855" s="528"/>
      <c r="E855" s="529"/>
      <c r="F855" s="528"/>
      <c r="G855" s="528"/>
      <c r="H855" s="528"/>
      <c r="I855" s="528"/>
      <c r="J855" s="528"/>
      <c r="K855" s="528"/>
      <c r="L855" s="528"/>
      <c r="M855" s="528"/>
      <c r="N855" s="528"/>
      <c r="O855" s="528"/>
      <c r="P855" s="528"/>
      <c r="Q855" s="528"/>
      <c r="R855" s="528"/>
      <c r="S855" s="528"/>
      <c r="T855" s="528"/>
      <c r="U855" s="528"/>
      <c r="V855" s="528"/>
      <c r="W855" s="528"/>
      <c r="X855" s="528"/>
      <c r="Y855" s="528"/>
      <c r="Z855" s="528"/>
    </row>
    <row r="856" spans="1:26" ht="14.25" customHeight="1" x14ac:dyDescent="0.2">
      <c r="A856" s="528"/>
      <c r="B856" s="528"/>
      <c r="C856" s="528"/>
      <c r="D856" s="528"/>
      <c r="E856" s="529"/>
      <c r="F856" s="528"/>
      <c r="G856" s="528"/>
      <c r="H856" s="528"/>
      <c r="I856" s="528"/>
      <c r="J856" s="528"/>
      <c r="K856" s="528"/>
      <c r="L856" s="528"/>
      <c r="M856" s="528"/>
      <c r="N856" s="528"/>
      <c r="O856" s="528"/>
      <c r="P856" s="528"/>
      <c r="Q856" s="528"/>
      <c r="R856" s="528"/>
      <c r="S856" s="528"/>
      <c r="T856" s="528"/>
      <c r="U856" s="528"/>
      <c r="V856" s="528"/>
      <c r="W856" s="528"/>
      <c r="X856" s="528"/>
      <c r="Y856" s="528"/>
      <c r="Z856" s="528"/>
    </row>
    <row r="857" spans="1:26" ht="14.25" customHeight="1" x14ac:dyDescent="0.2">
      <c r="A857" s="528"/>
      <c r="B857" s="528"/>
      <c r="C857" s="528"/>
      <c r="D857" s="528"/>
      <c r="E857" s="529"/>
      <c r="F857" s="528"/>
      <c r="G857" s="528"/>
      <c r="H857" s="528"/>
      <c r="I857" s="528"/>
      <c r="J857" s="528"/>
      <c r="K857" s="528"/>
      <c r="L857" s="528"/>
      <c r="M857" s="528"/>
      <c r="N857" s="528"/>
      <c r="O857" s="528"/>
      <c r="P857" s="528"/>
      <c r="Q857" s="528"/>
      <c r="R857" s="528"/>
      <c r="S857" s="528"/>
      <c r="T857" s="528"/>
      <c r="U857" s="528"/>
      <c r="V857" s="528"/>
      <c r="W857" s="528"/>
      <c r="X857" s="528"/>
      <c r="Y857" s="528"/>
      <c r="Z857" s="528"/>
    </row>
    <row r="858" spans="1:26" ht="14.25" customHeight="1" x14ac:dyDescent="0.2">
      <c r="A858" s="528"/>
      <c r="B858" s="528"/>
      <c r="C858" s="528"/>
      <c r="D858" s="528"/>
      <c r="E858" s="529"/>
      <c r="F858" s="528"/>
      <c r="G858" s="528"/>
      <c r="H858" s="528"/>
      <c r="I858" s="528"/>
      <c r="J858" s="528"/>
      <c r="K858" s="528"/>
      <c r="L858" s="528"/>
      <c r="M858" s="528"/>
      <c r="N858" s="528"/>
      <c r="O858" s="528"/>
      <c r="P858" s="528"/>
      <c r="Q858" s="528"/>
      <c r="R858" s="528"/>
      <c r="S858" s="528"/>
      <c r="T858" s="528"/>
      <c r="U858" s="528"/>
      <c r="V858" s="528"/>
      <c r="W858" s="528"/>
      <c r="X858" s="528"/>
      <c r="Y858" s="528"/>
      <c r="Z858" s="528"/>
    </row>
    <row r="859" spans="1:26" ht="14.25" customHeight="1" x14ac:dyDescent="0.2">
      <c r="A859" s="528"/>
      <c r="B859" s="528"/>
      <c r="C859" s="528"/>
      <c r="D859" s="528"/>
      <c r="E859" s="529"/>
      <c r="F859" s="528"/>
      <c r="G859" s="528"/>
      <c r="H859" s="528"/>
      <c r="I859" s="528"/>
      <c r="J859" s="528"/>
      <c r="K859" s="528"/>
      <c r="L859" s="528"/>
      <c r="M859" s="528"/>
      <c r="N859" s="528"/>
      <c r="O859" s="528"/>
      <c r="P859" s="528"/>
      <c r="Q859" s="528"/>
      <c r="R859" s="528"/>
      <c r="S859" s="528"/>
      <c r="T859" s="528"/>
      <c r="U859" s="528"/>
      <c r="V859" s="528"/>
      <c r="W859" s="528"/>
      <c r="X859" s="528"/>
      <c r="Y859" s="528"/>
      <c r="Z859" s="528"/>
    </row>
    <row r="860" spans="1:26" ht="14.25" customHeight="1" x14ac:dyDescent="0.2">
      <c r="A860" s="528"/>
      <c r="B860" s="528"/>
      <c r="C860" s="528"/>
      <c r="D860" s="528"/>
      <c r="E860" s="529"/>
      <c r="F860" s="528"/>
      <c r="G860" s="528"/>
      <c r="H860" s="528"/>
      <c r="I860" s="528"/>
      <c r="J860" s="528"/>
      <c r="K860" s="528"/>
      <c r="L860" s="528"/>
      <c r="M860" s="528"/>
      <c r="N860" s="528"/>
      <c r="O860" s="528"/>
      <c r="P860" s="528"/>
      <c r="Q860" s="528"/>
      <c r="R860" s="528"/>
      <c r="S860" s="528"/>
      <c r="T860" s="528"/>
      <c r="U860" s="528"/>
      <c r="V860" s="528"/>
      <c r="W860" s="528"/>
      <c r="X860" s="528"/>
      <c r="Y860" s="528"/>
      <c r="Z860" s="528"/>
    </row>
    <row r="861" spans="1:26" ht="14.25" customHeight="1" x14ac:dyDescent="0.2">
      <c r="A861" s="528"/>
      <c r="B861" s="528"/>
      <c r="C861" s="528"/>
      <c r="D861" s="528"/>
      <c r="E861" s="529"/>
      <c r="F861" s="528"/>
      <c r="G861" s="528"/>
      <c r="H861" s="528"/>
      <c r="I861" s="528"/>
      <c r="J861" s="528"/>
      <c r="K861" s="528"/>
      <c r="L861" s="528"/>
      <c r="M861" s="528"/>
      <c r="N861" s="528"/>
      <c r="O861" s="528"/>
      <c r="P861" s="528"/>
      <c r="Q861" s="528"/>
      <c r="R861" s="528"/>
      <c r="S861" s="528"/>
      <c r="T861" s="528"/>
      <c r="U861" s="528"/>
      <c r="V861" s="528"/>
      <c r="W861" s="528"/>
      <c r="X861" s="528"/>
      <c r="Y861" s="528"/>
      <c r="Z861" s="528"/>
    </row>
    <row r="862" spans="1:26" ht="14.25" customHeight="1" x14ac:dyDescent="0.2">
      <c r="A862" s="528"/>
      <c r="B862" s="528"/>
      <c r="C862" s="528"/>
      <c r="D862" s="528"/>
      <c r="E862" s="529"/>
      <c r="F862" s="528"/>
      <c r="G862" s="528"/>
      <c r="H862" s="528"/>
      <c r="I862" s="528"/>
      <c r="J862" s="528"/>
      <c r="K862" s="528"/>
      <c r="L862" s="528"/>
      <c r="M862" s="528"/>
      <c r="N862" s="528"/>
      <c r="O862" s="528"/>
      <c r="P862" s="528"/>
      <c r="Q862" s="528"/>
      <c r="R862" s="528"/>
      <c r="S862" s="528"/>
      <c r="T862" s="528"/>
      <c r="U862" s="528"/>
      <c r="V862" s="528"/>
      <c r="W862" s="528"/>
      <c r="X862" s="528"/>
      <c r="Y862" s="528"/>
      <c r="Z862" s="528"/>
    </row>
    <row r="863" spans="1:26" ht="14.25" customHeight="1" x14ac:dyDescent="0.2">
      <c r="A863" s="528"/>
      <c r="B863" s="528"/>
      <c r="C863" s="528"/>
      <c r="D863" s="528"/>
      <c r="E863" s="529"/>
      <c r="F863" s="528"/>
      <c r="G863" s="528"/>
      <c r="H863" s="528"/>
      <c r="I863" s="528"/>
      <c r="J863" s="528"/>
      <c r="K863" s="528"/>
      <c r="L863" s="528"/>
      <c r="M863" s="528"/>
      <c r="N863" s="528"/>
      <c r="O863" s="528"/>
      <c r="P863" s="528"/>
      <c r="Q863" s="528"/>
      <c r="R863" s="528"/>
      <c r="S863" s="528"/>
      <c r="T863" s="528"/>
      <c r="U863" s="528"/>
      <c r="V863" s="528"/>
      <c r="W863" s="528"/>
      <c r="X863" s="528"/>
      <c r="Y863" s="528"/>
      <c r="Z863" s="528"/>
    </row>
    <row r="864" spans="1:26" ht="14.25" customHeight="1" x14ac:dyDescent="0.2">
      <c r="A864" s="528"/>
      <c r="B864" s="528"/>
      <c r="C864" s="528"/>
      <c r="D864" s="528"/>
      <c r="E864" s="529"/>
      <c r="F864" s="528"/>
      <c r="G864" s="528"/>
      <c r="H864" s="528"/>
      <c r="I864" s="528"/>
      <c r="J864" s="528"/>
      <c r="K864" s="528"/>
      <c r="L864" s="528"/>
      <c r="M864" s="528"/>
      <c r="N864" s="528"/>
      <c r="O864" s="528"/>
      <c r="P864" s="528"/>
      <c r="Q864" s="528"/>
      <c r="R864" s="528"/>
      <c r="S864" s="528"/>
      <c r="T864" s="528"/>
      <c r="U864" s="528"/>
      <c r="V864" s="528"/>
      <c r="W864" s="528"/>
      <c r="X864" s="528"/>
      <c r="Y864" s="528"/>
      <c r="Z864" s="528"/>
    </row>
    <row r="865" spans="1:26" ht="14.25" customHeight="1" x14ac:dyDescent="0.2">
      <c r="A865" s="528"/>
      <c r="B865" s="528"/>
      <c r="C865" s="528"/>
      <c r="D865" s="528"/>
      <c r="E865" s="529"/>
      <c r="F865" s="528"/>
      <c r="G865" s="528"/>
      <c r="H865" s="528"/>
      <c r="I865" s="528"/>
      <c r="J865" s="528"/>
      <c r="K865" s="528"/>
      <c r="L865" s="528"/>
      <c r="M865" s="528"/>
      <c r="N865" s="528"/>
      <c r="O865" s="528"/>
      <c r="P865" s="528"/>
      <c r="Q865" s="528"/>
      <c r="R865" s="528"/>
      <c r="S865" s="528"/>
      <c r="T865" s="528"/>
      <c r="U865" s="528"/>
      <c r="V865" s="528"/>
      <c r="W865" s="528"/>
      <c r="X865" s="528"/>
      <c r="Y865" s="528"/>
      <c r="Z865" s="528"/>
    </row>
    <row r="866" spans="1:26" ht="14.25" customHeight="1" x14ac:dyDescent="0.2">
      <c r="A866" s="528"/>
      <c r="B866" s="528"/>
      <c r="C866" s="528"/>
      <c r="D866" s="528"/>
      <c r="E866" s="529"/>
      <c r="F866" s="528"/>
      <c r="G866" s="528"/>
      <c r="H866" s="528"/>
      <c r="I866" s="528"/>
      <c r="J866" s="528"/>
      <c r="K866" s="528"/>
      <c r="L866" s="528"/>
      <c r="M866" s="528"/>
      <c r="N866" s="528"/>
      <c r="O866" s="528"/>
      <c r="P866" s="528"/>
      <c r="Q866" s="528"/>
      <c r="R866" s="528"/>
      <c r="S866" s="528"/>
      <c r="T866" s="528"/>
      <c r="U866" s="528"/>
      <c r="V866" s="528"/>
      <c r="W866" s="528"/>
      <c r="X866" s="528"/>
      <c r="Y866" s="528"/>
      <c r="Z866" s="528"/>
    </row>
    <row r="867" spans="1:26" ht="14.25" customHeight="1" x14ac:dyDescent="0.2">
      <c r="A867" s="528"/>
      <c r="B867" s="528"/>
      <c r="C867" s="528"/>
      <c r="D867" s="528"/>
      <c r="E867" s="529"/>
      <c r="F867" s="528"/>
      <c r="G867" s="528"/>
      <c r="H867" s="528"/>
      <c r="I867" s="528"/>
      <c r="J867" s="528"/>
      <c r="K867" s="528"/>
      <c r="L867" s="528"/>
      <c r="M867" s="528"/>
      <c r="N867" s="528"/>
      <c r="O867" s="528"/>
      <c r="P867" s="528"/>
      <c r="Q867" s="528"/>
      <c r="R867" s="528"/>
      <c r="S867" s="528"/>
      <c r="T867" s="528"/>
      <c r="U867" s="528"/>
      <c r="V867" s="528"/>
      <c r="W867" s="528"/>
      <c r="X867" s="528"/>
      <c r="Y867" s="528"/>
      <c r="Z867" s="528"/>
    </row>
    <row r="868" spans="1:26" ht="14.25" customHeight="1" x14ac:dyDescent="0.2">
      <c r="A868" s="528"/>
      <c r="B868" s="528"/>
      <c r="C868" s="528"/>
      <c r="D868" s="528"/>
      <c r="E868" s="529"/>
      <c r="F868" s="528"/>
      <c r="G868" s="528"/>
      <c r="H868" s="528"/>
      <c r="I868" s="528"/>
      <c r="J868" s="528"/>
      <c r="K868" s="528"/>
      <c r="L868" s="528"/>
      <c r="M868" s="528"/>
      <c r="N868" s="528"/>
      <c r="O868" s="528"/>
      <c r="P868" s="528"/>
      <c r="Q868" s="528"/>
      <c r="R868" s="528"/>
      <c r="S868" s="528"/>
      <c r="T868" s="528"/>
      <c r="U868" s="528"/>
      <c r="V868" s="528"/>
      <c r="W868" s="528"/>
      <c r="X868" s="528"/>
      <c r="Y868" s="528"/>
      <c r="Z868" s="528"/>
    </row>
    <row r="869" spans="1:26" ht="14.25" customHeight="1" x14ac:dyDescent="0.2">
      <c r="A869" s="528"/>
      <c r="B869" s="528"/>
      <c r="C869" s="528"/>
      <c r="D869" s="528"/>
      <c r="E869" s="529"/>
      <c r="F869" s="528"/>
      <c r="G869" s="528"/>
      <c r="H869" s="528"/>
      <c r="I869" s="528"/>
      <c r="J869" s="528"/>
      <c r="K869" s="528"/>
      <c r="L869" s="528"/>
      <c r="M869" s="528"/>
      <c r="N869" s="528"/>
      <c r="O869" s="528"/>
      <c r="P869" s="528"/>
      <c r="Q869" s="528"/>
      <c r="R869" s="528"/>
      <c r="S869" s="528"/>
      <c r="T869" s="528"/>
      <c r="U869" s="528"/>
      <c r="V869" s="528"/>
      <c r="W869" s="528"/>
      <c r="X869" s="528"/>
      <c r="Y869" s="528"/>
      <c r="Z869" s="528"/>
    </row>
    <row r="870" spans="1:26" ht="14.25" customHeight="1" x14ac:dyDescent="0.2">
      <c r="A870" s="528"/>
      <c r="B870" s="528"/>
      <c r="C870" s="528"/>
      <c r="D870" s="528"/>
      <c r="E870" s="529"/>
      <c r="F870" s="528"/>
      <c r="G870" s="528"/>
      <c r="H870" s="528"/>
      <c r="I870" s="528"/>
      <c r="J870" s="528"/>
      <c r="K870" s="528"/>
      <c r="L870" s="528"/>
      <c r="M870" s="528"/>
      <c r="N870" s="528"/>
      <c r="O870" s="528"/>
      <c r="P870" s="528"/>
      <c r="Q870" s="528"/>
      <c r="R870" s="528"/>
      <c r="S870" s="528"/>
      <c r="T870" s="528"/>
      <c r="U870" s="528"/>
      <c r="V870" s="528"/>
      <c r="W870" s="528"/>
      <c r="X870" s="528"/>
      <c r="Y870" s="528"/>
      <c r="Z870" s="528"/>
    </row>
    <row r="871" spans="1:26" ht="14.25" customHeight="1" x14ac:dyDescent="0.2">
      <c r="A871" s="528"/>
      <c r="B871" s="528"/>
      <c r="C871" s="528"/>
      <c r="D871" s="528"/>
      <c r="E871" s="529"/>
      <c r="F871" s="528"/>
      <c r="G871" s="528"/>
      <c r="H871" s="528"/>
      <c r="I871" s="528"/>
      <c r="J871" s="528"/>
      <c r="K871" s="528"/>
      <c r="L871" s="528"/>
      <c r="M871" s="528"/>
      <c r="N871" s="528"/>
      <c r="O871" s="528"/>
      <c r="P871" s="528"/>
      <c r="Q871" s="528"/>
      <c r="R871" s="528"/>
      <c r="S871" s="528"/>
      <c r="T871" s="528"/>
      <c r="U871" s="528"/>
      <c r="V871" s="528"/>
      <c r="W871" s="528"/>
      <c r="X871" s="528"/>
      <c r="Y871" s="528"/>
      <c r="Z871" s="528"/>
    </row>
    <row r="872" spans="1:26" ht="14.25" customHeight="1" x14ac:dyDescent="0.2">
      <c r="A872" s="528"/>
      <c r="B872" s="528"/>
      <c r="C872" s="528"/>
      <c r="D872" s="528"/>
      <c r="E872" s="529"/>
      <c r="F872" s="528"/>
      <c r="G872" s="528"/>
      <c r="H872" s="528"/>
      <c r="I872" s="528"/>
      <c r="J872" s="528"/>
      <c r="K872" s="528"/>
      <c r="L872" s="528"/>
      <c r="M872" s="528"/>
      <c r="N872" s="528"/>
      <c r="O872" s="528"/>
      <c r="P872" s="528"/>
      <c r="Q872" s="528"/>
      <c r="R872" s="528"/>
      <c r="S872" s="528"/>
      <c r="T872" s="528"/>
      <c r="U872" s="528"/>
      <c r="V872" s="528"/>
      <c r="W872" s="528"/>
      <c r="X872" s="528"/>
      <c r="Y872" s="528"/>
      <c r="Z872" s="528"/>
    </row>
    <row r="873" spans="1:26" ht="14.25" customHeight="1" x14ac:dyDescent="0.2">
      <c r="A873" s="528"/>
      <c r="B873" s="528"/>
      <c r="C873" s="528"/>
      <c r="D873" s="528"/>
      <c r="E873" s="529"/>
      <c r="F873" s="528"/>
      <c r="G873" s="528"/>
      <c r="H873" s="528"/>
      <c r="I873" s="528"/>
      <c r="J873" s="528"/>
      <c r="K873" s="528"/>
      <c r="L873" s="528"/>
      <c r="M873" s="528"/>
      <c r="N873" s="528"/>
      <c r="O873" s="528"/>
      <c r="P873" s="528"/>
      <c r="Q873" s="528"/>
      <c r="R873" s="528"/>
      <c r="S873" s="528"/>
      <c r="T873" s="528"/>
      <c r="U873" s="528"/>
      <c r="V873" s="528"/>
      <c r="W873" s="528"/>
      <c r="X873" s="528"/>
      <c r="Y873" s="528"/>
      <c r="Z873" s="528"/>
    </row>
    <row r="874" spans="1:26" ht="14.25" customHeight="1" x14ac:dyDescent="0.2">
      <c r="A874" s="528"/>
      <c r="B874" s="528"/>
      <c r="C874" s="528"/>
      <c r="D874" s="528"/>
      <c r="E874" s="529"/>
      <c r="F874" s="528"/>
      <c r="G874" s="528"/>
      <c r="H874" s="528"/>
      <c r="I874" s="528"/>
      <c r="J874" s="528"/>
      <c r="K874" s="528"/>
      <c r="L874" s="528"/>
      <c r="M874" s="528"/>
      <c r="N874" s="528"/>
      <c r="O874" s="528"/>
      <c r="P874" s="528"/>
      <c r="Q874" s="528"/>
      <c r="R874" s="528"/>
      <c r="S874" s="528"/>
      <c r="T874" s="528"/>
      <c r="U874" s="528"/>
      <c r="V874" s="528"/>
      <c r="W874" s="528"/>
      <c r="X874" s="528"/>
      <c r="Y874" s="528"/>
      <c r="Z874" s="528"/>
    </row>
    <row r="875" spans="1:26" ht="14.25" customHeight="1" x14ac:dyDescent="0.2">
      <c r="A875" s="528"/>
      <c r="B875" s="528"/>
      <c r="C875" s="528"/>
      <c r="D875" s="528"/>
      <c r="E875" s="529"/>
      <c r="F875" s="528"/>
      <c r="G875" s="528"/>
      <c r="H875" s="528"/>
      <c r="I875" s="528"/>
      <c r="J875" s="528"/>
      <c r="K875" s="528"/>
      <c r="L875" s="528"/>
      <c r="M875" s="528"/>
      <c r="N875" s="528"/>
      <c r="O875" s="528"/>
      <c r="P875" s="528"/>
      <c r="Q875" s="528"/>
      <c r="R875" s="528"/>
      <c r="S875" s="528"/>
      <c r="T875" s="528"/>
      <c r="U875" s="528"/>
      <c r="V875" s="528"/>
      <c r="W875" s="528"/>
      <c r="X875" s="528"/>
      <c r="Y875" s="528"/>
      <c r="Z875" s="528"/>
    </row>
    <row r="876" spans="1:26" ht="14.25" customHeight="1" x14ac:dyDescent="0.2">
      <c r="A876" s="528"/>
      <c r="B876" s="528"/>
      <c r="C876" s="528"/>
      <c r="D876" s="528"/>
      <c r="E876" s="529"/>
      <c r="F876" s="528"/>
      <c r="G876" s="528"/>
      <c r="H876" s="528"/>
      <c r="I876" s="528"/>
      <c r="J876" s="528"/>
      <c r="K876" s="528"/>
      <c r="L876" s="528"/>
      <c r="M876" s="528"/>
      <c r="N876" s="528"/>
      <c r="O876" s="528"/>
      <c r="P876" s="528"/>
      <c r="Q876" s="528"/>
      <c r="R876" s="528"/>
      <c r="S876" s="528"/>
      <c r="T876" s="528"/>
      <c r="U876" s="528"/>
      <c r="V876" s="528"/>
      <c r="W876" s="528"/>
      <c r="X876" s="528"/>
      <c r="Y876" s="528"/>
      <c r="Z876" s="528"/>
    </row>
    <row r="877" spans="1:26" ht="14.25" customHeight="1" x14ac:dyDescent="0.2">
      <c r="A877" s="528"/>
      <c r="B877" s="528"/>
      <c r="C877" s="528"/>
      <c r="D877" s="528"/>
      <c r="E877" s="529"/>
      <c r="F877" s="528"/>
      <c r="G877" s="528"/>
      <c r="H877" s="528"/>
      <c r="I877" s="528"/>
      <c r="J877" s="528"/>
      <c r="K877" s="528"/>
      <c r="L877" s="528"/>
      <c r="M877" s="528"/>
      <c r="N877" s="528"/>
      <c r="O877" s="528"/>
      <c r="P877" s="528"/>
      <c r="Q877" s="528"/>
      <c r="R877" s="528"/>
      <c r="S877" s="528"/>
      <c r="T877" s="528"/>
      <c r="U877" s="528"/>
      <c r="V877" s="528"/>
      <c r="W877" s="528"/>
      <c r="X877" s="528"/>
      <c r="Y877" s="528"/>
      <c r="Z877" s="528"/>
    </row>
    <row r="878" spans="1:26" ht="14.25" customHeight="1" x14ac:dyDescent="0.2">
      <c r="A878" s="528"/>
      <c r="B878" s="528"/>
      <c r="C878" s="528"/>
      <c r="D878" s="528"/>
      <c r="E878" s="529"/>
      <c r="F878" s="528"/>
      <c r="G878" s="528"/>
      <c r="H878" s="528"/>
      <c r="I878" s="528"/>
      <c r="J878" s="528"/>
      <c r="K878" s="528"/>
      <c r="L878" s="528"/>
      <c r="M878" s="528"/>
      <c r="N878" s="528"/>
      <c r="O878" s="528"/>
      <c r="P878" s="528"/>
      <c r="Q878" s="528"/>
      <c r="R878" s="528"/>
      <c r="S878" s="528"/>
      <c r="T878" s="528"/>
      <c r="U878" s="528"/>
      <c r="V878" s="528"/>
      <c r="W878" s="528"/>
      <c r="X878" s="528"/>
      <c r="Y878" s="528"/>
      <c r="Z878" s="528"/>
    </row>
    <row r="879" spans="1:26" ht="14.25" customHeight="1" x14ac:dyDescent="0.2">
      <c r="A879" s="528"/>
      <c r="B879" s="528"/>
      <c r="C879" s="528"/>
      <c r="D879" s="528"/>
      <c r="E879" s="529"/>
      <c r="F879" s="528"/>
      <c r="G879" s="528"/>
      <c r="H879" s="528"/>
      <c r="I879" s="528"/>
      <c r="J879" s="528"/>
      <c r="K879" s="528"/>
      <c r="L879" s="528"/>
      <c r="M879" s="528"/>
      <c r="N879" s="528"/>
      <c r="O879" s="528"/>
      <c r="P879" s="528"/>
      <c r="Q879" s="528"/>
      <c r="R879" s="528"/>
      <c r="S879" s="528"/>
      <c r="T879" s="528"/>
      <c r="U879" s="528"/>
      <c r="V879" s="528"/>
      <c r="W879" s="528"/>
      <c r="X879" s="528"/>
      <c r="Y879" s="528"/>
      <c r="Z879" s="528"/>
    </row>
    <row r="880" spans="1:26" ht="14.25" customHeight="1" x14ac:dyDescent="0.2">
      <c r="A880" s="528"/>
      <c r="B880" s="528"/>
      <c r="C880" s="528"/>
      <c r="D880" s="528"/>
      <c r="E880" s="529"/>
      <c r="F880" s="528"/>
      <c r="G880" s="528"/>
      <c r="H880" s="528"/>
      <c r="I880" s="528"/>
      <c r="J880" s="528"/>
      <c r="K880" s="528"/>
      <c r="L880" s="528"/>
      <c r="M880" s="528"/>
      <c r="N880" s="528"/>
      <c r="O880" s="528"/>
      <c r="P880" s="528"/>
      <c r="Q880" s="528"/>
      <c r="R880" s="528"/>
      <c r="S880" s="528"/>
      <c r="T880" s="528"/>
      <c r="U880" s="528"/>
      <c r="V880" s="528"/>
      <c r="W880" s="528"/>
      <c r="X880" s="528"/>
      <c r="Y880" s="528"/>
      <c r="Z880" s="528"/>
    </row>
    <row r="881" spans="1:26" ht="14.25" customHeight="1" x14ac:dyDescent="0.2">
      <c r="A881" s="528"/>
      <c r="B881" s="528"/>
      <c r="C881" s="528"/>
      <c r="D881" s="528"/>
      <c r="E881" s="529"/>
      <c r="F881" s="528"/>
      <c r="G881" s="528"/>
      <c r="H881" s="528"/>
      <c r="I881" s="528"/>
      <c r="J881" s="528"/>
      <c r="K881" s="528"/>
      <c r="L881" s="528"/>
      <c r="M881" s="528"/>
      <c r="N881" s="528"/>
      <c r="O881" s="528"/>
      <c r="P881" s="528"/>
      <c r="Q881" s="528"/>
      <c r="R881" s="528"/>
      <c r="S881" s="528"/>
      <c r="T881" s="528"/>
      <c r="U881" s="528"/>
      <c r="V881" s="528"/>
      <c r="W881" s="528"/>
      <c r="X881" s="528"/>
      <c r="Y881" s="528"/>
      <c r="Z881" s="528"/>
    </row>
    <row r="882" spans="1:26" ht="14.25" customHeight="1" x14ac:dyDescent="0.2">
      <c r="A882" s="528"/>
      <c r="B882" s="528"/>
      <c r="C882" s="528"/>
      <c r="D882" s="528"/>
      <c r="E882" s="529"/>
      <c r="F882" s="528"/>
      <c r="G882" s="528"/>
      <c r="H882" s="528"/>
      <c r="I882" s="528"/>
      <c r="J882" s="528"/>
      <c r="K882" s="528"/>
      <c r="L882" s="528"/>
      <c r="M882" s="528"/>
      <c r="N882" s="528"/>
      <c r="O882" s="528"/>
      <c r="P882" s="528"/>
      <c r="Q882" s="528"/>
      <c r="R882" s="528"/>
      <c r="S882" s="528"/>
      <c r="T882" s="528"/>
      <c r="U882" s="528"/>
      <c r="V882" s="528"/>
      <c r="W882" s="528"/>
      <c r="X882" s="528"/>
      <c r="Y882" s="528"/>
      <c r="Z882" s="528"/>
    </row>
    <row r="883" spans="1:26" ht="14.25" customHeight="1" x14ac:dyDescent="0.2">
      <c r="A883" s="528"/>
      <c r="B883" s="528"/>
      <c r="C883" s="528"/>
      <c r="D883" s="528"/>
      <c r="E883" s="529"/>
      <c r="F883" s="528"/>
      <c r="G883" s="528"/>
      <c r="H883" s="528"/>
      <c r="I883" s="528"/>
      <c r="J883" s="528"/>
      <c r="K883" s="528"/>
      <c r="L883" s="528"/>
      <c r="M883" s="528"/>
      <c r="N883" s="528"/>
      <c r="O883" s="528"/>
      <c r="P883" s="528"/>
      <c r="Q883" s="528"/>
      <c r="R883" s="528"/>
      <c r="S883" s="528"/>
      <c r="T883" s="528"/>
      <c r="U883" s="528"/>
      <c r="V883" s="528"/>
      <c r="W883" s="528"/>
      <c r="X883" s="528"/>
      <c r="Y883" s="528"/>
      <c r="Z883" s="528"/>
    </row>
    <row r="884" spans="1:26" ht="14.25" customHeight="1" x14ac:dyDescent="0.2">
      <c r="A884" s="528"/>
      <c r="B884" s="528"/>
      <c r="C884" s="528"/>
      <c r="D884" s="528"/>
      <c r="E884" s="529"/>
      <c r="F884" s="528"/>
      <c r="G884" s="528"/>
      <c r="H884" s="528"/>
      <c r="I884" s="528"/>
      <c r="J884" s="528"/>
      <c r="K884" s="528"/>
      <c r="L884" s="528"/>
      <c r="M884" s="528"/>
      <c r="N884" s="528"/>
      <c r="O884" s="528"/>
      <c r="P884" s="528"/>
      <c r="Q884" s="528"/>
      <c r="R884" s="528"/>
      <c r="S884" s="528"/>
      <c r="T884" s="528"/>
      <c r="U884" s="528"/>
      <c r="V884" s="528"/>
      <c r="W884" s="528"/>
      <c r="X884" s="528"/>
      <c r="Y884" s="528"/>
      <c r="Z884" s="528"/>
    </row>
    <row r="885" spans="1:26" ht="14.25" customHeight="1" x14ac:dyDescent="0.2">
      <c r="A885" s="528"/>
      <c r="B885" s="528"/>
      <c r="C885" s="528"/>
      <c r="D885" s="528"/>
      <c r="E885" s="529"/>
      <c r="F885" s="528"/>
      <c r="G885" s="528"/>
      <c r="H885" s="528"/>
      <c r="I885" s="528"/>
      <c r="J885" s="528"/>
      <c r="K885" s="528"/>
      <c r="L885" s="528"/>
      <c r="M885" s="528"/>
      <c r="N885" s="528"/>
      <c r="O885" s="528"/>
      <c r="P885" s="528"/>
      <c r="Q885" s="528"/>
      <c r="R885" s="528"/>
      <c r="S885" s="528"/>
      <c r="T885" s="528"/>
      <c r="U885" s="528"/>
      <c r="V885" s="528"/>
      <c r="W885" s="528"/>
      <c r="X885" s="528"/>
      <c r="Y885" s="528"/>
      <c r="Z885" s="528"/>
    </row>
    <row r="886" spans="1:26" ht="14.25" customHeight="1" x14ac:dyDescent="0.2">
      <c r="A886" s="528"/>
      <c r="B886" s="528"/>
      <c r="C886" s="528"/>
      <c r="D886" s="528"/>
      <c r="E886" s="529"/>
      <c r="F886" s="528"/>
      <c r="G886" s="528"/>
      <c r="H886" s="528"/>
      <c r="I886" s="528"/>
      <c r="J886" s="528"/>
      <c r="K886" s="528"/>
      <c r="L886" s="528"/>
      <c r="M886" s="528"/>
      <c r="N886" s="528"/>
      <c r="O886" s="528"/>
      <c r="P886" s="528"/>
      <c r="Q886" s="528"/>
      <c r="R886" s="528"/>
      <c r="S886" s="528"/>
      <c r="T886" s="528"/>
      <c r="U886" s="528"/>
      <c r="V886" s="528"/>
      <c r="W886" s="528"/>
      <c r="X886" s="528"/>
      <c r="Y886" s="528"/>
      <c r="Z886" s="528"/>
    </row>
    <row r="887" spans="1:26" ht="14.25" customHeight="1" x14ac:dyDescent="0.2">
      <c r="A887" s="528"/>
      <c r="B887" s="528"/>
      <c r="C887" s="528"/>
      <c r="D887" s="528"/>
      <c r="E887" s="529"/>
      <c r="F887" s="528"/>
      <c r="G887" s="528"/>
      <c r="H887" s="528"/>
      <c r="I887" s="528"/>
      <c r="J887" s="528"/>
      <c r="K887" s="528"/>
      <c r="L887" s="528"/>
      <c r="M887" s="528"/>
      <c r="N887" s="528"/>
      <c r="O887" s="528"/>
      <c r="P887" s="528"/>
      <c r="Q887" s="528"/>
      <c r="R887" s="528"/>
      <c r="S887" s="528"/>
      <c r="T887" s="528"/>
      <c r="U887" s="528"/>
      <c r="V887" s="528"/>
      <c r="W887" s="528"/>
      <c r="X887" s="528"/>
      <c r="Y887" s="528"/>
      <c r="Z887" s="528"/>
    </row>
    <row r="888" spans="1:26" ht="14.25" customHeight="1" x14ac:dyDescent="0.2">
      <c r="A888" s="528"/>
      <c r="B888" s="528"/>
      <c r="C888" s="528"/>
      <c r="D888" s="528"/>
      <c r="E888" s="529"/>
      <c r="F888" s="528"/>
      <c r="G888" s="528"/>
      <c r="H888" s="528"/>
      <c r="I888" s="528"/>
      <c r="J888" s="528"/>
      <c r="K888" s="528"/>
      <c r="L888" s="528"/>
      <c r="M888" s="528"/>
      <c r="N888" s="528"/>
      <c r="O888" s="528"/>
      <c r="P888" s="528"/>
      <c r="Q888" s="528"/>
      <c r="R888" s="528"/>
      <c r="S888" s="528"/>
      <c r="T888" s="528"/>
      <c r="U888" s="528"/>
      <c r="V888" s="528"/>
      <c r="W888" s="528"/>
      <c r="X888" s="528"/>
      <c r="Y888" s="528"/>
      <c r="Z888" s="528"/>
    </row>
    <row r="889" spans="1:26" ht="14.25" customHeight="1" x14ac:dyDescent="0.2">
      <c r="A889" s="528"/>
      <c r="B889" s="528"/>
      <c r="C889" s="528"/>
      <c r="D889" s="528"/>
      <c r="E889" s="529"/>
      <c r="F889" s="528"/>
      <c r="G889" s="528"/>
      <c r="H889" s="528"/>
      <c r="I889" s="528"/>
      <c r="J889" s="528"/>
      <c r="K889" s="528"/>
      <c r="L889" s="528"/>
      <c r="M889" s="528"/>
      <c r="N889" s="528"/>
      <c r="O889" s="528"/>
      <c r="P889" s="528"/>
      <c r="Q889" s="528"/>
      <c r="R889" s="528"/>
      <c r="S889" s="528"/>
      <c r="T889" s="528"/>
      <c r="U889" s="528"/>
      <c r="V889" s="528"/>
      <c r="W889" s="528"/>
      <c r="X889" s="528"/>
      <c r="Y889" s="528"/>
      <c r="Z889" s="528"/>
    </row>
    <row r="890" spans="1:26" ht="14.25" customHeight="1" x14ac:dyDescent="0.2">
      <c r="A890" s="528"/>
      <c r="B890" s="528"/>
      <c r="C890" s="528"/>
      <c r="D890" s="528"/>
      <c r="E890" s="529"/>
      <c r="F890" s="528"/>
      <c r="G890" s="528"/>
      <c r="H890" s="528"/>
      <c r="I890" s="528"/>
      <c r="J890" s="528"/>
      <c r="K890" s="528"/>
      <c r="L890" s="528"/>
      <c r="M890" s="528"/>
      <c r="N890" s="528"/>
      <c r="O890" s="528"/>
      <c r="P890" s="528"/>
      <c r="Q890" s="528"/>
      <c r="R890" s="528"/>
      <c r="S890" s="528"/>
      <c r="T890" s="528"/>
      <c r="U890" s="528"/>
      <c r="V890" s="528"/>
      <c r="W890" s="528"/>
      <c r="X890" s="528"/>
      <c r="Y890" s="528"/>
      <c r="Z890" s="528"/>
    </row>
    <row r="891" spans="1:26" ht="14.25" customHeight="1" x14ac:dyDescent="0.2">
      <c r="A891" s="528"/>
      <c r="B891" s="528"/>
      <c r="C891" s="528"/>
      <c r="D891" s="528"/>
      <c r="E891" s="529"/>
      <c r="F891" s="528"/>
      <c r="G891" s="528"/>
      <c r="H891" s="528"/>
      <c r="I891" s="528"/>
      <c r="J891" s="528"/>
      <c r="K891" s="528"/>
      <c r="L891" s="528"/>
      <c r="M891" s="528"/>
      <c r="N891" s="528"/>
      <c r="O891" s="528"/>
      <c r="P891" s="528"/>
      <c r="Q891" s="528"/>
      <c r="R891" s="528"/>
      <c r="S891" s="528"/>
      <c r="T891" s="528"/>
      <c r="U891" s="528"/>
      <c r="V891" s="528"/>
      <c r="W891" s="528"/>
      <c r="X891" s="528"/>
      <c r="Y891" s="528"/>
      <c r="Z891" s="528"/>
    </row>
    <row r="892" spans="1:26" ht="14.25" customHeight="1" x14ac:dyDescent="0.2">
      <c r="A892" s="528"/>
      <c r="B892" s="528"/>
      <c r="C892" s="528"/>
      <c r="D892" s="528"/>
      <c r="E892" s="529"/>
      <c r="F892" s="528"/>
      <c r="G892" s="528"/>
      <c r="H892" s="528"/>
      <c r="I892" s="528"/>
      <c r="J892" s="528"/>
      <c r="K892" s="528"/>
      <c r="L892" s="528"/>
      <c r="M892" s="528"/>
      <c r="N892" s="528"/>
      <c r="O892" s="528"/>
      <c r="P892" s="528"/>
      <c r="Q892" s="528"/>
      <c r="R892" s="528"/>
      <c r="S892" s="528"/>
      <c r="T892" s="528"/>
      <c r="U892" s="528"/>
      <c r="V892" s="528"/>
      <c r="W892" s="528"/>
      <c r="X892" s="528"/>
      <c r="Y892" s="528"/>
      <c r="Z892" s="528"/>
    </row>
    <row r="893" spans="1:26" ht="14.25" customHeight="1" x14ac:dyDescent="0.2">
      <c r="A893" s="528"/>
      <c r="B893" s="528"/>
      <c r="C893" s="528"/>
      <c r="D893" s="528"/>
      <c r="E893" s="529"/>
      <c r="F893" s="528"/>
      <c r="G893" s="528"/>
      <c r="H893" s="528"/>
      <c r="I893" s="528"/>
      <c r="J893" s="528"/>
      <c r="K893" s="528"/>
      <c r="L893" s="528"/>
      <c r="M893" s="528"/>
      <c r="N893" s="528"/>
      <c r="O893" s="528"/>
      <c r="P893" s="528"/>
      <c r="Q893" s="528"/>
      <c r="R893" s="528"/>
      <c r="S893" s="528"/>
      <c r="T893" s="528"/>
      <c r="U893" s="528"/>
      <c r="V893" s="528"/>
      <c r="W893" s="528"/>
      <c r="X893" s="528"/>
      <c r="Y893" s="528"/>
      <c r="Z893" s="528"/>
    </row>
    <row r="894" spans="1:26" ht="14.25" customHeight="1" x14ac:dyDescent="0.2">
      <c r="A894" s="528"/>
      <c r="B894" s="528"/>
      <c r="C894" s="528"/>
      <c r="D894" s="528"/>
      <c r="E894" s="529"/>
      <c r="F894" s="528"/>
      <c r="G894" s="528"/>
      <c r="H894" s="528"/>
      <c r="I894" s="528"/>
      <c r="J894" s="528"/>
      <c r="K894" s="528"/>
      <c r="L894" s="528"/>
      <c r="M894" s="528"/>
      <c r="N894" s="528"/>
      <c r="O894" s="528"/>
      <c r="P894" s="528"/>
      <c r="Q894" s="528"/>
      <c r="R894" s="528"/>
      <c r="S894" s="528"/>
      <c r="T894" s="528"/>
      <c r="U894" s="528"/>
      <c r="V894" s="528"/>
      <c r="W894" s="528"/>
      <c r="X894" s="528"/>
      <c r="Y894" s="528"/>
      <c r="Z894" s="528"/>
    </row>
    <row r="895" spans="1:26" ht="14.25" customHeight="1" x14ac:dyDescent="0.2">
      <c r="A895" s="528"/>
      <c r="B895" s="528"/>
      <c r="C895" s="528"/>
      <c r="D895" s="528"/>
      <c r="E895" s="529"/>
      <c r="F895" s="528"/>
      <c r="G895" s="528"/>
      <c r="H895" s="528"/>
      <c r="I895" s="528"/>
      <c r="J895" s="528"/>
      <c r="K895" s="528"/>
      <c r="L895" s="528"/>
      <c r="M895" s="528"/>
      <c r="N895" s="528"/>
      <c r="O895" s="528"/>
      <c r="P895" s="528"/>
      <c r="Q895" s="528"/>
      <c r="R895" s="528"/>
      <c r="S895" s="528"/>
      <c r="T895" s="528"/>
      <c r="U895" s="528"/>
      <c r="V895" s="528"/>
      <c r="W895" s="528"/>
      <c r="X895" s="528"/>
      <c r="Y895" s="528"/>
      <c r="Z895" s="528"/>
    </row>
    <row r="896" spans="1:26" ht="14.25" customHeight="1" x14ac:dyDescent="0.2">
      <c r="A896" s="528"/>
      <c r="B896" s="528"/>
      <c r="C896" s="528"/>
      <c r="D896" s="528"/>
      <c r="E896" s="529"/>
      <c r="F896" s="528"/>
      <c r="G896" s="528"/>
      <c r="H896" s="528"/>
      <c r="I896" s="528"/>
      <c r="J896" s="528"/>
      <c r="K896" s="528"/>
      <c r="L896" s="528"/>
      <c r="M896" s="528"/>
      <c r="N896" s="528"/>
      <c r="O896" s="528"/>
      <c r="P896" s="528"/>
      <c r="Q896" s="528"/>
      <c r="R896" s="528"/>
      <c r="S896" s="528"/>
      <c r="T896" s="528"/>
      <c r="U896" s="528"/>
      <c r="V896" s="528"/>
      <c r="W896" s="528"/>
      <c r="X896" s="528"/>
      <c r="Y896" s="528"/>
      <c r="Z896" s="528"/>
    </row>
    <row r="897" spans="1:26" ht="14.25" customHeight="1" x14ac:dyDescent="0.2">
      <c r="A897" s="528"/>
      <c r="B897" s="528"/>
      <c r="C897" s="528"/>
      <c r="D897" s="528"/>
      <c r="E897" s="529"/>
      <c r="F897" s="528"/>
      <c r="G897" s="528"/>
      <c r="H897" s="528"/>
      <c r="I897" s="528"/>
      <c r="J897" s="528"/>
      <c r="K897" s="528"/>
      <c r="L897" s="528"/>
      <c r="M897" s="528"/>
      <c r="N897" s="528"/>
      <c r="O897" s="528"/>
      <c r="P897" s="528"/>
      <c r="Q897" s="528"/>
      <c r="R897" s="528"/>
      <c r="S897" s="528"/>
      <c r="T897" s="528"/>
      <c r="U897" s="528"/>
      <c r="V897" s="528"/>
      <c r="W897" s="528"/>
      <c r="X897" s="528"/>
      <c r="Y897" s="528"/>
      <c r="Z897" s="528"/>
    </row>
    <row r="898" spans="1:26" ht="14.25" customHeight="1" x14ac:dyDescent="0.2">
      <c r="A898" s="528"/>
      <c r="B898" s="528"/>
      <c r="C898" s="528"/>
      <c r="D898" s="528"/>
      <c r="E898" s="529"/>
      <c r="F898" s="528"/>
      <c r="G898" s="528"/>
      <c r="H898" s="528"/>
      <c r="I898" s="528"/>
      <c r="J898" s="528"/>
      <c r="K898" s="528"/>
      <c r="L898" s="528"/>
      <c r="M898" s="528"/>
      <c r="N898" s="528"/>
      <c r="O898" s="528"/>
      <c r="P898" s="528"/>
      <c r="Q898" s="528"/>
      <c r="R898" s="528"/>
      <c r="S898" s="528"/>
      <c r="T898" s="528"/>
      <c r="U898" s="528"/>
      <c r="V898" s="528"/>
      <c r="W898" s="528"/>
      <c r="X898" s="528"/>
      <c r="Y898" s="528"/>
      <c r="Z898" s="528"/>
    </row>
    <row r="899" spans="1:26" ht="14.25" customHeight="1" x14ac:dyDescent="0.2">
      <c r="A899" s="528"/>
      <c r="B899" s="528"/>
      <c r="C899" s="528"/>
      <c r="D899" s="528"/>
      <c r="E899" s="529"/>
      <c r="F899" s="528"/>
      <c r="G899" s="528"/>
      <c r="H899" s="528"/>
      <c r="I899" s="528"/>
      <c r="J899" s="528"/>
      <c r="K899" s="528"/>
      <c r="L899" s="528"/>
      <c r="M899" s="528"/>
      <c r="N899" s="528"/>
      <c r="O899" s="528"/>
      <c r="P899" s="528"/>
      <c r="Q899" s="528"/>
      <c r="R899" s="528"/>
      <c r="S899" s="528"/>
      <c r="T899" s="528"/>
      <c r="U899" s="528"/>
      <c r="V899" s="528"/>
      <c r="W899" s="528"/>
      <c r="X899" s="528"/>
      <c r="Y899" s="528"/>
      <c r="Z899" s="528"/>
    </row>
    <row r="900" spans="1:26" ht="14.25" customHeight="1" x14ac:dyDescent="0.2">
      <c r="A900" s="528"/>
      <c r="B900" s="528"/>
      <c r="C900" s="528"/>
      <c r="D900" s="528"/>
      <c r="E900" s="529"/>
      <c r="F900" s="528"/>
      <c r="G900" s="528"/>
      <c r="H900" s="528"/>
      <c r="I900" s="528"/>
      <c r="J900" s="528"/>
      <c r="K900" s="528"/>
      <c r="L900" s="528"/>
      <c r="M900" s="528"/>
      <c r="N900" s="528"/>
      <c r="O900" s="528"/>
      <c r="P900" s="528"/>
      <c r="Q900" s="528"/>
      <c r="R900" s="528"/>
      <c r="S900" s="528"/>
      <c r="T900" s="528"/>
      <c r="U900" s="528"/>
      <c r="V900" s="528"/>
      <c r="W900" s="528"/>
      <c r="X900" s="528"/>
      <c r="Y900" s="528"/>
      <c r="Z900" s="528"/>
    </row>
    <row r="901" spans="1:26" ht="14.25" customHeight="1" x14ac:dyDescent="0.2">
      <c r="A901" s="528"/>
      <c r="B901" s="528"/>
      <c r="C901" s="528"/>
      <c r="D901" s="528"/>
      <c r="E901" s="529"/>
      <c r="F901" s="528"/>
      <c r="G901" s="528"/>
      <c r="H901" s="528"/>
      <c r="I901" s="528"/>
      <c r="J901" s="528"/>
      <c r="K901" s="528"/>
      <c r="L901" s="528"/>
      <c r="M901" s="528"/>
      <c r="N901" s="528"/>
      <c r="O901" s="528"/>
      <c r="P901" s="528"/>
      <c r="Q901" s="528"/>
      <c r="R901" s="528"/>
      <c r="S901" s="528"/>
      <c r="T901" s="528"/>
      <c r="U901" s="528"/>
      <c r="V901" s="528"/>
      <c r="W901" s="528"/>
      <c r="X901" s="528"/>
      <c r="Y901" s="528"/>
      <c r="Z901" s="528"/>
    </row>
    <row r="902" spans="1:26" ht="14.25" customHeight="1" x14ac:dyDescent="0.2">
      <c r="A902" s="528"/>
      <c r="B902" s="528"/>
      <c r="C902" s="528"/>
      <c r="D902" s="528"/>
      <c r="E902" s="529"/>
      <c r="F902" s="528"/>
      <c r="G902" s="528"/>
      <c r="H902" s="528"/>
      <c r="I902" s="528"/>
      <c r="J902" s="528"/>
      <c r="K902" s="528"/>
      <c r="L902" s="528"/>
      <c r="M902" s="528"/>
      <c r="N902" s="528"/>
      <c r="O902" s="528"/>
      <c r="P902" s="528"/>
      <c r="Q902" s="528"/>
      <c r="R902" s="528"/>
      <c r="S902" s="528"/>
      <c r="T902" s="528"/>
      <c r="U902" s="528"/>
      <c r="V902" s="528"/>
      <c r="W902" s="528"/>
      <c r="X902" s="528"/>
      <c r="Y902" s="528"/>
      <c r="Z902" s="528"/>
    </row>
    <row r="903" spans="1:26" ht="14.25" customHeight="1" x14ac:dyDescent="0.2">
      <c r="A903" s="528"/>
      <c r="B903" s="528"/>
      <c r="C903" s="528"/>
      <c r="D903" s="528"/>
      <c r="E903" s="529"/>
      <c r="F903" s="528"/>
      <c r="G903" s="528"/>
      <c r="H903" s="528"/>
      <c r="I903" s="528"/>
      <c r="J903" s="528"/>
      <c r="K903" s="528"/>
      <c r="L903" s="528"/>
      <c r="M903" s="528"/>
      <c r="N903" s="528"/>
      <c r="O903" s="528"/>
      <c r="P903" s="528"/>
      <c r="Q903" s="528"/>
      <c r="R903" s="528"/>
      <c r="S903" s="528"/>
      <c r="T903" s="528"/>
      <c r="U903" s="528"/>
      <c r="V903" s="528"/>
      <c r="W903" s="528"/>
      <c r="X903" s="528"/>
      <c r="Y903" s="528"/>
      <c r="Z903" s="528"/>
    </row>
    <row r="904" spans="1:26" ht="14.25" customHeight="1" x14ac:dyDescent="0.2">
      <c r="A904" s="528"/>
      <c r="B904" s="528"/>
      <c r="C904" s="528"/>
      <c r="D904" s="528"/>
      <c r="E904" s="529"/>
      <c r="F904" s="528"/>
      <c r="G904" s="528"/>
      <c r="H904" s="528"/>
      <c r="I904" s="528"/>
      <c r="J904" s="528"/>
      <c r="K904" s="528"/>
      <c r="L904" s="528"/>
      <c r="M904" s="528"/>
      <c r="N904" s="528"/>
      <c r="O904" s="528"/>
      <c r="P904" s="528"/>
      <c r="Q904" s="528"/>
      <c r="R904" s="528"/>
      <c r="S904" s="528"/>
      <c r="T904" s="528"/>
      <c r="U904" s="528"/>
      <c r="V904" s="528"/>
      <c r="W904" s="528"/>
      <c r="X904" s="528"/>
      <c r="Y904" s="528"/>
      <c r="Z904" s="528"/>
    </row>
    <row r="905" spans="1:26" ht="14.25" customHeight="1" x14ac:dyDescent="0.2">
      <c r="A905" s="528"/>
      <c r="B905" s="528"/>
      <c r="C905" s="528"/>
      <c r="D905" s="528"/>
      <c r="E905" s="529"/>
      <c r="F905" s="528"/>
      <c r="G905" s="528"/>
      <c r="H905" s="528"/>
      <c r="I905" s="528"/>
      <c r="J905" s="528"/>
      <c r="K905" s="528"/>
      <c r="L905" s="528"/>
      <c r="M905" s="528"/>
      <c r="N905" s="528"/>
      <c r="O905" s="528"/>
      <c r="P905" s="528"/>
      <c r="Q905" s="528"/>
      <c r="R905" s="528"/>
      <c r="S905" s="528"/>
      <c r="T905" s="528"/>
      <c r="U905" s="528"/>
      <c r="V905" s="528"/>
      <c r="W905" s="528"/>
      <c r="X905" s="528"/>
      <c r="Y905" s="528"/>
      <c r="Z905" s="528"/>
    </row>
    <row r="906" spans="1:26" ht="14.25" customHeight="1" x14ac:dyDescent="0.2">
      <c r="A906" s="528"/>
      <c r="B906" s="528"/>
      <c r="C906" s="528"/>
      <c r="D906" s="528"/>
      <c r="E906" s="529"/>
      <c r="F906" s="528"/>
      <c r="G906" s="528"/>
      <c r="H906" s="528"/>
      <c r="I906" s="528"/>
      <c r="J906" s="528"/>
      <c r="K906" s="528"/>
      <c r="L906" s="528"/>
      <c r="M906" s="528"/>
      <c r="N906" s="528"/>
      <c r="O906" s="528"/>
      <c r="P906" s="528"/>
      <c r="Q906" s="528"/>
      <c r="R906" s="528"/>
      <c r="S906" s="528"/>
      <c r="T906" s="528"/>
      <c r="U906" s="528"/>
      <c r="V906" s="528"/>
      <c r="W906" s="528"/>
      <c r="X906" s="528"/>
      <c r="Y906" s="528"/>
      <c r="Z906" s="528"/>
    </row>
    <row r="907" spans="1:26" ht="14.25" customHeight="1" x14ac:dyDescent="0.2">
      <c r="A907" s="528"/>
      <c r="B907" s="528"/>
      <c r="C907" s="528"/>
      <c r="D907" s="528"/>
      <c r="E907" s="529"/>
      <c r="F907" s="528"/>
      <c r="G907" s="528"/>
      <c r="H907" s="528"/>
      <c r="I907" s="528"/>
      <c r="J907" s="528"/>
      <c r="K907" s="528"/>
      <c r="L907" s="528"/>
      <c r="M907" s="528"/>
      <c r="N907" s="528"/>
      <c r="O907" s="528"/>
      <c r="P907" s="528"/>
      <c r="Q907" s="528"/>
      <c r="R907" s="528"/>
      <c r="S907" s="528"/>
      <c r="T907" s="528"/>
      <c r="U907" s="528"/>
      <c r="V907" s="528"/>
      <c r="W907" s="528"/>
      <c r="X907" s="528"/>
      <c r="Y907" s="528"/>
      <c r="Z907" s="528"/>
    </row>
    <row r="908" spans="1:26" ht="14.25" customHeight="1" x14ac:dyDescent="0.2">
      <c r="A908" s="528"/>
      <c r="B908" s="528"/>
      <c r="C908" s="528"/>
      <c r="D908" s="528"/>
      <c r="E908" s="529"/>
      <c r="F908" s="528"/>
      <c r="G908" s="528"/>
      <c r="H908" s="528"/>
      <c r="I908" s="528"/>
      <c r="J908" s="528"/>
      <c r="K908" s="528"/>
      <c r="L908" s="528"/>
      <c r="M908" s="528"/>
      <c r="N908" s="528"/>
      <c r="O908" s="528"/>
      <c r="P908" s="528"/>
      <c r="Q908" s="528"/>
      <c r="R908" s="528"/>
      <c r="S908" s="528"/>
      <c r="T908" s="528"/>
      <c r="U908" s="528"/>
      <c r="V908" s="528"/>
      <c r="W908" s="528"/>
      <c r="X908" s="528"/>
      <c r="Y908" s="528"/>
      <c r="Z908" s="528"/>
    </row>
    <row r="909" spans="1:26" ht="14.25" customHeight="1" x14ac:dyDescent="0.2">
      <c r="A909" s="528"/>
      <c r="B909" s="528"/>
      <c r="C909" s="528"/>
      <c r="D909" s="528"/>
      <c r="E909" s="529"/>
      <c r="F909" s="528"/>
      <c r="G909" s="528"/>
      <c r="H909" s="528"/>
      <c r="I909" s="528"/>
      <c r="J909" s="528"/>
      <c r="K909" s="528"/>
      <c r="L909" s="528"/>
      <c r="M909" s="528"/>
      <c r="N909" s="528"/>
      <c r="O909" s="528"/>
      <c r="P909" s="528"/>
      <c r="Q909" s="528"/>
      <c r="R909" s="528"/>
      <c r="S909" s="528"/>
      <c r="T909" s="528"/>
      <c r="U909" s="528"/>
      <c r="V909" s="528"/>
      <c r="W909" s="528"/>
      <c r="X909" s="528"/>
      <c r="Y909" s="528"/>
      <c r="Z909" s="528"/>
    </row>
    <row r="910" spans="1:26" ht="14.25" customHeight="1" x14ac:dyDescent="0.2">
      <c r="A910" s="528"/>
      <c r="B910" s="528"/>
      <c r="C910" s="528"/>
      <c r="D910" s="528"/>
      <c r="E910" s="529"/>
      <c r="F910" s="528"/>
      <c r="G910" s="528"/>
      <c r="H910" s="528"/>
      <c r="I910" s="528"/>
      <c r="J910" s="528"/>
      <c r="K910" s="528"/>
      <c r="L910" s="528"/>
      <c r="M910" s="528"/>
      <c r="N910" s="528"/>
      <c r="O910" s="528"/>
      <c r="P910" s="528"/>
      <c r="Q910" s="528"/>
      <c r="R910" s="528"/>
      <c r="S910" s="528"/>
      <c r="T910" s="528"/>
      <c r="U910" s="528"/>
      <c r="V910" s="528"/>
      <c r="W910" s="528"/>
      <c r="X910" s="528"/>
      <c r="Y910" s="528"/>
      <c r="Z910" s="528"/>
    </row>
    <row r="911" spans="1:26" ht="14.25" customHeight="1" x14ac:dyDescent="0.2">
      <c r="A911" s="528"/>
      <c r="B911" s="528"/>
      <c r="C911" s="528"/>
      <c r="D911" s="528"/>
      <c r="E911" s="529"/>
      <c r="F911" s="528"/>
      <c r="G911" s="528"/>
      <c r="H911" s="528"/>
      <c r="I911" s="528"/>
      <c r="J911" s="528"/>
      <c r="K911" s="528"/>
      <c r="L911" s="528"/>
      <c r="M911" s="528"/>
      <c r="N911" s="528"/>
      <c r="O911" s="528"/>
      <c r="P911" s="528"/>
      <c r="Q911" s="528"/>
      <c r="R911" s="528"/>
      <c r="S911" s="528"/>
      <c r="T911" s="528"/>
      <c r="U911" s="528"/>
      <c r="V911" s="528"/>
      <c r="W911" s="528"/>
      <c r="X911" s="528"/>
      <c r="Y911" s="528"/>
      <c r="Z911" s="528"/>
    </row>
    <row r="912" spans="1:26" ht="14.25" customHeight="1" x14ac:dyDescent="0.2">
      <c r="A912" s="528"/>
      <c r="B912" s="528"/>
      <c r="C912" s="528"/>
      <c r="D912" s="528"/>
      <c r="E912" s="529"/>
      <c r="F912" s="528"/>
      <c r="G912" s="528"/>
      <c r="H912" s="528"/>
      <c r="I912" s="528"/>
      <c r="J912" s="528"/>
      <c r="K912" s="528"/>
      <c r="L912" s="528"/>
      <c r="M912" s="528"/>
      <c r="N912" s="528"/>
      <c r="O912" s="528"/>
      <c r="P912" s="528"/>
      <c r="Q912" s="528"/>
      <c r="R912" s="528"/>
      <c r="S912" s="528"/>
      <c r="T912" s="528"/>
      <c r="U912" s="528"/>
      <c r="V912" s="528"/>
      <c r="W912" s="528"/>
      <c r="X912" s="528"/>
      <c r="Y912" s="528"/>
      <c r="Z912" s="528"/>
    </row>
    <row r="913" spans="1:26" ht="14.25" customHeight="1" x14ac:dyDescent="0.2">
      <c r="A913" s="528"/>
      <c r="B913" s="528"/>
      <c r="C913" s="528"/>
      <c r="D913" s="528"/>
      <c r="E913" s="529"/>
      <c r="F913" s="528"/>
      <c r="G913" s="528"/>
      <c r="H913" s="528"/>
      <c r="I913" s="528"/>
      <c r="J913" s="528"/>
      <c r="K913" s="528"/>
      <c r="L913" s="528"/>
      <c r="M913" s="528"/>
      <c r="N913" s="528"/>
      <c r="O913" s="528"/>
      <c r="P913" s="528"/>
      <c r="Q913" s="528"/>
      <c r="R913" s="528"/>
      <c r="S913" s="528"/>
      <c r="T913" s="528"/>
      <c r="U913" s="528"/>
      <c r="V913" s="528"/>
      <c r="W913" s="528"/>
      <c r="X913" s="528"/>
      <c r="Y913" s="528"/>
      <c r="Z913" s="528"/>
    </row>
    <row r="914" spans="1:26" ht="14.25" customHeight="1" x14ac:dyDescent="0.2">
      <c r="A914" s="528"/>
      <c r="B914" s="528"/>
      <c r="C914" s="528"/>
      <c r="D914" s="528"/>
      <c r="E914" s="529"/>
      <c r="F914" s="528"/>
      <c r="G914" s="528"/>
      <c r="H914" s="528"/>
      <c r="I914" s="528"/>
      <c r="J914" s="528"/>
      <c r="K914" s="528"/>
      <c r="L914" s="528"/>
      <c r="M914" s="528"/>
      <c r="N914" s="528"/>
      <c r="O914" s="528"/>
      <c r="P914" s="528"/>
      <c r="Q914" s="528"/>
      <c r="R914" s="528"/>
      <c r="S914" s="528"/>
      <c r="T914" s="528"/>
      <c r="U914" s="528"/>
      <c r="V914" s="528"/>
      <c r="W914" s="528"/>
      <c r="X914" s="528"/>
      <c r="Y914" s="528"/>
      <c r="Z914" s="528"/>
    </row>
    <row r="915" spans="1:26" ht="14.25" customHeight="1" x14ac:dyDescent="0.2">
      <c r="A915" s="528"/>
      <c r="B915" s="528"/>
      <c r="C915" s="528"/>
      <c r="D915" s="528"/>
      <c r="E915" s="529"/>
      <c r="F915" s="528"/>
      <c r="G915" s="528"/>
      <c r="H915" s="528"/>
      <c r="I915" s="528"/>
      <c r="J915" s="528"/>
      <c r="K915" s="528"/>
      <c r="L915" s="528"/>
      <c r="M915" s="528"/>
      <c r="N915" s="528"/>
      <c r="O915" s="528"/>
      <c r="P915" s="528"/>
      <c r="Q915" s="528"/>
      <c r="R915" s="528"/>
      <c r="S915" s="528"/>
      <c r="T915" s="528"/>
      <c r="U915" s="528"/>
      <c r="V915" s="528"/>
      <c r="W915" s="528"/>
      <c r="X915" s="528"/>
      <c r="Y915" s="528"/>
      <c r="Z915" s="528"/>
    </row>
    <row r="916" spans="1:26" ht="14.25" customHeight="1" x14ac:dyDescent="0.2">
      <c r="A916" s="528"/>
      <c r="B916" s="528"/>
      <c r="C916" s="528"/>
      <c r="D916" s="528"/>
      <c r="E916" s="529"/>
      <c r="F916" s="528"/>
      <c r="G916" s="528"/>
      <c r="H916" s="528"/>
      <c r="I916" s="528"/>
      <c r="J916" s="528"/>
      <c r="K916" s="528"/>
      <c r="L916" s="528"/>
      <c r="M916" s="528"/>
      <c r="N916" s="528"/>
      <c r="O916" s="528"/>
      <c r="P916" s="528"/>
      <c r="Q916" s="528"/>
      <c r="R916" s="528"/>
      <c r="S916" s="528"/>
      <c r="T916" s="528"/>
      <c r="U916" s="528"/>
      <c r="V916" s="528"/>
      <c r="W916" s="528"/>
      <c r="X916" s="528"/>
      <c r="Y916" s="528"/>
      <c r="Z916" s="528"/>
    </row>
    <row r="917" spans="1:26" ht="14.25" customHeight="1" x14ac:dyDescent="0.2">
      <c r="A917" s="528"/>
      <c r="B917" s="528"/>
      <c r="C917" s="528"/>
      <c r="D917" s="528"/>
      <c r="E917" s="529"/>
      <c r="F917" s="528"/>
      <c r="G917" s="528"/>
      <c r="H917" s="528"/>
      <c r="I917" s="528"/>
      <c r="J917" s="528"/>
      <c r="K917" s="528"/>
      <c r="L917" s="528"/>
      <c r="M917" s="528"/>
      <c r="N917" s="528"/>
      <c r="O917" s="528"/>
      <c r="P917" s="528"/>
      <c r="Q917" s="528"/>
      <c r="R917" s="528"/>
      <c r="S917" s="528"/>
      <c r="T917" s="528"/>
      <c r="U917" s="528"/>
      <c r="V917" s="528"/>
      <c r="W917" s="528"/>
      <c r="X917" s="528"/>
      <c r="Y917" s="528"/>
      <c r="Z917" s="528"/>
    </row>
    <row r="918" spans="1:26" ht="14.25" customHeight="1" x14ac:dyDescent="0.2">
      <c r="A918" s="528"/>
      <c r="B918" s="528"/>
      <c r="C918" s="528"/>
      <c r="D918" s="528"/>
      <c r="E918" s="529"/>
      <c r="F918" s="528"/>
      <c r="G918" s="528"/>
      <c r="H918" s="528"/>
      <c r="I918" s="528"/>
      <c r="J918" s="528"/>
      <c r="K918" s="528"/>
      <c r="L918" s="528"/>
      <c r="M918" s="528"/>
      <c r="N918" s="528"/>
      <c r="O918" s="528"/>
      <c r="P918" s="528"/>
      <c r="Q918" s="528"/>
      <c r="R918" s="528"/>
      <c r="S918" s="528"/>
      <c r="T918" s="528"/>
      <c r="U918" s="528"/>
      <c r="V918" s="528"/>
      <c r="W918" s="528"/>
      <c r="X918" s="528"/>
      <c r="Y918" s="528"/>
      <c r="Z918" s="528"/>
    </row>
    <row r="919" spans="1:26" ht="14.25" customHeight="1" x14ac:dyDescent="0.2">
      <c r="A919" s="528"/>
      <c r="B919" s="528"/>
      <c r="C919" s="528"/>
      <c r="D919" s="528"/>
      <c r="E919" s="529"/>
      <c r="F919" s="528"/>
      <c r="G919" s="528"/>
      <c r="H919" s="528"/>
      <c r="I919" s="528"/>
      <c r="J919" s="528"/>
      <c r="K919" s="528"/>
      <c r="L919" s="528"/>
      <c r="M919" s="528"/>
      <c r="N919" s="528"/>
      <c r="O919" s="528"/>
      <c r="P919" s="528"/>
      <c r="Q919" s="528"/>
      <c r="R919" s="528"/>
      <c r="S919" s="528"/>
      <c r="T919" s="528"/>
      <c r="U919" s="528"/>
      <c r="V919" s="528"/>
      <c r="W919" s="528"/>
      <c r="X919" s="528"/>
      <c r="Y919" s="528"/>
      <c r="Z919" s="528"/>
    </row>
    <row r="920" spans="1:26" ht="14.25" customHeight="1" x14ac:dyDescent="0.2">
      <c r="A920" s="528"/>
      <c r="B920" s="528"/>
      <c r="C920" s="528"/>
      <c r="D920" s="528"/>
      <c r="E920" s="529"/>
      <c r="F920" s="528"/>
      <c r="G920" s="528"/>
      <c r="H920" s="528"/>
      <c r="I920" s="528"/>
      <c r="J920" s="528"/>
      <c r="K920" s="528"/>
      <c r="L920" s="528"/>
      <c r="M920" s="528"/>
      <c r="N920" s="528"/>
      <c r="O920" s="528"/>
      <c r="P920" s="528"/>
      <c r="Q920" s="528"/>
      <c r="R920" s="528"/>
      <c r="S920" s="528"/>
      <c r="T920" s="528"/>
      <c r="U920" s="528"/>
      <c r="V920" s="528"/>
      <c r="W920" s="528"/>
      <c r="X920" s="528"/>
      <c r="Y920" s="528"/>
      <c r="Z920" s="528"/>
    </row>
    <row r="921" spans="1:26" ht="14.25" customHeight="1" x14ac:dyDescent="0.2">
      <c r="A921" s="528"/>
      <c r="B921" s="528"/>
      <c r="C921" s="528"/>
      <c r="D921" s="528"/>
      <c r="E921" s="529"/>
      <c r="F921" s="528"/>
      <c r="G921" s="528"/>
      <c r="H921" s="528"/>
      <c r="I921" s="528"/>
      <c r="J921" s="528"/>
      <c r="K921" s="528"/>
      <c r="L921" s="528"/>
      <c r="M921" s="528"/>
      <c r="N921" s="528"/>
      <c r="O921" s="528"/>
      <c r="P921" s="528"/>
      <c r="Q921" s="528"/>
      <c r="R921" s="528"/>
      <c r="S921" s="528"/>
      <c r="T921" s="528"/>
      <c r="U921" s="528"/>
      <c r="V921" s="528"/>
      <c r="W921" s="528"/>
      <c r="X921" s="528"/>
      <c r="Y921" s="528"/>
      <c r="Z921" s="528"/>
    </row>
    <row r="922" spans="1:26" ht="14.25" customHeight="1" x14ac:dyDescent="0.2">
      <c r="A922" s="528"/>
      <c r="B922" s="528"/>
      <c r="C922" s="528"/>
      <c r="D922" s="528"/>
      <c r="E922" s="529"/>
      <c r="F922" s="528"/>
      <c r="G922" s="528"/>
      <c r="H922" s="528"/>
      <c r="I922" s="528"/>
      <c r="J922" s="528"/>
      <c r="K922" s="528"/>
      <c r="L922" s="528"/>
      <c r="M922" s="528"/>
      <c r="N922" s="528"/>
      <c r="O922" s="528"/>
      <c r="P922" s="528"/>
      <c r="Q922" s="528"/>
      <c r="R922" s="528"/>
      <c r="S922" s="528"/>
      <c r="T922" s="528"/>
      <c r="U922" s="528"/>
      <c r="V922" s="528"/>
      <c r="W922" s="528"/>
      <c r="X922" s="528"/>
      <c r="Y922" s="528"/>
      <c r="Z922" s="528"/>
    </row>
    <row r="923" spans="1:26" ht="14.25" customHeight="1" x14ac:dyDescent="0.2">
      <c r="A923" s="528"/>
      <c r="B923" s="528"/>
      <c r="C923" s="528"/>
      <c r="D923" s="528"/>
      <c r="E923" s="529"/>
      <c r="F923" s="528"/>
      <c r="G923" s="528"/>
      <c r="H923" s="528"/>
      <c r="I923" s="528"/>
      <c r="J923" s="528"/>
      <c r="K923" s="528"/>
      <c r="L923" s="528"/>
      <c r="M923" s="528"/>
      <c r="N923" s="528"/>
      <c r="O923" s="528"/>
      <c r="P923" s="528"/>
      <c r="Q923" s="528"/>
      <c r="R923" s="528"/>
      <c r="S923" s="528"/>
      <c r="T923" s="528"/>
      <c r="U923" s="528"/>
      <c r="V923" s="528"/>
      <c r="W923" s="528"/>
      <c r="X923" s="528"/>
      <c r="Y923" s="528"/>
      <c r="Z923" s="528"/>
    </row>
    <row r="924" spans="1:26" ht="14.25" customHeight="1" x14ac:dyDescent="0.2">
      <c r="A924" s="528"/>
      <c r="B924" s="528"/>
      <c r="C924" s="528"/>
      <c r="D924" s="528"/>
      <c r="E924" s="529"/>
      <c r="F924" s="528"/>
      <c r="G924" s="528"/>
      <c r="H924" s="528"/>
      <c r="I924" s="528"/>
      <c r="J924" s="528"/>
      <c r="K924" s="528"/>
      <c r="L924" s="528"/>
      <c r="M924" s="528"/>
      <c r="N924" s="528"/>
      <c r="O924" s="528"/>
      <c r="P924" s="528"/>
      <c r="Q924" s="528"/>
      <c r="R924" s="528"/>
      <c r="S924" s="528"/>
      <c r="T924" s="528"/>
      <c r="U924" s="528"/>
      <c r="V924" s="528"/>
      <c r="W924" s="528"/>
      <c r="X924" s="528"/>
      <c r="Y924" s="528"/>
      <c r="Z924" s="528"/>
    </row>
    <row r="925" spans="1:26" ht="14.25" customHeight="1" x14ac:dyDescent="0.2">
      <c r="A925" s="528"/>
      <c r="B925" s="528"/>
      <c r="C925" s="528"/>
      <c r="D925" s="528"/>
      <c r="E925" s="529"/>
      <c r="F925" s="528"/>
      <c r="G925" s="528"/>
      <c r="H925" s="528"/>
      <c r="I925" s="528"/>
      <c r="J925" s="528"/>
      <c r="K925" s="528"/>
      <c r="L925" s="528"/>
      <c r="M925" s="528"/>
      <c r="N925" s="528"/>
      <c r="O925" s="528"/>
      <c r="P925" s="528"/>
      <c r="Q925" s="528"/>
      <c r="R925" s="528"/>
      <c r="S925" s="528"/>
      <c r="T925" s="528"/>
      <c r="U925" s="528"/>
      <c r="V925" s="528"/>
      <c r="W925" s="528"/>
      <c r="X925" s="528"/>
      <c r="Y925" s="528"/>
      <c r="Z925" s="528"/>
    </row>
    <row r="926" spans="1:26" ht="14.25" customHeight="1" x14ac:dyDescent="0.2">
      <c r="A926" s="528"/>
      <c r="B926" s="528"/>
      <c r="C926" s="528"/>
      <c r="D926" s="528"/>
      <c r="E926" s="529"/>
      <c r="F926" s="528"/>
      <c r="G926" s="528"/>
      <c r="H926" s="528"/>
      <c r="I926" s="528"/>
      <c r="J926" s="528"/>
      <c r="K926" s="528"/>
      <c r="L926" s="528"/>
      <c r="M926" s="528"/>
      <c r="N926" s="528"/>
      <c r="O926" s="528"/>
      <c r="P926" s="528"/>
      <c r="Q926" s="528"/>
      <c r="R926" s="528"/>
      <c r="S926" s="528"/>
      <c r="T926" s="528"/>
      <c r="U926" s="528"/>
      <c r="V926" s="528"/>
      <c r="W926" s="528"/>
      <c r="X926" s="528"/>
      <c r="Y926" s="528"/>
      <c r="Z926" s="528"/>
    </row>
    <row r="927" spans="1:26" ht="14.25" customHeight="1" x14ac:dyDescent="0.2">
      <c r="A927" s="528"/>
      <c r="B927" s="528"/>
      <c r="C927" s="528"/>
      <c r="D927" s="528"/>
      <c r="E927" s="529"/>
      <c r="F927" s="528"/>
      <c r="G927" s="528"/>
      <c r="H927" s="528"/>
      <c r="I927" s="528"/>
      <c r="J927" s="528"/>
      <c r="K927" s="528"/>
      <c r="L927" s="528"/>
      <c r="M927" s="528"/>
      <c r="N927" s="528"/>
      <c r="O927" s="528"/>
      <c r="P927" s="528"/>
      <c r="Q927" s="528"/>
      <c r="R927" s="528"/>
      <c r="S927" s="528"/>
      <c r="T927" s="528"/>
      <c r="U927" s="528"/>
      <c r="V927" s="528"/>
      <c r="W927" s="528"/>
      <c r="X927" s="528"/>
      <c r="Y927" s="528"/>
      <c r="Z927" s="528"/>
    </row>
    <row r="928" spans="1:26" ht="14.25" customHeight="1" x14ac:dyDescent="0.2">
      <c r="A928" s="528"/>
      <c r="B928" s="528"/>
      <c r="C928" s="528"/>
      <c r="D928" s="528"/>
      <c r="E928" s="529"/>
      <c r="F928" s="528"/>
      <c r="G928" s="528"/>
      <c r="H928" s="528"/>
      <c r="I928" s="528"/>
      <c r="J928" s="528"/>
      <c r="K928" s="528"/>
      <c r="L928" s="528"/>
      <c r="M928" s="528"/>
      <c r="N928" s="528"/>
      <c r="O928" s="528"/>
      <c r="P928" s="528"/>
      <c r="Q928" s="528"/>
      <c r="R928" s="528"/>
      <c r="S928" s="528"/>
      <c r="T928" s="528"/>
      <c r="U928" s="528"/>
      <c r="V928" s="528"/>
      <c r="W928" s="528"/>
      <c r="X928" s="528"/>
      <c r="Y928" s="528"/>
      <c r="Z928" s="528"/>
    </row>
    <row r="929" spans="1:26" ht="14.25" customHeight="1" x14ac:dyDescent="0.2">
      <c r="A929" s="528"/>
      <c r="B929" s="528"/>
      <c r="C929" s="528"/>
      <c r="D929" s="528"/>
      <c r="E929" s="529"/>
      <c r="F929" s="528"/>
      <c r="G929" s="528"/>
      <c r="H929" s="528"/>
      <c r="I929" s="528"/>
      <c r="J929" s="528"/>
      <c r="K929" s="528"/>
      <c r="L929" s="528"/>
      <c r="M929" s="528"/>
      <c r="N929" s="528"/>
      <c r="O929" s="528"/>
      <c r="P929" s="528"/>
      <c r="Q929" s="528"/>
      <c r="R929" s="528"/>
      <c r="S929" s="528"/>
      <c r="T929" s="528"/>
      <c r="U929" s="528"/>
      <c r="V929" s="528"/>
      <c r="W929" s="528"/>
      <c r="X929" s="528"/>
      <c r="Y929" s="528"/>
      <c r="Z929" s="528"/>
    </row>
    <row r="930" spans="1:26" ht="14.25" customHeight="1" x14ac:dyDescent="0.2">
      <c r="A930" s="528"/>
      <c r="B930" s="528"/>
      <c r="C930" s="528"/>
      <c r="D930" s="528"/>
      <c r="E930" s="529"/>
      <c r="F930" s="528"/>
      <c r="G930" s="528"/>
      <c r="H930" s="528"/>
      <c r="I930" s="528"/>
      <c r="J930" s="528"/>
      <c r="K930" s="528"/>
      <c r="L930" s="528"/>
      <c r="M930" s="528"/>
      <c r="N930" s="528"/>
      <c r="O930" s="528"/>
      <c r="P930" s="528"/>
      <c r="Q930" s="528"/>
      <c r="R930" s="528"/>
      <c r="S930" s="528"/>
      <c r="T930" s="528"/>
      <c r="U930" s="528"/>
      <c r="V930" s="528"/>
      <c r="W930" s="528"/>
      <c r="X930" s="528"/>
      <c r="Y930" s="528"/>
      <c r="Z930" s="528"/>
    </row>
    <row r="931" spans="1:26" ht="14.25" customHeight="1" x14ac:dyDescent="0.2">
      <c r="A931" s="528"/>
      <c r="B931" s="528"/>
      <c r="C931" s="528"/>
      <c r="D931" s="528"/>
      <c r="E931" s="529"/>
      <c r="F931" s="528"/>
      <c r="G931" s="528"/>
      <c r="H931" s="528"/>
      <c r="I931" s="528"/>
      <c r="J931" s="528"/>
      <c r="K931" s="528"/>
      <c r="L931" s="528"/>
      <c r="M931" s="528"/>
      <c r="N931" s="528"/>
      <c r="O931" s="528"/>
      <c r="P931" s="528"/>
      <c r="Q931" s="528"/>
      <c r="R931" s="528"/>
      <c r="S931" s="528"/>
      <c r="T931" s="528"/>
      <c r="U931" s="528"/>
      <c r="V931" s="528"/>
      <c r="W931" s="528"/>
      <c r="X931" s="528"/>
      <c r="Y931" s="528"/>
      <c r="Z931" s="528"/>
    </row>
    <row r="932" spans="1:26" ht="14.25" customHeight="1" x14ac:dyDescent="0.2">
      <c r="A932" s="528"/>
      <c r="B932" s="528"/>
      <c r="C932" s="528"/>
      <c r="D932" s="528"/>
      <c r="E932" s="529"/>
      <c r="F932" s="528"/>
      <c r="G932" s="528"/>
      <c r="H932" s="528"/>
      <c r="I932" s="528"/>
      <c r="J932" s="528"/>
      <c r="K932" s="528"/>
      <c r="L932" s="528"/>
      <c r="M932" s="528"/>
      <c r="N932" s="528"/>
      <c r="O932" s="528"/>
      <c r="P932" s="528"/>
      <c r="Q932" s="528"/>
      <c r="R932" s="528"/>
      <c r="S932" s="528"/>
      <c r="T932" s="528"/>
      <c r="U932" s="528"/>
      <c r="V932" s="528"/>
      <c r="W932" s="528"/>
      <c r="X932" s="528"/>
      <c r="Y932" s="528"/>
      <c r="Z932" s="528"/>
    </row>
    <row r="933" spans="1:26" ht="14.25" customHeight="1" x14ac:dyDescent="0.2">
      <c r="A933" s="528"/>
      <c r="B933" s="528"/>
      <c r="C933" s="528"/>
      <c r="D933" s="528"/>
      <c r="E933" s="529"/>
      <c r="F933" s="528"/>
      <c r="G933" s="528"/>
      <c r="H933" s="528"/>
      <c r="I933" s="528"/>
      <c r="J933" s="528"/>
      <c r="K933" s="528"/>
      <c r="L933" s="528"/>
      <c r="M933" s="528"/>
      <c r="N933" s="528"/>
      <c r="O933" s="528"/>
      <c r="P933" s="528"/>
      <c r="Q933" s="528"/>
      <c r="R933" s="528"/>
      <c r="S933" s="528"/>
      <c r="T933" s="528"/>
      <c r="U933" s="528"/>
      <c r="V933" s="528"/>
      <c r="W933" s="528"/>
      <c r="X933" s="528"/>
      <c r="Y933" s="528"/>
      <c r="Z933" s="528"/>
    </row>
    <row r="934" spans="1:26" ht="14.25" customHeight="1" x14ac:dyDescent="0.2">
      <c r="A934" s="528"/>
      <c r="B934" s="528"/>
      <c r="C934" s="528"/>
      <c r="D934" s="528"/>
      <c r="E934" s="529"/>
      <c r="F934" s="528"/>
      <c r="G934" s="528"/>
      <c r="H934" s="528"/>
      <c r="I934" s="528"/>
      <c r="J934" s="528"/>
      <c r="K934" s="528"/>
      <c r="L934" s="528"/>
      <c r="M934" s="528"/>
      <c r="N934" s="528"/>
      <c r="O934" s="528"/>
      <c r="P934" s="528"/>
      <c r="Q934" s="528"/>
      <c r="R934" s="528"/>
      <c r="S934" s="528"/>
      <c r="T934" s="528"/>
      <c r="U934" s="528"/>
      <c r="V934" s="528"/>
      <c r="W934" s="528"/>
      <c r="X934" s="528"/>
      <c r="Y934" s="528"/>
      <c r="Z934" s="528"/>
    </row>
    <row r="935" spans="1:26" ht="14.25" customHeight="1" x14ac:dyDescent="0.2">
      <c r="A935" s="528"/>
      <c r="B935" s="528"/>
      <c r="C935" s="528"/>
      <c r="D935" s="528"/>
      <c r="E935" s="529"/>
      <c r="F935" s="528"/>
      <c r="G935" s="528"/>
      <c r="H935" s="528"/>
      <c r="I935" s="528"/>
      <c r="J935" s="528"/>
      <c r="K935" s="528"/>
      <c r="L935" s="528"/>
      <c r="M935" s="528"/>
      <c r="N935" s="528"/>
      <c r="O935" s="528"/>
      <c r="P935" s="528"/>
      <c r="Q935" s="528"/>
      <c r="R935" s="528"/>
      <c r="S935" s="528"/>
      <c r="T935" s="528"/>
      <c r="U935" s="528"/>
      <c r="V935" s="528"/>
      <c r="W935" s="528"/>
      <c r="X935" s="528"/>
      <c r="Y935" s="528"/>
      <c r="Z935" s="528"/>
    </row>
    <row r="936" spans="1:26" ht="14.25" customHeight="1" x14ac:dyDescent="0.2">
      <c r="A936" s="528"/>
      <c r="B936" s="528"/>
      <c r="C936" s="528"/>
      <c r="D936" s="528"/>
      <c r="E936" s="529"/>
      <c r="F936" s="528"/>
      <c r="G936" s="528"/>
      <c r="H936" s="528"/>
      <c r="I936" s="528"/>
      <c r="J936" s="528"/>
      <c r="K936" s="528"/>
      <c r="L936" s="528"/>
      <c r="M936" s="528"/>
      <c r="N936" s="528"/>
      <c r="O936" s="528"/>
      <c r="P936" s="528"/>
      <c r="Q936" s="528"/>
      <c r="R936" s="528"/>
      <c r="S936" s="528"/>
      <c r="T936" s="528"/>
      <c r="U936" s="528"/>
      <c r="V936" s="528"/>
      <c r="W936" s="528"/>
      <c r="X936" s="528"/>
      <c r="Y936" s="528"/>
      <c r="Z936" s="528"/>
    </row>
    <row r="937" spans="1:26" ht="14.25" customHeight="1" x14ac:dyDescent="0.2">
      <c r="A937" s="528"/>
      <c r="B937" s="528"/>
      <c r="C937" s="528"/>
      <c r="D937" s="528"/>
      <c r="E937" s="529"/>
      <c r="F937" s="528"/>
      <c r="G937" s="528"/>
      <c r="H937" s="528"/>
      <c r="I937" s="528"/>
      <c r="J937" s="528"/>
      <c r="K937" s="528"/>
      <c r="L937" s="528"/>
      <c r="M937" s="528"/>
      <c r="N937" s="528"/>
      <c r="O937" s="528"/>
      <c r="P937" s="528"/>
      <c r="Q937" s="528"/>
      <c r="R937" s="528"/>
      <c r="S937" s="528"/>
      <c r="T937" s="528"/>
      <c r="U937" s="528"/>
      <c r="V937" s="528"/>
      <c r="W937" s="528"/>
      <c r="X937" s="528"/>
      <c r="Y937" s="528"/>
      <c r="Z937" s="528"/>
    </row>
    <row r="938" spans="1:26" ht="14.25" customHeight="1" x14ac:dyDescent="0.2">
      <c r="A938" s="528"/>
      <c r="B938" s="528"/>
      <c r="C938" s="528"/>
      <c r="D938" s="528"/>
      <c r="E938" s="529"/>
      <c r="F938" s="528"/>
      <c r="G938" s="528"/>
      <c r="H938" s="528"/>
      <c r="I938" s="528"/>
      <c r="J938" s="528"/>
      <c r="K938" s="528"/>
      <c r="L938" s="528"/>
      <c r="M938" s="528"/>
      <c r="N938" s="528"/>
      <c r="O938" s="528"/>
      <c r="P938" s="528"/>
      <c r="Q938" s="528"/>
      <c r="R938" s="528"/>
      <c r="S938" s="528"/>
      <c r="T938" s="528"/>
      <c r="U938" s="528"/>
      <c r="V938" s="528"/>
      <c r="W938" s="528"/>
      <c r="X938" s="528"/>
      <c r="Y938" s="528"/>
      <c r="Z938" s="528"/>
    </row>
    <row r="939" spans="1:26" ht="14.25" customHeight="1" x14ac:dyDescent="0.2">
      <c r="A939" s="528"/>
      <c r="B939" s="528"/>
      <c r="C939" s="528"/>
      <c r="D939" s="528"/>
      <c r="E939" s="529"/>
      <c r="F939" s="528"/>
      <c r="G939" s="528"/>
      <c r="H939" s="528"/>
      <c r="I939" s="528"/>
      <c r="J939" s="528"/>
      <c r="K939" s="528"/>
      <c r="L939" s="528"/>
      <c r="M939" s="528"/>
      <c r="N939" s="528"/>
      <c r="O939" s="528"/>
      <c r="P939" s="528"/>
      <c r="Q939" s="528"/>
      <c r="R939" s="528"/>
      <c r="S939" s="528"/>
      <c r="T939" s="528"/>
      <c r="U939" s="528"/>
      <c r="V939" s="528"/>
      <c r="W939" s="528"/>
      <c r="X939" s="528"/>
      <c r="Y939" s="528"/>
      <c r="Z939" s="528"/>
    </row>
    <row r="940" spans="1:26" ht="14.25" customHeight="1" x14ac:dyDescent="0.2">
      <c r="A940" s="528"/>
      <c r="B940" s="528"/>
      <c r="C940" s="528"/>
      <c r="D940" s="528"/>
      <c r="E940" s="529"/>
      <c r="F940" s="528"/>
      <c r="G940" s="528"/>
      <c r="H940" s="528"/>
      <c r="I940" s="528"/>
      <c r="J940" s="528"/>
      <c r="K940" s="528"/>
      <c r="L940" s="528"/>
      <c r="M940" s="528"/>
      <c r="N940" s="528"/>
      <c r="O940" s="528"/>
      <c r="P940" s="528"/>
      <c r="Q940" s="528"/>
      <c r="R940" s="528"/>
      <c r="S940" s="528"/>
      <c r="T940" s="528"/>
      <c r="U940" s="528"/>
      <c r="V940" s="528"/>
      <c r="W940" s="528"/>
      <c r="X940" s="528"/>
      <c r="Y940" s="528"/>
      <c r="Z940" s="528"/>
    </row>
    <row r="941" spans="1:26" ht="14.25" customHeight="1" x14ac:dyDescent="0.2">
      <c r="A941" s="528"/>
      <c r="B941" s="528"/>
      <c r="C941" s="528"/>
      <c r="D941" s="528"/>
      <c r="E941" s="529"/>
      <c r="F941" s="528"/>
      <c r="G941" s="528"/>
      <c r="H941" s="528"/>
      <c r="I941" s="528"/>
      <c r="J941" s="528"/>
      <c r="K941" s="528"/>
      <c r="L941" s="528"/>
      <c r="M941" s="528"/>
      <c r="N941" s="528"/>
      <c r="O941" s="528"/>
      <c r="P941" s="528"/>
      <c r="Q941" s="528"/>
      <c r="R941" s="528"/>
      <c r="S941" s="528"/>
      <c r="T941" s="528"/>
      <c r="U941" s="528"/>
      <c r="V941" s="528"/>
      <c r="W941" s="528"/>
      <c r="X941" s="528"/>
      <c r="Y941" s="528"/>
      <c r="Z941" s="528"/>
    </row>
    <row r="942" spans="1:26" ht="14.25" customHeight="1" x14ac:dyDescent="0.2">
      <c r="A942" s="528"/>
      <c r="B942" s="528"/>
      <c r="C942" s="528"/>
      <c r="D942" s="528"/>
      <c r="E942" s="529"/>
      <c r="F942" s="528"/>
      <c r="G942" s="528"/>
      <c r="H942" s="528"/>
      <c r="I942" s="528"/>
      <c r="J942" s="528"/>
      <c r="K942" s="528"/>
      <c r="L942" s="528"/>
      <c r="M942" s="528"/>
      <c r="N942" s="528"/>
      <c r="O942" s="528"/>
      <c r="P942" s="528"/>
      <c r="Q942" s="528"/>
      <c r="R942" s="528"/>
      <c r="S942" s="528"/>
      <c r="T942" s="528"/>
      <c r="U942" s="528"/>
      <c r="V942" s="528"/>
      <c r="W942" s="528"/>
      <c r="X942" s="528"/>
      <c r="Y942" s="528"/>
      <c r="Z942" s="528"/>
    </row>
    <row r="943" spans="1:26" ht="14.25" customHeight="1" x14ac:dyDescent="0.2">
      <c r="A943" s="528"/>
      <c r="B943" s="528"/>
      <c r="C943" s="528"/>
      <c r="D943" s="528"/>
      <c r="E943" s="529"/>
      <c r="F943" s="528"/>
      <c r="G943" s="528"/>
      <c r="H943" s="528"/>
      <c r="I943" s="528"/>
      <c r="J943" s="528"/>
      <c r="K943" s="528"/>
      <c r="L943" s="528"/>
      <c r="M943" s="528"/>
      <c r="N943" s="528"/>
      <c r="O943" s="528"/>
      <c r="P943" s="528"/>
      <c r="Q943" s="528"/>
      <c r="R943" s="528"/>
      <c r="S943" s="528"/>
      <c r="T943" s="528"/>
      <c r="U943" s="528"/>
      <c r="V943" s="528"/>
      <c r="W943" s="528"/>
      <c r="X943" s="528"/>
      <c r="Y943" s="528"/>
      <c r="Z943" s="528"/>
    </row>
    <row r="944" spans="1:26" ht="14.25" customHeight="1" x14ac:dyDescent="0.2">
      <c r="A944" s="528"/>
      <c r="B944" s="528"/>
      <c r="C944" s="528"/>
      <c r="D944" s="528"/>
      <c r="E944" s="529"/>
      <c r="F944" s="528"/>
      <c r="G944" s="528"/>
      <c r="H944" s="528"/>
      <c r="I944" s="528"/>
      <c r="J944" s="528"/>
      <c r="K944" s="528"/>
      <c r="L944" s="528"/>
      <c r="M944" s="528"/>
      <c r="N944" s="528"/>
      <c r="O944" s="528"/>
      <c r="P944" s="528"/>
      <c r="Q944" s="528"/>
      <c r="R944" s="528"/>
      <c r="S944" s="528"/>
      <c r="T944" s="528"/>
      <c r="U944" s="528"/>
      <c r="V944" s="528"/>
      <c r="W944" s="528"/>
      <c r="X944" s="528"/>
      <c r="Y944" s="528"/>
      <c r="Z944" s="528"/>
    </row>
    <row r="945" spans="1:26" ht="14.25" customHeight="1" x14ac:dyDescent="0.2">
      <c r="A945" s="528"/>
      <c r="B945" s="528"/>
      <c r="C945" s="528"/>
      <c r="D945" s="528"/>
      <c r="E945" s="529"/>
      <c r="F945" s="528"/>
      <c r="G945" s="528"/>
      <c r="H945" s="528"/>
      <c r="I945" s="528"/>
      <c r="J945" s="528"/>
      <c r="K945" s="528"/>
      <c r="L945" s="528"/>
      <c r="M945" s="528"/>
      <c r="N945" s="528"/>
      <c r="O945" s="528"/>
      <c r="P945" s="528"/>
      <c r="Q945" s="528"/>
      <c r="R945" s="528"/>
      <c r="S945" s="528"/>
      <c r="T945" s="528"/>
      <c r="U945" s="528"/>
      <c r="V945" s="528"/>
      <c r="W945" s="528"/>
      <c r="X945" s="528"/>
      <c r="Y945" s="528"/>
      <c r="Z945" s="528"/>
    </row>
    <row r="946" spans="1:26" ht="14.25" customHeight="1" x14ac:dyDescent="0.2">
      <c r="A946" s="528"/>
      <c r="B946" s="528"/>
      <c r="C946" s="528"/>
      <c r="D946" s="528"/>
      <c r="E946" s="529"/>
      <c r="F946" s="528"/>
      <c r="G946" s="528"/>
      <c r="H946" s="528"/>
      <c r="I946" s="528"/>
      <c r="J946" s="528"/>
      <c r="K946" s="528"/>
      <c r="L946" s="528"/>
      <c r="M946" s="528"/>
      <c r="N946" s="528"/>
      <c r="O946" s="528"/>
      <c r="P946" s="528"/>
      <c r="Q946" s="528"/>
      <c r="R946" s="528"/>
      <c r="S946" s="528"/>
      <c r="T946" s="528"/>
      <c r="U946" s="528"/>
      <c r="V946" s="528"/>
      <c r="W946" s="528"/>
      <c r="X946" s="528"/>
      <c r="Y946" s="528"/>
      <c r="Z946" s="528"/>
    </row>
    <row r="947" spans="1:26" ht="14.25" customHeight="1" x14ac:dyDescent="0.2">
      <c r="A947" s="528"/>
      <c r="B947" s="528"/>
      <c r="C947" s="528"/>
      <c r="D947" s="528"/>
      <c r="E947" s="529"/>
      <c r="F947" s="528"/>
      <c r="G947" s="528"/>
      <c r="H947" s="528"/>
      <c r="I947" s="528"/>
      <c r="J947" s="528"/>
      <c r="K947" s="528"/>
      <c r="L947" s="528"/>
      <c r="M947" s="528"/>
      <c r="N947" s="528"/>
      <c r="O947" s="528"/>
      <c r="P947" s="528"/>
      <c r="Q947" s="528"/>
      <c r="R947" s="528"/>
      <c r="S947" s="528"/>
      <c r="T947" s="528"/>
      <c r="U947" s="528"/>
      <c r="V947" s="528"/>
      <c r="W947" s="528"/>
      <c r="X947" s="528"/>
      <c r="Y947" s="528"/>
      <c r="Z947" s="528"/>
    </row>
    <row r="948" spans="1:26" ht="14.25" customHeight="1" x14ac:dyDescent="0.2">
      <c r="A948" s="528"/>
      <c r="B948" s="528"/>
      <c r="C948" s="528"/>
      <c r="D948" s="528"/>
      <c r="E948" s="529"/>
      <c r="F948" s="528"/>
      <c r="G948" s="528"/>
      <c r="H948" s="528"/>
      <c r="I948" s="528"/>
      <c r="J948" s="528"/>
      <c r="K948" s="528"/>
      <c r="L948" s="528"/>
      <c r="M948" s="528"/>
      <c r="N948" s="528"/>
      <c r="O948" s="528"/>
      <c r="P948" s="528"/>
      <c r="Q948" s="528"/>
      <c r="R948" s="528"/>
      <c r="S948" s="528"/>
      <c r="T948" s="528"/>
      <c r="U948" s="528"/>
      <c r="V948" s="528"/>
      <c r="W948" s="528"/>
      <c r="X948" s="528"/>
      <c r="Y948" s="528"/>
      <c r="Z948" s="528"/>
    </row>
    <row r="949" spans="1:26" ht="14.25" customHeight="1" x14ac:dyDescent="0.2">
      <c r="A949" s="528"/>
      <c r="B949" s="528"/>
      <c r="C949" s="528"/>
      <c r="D949" s="528"/>
      <c r="E949" s="529"/>
      <c r="F949" s="528"/>
      <c r="G949" s="528"/>
      <c r="H949" s="528"/>
      <c r="I949" s="528"/>
      <c r="J949" s="528"/>
      <c r="K949" s="528"/>
      <c r="L949" s="528"/>
      <c r="M949" s="528"/>
      <c r="N949" s="528"/>
      <c r="O949" s="528"/>
      <c r="P949" s="528"/>
      <c r="Q949" s="528"/>
      <c r="R949" s="528"/>
      <c r="S949" s="528"/>
      <c r="T949" s="528"/>
      <c r="U949" s="528"/>
      <c r="V949" s="528"/>
      <c r="W949" s="528"/>
      <c r="X949" s="528"/>
      <c r="Y949" s="528"/>
      <c r="Z949" s="528"/>
    </row>
    <row r="950" spans="1:26" ht="14.25" customHeight="1" x14ac:dyDescent="0.2">
      <c r="A950" s="528"/>
      <c r="B950" s="528"/>
      <c r="C950" s="528"/>
      <c r="D950" s="528"/>
      <c r="E950" s="529"/>
      <c r="F950" s="528"/>
      <c r="G950" s="528"/>
      <c r="H950" s="528"/>
      <c r="I950" s="528"/>
      <c r="J950" s="528"/>
      <c r="K950" s="528"/>
      <c r="L950" s="528"/>
      <c r="M950" s="528"/>
      <c r="N950" s="528"/>
      <c r="O950" s="528"/>
      <c r="P950" s="528"/>
      <c r="Q950" s="528"/>
      <c r="R950" s="528"/>
      <c r="S950" s="528"/>
      <c r="T950" s="528"/>
      <c r="U950" s="528"/>
      <c r="V950" s="528"/>
      <c r="W950" s="528"/>
      <c r="X950" s="528"/>
      <c r="Y950" s="528"/>
      <c r="Z950" s="528"/>
    </row>
    <row r="951" spans="1:26" ht="14.25" customHeight="1" x14ac:dyDescent="0.2">
      <c r="A951" s="528"/>
      <c r="B951" s="528"/>
      <c r="C951" s="528"/>
      <c r="D951" s="528"/>
      <c r="E951" s="529"/>
      <c r="F951" s="528"/>
      <c r="G951" s="528"/>
      <c r="H951" s="528"/>
      <c r="I951" s="528"/>
      <c r="J951" s="528"/>
      <c r="K951" s="528"/>
      <c r="L951" s="528"/>
      <c r="M951" s="528"/>
      <c r="N951" s="528"/>
      <c r="O951" s="528"/>
      <c r="P951" s="528"/>
      <c r="Q951" s="528"/>
      <c r="R951" s="528"/>
      <c r="S951" s="528"/>
      <c r="T951" s="528"/>
      <c r="U951" s="528"/>
      <c r="V951" s="528"/>
      <c r="W951" s="528"/>
      <c r="X951" s="528"/>
      <c r="Y951" s="528"/>
      <c r="Z951" s="528"/>
    </row>
    <row r="952" spans="1:26" ht="14.25" customHeight="1" x14ac:dyDescent="0.2">
      <c r="A952" s="528"/>
      <c r="B952" s="528"/>
      <c r="C952" s="528"/>
      <c r="D952" s="528"/>
      <c r="E952" s="529"/>
      <c r="F952" s="528"/>
      <c r="G952" s="528"/>
      <c r="H952" s="528"/>
      <c r="I952" s="528"/>
      <c r="J952" s="528"/>
      <c r="K952" s="528"/>
      <c r="L952" s="528"/>
      <c r="M952" s="528"/>
      <c r="N952" s="528"/>
      <c r="O952" s="528"/>
      <c r="P952" s="528"/>
      <c r="Q952" s="528"/>
      <c r="R952" s="528"/>
      <c r="S952" s="528"/>
      <c r="T952" s="528"/>
      <c r="U952" s="528"/>
      <c r="V952" s="528"/>
      <c r="W952" s="528"/>
      <c r="X952" s="528"/>
      <c r="Y952" s="528"/>
      <c r="Z952" s="528"/>
    </row>
    <row r="953" spans="1:26" ht="14.25" customHeight="1" x14ac:dyDescent="0.2">
      <c r="A953" s="528"/>
      <c r="B953" s="528"/>
      <c r="C953" s="528"/>
      <c r="D953" s="528"/>
      <c r="E953" s="529"/>
      <c r="F953" s="528"/>
      <c r="G953" s="528"/>
      <c r="H953" s="528"/>
      <c r="I953" s="528"/>
      <c r="J953" s="528"/>
      <c r="K953" s="528"/>
      <c r="L953" s="528"/>
      <c r="M953" s="528"/>
      <c r="N953" s="528"/>
      <c r="O953" s="528"/>
      <c r="P953" s="528"/>
      <c r="Q953" s="528"/>
      <c r="R953" s="528"/>
      <c r="S953" s="528"/>
      <c r="T953" s="528"/>
      <c r="U953" s="528"/>
      <c r="V953" s="528"/>
      <c r="W953" s="528"/>
      <c r="X953" s="528"/>
      <c r="Y953" s="528"/>
      <c r="Z953" s="528"/>
    </row>
    <row r="954" spans="1:26" ht="14.25" customHeight="1" x14ac:dyDescent="0.2">
      <c r="A954" s="528"/>
      <c r="B954" s="528"/>
      <c r="C954" s="528"/>
      <c r="D954" s="528"/>
      <c r="E954" s="529"/>
      <c r="F954" s="528"/>
      <c r="G954" s="528"/>
      <c r="H954" s="528"/>
      <c r="I954" s="528"/>
      <c r="J954" s="528"/>
      <c r="K954" s="528"/>
      <c r="L954" s="528"/>
      <c r="M954" s="528"/>
      <c r="N954" s="528"/>
      <c r="O954" s="528"/>
      <c r="P954" s="528"/>
      <c r="Q954" s="528"/>
      <c r="R954" s="528"/>
      <c r="S954" s="528"/>
      <c r="T954" s="528"/>
      <c r="U954" s="528"/>
      <c r="V954" s="528"/>
      <c r="W954" s="528"/>
      <c r="X954" s="528"/>
      <c r="Y954" s="528"/>
      <c r="Z954" s="528"/>
    </row>
    <row r="955" spans="1:26" ht="14.25" customHeight="1" x14ac:dyDescent="0.2">
      <c r="A955" s="528"/>
      <c r="B955" s="528"/>
      <c r="C955" s="528"/>
      <c r="D955" s="528"/>
      <c r="E955" s="529"/>
      <c r="F955" s="528"/>
      <c r="G955" s="528"/>
      <c r="H955" s="528"/>
      <c r="I955" s="528"/>
      <c r="J955" s="528"/>
      <c r="K955" s="528"/>
      <c r="L955" s="528"/>
      <c r="M955" s="528"/>
      <c r="N955" s="528"/>
      <c r="O955" s="528"/>
      <c r="P955" s="528"/>
      <c r="Q955" s="528"/>
      <c r="R955" s="528"/>
      <c r="S955" s="528"/>
      <c r="T955" s="528"/>
      <c r="U955" s="528"/>
      <c r="V955" s="528"/>
      <c r="W955" s="528"/>
      <c r="X955" s="528"/>
      <c r="Y955" s="528"/>
      <c r="Z955" s="528"/>
    </row>
    <row r="956" spans="1:26" ht="14.25" customHeight="1" x14ac:dyDescent="0.2">
      <c r="A956" s="528"/>
      <c r="B956" s="528"/>
      <c r="C956" s="528"/>
      <c r="D956" s="528"/>
      <c r="E956" s="529"/>
      <c r="F956" s="528"/>
      <c r="G956" s="528"/>
      <c r="H956" s="528"/>
      <c r="I956" s="528"/>
      <c r="J956" s="528"/>
      <c r="K956" s="528"/>
      <c r="L956" s="528"/>
      <c r="M956" s="528"/>
      <c r="N956" s="528"/>
      <c r="O956" s="528"/>
      <c r="P956" s="528"/>
      <c r="Q956" s="528"/>
      <c r="R956" s="528"/>
      <c r="S956" s="528"/>
      <c r="T956" s="528"/>
      <c r="U956" s="528"/>
      <c r="V956" s="528"/>
      <c r="W956" s="528"/>
      <c r="X956" s="528"/>
      <c r="Y956" s="528"/>
      <c r="Z956" s="528"/>
    </row>
    <row r="957" spans="1:26" ht="14.25" customHeight="1" x14ac:dyDescent="0.2">
      <c r="A957" s="528"/>
      <c r="B957" s="528"/>
      <c r="C957" s="528"/>
      <c r="D957" s="528"/>
      <c r="E957" s="529"/>
      <c r="F957" s="528"/>
      <c r="G957" s="528"/>
      <c r="H957" s="528"/>
      <c r="I957" s="528"/>
      <c r="J957" s="528"/>
      <c r="K957" s="528"/>
      <c r="L957" s="528"/>
      <c r="M957" s="528"/>
      <c r="N957" s="528"/>
      <c r="O957" s="528"/>
      <c r="P957" s="528"/>
      <c r="Q957" s="528"/>
      <c r="R957" s="528"/>
      <c r="S957" s="528"/>
      <c r="T957" s="528"/>
      <c r="U957" s="528"/>
      <c r="V957" s="528"/>
      <c r="W957" s="528"/>
      <c r="X957" s="528"/>
      <c r="Y957" s="528"/>
      <c r="Z957" s="528"/>
    </row>
    <row r="958" spans="1:26" ht="14.25" customHeight="1" x14ac:dyDescent="0.2">
      <c r="A958" s="528"/>
      <c r="B958" s="528"/>
      <c r="C958" s="528"/>
      <c r="D958" s="528"/>
      <c r="E958" s="529"/>
      <c r="F958" s="528"/>
      <c r="G958" s="528"/>
      <c r="H958" s="528"/>
      <c r="I958" s="528"/>
      <c r="J958" s="528"/>
      <c r="K958" s="528"/>
      <c r="L958" s="528"/>
      <c r="M958" s="528"/>
      <c r="N958" s="528"/>
      <c r="O958" s="528"/>
      <c r="P958" s="528"/>
      <c r="Q958" s="528"/>
      <c r="R958" s="528"/>
      <c r="S958" s="528"/>
      <c r="T958" s="528"/>
      <c r="U958" s="528"/>
      <c r="V958" s="528"/>
      <c r="W958" s="528"/>
      <c r="X958" s="528"/>
      <c r="Y958" s="528"/>
      <c r="Z958" s="528"/>
    </row>
    <row r="959" spans="1:26" ht="14.25" customHeight="1" x14ac:dyDescent="0.2">
      <c r="A959" s="528"/>
      <c r="B959" s="528"/>
      <c r="C959" s="528"/>
      <c r="D959" s="528"/>
      <c r="E959" s="529"/>
      <c r="F959" s="528"/>
      <c r="G959" s="528"/>
      <c r="H959" s="528"/>
      <c r="I959" s="528"/>
      <c r="J959" s="528"/>
      <c r="K959" s="528"/>
      <c r="L959" s="528"/>
      <c r="M959" s="528"/>
      <c r="N959" s="528"/>
      <c r="O959" s="528"/>
      <c r="P959" s="528"/>
      <c r="Q959" s="528"/>
      <c r="R959" s="528"/>
      <c r="S959" s="528"/>
      <c r="T959" s="528"/>
      <c r="U959" s="528"/>
      <c r="V959" s="528"/>
      <c r="W959" s="528"/>
      <c r="X959" s="528"/>
      <c r="Y959" s="528"/>
      <c r="Z959" s="528"/>
    </row>
    <row r="960" spans="1:26" ht="14.25" customHeight="1" x14ac:dyDescent="0.2">
      <c r="A960" s="528"/>
      <c r="B960" s="528"/>
      <c r="C960" s="528"/>
      <c r="D960" s="528"/>
      <c r="E960" s="529"/>
      <c r="F960" s="528"/>
      <c r="G960" s="528"/>
      <c r="H960" s="528"/>
      <c r="I960" s="528"/>
      <c r="J960" s="528"/>
      <c r="K960" s="528"/>
      <c r="L960" s="528"/>
      <c r="M960" s="528"/>
      <c r="N960" s="528"/>
      <c r="O960" s="528"/>
      <c r="P960" s="528"/>
      <c r="Q960" s="528"/>
      <c r="R960" s="528"/>
      <c r="S960" s="528"/>
      <c r="T960" s="528"/>
      <c r="U960" s="528"/>
      <c r="V960" s="528"/>
      <c r="W960" s="528"/>
      <c r="X960" s="528"/>
      <c r="Y960" s="528"/>
      <c r="Z960" s="528"/>
    </row>
    <row r="961" spans="1:26" ht="14.25" customHeight="1" x14ac:dyDescent="0.2">
      <c r="A961" s="528"/>
      <c r="B961" s="528"/>
      <c r="C961" s="528"/>
      <c r="D961" s="528"/>
      <c r="E961" s="529"/>
      <c r="F961" s="528"/>
      <c r="G961" s="528"/>
      <c r="H961" s="528"/>
      <c r="I961" s="528"/>
      <c r="J961" s="528"/>
      <c r="K961" s="528"/>
      <c r="L961" s="528"/>
      <c r="M961" s="528"/>
      <c r="N961" s="528"/>
      <c r="O961" s="528"/>
      <c r="P961" s="528"/>
      <c r="Q961" s="528"/>
      <c r="R961" s="528"/>
      <c r="S961" s="528"/>
      <c r="T961" s="528"/>
      <c r="U961" s="528"/>
      <c r="V961" s="528"/>
      <c r="W961" s="528"/>
      <c r="X961" s="528"/>
      <c r="Y961" s="528"/>
      <c r="Z961" s="528"/>
    </row>
    <row r="962" spans="1:26" ht="14.25" customHeight="1" x14ac:dyDescent="0.2">
      <c r="A962" s="528"/>
      <c r="B962" s="528"/>
      <c r="C962" s="528"/>
      <c r="D962" s="528"/>
      <c r="E962" s="529"/>
      <c r="F962" s="528"/>
      <c r="G962" s="528"/>
      <c r="H962" s="528"/>
      <c r="I962" s="528"/>
      <c r="J962" s="528"/>
      <c r="K962" s="528"/>
      <c r="L962" s="528"/>
      <c r="M962" s="528"/>
      <c r="N962" s="528"/>
      <c r="O962" s="528"/>
      <c r="P962" s="528"/>
      <c r="Q962" s="528"/>
      <c r="R962" s="528"/>
      <c r="S962" s="528"/>
      <c r="T962" s="528"/>
      <c r="U962" s="528"/>
      <c r="V962" s="528"/>
      <c r="W962" s="528"/>
      <c r="X962" s="528"/>
      <c r="Y962" s="528"/>
      <c r="Z962" s="528"/>
    </row>
    <row r="963" spans="1:26" ht="14.25" customHeight="1" x14ac:dyDescent="0.2">
      <c r="A963" s="528"/>
      <c r="B963" s="528"/>
      <c r="C963" s="528"/>
      <c r="D963" s="528"/>
      <c r="E963" s="529"/>
      <c r="F963" s="528"/>
      <c r="G963" s="528"/>
      <c r="H963" s="528"/>
      <c r="I963" s="528"/>
      <c r="J963" s="528"/>
      <c r="K963" s="528"/>
      <c r="L963" s="528"/>
      <c r="M963" s="528"/>
      <c r="N963" s="528"/>
      <c r="O963" s="528"/>
      <c r="P963" s="528"/>
      <c r="Q963" s="528"/>
      <c r="R963" s="528"/>
      <c r="S963" s="528"/>
      <c r="T963" s="528"/>
      <c r="U963" s="528"/>
      <c r="V963" s="528"/>
      <c r="W963" s="528"/>
      <c r="X963" s="528"/>
      <c r="Y963" s="528"/>
      <c r="Z963" s="528"/>
    </row>
    <row r="964" spans="1:26" ht="14.25" customHeight="1" x14ac:dyDescent="0.2">
      <c r="A964" s="528"/>
      <c r="B964" s="528"/>
      <c r="C964" s="528"/>
      <c r="D964" s="528"/>
      <c r="E964" s="529"/>
      <c r="F964" s="528"/>
      <c r="G964" s="528"/>
      <c r="H964" s="528"/>
      <c r="I964" s="528"/>
      <c r="J964" s="528"/>
      <c r="K964" s="528"/>
      <c r="L964" s="528"/>
      <c r="M964" s="528"/>
      <c r="N964" s="528"/>
      <c r="O964" s="528"/>
      <c r="P964" s="528"/>
      <c r="Q964" s="528"/>
      <c r="R964" s="528"/>
      <c r="S964" s="528"/>
      <c r="T964" s="528"/>
      <c r="U964" s="528"/>
      <c r="V964" s="528"/>
      <c r="W964" s="528"/>
      <c r="X964" s="528"/>
      <c r="Y964" s="528"/>
      <c r="Z964" s="528"/>
    </row>
    <row r="965" spans="1:26" ht="14.25" customHeight="1" x14ac:dyDescent="0.2">
      <c r="A965" s="528"/>
      <c r="B965" s="528"/>
      <c r="C965" s="528"/>
      <c r="D965" s="528"/>
      <c r="E965" s="529"/>
      <c r="F965" s="528"/>
      <c r="G965" s="528"/>
      <c r="H965" s="528"/>
      <c r="I965" s="528"/>
      <c r="J965" s="528"/>
      <c r="K965" s="528"/>
      <c r="L965" s="528"/>
      <c r="M965" s="528"/>
      <c r="N965" s="528"/>
      <c r="O965" s="528"/>
      <c r="P965" s="528"/>
      <c r="Q965" s="528"/>
      <c r="R965" s="528"/>
      <c r="S965" s="528"/>
      <c r="T965" s="528"/>
      <c r="U965" s="528"/>
      <c r="V965" s="528"/>
      <c r="W965" s="528"/>
      <c r="X965" s="528"/>
      <c r="Y965" s="528"/>
      <c r="Z965" s="528"/>
    </row>
    <row r="966" spans="1:26" ht="14.25" customHeight="1" x14ac:dyDescent="0.2">
      <c r="A966" s="528"/>
      <c r="B966" s="528"/>
      <c r="C966" s="528"/>
      <c r="D966" s="528"/>
      <c r="E966" s="529"/>
      <c r="F966" s="528"/>
      <c r="G966" s="528"/>
      <c r="H966" s="528"/>
      <c r="I966" s="528"/>
      <c r="J966" s="528"/>
      <c r="K966" s="528"/>
      <c r="L966" s="528"/>
      <c r="M966" s="528"/>
      <c r="N966" s="528"/>
      <c r="O966" s="528"/>
      <c r="P966" s="528"/>
      <c r="Q966" s="528"/>
      <c r="R966" s="528"/>
      <c r="S966" s="528"/>
      <c r="T966" s="528"/>
      <c r="U966" s="528"/>
      <c r="V966" s="528"/>
      <c r="W966" s="528"/>
      <c r="X966" s="528"/>
      <c r="Y966" s="528"/>
      <c r="Z966" s="528"/>
    </row>
    <row r="967" spans="1:26" ht="14.25" customHeight="1" x14ac:dyDescent="0.2">
      <c r="A967" s="528"/>
      <c r="B967" s="528"/>
      <c r="C967" s="528"/>
      <c r="D967" s="528"/>
      <c r="E967" s="529"/>
      <c r="F967" s="528"/>
      <c r="G967" s="528"/>
      <c r="H967" s="528"/>
      <c r="I967" s="528"/>
      <c r="J967" s="528"/>
      <c r="K967" s="528"/>
      <c r="L967" s="528"/>
      <c r="M967" s="528"/>
      <c r="N967" s="528"/>
      <c r="O967" s="528"/>
      <c r="P967" s="528"/>
      <c r="Q967" s="528"/>
      <c r="R967" s="528"/>
      <c r="S967" s="528"/>
      <c r="T967" s="528"/>
      <c r="U967" s="528"/>
      <c r="V967" s="528"/>
      <c r="W967" s="528"/>
      <c r="X967" s="528"/>
      <c r="Y967" s="528"/>
      <c r="Z967" s="528"/>
    </row>
    <row r="968" spans="1:26" ht="14.25" customHeight="1" x14ac:dyDescent="0.2">
      <c r="A968" s="528"/>
      <c r="B968" s="528"/>
      <c r="C968" s="528"/>
      <c r="D968" s="528"/>
      <c r="E968" s="529"/>
      <c r="F968" s="528"/>
      <c r="G968" s="528"/>
      <c r="H968" s="528"/>
      <c r="I968" s="528"/>
      <c r="J968" s="528"/>
      <c r="K968" s="528"/>
      <c r="L968" s="528"/>
      <c r="M968" s="528"/>
      <c r="N968" s="528"/>
      <c r="O968" s="528"/>
      <c r="P968" s="528"/>
      <c r="Q968" s="528"/>
      <c r="R968" s="528"/>
      <c r="S968" s="528"/>
      <c r="T968" s="528"/>
      <c r="U968" s="528"/>
      <c r="V968" s="528"/>
      <c r="W968" s="528"/>
      <c r="X968" s="528"/>
      <c r="Y968" s="528"/>
      <c r="Z968" s="528"/>
    </row>
    <row r="969" spans="1:26" ht="14.25" customHeight="1" x14ac:dyDescent="0.2">
      <c r="A969" s="528"/>
      <c r="B969" s="528"/>
      <c r="C969" s="528"/>
      <c r="D969" s="528"/>
      <c r="E969" s="529"/>
      <c r="F969" s="528"/>
      <c r="G969" s="528"/>
      <c r="H969" s="528"/>
      <c r="I969" s="528"/>
      <c r="J969" s="528"/>
      <c r="K969" s="528"/>
      <c r="L969" s="528"/>
      <c r="M969" s="528"/>
      <c r="N969" s="528"/>
      <c r="O969" s="528"/>
      <c r="P969" s="528"/>
      <c r="Q969" s="528"/>
      <c r="R969" s="528"/>
      <c r="S969" s="528"/>
      <c r="T969" s="528"/>
      <c r="U969" s="528"/>
      <c r="V969" s="528"/>
      <c r="W969" s="528"/>
      <c r="X969" s="528"/>
      <c r="Y969" s="528"/>
      <c r="Z969" s="528"/>
    </row>
    <row r="970" spans="1:26" ht="14.25" customHeight="1" x14ac:dyDescent="0.2">
      <c r="A970" s="528"/>
      <c r="B970" s="528"/>
      <c r="C970" s="528"/>
      <c r="D970" s="528"/>
      <c r="E970" s="529"/>
      <c r="F970" s="528"/>
      <c r="G970" s="528"/>
      <c r="H970" s="528"/>
      <c r="I970" s="528"/>
      <c r="J970" s="528"/>
      <c r="K970" s="528"/>
      <c r="L970" s="528"/>
      <c r="M970" s="528"/>
      <c r="N970" s="528"/>
      <c r="O970" s="528"/>
      <c r="P970" s="528"/>
      <c r="Q970" s="528"/>
      <c r="R970" s="528"/>
      <c r="S970" s="528"/>
      <c r="T970" s="528"/>
      <c r="U970" s="528"/>
      <c r="V970" s="528"/>
      <c r="W970" s="528"/>
      <c r="X970" s="528"/>
      <c r="Y970" s="528"/>
      <c r="Z970" s="528"/>
    </row>
    <row r="971" spans="1:26" ht="14.25" customHeight="1" x14ac:dyDescent="0.2">
      <c r="A971" s="528"/>
      <c r="B971" s="528"/>
      <c r="C971" s="528"/>
      <c r="D971" s="528"/>
      <c r="E971" s="529"/>
      <c r="F971" s="528"/>
      <c r="G971" s="528"/>
      <c r="H971" s="528"/>
      <c r="I971" s="528"/>
      <c r="J971" s="528"/>
      <c r="K971" s="528"/>
      <c r="L971" s="528"/>
      <c r="M971" s="528"/>
      <c r="N971" s="528"/>
      <c r="O971" s="528"/>
      <c r="P971" s="528"/>
      <c r="Q971" s="528"/>
      <c r="R971" s="528"/>
      <c r="S971" s="528"/>
      <c r="T971" s="528"/>
      <c r="U971" s="528"/>
      <c r="V971" s="528"/>
      <c r="W971" s="528"/>
      <c r="X971" s="528"/>
      <c r="Y971" s="528"/>
      <c r="Z971" s="528"/>
    </row>
    <row r="972" spans="1:26" ht="14.25" customHeight="1" x14ac:dyDescent="0.2">
      <c r="A972" s="528"/>
      <c r="B972" s="528"/>
      <c r="C972" s="528"/>
      <c r="D972" s="528"/>
      <c r="E972" s="529"/>
      <c r="F972" s="528"/>
      <c r="G972" s="528"/>
      <c r="H972" s="528"/>
      <c r="I972" s="528"/>
      <c r="J972" s="528"/>
      <c r="K972" s="528"/>
      <c r="L972" s="528"/>
      <c r="M972" s="528"/>
      <c r="N972" s="528"/>
      <c r="O972" s="528"/>
      <c r="P972" s="528"/>
      <c r="Q972" s="528"/>
      <c r="R972" s="528"/>
      <c r="S972" s="528"/>
      <c r="T972" s="528"/>
      <c r="U972" s="528"/>
      <c r="V972" s="528"/>
      <c r="W972" s="528"/>
      <c r="X972" s="528"/>
      <c r="Y972" s="528"/>
      <c r="Z972" s="528"/>
    </row>
    <row r="973" spans="1:26" ht="14.25" customHeight="1" x14ac:dyDescent="0.2">
      <c r="A973" s="528"/>
      <c r="B973" s="528"/>
      <c r="C973" s="528"/>
      <c r="D973" s="528"/>
      <c r="E973" s="529"/>
      <c r="F973" s="528"/>
      <c r="G973" s="528"/>
      <c r="H973" s="528"/>
      <c r="I973" s="528"/>
      <c r="J973" s="528"/>
      <c r="K973" s="528"/>
      <c r="L973" s="528"/>
      <c r="M973" s="528"/>
      <c r="N973" s="528"/>
      <c r="O973" s="528"/>
      <c r="P973" s="528"/>
      <c r="Q973" s="528"/>
      <c r="R973" s="528"/>
      <c r="S973" s="528"/>
      <c r="T973" s="528"/>
      <c r="U973" s="528"/>
      <c r="V973" s="528"/>
      <c r="W973" s="528"/>
      <c r="X973" s="528"/>
      <c r="Y973" s="528"/>
      <c r="Z973" s="528"/>
    </row>
    <row r="974" spans="1:26" ht="14.25" customHeight="1" x14ac:dyDescent="0.2">
      <c r="A974" s="528"/>
      <c r="B974" s="528"/>
      <c r="C974" s="528"/>
      <c r="D974" s="528"/>
      <c r="E974" s="529"/>
      <c r="F974" s="528"/>
      <c r="G974" s="528"/>
      <c r="H974" s="528"/>
      <c r="I974" s="528"/>
      <c r="J974" s="528"/>
      <c r="K974" s="528"/>
      <c r="L974" s="528"/>
      <c r="M974" s="528"/>
      <c r="N974" s="528"/>
      <c r="O974" s="528"/>
      <c r="P974" s="528"/>
      <c r="Q974" s="528"/>
      <c r="R974" s="528"/>
      <c r="S974" s="528"/>
      <c r="T974" s="528"/>
      <c r="U974" s="528"/>
      <c r="V974" s="528"/>
      <c r="W974" s="528"/>
      <c r="X974" s="528"/>
      <c r="Y974" s="528"/>
      <c r="Z974" s="528"/>
    </row>
    <row r="975" spans="1:26" ht="14.25" customHeight="1" x14ac:dyDescent="0.2">
      <c r="A975" s="528"/>
      <c r="B975" s="528"/>
      <c r="C975" s="528"/>
      <c r="D975" s="528"/>
      <c r="E975" s="529"/>
      <c r="F975" s="528"/>
      <c r="G975" s="528"/>
      <c r="H975" s="528"/>
      <c r="I975" s="528"/>
      <c r="J975" s="528"/>
      <c r="K975" s="528"/>
      <c r="L975" s="528"/>
      <c r="M975" s="528"/>
      <c r="N975" s="528"/>
      <c r="O975" s="528"/>
      <c r="P975" s="528"/>
      <c r="Q975" s="528"/>
      <c r="R975" s="528"/>
      <c r="S975" s="528"/>
      <c r="T975" s="528"/>
      <c r="U975" s="528"/>
      <c r="V975" s="528"/>
      <c r="W975" s="528"/>
      <c r="X975" s="528"/>
      <c r="Y975" s="528"/>
      <c r="Z975" s="528"/>
    </row>
    <row r="976" spans="1:26" ht="14.25" customHeight="1" x14ac:dyDescent="0.2">
      <c r="A976" s="528"/>
      <c r="B976" s="528"/>
      <c r="C976" s="528"/>
      <c r="D976" s="528"/>
      <c r="E976" s="529"/>
      <c r="F976" s="528"/>
      <c r="G976" s="528"/>
      <c r="H976" s="528"/>
      <c r="I976" s="528"/>
      <c r="J976" s="528"/>
      <c r="K976" s="528"/>
      <c r="L976" s="528"/>
      <c r="M976" s="528"/>
      <c r="N976" s="528"/>
      <c r="O976" s="528"/>
      <c r="P976" s="528"/>
      <c r="Q976" s="528"/>
      <c r="R976" s="528"/>
      <c r="S976" s="528"/>
      <c r="T976" s="528"/>
      <c r="U976" s="528"/>
      <c r="V976" s="528"/>
      <c r="W976" s="528"/>
      <c r="X976" s="528"/>
      <c r="Y976" s="528"/>
      <c r="Z976" s="528"/>
    </row>
    <row r="977" spans="1:26" ht="14.25" customHeight="1" x14ac:dyDescent="0.2">
      <c r="A977" s="528"/>
      <c r="B977" s="528"/>
      <c r="C977" s="528"/>
      <c r="D977" s="528"/>
      <c r="E977" s="529"/>
      <c r="F977" s="528"/>
      <c r="G977" s="528"/>
      <c r="H977" s="528"/>
      <c r="I977" s="528"/>
      <c r="J977" s="528"/>
      <c r="K977" s="528"/>
      <c r="L977" s="528"/>
      <c r="M977" s="528"/>
      <c r="N977" s="528"/>
      <c r="O977" s="528"/>
      <c r="P977" s="528"/>
      <c r="Q977" s="528"/>
      <c r="R977" s="528"/>
      <c r="S977" s="528"/>
      <c r="T977" s="528"/>
      <c r="U977" s="528"/>
      <c r="V977" s="528"/>
      <c r="W977" s="528"/>
      <c r="X977" s="528"/>
      <c r="Y977" s="528"/>
      <c r="Z977" s="528"/>
    </row>
    <row r="978" spans="1:26" ht="14.25" customHeight="1" x14ac:dyDescent="0.2">
      <c r="A978" s="528"/>
      <c r="B978" s="528"/>
      <c r="C978" s="528"/>
      <c r="D978" s="528"/>
      <c r="E978" s="529"/>
      <c r="F978" s="528"/>
      <c r="G978" s="528"/>
      <c r="H978" s="528"/>
      <c r="I978" s="528"/>
      <c r="J978" s="528"/>
      <c r="K978" s="528"/>
      <c r="L978" s="528"/>
      <c r="M978" s="528"/>
      <c r="N978" s="528"/>
      <c r="O978" s="528"/>
      <c r="P978" s="528"/>
      <c r="Q978" s="528"/>
      <c r="R978" s="528"/>
      <c r="S978" s="528"/>
      <c r="T978" s="528"/>
      <c r="U978" s="528"/>
      <c r="V978" s="528"/>
      <c r="W978" s="528"/>
      <c r="X978" s="528"/>
      <c r="Y978" s="528"/>
      <c r="Z978" s="528"/>
    </row>
    <row r="979" spans="1:26" ht="14.25" customHeight="1" x14ac:dyDescent="0.2">
      <c r="A979" s="528"/>
      <c r="B979" s="528"/>
      <c r="C979" s="528"/>
      <c r="D979" s="528"/>
      <c r="E979" s="529"/>
      <c r="F979" s="528"/>
      <c r="G979" s="528"/>
      <c r="H979" s="528"/>
      <c r="I979" s="528"/>
      <c r="J979" s="528"/>
      <c r="K979" s="528"/>
      <c r="L979" s="528"/>
      <c r="M979" s="528"/>
      <c r="N979" s="528"/>
      <c r="O979" s="528"/>
      <c r="P979" s="528"/>
      <c r="Q979" s="528"/>
      <c r="R979" s="528"/>
      <c r="S979" s="528"/>
      <c r="T979" s="528"/>
      <c r="U979" s="528"/>
      <c r="V979" s="528"/>
      <c r="W979" s="528"/>
      <c r="X979" s="528"/>
      <c r="Y979" s="528"/>
      <c r="Z979" s="528"/>
    </row>
    <row r="980" spans="1:26" ht="14.25" customHeight="1" x14ac:dyDescent="0.2">
      <c r="A980" s="528"/>
      <c r="B980" s="528"/>
      <c r="C980" s="528"/>
      <c r="D980" s="528"/>
      <c r="E980" s="529"/>
      <c r="F980" s="528"/>
      <c r="G980" s="528"/>
      <c r="H980" s="528"/>
      <c r="I980" s="528"/>
      <c r="J980" s="528"/>
      <c r="K980" s="528"/>
      <c r="L980" s="528"/>
      <c r="M980" s="528"/>
      <c r="N980" s="528"/>
      <c r="O980" s="528"/>
      <c r="P980" s="528"/>
      <c r="Q980" s="528"/>
      <c r="R980" s="528"/>
      <c r="S980" s="528"/>
      <c r="T980" s="528"/>
      <c r="U980" s="528"/>
      <c r="V980" s="528"/>
      <c r="W980" s="528"/>
      <c r="X980" s="528"/>
      <c r="Y980" s="528"/>
      <c r="Z980" s="528"/>
    </row>
    <row r="981" spans="1:26" ht="14.25" customHeight="1" x14ac:dyDescent="0.2">
      <c r="A981" s="528"/>
      <c r="B981" s="528"/>
      <c r="C981" s="528"/>
      <c r="D981" s="528"/>
      <c r="E981" s="529"/>
      <c r="F981" s="528"/>
      <c r="G981" s="528"/>
      <c r="H981" s="528"/>
      <c r="I981" s="528"/>
      <c r="J981" s="528"/>
      <c r="K981" s="528"/>
      <c r="L981" s="528"/>
      <c r="M981" s="528"/>
      <c r="N981" s="528"/>
      <c r="O981" s="528"/>
      <c r="P981" s="528"/>
      <c r="Q981" s="528"/>
      <c r="R981" s="528"/>
      <c r="S981" s="528"/>
      <c r="T981" s="528"/>
      <c r="U981" s="528"/>
      <c r="V981" s="528"/>
      <c r="W981" s="528"/>
      <c r="X981" s="528"/>
      <c r="Y981" s="528"/>
      <c r="Z981" s="528"/>
    </row>
    <row r="982" spans="1:26" ht="14.25" customHeight="1" x14ac:dyDescent="0.2">
      <c r="A982" s="528"/>
      <c r="B982" s="528"/>
      <c r="C982" s="528"/>
      <c r="D982" s="528"/>
      <c r="E982" s="529"/>
      <c r="F982" s="528"/>
      <c r="G982" s="528"/>
      <c r="H982" s="528"/>
      <c r="I982" s="528"/>
      <c r="J982" s="528"/>
      <c r="K982" s="528"/>
      <c r="L982" s="528"/>
      <c r="M982" s="528"/>
      <c r="N982" s="528"/>
      <c r="O982" s="528"/>
      <c r="P982" s="528"/>
      <c r="Q982" s="528"/>
      <c r="R982" s="528"/>
      <c r="S982" s="528"/>
      <c r="T982" s="528"/>
      <c r="U982" s="528"/>
      <c r="V982" s="528"/>
      <c r="W982" s="528"/>
      <c r="X982" s="528"/>
      <c r="Y982" s="528"/>
      <c r="Z982" s="528"/>
    </row>
    <row r="983" spans="1:26" ht="14.25" customHeight="1" x14ac:dyDescent="0.2">
      <c r="A983" s="528"/>
      <c r="B983" s="528"/>
      <c r="C983" s="528"/>
      <c r="D983" s="528"/>
      <c r="E983" s="529"/>
      <c r="F983" s="528"/>
      <c r="G983" s="528"/>
      <c r="H983" s="528"/>
      <c r="I983" s="528"/>
      <c r="J983" s="528"/>
      <c r="K983" s="528"/>
      <c r="L983" s="528"/>
      <c r="M983" s="528"/>
      <c r="N983" s="528"/>
      <c r="O983" s="528"/>
      <c r="P983" s="528"/>
      <c r="Q983" s="528"/>
      <c r="R983" s="528"/>
      <c r="S983" s="528"/>
      <c r="T983" s="528"/>
      <c r="U983" s="528"/>
      <c r="V983" s="528"/>
      <c r="W983" s="528"/>
      <c r="X983" s="528"/>
      <c r="Y983" s="528"/>
      <c r="Z983" s="528"/>
    </row>
    <row r="984" spans="1:26" ht="14.25" customHeight="1" x14ac:dyDescent="0.2">
      <c r="A984" s="528"/>
      <c r="B984" s="528"/>
      <c r="C984" s="528"/>
      <c r="D984" s="528"/>
      <c r="E984" s="529"/>
      <c r="F984" s="528"/>
      <c r="G984" s="528"/>
      <c r="H984" s="528"/>
      <c r="I984" s="528"/>
      <c r="J984" s="528"/>
      <c r="K984" s="528"/>
      <c r="L984" s="528"/>
      <c r="M984" s="528"/>
      <c r="N984" s="528"/>
      <c r="O984" s="528"/>
      <c r="P984" s="528"/>
      <c r="Q984" s="528"/>
      <c r="R984" s="528"/>
      <c r="S984" s="528"/>
      <c r="T984" s="528"/>
      <c r="U984" s="528"/>
      <c r="V984" s="528"/>
      <c r="W984" s="528"/>
      <c r="X984" s="528"/>
      <c r="Y984" s="528"/>
      <c r="Z984" s="528"/>
    </row>
    <row r="985" spans="1:26" ht="14.25" customHeight="1" x14ac:dyDescent="0.2">
      <c r="A985" s="528"/>
      <c r="B985" s="528"/>
      <c r="C985" s="528"/>
      <c r="D985" s="528"/>
      <c r="E985" s="529"/>
      <c r="F985" s="528"/>
      <c r="G985" s="528"/>
      <c r="H985" s="528"/>
      <c r="I985" s="528"/>
      <c r="J985" s="528"/>
      <c r="K985" s="528"/>
      <c r="L985" s="528"/>
      <c r="M985" s="528"/>
      <c r="N985" s="528"/>
      <c r="O985" s="528"/>
      <c r="P985" s="528"/>
      <c r="Q985" s="528"/>
      <c r="R985" s="528"/>
      <c r="S985" s="528"/>
      <c r="T985" s="528"/>
      <c r="U985" s="528"/>
      <c r="V985" s="528"/>
      <c r="W985" s="528"/>
      <c r="X985" s="528"/>
      <c r="Y985" s="528"/>
      <c r="Z985" s="528"/>
    </row>
    <row r="986" spans="1:26" ht="14.25" customHeight="1" x14ac:dyDescent="0.2">
      <c r="A986" s="528"/>
      <c r="B986" s="528"/>
      <c r="C986" s="528"/>
      <c r="D986" s="528"/>
      <c r="E986" s="529"/>
      <c r="F986" s="528"/>
      <c r="G986" s="528"/>
      <c r="H986" s="528"/>
      <c r="I986" s="528"/>
      <c r="J986" s="528"/>
      <c r="K986" s="528"/>
      <c r="L986" s="528"/>
      <c r="M986" s="528"/>
      <c r="N986" s="528"/>
      <c r="O986" s="528"/>
      <c r="P986" s="528"/>
      <c r="Q986" s="528"/>
      <c r="R986" s="528"/>
      <c r="S986" s="528"/>
      <c r="T986" s="528"/>
      <c r="U986" s="528"/>
      <c r="V986" s="528"/>
      <c r="W986" s="528"/>
      <c r="X986" s="528"/>
      <c r="Y986" s="528"/>
      <c r="Z986" s="528"/>
    </row>
    <row r="987" spans="1:26" ht="14.25" customHeight="1" x14ac:dyDescent="0.2">
      <c r="A987" s="528"/>
      <c r="B987" s="528"/>
      <c r="C987" s="528"/>
      <c r="D987" s="528"/>
      <c r="E987" s="529"/>
      <c r="F987" s="528"/>
      <c r="G987" s="528"/>
      <c r="H987" s="528"/>
      <c r="I987" s="528"/>
      <c r="J987" s="528"/>
      <c r="K987" s="528"/>
      <c r="L987" s="528"/>
      <c r="M987" s="528"/>
      <c r="N987" s="528"/>
      <c r="O987" s="528"/>
      <c r="P987" s="528"/>
      <c r="Q987" s="528"/>
      <c r="R987" s="528"/>
      <c r="S987" s="528"/>
      <c r="T987" s="528"/>
      <c r="U987" s="528"/>
      <c r="V987" s="528"/>
      <c r="W987" s="528"/>
      <c r="X987" s="528"/>
      <c r="Y987" s="528"/>
      <c r="Z987" s="528"/>
    </row>
    <row r="988" spans="1:26" ht="14.25" customHeight="1" x14ac:dyDescent="0.2">
      <c r="A988" s="528"/>
      <c r="B988" s="528"/>
      <c r="C988" s="528"/>
      <c r="D988" s="528"/>
      <c r="E988" s="529"/>
      <c r="F988" s="528"/>
      <c r="G988" s="528"/>
      <c r="H988" s="528"/>
      <c r="I988" s="528"/>
      <c r="J988" s="528"/>
      <c r="K988" s="528"/>
      <c r="L988" s="528"/>
      <c r="M988" s="528"/>
      <c r="N988" s="528"/>
      <c r="O988" s="528"/>
      <c r="P988" s="528"/>
      <c r="Q988" s="528"/>
      <c r="R988" s="528"/>
      <c r="S988" s="528"/>
      <c r="T988" s="528"/>
      <c r="U988" s="528"/>
      <c r="V988" s="528"/>
      <c r="W988" s="528"/>
      <c r="X988" s="528"/>
      <c r="Y988" s="528"/>
      <c r="Z988" s="528"/>
    </row>
    <row r="989" spans="1:26" ht="14.25" customHeight="1" x14ac:dyDescent="0.2">
      <c r="A989" s="528"/>
      <c r="B989" s="528"/>
      <c r="C989" s="528"/>
      <c r="D989" s="528"/>
      <c r="E989" s="529"/>
      <c r="F989" s="528"/>
      <c r="G989" s="528"/>
      <c r="H989" s="528"/>
      <c r="I989" s="528"/>
      <c r="J989" s="528"/>
      <c r="K989" s="528"/>
      <c r="L989" s="528"/>
      <c r="M989" s="528"/>
      <c r="N989" s="528"/>
      <c r="O989" s="528"/>
      <c r="P989" s="528"/>
      <c r="Q989" s="528"/>
      <c r="R989" s="528"/>
      <c r="S989" s="528"/>
      <c r="T989" s="528"/>
      <c r="U989" s="528"/>
      <c r="V989" s="528"/>
      <c r="W989" s="528"/>
      <c r="X989" s="528"/>
      <c r="Y989" s="528"/>
      <c r="Z989" s="528"/>
    </row>
    <row r="990" spans="1:26" ht="14.25" customHeight="1" x14ac:dyDescent="0.2">
      <c r="A990" s="528"/>
      <c r="B990" s="528"/>
      <c r="C990" s="528"/>
      <c r="D990" s="528"/>
      <c r="E990" s="529"/>
      <c r="F990" s="528"/>
      <c r="G990" s="528"/>
      <c r="H990" s="528"/>
      <c r="I990" s="528"/>
      <c r="J990" s="528"/>
      <c r="K990" s="528"/>
      <c r="L990" s="528"/>
      <c r="M990" s="528"/>
      <c r="N990" s="528"/>
      <c r="O990" s="528"/>
      <c r="P990" s="528"/>
      <c r="Q990" s="528"/>
      <c r="R990" s="528"/>
      <c r="S990" s="528"/>
      <c r="T990" s="528"/>
      <c r="U990" s="528"/>
      <c r="V990" s="528"/>
      <c r="W990" s="528"/>
      <c r="X990" s="528"/>
      <c r="Y990" s="528"/>
      <c r="Z990" s="528"/>
    </row>
    <row r="991" spans="1:26" ht="14.25" customHeight="1" x14ac:dyDescent="0.2">
      <c r="A991" s="528"/>
      <c r="B991" s="528"/>
      <c r="C991" s="528"/>
      <c r="D991" s="528"/>
      <c r="E991" s="529"/>
      <c r="F991" s="528"/>
      <c r="G991" s="528"/>
      <c r="H991" s="528"/>
      <c r="I991" s="528"/>
      <c r="J991" s="528"/>
      <c r="K991" s="528"/>
      <c r="L991" s="528"/>
      <c r="M991" s="528"/>
      <c r="N991" s="528"/>
      <c r="O991" s="528"/>
      <c r="P991" s="528"/>
      <c r="Q991" s="528"/>
      <c r="R991" s="528"/>
      <c r="S991" s="528"/>
      <c r="T991" s="528"/>
      <c r="U991" s="528"/>
      <c r="V991" s="528"/>
      <c r="W991" s="528"/>
      <c r="X991" s="528"/>
      <c r="Y991" s="528"/>
      <c r="Z991" s="528"/>
    </row>
    <row r="992" spans="1:26" ht="14.25" customHeight="1" x14ac:dyDescent="0.2">
      <c r="A992" s="528"/>
      <c r="B992" s="528"/>
      <c r="C992" s="528"/>
      <c r="D992" s="528"/>
      <c r="E992" s="529"/>
      <c r="F992" s="528"/>
      <c r="G992" s="528"/>
      <c r="H992" s="528"/>
      <c r="I992" s="528"/>
      <c r="J992" s="528"/>
      <c r="K992" s="528"/>
      <c r="L992" s="528"/>
      <c r="M992" s="528"/>
      <c r="N992" s="528"/>
      <c r="O992" s="528"/>
      <c r="P992" s="528"/>
      <c r="Q992" s="528"/>
      <c r="R992" s="528"/>
      <c r="S992" s="528"/>
      <c r="T992" s="528"/>
      <c r="U992" s="528"/>
      <c r="V992" s="528"/>
      <c r="W992" s="528"/>
      <c r="X992" s="528"/>
      <c r="Y992" s="528"/>
      <c r="Z992" s="528"/>
    </row>
    <row r="993" spans="1:26" ht="14.25" customHeight="1" x14ac:dyDescent="0.2">
      <c r="A993" s="528"/>
      <c r="B993" s="528"/>
      <c r="C993" s="528"/>
      <c r="D993" s="528"/>
      <c r="E993" s="529"/>
      <c r="F993" s="528"/>
      <c r="G993" s="528"/>
      <c r="H993" s="528"/>
      <c r="I993" s="528"/>
      <c r="J993" s="528"/>
      <c r="K993" s="528"/>
      <c r="L993" s="528"/>
      <c r="M993" s="528"/>
      <c r="N993" s="528"/>
      <c r="O993" s="528"/>
      <c r="P993" s="528"/>
      <c r="Q993" s="528"/>
      <c r="R993" s="528"/>
      <c r="S993" s="528"/>
      <c r="T993" s="528"/>
      <c r="U993" s="528"/>
      <c r="V993" s="528"/>
      <c r="W993" s="528"/>
      <c r="X993" s="528"/>
      <c r="Y993" s="528"/>
      <c r="Z993" s="528"/>
    </row>
    <row r="994" spans="1:26" ht="14.25" customHeight="1" x14ac:dyDescent="0.2">
      <c r="A994" s="528"/>
      <c r="B994" s="528"/>
      <c r="C994" s="528"/>
      <c r="D994" s="528"/>
      <c r="E994" s="529"/>
      <c r="F994" s="528"/>
      <c r="G994" s="528"/>
      <c r="H994" s="528"/>
      <c r="I994" s="528"/>
      <c r="J994" s="528"/>
      <c r="K994" s="528"/>
      <c r="L994" s="528"/>
      <c r="M994" s="528"/>
      <c r="N994" s="528"/>
      <c r="O994" s="528"/>
      <c r="P994" s="528"/>
      <c r="Q994" s="528"/>
      <c r="R994" s="528"/>
      <c r="S994" s="528"/>
      <c r="T994" s="528"/>
      <c r="U994" s="528"/>
      <c r="V994" s="528"/>
      <c r="W994" s="528"/>
      <c r="X994" s="528"/>
      <c r="Y994" s="528"/>
      <c r="Z994" s="528"/>
    </row>
    <row r="995" spans="1:26" ht="14.25" customHeight="1" x14ac:dyDescent="0.2">
      <c r="A995" s="528"/>
      <c r="B995" s="528"/>
      <c r="C995" s="528"/>
      <c r="D995" s="528"/>
      <c r="E995" s="529"/>
      <c r="F995" s="528"/>
      <c r="G995" s="528"/>
      <c r="H995" s="528"/>
      <c r="I995" s="528"/>
      <c r="J995" s="528"/>
      <c r="K995" s="528"/>
      <c r="L995" s="528"/>
      <c r="M995" s="528"/>
      <c r="N995" s="528"/>
      <c r="O995" s="528"/>
      <c r="P995" s="528"/>
      <c r="Q995" s="528"/>
      <c r="R995" s="528"/>
      <c r="S995" s="528"/>
      <c r="T995" s="528"/>
      <c r="U995" s="528"/>
      <c r="V995" s="528"/>
      <c r="W995" s="528"/>
      <c r="X995" s="528"/>
      <c r="Y995" s="528"/>
      <c r="Z995" s="528"/>
    </row>
    <row r="996" spans="1:26" ht="14.25" customHeight="1" x14ac:dyDescent="0.2">
      <c r="A996" s="528"/>
      <c r="B996" s="528"/>
      <c r="C996" s="528"/>
      <c r="D996" s="528"/>
      <c r="E996" s="529"/>
      <c r="F996" s="528"/>
      <c r="G996" s="528"/>
      <c r="H996" s="528"/>
      <c r="I996" s="528"/>
      <c r="J996" s="528"/>
      <c r="K996" s="528"/>
      <c r="L996" s="528"/>
      <c r="M996" s="528"/>
      <c r="N996" s="528"/>
      <c r="O996" s="528"/>
      <c r="P996" s="528"/>
      <c r="Q996" s="528"/>
      <c r="R996" s="528"/>
      <c r="S996" s="528"/>
      <c r="T996" s="528"/>
      <c r="U996" s="528"/>
      <c r="V996" s="528"/>
      <c r="W996" s="528"/>
      <c r="X996" s="528"/>
      <c r="Y996" s="528"/>
      <c r="Z996" s="528"/>
    </row>
    <row r="997" spans="1:26" ht="14.25" customHeight="1" x14ac:dyDescent="0.2">
      <c r="A997" s="528"/>
      <c r="B997" s="528"/>
      <c r="C997" s="528"/>
      <c r="D997" s="528"/>
      <c r="E997" s="529"/>
      <c r="F997" s="528"/>
      <c r="G997" s="528"/>
      <c r="H997" s="528"/>
      <c r="I997" s="528"/>
      <c r="J997" s="528"/>
      <c r="K997" s="528"/>
      <c r="L997" s="528"/>
      <c r="M997" s="528"/>
      <c r="N997" s="528"/>
      <c r="O997" s="528"/>
      <c r="P997" s="528"/>
      <c r="Q997" s="528"/>
      <c r="R997" s="528"/>
      <c r="S997" s="528"/>
      <c r="T997" s="528"/>
      <c r="U997" s="528"/>
      <c r="V997" s="528"/>
      <c r="W997" s="528"/>
      <c r="X997" s="528"/>
      <c r="Y997" s="528"/>
      <c r="Z997" s="528"/>
    </row>
    <row r="998" spans="1:26" ht="14.25" customHeight="1" x14ac:dyDescent="0.2">
      <c r="A998" s="528"/>
      <c r="B998" s="528"/>
      <c r="C998" s="528"/>
      <c r="D998" s="528"/>
      <c r="E998" s="529"/>
      <c r="F998" s="528"/>
      <c r="G998" s="528"/>
      <c r="H998" s="528"/>
      <c r="I998" s="528"/>
      <c r="J998" s="528"/>
      <c r="K998" s="528"/>
      <c r="L998" s="528"/>
      <c r="M998" s="528"/>
      <c r="N998" s="528"/>
      <c r="O998" s="528"/>
      <c r="P998" s="528"/>
      <c r="Q998" s="528"/>
      <c r="R998" s="528"/>
      <c r="S998" s="528"/>
      <c r="T998" s="528"/>
      <c r="U998" s="528"/>
      <c r="V998" s="528"/>
      <c r="W998" s="528"/>
      <c r="X998" s="528"/>
      <c r="Y998" s="528"/>
      <c r="Z998" s="528"/>
    </row>
    <row r="999" spans="1:26" ht="14.25" customHeight="1" x14ac:dyDescent="0.2">
      <c r="A999" s="528"/>
      <c r="B999" s="528"/>
      <c r="C999" s="528"/>
      <c r="D999" s="528"/>
      <c r="E999" s="529"/>
      <c r="F999" s="528"/>
      <c r="G999" s="528"/>
      <c r="H999" s="528"/>
      <c r="I999" s="528"/>
      <c r="J999" s="528"/>
      <c r="K999" s="528"/>
      <c r="L999" s="528"/>
      <c r="M999" s="528"/>
      <c r="N999" s="528"/>
      <c r="O999" s="528"/>
      <c r="P999" s="528"/>
      <c r="Q999" s="528"/>
      <c r="R999" s="528"/>
      <c r="S999" s="528"/>
      <c r="T999" s="528"/>
      <c r="U999" s="528"/>
      <c r="V999" s="528"/>
      <c r="W999" s="528"/>
      <c r="X999" s="528"/>
      <c r="Y999" s="528"/>
      <c r="Z999" s="528"/>
    </row>
    <row r="1000" spans="1:26" ht="14.25" customHeight="1" x14ac:dyDescent="0.2">
      <c r="A1000" s="528"/>
      <c r="B1000" s="528"/>
      <c r="C1000" s="528"/>
      <c r="D1000" s="528"/>
      <c r="E1000" s="529"/>
      <c r="F1000" s="528"/>
      <c r="G1000" s="528"/>
      <c r="H1000" s="528"/>
      <c r="I1000" s="528"/>
      <c r="J1000" s="528"/>
      <c r="K1000" s="528"/>
      <c r="L1000" s="528"/>
      <c r="M1000" s="528"/>
      <c r="N1000" s="528"/>
      <c r="O1000" s="528"/>
      <c r="P1000" s="528"/>
      <c r="Q1000" s="528"/>
      <c r="R1000" s="528"/>
      <c r="S1000" s="528"/>
      <c r="T1000" s="528"/>
      <c r="U1000" s="528"/>
      <c r="V1000" s="528"/>
      <c r="W1000" s="528"/>
      <c r="X1000" s="528"/>
      <c r="Y1000" s="528"/>
      <c r="Z1000" s="528"/>
    </row>
    <row r="1001" spans="1:26" ht="14.25" customHeight="1" x14ac:dyDescent="0.2">
      <c r="A1001" s="528"/>
      <c r="B1001" s="528"/>
      <c r="C1001" s="528"/>
      <c r="D1001" s="528"/>
      <c r="E1001" s="529"/>
      <c r="F1001" s="528"/>
      <c r="G1001" s="528"/>
      <c r="H1001" s="528"/>
      <c r="I1001" s="528"/>
      <c r="J1001" s="528"/>
      <c r="K1001" s="528"/>
      <c r="L1001" s="528"/>
      <c r="M1001" s="528"/>
      <c r="N1001" s="528"/>
      <c r="O1001" s="528"/>
      <c r="P1001" s="528"/>
      <c r="Q1001" s="528"/>
      <c r="R1001" s="528"/>
      <c r="S1001" s="528"/>
      <c r="T1001" s="528"/>
      <c r="U1001" s="528"/>
      <c r="V1001" s="528"/>
      <c r="W1001" s="528"/>
      <c r="X1001" s="528"/>
      <c r="Y1001" s="528"/>
      <c r="Z1001" s="528"/>
    </row>
    <row r="1002" spans="1:26" ht="14.25" customHeight="1" x14ac:dyDescent="0.2">
      <c r="A1002" s="528"/>
      <c r="B1002" s="528"/>
      <c r="C1002" s="528"/>
      <c r="D1002" s="528"/>
      <c r="E1002" s="529"/>
      <c r="F1002" s="528"/>
      <c r="G1002" s="528"/>
      <c r="H1002" s="528"/>
      <c r="I1002" s="528"/>
      <c r="J1002" s="528"/>
      <c r="K1002" s="528"/>
      <c r="L1002" s="528"/>
      <c r="M1002" s="528"/>
      <c r="N1002" s="528"/>
      <c r="O1002" s="528"/>
      <c r="P1002" s="528"/>
      <c r="Q1002" s="528"/>
      <c r="R1002" s="528"/>
      <c r="S1002" s="528"/>
      <c r="T1002" s="528"/>
      <c r="U1002" s="528"/>
      <c r="V1002" s="528"/>
      <c r="W1002" s="528"/>
      <c r="X1002" s="528"/>
      <c r="Y1002" s="528"/>
      <c r="Z1002" s="528"/>
    </row>
    <row r="1003" spans="1:26" ht="14.25" customHeight="1" x14ac:dyDescent="0.2">
      <c r="A1003" s="528"/>
      <c r="B1003" s="528"/>
      <c r="C1003" s="528"/>
      <c r="D1003" s="528"/>
      <c r="E1003" s="529"/>
      <c r="F1003" s="528"/>
      <c r="G1003" s="528"/>
      <c r="H1003" s="528"/>
      <c r="I1003" s="528"/>
      <c r="J1003" s="528"/>
      <c r="K1003" s="528"/>
      <c r="L1003" s="528"/>
      <c r="M1003" s="528"/>
      <c r="N1003" s="528"/>
      <c r="O1003" s="528"/>
      <c r="P1003" s="528"/>
      <c r="Q1003" s="528"/>
      <c r="R1003" s="528"/>
      <c r="S1003" s="528"/>
      <c r="T1003" s="528"/>
      <c r="U1003" s="528"/>
      <c r="V1003" s="528"/>
      <c r="W1003" s="528"/>
      <c r="X1003" s="528"/>
      <c r="Y1003" s="528"/>
      <c r="Z1003" s="528"/>
    </row>
    <row r="1004" spans="1:26" ht="14.25" customHeight="1" x14ac:dyDescent="0.2">
      <c r="A1004" s="528"/>
      <c r="B1004" s="528"/>
      <c r="C1004" s="528"/>
      <c r="D1004" s="528"/>
      <c r="E1004" s="529"/>
      <c r="F1004" s="528"/>
      <c r="G1004" s="528"/>
      <c r="H1004" s="528"/>
      <c r="I1004" s="528"/>
      <c r="J1004" s="528"/>
      <c r="K1004" s="528"/>
      <c r="L1004" s="528"/>
      <c r="M1004" s="528"/>
      <c r="N1004" s="528"/>
      <c r="O1004" s="528"/>
      <c r="P1004" s="528"/>
      <c r="Q1004" s="528"/>
      <c r="R1004" s="528"/>
      <c r="S1004" s="528"/>
      <c r="T1004" s="528"/>
      <c r="U1004" s="528"/>
      <c r="V1004" s="528"/>
      <c r="W1004" s="528"/>
      <c r="X1004" s="528"/>
      <c r="Y1004" s="528"/>
      <c r="Z1004" s="528"/>
    </row>
    <row r="1005" spans="1:26" ht="14.25" customHeight="1" x14ac:dyDescent="0.2">
      <c r="A1005" s="528"/>
      <c r="B1005" s="528"/>
      <c r="C1005" s="528"/>
      <c r="D1005" s="528"/>
      <c r="E1005" s="529"/>
      <c r="F1005" s="528"/>
      <c r="G1005" s="528"/>
      <c r="H1005" s="528"/>
      <c r="I1005" s="528"/>
      <c r="J1005" s="528"/>
      <c r="K1005" s="528"/>
      <c r="L1005" s="528"/>
      <c r="M1005" s="528"/>
      <c r="N1005" s="528"/>
      <c r="O1005" s="528"/>
      <c r="P1005" s="528"/>
      <c r="Q1005" s="528"/>
      <c r="R1005" s="528"/>
      <c r="S1005" s="528"/>
      <c r="T1005" s="528"/>
      <c r="U1005" s="528"/>
      <c r="V1005" s="528"/>
      <c r="W1005" s="528"/>
      <c r="X1005" s="528"/>
      <c r="Y1005" s="528"/>
      <c r="Z1005" s="528"/>
    </row>
    <row r="1006" spans="1:26" ht="14.25" customHeight="1" x14ac:dyDescent="0.2">
      <c r="A1006" s="528"/>
      <c r="B1006" s="528"/>
      <c r="C1006" s="528"/>
      <c r="D1006" s="528"/>
      <c r="E1006" s="529"/>
      <c r="F1006" s="528"/>
      <c r="G1006" s="528"/>
      <c r="H1006" s="528"/>
      <c r="I1006" s="528"/>
      <c r="J1006" s="528"/>
      <c r="K1006" s="528"/>
      <c r="L1006" s="528"/>
      <c r="M1006" s="528"/>
      <c r="N1006" s="528"/>
      <c r="O1006" s="528"/>
      <c r="P1006" s="528"/>
      <c r="Q1006" s="528"/>
      <c r="R1006" s="528"/>
      <c r="S1006" s="528"/>
      <c r="T1006" s="528"/>
      <c r="U1006" s="528"/>
      <c r="V1006" s="528"/>
      <c r="W1006" s="528"/>
      <c r="X1006" s="528"/>
      <c r="Y1006" s="528"/>
      <c r="Z1006" s="528"/>
    </row>
    <row r="1007" spans="1:26" ht="14.25" customHeight="1" x14ac:dyDescent="0.2">
      <c r="A1007" s="528"/>
      <c r="B1007" s="528"/>
      <c r="C1007" s="528"/>
      <c r="D1007" s="528"/>
      <c r="E1007" s="529"/>
      <c r="F1007" s="528"/>
      <c r="G1007" s="528"/>
      <c r="H1007" s="528"/>
      <c r="I1007" s="528"/>
      <c r="J1007" s="528"/>
      <c r="K1007" s="528"/>
      <c r="L1007" s="528"/>
      <c r="M1007" s="528"/>
      <c r="N1007" s="528"/>
      <c r="O1007" s="528"/>
      <c r="P1007" s="528"/>
      <c r="Q1007" s="528"/>
      <c r="R1007" s="528"/>
      <c r="S1007" s="528"/>
      <c r="T1007" s="528"/>
      <c r="U1007" s="528"/>
      <c r="V1007" s="528"/>
      <c r="W1007" s="528"/>
      <c r="X1007" s="528"/>
      <c r="Y1007" s="528"/>
      <c r="Z1007" s="528"/>
    </row>
    <row r="1008" spans="1:26" ht="14.25" customHeight="1" x14ac:dyDescent="0.2">
      <c r="A1008" s="528"/>
      <c r="B1008" s="528"/>
      <c r="C1008" s="528"/>
      <c r="D1008" s="528"/>
      <c r="E1008" s="529"/>
      <c r="F1008" s="528"/>
      <c r="G1008" s="528"/>
      <c r="H1008" s="528"/>
      <c r="I1008" s="528"/>
      <c r="J1008" s="528"/>
      <c r="K1008" s="528"/>
      <c r="L1008" s="528"/>
      <c r="M1008" s="528"/>
      <c r="N1008" s="528"/>
      <c r="O1008" s="528"/>
      <c r="P1008" s="528"/>
      <c r="Q1008" s="528"/>
      <c r="R1008" s="528"/>
      <c r="S1008" s="528"/>
      <c r="T1008" s="528"/>
      <c r="U1008" s="528"/>
      <c r="V1008" s="528"/>
      <c r="W1008" s="528"/>
      <c r="X1008" s="528"/>
      <c r="Y1008" s="528"/>
      <c r="Z1008" s="528"/>
    </row>
  </sheetData>
  <mergeCells count="11">
    <mergeCell ref="T137:U137"/>
    <mergeCell ref="H140:I140"/>
    <mergeCell ref="L140:O140"/>
    <mergeCell ref="R140:V140"/>
    <mergeCell ref="D13:V13"/>
    <mergeCell ref="D14:V14"/>
    <mergeCell ref="D15:V15"/>
    <mergeCell ref="D16:V16"/>
    <mergeCell ref="A17:V17"/>
    <mergeCell ref="T135:U135"/>
    <mergeCell ref="T136:U136"/>
  </mergeCells>
  <phoneticPr fontId="114" type="noConversion"/>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topLeftCell="I1" workbookViewId="0">
      <selection activeCell="D32" sqref="D32"/>
    </sheetView>
  </sheetViews>
  <sheetFormatPr baseColWidth="10" defaultColWidth="14.42578125" defaultRowHeight="15" customHeight="1" x14ac:dyDescent="0.2"/>
  <cols>
    <col min="1" max="1" width="3.7109375" customWidth="1"/>
    <col min="2" max="2" width="12.42578125" customWidth="1"/>
    <col min="3" max="3" width="9.85546875" customWidth="1"/>
    <col min="4" max="4" width="6.5703125" customWidth="1"/>
    <col min="5" max="5" width="10.5703125" customWidth="1"/>
    <col min="6" max="6" width="11.28515625" customWidth="1"/>
    <col min="7" max="7" width="15.5703125" customWidth="1"/>
    <col min="8" max="8" width="44.42578125" customWidth="1"/>
    <col min="9" max="9" width="19.7109375" customWidth="1"/>
    <col min="10" max="10" width="19.42578125" customWidth="1"/>
    <col min="11" max="11" width="17.28515625" customWidth="1"/>
    <col min="12" max="12" width="20.28515625" customWidth="1"/>
    <col min="13" max="13" width="6.5703125" customWidth="1"/>
    <col min="14" max="14" width="15.28515625" customWidth="1"/>
    <col min="15" max="15" width="18.140625" customWidth="1"/>
    <col min="16" max="16" width="8.5703125" customWidth="1"/>
    <col min="17" max="17" width="9" customWidth="1"/>
    <col min="18" max="18" width="17.85546875" customWidth="1"/>
    <col min="19" max="19" width="16.28515625" customWidth="1"/>
    <col min="20" max="20" width="9.85546875" hidden="1" customWidth="1"/>
    <col min="21" max="21" width="18.42578125" hidden="1" customWidth="1"/>
    <col min="22" max="22" width="33.7109375" hidden="1" customWidth="1"/>
    <col min="23" max="23" width="9.140625" hidden="1" customWidth="1"/>
    <col min="24" max="26" width="10" hidden="1" customWidth="1"/>
  </cols>
  <sheetData>
    <row r="1" spans="1:26" ht="12.75" customHeight="1" x14ac:dyDescent="0.2"/>
    <row r="2" spans="1:26" ht="12.75" customHeight="1" x14ac:dyDescent="0.2">
      <c r="F2" s="2"/>
      <c r="G2" s="2"/>
      <c r="I2" s="2"/>
    </row>
    <row r="3" spans="1:26" ht="12.75" customHeight="1" x14ac:dyDescent="0.2">
      <c r="F3" s="2"/>
      <c r="G3" s="2"/>
      <c r="I3" s="2"/>
    </row>
    <row r="4" spans="1:26" ht="12.75" customHeight="1" x14ac:dyDescent="0.2">
      <c r="F4" s="2"/>
      <c r="G4" s="2"/>
      <c r="I4" s="2"/>
    </row>
    <row r="5" spans="1:26" ht="12.75" customHeight="1" x14ac:dyDescent="0.2">
      <c r="A5" s="84" t="s">
        <v>4</v>
      </c>
      <c r="B5" s="84"/>
      <c r="C5" s="84"/>
      <c r="D5" s="84"/>
      <c r="E5" s="84"/>
      <c r="F5" s="84"/>
      <c r="G5" s="84"/>
      <c r="H5" s="84"/>
      <c r="I5" s="1753" t="s">
        <v>0</v>
      </c>
      <c r="J5" s="1746"/>
      <c r="K5" s="1747"/>
      <c r="L5" s="84"/>
      <c r="M5" s="85"/>
      <c r="N5" s="85"/>
      <c r="O5" s="85"/>
      <c r="P5" s="85"/>
      <c r="Q5" s="85"/>
      <c r="R5" s="85"/>
      <c r="S5" s="85"/>
    </row>
    <row r="6" spans="1:26" ht="12.75" customHeight="1" x14ac:dyDescent="0.2">
      <c r="A6" s="1753" t="s">
        <v>1</v>
      </c>
      <c r="B6" s="1746"/>
      <c r="C6" s="1746"/>
      <c r="D6" s="1746"/>
      <c r="E6" s="1746"/>
      <c r="F6" s="1746"/>
      <c r="G6" s="1746"/>
      <c r="H6" s="1746"/>
      <c r="I6" s="1746"/>
      <c r="J6" s="1746"/>
      <c r="K6" s="1746"/>
      <c r="L6" s="1746"/>
      <c r="M6" s="1746"/>
      <c r="N6" s="1746"/>
      <c r="O6" s="1746"/>
      <c r="P6" s="1746"/>
      <c r="Q6" s="1746"/>
      <c r="R6" s="1746"/>
      <c r="S6" s="1747"/>
    </row>
    <row r="7" spans="1:26" ht="12.75" customHeight="1" x14ac:dyDescent="0.2">
      <c r="A7" s="1753" t="s">
        <v>2</v>
      </c>
      <c r="B7" s="1746"/>
      <c r="C7" s="1746"/>
      <c r="D7" s="1746"/>
      <c r="E7" s="1746"/>
      <c r="F7" s="1746"/>
      <c r="G7" s="1746"/>
      <c r="H7" s="1746"/>
      <c r="I7" s="1746"/>
      <c r="J7" s="1746"/>
      <c r="K7" s="1746"/>
      <c r="L7" s="1746"/>
      <c r="M7" s="1746"/>
      <c r="N7" s="1746"/>
      <c r="O7" s="1746"/>
      <c r="P7" s="1746"/>
      <c r="Q7" s="1746"/>
      <c r="R7" s="1746"/>
      <c r="S7" s="1747"/>
    </row>
    <row r="8" spans="1:26" ht="12.75" customHeight="1" x14ac:dyDescent="0.2">
      <c r="A8" s="1753" t="s">
        <v>3</v>
      </c>
      <c r="B8" s="1746"/>
      <c r="C8" s="1746"/>
      <c r="D8" s="1746"/>
      <c r="E8" s="1746"/>
      <c r="F8" s="1746"/>
      <c r="G8" s="1746"/>
      <c r="H8" s="1746"/>
      <c r="I8" s="1746"/>
      <c r="J8" s="1746"/>
      <c r="K8" s="1746"/>
      <c r="L8" s="1746"/>
      <c r="M8" s="1746"/>
      <c r="N8" s="1746"/>
      <c r="O8" s="1746"/>
      <c r="P8" s="1746"/>
      <c r="Q8" s="1746"/>
      <c r="R8" s="1746"/>
      <c r="S8" s="1747"/>
    </row>
    <row r="9" spans="1:26" ht="12.75" customHeight="1" x14ac:dyDescent="0.2">
      <c r="A9" s="1753" t="str">
        <f>+'DIRECCION Y SUBDIRECCION '!A9:S9</f>
        <v>30 de junio  2023</v>
      </c>
      <c r="B9" s="1746"/>
      <c r="C9" s="1746"/>
      <c r="D9" s="1746"/>
      <c r="E9" s="1746"/>
      <c r="F9" s="1746"/>
      <c r="G9" s="1746"/>
      <c r="H9" s="1746"/>
      <c r="I9" s="1746"/>
      <c r="J9" s="1746"/>
      <c r="K9" s="1746"/>
      <c r="L9" s="1746"/>
      <c r="M9" s="1746"/>
      <c r="N9" s="1746"/>
      <c r="O9" s="1746"/>
      <c r="P9" s="1746"/>
      <c r="Q9" s="1746"/>
      <c r="R9" s="1746"/>
      <c r="S9" s="1747"/>
    </row>
    <row r="10" spans="1:26" ht="15" customHeight="1" x14ac:dyDescent="0.3">
      <c r="A10" s="86"/>
      <c r="B10" s="86"/>
      <c r="C10" s="86"/>
      <c r="D10" s="86"/>
      <c r="E10" s="86"/>
      <c r="F10" s="86"/>
      <c r="G10" s="86"/>
      <c r="H10" s="86"/>
      <c r="I10" s="86"/>
      <c r="J10" s="86"/>
      <c r="K10" s="86"/>
      <c r="L10" s="86"/>
      <c r="M10" s="87"/>
      <c r="N10" s="87"/>
      <c r="O10" s="87"/>
      <c r="P10" s="87"/>
      <c r="Q10" s="87"/>
      <c r="R10" s="87"/>
      <c r="S10" s="87"/>
      <c r="V10" s="2" t="s">
        <v>109</v>
      </c>
    </row>
    <row r="11" spans="1:26" ht="36" customHeight="1" x14ac:dyDescent="0.2">
      <c r="A11" s="88" t="s">
        <v>6</v>
      </c>
      <c r="B11" s="88" t="s">
        <v>7</v>
      </c>
      <c r="C11" s="89" t="s">
        <v>110</v>
      </c>
      <c r="D11" s="89" t="s">
        <v>9</v>
      </c>
      <c r="E11" s="89" t="s">
        <v>10</v>
      </c>
      <c r="F11" s="88" t="s">
        <v>11</v>
      </c>
      <c r="G11" s="88" t="s">
        <v>12</v>
      </c>
      <c r="H11" s="90" t="s">
        <v>13</v>
      </c>
      <c r="I11" s="88" t="s">
        <v>14</v>
      </c>
      <c r="J11" s="88" t="s">
        <v>15</v>
      </c>
      <c r="K11" s="88" t="s">
        <v>16</v>
      </c>
      <c r="L11" s="90" t="s">
        <v>17</v>
      </c>
      <c r="M11" s="90" t="s">
        <v>18</v>
      </c>
      <c r="N11" s="90" t="s">
        <v>19</v>
      </c>
      <c r="O11" s="90" t="s">
        <v>20</v>
      </c>
      <c r="P11" s="91" t="s">
        <v>21</v>
      </c>
      <c r="Q11" s="90" t="s">
        <v>22</v>
      </c>
      <c r="R11" s="91" t="str">
        <f>+'DIRECCION Y SUBDIRECCION '!R11</f>
        <v>DEPRECIACION ACUMULADA 30/06/23</v>
      </c>
      <c r="S11" s="91" t="s">
        <v>23</v>
      </c>
      <c r="T11" s="92" t="s">
        <v>24</v>
      </c>
      <c r="U11" s="14"/>
      <c r="V11" s="93">
        <v>45107</v>
      </c>
      <c r="W11" s="14"/>
      <c r="X11" s="14"/>
      <c r="Y11" s="14"/>
      <c r="Z11" s="14"/>
    </row>
    <row r="12" spans="1:26" ht="31.5" customHeight="1" x14ac:dyDescent="0.3">
      <c r="A12" s="94">
        <v>1</v>
      </c>
      <c r="B12" s="95">
        <v>39660</v>
      </c>
      <c r="C12" s="1395" t="s">
        <v>371</v>
      </c>
      <c r="D12" s="96">
        <v>26</v>
      </c>
      <c r="E12" s="97" t="s">
        <v>25</v>
      </c>
      <c r="F12" s="956" t="s">
        <v>1920</v>
      </c>
      <c r="G12" s="97">
        <v>2</v>
      </c>
      <c r="H12" s="98" t="s">
        <v>52</v>
      </c>
      <c r="I12" s="97"/>
      <c r="J12" s="97"/>
      <c r="K12" s="97" t="s">
        <v>53</v>
      </c>
      <c r="L12" s="99">
        <v>6264</v>
      </c>
      <c r="M12" s="100">
        <v>10</v>
      </c>
      <c r="N12" s="101">
        <v>0</v>
      </c>
      <c r="O12" s="101">
        <v>0</v>
      </c>
      <c r="P12" s="102">
        <v>10</v>
      </c>
      <c r="Q12" s="102"/>
      <c r="R12" s="101">
        <v>6264</v>
      </c>
      <c r="S12" s="101">
        <f t="shared" ref="S12:S14" si="0">IF(M12=0,"N/A",+L12-R12)</f>
        <v>0</v>
      </c>
      <c r="T12" s="103">
        <v>617</v>
      </c>
    </row>
    <row r="13" spans="1:26" ht="18.75" customHeight="1" x14ac:dyDescent="0.3">
      <c r="A13" s="94">
        <v>2</v>
      </c>
      <c r="B13" s="95">
        <v>40255</v>
      </c>
      <c r="C13" s="1395" t="s">
        <v>371</v>
      </c>
      <c r="D13" s="97">
        <v>26</v>
      </c>
      <c r="E13" s="97" t="s">
        <v>68</v>
      </c>
      <c r="F13" s="97">
        <v>620779</v>
      </c>
      <c r="G13" s="97">
        <v>1</v>
      </c>
      <c r="H13" s="98" t="s">
        <v>111</v>
      </c>
      <c r="I13" s="97" t="s">
        <v>112</v>
      </c>
      <c r="J13" s="98" t="s">
        <v>113</v>
      </c>
      <c r="K13" s="97" t="s">
        <v>114</v>
      </c>
      <c r="L13" s="99">
        <v>37995</v>
      </c>
      <c r="M13" s="105">
        <v>5</v>
      </c>
      <c r="N13" s="101">
        <v>0</v>
      </c>
      <c r="O13" s="101">
        <v>0</v>
      </c>
      <c r="P13" s="102">
        <v>5</v>
      </c>
      <c r="Q13" s="102"/>
      <c r="R13" s="101">
        <v>37995</v>
      </c>
      <c r="S13" s="101">
        <f t="shared" si="0"/>
        <v>0</v>
      </c>
      <c r="T13" s="103">
        <v>612</v>
      </c>
      <c r="V13" s="106"/>
    </row>
    <row r="14" spans="1:26" ht="37.5" customHeight="1" x14ac:dyDescent="0.3">
      <c r="A14" s="94">
        <v>3</v>
      </c>
      <c r="B14" s="95">
        <v>42359</v>
      </c>
      <c r="C14" s="1395" t="s">
        <v>371</v>
      </c>
      <c r="D14" s="96">
        <v>26</v>
      </c>
      <c r="E14" s="97" t="s">
        <v>68</v>
      </c>
      <c r="F14" s="97">
        <v>620768</v>
      </c>
      <c r="G14" s="97">
        <v>1</v>
      </c>
      <c r="H14" s="98" t="s">
        <v>115</v>
      </c>
      <c r="I14" s="98"/>
      <c r="J14" s="97" t="s">
        <v>116</v>
      </c>
      <c r="K14" s="956" t="s">
        <v>1921</v>
      </c>
      <c r="L14" s="99">
        <v>5782</v>
      </c>
      <c r="M14" s="105">
        <v>5</v>
      </c>
      <c r="N14" s="101">
        <v>0</v>
      </c>
      <c r="O14" s="101">
        <v>0</v>
      </c>
      <c r="P14" s="102">
        <f>+DATEDIF($B14,$V$11,"y")</f>
        <v>7</v>
      </c>
      <c r="Q14" s="102">
        <v>0</v>
      </c>
      <c r="R14" s="101">
        <v>5782</v>
      </c>
      <c r="S14" s="101">
        <f t="shared" si="0"/>
        <v>0</v>
      </c>
      <c r="T14" s="103">
        <v>617</v>
      </c>
    </row>
    <row r="15" spans="1:26" ht="15" customHeight="1" x14ac:dyDescent="0.3">
      <c r="A15" s="94">
        <v>4</v>
      </c>
      <c r="B15" s="95">
        <v>42075</v>
      </c>
      <c r="C15" s="1395" t="s">
        <v>371</v>
      </c>
      <c r="D15" s="97">
        <v>26</v>
      </c>
      <c r="E15" s="97" t="s">
        <v>35</v>
      </c>
      <c r="F15" s="97">
        <v>762954</v>
      </c>
      <c r="G15" s="97">
        <v>1</v>
      </c>
      <c r="H15" s="98" t="s">
        <v>1922</v>
      </c>
      <c r="I15" s="98"/>
      <c r="J15" s="97" t="s">
        <v>56</v>
      </c>
      <c r="K15" s="97" t="s">
        <v>53</v>
      </c>
      <c r="L15" s="99">
        <v>4705</v>
      </c>
      <c r="M15" s="105">
        <v>5</v>
      </c>
      <c r="N15" s="101">
        <v>0</v>
      </c>
      <c r="O15" s="101">
        <v>0</v>
      </c>
      <c r="P15" s="102">
        <v>5</v>
      </c>
      <c r="Q15" s="102"/>
      <c r="R15" s="101">
        <v>4705</v>
      </c>
      <c r="S15" s="101">
        <v>0</v>
      </c>
      <c r="T15" s="103">
        <v>614</v>
      </c>
    </row>
    <row r="16" spans="1:26" ht="15" customHeight="1" x14ac:dyDescent="0.3">
      <c r="A16" s="94">
        <v>5</v>
      </c>
      <c r="B16" s="95">
        <v>42481</v>
      </c>
      <c r="C16" s="1395" t="s">
        <v>371</v>
      </c>
      <c r="D16" s="96">
        <v>26</v>
      </c>
      <c r="E16" s="97" t="s">
        <v>25</v>
      </c>
      <c r="F16" s="97">
        <v>620772</v>
      </c>
      <c r="G16" s="97">
        <v>1</v>
      </c>
      <c r="H16" s="98" t="s">
        <v>119</v>
      </c>
      <c r="I16" s="98"/>
      <c r="J16" s="98"/>
      <c r="K16" s="97" t="s">
        <v>53</v>
      </c>
      <c r="L16" s="99">
        <v>4574</v>
      </c>
      <c r="M16" s="100">
        <v>10</v>
      </c>
      <c r="N16" s="101">
        <f t="shared" ref="N16" si="1">IF(M16=0,"N/A",+L16/M16)</f>
        <v>457.4</v>
      </c>
      <c r="O16" s="101">
        <f t="shared" ref="O16" si="2">IF(M16=0,"N/A",+N16/12)</f>
        <v>38.116666666666667</v>
      </c>
      <c r="P16" s="102">
        <f t="shared" ref="P16:P29" si="3">+DATEDIF($B16,$V$11,"y")</f>
        <v>7</v>
      </c>
      <c r="Q16" s="102">
        <f t="shared" ref="Q16:Q29" si="4">+DATEDIF($B16,$V$11,"ym")</f>
        <v>2</v>
      </c>
      <c r="R16" s="101">
        <f t="shared" ref="R16:R27" si="5">IF(M16=0,"N/A",+N16*P16+O16*Q16)</f>
        <v>3278.0333333333328</v>
      </c>
      <c r="S16" s="101">
        <f t="shared" ref="S16:S27" si="6">IF(M16=0,"N/A",+L16-R16)</f>
        <v>1295.9666666666672</v>
      </c>
      <c r="T16" s="103">
        <v>617</v>
      </c>
    </row>
    <row r="17" spans="1:23" ht="75" customHeight="1" x14ac:dyDescent="0.3">
      <c r="A17" s="94">
        <v>6</v>
      </c>
      <c r="B17" s="95">
        <v>43528</v>
      </c>
      <c r="C17" s="1395" t="s">
        <v>371</v>
      </c>
      <c r="D17" s="97">
        <v>26</v>
      </c>
      <c r="E17" s="97" t="s">
        <v>25</v>
      </c>
      <c r="F17" s="956" t="s">
        <v>1923</v>
      </c>
      <c r="G17" s="97">
        <v>1</v>
      </c>
      <c r="H17" s="107" t="s">
        <v>1924</v>
      </c>
      <c r="I17" s="98"/>
      <c r="J17" s="98"/>
      <c r="K17" s="97" t="s">
        <v>53</v>
      </c>
      <c r="L17" s="99">
        <v>64466.9</v>
      </c>
      <c r="M17" s="100">
        <v>10</v>
      </c>
      <c r="N17" s="101">
        <f t="shared" ref="N17:N29" si="7">IF(M17=0,"N/A",+L17/M17)</f>
        <v>6446.6900000000005</v>
      </c>
      <c r="O17" s="101">
        <f t="shared" ref="O17:O29" si="8">IF(M17=0,"N/A",+N17/12)</f>
        <v>537.22416666666675</v>
      </c>
      <c r="P17" s="102">
        <f t="shared" si="3"/>
        <v>4</v>
      </c>
      <c r="Q17" s="102">
        <f t="shared" si="4"/>
        <v>3</v>
      </c>
      <c r="R17" s="101">
        <f t="shared" si="5"/>
        <v>27398.432500000003</v>
      </c>
      <c r="S17" s="101">
        <f t="shared" si="6"/>
        <v>37068.467499999999</v>
      </c>
      <c r="T17" s="103">
        <v>617</v>
      </c>
      <c r="U17" s="4" t="s">
        <v>120</v>
      </c>
      <c r="V17" s="108">
        <v>43563</v>
      </c>
      <c r="W17" s="109">
        <v>100</v>
      </c>
    </row>
    <row r="18" spans="1:23" ht="75" customHeight="1" x14ac:dyDescent="0.3">
      <c r="A18" s="94">
        <v>7</v>
      </c>
      <c r="B18" s="95">
        <v>43528</v>
      </c>
      <c r="C18" s="1395" t="s">
        <v>371</v>
      </c>
      <c r="D18" s="96">
        <v>26</v>
      </c>
      <c r="E18" s="97" t="s">
        <v>25</v>
      </c>
      <c r="F18" s="97">
        <v>762895</v>
      </c>
      <c r="G18" s="97">
        <v>1</v>
      </c>
      <c r="H18" s="107" t="s">
        <v>1925</v>
      </c>
      <c r="I18" s="98"/>
      <c r="J18" s="98"/>
      <c r="K18" s="97" t="s">
        <v>53</v>
      </c>
      <c r="L18" s="99">
        <v>64466.9</v>
      </c>
      <c r="M18" s="100">
        <v>10</v>
      </c>
      <c r="N18" s="101">
        <f t="shared" si="7"/>
        <v>6446.6900000000005</v>
      </c>
      <c r="O18" s="101">
        <f t="shared" si="8"/>
        <v>537.22416666666675</v>
      </c>
      <c r="P18" s="102">
        <f t="shared" si="3"/>
        <v>4</v>
      </c>
      <c r="Q18" s="102">
        <f t="shared" si="4"/>
        <v>3</v>
      </c>
      <c r="R18" s="101">
        <f t="shared" si="5"/>
        <v>27398.432500000003</v>
      </c>
      <c r="S18" s="101">
        <f t="shared" si="6"/>
        <v>37068.467499999999</v>
      </c>
      <c r="T18" s="103">
        <v>617</v>
      </c>
      <c r="U18" s="4" t="s">
        <v>120</v>
      </c>
      <c r="V18" s="108">
        <v>43563</v>
      </c>
      <c r="W18" s="109">
        <v>100</v>
      </c>
    </row>
    <row r="19" spans="1:23" ht="75" customHeight="1" x14ac:dyDescent="0.3">
      <c r="A19" s="94">
        <v>8</v>
      </c>
      <c r="B19" s="95">
        <v>43528</v>
      </c>
      <c r="C19" s="1395" t="s">
        <v>371</v>
      </c>
      <c r="D19" s="97">
        <v>26</v>
      </c>
      <c r="E19" s="97" t="s">
        <v>25</v>
      </c>
      <c r="F19" s="904"/>
      <c r="G19" s="97">
        <v>1</v>
      </c>
      <c r="H19" s="107" t="s">
        <v>1926</v>
      </c>
      <c r="I19" s="98"/>
      <c r="J19" s="98"/>
      <c r="K19" s="97" t="s">
        <v>53</v>
      </c>
      <c r="L19" s="99">
        <v>64466.9</v>
      </c>
      <c r="M19" s="100">
        <v>10</v>
      </c>
      <c r="N19" s="101">
        <f t="shared" si="7"/>
        <v>6446.6900000000005</v>
      </c>
      <c r="O19" s="101">
        <f t="shared" si="8"/>
        <v>537.22416666666675</v>
      </c>
      <c r="P19" s="102">
        <f t="shared" si="3"/>
        <v>4</v>
      </c>
      <c r="Q19" s="102">
        <f t="shared" si="4"/>
        <v>3</v>
      </c>
      <c r="R19" s="101">
        <f t="shared" si="5"/>
        <v>27398.432500000003</v>
      </c>
      <c r="S19" s="101">
        <f t="shared" si="6"/>
        <v>37068.467499999999</v>
      </c>
      <c r="T19" s="103">
        <v>617</v>
      </c>
      <c r="U19" s="4" t="s">
        <v>120</v>
      </c>
      <c r="V19" s="108">
        <v>43563</v>
      </c>
      <c r="W19" s="109">
        <v>100</v>
      </c>
    </row>
    <row r="20" spans="1:23" ht="90" customHeight="1" x14ac:dyDescent="0.3">
      <c r="A20" s="94">
        <v>9</v>
      </c>
      <c r="B20" s="95">
        <v>43528</v>
      </c>
      <c r="C20" s="1395" t="s">
        <v>371</v>
      </c>
      <c r="D20" s="96">
        <v>26</v>
      </c>
      <c r="E20" s="97" t="s">
        <v>25</v>
      </c>
      <c r="F20" s="903">
        <v>762899</v>
      </c>
      <c r="G20" s="97">
        <v>1</v>
      </c>
      <c r="H20" s="107" t="s">
        <v>121</v>
      </c>
      <c r="I20" s="98"/>
      <c r="J20" s="98">
        <f>+'ENTRADA DE DIARIO'!I60</f>
        <v>0</v>
      </c>
      <c r="K20" s="97" t="s">
        <v>53</v>
      </c>
      <c r="L20" s="99">
        <v>74923.929999999993</v>
      </c>
      <c r="M20" s="100">
        <v>10</v>
      </c>
      <c r="N20" s="101">
        <f t="shared" si="7"/>
        <v>7492.3929999999991</v>
      </c>
      <c r="O20" s="101">
        <f t="shared" si="8"/>
        <v>624.36608333333322</v>
      </c>
      <c r="P20" s="102">
        <f t="shared" si="3"/>
        <v>4</v>
      </c>
      <c r="Q20" s="102">
        <f t="shared" si="4"/>
        <v>3</v>
      </c>
      <c r="R20" s="101">
        <f t="shared" si="5"/>
        <v>31842.670249999996</v>
      </c>
      <c r="S20" s="101">
        <f t="shared" si="6"/>
        <v>43081.259749999997</v>
      </c>
      <c r="T20" s="103">
        <v>617</v>
      </c>
      <c r="U20" s="4" t="s">
        <v>120</v>
      </c>
      <c r="V20" s="108">
        <v>43563</v>
      </c>
      <c r="W20" s="109">
        <v>100</v>
      </c>
    </row>
    <row r="21" spans="1:23" ht="90" customHeight="1" x14ac:dyDescent="0.3">
      <c r="A21" s="94">
        <v>10</v>
      </c>
      <c r="B21" s="95">
        <v>43528</v>
      </c>
      <c r="C21" s="1395" t="s">
        <v>371</v>
      </c>
      <c r="D21" s="97">
        <v>26</v>
      </c>
      <c r="E21" s="97" t="s">
        <v>25</v>
      </c>
      <c r="F21" s="903">
        <v>762900</v>
      </c>
      <c r="G21" s="97">
        <v>1</v>
      </c>
      <c r="H21" s="107" t="s">
        <v>121</v>
      </c>
      <c r="I21" s="98"/>
      <c r="J21" s="98"/>
      <c r="K21" s="97" t="s">
        <v>53</v>
      </c>
      <c r="L21" s="99">
        <v>74923.929999999993</v>
      </c>
      <c r="M21" s="100">
        <v>10</v>
      </c>
      <c r="N21" s="101">
        <f t="shared" si="7"/>
        <v>7492.3929999999991</v>
      </c>
      <c r="O21" s="101">
        <f t="shared" si="8"/>
        <v>624.36608333333322</v>
      </c>
      <c r="P21" s="102">
        <f t="shared" si="3"/>
        <v>4</v>
      </c>
      <c r="Q21" s="102">
        <f t="shared" si="4"/>
        <v>3</v>
      </c>
      <c r="R21" s="101">
        <f t="shared" si="5"/>
        <v>31842.670249999996</v>
      </c>
      <c r="S21" s="101">
        <f t="shared" si="6"/>
        <v>43081.259749999997</v>
      </c>
      <c r="T21" s="103">
        <v>617</v>
      </c>
      <c r="U21" s="4" t="s">
        <v>120</v>
      </c>
      <c r="V21" s="108">
        <v>43563</v>
      </c>
      <c r="W21" s="109">
        <v>100</v>
      </c>
    </row>
    <row r="22" spans="1:23" ht="90" customHeight="1" x14ac:dyDescent="0.3">
      <c r="A22" s="94">
        <v>11</v>
      </c>
      <c r="B22" s="95">
        <v>43528</v>
      </c>
      <c r="C22" s="1395" t="s">
        <v>371</v>
      </c>
      <c r="D22" s="96">
        <v>26</v>
      </c>
      <c r="E22" s="97" t="s">
        <v>25</v>
      </c>
      <c r="F22" s="904"/>
      <c r="G22" s="97">
        <v>1</v>
      </c>
      <c r="H22" s="107" t="s">
        <v>121</v>
      </c>
      <c r="I22" s="98"/>
      <c r="J22" s="98"/>
      <c r="K22" s="97" t="s">
        <v>53</v>
      </c>
      <c r="L22" s="99">
        <v>74923.929999999993</v>
      </c>
      <c r="M22" s="100">
        <v>10</v>
      </c>
      <c r="N22" s="101">
        <f t="shared" si="7"/>
        <v>7492.3929999999991</v>
      </c>
      <c r="O22" s="101">
        <f t="shared" si="8"/>
        <v>624.36608333333322</v>
      </c>
      <c r="P22" s="102">
        <f t="shared" si="3"/>
        <v>4</v>
      </c>
      <c r="Q22" s="102">
        <f t="shared" si="4"/>
        <v>3</v>
      </c>
      <c r="R22" s="101">
        <f t="shared" si="5"/>
        <v>31842.670249999996</v>
      </c>
      <c r="S22" s="101">
        <f t="shared" si="6"/>
        <v>43081.259749999997</v>
      </c>
      <c r="T22" s="103">
        <v>617</v>
      </c>
      <c r="U22" s="4" t="s">
        <v>120</v>
      </c>
      <c r="V22" s="108">
        <v>43563</v>
      </c>
      <c r="W22" s="109">
        <v>100</v>
      </c>
    </row>
    <row r="23" spans="1:23" ht="30" customHeight="1" x14ac:dyDescent="0.3">
      <c r="A23" s="94">
        <v>12</v>
      </c>
      <c r="B23" s="95">
        <v>43528</v>
      </c>
      <c r="C23" s="1395" t="s">
        <v>371</v>
      </c>
      <c r="D23" s="97">
        <v>26</v>
      </c>
      <c r="E23" s="97" t="s">
        <v>25</v>
      </c>
      <c r="F23" s="903">
        <v>762897</v>
      </c>
      <c r="G23" s="97">
        <v>1</v>
      </c>
      <c r="H23" s="107" t="s">
        <v>122</v>
      </c>
      <c r="I23" s="98"/>
      <c r="J23" s="98"/>
      <c r="K23" s="97" t="s">
        <v>53</v>
      </c>
      <c r="L23" s="99">
        <v>8011.89</v>
      </c>
      <c r="M23" s="100">
        <v>10</v>
      </c>
      <c r="N23" s="101">
        <f t="shared" si="7"/>
        <v>801.18900000000008</v>
      </c>
      <c r="O23" s="101">
        <f t="shared" si="8"/>
        <v>66.765750000000011</v>
      </c>
      <c r="P23" s="102">
        <f t="shared" si="3"/>
        <v>4</v>
      </c>
      <c r="Q23" s="102">
        <f t="shared" si="4"/>
        <v>3</v>
      </c>
      <c r="R23" s="101">
        <f t="shared" si="5"/>
        <v>3405.0532500000004</v>
      </c>
      <c r="S23" s="101">
        <f t="shared" si="6"/>
        <v>4606.8367500000004</v>
      </c>
      <c r="T23" s="103">
        <v>617</v>
      </c>
      <c r="U23" s="4" t="s">
        <v>120</v>
      </c>
      <c r="V23" s="108">
        <v>43563</v>
      </c>
      <c r="W23" s="109">
        <v>100</v>
      </c>
    </row>
    <row r="24" spans="1:23" ht="30" customHeight="1" x14ac:dyDescent="0.3">
      <c r="A24" s="94">
        <v>13</v>
      </c>
      <c r="B24" s="95">
        <v>43528</v>
      </c>
      <c r="C24" s="1395" t="s">
        <v>371</v>
      </c>
      <c r="D24" s="96">
        <v>26</v>
      </c>
      <c r="E24" s="97" t="s">
        <v>25</v>
      </c>
      <c r="F24" s="903">
        <v>762898</v>
      </c>
      <c r="G24" s="97">
        <v>1</v>
      </c>
      <c r="H24" s="107" t="s">
        <v>122</v>
      </c>
      <c r="I24" s="98"/>
      <c r="J24" s="98"/>
      <c r="K24" s="97" t="s">
        <v>53</v>
      </c>
      <c r="L24" s="99">
        <v>8011.89</v>
      </c>
      <c r="M24" s="100">
        <v>10</v>
      </c>
      <c r="N24" s="101">
        <f t="shared" si="7"/>
        <v>801.18900000000008</v>
      </c>
      <c r="O24" s="101">
        <f t="shared" si="8"/>
        <v>66.765750000000011</v>
      </c>
      <c r="P24" s="102">
        <f t="shared" si="3"/>
        <v>4</v>
      </c>
      <c r="Q24" s="102">
        <f t="shared" si="4"/>
        <v>3</v>
      </c>
      <c r="R24" s="101">
        <f t="shared" si="5"/>
        <v>3405.0532500000004</v>
      </c>
      <c r="S24" s="101">
        <f t="shared" si="6"/>
        <v>4606.8367500000004</v>
      </c>
      <c r="T24" s="103">
        <v>617</v>
      </c>
      <c r="U24" s="4" t="s">
        <v>120</v>
      </c>
      <c r="V24" s="108">
        <v>43563</v>
      </c>
      <c r="W24" s="109">
        <v>100</v>
      </c>
    </row>
    <row r="25" spans="1:23" ht="30" customHeight="1" x14ac:dyDescent="0.3">
      <c r="A25" s="94">
        <v>14</v>
      </c>
      <c r="B25" s="95">
        <v>43528</v>
      </c>
      <c r="C25" s="1395" t="s">
        <v>371</v>
      </c>
      <c r="D25" s="97">
        <v>26</v>
      </c>
      <c r="E25" s="97" t="s">
        <v>25</v>
      </c>
      <c r="F25" s="904"/>
      <c r="G25" s="97">
        <v>1</v>
      </c>
      <c r="H25" s="107" t="s">
        <v>123</v>
      </c>
      <c r="I25" s="98"/>
      <c r="J25" s="98"/>
      <c r="K25" s="97" t="s">
        <v>53</v>
      </c>
      <c r="L25" s="99">
        <v>8011.89</v>
      </c>
      <c r="M25" s="100">
        <v>10</v>
      </c>
      <c r="N25" s="101">
        <f t="shared" si="7"/>
        <v>801.18900000000008</v>
      </c>
      <c r="O25" s="101">
        <f t="shared" si="8"/>
        <v>66.765750000000011</v>
      </c>
      <c r="P25" s="102">
        <f t="shared" si="3"/>
        <v>4</v>
      </c>
      <c r="Q25" s="102">
        <f t="shared" si="4"/>
        <v>3</v>
      </c>
      <c r="R25" s="101">
        <f t="shared" si="5"/>
        <v>3405.0532500000004</v>
      </c>
      <c r="S25" s="101">
        <f t="shared" si="6"/>
        <v>4606.8367500000004</v>
      </c>
      <c r="T25" s="103">
        <v>617</v>
      </c>
      <c r="U25" s="4" t="s">
        <v>120</v>
      </c>
      <c r="V25" s="108">
        <v>43563</v>
      </c>
      <c r="W25" s="109">
        <v>100</v>
      </c>
    </row>
    <row r="26" spans="1:23" ht="44.25" customHeight="1" x14ac:dyDescent="0.3">
      <c r="A26" s="94">
        <v>15</v>
      </c>
      <c r="B26" s="95">
        <v>40743</v>
      </c>
      <c r="C26" s="1395" t="s">
        <v>371</v>
      </c>
      <c r="D26" s="96">
        <v>26</v>
      </c>
      <c r="E26" s="97" t="s">
        <v>35</v>
      </c>
      <c r="F26" s="903">
        <v>620687</v>
      </c>
      <c r="G26" s="1163">
        <v>1</v>
      </c>
      <c r="H26" s="1164" t="s">
        <v>143</v>
      </c>
      <c r="I26" s="1165"/>
      <c r="J26" s="1165"/>
      <c r="K26" s="1165" t="s">
        <v>1927</v>
      </c>
      <c r="L26" s="1166">
        <v>12500</v>
      </c>
      <c r="M26" s="1167">
        <v>3</v>
      </c>
      <c r="N26" s="1170">
        <v>0</v>
      </c>
      <c r="O26" s="1170">
        <v>0</v>
      </c>
      <c r="P26" s="102">
        <f t="shared" si="3"/>
        <v>11</v>
      </c>
      <c r="Q26" s="102">
        <f t="shared" si="4"/>
        <v>11</v>
      </c>
      <c r="R26" s="897">
        <v>12500</v>
      </c>
      <c r="S26" s="101">
        <v>0</v>
      </c>
      <c r="T26" s="103">
        <v>614</v>
      </c>
      <c r="U26" s="4"/>
      <c r="V26" s="108"/>
      <c r="W26" s="109"/>
    </row>
    <row r="27" spans="1:23" s="890" customFormat="1" ht="15" customHeight="1" x14ac:dyDescent="0.3">
      <c r="A27" s="94">
        <v>16</v>
      </c>
      <c r="B27" s="1168">
        <v>43689</v>
      </c>
      <c r="C27" s="1395" t="s">
        <v>371</v>
      </c>
      <c r="D27" s="97">
        <v>26</v>
      </c>
      <c r="E27" s="1169" t="s">
        <v>57</v>
      </c>
      <c r="F27" s="1169">
        <v>762894</v>
      </c>
      <c r="G27" s="903">
        <v>1</v>
      </c>
      <c r="H27" s="904" t="s">
        <v>76</v>
      </c>
      <c r="I27" s="903" t="s">
        <v>77</v>
      </c>
      <c r="J27" s="903" t="s">
        <v>78</v>
      </c>
      <c r="K27" s="903" t="s">
        <v>53</v>
      </c>
      <c r="L27" s="906">
        <v>3961.4133999999999</v>
      </c>
      <c r="M27" s="907">
        <v>3</v>
      </c>
      <c r="N27" s="1162">
        <f t="shared" si="7"/>
        <v>1320.4711333333332</v>
      </c>
      <c r="O27" s="1162">
        <v>0</v>
      </c>
      <c r="P27" s="102">
        <f t="shared" si="3"/>
        <v>3</v>
      </c>
      <c r="Q27" s="102">
        <f t="shared" si="4"/>
        <v>10</v>
      </c>
      <c r="R27" s="1162">
        <f t="shared" si="5"/>
        <v>3961.4133999999995</v>
      </c>
      <c r="S27" s="1162">
        <f t="shared" si="6"/>
        <v>4.5474735088646412E-13</v>
      </c>
      <c r="T27" s="908">
        <v>616</v>
      </c>
      <c r="U27" s="916" t="s">
        <v>79</v>
      </c>
      <c r="V27" s="910">
        <v>43844</v>
      </c>
      <c r="W27" s="911">
        <v>100</v>
      </c>
    </row>
    <row r="28" spans="1:23" ht="15" customHeight="1" x14ac:dyDescent="0.3">
      <c r="A28" s="94">
        <v>17</v>
      </c>
      <c r="B28" s="1075">
        <v>44761</v>
      </c>
      <c r="C28" s="1395" t="s">
        <v>371</v>
      </c>
      <c r="D28" s="96">
        <v>26</v>
      </c>
      <c r="E28" s="1076" t="s">
        <v>68</v>
      </c>
      <c r="F28" s="1347" t="s">
        <v>1919</v>
      </c>
      <c r="G28" s="957">
        <v>1</v>
      </c>
      <c r="H28" s="98" t="s">
        <v>1830</v>
      </c>
      <c r="I28" s="97"/>
      <c r="J28" s="97" t="s">
        <v>116</v>
      </c>
      <c r="K28" s="97" t="s">
        <v>53</v>
      </c>
      <c r="L28" s="99">
        <v>9550.0400000000009</v>
      </c>
      <c r="M28" s="100">
        <v>10</v>
      </c>
      <c r="N28" s="101">
        <f t="shared" si="7"/>
        <v>955.00400000000013</v>
      </c>
      <c r="O28" s="101">
        <f t="shared" si="8"/>
        <v>79.583666666666673</v>
      </c>
      <c r="P28" s="102">
        <f t="shared" si="3"/>
        <v>0</v>
      </c>
      <c r="Q28" s="102">
        <f t="shared" si="4"/>
        <v>11</v>
      </c>
      <c r="R28" s="101">
        <f t="shared" ref="R28" si="9">IF(M28=0,"N/A",+N28*P28+O28*Q28)</f>
        <v>875.42033333333336</v>
      </c>
      <c r="S28" s="101">
        <f t="shared" ref="S28" si="10">IF(M28=0,"N/A",+L28-R28)</f>
        <v>8674.6196666666674</v>
      </c>
      <c r="T28" s="103">
        <v>619</v>
      </c>
      <c r="U28" s="4" t="s">
        <v>1855</v>
      </c>
      <c r="V28" s="108">
        <v>44774</v>
      </c>
      <c r="W28" s="109">
        <v>995</v>
      </c>
    </row>
    <row r="29" spans="1:23" ht="15" customHeight="1" x14ac:dyDescent="0.3">
      <c r="A29" s="94">
        <v>18</v>
      </c>
      <c r="B29" s="1075">
        <v>44881</v>
      </c>
      <c r="C29" s="1395" t="s">
        <v>371</v>
      </c>
      <c r="D29" s="97">
        <v>26</v>
      </c>
      <c r="E29" s="1076" t="s">
        <v>849</v>
      </c>
      <c r="F29" s="1347" t="s">
        <v>1919</v>
      </c>
      <c r="G29" s="957">
        <v>1</v>
      </c>
      <c r="H29" s="98" t="s">
        <v>1868</v>
      </c>
      <c r="I29" s="97"/>
      <c r="J29" s="97"/>
      <c r="K29" s="97" t="s">
        <v>53</v>
      </c>
      <c r="L29" s="99">
        <v>147966.1</v>
      </c>
      <c r="M29" s="100">
        <v>10</v>
      </c>
      <c r="N29" s="101">
        <f t="shared" si="7"/>
        <v>14796.61</v>
      </c>
      <c r="O29" s="101">
        <f t="shared" si="8"/>
        <v>1233.0508333333335</v>
      </c>
      <c r="P29" s="102">
        <f t="shared" si="3"/>
        <v>0</v>
      </c>
      <c r="Q29" s="102">
        <f t="shared" si="4"/>
        <v>7</v>
      </c>
      <c r="R29" s="101">
        <f t="shared" ref="R29" si="11">IF(M29=0,"N/A",+N29*P29+O29*Q29)</f>
        <v>8631.3558333333349</v>
      </c>
      <c r="S29" s="101">
        <f t="shared" ref="S29" si="12">IF(M29=0,"N/A",+L29-R29)</f>
        <v>139334.74416666667</v>
      </c>
      <c r="T29" s="103">
        <v>617</v>
      </c>
      <c r="U29" s="4"/>
      <c r="V29" s="108"/>
      <c r="W29" s="109"/>
    </row>
    <row r="30" spans="1:23" ht="12.75" customHeight="1" x14ac:dyDescent="0.3">
      <c r="A30" s="1073"/>
      <c r="B30" s="1073"/>
      <c r="C30" s="1073"/>
      <c r="D30" s="1073"/>
      <c r="E30" s="1074"/>
      <c r="F30" s="1073"/>
      <c r="L30" s="110">
        <f>SUM(L12:L29)</f>
        <v>675505.71340000001</v>
      </c>
      <c r="M30" s="110"/>
      <c r="N30" s="110">
        <f>SUM(N12:N29)</f>
        <v>61750.301133333327</v>
      </c>
      <c r="O30" s="110">
        <f>SUM(O12:O29)</f>
        <v>5035.8191666666671</v>
      </c>
      <c r="P30" s="110"/>
      <c r="Q30" s="110"/>
      <c r="R30" s="110">
        <f>SUM(R12:R29)</f>
        <v>271930.69089999999</v>
      </c>
      <c r="S30" s="111">
        <f>SUM(S12:S29)</f>
        <v>403575.02249999996</v>
      </c>
      <c r="U30" s="57"/>
    </row>
    <row r="31" spans="1:23" ht="12.75" customHeight="1" x14ac:dyDescent="0.2">
      <c r="F31" s="2"/>
      <c r="N31" s="4"/>
      <c r="O31" s="4"/>
    </row>
    <row r="32" spans="1:23" ht="12.75" customHeight="1" x14ac:dyDescent="0.2">
      <c r="F32" s="2"/>
      <c r="H32" s="112"/>
      <c r="I32" s="2"/>
      <c r="Q32" s="1751"/>
      <c r="R32" s="1752"/>
      <c r="S32" s="71"/>
    </row>
    <row r="33" spans="7:19" ht="12.75" customHeight="1" x14ac:dyDescent="0.2">
      <c r="G33" s="2"/>
      <c r="H33" s="2"/>
      <c r="I33" s="112"/>
      <c r="J33" s="113"/>
      <c r="K33" s="71"/>
      <c r="Q33" s="1751"/>
      <c r="R33" s="1752"/>
    </row>
    <row r="34" spans="7:19" ht="31.5" customHeight="1" x14ac:dyDescent="0.2">
      <c r="G34" s="49" t="s">
        <v>90</v>
      </c>
      <c r="H34" s="50" t="s">
        <v>91</v>
      </c>
      <c r="I34" s="50" t="s">
        <v>92</v>
      </c>
      <c r="J34" s="49" t="s">
        <v>93</v>
      </c>
      <c r="K34" s="51" t="s">
        <v>94</v>
      </c>
      <c r="L34" s="51" t="s">
        <v>95</v>
      </c>
      <c r="Q34" s="113"/>
      <c r="R34" s="113"/>
    </row>
    <row r="35" spans="7:19" ht="15" customHeight="1" x14ac:dyDescent="0.2">
      <c r="G35" s="53">
        <v>611</v>
      </c>
      <c r="H35" s="54" t="s">
        <v>96</v>
      </c>
      <c r="I35" s="55">
        <f t="shared" ref="I35:I44" si="13">+SUMIF($T$1:$T$373,G35,$L$1:$L$373)</f>
        <v>0</v>
      </c>
      <c r="J35" s="55">
        <f t="shared" ref="J35:J44" si="14">+SUMIF($T$1:$T$373,G35,$R$1:$R$373)</f>
        <v>0</v>
      </c>
      <c r="K35" s="55">
        <f t="shared" ref="K35:K44" si="15">+SUMIF($T$1:$T$373,G35,$O$1:$O$373)</f>
        <v>0</v>
      </c>
      <c r="L35" s="56">
        <f t="shared" ref="L35:L44" si="16">+I35-J35</f>
        <v>0</v>
      </c>
      <c r="Q35" s="113"/>
      <c r="R35" s="113"/>
    </row>
    <row r="36" spans="7:19" ht="15" customHeight="1" x14ac:dyDescent="0.2">
      <c r="G36" s="53">
        <v>612</v>
      </c>
      <c r="H36" s="54" t="s">
        <v>97</v>
      </c>
      <c r="I36" s="55">
        <f t="shared" si="13"/>
        <v>37995</v>
      </c>
      <c r="J36" s="55">
        <f t="shared" si="14"/>
        <v>37995</v>
      </c>
      <c r="K36" s="55">
        <f t="shared" si="15"/>
        <v>0</v>
      </c>
      <c r="L36" s="56">
        <f t="shared" si="16"/>
        <v>0</v>
      </c>
      <c r="Q36" s="113"/>
      <c r="R36" s="113"/>
    </row>
    <row r="37" spans="7:19" ht="15" customHeight="1" x14ac:dyDescent="0.2">
      <c r="G37" s="53">
        <v>613</v>
      </c>
      <c r="H37" s="54" t="s">
        <v>98</v>
      </c>
      <c r="I37" s="55">
        <f t="shared" si="13"/>
        <v>0</v>
      </c>
      <c r="J37" s="55">
        <f t="shared" si="14"/>
        <v>0</v>
      </c>
      <c r="K37" s="55">
        <f t="shared" si="15"/>
        <v>0</v>
      </c>
      <c r="L37" s="56">
        <f t="shared" si="16"/>
        <v>0</v>
      </c>
      <c r="Q37" s="113"/>
      <c r="R37" s="113"/>
    </row>
    <row r="38" spans="7:19" ht="15" customHeight="1" x14ac:dyDescent="0.2">
      <c r="G38" s="53">
        <v>614</v>
      </c>
      <c r="H38" s="54" t="s">
        <v>99</v>
      </c>
      <c r="I38" s="55">
        <f t="shared" si="13"/>
        <v>17205</v>
      </c>
      <c r="J38" s="55">
        <f t="shared" si="14"/>
        <v>17205</v>
      </c>
      <c r="K38" s="55">
        <f t="shared" si="15"/>
        <v>0</v>
      </c>
      <c r="L38" s="56">
        <f t="shared" si="16"/>
        <v>0</v>
      </c>
      <c r="Q38" s="113"/>
      <c r="R38" s="113"/>
    </row>
    <row r="39" spans="7:19" ht="15" customHeight="1" x14ac:dyDescent="0.2">
      <c r="G39" s="53">
        <v>615</v>
      </c>
      <c r="H39" s="54" t="s">
        <v>100</v>
      </c>
      <c r="I39" s="55">
        <f t="shared" si="13"/>
        <v>0</v>
      </c>
      <c r="J39" s="55">
        <f t="shared" si="14"/>
        <v>0</v>
      </c>
      <c r="K39" s="55">
        <f t="shared" si="15"/>
        <v>0</v>
      </c>
      <c r="L39" s="56">
        <f t="shared" si="16"/>
        <v>0</v>
      </c>
      <c r="Q39" s="113"/>
      <c r="R39" s="113"/>
    </row>
    <row r="40" spans="7:19" ht="15" customHeight="1" x14ac:dyDescent="0.2">
      <c r="G40" s="53">
        <v>616</v>
      </c>
      <c r="H40" s="54" t="s">
        <v>101</v>
      </c>
      <c r="I40" s="55">
        <f t="shared" si="13"/>
        <v>3961.4133999999999</v>
      </c>
      <c r="J40" s="55">
        <f t="shared" si="14"/>
        <v>3961.4133999999995</v>
      </c>
      <c r="K40" s="55">
        <f t="shared" si="15"/>
        <v>0</v>
      </c>
      <c r="L40" s="56">
        <f t="shared" si="16"/>
        <v>0</v>
      </c>
      <c r="Q40" s="113"/>
      <c r="R40" s="113"/>
    </row>
    <row r="41" spans="7:19" ht="15" customHeight="1" x14ac:dyDescent="0.2">
      <c r="G41" s="53">
        <v>617</v>
      </c>
      <c r="H41" s="54" t="s">
        <v>102</v>
      </c>
      <c r="I41" s="55">
        <f t="shared" si="13"/>
        <v>606794.26</v>
      </c>
      <c r="J41" s="55">
        <f t="shared" si="14"/>
        <v>211893.85716666665</v>
      </c>
      <c r="K41" s="55">
        <f t="shared" si="15"/>
        <v>4956.2355000000007</v>
      </c>
      <c r="L41" s="56">
        <f t="shared" si="16"/>
        <v>394900.40283333336</v>
      </c>
      <c r="Q41" s="113"/>
      <c r="R41" s="113"/>
    </row>
    <row r="42" spans="7:19" ht="15" customHeight="1" x14ac:dyDescent="0.2">
      <c r="G42" s="53">
        <v>618</v>
      </c>
      <c r="H42" s="64" t="s">
        <v>103</v>
      </c>
      <c r="I42" s="55">
        <f t="shared" si="13"/>
        <v>0</v>
      </c>
      <c r="J42" s="55">
        <f t="shared" si="14"/>
        <v>0</v>
      </c>
      <c r="K42" s="55">
        <f t="shared" si="15"/>
        <v>0</v>
      </c>
      <c r="L42" s="56">
        <f t="shared" si="16"/>
        <v>0</v>
      </c>
      <c r="Q42" s="113"/>
      <c r="R42" s="113"/>
    </row>
    <row r="43" spans="7:19" ht="15" customHeight="1" x14ac:dyDescent="0.2">
      <c r="G43" s="53">
        <v>619</v>
      </c>
      <c r="H43" s="54" t="s">
        <v>104</v>
      </c>
      <c r="I43" s="55">
        <f t="shared" si="13"/>
        <v>9550.0400000000009</v>
      </c>
      <c r="J43" s="55">
        <f t="shared" si="14"/>
        <v>875.42033333333336</v>
      </c>
      <c r="K43" s="55">
        <f t="shared" si="15"/>
        <v>79.583666666666673</v>
      </c>
      <c r="L43" s="56">
        <f t="shared" si="16"/>
        <v>8674.6196666666674</v>
      </c>
      <c r="Q43" s="113"/>
      <c r="R43" s="113"/>
    </row>
    <row r="44" spans="7:19" ht="15" customHeight="1" x14ac:dyDescent="0.2">
      <c r="G44" s="53">
        <v>694</v>
      </c>
      <c r="H44" s="54" t="s">
        <v>105</v>
      </c>
      <c r="I44" s="55">
        <f t="shared" si="13"/>
        <v>0</v>
      </c>
      <c r="J44" s="55">
        <f t="shared" si="14"/>
        <v>0</v>
      </c>
      <c r="K44" s="55">
        <f t="shared" si="15"/>
        <v>0</v>
      </c>
      <c r="L44" s="56">
        <f t="shared" si="16"/>
        <v>0</v>
      </c>
      <c r="Q44" s="113"/>
      <c r="R44" s="113"/>
    </row>
    <row r="45" spans="7:19" ht="16.5" customHeight="1" x14ac:dyDescent="0.25">
      <c r="G45" s="65"/>
      <c r="H45" s="66" t="s">
        <v>124</v>
      </c>
      <c r="I45" s="67">
        <f t="shared" ref="I45:L45" si="17">SUM(I35:I44)</f>
        <v>675505.71340000001</v>
      </c>
      <c r="J45" s="67">
        <f t="shared" si="17"/>
        <v>271930.69089999999</v>
      </c>
      <c r="K45" s="67">
        <f>SUM(K35:K44)</f>
        <v>5035.8191666666671</v>
      </c>
      <c r="L45" s="67">
        <f t="shared" si="17"/>
        <v>403575.02250000002</v>
      </c>
      <c r="Q45" s="113"/>
      <c r="R45" s="113"/>
    </row>
    <row r="46" spans="7:19" ht="15.75" customHeight="1" x14ac:dyDescent="0.3">
      <c r="G46" s="114"/>
      <c r="H46" s="73"/>
      <c r="I46" s="71">
        <f>+I45-L30</f>
        <v>0</v>
      </c>
      <c r="J46" s="71">
        <f>+J45-R30</f>
        <v>0</v>
      </c>
      <c r="K46" s="71">
        <f>+K45-O30</f>
        <v>0</v>
      </c>
      <c r="L46" s="71">
        <f>+L45-S30</f>
        <v>0</v>
      </c>
      <c r="Q46" s="113"/>
      <c r="R46" s="113"/>
    </row>
    <row r="47" spans="7:19" ht="12.75" customHeight="1" x14ac:dyDescent="0.2">
      <c r="G47" s="2"/>
      <c r="H47" s="2"/>
      <c r="I47" s="112"/>
      <c r="J47" s="113"/>
      <c r="K47" s="71"/>
      <c r="Q47" s="1751"/>
      <c r="R47" s="1752"/>
    </row>
    <row r="48" spans="7:19" ht="12.75" customHeight="1" x14ac:dyDescent="0.2">
      <c r="G48" s="2"/>
      <c r="H48" s="2"/>
      <c r="I48" s="112"/>
      <c r="J48" s="2"/>
      <c r="K48" s="112"/>
      <c r="S48" s="71"/>
    </row>
    <row r="49" spans="1:19" ht="12.75" customHeight="1" x14ac:dyDescent="0.2">
      <c r="G49" s="2"/>
      <c r="H49" s="2"/>
      <c r="I49" s="112"/>
      <c r="J49" s="2"/>
      <c r="K49" s="112"/>
      <c r="S49" s="71"/>
    </row>
    <row r="50" spans="1:19" ht="12.75" customHeight="1" x14ac:dyDescent="0.2">
      <c r="G50" s="2"/>
      <c r="H50" s="2"/>
      <c r="I50" s="112"/>
      <c r="J50" s="2"/>
      <c r="K50" s="112"/>
      <c r="S50" s="71"/>
    </row>
    <row r="51" spans="1:19" ht="12" hidden="1" customHeight="1" x14ac:dyDescent="0.2">
      <c r="A51" s="77"/>
      <c r="C51" s="77"/>
      <c r="D51" s="77"/>
      <c r="E51" s="77"/>
      <c r="F51" s="77"/>
      <c r="G51" s="77"/>
      <c r="H51" s="3"/>
      <c r="I51" s="77"/>
      <c r="J51" s="77"/>
      <c r="K51" s="77"/>
      <c r="L51" s="77"/>
      <c r="M51" s="77"/>
      <c r="N51" s="4"/>
      <c r="O51" s="4"/>
      <c r="P51" s="77"/>
      <c r="Q51" s="77"/>
      <c r="R51" s="77"/>
    </row>
    <row r="52" spans="1:19" ht="12.75" hidden="1" customHeight="1" x14ac:dyDescent="0.2">
      <c r="A52" s="80" t="s">
        <v>125</v>
      </c>
      <c r="B52" s="77"/>
      <c r="C52" s="80"/>
      <c r="D52" s="80"/>
      <c r="E52" s="80"/>
      <c r="F52" s="80"/>
      <c r="G52" s="80"/>
      <c r="H52" s="81"/>
      <c r="I52" s="1748" t="s">
        <v>107</v>
      </c>
      <c r="J52" s="1749"/>
      <c r="K52" s="1749"/>
      <c r="L52" s="1749"/>
      <c r="M52" s="1749"/>
      <c r="O52" s="82"/>
      <c r="P52" s="1748" t="s">
        <v>108</v>
      </c>
      <c r="Q52" s="1749"/>
      <c r="R52" s="1749"/>
      <c r="S52" s="1749"/>
    </row>
    <row r="53" spans="1:19" ht="12.75" hidden="1" customHeight="1" x14ac:dyDescent="0.2">
      <c r="B53" s="80"/>
    </row>
    <row r="54" spans="1:19" ht="12.75" hidden="1" customHeight="1" x14ac:dyDescent="0.2"/>
    <row r="55" spans="1:19" ht="12.75" customHeight="1" x14ac:dyDescent="0.2"/>
    <row r="56" spans="1:19" ht="12.75" customHeight="1" x14ac:dyDescent="0.2"/>
    <row r="57" spans="1:19" ht="12.75" customHeight="1" x14ac:dyDescent="0.2"/>
    <row r="58" spans="1:19" ht="12.75" customHeight="1" x14ac:dyDescent="0.2"/>
    <row r="59" spans="1:19" ht="12.75" customHeight="1" x14ac:dyDescent="0.2"/>
    <row r="60" spans="1:19" ht="12.75" customHeight="1" x14ac:dyDescent="0.2"/>
    <row r="61" spans="1:19" ht="12.75" customHeight="1" x14ac:dyDescent="0.2"/>
    <row r="62" spans="1:19" ht="12.75" customHeight="1" x14ac:dyDescent="0.2"/>
    <row r="63" spans="1:19" ht="12.75" customHeight="1" x14ac:dyDescent="0.2"/>
    <row r="64" spans="1:19"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sheetData>
  <mergeCells count="10">
    <mergeCell ref="Q47:R47"/>
    <mergeCell ref="I52:M52"/>
    <mergeCell ref="P52:S52"/>
    <mergeCell ref="I5:K5"/>
    <mergeCell ref="A6:S6"/>
    <mergeCell ref="A7:S7"/>
    <mergeCell ref="A8:S8"/>
    <mergeCell ref="A9:S9"/>
    <mergeCell ref="Q32:R32"/>
    <mergeCell ref="Q33:R33"/>
  </mergeCells>
  <phoneticPr fontId="114" type="noConversion"/>
  <pageMargins left="0.7" right="0.7" top="0.75" bottom="0.75" header="0" footer="0"/>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366"/>
  </sheetPr>
  <dimension ref="A1:Z1000"/>
  <sheetViews>
    <sheetView topLeftCell="I241" workbookViewId="0">
      <selection activeCell="M7" sqref="M7"/>
    </sheetView>
  </sheetViews>
  <sheetFormatPr baseColWidth="10" defaultColWidth="14.42578125" defaultRowHeight="15" customHeight="1" x14ac:dyDescent="0.2"/>
  <cols>
    <col min="1" max="3" width="10" hidden="1" customWidth="1"/>
    <col min="4" max="4" width="5.7109375" customWidth="1"/>
    <col min="5" max="5" width="12.42578125" customWidth="1"/>
    <col min="6" max="6" width="9.28515625" customWidth="1"/>
    <col min="7" max="7" width="14.28515625" customWidth="1"/>
    <col min="8" max="8" width="42.85546875" customWidth="1"/>
    <col min="9" max="10" width="20.28515625" customWidth="1"/>
    <col min="11" max="11" width="35.42578125" customWidth="1"/>
    <col min="12" max="12" width="22.140625" customWidth="1"/>
    <col min="13" max="13" width="15" customWidth="1"/>
    <col min="14" max="14" width="26.42578125" customWidth="1"/>
    <col min="15" max="15" width="14.5703125" customWidth="1"/>
    <col min="16" max="16" width="6.42578125" customWidth="1"/>
    <col min="17" max="17" width="16" customWidth="1"/>
    <col min="18" max="18" width="17.7109375" customWidth="1"/>
    <col min="19" max="19" width="9.42578125" customWidth="1"/>
    <col min="20" max="20" width="8.85546875" customWidth="1"/>
    <col min="21" max="21" width="17.5703125" customWidth="1"/>
    <col min="22" max="22" width="20" customWidth="1"/>
    <col min="23" max="23" width="16.42578125" hidden="1" customWidth="1"/>
    <col min="24" max="25" width="11" hidden="1" customWidth="1"/>
    <col min="26" max="26" width="4.42578125" hidden="1" customWidth="1"/>
  </cols>
  <sheetData>
    <row r="1" spans="1:26" ht="12.7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2.75" customHeight="1" x14ac:dyDescent="0.2">
      <c r="A2" s="14"/>
      <c r="B2" s="14"/>
      <c r="C2" s="14"/>
      <c r="D2" s="14"/>
      <c r="E2" s="14"/>
      <c r="F2" s="14"/>
      <c r="G2" s="14"/>
      <c r="H2" s="14"/>
      <c r="I2" s="14"/>
      <c r="J2" s="14"/>
      <c r="K2" s="14"/>
      <c r="L2" s="14"/>
      <c r="M2" s="14"/>
      <c r="N2" s="14"/>
      <c r="O2" s="14"/>
      <c r="P2" s="14"/>
      <c r="Q2" s="14"/>
      <c r="R2" s="14"/>
      <c r="S2" s="14"/>
      <c r="T2" s="14"/>
      <c r="U2" s="14"/>
      <c r="V2" s="14"/>
      <c r="W2" s="14"/>
      <c r="X2" s="14"/>
      <c r="Y2" s="14"/>
      <c r="Z2" s="14"/>
    </row>
    <row r="3" spans="1:26" ht="12.75" customHeight="1" x14ac:dyDescent="0.2">
      <c r="A3" s="14"/>
      <c r="B3" s="14"/>
      <c r="C3" s="14"/>
      <c r="D3" s="403"/>
      <c r="E3" s="14"/>
      <c r="F3" s="14"/>
      <c r="G3" s="14"/>
      <c r="H3" s="14"/>
      <c r="I3" s="14"/>
      <c r="J3" s="14"/>
      <c r="K3" s="14"/>
      <c r="L3" s="14"/>
      <c r="M3" s="14"/>
      <c r="N3" s="14"/>
      <c r="O3" s="14"/>
      <c r="P3" s="14"/>
      <c r="Q3" s="14"/>
      <c r="R3" s="14"/>
      <c r="S3" s="14"/>
      <c r="T3" s="14"/>
      <c r="U3" s="14"/>
      <c r="V3" s="14"/>
      <c r="W3" s="14"/>
      <c r="X3" s="14"/>
      <c r="Y3" s="14"/>
      <c r="Z3" s="14"/>
    </row>
    <row r="4" spans="1:26" ht="12.75" customHeight="1"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2.75" customHeight="1"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2.75" customHeight="1"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2.75" customHeight="1" x14ac:dyDescent="0.2">
      <c r="A7" s="14"/>
      <c r="B7" s="14"/>
      <c r="C7" s="14"/>
      <c r="D7" s="14"/>
      <c r="E7" s="14"/>
      <c r="F7" s="14"/>
      <c r="G7" s="14"/>
      <c r="H7" s="14"/>
      <c r="I7" s="247"/>
      <c r="J7" s="247"/>
      <c r="K7" s="14"/>
      <c r="L7" s="247"/>
      <c r="M7" s="14"/>
      <c r="N7" s="14"/>
      <c r="O7" s="14"/>
      <c r="P7" s="14"/>
      <c r="Q7" s="14"/>
      <c r="R7" s="14"/>
      <c r="S7" s="14"/>
      <c r="T7" s="14"/>
      <c r="U7" s="14"/>
      <c r="V7" s="14"/>
      <c r="W7" s="14"/>
      <c r="X7" s="14"/>
      <c r="Y7" s="14"/>
      <c r="Z7" s="14"/>
    </row>
    <row r="8" spans="1:26" ht="15" customHeight="1" x14ac:dyDescent="0.2">
      <c r="A8" s="14"/>
      <c r="B8" s="14"/>
      <c r="C8" s="14"/>
      <c r="D8" s="212"/>
      <c r="E8" s="212"/>
      <c r="F8" s="212"/>
      <c r="G8" s="212"/>
      <c r="H8" s="212"/>
      <c r="I8" s="251"/>
      <c r="J8" s="251"/>
      <c r="K8" s="212"/>
      <c r="L8" s="251"/>
      <c r="M8" s="212"/>
      <c r="N8" s="212"/>
      <c r="O8" s="212"/>
      <c r="P8" s="212"/>
      <c r="Q8" s="212"/>
      <c r="R8" s="212"/>
      <c r="S8" s="212"/>
      <c r="T8" s="212"/>
      <c r="U8" s="212"/>
      <c r="V8" s="212"/>
      <c r="W8" s="14"/>
      <c r="X8" s="14"/>
      <c r="Y8" s="14"/>
      <c r="Z8" s="14"/>
    </row>
    <row r="9" spans="1:26" ht="12.75" customHeight="1" x14ac:dyDescent="0.2">
      <c r="A9" s="14"/>
      <c r="B9" s="14"/>
      <c r="C9" s="14"/>
      <c r="D9" s="1789" t="s">
        <v>0</v>
      </c>
      <c r="E9" s="1746"/>
      <c r="F9" s="1746"/>
      <c r="G9" s="1746"/>
      <c r="H9" s="1746"/>
      <c r="I9" s="1746"/>
      <c r="J9" s="1746"/>
      <c r="K9" s="1746"/>
      <c r="L9" s="1746"/>
      <c r="M9" s="1746"/>
      <c r="N9" s="1746"/>
      <c r="O9" s="1746"/>
      <c r="P9" s="1746"/>
      <c r="Q9" s="1746"/>
      <c r="R9" s="1746"/>
      <c r="S9" s="1746"/>
      <c r="T9" s="1746"/>
      <c r="U9" s="1746"/>
      <c r="V9" s="1747"/>
      <c r="W9" s="14"/>
      <c r="X9" s="14"/>
      <c r="Y9" s="14"/>
      <c r="Z9" s="14"/>
    </row>
    <row r="10" spans="1:26" ht="12.75" customHeight="1" x14ac:dyDescent="0.2">
      <c r="A10" s="14"/>
      <c r="B10" s="14"/>
      <c r="C10" s="14"/>
      <c r="D10" s="1789" t="s">
        <v>1</v>
      </c>
      <c r="E10" s="1746"/>
      <c r="F10" s="1746"/>
      <c r="G10" s="1746"/>
      <c r="H10" s="1746"/>
      <c r="I10" s="1746"/>
      <c r="J10" s="1746"/>
      <c r="K10" s="1746"/>
      <c r="L10" s="1746"/>
      <c r="M10" s="1746"/>
      <c r="N10" s="1746"/>
      <c r="O10" s="1746"/>
      <c r="P10" s="1746"/>
      <c r="Q10" s="1746"/>
      <c r="R10" s="1746"/>
      <c r="S10" s="1746"/>
      <c r="T10" s="1746"/>
      <c r="U10" s="1746"/>
      <c r="V10" s="1747"/>
      <c r="W10" s="14"/>
      <c r="X10" s="14"/>
      <c r="Y10" s="14"/>
      <c r="Z10" s="14"/>
    </row>
    <row r="11" spans="1:26" ht="12.75" customHeight="1" x14ac:dyDescent="0.2">
      <c r="A11" s="14"/>
      <c r="B11" s="14"/>
      <c r="C11" s="14"/>
      <c r="D11" s="1789" t="s">
        <v>2</v>
      </c>
      <c r="E11" s="1746"/>
      <c r="F11" s="1746"/>
      <c r="G11" s="1746"/>
      <c r="H11" s="1746"/>
      <c r="I11" s="1746"/>
      <c r="J11" s="1746"/>
      <c r="K11" s="1746"/>
      <c r="L11" s="1746"/>
      <c r="M11" s="1746"/>
      <c r="N11" s="1746"/>
      <c r="O11" s="1746"/>
      <c r="P11" s="1746"/>
      <c r="Q11" s="1746"/>
      <c r="R11" s="1746"/>
      <c r="S11" s="1746"/>
      <c r="T11" s="1746"/>
      <c r="U11" s="1746"/>
      <c r="V11" s="1747"/>
      <c r="W11" s="14"/>
      <c r="X11" s="14"/>
      <c r="Y11" s="14"/>
      <c r="Z11" s="14"/>
    </row>
    <row r="12" spans="1:26" ht="12.75" customHeight="1" x14ac:dyDescent="0.2">
      <c r="A12" s="14"/>
      <c r="B12" s="14"/>
      <c r="C12" s="14"/>
      <c r="D12" s="1789" t="s">
        <v>3</v>
      </c>
      <c r="E12" s="1746"/>
      <c r="F12" s="1746"/>
      <c r="G12" s="1746"/>
      <c r="H12" s="1746"/>
      <c r="I12" s="1746"/>
      <c r="J12" s="1746"/>
      <c r="K12" s="1746"/>
      <c r="L12" s="1746"/>
      <c r="M12" s="1746"/>
      <c r="N12" s="1746"/>
      <c r="O12" s="1746"/>
      <c r="P12" s="1746"/>
      <c r="Q12" s="1746"/>
      <c r="R12" s="1746"/>
      <c r="S12" s="1746"/>
      <c r="T12" s="1746"/>
      <c r="U12" s="1746"/>
      <c r="V12" s="1747"/>
      <c r="W12" s="14"/>
      <c r="X12" s="14"/>
      <c r="Y12" s="14"/>
      <c r="Z12" s="14"/>
    </row>
    <row r="13" spans="1:26" ht="12.75" customHeight="1" x14ac:dyDescent="0.2">
      <c r="A13" s="14"/>
      <c r="B13" s="14"/>
      <c r="C13" s="14"/>
      <c r="D13" s="1799">
        <v>45107</v>
      </c>
      <c r="E13" s="1746"/>
      <c r="F13" s="1746"/>
      <c r="G13" s="1746"/>
      <c r="H13" s="1746"/>
      <c r="I13" s="1746"/>
      <c r="J13" s="1746"/>
      <c r="K13" s="1746"/>
      <c r="L13" s="1746"/>
      <c r="M13" s="1746"/>
      <c r="N13" s="1746"/>
      <c r="O13" s="1746"/>
      <c r="P13" s="1746"/>
      <c r="Q13" s="1746"/>
      <c r="R13" s="1746"/>
      <c r="S13" s="1746"/>
      <c r="T13" s="1746"/>
      <c r="U13" s="1746"/>
      <c r="V13" s="1747"/>
      <c r="W13" s="14"/>
      <c r="X13" s="14"/>
      <c r="Y13" s="14"/>
      <c r="Z13" s="14"/>
    </row>
    <row r="14" spans="1:26" ht="12.75" customHeight="1" x14ac:dyDescent="0.2">
      <c r="A14" s="14"/>
      <c r="B14" s="14"/>
      <c r="C14" s="14"/>
      <c r="D14" s="248"/>
      <c r="E14" s="248"/>
      <c r="F14" s="248"/>
      <c r="G14" s="248"/>
      <c r="H14" s="248"/>
      <c r="I14" s="248"/>
      <c r="J14" s="248"/>
      <c r="K14" s="248"/>
      <c r="L14" s="248"/>
      <c r="M14" s="248"/>
      <c r="N14" s="248"/>
      <c r="O14" s="248"/>
      <c r="P14" s="248"/>
      <c r="Q14" s="248"/>
      <c r="R14" s="248"/>
      <c r="S14" s="248"/>
      <c r="T14" s="248"/>
      <c r="U14" s="248"/>
      <c r="V14" s="248"/>
      <c r="W14" s="574"/>
      <c r="X14" s="574" t="s">
        <v>109</v>
      </c>
      <c r="Y14" s="574"/>
      <c r="Z14" s="14"/>
    </row>
    <row r="15" spans="1:26" ht="36" customHeight="1" x14ac:dyDescent="0.2">
      <c r="A15" s="575"/>
      <c r="B15" s="575"/>
      <c r="C15" s="575"/>
      <c r="D15" s="88" t="s">
        <v>6</v>
      </c>
      <c r="E15" s="216" t="s">
        <v>7</v>
      </c>
      <c r="F15" s="217" t="s">
        <v>110</v>
      </c>
      <c r="G15" s="217" t="s">
        <v>9</v>
      </c>
      <c r="H15" s="217" t="s">
        <v>10</v>
      </c>
      <c r="I15" s="216" t="s">
        <v>11</v>
      </c>
      <c r="J15" s="216" t="s">
        <v>12</v>
      </c>
      <c r="K15" s="218" t="s">
        <v>13</v>
      </c>
      <c r="L15" s="216" t="s">
        <v>14</v>
      </c>
      <c r="M15" s="216" t="s">
        <v>15</v>
      </c>
      <c r="N15" s="216" t="s">
        <v>16</v>
      </c>
      <c r="O15" s="218" t="s">
        <v>17</v>
      </c>
      <c r="P15" s="218" t="s">
        <v>18</v>
      </c>
      <c r="Q15" s="218" t="s">
        <v>19</v>
      </c>
      <c r="R15" s="218" t="s">
        <v>20</v>
      </c>
      <c r="S15" s="219" t="s">
        <v>21</v>
      </c>
      <c r="T15" s="218" t="s">
        <v>22</v>
      </c>
      <c r="U15" s="219" t="str">
        <f>+'07-BOTANICA'!U19</f>
        <v>DEPRECIACION ACUMULADA 30/06/23</v>
      </c>
      <c r="V15" s="219" t="s">
        <v>23</v>
      </c>
      <c r="W15" s="92" t="s">
        <v>24</v>
      </c>
      <c r="X15" s="125">
        <v>45107</v>
      </c>
      <c r="Y15" s="14"/>
      <c r="Z15" s="14"/>
    </row>
    <row r="16" spans="1:26" ht="15" customHeight="1" x14ac:dyDescent="0.2">
      <c r="A16" s="576"/>
      <c r="B16" s="576"/>
      <c r="C16" s="576"/>
      <c r="D16" s="193">
        <v>1</v>
      </c>
      <c r="E16" s="173">
        <v>36827</v>
      </c>
      <c r="F16" s="105" t="s">
        <v>874</v>
      </c>
      <c r="G16" s="105">
        <v>61</v>
      </c>
      <c r="H16" s="105" t="s">
        <v>764</v>
      </c>
      <c r="I16" s="105"/>
      <c r="J16" s="105">
        <v>1</v>
      </c>
      <c r="K16" s="250" t="s">
        <v>875</v>
      </c>
      <c r="L16" s="105"/>
      <c r="M16" s="105" t="s">
        <v>32</v>
      </c>
      <c r="N16" s="105" t="s">
        <v>876</v>
      </c>
      <c r="O16" s="99">
        <v>3600</v>
      </c>
      <c r="P16" s="105">
        <v>10</v>
      </c>
      <c r="Q16" s="135">
        <v>0</v>
      </c>
      <c r="R16" s="135">
        <v>0</v>
      </c>
      <c r="S16" s="100">
        <v>10</v>
      </c>
      <c r="T16" s="100"/>
      <c r="U16" s="135">
        <v>3600</v>
      </c>
      <c r="V16" s="135">
        <f t="shared" ref="V16:V196" si="0">IF(P16=0,"N/A",+O16-U16)</f>
        <v>0</v>
      </c>
      <c r="W16" s="175">
        <v>617</v>
      </c>
      <c r="X16" s="482"/>
      <c r="Y16" s="14"/>
      <c r="Z16" s="14"/>
    </row>
    <row r="17" spans="1:26" ht="30" customHeight="1" x14ac:dyDescent="0.2">
      <c r="A17" s="575"/>
      <c r="B17" s="575"/>
      <c r="C17" s="575"/>
      <c r="D17" s="193">
        <v>2</v>
      </c>
      <c r="E17" s="173">
        <v>36827</v>
      </c>
      <c r="F17" s="105" t="s">
        <v>874</v>
      </c>
      <c r="G17" s="105">
        <v>61</v>
      </c>
      <c r="H17" s="105" t="s">
        <v>764</v>
      </c>
      <c r="I17" s="105"/>
      <c r="J17" s="105">
        <v>1</v>
      </c>
      <c r="K17" s="250" t="s">
        <v>877</v>
      </c>
      <c r="L17" s="105"/>
      <c r="M17" s="105"/>
      <c r="N17" s="105" t="s">
        <v>878</v>
      </c>
      <c r="O17" s="99">
        <v>5000</v>
      </c>
      <c r="P17" s="105">
        <v>10</v>
      </c>
      <c r="Q17" s="135">
        <v>0</v>
      </c>
      <c r="R17" s="135">
        <v>0</v>
      </c>
      <c r="S17" s="100">
        <v>10</v>
      </c>
      <c r="T17" s="100"/>
      <c r="U17" s="135">
        <v>5000</v>
      </c>
      <c r="V17" s="135">
        <f t="shared" si="0"/>
        <v>0</v>
      </c>
      <c r="W17" s="175">
        <v>617</v>
      </c>
      <c r="X17" s="14"/>
      <c r="Y17" s="14"/>
      <c r="Z17" s="14"/>
    </row>
    <row r="18" spans="1:26" ht="15" customHeight="1" x14ac:dyDescent="0.2">
      <c r="A18" s="575"/>
      <c r="B18" s="575"/>
      <c r="C18" s="575"/>
      <c r="D18" s="193">
        <v>3</v>
      </c>
      <c r="E18" s="173">
        <v>36827</v>
      </c>
      <c r="F18" s="105" t="s">
        <v>874</v>
      </c>
      <c r="G18" s="105">
        <v>61</v>
      </c>
      <c r="H18" s="105" t="s">
        <v>764</v>
      </c>
      <c r="I18" s="105"/>
      <c r="J18" s="105">
        <v>1</v>
      </c>
      <c r="K18" s="250" t="s">
        <v>879</v>
      </c>
      <c r="L18" s="105"/>
      <c r="M18" s="105"/>
      <c r="N18" s="105" t="s">
        <v>878</v>
      </c>
      <c r="O18" s="99">
        <v>900</v>
      </c>
      <c r="P18" s="105">
        <v>10</v>
      </c>
      <c r="Q18" s="135">
        <v>0</v>
      </c>
      <c r="R18" s="135">
        <v>0</v>
      </c>
      <c r="S18" s="100">
        <v>10</v>
      </c>
      <c r="T18" s="100"/>
      <c r="U18" s="135">
        <v>900</v>
      </c>
      <c r="V18" s="135">
        <f t="shared" si="0"/>
        <v>0</v>
      </c>
      <c r="W18" s="175">
        <v>617</v>
      </c>
      <c r="X18" s="14"/>
      <c r="Y18" s="14"/>
      <c r="Z18" s="14"/>
    </row>
    <row r="19" spans="1:26" ht="15" customHeight="1" x14ac:dyDescent="0.2">
      <c r="A19" s="575"/>
      <c r="B19" s="575"/>
      <c r="C19" s="575"/>
      <c r="D19" s="193">
        <v>4</v>
      </c>
      <c r="E19" s="173">
        <v>36827</v>
      </c>
      <c r="F19" s="105" t="s">
        <v>874</v>
      </c>
      <c r="G19" s="105">
        <v>61</v>
      </c>
      <c r="H19" s="105" t="s">
        <v>764</v>
      </c>
      <c r="I19" s="105">
        <v>126861</v>
      </c>
      <c r="J19" s="105">
        <v>1</v>
      </c>
      <c r="K19" s="250" t="s">
        <v>880</v>
      </c>
      <c r="L19" s="105"/>
      <c r="M19" s="105"/>
      <c r="N19" s="105" t="s">
        <v>876</v>
      </c>
      <c r="O19" s="99">
        <v>1200</v>
      </c>
      <c r="P19" s="105">
        <v>10</v>
      </c>
      <c r="Q19" s="135">
        <v>0</v>
      </c>
      <c r="R19" s="135">
        <v>0</v>
      </c>
      <c r="S19" s="100">
        <v>10</v>
      </c>
      <c r="T19" s="100"/>
      <c r="U19" s="135">
        <v>1200</v>
      </c>
      <c r="V19" s="135">
        <f t="shared" si="0"/>
        <v>0</v>
      </c>
      <c r="W19" s="175">
        <v>617</v>
      </c>
      <c r="X19" s="14"/>
      <c r="Y19" s="14"/>
      <c r="Z19" s="14"/>
    </row>
    <row r="20" spans="1:26" ht="15" customHeight="1" x14ac:dyDescent="0.2">
      <c r="A20" s="575"/>
      <c r="B20" s="575"/>
      <c r="C20" s="575"/>
      <c r="D20" s="193">
        <v>5</v>
      </c>
      <c r="E20" s="173">
        <v>36843</v>
      </c>
      <c r="F20" s="105" t="s">
        <v>874</v>
      </c>
      <c r="G20" s="105">
        <v>61</v>
      </c>
      <c r="H20" s="105" t="s">
        <v>764</v>
      </c>
      <c r="I20" s="105"/>
      <c r="J20" s="105">
        <v>1</v>
      </c>
      <c r="K20" s="250" t="s">
        <v>775</v>
      </c>
      <c r="L20" s="105"/>
      <c r="M20" s="105"/>
      <c r="N20" s="105" t="s">
        <v>876</v>
      </c>
      <c r="O20" s="99">
        <v>8600</v>
      </c>
      <c r="P20" s="105">
        <v>10</v>
      </c>
      <c r="Q20" s="135">
        <v>0</v>
      </c>
      <c r="R20" s="135">
        <v>0</v>
      </c>
      <c r="S20" s="100">
        <v>10</v>
      </c>
      <c r="T20" s="100"/>
      <c r="U20" s="135">
        <v>8600</v>
      </c>
      <c r="V20" s="135">
        <f t="shared" si="0"/>
        <v>0</v>
      </c>
      <c r="W20" s="175">
        <v>617</v>
      </c>
      <c r="X20" s="14"/>
      <c r="Y20" s="14"/>
      <c r="Z20" s="14"/>
    </row>
    <row r="21" spans="1:26" ht="15" customHeight="1" x14ac:dyDescent="0.2">
      <c r="A21" s="575"/>
      <c r="B21" s="575"/>
      <c r="C21" s="575"/>
      <c r="D21" s="193">
        <v>6</v>
      </c>
      <c r="E21" s="173">
        <v>36846</v>
      </c>
      <c r="F21" s="105" t="s">
        <v>874</v>
      </c>
      <c r="G21" s="105">
        <v>61</v>
      </c>
      <c r="H21" s="105" t="s">
        <v>280</v>
      </c>
      <c r="I21" s="105"/>
      <c r="J21" s="105">
        <v>1</v>
      </c>
      <c r="K21" s="250" t="s">
        <v>62</v>
      </c>
      <c r="L21" s="105"/>
      <c r="M21" s="105" t="s">
        <v>881</v>
      </c>
      <c r="N21" s="105" t="s">
        <v>882</v>
      </c>
      <c r="O21" s="99">
        <v>1300</v>
      </c>
      <c r="P21" s="105">
        <v>3</v>
      </c>
      <c r="Q21" s="135">
        <v>0</v>
      </c>
      <c r="R21" s="135">
        <v>0</v>
      </c>
      <c r="S21" s="100">
        <v>3</v>
      </c>
      <c r="T21" s="100"/>
      <c r="U21" s="135">
        <v>1300</v>
      </c>
      <c r="V21" s="135">
        <f t="shared" si="0"/>
        <v>0</v>
      </c>
      <c r="W21" s="175">
        <v>614</v>
      </c>
      <c r="X21" s="14"/>
      <c r="Y21" s="14"/>
      <c r="Z21" s="14"/>
    </row>
    <row r="22" spans="1:26" ht="41.25" customHeight="1" x14ac:dyDescent="0.2">
      <c r="A22" s="575"/>
      <c r="B22" s="575"/>
      <c r="C22" s="575"/>
      <c r="D22" s="193">
        <v>7</v>
      </c>
      <c r="E22" s="173">
        <v>36846</v>
      </c>
      <c r="F22" s="105" t="s">
        <v>874</v>
      </c>
      <c r="G22" s="105">
        <v>61</v>
      </c>
      <c r="H22" s="105" t="s">
        <v>280</v>
      </c>
      <c r="I22" s="105"/>
      <c r="J22" s="105">
        <v>1</v>
      </c>
      <c r="K22" s="250" t="s">
        <v>883</v>
      </c>
      <c r="L22" s="105" t="s">
        <v>884</v>
      </c>
      <c r="M22" s="105" t="s">
        <v>885</v>
      </c>
      <c r="N22" s="105" t="s">
        <v>882</v>
      </c>
      <c r="O22" s="99">
        <v>1300</v>
      </c>
      <c r="P22" s="105">
        <v>10</v>
      </c>
      <c r="Q22" s="135">
        <v>0</v>
      </c>
      <c r="R22" s="135">
        <v>0</v>
      </c>
      <c r="S22" s="100">
        <v>10</v>
      </c>
      <c r="T22" s="100"/>
      <c r="U22" s="135">
        <v>1300</v>
      </c>
      <c r="V22" s="135">
        <f t="shared" si="0"/>
        <v>0</v>
      </c>
      <c r="W22" s="175">
        <v>614</v>
      </c>
      <c r="X22" s="14"/>
      <c r="Y22" s="14"/>
      <c r="Z22" s="14"/>
    </row>
    <row r="23" spans="1:26" ht="15" customHeight="1" x14ac:dyDescent="0.2">
      <c r="A23" s="575"/>
      <c r="B23" s="575"/>
      <c r="C23" s="575"/>
      <c r="D23" s="193">
        <v>8</v>
      </c>
      <c r="E23" s="173">
        <v>36846</v>
      </c>
      <c r="F23" s="105" t="s">
        <v>874</v>
      </c>
      <c r="G23" s="105">
        <v>61</v>
      </c>
      <c r="H23" s="105" t="s">
        <v>764</v>
      </c>
      <c r="I23" s="105"/>
      <c r="J23" s="105">
        <v>2</v>
      </c>
      <c r="K23" s="250" t="s">
        <v>886</v>
      </c>
      <c r="L23" s="105"/>
      <c r="M23" s="105"/>
      <c r="N23" s="105" t="s">
        <v>882</v>
      </c>
      <c r="O23" s="99">
        <v>1200</v>
      </c>
      <c r="P23" s="105">
        <v>10</v>
      </c>
      <c r="Q23" s="135">
        <v>0</v>
      </c>
      <c r="R23" s="135">
        <v>0</v>
      </c>
      <c r="S23" s="100">
        <v>10</v>
      </c>
      <c r="T23" s="100"/>
      <c r="U23" s="135">
        <v>1200</v>
      </c>
      <c r="V23" s="135">
        <f t="shared" si="0"/>
        <v>0</v>
      </c>
      <c r="W23" s="175">
        <v>617</v>
      </c>
      <c r="X23" s="14"/>
      <c r="Y23" s="14"/>
      <c r="Z23" s="14"/>
    </row>
    <row r="24" spans="1:26" ht="15" customHeight="1" x14ac:dyDescent="0.2">
      <c r="A24" s="575"/>
      <c r="B24" s="575"/>
      <c r="C24" s="575"/>
      <c r="D24" s="193">
        <v>9</v>
      </c>
      <c r="E24" s="173">
        <v>36846</v>
      </c>
      <c r="F24" s="105" t="s">
        <v>874</v>
      </c>
      <c r="G24" s="105">
        <v>61</v>
      </c>
      <c r="H24" s="105" t="s">
        <v>764</v>
      </c>
      <c r="I24" s="105">
        <v>35461</v>
      </c>
      <c r="J24" s="105">
        <v>1</v>
      </c>
      <c r="K24" s="250" t="s">
        <v>887</v>
      </c>
      <c r="L24" s="105"/>
      <c r="M24" s="105"/>
      <c r="N24" s="105" t="s">
        <v>882</v>
      </c>
      <c r="O24" s="99">
        <v>1200</v>
      </c>
      <c r="P24" s="105">
        <v>10</v>
      </c>
      <c r="Q24" s="135">
        <v>0</v>
      </c>
      <c r="R24" s="135">
        <v>0</v>
      </c>
      <c r="S24" s="100">
        <v>10</v>
      </c>
      <c r="T24" s="100"/>
      <c r="U24" s="135">
        <v>1200</v>
      </c>
      <c r="V24" s="135">
        <f t="shared" si="0"/>
        <v>0</v>
      </c>
      <c r="W24" s="175">
        <v>617</v>
      </c>
      <c r="X24" s="14"/>
      <c r="Y24" s="14"/>
      <c r="Z24" s="14"/>
    </row>
    <row r="25" spans="1:26" ht="14.25" customHeight="1" x14ac:dyDescent="0.2">
      <c r="A25" s="575"/>
      <c r="B25" s="575"/>
      <c r="C25" s="575"/>
      <c r="D25" s="193">
        <v>10</v>
      </c>
      <c r="E25" s="173">
        <v>36846</v>
      </c>
      <c r="F25" s="105" t="s">
        <v>874</v>
      </c>
      <c r="G25" s="105">
        <v>61</v>
      </c>
      <c r="H25" s="105" t="s">
        <v>764</v>
      </c>
      <c r="I25" s="105">
        <v>35027</v>
      </c>
      <c r="J25" s="105">
        <v>1</v>
      </c>
      <c r="K25" s="250" t="s">
        <v>888</v>
      </c>
      <c r="L25" s="105"/>
      <c r="M25" s="105"/>
      <c r="N25" s="105" t="s">
        <v>882</v>
      </c>
      <c r="O25" s="99">
        <v>600</v>
      </c>
      <c r="P25" s="105">
        <v>10</v>
      </c>
      <c r="Q25" s="135">
        <v>0</v>
      </c>
      <c r="R25" s="135">
        <v>0</v>
      </c>
      <c r="S25" s="100">
        <v>10</v>
      </c>
      <c r="T25" s="100"/>
      <c r="U25" s="135">
        <v>600</v>
      </c>
      <c r="V25" s="135">
        <f t="shared" si="0"/>
        <v>0</v>
      </c>
      <c r="W25" s="175">
        <v>617</v>
      </c>
      <c r="X25" s="14"/>
      <c r="Y25" s="14"/>
      <c r="Z25" s="14"/>
    </row>
    <row r="26" spans="1:26" ht="15" customHeight="1" x14ac:dyDescent="0.2">
      <c r="A26" s="575"/>
      <c r="B26" s="575"/>
      <c r="C26" s="575"/>
      <c r="D26" s="193">
        <v>11</v>
      </c>
      <c r="E26" s="173">
        <v>36846</v>
      </c>
      <c r="F26" s="105" t="s">
        <v>874</v>
      </c>
      <c r="G26" s="105">
        <v>61</v>
      </c>
      <c r="H26" s="105" t="s">
        <v>764</v>
      </c>
      <c r="I26" s="105">
        <v>127161</v>
      </c>
      <c r="J26" s="105">
        <v>1</v>
      </c>
      <c r="K26" s="250" t="s">
        <v>889</v>
      </c>
      <c r="L26" s="105"/>
      <c r="M26" s="105"/>
      <c r="N26" s="105" t="s">
        <v>882</v>
      </c>
      <c r="O26" s="99">
        <v>400</v>
      </c>
      <c r="P26" s="105">
        <v>10</v>
      </c>
      <c r="Q26" s="135">
        <v>0</v>
      </c>
      <c r="R26" s="135">
        <v>0</v>
      </c>
      <c r="S26" s="100">
        <v>10</v>
      </c>
      <c r="T26" s="100"/>
      <c r="U26" s="135">
        <v>400</v>
      </c>
      <c r="V26" s="135">
        <f t="shared" si="0"/>
        <v>0</v>
      </c>
      <c r="W26" s="175">
        <v>617</v>
      </c>
      <c r="X26" s="14"/>
      <c r="Y26" s="14"/>
      <c r="Z26" s="14"/>
    </row>
    <row r="27" spans="1:26" ht="15" customHeight="1" x14ac:dyDescent="0.2">
      <c r="A27" s="575"/>
      <c r="B27" s="575"/>
      <c r="C27" s="575"/>
      <c r="D27" s="193">
        <v>12</v>
      </c>
      <c r="E27" s="173">
        <v>36846</v>
      </c>
      <c r="F27" s="105" t="s">
        <v>874</v>
      </c>
      <c r="G27" s="105">
        <v>61</v>
      </c>
      <c r="H27" s="105" t="s">
        <v>764</v>
      </c>
      <c r="I27" s="105">
        <v>35043</v>
      </c>
      <c r="J27" s="105">
        <v>1</v>
      </c>
      <c r="K27" s="250" t="s">
        <v>890</v>
      </c>
      <c r="L27" s="105"/>
      <c r="M27" s="105"/>
      <c r="N27" s="105" t="s">
        <v>882</v>
      </c>
      <c r="O27" s="99">
        <v>600</v>
      </c>
      <c r="P27" s="105">
        <v>10</v>
      </c>
      <c r="Q27" s="135">
        <v>0</v>
      </c>
      <c r="R27" s="135">
        <v>0</v>
      </c>
      <c r="S27" s="100">
        <v>10</v>
      </c>
      <c r="T27" s="100"/>
      <c r="U27" s="135">
        <v>600</v>
      </c>
      <c r="V27" s="135">
        <f t="shared" si="0"/>
        <v>0</v>
      </c>
      <c r="W27" s="175">
        <v>617</v>
      </c>
      <c r="X27" s="14"/>
      <c r="Y27" s="14"/>
      <c r="Z27" s="14"/>
    </row>
    <row r="28" spans="1:26" ht="15" customHeight="1" x14ac:dyDescent="0.2">
      <c r="A28" s="575"/>
      <c r="B28" s="575"/>
      <c r="C28" s="575"/>
      <c r="D28" s="193">
        <v>13</v>
      </c>
      <c r="E28" s="173">
        <v>36846</v>
      </c>
      <c r="F28" s="105" t="s">
        <v>874</v>
      </c>
      <c r="G28" s="105">
        <v>61</v>
      </c>
      <c r="H28" s="105" t="s">
        <v>764</v>
      </c>
      <c r="I28" s="105">
        <v>35134</v>
      </c>
      <c r="J28" s="105">
        <v>1</v>
      </c>
      <c r="K28" s="250" t="s">
        <v>384</v>
      </c>
      <c r="L28" s="105"/>
      <c r="M28" s="105"/>
      <c r="N28" s="105" t="s">
        <v>882</v>
      </c>
      <c r="O28" s="99">
        <v>2664.81</v>
      </c>
      <c r="P28" s="105">
        <v>10</v>
      </c>
      <c r="Q28" s="135">
        <v>0</v>
      </c>
      <c r="R28" s="135">
        <v>0</v>
      </c>
      <c r="S28" s="100">
        <v>10</v>
      </c>
      <c r="T28" s="100"/>
      <c r="U28" s="135">
        <v>2664.81</v>
      </c>
      <c r="V28" s="135">
        <f t="shared" si="0"/>
        <v>0</v>
      </c>
      <c r="W28" s="175">
        <v>617</v>
      </c>
      <c r="X28" s="14"/>
      <c r="Y28" s="14"/>
      <c r="Z28" s="14"/>
    </row>
    <row r="29" spans="1:26" ht="15" customHeight="1" x14ac:dyDescent="0.2">
      <c r="A29" s="575"/>
      <c r="B29" s="575"/>
      <c r="C29" s="575"/>
      <c r="D29" s="193">
        <v>14</v>
      </c>
      <c r="E29" s="173">
        <v>36846</v>
      </c>
      <c r="F29" s="105" t="s">
        <v>874</v>
      </c>
      <c r="G29" s="105">
        <v>61</v>
      </c>
      <c r="H29" s="105" t="s">
        <v>764</v>
      </c>
      <c r="I29" s="105">
        <v>35840</v>
      </c>
      <c r="J29" s="105">
        <v>1</v>
      </c>
      <c r="K29" s="250" t="s">
        <v>776</v>
      </c>
      <c r="L29" s="105"/>
      <c r="M29" s="105"/>
      <c r="N29" s="105" t="s">
        <v>882</v>
      </c>
      <c r="O29" s="99">
        <v>600</v>
      </c>
      <c r="P29" s="105">
        <v>10</v>
      </c>
      <c r="Q29" s="135">
        <v>0</v>
      </c>
      <c r="R29" s="135">
        <v>0</v>
      </c>
      <c r="S29" s="100">
        <v>10</v>
      </c>
      <c r="T29" s="100"/>
      <c r="U29" s="135">
        <v>600</v>
      </c>
      <c r="V29" s="135">
        <f t="shared" si="0"/>
        <v>0</v>
      </c>
      <c r="W29" s="175">
        <v>617</v>
      </c>
      <c r="X29" s="14"/>
      <c r="Y29" s="14"/>
      <c r="Z29" s="14"/>
    </row>
    <row r="30" spans="1:26" ht="15" customHeight="1" x14ac:dyDescent="0.2">
      <c r="A30" s="575"/>
      <c r="B30" s="575"/>
      <c r="C30" s="575"/>
      <c r="D30" s="193">
        <v>15</v>
      </c>
      <c r="E30" s="173">
        <v>36846</v>
      </c>
      <c r="F30" s="105" t="s">
        <v>874</v>
      </c>
      <c r="G30" s="105">
        <v>61</v>
      </c>
      <c r="H30" s="105" t="s">
        <v>764</v>
      </c>
      <c r="I30" s="105"/>
      <c r="J30" s="105">
        <v>1</v>
      </c>
      <c r="K30" s="250" t="s">
        <v>775</v>
      </c>
      <c r="L30" s="105"/>
      <c r="M30" s="105"/>
      <c r="N30" s="105" t="s">
        <v>882</v>
      </c>
      <c r="O30" s="99">
        <v>8600</v>
      </c>
      <c r="P30" s="105">
        <v>10</v>
      </c>
      <c r="Q30" s="135">
        <v>0</v>
      </c>
      <c r="R30" s="135">
        <v>0</v>
      </c>
      <c r="S30" s="100">
        <v>10</v>
      </c>
      <c r="T30" s="100"/>
      <c r="U30" s="135">
        <v>8600</v>
      </c>
      <c r="V30" s="135">
        <f t="shared" si="0"/>
        <v>0</v>
      </c>
      <c r="W30" s="175">
        <v>617</v>
      </c>
      <c r="X30" s="14"/>
      <c r="Y30" s="14"/>
      <c r="Z30" s="14"/>
    </row>
    <row r="31" spans="1:26" ht="15" customHeight="1" x14ac:dyDescent="0.2">
      <c r="A31" s="575"/>
      <c r="B31" s="575"/>
      <c r="C31" s="575"/>
      <c r="D31" s="193">
        <v>16</v>
      </c>
      <c r="E31" s="173">
        <v>36846</v>
      </c>
      <c r="F31" s="105" t="s">
        <v>874</v>
      </c>
      <c r="G31" s="105">
        <v>61</v>
      </c>
      <c r="H31" s="105" t="s">
        <v>764</v>
      </c>
      <c r="I31" s="105"/>
      <c r="J31" s="105">
        <v>8</v>
      </c>
      <c r="K31" s="250" t="s">
        <v>891</v>
      </c>
      <c r="L31" s="105"/>
      <c r="M31" s="105"/>
      <c r="N31" s="105" t="s">
        <v>882</v>
      </c>
      <c r="O31" s="99">
        <v>3025</v>
      </c>
      <c r="P31" s="105">
        <v>10</v>
      </c>
      <c r="Q31" s="135">
        <v>0</v>
      </c>
      <c r="R31" s="135">
        <v>0</v>
      </c>
      <c r="S31" s="100">
        <v>10</v>
      </c>
      <c r="T31" s="100"/>
      <c r="U31" s="135">
        <v>3025</v>
      </c>
      <c r="V31" s="135">
        <f t="shared" si="0"/>
        <v>0</v>
      </c>
      <c r="W31" s="175">
        <v>617</v>
      </c>
      <c r="X31" s="14"/>
      <c r="Y31" s="14"/>
      <c r="Z31" s="14"/>
    </row>
    <row r="32" spans="1:26" ht="15" customHeight="1" x14ac:dyDescent="0.2">
      <c r="A32" s="575"/>
      <c r="B32" s="575"/>
      <c r="C32" s="575"/>
      <c r="D32" s="193">
        <v>17</v>
      </c>
      <c r="E32" s="173">
        <v>36846</v>
      </c>
      <c r="F32" s="105" t="s">
        <v>874</v>
      </c>
      <c r="G32" s="105">
        <v>61</v>
      </c>
      <c r="H32" s="105" t="s">
        <v>764</v>
      </c>
      <c r="I32" s="105">
        <v>35050</v>
      </c>
      <c r="J32" s="105">
        <v>1</v>
      </c>
      <c r="K32" s="250" t="s">
        <v>892</v>
      </c>
      <c r="L32" s="105"/>
      <c r="M32" s="105"/>
      <c r="N32" s="105" t="s">
        <v>893</v>
      </c>
      <c r="O32" s="99">
        <v>1000</v>
      </c>
      <c r="P32" s="105">
        <v>10</v>
      </c>
      <c r="Q32" s="135">
        <v>0</v>
      </c>
      <c r="R32" s="135">
        <v>0</v>
      </c>
      <c r="S32" s="100">
        <v>10</v>
      </c>
      <c r="T32" s="100"/>
      <c r="U32" s="135">
        <v>1000</v>
      </c>
      <c r="V32" s="135">
        <f t="shared" si="0"/>
        <v>0</v>
      </c>
      <c r="W32" s="175">
        <v>617</v>
      </c>
      <c r="X32" s="14"/>
      <c r="Y32" s="14"/>
      <c r="Z32" s="14"/>
    </row>
    <row r="33" spans="1:26" ht="15" customHeight="1" x14ac:dyDescent="0.2">
      <c r="A33" s="575"/>
      <c r="B33" s="575"/>
      <c r="C33" s="575"/>
      <c r="D33" s="193">
        <v>18</v>
      </c>
      <c r="E33" s="173">
        <v>36846</v>
      </c>
      <c r="F33" s="105" t="s">
        <v>874</v>
      </c>
      <c r="G33" s="105">
        <v>61</v>
      </c>
      <c r="H33" s="105" t="s">
        <v>793</v>
      </c>
      <c r="I33" s="105">
        <v>35030</v>
      </c>
      <c r="J33" s="105">
        <v>1</v>
      </c>
      <c r="K33" s="250" t="s">
        <v>894</v>
      </c>
      <c r="L33" s="105"/>
      <c r="M33" s="105" t="s">
        <v>625</v>
      </c>
      <c r="N33" s="105" t="s">
        <v>882</v>
      </c>
      <c r="O33" s="99">
        <v>1500</v>
      </c>
      <c r="P33" s="105">
        <v>10</v>
      </c>
      <c r="Q33" s="135">
        <v>0</v>
      </c>
      <c r="R33" s="135">
        <v>0</v>
      </c>
      <c r="S33" s="100">
        <v>10</v>
      </c>
      <c r="T33" s="100"/>
      <c r="U33" s="135">
        <v>1500</v>
      </c>
      <c r="V33" s="135">
        <f t="shared" si="0"/>
        <v>0</v>
      </c>
      <c r="W33" s="175">
        <v>619</v>
      </c>
      <c r="X33" s="14"/>
      <c r="Y33" s="14"/>
      <c r="Z33" s="14"/>
    </row>
    <row r="34" spans="1:26" ht="15" customHeight="1" x14ac:dyDescent="0.2">
      <c r="A34" s="575"/>
      <c r="B34" s="575"/>
      <c r="C34" s="575"/>
      <c r="D34" s="193">
        <v>19</v>
      </c>
      <c r="E34" s="173">
        <v>36846</v>
      </c>
      <c r="F34" s="105" t="s">
        <v>874</v>
      </c>
      <c r="G34" s="105">
        <v>61</v>
      </c>
      <c r="H34" s="105" t="s">
        <v>793</v>
      </c>
      <c r="I34" s="105">
        <v>35114</v>
      </c>
      <c r="J34" s="105">
        <v>1</v>
      </c>
      <c r="K34" s="250" t="s">
        <v>894</v>
      </c>
      <c r="L34" s="105"/>
      <c r="M34" s="105" t="s">
        <v>625</v>
      </c>
      <c r="N34" s="105" t="s">
        <v>882</v>
      </c>
      <c r="O34" s="99">
        <v>1500</v>
      </c>
      <c r="P34" s="105">
        <v>10</v>
      </c>
      <c r="Q34" s="135">
        <v>0</v>
      </c>
      <c r="R34" s="135">
        <v>0</v>
      </c>
      <c r="S34" s="100">
        <v>10</v>
      </c>
      <c r="T34" s="100"/>
      <c r="U34" s="135">
        <v>1500</v>
      </c>
      <c r="V34" s="135">
        <f t="shared" si="0"/>
        <v>0</v>
      </c>
      <c r="W34" s="175">
        <v>619</v>
      </c>
      <c r="X34" s="14"/>
      <c r="Y34" s="14"/>
      <c r="Z34" s="14"/>
    </row>
    <row r="35" spans="1:26" ht="15" customHeight="1" x14ac:dyDescent="0.2">
      <c r="A35" s="575"/>
      <c r="B35" s="575"/>
      <c r="C35" s="575"/>
      <c r="D35" s="193">
        <v>20</v>
      </c>
      <c r="E35" s="173">
        <v>36846</v>
      </c>
      <c r="F35" s="105" t="s">
        <v>874</v>
      </c>
      <c r="G35" s="105">
        <v>61</v>
      </c>
      <c r="H35" s="105" t="s">
        <v>793</v>
      </c>
      <c r="I35" s="105">
        <v>35126</v>
      </c>
      <c r="J35" s="105">
        <v>1</v>
      </c>
      <c r="K35" s="250" t="s">
        <v>894</v>
      </c>
      <c r="L35" s="105"/>
      <c r="M35" s="105" t="s">
        <v>625</v>
      </c>
      <c r="N35" s="105" t="s">
        <v>882</v>
      </c>
      <c r="O35" s="99">
        <v>1500</v>
      </c>
      <c r="P35" s="105">
        <v>10</v>
      </c>
      <c r="Q35" s="135">
        <v>0</v>
      </c>
      <c r="R35" s="135">
        <v>0</v>
      </c>
      <c r="S35" s="100">
        <v>10</v>
      </c>
      <c r="T35" s="100"/>
      <c r="U35" s="135">
        <v>1500</v>
      </c>
      <c r="V35" s="135">
        <f t="shared" si="0"/>
        <v>0</v>
      </c>
      <c r="W35" s="175">
        <v>619</v>
      </c>
      <c r="X35" s="14"/>
      <c r="Y35" s="14"/>
      <c r="Z35" s="14"/>
    </row>
    <row r="36" spans="1:26" ht="15" customHeight="1" x14ac:dyDescent="0.2">
      <c r="A36" s="575"/>
      <c r="B36" s="575"/>
      <c r="C36" s="575"/>
      <c r="D36" s="193">
        <v>21</v>
      </c>
      <c r="E36" s="173">
        <v>36846</v>
      </c>
      <c r="F36" s="105" t="s">
        <v>874</v>
      </c>
      <c r="G36" s="105">
        <v>61</v>
      </c>
      <c r="H36" s="105" t="s">
        <v>764</v>
      </c>
      <c r="I36" s="105">
        <v>127997</v>
      </c>
      <c r="J36" s="105">
        <v>1</v>
      </c>
      <c r="K36" s="250" t="s">
        <v>895</v>
      </c>
      <c r="L36" s="105"/>
      <c r="M36" s="105"/>
      <c r="N36" s="105" t="s">
        <v>882</v>
      </c>
      <c r="O36" s="99">
        <v>1200</v>
      </c>
      <c r="P36" s="105">
        <v>10</v>
      </c>
      <c r="Q36" s="135">
        <v>0</v>
      </c>
      <c r="R36" s="135">
        <v>0</v>
      </c>
      <c r="S36" s="100">
        <v>10</v>
      </c>
      <c r="T36" s="100"/>
      <c r="U36" s="135">
        <v>1200</v>
      </c>
      <c r="V36" s="135">
        <f t="shared" si="0"/>
        <v>0</v>
      </c>
      <c r="W36" s="175">
        <v>617</v>
      </c>
      <c r="X36" s="14"/>
      <c r="Y36" s="14"/>
      <c r="Z36" s="14"/>
    </row>
    <row r="37" spans="1:26" ht="15" customHeight="1" x14ac:dyDescent="0.2">
      <c r="A37" s="575"/>
      <c r="B37" s="575"/>
      <c r="C37" s="575"/>
      <c r="D37" s="193">
        <v>22</v>
      </c>
      <c r="E37" s="173">
        <v>36846</v>
      </c>
      <c r="F37" s="105" t="s">
        <v>874</v>
      </c>
      <c r="G37" s="105">
        <v>61</v>
      </c>
      <c r="H37" s="105" t="s">
        <v>764</v>
      </c>
      <c r="I37" s="105">
        <v>35161</v>
      </c>
      <c r="J37" s="105">
        <v>1</v>
      </c>
      <c r="K37" s="250" t="s">
        <v>896</v>
      </c>
      <c r="L37" s="105"/>
      <c r="M37" s="105"/>
      <c r="N37" s="105" t="s">
        <v>882</v>
      </c>
      <c r="O37" s="99">
        <v>700</v>
      </c>
      <c r="P37" s="105">
        <v>10</v>
      </c>
      <c r="Q37" s="135">
        <v>0</v>
      </c>
      <c r="R37" s="135">
        <v>0</v>
      </c>
      <c r="S37" s="100">
        <v>10</v>
      </c>
      <c r="T37" s="100"/>
      <c r="U37" s="135">
        <v>700</v>
      </c>
      <c r="V37" s="135">
        <f t="shared" si="0"/>
        <v>0</v>
      </c>
      <c r="W37" s="175">
        <v>617</v>
      </c>
      <c r="X37" s="14"/>
      <c r="Y37" s="14"/>
      <c r="Z37" s="14"/>
    </row>
    <row r="38" spans="1:26" ht="30" customHeight="1" x14ac:dyDescent="0.2">
      <c r="A38" s="575"/>
      <c r="B38" s="575"/>
      <c r="C38" s="575"/>
      <c r="D38" s="193">
        <v>23</v>
      </c>
      <c r="E38" s="173">
        <v>36846</v>
      </c>
      <c r="F38" s="105" t="s">
        <v>874</v>
      </c>
      <c r="G38" s="105">
        <v>61</v>
      </c>
      <c r="H38" s="105" t="s">
        <v>764</v>
      </c>
      <c r="I38" s="105">
        <v>35051</v>
      </c>
      <c r="J38" s="105">
        <v>1</v>
      </c>
      <c r="K38" s="250" t="s">
        <v>897</v>
      </c>
      <c r="L38" s="105"/>
      <c r="M38" s="105"/>
      <c r="N38" s="105" t="s">
        <v>882</v>
      </c>
      <c r="O38" s="99">
        <v>1000</v>
      </c>
      <c r="P38" s="105">
        <v>10</v>
      </c>
      <c r="Q38" s="135">
        <v>0</v>
      </c>
      <c r="R38" s="135">
        <v>0</v>
      </c>
      <c r="S38" s="100">
        <v>10</v>
      </c>
      <c r="T38" s="100"/>
      <c r="U38" s="135">
        <v>1000</v>
      </c>
      <c r="V38" s="135">
        <f t="shared" si="0"/>
        <v>0</v>
      </c>
      <c r="W38" s="175">
        <v>617</v>
      </c>
      <c r="X38" s="14"/>
      <c r="Y38" s="14"/>
      <c r="Z38" s="14"/>
    </row>
    <row r="39" spans="1:26" ht="15" customHeight="1" x14ac:dyDescent="0.2">
      <c r="A39" s="575"/>
      <c r="B39" s="575"/>
      <c r="C39" s="575"/>
      <c r="D39" s="193">
        <v>24</v>
      </c>
      <c r="E39" s="173">
        <v>36846</v>
      </c>
      <c r="F39" s="105" t="s">
        <v>874</v>
      </c>
      <c r="G39" s="105">
        <v>61</v>
      </c>
      <c r="H39" s="105" t="s">
        <v>764</v>
      </c>
      <c r="I39" s="105">
        <v>35111</v>
      </c>
      <c r="J39" s="105">
        <v>1</v>
      </c>
      <c r="K39" s="250" t="s">
        <v>898</v>
      </c>
      <c r="L39" s="105" t="s">
        <v>899</v>
      </c>
      <c r="M39" s="105"/>
      <c r="N39" s="105" t="s">
        <v>882</v>
      </c>
      <c r="O39" s="99">
        <v>600</v>
      </c>
      <c r="P39" s="105">
        <v>10</v>
      </c>
      <c r="Q39" s="135">
        <v>0</v>
      </c>
      <c r="R39" s="135">
        <v>0</v>
      </c>
      <c r="S39" s="100">
        <v>10</v>
      </c>
      <c r="T39" s="100"/>
      <c r="U39" s="135">
        <v>600</v>
      </c>
      <c r="V39" s="135">
        <f t="shared" si="0"/>
        <v>0</v>
      </c>
      <c r="W39" s="175">
        <v>617</v>
      </c>
      <c r="X39" s="14"/>
      <c r="Y39" s="14"/>
      <c r="Z39" s="14"/>
    </row>
    <row r="40" spans="1:26" ht="15" customHeight="1" x14ac:dyDescent="0.2">
      <c r="A40" s="575"/>
      <c r="B40" s="575"/>
      <c r="C40" s="575"/>
      <c r="D40" s="193">
        <v>25</v>
      </c>
      <c r="E40" s="173">
        <v>36846</v>
      </c>
      <c r="F40" s="105" t="s">
        <v>874</v>
      </c>
      <c r="G40" s="105">
        <v>61</v>
      </c>
      <c r="H40" s="105" t="s">
        <v>764</v>
      </c>
      <c r="I40" s="105">
        <v>35160</v>
      </c>
      <c r="J40" s="105">
        <v>1</v>
      </c>
      <c r="K40" s="250" t="s">
        <v>900</v>
      </c>
      <c r="L40" s="105"/>
      <c r="M40" s="105"/>
      <c r="N40" s="105" t="s">
        <v>882</v>
      </c>
      <c r="O40" s="99">
        <v>900</v>
      </c>
      <c r="P40" s="105">
        <v>10</v>
      </c>
      <c r="Q40" s="135">
        <v>0</v>
      </c>
      <c r="R40" s="135">
        <v>0</v>
      </c>
      <c r="S40" s="100">
        <v>10</v>
      </c>
      <c r="T40" s="100"/>
      <c r="U40" s="135">
        <v>900</v>
      </c>
      <c r="V40" s="135">
        <f t="shared" si="0"/>
        <v>0</v>
      </c>
      <c r="W40" s="175">
        <v>617</v>
      </c>
      <c r="X40" s="14"/>
      <c r="Y40" s="14"/>
      <c r="Z40" s="14"/>
    </row>
    <row r="41" spans="1:26" ht="15" customHeight="1" x14ac:dyDescent="0.2">
      <c r="A41" s="575"/>
      <c r="B41" s="575"/>
      <c r="C41" s="575"/>
      <c r="D41" s="193">
        <v>26</v>
      </c>
      <c r="E41" s="173">
        <v>36846</v>
      </c>
      <c r="F41" s="105" t="s">
        <v>874</v>
      </c>
      <c r="G41" s="105">
        <v>61</v>
      </c>
      <c r="H41" s="105" t="s">
        <v>815</v>
      </c>
      <c r="I41" s="105">
        <v>35031</v>
      </c>
      <c r="J41" s="105">
        <v>1</v>
      </c>
      <c r="K41" s="250" t="s">
        <v>901</v>
      </c>
      <c r="L41" s="105"/>
      <c r="M41" s="105"/>
      <c r="N41" s="105" t="s">
        <v>882</v>
      </c>
      <c r="O41" s="99">
        <v>1200</v>
      </c>
      <c r="P41" s="105">
        <v>10</v>
      </c>
      <c r="Q41" s="135">
        <v>0</v>
      </c>
      <c r="R41" s="135">
        <v>0</v>
      </c>
      <c r="S41" s="100">
        <v>10</v>
      </c>
      <c r="T41" s="100"/>
      <c r="U41" s="135">
        <v>1200</v>
      </c>
      <c r="V41" s="135">
        <f t="shared" si="0"/>
        <v>0</v>
      </c>
      <c r="W41" s="175">
        <v>619</v>
      </c>
      <c r="X41" s="14"/>
      <c r="Y41" s="14"/>
      <c r="Z41" s="14"/>
    </row>
    <row r="42" spans="1:26" ht="15" customHeight="1" x14ac:dyDescent="0.2">
      <c r="A42" s="575"/>
      <c r="B42" s="575"/>
      <c r="C42" s="575"/>
      <c r="D42" s="193">
        <v>27</v>
      </c>
      <c r="E42" s="173">
        <v>36846</v>
      </c>
      <c r="F42" s="105" t="s">
        <v>874</v>
      </c>
      <c r="G42" s="105">
        <v>61</v>
      </c>
      <c r="H42" s="105" t="s">
        <v>815</v>
      </c>
      <c r="I42" s="105" t="s">
        <v>902</v>
      </c>
      <c r="J42" s="105">
        <v>3</v>
      </c>
      <c r="K42" s="250" t="s">
        <v>901</v>
      </c>
      <c r="L42" s="105"/>
      <c r="M42" s="105"/>
      <c r="N42" s="105" t="s">
        <v>882</v>
      </c>
      <c r="O42" s="99">
        <v>1200</v>
      </c>
      <c r="P42" s="105">
        <v>10</v>
      </c>
      <c r="Q42" s="135">
        <v>0</v>
      </c>
      <c r="R42" s="135">
        <v>0</v>
      </c>
      <c r="S42" s="100">
        <v>10</v>
      </c>
      <c r="T42" s="100"/>
      <c r="U42" s="135">
        <v>1200</v>
      </c>
      <c r="V42" s="135">
        <f t="shared" si="0"/>
        <v>0</v>
      </c>
      <c r="W42" s="175">
        <v>619</v>
      </c>
      <c r="X42" s="14"/>
      <c r="Y42" s="14"/>
      <c r="Z42" s="14"/>
    </row>
    <row r="43" spans="1:26" ht="15" customHeight="1" x14ac:dyDescent="0.2">
      <c r="A43" s="575"/>
      <c r="B43" s="575"/>
      <c r="C43" s="575"/>
      <c r="D43" s="193">
        <v>28</v>
      </c>
      <c r="E43" s="173">
        <v>36846</v>
      </c>
      <c r="F43" s="105" t="s">
        <v>874</v>
      </c>
      <c r="G43" s="105">
        <v>61</v>
      </c>
      <c r="H43" s="105" t="s">
        <v>815</v>
      </c>
      <c r="I43" s="105">
        <v>126815</v>
      </c>
      <c r="J43" s="105">
        <v>1</v>
      </c>
      <c r="K43" s="250" t="s">
        <v>901</v>
      </c>
      <c r="L43" s="105"/>
      <c r="M43" s="105"/>
      <c r="N43" s="105" t="s">
        <v>882</v>
      </c>
      <c r="O43" s="99">
        <v>1200</v>
      </c>
      <c r="P43" s="105">
        <v>10</v>
      </c>
      <c r="Q43" s="135">
        <v>0</v>
      </c>
      <c r="R43" s="135">
        <v>0</v>
      </c>
      <c r="S43" s="100">
        <v>10</v>
      </c>
      <c r="T43" s="100"/>
      <c r="U43" s="135">
        <v>1200</v>
      </c>
      <c r="V43" s="135">
        <f t="shared" si="0"/>
        <v>0</v>
      </c>
      <c r="W43" s="175">
        <v>619</v>
      </c>
      <c r="X43" s="14"/>
      <c r="Y43" s="14"/>
      <c r="Z43" s="14"/>
    </row>
    <row r="44" spans="1:26" ht="15" customHeight="1" x14ac:dyDescent="0.2">
      <c r="A44" s="575"/>
      <c r="B44" s="575"/>
      <c r="C44" s="575"/>
      <c r="D44" s="193">
        <v>29</v>
      </c>
      <c r="E44" s="173">
        <v>36846</v>
      </c>
      <c r="F44" s="105" t="s">
        <v>874</v>
      </c>
      <c r="G44" s="105">
        <v>61</v>
      </c>
      <c r="H44" s="105" t="s">
        <v>903</v>
      </c>
      <c r="I44" s="105">
        <v>35115</v>
      </c>
      <c r="J44" s="105">
        <v>1</v>
      </c>
      <c r="K44" s="250" t="s">
        <v>904</v>
      </c>
      <c r="L44" s="105"/>
      <c r="M44" s="105"/>
      <c r="N44" s="105" t="s">
        <v>882</v>
      </c>
      <c r="O44" s="99">
        <v>2000</v>
      </c>
      <c r="P44" s="105">
        <v>10</v>
      </c>
      <c r="Q44" s="135">
        <v>0</v>
      </c>
      <c r="R44" s="135">
        <v>0</v>
      </c>
      <c r="S44" s="100">
        <v>10</v>
      </c>
      <c r="T44" s="100"/>
      <c r="U44" s="135">
        <v>2000</v>
      </c>
      <c r="V44" s="135">
        <f t="shared" si="0"/>
        <v>0</v>
      </c>
      <c r="W44" s="175">
        <v>615</v>
      </c>
      <c r="X44" s="14"/>
      <c r="Y44" s="14"/>
      <c r="Z44" s="14"/>
    </row>
    <row r="45" spans="1:26" ht="15" customHeight="1" x14ac:dyDescent="0.2">
      <c r="A45" s="575"/>
      <c r="B45" s="575"/>
      <c r="C45" s="575"/>
      <c r="D45" s="193">
        <v>30</v>
      </c>
      <c r="E45" s="173">
        <v>36846</v>
      </c>
      <c r="F45" s="105" t="s">
        <v>874</v>
      </c>
      <c r="G45" s="105">
        <v>61</v>
      </c>
      <c r="H45" s="105" t="s">
        <v>903</v>
      </c>
      <c r="I45" s="105">
        <v>127135</v>
      </c>
      <c r="J45" s="105">
        <v>1</v>
      </c>
      <c r="K45" s="250" t="s">
        <v>904</v>
      </c>
      <c r="L45" s="577"/>
      <c r="M45" s="577"/>
      <c r="N45" s="105" t="s">
        <v>882</v>
      </c>
      <c r="O45" s="99">
        <v>2000</v>
      </c>
      <c r="P45" s="105">
        <v>10</v>
      </c>
      <c r="Q45" s="135">
        <v>0</v>
      </c>
      <c r="R45" s="135">
        <v>0</v>
      </c>
      <c r="S45" s="100">
        <v>10</v>
      </c>
      <c r="T45" s="100"/>
      <c r="U45" s="135">
        <v>2000</v>
      </c>
      <c r="V45" s="135">
        <f t="shared" si="0"/>
        <v>0</v>
      </c>
      <c r="W45" s="175">
        <v>615</v>
      </c>
      <c r="X45" s="14"/>
      <c r="Y45" s="14"/>
      <c r="Z45" s="14"/>
    </row>
    <row r="46" spans="1:26" ht="15" customHeight="1" x14ac:dyDescent="0.2">
      <c r="A46" s="575"/>
      <c r="B46" s="575"/>
      <c r="C46" s="575"/>
      <c r="D46" s="193">
        <v>31</v>
      </c>
      <c r="E46" s="173">
        <v>36846</v>
      </c>
      <c r="F46" s="105" t="s">
        <v>874</v>
      </c>
      <c r="G46" s="105">
        <v>61</v>
      </c>
      <c r="H46" s="105" t="s">
        <v>903</v>
      </c>
      <c r="I46" s="105">
        <v>127136</v>
      </c>
      <c r="J46" s="105">
        <v>1</v>
      </c>
      <c r="K46" s="250" t="s">
        <v>904</v>
      </c>
      <c r="L46" s="577"/>
      <c r="M46" s="577"/>
      <c r="N46" s="105" t="s">
        <v>882</v>
      </c>
      <c r="O46" s="99">
        <v>2000</v>
      </c>
      <c r="P46" s="105">
        <v>10</v>
      </c>
      <c r="Q46" s="135">
        <v>0</v>
      </c>
      <c r="R46" s="135">
        <v>0</v>
      </c>
      <c r="S46" s="100">
        <v>10</v>
      </c>
      <c r="T46" s="100"/>
      <c r="U46" s="135">
        <v>2000</v>
      </c>
      <c r="V46" s="135">
        <f t="shared" si="0"/>
        <v>0</v>
      </c>
      <c r="W46" s="175">
        <v>615</v>
      </c>
      <c r="X46" s="14"/>
      <c r="Y46" s="14"/>
      <c r="Z46" s="14"/>
    </row>
    <row r="47" spans="1:26" ht="15" customHeight="1" x14ac:dyDescent="0.2">
      <c r="A47" s="575"/>
      <c r="B47" s="575"/>
      <c r="C47" s="575"/>
      <c r="D47" s="193">
        <v>32</v>
      </c>
      <c r="E47" s="173">
        <v>36846</v>
      </c>
      <c r="F47" s="105" t="s">
        <v>874</v>
      </c>
      <c r="G47" s="105">
        <v>61</v>
      </c>
      <c r="H47" s="105" t="s">
        <v>764</v>
      </c>
      <c r="I47" s="105" t="s">
        <v>905</v>
      </c>
      <c r="J47" s="105">
        <v>1</v>
      </c>
      <c r="K47" s="250" t="s">
        <v>906</v>
      </c>
      <c r="L47" s="105" t="s">
        <v>907</v>
      </c>
      <c r="M47" s="105"/>
      <c r="N47" s="105" t="s">
        <v>693</v>
      </c>
      <c r="O47" s="99">
        <v>1975</v>
      </c>
      <c r="P47" s="105">
        <v>10</v>
      </c>
      <c r="Q47" s="135">
        <v>0</v>
      </c>
      <c r="R47" s="135">
        <v>0</v>
      </c>
      <c r="S47" s="100">
        <v>10</v>
      </c>
      <c r="T47" s="100"/>
      <c r="U47" s="135">
        <v>1975</v>
      </c>
      <c r="V47" s="135">
        <f t="shared" si="0"/>
        <v>0</v>
      </c>
      <c r="W47" s="175">
        <v>617</v>
      </c>
      <c r="X47" s="14"/>
      <c r="Y47" s="14"/>
      <c r="Z47" s="14"/>
    </row>
    <row r="48" spans="1:26" ht="15" customHeight="1" x14ac:dyDescent="0.2">
      <c r="A48" s="575"/>
      <c r="B48" s="575"/>
      <c r="C48" s="575"/>
      <c r="D48" s="193">
        <v>33</v>
      </c>
      <c r="E48" s="173">
        <v>36846</v>
      </c>
      <c r="F48" s="105" t="s">
        <v>874</v>
      </c>
      <c r="G48" s="105">
        <v>61</v>
      </c>
      <c r="H48" s="105" t="s">
        <v>764</v>
      </c>
      <c r="I48" s="105">
        <v>127983</v>
      </c>
      <c r="J48" s="105">
        <v>1</v>
      </c>
      <c r="K48" s="250" t="s">
        <v>908</v>
      </c>
      <c r="L48" s="105"/>
      <c r="M48" s="105"/>
      <c r="N48" s="105" t="s">
        <v>778</v>
      </c>
      <c r="O48" s="99">
        <v>1200</v>
      </c>
      <c r="P48" s="105">
        <v>10</v>
      </c>
      <c r="Q48" s="135">
        <v>0</v>
      </c>
      <c r="R48" s="135">
        <v>0</v>
      </c>
      <c r="S48" s="100">
        <v>10</v>
      </c>
      <c r="T48" s="100"/>
      <c r="U48" s="135">
        <v>1200</v>
      </c>
      <c r="V48" s="135">
        <f t="shared" si="0"/>
        <v>0</v>
      </c>
      <c r="W48" s="175">
        <v>617</v>
      </c>
      <c r="X48" s="14"/>
      <c r="Y48" s="14"/>
      <c r="Z48" s="14"/>
    </row>
    <row r="49" spans="1:26" ht="15" customHeight="1" x14ac:dyDescent="0.2">
      <c r="A49" s="575"/>
      <c r="B49" s="575"/>
      <c r="C49" s="575"/>
      <c r="D49" s="193">
        <v>34</v>
      </c>
      <c r="E49" s="173">
        <v>36846</v>
      </c>
      <c r="F49" s="105" t="s">
        <v>874</v>
      </c>
      <c r="G49" s="105">
        <v>61</v>
      </c>
      <c r="H49" s="105" t="s">
        <v>764</v>
      </c>
      <c r="I49" s="105">
        <v>125541</v>
      </c>
      <c r="J49" s="105">
        <v>1</v>
      </c>
      <c r="K49" s="250" t="s">
        <v>908</v>
      </c>
      <c r="L49" s="105"/>
      <c r="M49" s="105"/>
      <c r="N49" s="105" t="s">
        <v>778</v>
      </c>
      <c r="O49" s="99">
        <v>1200</v>
      </c>
      <c r="P49" s="105">
        <v>10</v>
      </c>
      <c r="Q49" s="135">
        <v>0</v>
      </c>
      <c r="R49" s="135">
        <v>0</v>
      </c>
      <c r="S49" s="100">
        <v>10</v>
      </c>
      <c r="T49" s="100"/>
      <c r="U49" s="135">
        <v>1200</v>
      </c>
      <c r="V49" s="135">
        <f t="shared" si="0"/>
        <v>0</v>
      </c>
      <c r="W49" s="175">
        <v>617</v>
      </c>
      <c r="X49" s="14"/>
      <c r="Y49" s="14"/>
      <c r="Z49" s="14"/>
    </row>
    <row r="50" spans="1:26" ht="15" customHeight="1" x14ac:dyDescent="0.2">
      <c r="A50" s="575"/>
      <c r="B50" s="575"/>
      <c r="C50" s="575"/>
      <c r="D50" s="193">
        <v>35</v>
      </c>
      <c r="E50" s="173">
        <v>36846</v>
      </c>
      <c r="F50" s="105" t="s">
        <v>874</v>
      </c>
      <c r="G50" s="105">
        <v>61</v>
      </c>
      <c r="H50" s="105" t="s">
        <v>764</v>
      </c>
      <c r="I50" s="105">
        <v>35101</v>
      </c>
      <c r="J50" s="105">
        <v>1</v>
      </c>
      <c r="K50" s="250" t="s">
        <v>908</v>
      </c>
      <c r="L50" s="105"/>
      <c r="M50" s="105"/>
      <c r="N50" s="105" t="s">
        <v>778</v>
      </c>
      <c r="O50" s="99">
        <v>1200</v>
      </c>
      <c r="P50" s="105">
        <v>10</v>
      </c>
      <c r="Q50" s="135">
        <v>0</v>
      </c>
      <c r="R50" s="135">
        <v>0</v>
      </c>
      <c r="S50" s="100">
        <v>10</v>
      </c>
      <c r="T50" s="100"/>
      <c r="U50" s="135">
        <v>1200</v>
      </c>
      <c r="V50" s="135">
        <f t="shared" si="0"/>
        <v>0</v>
      </c>
      <c r="W50" s="578">
        <v>617</v>
      </c>
      <c r="X50" s="14"/>
      <c r="Y50" s="14"/>
      <c r="Z50" s="14"/>
    </row>
    <row r="51" spans="1:26" ht="15" customHeight="1" x14ac:dyDescent="0.2">
      <c r="A51" s="575"/>
      <c r="B51" s="575"/>
      <c r="C51" s="575"/>
      <c r="D51" s="193">
        <v>36</v>
      </c>
      <c r="E51" s="173">
        <v>36846</v>
      </c>
      <c r="F51" s="105" t="s">
        <v>874</v>
      </c>
      <c r="G51" s="105">
        <v>61</v>
      </c>
      <c r="H51" s="105" t="s">
        <v>764</v>
      </c>
      <c r="I51" s="105">
        <v>126829</v>
      </c>
      <c r="J51" s="105">
        <v>1</v>
      </c>
      <c r="K51" s="250" t="s">
        <v>908</v>
      </c>
      <c r="L51" s="105"/>
      <c r="M51" s="105"/>
      <c r="N51" s="105" t="s">
        <v>778</v>
      </c>
      <c r="O51" s="99">
        <v>1200</v>
      </c>
      <c r="P51" s="105">
        <v>10</v>
      </c>
      <c r="Q51" s="135">
        <v>0</v>
      </c>
      <c r="R51" s="135">
        <v>0</v>
      </c>
      <c r="S51" s="100">
        <v>10</v>
      </c>
      <c r="T51" s="100"/>
      <c r="U51" s="135">
        <v>1200</v>
      </c>
      <c r="V51" s="135">
        <f t="shared" si="0"/>
        <v>0</v>
      </c>
      <c r="W51" s="175">
        <v>617</v>
      </c>
      <c r="X51" s="14"/>
      <c r="Y51" s="14"/>
      <c r="Z51" s="14"/>
    </row>
    <row r="52" spans="1:26" ht="37.5" customHeight="1" x14ac:dyDescent="0.2">
      <c r="A52" s="575"/>
      <c r="B52" s="575"/>
      <c r="C52" s="575"/>
      <c r="D52" s="193">
        <v>37</v>
      </c>
      <c r="E52" s="173">
        <v>36846</v>
      </c>
      <c r="F52" s="105" t="s">
        <v>874</v>
      </c>
      <c r="G52" s="105">
        <v>61</v>
      </c>
      <c r="H52" s="105" t="s">
        <v>764</v>
      </c>
      <c r="I52" s="105">
        <v>126827</v>
      </c>
      <c r="J52" s="105">
        <v>1</v>
      </c>
      <c r="K52" s="250" t="s">
        <v>908</v>
      </c>
      <c r="L52" s="105"/>
      <c r="M52" s="105"/>
      <c r="N52" s="105" t="s">
        <v>778</v>
      </c>
      <c r="O52" s="99">
        <v>1200</v>
      </c>
      <c r="P52" s="105">
        <v>10</v>
      </c>
      <c r="Q52" s="135">
        <v>0</v>
      </c>
      <c r="R52" s="135">
        <v>0</v>
      </c>
      <c r="S52" s="100">
        <v>10</v>
      </c>
      <c r="T52" s="100"/>
      <c r="U52" s="135">
        <v>1200</v>
      </c>
      <c r="V52" s="135">
        <f t="shared" si="0"/>
        <v>0</v>
      </c>
      <c r="W52" s="175">
        <v>617</v>
      </c>
      <c r="X52" s="14"/>
      <c r="Y52" s="14"/>
      <c r="Z52" s="14"/>
    </row>
    <row r="53" spans="1:26" ht="15" customHeight="1" x14ac:dyDescent="0.2">
      <c r="A53" s="575"/>
      <c r="B53" s="575"/>
      <c r="C53" s="575"/>
      <c r="D53" s="193">
        <v>38</v>
      </c>
      <c r="E53" s="173">
        <v>36846</v>
      </c>
      <c r="F53" s="105" t="s">
        <v>874</v>
      </c>
      <c r="G53" s="105">
        <v>61</v>
      </c>
      <c r="H53" s="105" t="s">
        <v>764</v>
      </c>
      <c r="I53" s="105">
        <v>127981</v>
      </c>
      <c r="J53" s="105">
        <v>1</v>
      </c>
      <c r="K53" s="250" t="s">
        <v>908</v>
      </c>
      <c r="L53" s="105"/>
      <c r="M53" s="105"/>
      <c r="N53" s="105" t="s">
        <v>778</v>
      </c>
      <c r="O53" s="99">
        <v>1200</v>
      </c>
      <c r="P53" s="105">
        <v>10</v>
      </c>
      <c r="Q53" s="135">
        <v>0</v>
      </c>
      <c r="R53" s="135">
        <v>0</v>
      </c>
      <c r="S53" s="100">
        <v>10</v>
      </c>
      <c r="T53" s="100"/>
      <c r="U53" s="135">
        <v>1200</v>
      </c>
      <c r="V53" s="135">
        <f t="shared" si="0"/>
        <v>0</v>
      </c>
      <c r="W53" s="175">
        <v>617</v>
      </c>
      <c r="X53" s="14"/>
      <c r="Y53" s="14"/>
      <c r="Z53" s="14"/>
    </row>
    <row r="54" spans="1:26" ht="15" customHeight="1" x14ac:dyDescent="0.2">
      <c r="A54" s="575"/>
      <c r="B54" s="575"/>
      <c r="C54" s="575"/>
      <c r="D54" s="193">
        <v>39</v>
      </c>
      <c r="E54" s="173">
        <v>36846</v>
      </c>
      <c r="F54" s="105" t="s">
        <v>874</v>
      </c>
      <c r="G54" s="105">
        <v>61</v>
      </c>
      <c r="H54" s="105" t="s">
        <v>764</v>
      </c>
      <c r="I54" s="105">
        <v>126828</v>
      </c>
      <c r="J54" s="105">
        <v>1</v>
      </c>
      <c r="K54" s="250" t="s">
        <v>908</v>
      </c>
      <c r="L54" s="105"/>
      <c r="M54" s="105"/>
      <c r="N54" s="105" t="s">
        <v>778</v>
      </c>
      <c r="O54" s="99">
        <v>1200</v>
      </c>
      <c r="P54" s="105">
        <v>10</v>
      </c>
      <c r="Q54" s="135">
        <v>0</v>
      </c>
      <c r="R54" s="135">
        <v>0</v>
      </c>
      <c r="S54" s="100">
        <v>10</v>
      </c>
      <c r="T54" s="100"/>
      <c r="U54" s="135">
        <v>1200</v>
      </c>
      <c r="V54" s="135">
        <f t="shared" si="0"/>
        <v>0</v>
      </c>
      <c r="W54" s="175">
        <v>617</v>
      </c>
      <c r="X54" s="14"/>
      <c r="Y54" s="14"/>
      <c r="Z54" s="14"/>
    </row>
    <row r="55" spans="1:26" ht="15" customHeight="1" x14ac:dyDescent="0.2">
      <c r="A55" s="575"/>
      <c r="B55" s="575"/>
      <c r="C55" s="575"/>
      <c r="D55" s="193">
        <v>40</v>
      </c>
      <c r="E55" s="173">
        <v>36846</v>
      </c>
      <c r="F55" s="105" t="s">
        <v>874</v>
      </c>
      <c r="G55" s="105">
        <v>61</v>
      </c>
      <c r="H55" s="105" t="s">
        <v>764</v>
      </c>
      <c r="I55" s="105">
        <v>126826</v>
      </c>
      <c r="J55" s="105">
        <v>1</v>
      </c>
      <c r="K55" s="250" t="s">
        <v>908</v>
      </c>
      <c r="L55" s="105"/>
      <c r="M55" s="105"/>
      <c r="N55" s="105" t="s">
        <v>778</v>
      </c>
      <c r="O55" s="99">
        <v>1200</v>
      </c>
      <c r="P55" s="105">
        <v>10</v>
      </c>
      <c r="Q55" s="135">
        <v>0</v>
      </c>
      <c r="R55" s="135">
        <v>0</v>
      </c>
      <c r="S55" s="100">
        <v>10</v>
      </c>
      <c r="T55" s="100"/>
      <c r="U55" s="135">
        <v>1200</v>
      </c>
      <c r="V55" s="135">
        <f t="shared" si="0"/>
        <v>0</v>
      </c>
      <c r="W55" s="175">
        <v>617</v>
      </c>
      <c r="X55" s="14"/>
      <c r="Y55" s="14"/>
      <c r="Z55" s="14"/>
    </row>
    <row r="56" spans="1:26" ht="15" customHeight="1" x14ac:dyDescent="0.2">
      <c r="A56" s="575"/>
      <c r="B56" s="575"/>
      <c r="C56" s="575"/>
      <c r="D56" s="193">
        <v>41</v>
      </c>
      <c r="E56" s="173">
        <v>36846</v>
      </c>
      <c r="F56" s="105" t="s">
        <v>874</v>
      </c>
      <c r="G56" s="105">
        <v>61</v>
      </c>
      <c r="H56" s="105" t="s">
        <v>764</v>
      </c>
      <c r="I56" s="105">
        <v>126825</v>
      </c>
      <c r="J56" s="105">
        <v>1</v>
      </c>
      <c r="K56" s="250" t="s">
        <v>908</v>
      </c>
      <c r="L56" s="105"/>
      <c r="M56" s="105"/>
      <c r="N56" s="105" t="s">
        <v>778</v>
      </c>
      <c r="O56" s="99">
        <v>1200</v>
      </c>
      <c r="P56" s="105">
        <v>10</v>
      </c>
      <c r="Q56" s="135">
        <v>0</v>
      </c>
      <c r="R56" s="135">
        <v>0</v>
      </c>
      <c r="S56" s="100">
        <v>10</v>
      </c>
      <c r="T56" s="100"/>
      <c r="U56" s="135">
        <v>1200</v>
      </c>
      <c r="V56" s="135">
        <f t="shared" si="0"/>
        <v>0</v>
      </c>
      <c r="W56" s="175">
        <v>617</v>
      </c>
      <c r="X56" s="14"/>
      <c r="Y56" s="14"/>
      <c r="Z56" s="14"/>
    </row>
    <row r="57" spans="1:26" ht="15" customHeight="1" x14ac:dyDescent="0.2">
      <c r="A57" s="575"/>
      <c r="B57" s="575"/>
      <c r="C57" s="575"/>
      <c r="D57" s="193">
        <v>42</v>
      </c>
      <c r="E57" s="173">
        <v>36846</v>
      </c>
      <c r="F57" s="105" t="s">
        <v>874</v>
      </c>
      <c r="G57" s="105">
        <v>61</v>
      </c>
      <c r="H57" s="105" t="s">
        <v>764</v>
      </c>
      <c r="I57" s="105">
        <v>126831</v>
      </c>
      <c r="J57" s="105">
        <v>1</v>
      </c>
      <c r="K57" s="250" t="s">
        <v>908</v>
      </c>
      <c r="L57" s="105"/>
      <c r="M57" s="105"/>
      <c r="N57" s="105" t="s">
        <v>778</v>
      </c>
      <c r="O57" s="99">
        <v>1200</v>
      </c>
      <c r="P57" s="105">
        <v>10</v>
      </c>
      <c r="Q57" s="135">
        <v>0</v>
      </c>
      <c r="R57" s="135">
        <v>0</v>
      </c>
      <c r="S57" s="100">
        <v>10</v>
      </c>
      <c r="T57" s="100"/>
      <c r="U57" s="135">
        <v>1200</v>
      </c>
      <c r="V57" s="135">
        <f t="shared" si="0"/>
        <v>0</v>
      </c>
      <c r="W57" s="175">
        <v>617</v>
      </c>
      <c r="X57" s="14"/>
      <c r="Y57" s="14"/>
      <c r="Z57" s="14"/>
    </row>
    <row r="58" spans="1:26" ht="15" customHeight="1" x14ac:dyDescent="0.2">
      <c r="A58" s="575"/>
      <c r="B58" s="575"/>
      <c r="C58" s="575"/>
      <c r="D58" s="193">
        <v>43</v>
      </c>
      <c r="E58" s="173">
        <v>36846</v>
      </c>
      <c r="F58" s="105" t="s">
        <v>874</v>
      </c>
      <c r="G58" s="105">
        <v>61</v>
      </c>
      <c r="H58" s="105" t="s">
        <v>764</v>
      </c>
      <c r="I58" s="105">
        <v>126832</v>
      </c>
      <c r="J58" s="105">
        <v>1</v>
      </c>
      <c r="K58" s="250" t="s">
        <v>908</v>
      </c>
      <c r="L58" s="105"/>
      <c r="M58" s="105"/>
      <c r="N58" s="105" t="s">
        <v>778</v>
      </c>
      <c r="O58" s="99">
        <v>1200</v>
      </c>
      <c r="P58" s="105">
        <v>10</v>
      </c>
      <c r="Q58" s="135">
        <v>0</v>
      </c>
      <c r="R58" s="135">
        <v>0</v>
      </c>
      <c r="S58" s="100">
        <v>10</v>
      </c>
      <c r="T58" s="100"/>
      <c r="U58" s="135">
        <v>1200</v>
      </c>
      <c r="V58" s="135">
        <f t="shared" si="0"/>
        <v>0</v>
      </c>
      <c r="W58" s="175">
        <v>617</v>
      </c>
      <c r="X58" s="14"/>
      <c r="Y58" s="14"/>
      <c r="Z58" s="14"/>
    </row>
    <row r="59" spans="1:26" ht="15" customHeight="1" x14ac:dyDescent="0.2">
      <c r="A59" s="575"/>
      <c r="B59" s="575"/>
      <c r="C59" s="575"/>
      <c r="D59" s="193">
        <v>44</v>
      </c>
      <c r="E59" s="173">
        <v>36846</v>
      </c>
      <c r="F59" s="105" t="s">
        <v>874</v>
      </c>
      <c r="G59" s="105">
        <v>61</v>
      </c>
      <c r="H59" s="105" t="s">
        <v>764</v>
      </c>
      <c r="I59" s="105"/>
      <c r="J59" s="105">
        <v>8</v>
      </c>
      <c r="K59" s="250" t="s">
        <v>909</v>
      </c>
      <c r="L59" s="105"/>
      <c r="M59" s="105"/>
      <c r="N59" s="105" t="s">
        <v>778</v>
      </c>
      <c r="O59" s="99">
        <v>1200</v>
      </c>
      <c r="P59" s="105">
        <v>10</v>
      </c>
      <c r="Q59" s="135">
        <v>0</v>
      </c>
      <c r="R59" s="135">
        <v>0</v>
      </c>
      <c r="S59" s="100">
        <v>10</v>
      </c>
      <c r="T59" s="100"/>
      <c r="U59" s="135">
        <v>1200</v>
      </c>
      <c r="V59" s="135">
        <f t="shared" si="0"/>
        <v>0</v>
      </c>
      <c r="W59" s="175">
        <v>617</v>
      </c>
      <c r="X59" s="14"/>
      <c r="Y59" s="14"/>
      <c r="Z59" s="14"/>
    </row>
    <row r="60" spans="1:26" ht="15" customHeight="1" x14ac:dyDescent="0.2">
      <c r="A60" s="575"/>
      <c r="B60" s="575"/>
      <c r="C60" s="575"/>
      <c r="D60" s="193">
        <v>45</v>
      </c>
      <c r="E60" s="173">
        <v>36846</v>
      </c>
      <c r="F60" s="105" t="s">
        <v>874</v>
      </c>
      <c r="G60" s="105">
        <v>61</v>
      </c>
      <c r="H60" s="105" t="s">
        <v>764</v>
      </c>
      <c r="I60" s="105">
        <v>126830</v>
      </c>
      <c r="J60" s="105">
        <v>1</v>
      </c>
      <c r="K60" s="250" t="s">
        <v>910</v>
      </c>
      <c r="L60" s="105"/>
      <c r="M60" s="105"/>
      <c r="N60" s="105" t="s">
        <v>778</v>
      </c>
      <c r="O60" s="99">
        <v>1200</v>
      </c>
      <c r="P60" s="105">
        <v>10</v>
      </c>
      <c r="Q60" s="135">
        <v>0</v>
      </c>
      <c r="R60" s="135">
        <v>0</v>
      </c>
      <c r="S60" s="100">
        <v>10</v>
      </c>
      <c r="T60" s="100"/>
      <c r="U60" s="135">
        <v>1200</v>
      </c>
      <c r="V60" s="135">
        <f t="shared" si="0"/>
        <v>0</v>
      </c>
      <c r="W60" s="175">
        <v>617</v>
      </c>
      <c r="X60" s="14"/>
      <c r="Y60" s="14"/>
      <c r="Z60" s="14"/>
    </row>
    <row r="61" spans="1:26" ht="15" customHeight="1" x14ac:dyDescent="0.2">
      <c r="A61" s="575"/>
      <c r="B61" s="575"/>
      <c r="C61" s="575"/>
      <c r="D61" s="193">
        <v>46</v>
      </c>
      <c r="E61" s="173">
        <v>36846</v>
      </c>
      <c r="F61" s="105" t="s">
        <v>874</v>
      </c>
      <c r="G61" s="105">
        <v>61</v>
      </c>
      <c r="H61" s="105" t="s">
        <v>764</v>
      </c>
      <c r="I61" s="105">
        <v>126833</v>
      </c>
      <c r="J61" s="105">
        <v>1</v>
      </c>
      <c r="K61" s="250" t="s">
        <v>910</v>
      </c>
      <c r="L61" s="105"/>
      <c r="M61" s="105"/>
      <c r="N61" s="105" t="s">
        <v>778</v>
      </c>
      <c r="O61" s="99">
        <v>1200</v>
      </c>
      <c r="P61" s="105">
        <v>10</v>
      </c>
      <c r="Q61" s="135">
        <v>0</v>
      </c>
      <c r="R61" s="135">
        <v>0</v>
      </c>
      <c r="S61" s="100">
        <v>10</v>
      </c>
      <c r="T61" s="100"/>
      <c r="U61" s="135">
        <v>1200</v>
      </c>
      <c r="V61" s="135">
        <f t="shared" si="0"/>
        <v>0</v>
      </c>
      <c r="W61" s="175">
        <v>617</v>
      </c>
      <c r="X61" s="14"/>
      <c r="Y61" s="14"/>
      <c r="Z61" s="14"/>
    </row>
    <row r="62" spans="1:26" ht="15" customHeight="1" x14ac:dyDescent="0.2">
      <c r="A62" s="575"/>
      <c r="B62" s="575"/>
      <c r="C62" s="575"/>
      <c r="D62" s="193">
        <v>47</v>
      </c>
      <c r="E62" s="173">
        <v>36846</v>
      </c>
      <c r="F62" s="105" t="s">
        <v>874</v>
      </c>
      <c r="G62" s="105">
        <v>61</v>
      </c>
      <c r="H62" s="105" t="s">
        <v>764</v>
      </c>
      <c r="I62" s="105">
        <v>126835</v>
      </c>
      <c r="J62" s="105">
        <v>1</v>
      </c>
      <c r="K62" s="250" t="s">
        <v>699</v>
      </c>
      <c r="L62" s="105"/>
      <c r="M62" s="105" t="s">
        <v>30</v>
      </c>
      <c r="N62" s="105" t="s">
        <v>778</v>
      </c>
      <c r="O62" s="99">
        <v>1200</v>
      </c>
      <c r="P62" s="105">
        <v>10</v>
      </c>
      <c r="Q62" s="135">
        <v>0</v>
      </c>
      <c r="R62" s="135">
        <v>0</v>
      </c>
      <c r="S62" s="100">
        <v>10</v>
      </c>
      <c r="T62" s="100"/>
      <c r="U62" s="135">
        <v>1200</v>
      </c>
      <c r="V62" s="135">
        <f t="shared" si="0"/>
        <v>0</v>
      </c>
      <c r="W62" s="175">
        <v>617</v>
      </c>
      <c r="X62" s="14"/>
      <c r="Y62" s="14"/>
      <c r="Z62" s="14"/>
    </row>
    <row r="63" spans="1:26" ht="15" customHeight="1" x14ac:dyDescent="0.2">
      <c r="A63" s="575"/>
      <c r="B63" s="575"/>
      <c r="C63" s="575"/>
      <c r="D63" s="193">
        <v>48</v>
      </c>
      <c r="E63" s="173">
        <v>36846</v>
      </c>
      <c r="F63" s="105" t="s">
        <v>874</v>
      </c>
      <c r="G63" s="105">
        <v>61</v>
      </c>
      <c r="H63" s="105" t="s">
        <v>764</v>
      </c>
      <c r="I63" s="105">
        <v>127977</v>
      </c>
      <c r="J63" s="105">
        <v>1</v>
      </c>
      <c r="K63" s="250" t="s">
        <v>911</v>
      </c>
      <c r="L63" s="105"/>
      <c r="M63" s="105"/>
      <c r="N63" s="105" t="s">
        <v>778</v>
      </c>
      <c r="O63" s="99">
        <v>1600</v>
      </c>
      <c r="P63" s="105">
        <v>10</v>
      </c>
      <c r="Q63" s="135">
        <v>0</v>
      </c>
      <c r="R63" s="135">
        <v>0</v>
      </c>
      <c r="S63" s="100">
        <v>10</v>
      </c>
      <c r="T63" s="100"/>
      <c r="U63" s="135">
        <v>1600</v>
      </c>
      <c r="V63" s="135">
        <f t="shared" si="0"/>
        <v>0</v>
      </c>
      <c r="W63" s="175">
        <v>617</v>
      </c>
      <c r="X63" s="14"/>
      <c r="Y63" s="14"/>
      <c r="Z63" s="14"/>
    </row>
    <row r="64" spans="1:26" ht="15" customHeight="1" x14ac:dyDescent="0.2">
      <c r="A64" s="575"/>
      <c r="B64" s="575"/>
      <c r="C64" s="575"/>
      <c r="D64" s="193">
        <v>49</v>
      </c>
      <c r="E64" s="173">
        <v>36846</v>
      </c>
      <c r="F64" s="105" t="s">
        <v>874</v>
      </c>
      <c r="G64" s="105">
        <v>61</v>
      </c>
      <c r="H64" s="105" t="s">
        <v>764</v>
      </c>
      <c r="I64" s="105">
        <v>78981</v>
      </c>
      <c r="J64" s="105">
        <v>1</v>
      </c>
      <c r="K64" s="250" t="s">
        <v>912</v>
      </c>
      <c r="L64" s="105"/>
      <c r="M64" s="105"/>
      <c r="N64" s="105" t="s">
        <v>778</v>
      </c>
      <c r="O64" s="99">
        <v>1600</v>
      </c>
      <c r="P64" s="105">
        <v>10</v>
      </c>
      <c r="Q64" s="135">
        <v>0</v>
      </c>
      <c r="R64" s="135">
        <v>0</v>
      </c>
      <c r="S64" s="100">
        <v>10</v>
      </c>
      <c r="T64" s="100"/>
      <c r="U64" s="135">
        <v>1600</v>
      </c>
      <c r="V64" s="135">
        <f t="shared" si="0"/>
        <v>0</v>
      </c>
      <c r="W64" s="175">
        <v>617</v>
      </c>
      <c r="X64" s="14"/>
      <c r="Y64" s="14"/>
      <c r="Z64" s="14"/>
    </row>
    <row r="65" spans="1:26" ht="15" customHeight="1" x14ac:dyDescent="0.2">
      <c r="A65" s="575"/>
      <c r="B65" s="575"/>
      <c r="C65" s="575"/>
      <c r="D65" s="193">
        <v>50</v>
      </c>
      <c r="E65" s="173">
        <v>36846</v>
      </c>
      <c r="F65" s="105" t="s">
        <v>874</v>
      </c>
      <c r="G65" s="105">
        <v>61</v>
      </c>
      <c r="H65" s="105" t="s">
        <v>764</v>
      </c>
      <c r="I65" s="105">
        <v>7899</v>
      </c>
      <c r="J65" s="105">
        <v>1</v>
      </c>
      <c r="K65" s="250" t="s">
        <v>913</v>
      </c>
      <c r="L65" s="105"/>
      <c r="M65" s="105"/>
      <c r="N65" s="105" t="s">
        <v>778</v>
      </c>
      <c r="O65" s="99">
        <v>1800</v>
      </c>
      <c r="P65" s="105">
        <v>10</v>
      </c>
      <c r="Q65" s="135">
        <v>0</v>
      </c>
      <c r="R65" s="135">
        <v>0</v>
      </c>
      <c r="S65" s="100">
        <v>10</v>
      </c>
      <c r="T65" s="100"/>
      <c r="U65" s="135">
        <v>1800</v>
      </c>
      <c r="V65" s="135">
        <f t="shared" si="0"/>
        <v>0</v>
      </c>
      <c r="W65" s="175">
        <v>617</v>
      </c>
      <c r="X65" s="14"/>
      <c r="Y65" s="14"/>
      <c r="Z65" s="14"/>
    </row>
    <row r="66" spans="1:26" ht="15" customHeight="1" x14ac:dyDescent="0.2">
      <c r="A66" s="575"/>
      <c r="B66" s="575"/>
      <c r="C66" s="575"/>
      <c r="D66" s="193">
        <v>51</v>
      </c>
      <c r="E66" s="173">
        <v>36846</v>
      </c>
      <c r="F66" s="105" t="s">
        <v>874</v>
      </c>
      <c r="G66" s="105">
        <v>61</v>
      </c>
      <c r="H66" s="105" t="s">
        <v>764</v>
      </c>
      <c r="I66" s="105">
        <v>35133</v>
      </c>
      <c r="J66" s="105">
        <v>1</v>
      </c>
      <c r="K66" s="250" t="s">
        <v>384</v>
      </c>
      <c r="L66" s="105"/>
      <c r="M66" s="105"/>
      <c r="N66" s="105" t="s">
        <v>778</v>
      </c>
      <c r="O66" s="99">
        <v>2664.81</v>
      </c>
      <c r="P66" s="105">
        <v>10</v>
      </c>
      <c r="Q66" s="135">
        <v>0</v>
      </c>
      <c r="R66" s="135">
        <v>0</v>
      </c>
      <c r="S66" s="100">
        <v>10</v>
      </c>
      <c r="T66" s="100"/>
      <c r="U66" s="135">
        <v>2664.81</v>
      </c>
      <c r="V66" s="135">
        <f t="shared" si="0"/>
        <v>0</v>
      </c>
      <c r="W66" s="175">
        <v>617</v>
      </c>
      <c r="X66" s="14"/>
      <c r="Y66" s="14"/>
      <c r="Z66" s="14"/>
    </row>
    <row r="67" spans="1:26" ht="15" customHeight="1" x14ac:dyDescent="0.2">
      <c r="A67" s="575"/>
      <c r="B67" s="575"/>
      <c r="C67" s="575"/>
      <c r="D67" s="193">
        <v>52</v>
      </c>
      <c r="E67" s="173">
        <v>36846</v>
      </c>
      <c r="F67" s="105" t="s">
        <v>874</v>
      </c>
      <c r="G67" s="105">
        <v>61</v>
      </c>
      <c r="H67" s="105" t="s">
        <v>764</v>
      </c>
      <c r="I67" s="105">
        <v>126821</v>
      </c>
      <c r="J67" s="105">
        <v>1</v>
      </c>
      <c r="K67" s="250" t="s">
        <v>769</v>
      </c>
      <c r="L67" s="105"/>
      <c r="M67" s="105"/>
      <c r="N67" s="105" t="s">
        <v>778</v>
      </c>
      <c r="O67" s="99">
        <v>1200</v>
      </c>
      <c r="P67" s="105">
        <v>10</v>
      </c>
      <c r="Q67" s="135">
        <v>0</v>
      </c>
      <c r="R67" s="135">
        <v>0</v>
      </c>
      <c r="S67" s="100">
        <v>10</v>
      </c>
      <c r="T67" s="100"/>
      <c r="U67" s="135">
        <v>1200</v>
      </c>
      <c r="V67" s="135">
        <f t="shared" si="0"/>
        <v>0</v>
      </c>
      <c r="W67" s="175">
        <v>617</v>
      </c>
      <c r="X67" s="14"/>
      <c r="Y67" s="14"/>
      <c r="Z67" s="14"/>
    </row>
    <row r="68" spans="1:26" ht="15" customHeight="1" x14ac:dyDescent="0.2">
      <c r="A68" s="575"/>
      <c r="B68" s="575"/>
      <c r="C68" s="575"/>
      <c r="D68" s="193">
        <v>53</v>
      </c>
      <c r="E68" s="173">
        <v>36846</v>
      </c>
      <c r="F68" s="105" t="s">
        <v>874</v>
      </c>
      <c r="G68" s="105">
        <v>61</v>
      </c>
      <c r="H68" s="105" t="s">
        <v>764</v>
      </c>
      <c r="I68" s="105">
        <v>127979</v>
      </c>
      <c r="J68" s="105">
        <v>1</v>
      </c>
      <c r="K68" s="250" t="s">
        <v>914</v>
      </c>
      <c r="L68" s="105"/>
      <c r="M68" s="105"/>
      <c r="N68" s="105" t="s">
        <v>778</v>
      </c>
      <c r="O68" s="99">
        <v>600</v>
      </c>
      <c r="P68" s="105">
        <v>10</v>
      </c>
      <c r="Q68" s="135">
        <v>0</v>
      </c>
      <c r="R68" s="135">
        <v>0</v>
      </c>
      <c r="S68" s="100">
        <v>10</v>
      </c>
      <c r="T68" s="100"/>
      <c r="U68" s="135">
        <v>600</v>
      </c>
      <c r="V68" s="135">
        <f t="shared" si="0"/>
        <v>0</v>
      </c>
      <c r="W68" s="175">
        <v>617</v>
      </c>
      <c r="X68" s="14"/>
      <c r="Y68" s="14"/>
      <c r="Z68" s="14"/>
    </row>
    <row r="69" spans="1:26" ht="15" customHeight="1" x14ac:dyDescent="0.2">
      <c r="A69" s="575"/>
      <c r="B69" s="575"/>
      <c r="C69" s="575"/>
      <c r="D69" s="193">
        <v>54</v>
      </c>
      <c r="E69" s="173">
        <v>36846</v>
      </c>
      <c r="F69" s="105" t="s">
        <v>874</v>
      </c>
      <c r="G69" s="105">
        <v>61</v>
      </c>
      <c r="H69" s="105" t="s">
        <v>764</v>
      </c>
      <c r="I69" s="105">
        <v>35110</v>
      </c>
      <c r="J69" s="105">
        <v>1</v>
      </c>
      <c r="K69" s="250" t="s">
        <v>915</v>
      </c>
      <c r="L69" s="105"/>
      <c r="M69" s="105" t="s">
        <v>32</v>
      </c>
      <c r="N69" s="105" t="s">
        <v>778</v>
      </c>
      <c r="O69" s="99">
        <v>6960</v>
      </c>
      <c r="P69" s="105">
        <v>10</v>
      </c>
      <c r="Q69" s="135">
        <v>0</v>
      </c>
      <c r="R69" s="135">
        <v>0</v>
      </c>
      <c r="S69" s="100">
        <v>10</v>
      </c>
      <c r="T69" s="100"/>
      <c r="U69" s="135">
        <v>6960</v>
      </c>
      <c r="V69" s="135">
        <f t="shared" si="0"/>
        <v>0</v>
      </c>
      <c r="W69" s="175">
        <v>617</v>
      </c>
      <c r="X69" s="14"/>
      <c r="Y69" s="14"/>
      <c r="Z69" s="14"/>
    </row>
    <row r="70" spans="1:26" ht="15" customHeight="1" x14ac:dyDescent="0.2">
      <c r="A70" s="575"/>
      <c r="B70" s="575"/>
      <c r="C70" s="575"/>
      <c r="D70" s="193">
        <v>55</v>
      </c>
      <c r="E70" s="173">
        <v>36846</v>
      </c>
      <c r="F70" s="105" t="s">
        <v>874</v>
      </c>
      <c r="G70" s="105">
        <v>61</v>
      </c>
      <c r="H70" s="105" t="s">
        <v>764</v>
      </c>
      <c r="I70" s="105"/>
      <c r="J70" s="105">
        <v>1</v>
      </c>
      <c r="K70" s="250" t="s">
        <v>916</v>
      </c>
      <c r="L70" s="105"/>
      <c r="M70" s="105"/>
      <c r="N70" s="105" t="s">
        <v>778</v>
      </c>
      <c r="O70" s="99">
        <v>1000</v>
      </c>
      <c r="P70" s="105">
        <v>10</v>
      </c>
      <c r="Q70" s="135">
        <v>0</v>
      </c>
      <c r="R70" s="135">
        <v>0</v>
      </c>
      <c r="S70" s="100">
        <v>10</v>
      </c>
      <c r="T70" s="100"/>
      <c r="U70" s="135">
        <v>1000</v>
      </c>
      <c r="V70" s="135">
        <f t="shared" si="0"/>
        <v>0</v>
      </c>
      <c r="W70" s="175">
        <v>617</v>
      </c>
      <c r="X70" s="14"/>
      <c r="Y70" s="14"/>
      <c r="Z70" s="14"/>
    </row>
    <row r="71" spans="1:26" ht="15" customHeight="1" x14ac:dyDescent="0.2">
      <c r="A71" s="575"/>
      <c r="B71" s="575"/>
      <c r="C71" s="575"/>
      <c r="D71" s="193">
        <v>56</v>
      </c>
      <c r="E71" s="173">
        <v>36846</v>
      </c>
      <c r="F71" s="105" t="s">
        <v>874</v>
      </c>
      <c r="G71" s="105">
        <v>61</v>
      </c>
      <c r="H71" s="105" t="s">
        <v>764</v>
      </c>
      <c r="I71" s="105">
        <v>7883</v>
      </c>
      <c r="J71" s="105">
        <v>1</v>
      </c>
      <c r="K71" s="250" t="s">
        <v>150</v>
      </c>
      <c r="L71" s="105"/>
      <c r="M71" s="105"/>
      <c r="N71" s="105" t="s">
        <v>778</v>
      </c>
      <c r="O71" s="99">
        <v>2500</v>
      </c>
      <c r="P71" s="105">
        <v>10</v>
      </c>
      <c r="Q71" s="135">
        <v>0</v>
      </c>
      <c r="R71" s="135">
        <v>0</v>
      </c>
      <c r="S71" s="100">
        <v>10</v>
      </c>
      <c r="T71" s="100"/>
      <c r="U71" s="135">
        <v>2500</v>
      </c>
      <c r="V71" s="135">
        <f t="shared" si="0"/>
        <v>0</v>
      </c>
      <c r="W71" s="175">
        <v>617</v>
      </c>
      <c r="X71" s="14"/>
      <c r="Y71" s="14"/>
      <c r="Z71" s="14"/>
    </row>
    <row r="72" spans="1:26" ht="15" customHeight="1" x14ac:dyDescent="0.2">
      <c r="A72" s="575"/>
      <c r="B72" s="575"/>
      <c r="C72" s="575"/>
      <c r="D72" s="193">
        <v>57</v>
      </c>
      <c r="E72" s="173">
        <v>36846</v>
      </c>
      <c r="F72" s="105" t="s">
        <v>874</v>
      </c>
      <c r="G72" s="105">
        <v>61</v>
      </c>
      <c r="H72" s="105" t="s">
        <v>764</v>
      </c>
      <c r="I72" s="105">
        <v>35104</v>
      </c>
      <c r="J72" s="105">
        <v>1</v>
      </c>
      <c r="K72" s="250" t="s">
        <v>917</v>
      </c>
      <c r="L72" s="105"/>
      <c r="M72" s="105" t="s">
        <v>30</v>
      </c>
      <c r="N72" s="105" t="s">
        <v>778</v>
      </c>
      <c r="O72" s="99">
        <v>1382.4</v>
      </c>
      <c r="P72" s="105">
        <v>10</v>
      </c>
      <c r="Q72" s="135">
        <v>0</v>
      </c>
      <c r="R72" s="135">
        <v>0</v>
      </c>
      <c r="S72" s="100">
        <v>10</v>
      </c>
      <c r="T72" s="100"/>
      <c r="U72" s="135">
        <v>1382.4</v>
      </c>
      <c r="V72" s="135">
        <f t="shared" si="0"/>
        <v>0</v>
      </c>
      <c r="W72" s="175">
        <v>617</v>
      </c>
      <c r="X72" s="14"/>
      <c r="Y72" s="14"/>
      <c r="Z72" s="14"/>
    </row>
    <row r="73" spans="1:26" ht="15" customHeight="1" x14ac:dyDescent="0.2">
      <c r="A73" s="575"/>
      <c r="B73" s="575"/>
      <c r="C73" s="575"/>
      <c r="D73" s="193">
        <v>58</v>
      </c>
      <c r="E73" s="173">
        <v>36846</v>
      </c>
      <c r="F73" s="105" t="s">
        <v>874</v>
      </c>
      <c r="G73" s="105">
        <v>61</v>
      </c>
      <c r="H73" s="105" t="s">
        <v>764</v>
      </c>
      <c r="I73" s="105">
        <v>126837</v>
      </c>
      <c r="J73" s="105">
        <v>1</v>
      </c>
      <c r="K73" s="250" t="s">
        <v>918</v>
      </c>
      <c r="L73" s="105"/>
      <c r="M73" s="105" t="s">
        <v>919</v>
      </c>
      <c r="N73" s="105" t="s">
        <v>778</v>
      </c>
      <c r="O73" s="99">
        <v>7100</v>
      </c>
      <c r="P73" s="105">
        <v>10</v>
      </c>
      <c r="Q73" s="135">
        <v>0</v>
      </c>
      <c r="R73" s="135">
        <v>0</v>
      </c>
      <c r="S73" s="100">
        <v>10</v>
      </c>
      <c r="T73" s="100"/>
      <c r="U73" s="135">
        <v>7100</v>
      </c>
      <c r="V73" s="135">
        <f t="shared" si="0"/>
        <v>0</v>
      </c>
      <c r="W73" s="175">
        <v>617</v>
      </c>
      <c r="X73" s="14"/>
      <c r="Y73" s="14"/>
      <c r="Z73" s="14"/>
    </row>
    <row r="74" spans="1:26" ht="15" customHeight="1" x14ac:dyDescent="0.2">
      <c r="A74" s="575"/>
      <c r="B74" s="575"/>
      <c r="C74" s="575"/>
      <c r="D74" s="193">
        <v>59</v>
      </c>
      <c r="E74" s="173">
        <v>36846</v>
      </c>
      <c r="F74" s="105" t="s">
        <v>874</v>
      </c>
      <c r="G74" s="105">
        <v>61</v>
      </c>
      <c r="H74" s="105" t="s">
        <v>764</v>
      </c>
      <c r="I74" s="105">
        <v>35091</v>
      </c>
      <c r="J74" s="105">
        <v>1</v>
      </c>
      <c r="K74" s="250" t="s">
        <v>890</v>
      </c>
      <c r="L74" s="105"/>
      <c r="M74" s="105"/>
      <c r="N74" s="105" t="s">
        <v>778</v>
      </c>
      <c r="O74" s="99">
        <v>1200</v>
      </c>
      <c r="P74" s="105">
        <v>10</v>
      </c>
      <c r="Q74" s="135">
        <v>0</v>
      </c>
      <c r="R74" s="135">
        <v>0</v>
      </c>
      <c r="S74" s="100">
        <v>10</v>
      </c>
      <c r="T74" s="100"/>
      <c r="U74" s="135">
        <v>1200</v>
      </c>
      <c r="V74" s="135">
        <f t="shared" si="0"/>
        <v>0</v>
      </c>
      <c r="W74" s="175">
        <v>617</v>
      </c>
      <c r="X74" s="14"/>
      <c r="Y74" s="14"/>
      <c r="Z74" s="14"/>
    </row>
    <row r="75" spans="1:26" ht="15" customHeight="1" x14ac:dyDescent="0.2">
      <c r="A75" s="575"/>
      <c r="B75" s="575"/>
      <c r="C75" s="575"/>
      <c r="D75" s="193">
        <v>60</v>
      </c>
      <c r="E75" s="173">
        <v>36846</v>
      </c>
      <c r="F75" s="105" t="s">
        <v>874</v>
      </c>
      <c r="G75" s="105">
        <v>61</v>
      </c>
      <c r="H75" s="105" t="s">
        <v>764</v>
      </c>
      <c r="I75" s="105"/>
      <c r="J75" s="105">
        <v>1</v>
      </c>
      <c r="K75" s="250" t="s">
        <v>920</v>
      </c>
      <c r="L75" s="105"/>
      <c r="M75" s="105"/>
      <c r="N75" s="105" t="s">
        <v>921</v>
      </c>
      <c r="O75" s="99">
        <v>1200</v>
      </c>
      <c r="P75" s="105">
        <v>10</v>
      </c>
      <c r="Q75" s="135">
        <v>0</v>
      </c>
      <c r="R75" s="135">
        <v>0</v>
      </c>
      <c r="S75" s="100">
        <v>10</v>
      </c>
      <c r="T75" s="100"/>
      <c r="U75" s="135">
        <v>1200</v>
      </c>
      <c r="V75" s="135">
        <f t="shared" si="0"/>
        <v>0</v>
      </c>
      <c r="W75" s="175">
        <v>617</v>
      </c>
      <c r="X75" s="14"/>
      <c r="Y75" s="14"/>
      <c r="Z75" s="14"/>
    </row>
    <row r="76" spans="1:26" ht="15" customHeight="1" x14ac:dyDescent="0.2">
      <c r="A76" s="575"/>
      <c r="B76" s="575"/>
      <c r="C76" s="575"/>
      <c r="D76" s="193">
        <v>61</v>
      </c>
      <c r="E76" s="173">
        <v>36846</v>
      </c>
      <c r="F76" s="105" t="s">
        <v>874</v>
      </c>
      <c r="G76" s="105">
        <v>61</v>
      </c>
      <c r="H76" s="105" t="s">
        <v>764</v>
      </c>
      <c r="I76" s="105"/>
      <c r="J76" s="105">
        <v>1</v>
      </c>
      <c r="K76" s="250" t="s">
        <v>765</v>
      </c>
      <c r="L76" s="105"/>
      <c r="M76" s="105" t="s">
        <v>32</v>
      </c>
      <c r="N76" s="105" t="s">
        <v>778</v>
      </c>
      <c r="O76" s="99">
        <v>2664.81</v>
      </c>
      <c r="P76" s="105">
        <v>10</v>
      </c>
      <c r="Q76" s="135">
        <v>0</v>
      </c>
      <c r="R76" s="135">
        <v>0</v>
      </c>
      <c r="S76" s="100">
        <v>10</v>
      </c>
      <c r="T76" s="100"/>
      <c r="U76" s="135">
        <v>2664.81</v>
      </c>
      <c r="V76" s="135">
        <f t="shared" si="0"/>
        <v>0</v>
      </c>
      <c r="W76" s="175">
        <v>617</v>
      </c>
      <c r="X76" s="14"/>
      <c r="Y76" s="14"/>
      <c r="Z76" s="14"/>
    </row>
    <row r="77" spans="1:26" ht="15" customHeight="1" x14ac:dyDescent="0.2">
      <c r="A77" s="575"/>
      <c r="B77" s="575"/>
      <c r="C77" s="575"/>
      <c r="D77" s="193">
        <v>62</v>
      </c>
      <c r="E77" s="173">
        <v>36846</v>
      </c>
      <c r="F77" s="105" t="s">
        <v>874</v>
      </c>
      <c r="G77" s="105">
        <v>61</v>
      </c>
      <c r="H77" s="105" t="s">
        <v>764</v>
      </c>
      <c r="I77" s="105"/>
      <c r="J77" s="105">
        <v>1</v>
      </c>
      <c r="K77" s="250" t="s">
        <v>888</v>
      </c>
      <c r="L77" s="105"/>
      <c r="M77" s="105"/>
      <c r="N77" s="105" t="s">
        <v>778</v>
      </c>
      <c r="O77" s="99">
        <v>4000</v>
      </c>
      <c r="P77" s="105">
        <v>10</v>
      </c>
      <c r="Q77" s="135">
        <v>0</v>
      </c>
      <c r="R77" s="135">
        <v>0</v>
      </c>
      <c r="S77" s="100">
        <v>10</v>
      </c>
      <c r="T77" s="100"/>
      <c r="U77" s="135">
        <v>4000</v>
      </c>
      <c r="V77" s="135">
        <f t="shared" si="0"/>
        <v>0</v>
      </c>
      <c r="W77" s="175">
        <v>617</v>
      </c>
      <c r="X77" s="14"/>
      <c r="Y77" s="14"/>
      <c r="Z77" s="14"/>
    </row>
    <row r="78" spans="1:26" ht="15" customHeight="1" x14ac:dyDescent="0.2">
      <c r="A78" s="575"/>
      <c r="B78" s="575"/>
      <c r="C78" s="575"/>
      <c r="D78" s="193">
        <v>63</v>
      </c>
      <c r="E78" s="173">
        <v>36846</v>
      </c>
      <c r="F78" s="105" t="s">
        <v>874</v>
      </c>
      <c r="G78" s="105">
        <v>61</v>
      </c>
      <c r="H78" s="105" t="s">
        <v>764</v>
      </c>
      <c r="I78" s="105"/>
      <c r="J78" s="105">
        <v>2</v>
      </c>
      <c r="K78" s="250" t="s">
        <v>922</v>
      </c>
      <c r="L78" s="105"/>
      <c r="M78" s="105"/>
      <c r="N78" s="105" t="s">
        <v>778</v>
      </c>
      <c r="O78" s="99">
        <v>600</v>
      </c>
      <c r="P78" s="105">
        <v>10</v>
      </c>
      <c r="Q78" s="135">
        <v>0</v>
      </c>
      <c r="R78" s="135">
        <v>0</v>
      </c>
      <c r="S78" s="100">
        <v>10</v>
      </c>
      <c r="T78" s="100"/>
      <c r="U78" s="135">
        <v>600</v>
      </c>
      <c r="V78" s="135">
        <f t="shared" si="0"/>
        <v>0</v>
      </c>
      <c r="W78" s="175">
        <v>617</v>
      </c>
      <c r="X78" s="14"/>
      <c r="Y78" s="14"/>
      <c r="Z78" s="14"/>
    </row>
    <row r="79" spans="1:26" ht="30" customHeight="1" x14ac:dyDescent="0.2">
      <c r="A79" s="575"/>
      <c r="B79" s="575"/>
      <c r="C79" s="575"/>
      <c r="D79" s="193">
        <v>64</v>
      </c>
      <c r="E79" s="173">
        <v>36846</v>
      </c>
      <c r="F79" s="105" t="s">
        <v>874</v>
      </c>
      <c r="G79" s="105">
        <v>61</v>
      </c>
      <c r="H79" s="105" t="s">
        <v>764</v>
      </c>
      <c r="I79" s="105"/>
      <c r="J79" s="105">
        <v>1</v>
      </c>
      <c r="K79" s="250" t="s">
        <v>923</v>
      </c>
      <c r="L79" s="105"/>
      <c r="M79" s="105"/>
      <c r="N79" s="105" t="s">
        <v>778</v>
      </c>
      <c r="O79" s="99">
        <v>1000</v>
      </c>
      <c r="P79" s="105">
        <v>10</v>
      </c>
      <c r="Q79" s="135">
        <v>0</v>
      </c>
      <c r="R79" s="135">
        <v>0</v>
      </c>
      <c r="S79" s="100">
        <v>10</v>
      </c>
      <c r="T79" s="100"/>
      <c r="U79" s="135">
        <v>1000</v>
      </c>
      <c r="V79" s="135">
        <f t="shared" si="0"/>
        <v>0</v>
      </c>
      <c r="W79" s="175">
        <v>617</v>
      </c>
      <c r="X79" s="14"/>
      <c r="Y79" s="14"/>
      <c r="Z79" s="14"/>
    </row>
    <row r="80" spans="1:26" ht="15" customHeight="1" x14ac:dyDescent="0.2">
      <c r="A80" s="575"/>
      <c r="B80" s="575"/>
      <c r="C80" s="575"/>
      <c r="D80" s="193">
        <v>65</v>
      </c>
      <c r="E80" s="173">
        <v>36846</v>
      </c>
      <c r="F80" s="105" t="s">
        <v>874</v>
      </c>
      <c r="G80" s="105">
        <v>61</v>
      </c>
      <c r="H80" s="105" t="s">
        <v>764</v>
      </c>
      <c r="I80" s="105">
        <v>126055</v>
      </c>
      <c r="J80" s="105">
        <v>1</v>
      </c>
      <c r="K80" s="250" t="s">
        <v>924</v>
      </c>
      <c r="L80" s="105"/>
      <c r="M80" s="105"/>
      <c r="N80" s="105" t="s">
        <v>778</v>
      </c>
      <c r="O80" s="99">
        <v>800</v>
      </c>
      <c r="P80" s="105">
        <v>10</v>
      </c>
      <c r="Q80" s="135">
        <v>0</v>
      </c>
      <c r="R80" s="135">
        <v>0</v>
      </c>
      <c r="S80" s="100">
        <v>10</v>
      </c>
      <c r="T80" s="100"/>
      <c r="U80" s="135">
        <v>800</v>
      </c>
      <c r="V80" s="135">
        <f t="shared" si="0"/>
        <v>0</v>
      </c>
      <c r="W80" s="175">
        <v>617</v>
      </c>
      <c r="X80" s="14"/>
      <c r="Y80" s="14"/>
      <c r="Z80" s="14"/>
    </row>
    <row r="81" spans="1:26" ht="15" customHeight="1" x14ac:dyDescent="0.2">
      <c r="A81" s="575"/>
      <c r="B81" s="575"/>
      <c r="C81" s="575"/>
      <c r="D81" s="193">
        <v>66</v>
      </c>
      <c r="E81" s="173">
        <v>36846</v>
      </c>
      <c r="F81" s="105" t="s">
        <v>874</v>
      </c>
      <c r="G81" s="105">
        <v>61</v>
      </c>
      <c r="H81" s="105" t="s">
        <v>764</v>
      </c>
      <c r="I81" s="105">
        <v>127990</v>
      </c>
      <c r="J81" s="105">
        <v>1</v>
      </c>
      <c r="K81" s="250" t="s">
        <v>924</v>
      </c>
      <c r="L81" s="105"/>
      <c r="M81" s="105"/>
      <c r="N81" s="105" t="s">
        <v>778</v>
      </c>
      <c r="O81" s="99">
        <v>800</v>
      </c>
      <c r="P81" s="105">
        <v>10</v>
      </c>
      <c r="Q81" s="135">
        <v>0</v>
      </c>
      <c r="R81" s="135">
        <v>0</v>
      </c>
      <c r="S81" s="100">
        <v>10</v>
      </c>
      <c r="T81" s="100"/>
      <c r="U81" s="135">
        <v>800</v>
      </c>
      <c r="V81" s="135">
        <f t="shared" si="0"/>
        <v>0</v>
      </c>
      <c r="W81" s="175">
        <v>617</v>
      </c>
      <c r="X81" s="14"/>
      <c r="Y81" s="14"/>
      <c r="Z81" s="14"/>
    </row>
    <row r="82" spans="1:26" ht="15" customHeight="1" x14ac:dyDescent="0.2">
      <c r="A82" s="575"/>
      <c r="B82" s="575"/>
      <c r="C82" s="575"/>
      <c r="D82" s="193">
        <v>67</v>
      </c>
      <c r="E82" s="173">
        <v>36846</v>
      </c>
      <c r="F82" s="105" t="s">
        <v>874</v>
      </c>
      <c r="G82" s="105">
        <v>61</v>
      </c>
      <c r="H82" s="105" t="s">
        <v>764</v>
      </c>
      <c r="I82" s="105">
        <v>127077</v>
      </c>
      <c r="J82" s="105">
        <v>1</v>
      </c>
      <c r="K82" s="250" t="s">
        <v>924</v>
      </c>
      <c r="L82" s="105"/>
      <c r="M82" s="105"/>
      <c r="N82" s="105" t="s">
        <v>778</v>
      </c>
      <c r="O82" s="99">
        <v>800</v>
      </c>
      <c r="P82" s="105">
        <v>10</v>
      </c>
      <c r="Q82" s="135">
        <v>0</v>
      </c>
      <c r="R82" s="135">
        <v>0</v>
      </c>
      <c r="S82" s="100">
        <v>10</v>
      </c>
      <c r="T82" s="100"/>
      <c r="U82" s="135">
        <v>800</v>
      </c>
      <c r="V82" s="135">
        <f t="shared" si="0"/>
        <v>0</v>
      </c>
      <c r="W82" s="175">
        <v>617</v>
      </c>
      <c r="X82" s="14"/>
      <c r="Y82" s="14"/>
      <c r="Z82" s="14"/>
    </row>
    <row r="83" spans="1:26" ht="15" customHeight="1" x14ac:dyDescent="0.2">
      <c r="A83" s="575"/>
      <c r="B83" s="575"/>
      <c r="C83" s="575"/>
      <c r="D83" s="193">
        <v>68</v>
      </c>
      <c r="E83" s="173">
        <v>36846</v>
      </c>
      <c r="F83" s="105" t="s">
        <v>874</v>
      </c>
      <c r="G83" s="105">
        <v>61</v>
      </c>
      <c r="H83" s="105" t="s">
        <v>764</v>
      </c>
      <c r="I83" s="105">
        <v>127998</v>
      </c>
      <c r="J83" s="105">
        <v>1</v>
      </c>
      <c r="K83" s="250" t="s">
        <v>924</v>
      </c>
      <c r="L83" s="105"/>
      <c r="M83" s="105"/>
      <c r="N83" s="105" t="s">
        <v>778</v>
      </c>
      <c r="O83" s="99">
        <v>800</v>
      </c>
      <c r="P83" s="105">
        <v>10</v>
      </c>
      <c r="Q83" s="135">
        <v>0</v>
      </c>
      <c r="R83" s="135">
        <v>0</v>
      </c>
      <c r="S83" s="100">
        <v>10</v>
      </c>
      <c r="T83" s="100"/>
      <c r="U83" s="135">
        <v>800</v>
      </c>
      <c r="V83" s="135">
        <f t="shared" si="0"/>
        <v>0</v>
      </c>
      <c r="W83" s="175">
        <v>617</v>
      </c>
      <c r="X83" s="14"/>
      <c r="Y83" s="14"/>
      <c r="Z83" s="14"/>
    </row>
    <row r="84" spans="1:26" ht="15" customHeight="1" x14ac:dyDescent="0.2">
      <c r="A84" s="575"/>
      <c r="B84" s="575"/>
      <c r="C84" s="575"/>
      <c r="D84" s="193">
        <v>69</v>
      </c>
      <c r="E84" s="173">
        <v>36846</v>
      </c>
      <c r="F84" s="105" t="s">
        <v>874</v>
      </c>
      <c r="G84" s="105">
        <v>61</v>
      </c>
      <c r="H84" s="105" t="s">
        <v>764</v>
      </c>
      <c r="I84" s="105">
        <v>127141</v>
      </c>
      <c r="J84" s="105">
        <v>1</v>
      </c>
      <c r="K84" s="250" t="s">
        <v>924</v>
      </c>
      <c r="L84" s="105"/>
      <c r="M84" s="105"/>
      <c r="N84" s="105" t="s">
        <v>778</v>
      </c>
      <c r="O84" s="99">
        <v>800</v>
      </c>
      <c r="P84" s="105">
        <v>10</v>
      </c>
      <c r="Q84" s="135">
        <v>0</v>
      </c>
      <c r="R84" s="135">
        <v>0</v>
      </c>
      <c r="S84" s="100">
        <v>10</v>
      </c>
      <c r="T84" s="100"/>
      <c r="U84" s="135">
        <v>800</v>
      </c>
      <c r="V84" s="135">
        <f t="shared" si="0"/>
        <v>0</v>
      </c>
      <c r="W84" s="175">
        <v>617</v>
      </c>
      <c r="X84" s="14"/>
      <c r="Y84" s="14"/>
      <c r="Z84" s="14"/>
    </row>
    <row r="85" spans="1:26" ht="15" customHeight="1" x14ac:dyDescent="0.2">
      <c r="A85" s="575"/>
      <c r="B85" s="575"/>
      <c r="C85" s="575"/>
      <c r="D85" s="193">
        <v>70</v>
      </c>
      <c r="E85" s="173">
        <v>36846</v>
      </c>
      <c r="F85" s="105" t="s">
        <v>874</v>
      </c>
      <c r="G85" s="105">
        <v>61</v>
      </c>
      <c r="H85" s="105" t="s">
        <v>764</v>
      </c>
      <c r="I85" s="105">
        <v>126875</v>
      </c>
      <c r="J85" s="105">
        <v>1</v>
      </c>
      <c r="K85" s="250" t="s">
        <v>924</v>
      </c>
      <c r="L85" s="105"/>
      <c r="M85" s="105"/>
      <c r="N85" s="105" t="s">
        <v>778</v>
      </c>
      <c r="O85" s="99">
        <v>800</v>
      </c>
      <c r="P85" s="105">
        <v>10</v>
      </c>
      <c r="Q85" s="135">
        <v>0</v>
      </c>
      <c r="R85" s="135">
        <v>0</v>
      </c>
      <c r="S85" s="100">
        <v>10</v>
      </c>
      <c r="T85" s="100"/>
      <c r="U85" s="135">
        <v>800</v>
      </c>
      <c r="V85" s="135">
        <f t="shared" si="0"/>
        <v>0</v>
      </c>
      <c r="W85" s="175">
        <v>617</v>
      </c>
      <c r="X85" s="14"/>
      <c r="Y85" s="14"/>
      <c r="Z85" s="14"/>
    </row>
    <row r="86" spans="1:26" ht="15" customHeight="1" x14ac:dyDescent="0.2">
      <c r="A86" s="575"/>
      <c r="B86" s="575"/>
      <c r="C86" s="575"/>
      <c r="D86" s="193">
        <v>71</v>
      </c>
      <c r="E86" s="173">
        <v>36846</v>
      </c>
      <c r="F86" s="105" t="s">
        <v>874</v>
      </c>
      <c r="G86" s="105">
        <v>61</v>
      </c>
      <c r="H86" s="105" t="s">
        <v>764</v>
      </c>
      <c r="I86" s="105">
        <v>126096</v>
      </c>
      <c r="J86" s="105">
        <v>1</v>
      </c>
      <c r="K86" s="250" t="s">
        <v>924</v>
      </c>
      <c r="L86" s="105"/>
      <c r="M86" s="105"/>
      <c r="N86" s="105" t="s">
        <v>778</v>
      </c>
      <c r="O86" s="99">
        <v>800</v>
      </c>
      <c r="P86" s="105">
        <v>10</v>
      </c>
      <c r="Q86" s="135">
        <v>0</v>
      </c>
      <c r="R86" s="135">
        <v>0</v>
      </c>
      <c r="S86" s="100">
        <v>10</v>
      </c>
      <c r="T86" s="100"/>
      <c r="U86" s="135">
        <v>800</v>
      </c>
      <c r="V86" s="135">
        <f t="shared" si="0"/>
        <v>0</v>
      </c>
      <c r="W86" s="175">
        <v>617</v>
      </c>
      <c r="X86" s="14"/>
      <c r="Y86" s="14"/>
      <c r="Z86" s="14"/>
    </row>
    <row r="87" spans="1:26" ht="15" customHeight="1" x14ac:dyDescent="0.2">
      <c r="A87" s="575"/>
      <c r="B87" s="575"/>
      <c r="C87" s="575"/>
      <c r="D87" s="193">
        <v>72</v>
      </c>
      <c r="E87" s="173">
        <v>36846</v>
      </c>
      <c r="F87" s="105" t="s">
        <v>874</v>
      </c>
      <c r="G87" s="105">
        <v>61</v>
      </c>
      <c r="H87" s="105" t="s">
        <v>764</v>
      </c>
      <c r="I87" s="105">
        <v>126100</v>
      </c>
      <c r="J87" s="105">
        <v>1</v>
      </c>
      <c r="K87" s="250" t="s">
        <v>924</v>
      </c>
      <c r="L87" s="105"/>
      <c r="M87" s="105"/>
      <c r="N87" s="105" t="s">
        <v>778</v>
      </c>
      <c r="O87" s="99">
        <v>800</v>
      </c>
      <c r="P87" s="105">
        <v>10</v>
      </c>
      <c r="Q87" s="135">
        <v>0</v>
      </c>
      <c r="R87" s="135">
        <v>0</v>
      </c>
      <c r="S87" s="100">
        <v>10</v>
      </c>
      <c r="T87" s="100"/>
      <c r="U87" s="135">
        <v>800</v>
      </c>
      <c r="V87" s="135">
        <f t="shared" si="0"/>
        <v>0</v>
      </c>
      <c r="W87" s="175">
        <v>617</v>
      </c>
      <c r="X87" s="14"/>
      <c r="Y87" s="14"/>
      <c r="Z87" s="14"/>
    </row>
    <row r="88" spans="1:26" ht="15" customHeight="1" x14ac:dyDescent="0.2">
      <c r="A88" s="575"/>
      <c r="B88" s="575"/>
      <c r="C88" s="575"/>
      <c r="D88" s="193">
        <v>73</v>
      </c>
      <c r="E88" s="173">
        <v>36846</v>
      </c>
      <c r="F88" s="105" t="s">
        <v>874</v>
      </c>
      <c r="G88" s="105">
        <v>61</v>
      </c>
      <c r="H88" s="105" t="s">
        <v>764</v>
      </c>
      <c r="I88" s="105">
        <v>126074</v>
      </c>
      <c r="J88" s="105">
        <v>1</v>
      </c>
      <c r="K88" s="250" t="s">
        <v>924</v>
      </c>
      <c r="L88" s="105"/>
      <c r="M88" s="105"/>
      <c r="N88" s="105" t="s">
        <v>778</v>
      </c>
      <c r="O88" s="99">
        <v>800</v>
      </c>
      <c r="P88" s="105">
        <v>10</v>
      </c>
      <c r="Q88" s="135">
        <v>0</v>
      </c>
      <c r="R88" s="135">
        <v>0</v>
      </c>
      <c r="S88" s="100">
        <v>10</v>
      </c>
      <c r="T88" s="100"/>
      <c r="U88" s="135">
        <v>800</v>
      </c>
      <c r="V88" s="135">
        <f t="shared" si="0"/>
        <v>0</v>
      </c>
      <c r="W88" s="175">
        <v>617</v>
      </c>
      <c r="X88" s="14"/>
      <c r="Y88" s="14"/>
      <c r="Z88" s="14"/>
    </row>
    <row r="89" spans="1:26" ht="15" customHeight="1" x14ac:dyDescent="0.2">
      <c r="A89" s="575"/>
      <c r="B89" s="575"/>
      <c r="C89" s="575"/>
      <c r="D89" s="193">
        <v>74</v>
      </c>
      <c r="E89" s="173">
        <v>36846</v>
      </c>
      <c r="F89" s="105" t="s">
        <v>874</v>
      </c>
      <c r="G89" s="105">
        <v>61</v>
      </c>
      <c r="H89" s="105" t="s">
        <v>764</v>
      </c>
      <c r="I89" s="105">
        <v>35046</v>
      </c>
      <c r="J89" s="105">
        <v>1</v>
      </c>
      <c r="K89" s="250" t="s">
        <v>925</v>
      </c>
      <c r="L89" s="105"/>
      <c r="M89" s="105"/>
      <c r="N89" s="105" t="s">
        <v>778</v>
      </c>
      <c r="O89" s="99">
        <v>500</v>
      </c>
      <c r="P89" s="105">
        <v>10</v>
      </c>
      <c r="Q89" s="135">
        <v>0</v>
      </c>
      <c r="R89" s="135">
        <v>0</v>
      </c>
      <c r="S89" s="100">
        <v>10</v>
      </c>
      <c r="T89" s="100"/>
      <c r="U89" s="135">
        <v>500</v>
      </c>
      <c r="V89" s="135">
        <f t="shared" si="0"/>
        <v>0</v>
      </c>
      <c r="W89" s="175">
        <v>617</v>
      </c>
      <c r="X89" s="14"/>
      <c r="Y89" s="14"/>
      <c r="Z89" s="14"/>
    </row>
    <row r="90" spans="1:26" ht="15" customHeight="1" x14ac:dyDescent="0.2">
      <c r="A90" s="575"/>
      <c r="B90" s="575"/>
      <c r="C90" s="575"/>
      <c r="D90" s="193">
        <v>75</v>
      </c>
      <c r="E90" s="173">
        <v>36846</v>
      </c>
      <c r="F90" s="105" t="s">
        <v>874</v>
      </c>
      <c r="G90" s="105">
        <v>61</v>
      </c>
      <c r="H90" s="105" t="s">
        <v>764</v>
      </c>
      <c r="I90" s="105">
        <v>35169</v>
      </c>
      <c r="J90" s="105">
        <v>1</v>
      </c>
      <c r="K90" s="250" t="s">
        <v>926</v>
      </c>
      <c r="L90" s="105"/>
      <c r="M90" s="105"/>
      <c r="N90" s="105" t="s">
        <v>778</v>
      </c>
      <c r="O90" s="99">
        <v>2664.81</v>
      </c>
      <c r="P90" s="105">
        <v>10</v>
      </c>
      <c r="Q90" s="135">
        <v>0</v>
      </c>
      <c r="R90" s="135">
        <v>0</v>
      </c>
      <c r="S90" s="100">
        <v>10</v>
      </c>
      <c r="T90" s="100"/>
      <c r="U90" s="135">
        <v>2664.81</v>
      </c>
      <c r="V90" s="135">
        <f t="shared" si="0"/>
        <v>0</v>
      </c>
      <c r="W90" s="175">
        <v>617</v>
      </c>
      <c r="X90" s="14"/>
      <c r="Y90" s="14"/>
      <c r="Z90" s="14"/>
    </row>
    <row r="91" spans="1:26" ht="15" customHeight="1" x14ac:dyDescent="0.2">
      <c r="A91" s="575"/>
      <c r="B91" s="575"/>
      <c r="C91" s="575"/>
      <c r="D91" s="193">
        <v>76</v>
      </c>
      <c r="E91" s="173">
        <v>36846</v>
      </c>
      <c r="F91" s="105" t="s">
        <v>874</v>
      </c>
      <c r="G91" s="105">
        <v>61</v>
      </c>
      <c r="H91" s="105" t="s">
        <v>764</v>
      </c>
      <c r="I91" s="105">
        <v>7804</v>
      </c>
      <c r="J91" s="105">
        <v>1</v>
      </c>
      <c r="K91" s="250" t="s">
        <v>926</v>
      </c>
      <c r="L91" s="105"/>
      <c r="M91" s="105"/>
      <c r="N91" s="105" t="s">
        <v>778</v>
      </c>
      <c r="O91" s="99">
        <v>2664.81</v>
      </c>
      <c r="P91" s="105">
        <v>10</v>
      </c>
      <c r="Q91" s="135">
        <v>0</v>
      </c>
      <c r="R91" s="135">
        <v>0</v>
      </c>
      <c r="S91" s="100">
        <v>10</v>
      </c>
      <c r="T91" s="100"/>
      <c r="U91" s="135">
        <v>2664.81</v>
      </c>
      <c r="V91" s="135">
        <f t="shared" si="0"/>
        <v>0</v>
      </c>
      <c r="W91" s="175">
        <v>617</v>
      </c>
      <c r="X91" s="14"/>
      <c r="Y91" s="14"/>
      <c r="Z91" s="14"/>
    </row>
    <row r="92" spans="1:26" ht="15" customHeight="1" x14ac:dyDescent="0.2">
      <c r="A92" s="575"/>
      <c r="B92" s="575"/>
      <c r="C92" s="575"/>
      <c r="D92" s="193">
        <v>77</v>
      </c>
      <c r="E92" s="173">
        <v>36880</v>
      </c>
      <c r="F92" s="105" t="s">
        <v>874</v>
      </c>
      <c r="G92" s="105">
        <v>61</v>
      </c>
      <c r="H92" s="105" t="s">
        <v>280</v>
      </c>
      <c r="I92" s="105"/>
      <c r="J92" s="105">
        <v>1</v>
      </c>
      <c r="K92" s="200" t="s">
        <v>210</v>
      </c>
      <c r="L92" s="105" t="s">
        <v>927</v>
      </c>
      <c r="M92" s="105" t="s">
        <v>56</v>
      </c>
      <c r="N92" s="105" t="s">
        <v>928</v>
      </c>
      <c r="O92" s="99">
        <v>8500</v>
      </c>
      <c r="P92" s="105">
        <v>3</v>
      </c>
      <c r="Q92" s="135">
        <v>0</v>
      </c>
      <c r="R92" s="135">
        <v>0</v>
      </c>
      <c r="S92" s="100">
        <v>3</v>
      </c>
      <c r="T92" s="100"/>
      <c r="U92" s="135">
        <v>8500</v>
      </c>
      <c r="V92" s="135">
        <f t="shared" si="0"/>
        <v>0</v>
      </c>
      <c r="W92" s="175">
        <v>614</v>
      </c>
      <c r="X92" s="14"/>
      <c r="Y92" s="14"/>
      <c r="Z92" s="14"/>
    </row>
    <row r="93" spans="1:26" ht="15" customHeight="1" x14ac:dyDescent="0.2">
      <c r="A93" s="575"/>
      <c r="B93" s="575"/>
      <c r="C93" s="575"/>
      <c r="D93" s="193">
        <v>78</v>
      </c>
      <c r="E93" s="173">
        <v>36888</v>
      </c>
      <c r="F93" s="105" t="s">
        <v>874</v>
      </c>
      <c r="G93" s="105">
        <v>61</v>
      </c>
      <c r="H93" s="105" t="s">
        <v>764</v>
      </c>
      <c r="I93" s="105">
        <v>35103</v>
      </c>
      <c r="J93" s="105">
        <v>1</v>
      </c>
      <c r="K93" s="250" t="s">
        <v>888</v>
      </c>
      <c r="L93" s="105"/>
      <c r="M93" s="105"/>
      <c r="N93" s="105" t="s">
        <v>693</v>
      </c>
      <c r="O93" s="99">
        <v>1200</v>
      </c>
      <c r="P93" s="105">
        <v>10</v>
      </c>
      <c r="Q93" s="135">
        <v>0</v>
      </c>
      <c r="R93" s="135">
        <v>0</v>
      </c>
      <c r="S93" s="100">
        <v>10</v>
      </c>
      <c r="T93" s="100"/>
      <c r="U93" s="135">
        <v>1200</v>
      </c>
      <c r="V93" s="135">
        <f t="shared" si="0"/>
        <v>0</v>
      </c>
      <c r="W93" s="175">
        <v>617</v>
      </c>
      <c r="X93" s="14"/>
      <c r="Y93" s="14"/>
      <c r="Z93" s="14"/>
    </row>
    <row r="94" spans="1:26" ht="15" customHeight="1" x14ac:dyDescent="0.2">
      <c r="A94" s="575"/>
      <c r="B94" s="575"/>
      <c r="C94" s="575"/>
      <c r="D94" s="193">
        <v>79</v>
      </c>
      <c r="E94" s="173">
        <v>36888</v>
      </c>
      <c r="F94" s="105" t="s">
        <v>874</v>
      </c>
      <c r="G94" s="105">
        <v>61</v>
      </c>
      <c r="H94" s="105" t="s">
        <v>764</v>
      </c>
      <c r="I94" s="105"/>
      <c r="J94" s="105">
        <v>1</v>
      </c>
      <c r="K94" s="250" t="s">
        <v>875</v>
      </c>
      <c r="L94" s="105"/>
      <c r="M94" s="105"/>
      <c r="N94" s="105" t="s">
        <v>693</v>
      </c>
      <c r="O94" s="99">
        <v>2800</v>
      </c>
      <c r="P94" s="105">
        <v>10</v>
      </c>
      <c r="Q94" s="135">
        <v>0</v>
      </c>
      <c r="R94" s="135">
        <v>0</v>
      </c>
      <c r="S94" s="100">
        <v>10</v>
      </c>
      <c r="T94" s="100"/>
      <c r="U94" s="135">
        <v>2800</v>
      </c>
      <c r="V94" s="135">
        <f t="shared" si="0"/>
        <v>0</v>
      </c>
      <c r="W94" s="175">
        <v>617</v>
      </c>
      <c r="X94" s="14"/>
      <c r="Y94" s="14"/>
      <c r="Z94" s="14"/>
    </row>
    <row r="95" spans="1:26" ht="15" customHeight="1" x14ac:dyDescent="0.2">
      <c r="A95" s="575"/>
      <c r="B95" s="575"/>
      <c r="C95" s="575"/>
      <c r="D95" s="193">
        <v>80</v>
      </c>
      <c r="E95" s="173">
        <v>36888</v>
      </c>
      <c r="F95" s="105" t="s">
        <v>874</v>
      </c>
      <c r="G95" s="105">
        <v>61</v>
      </c>
      <c r="H95" s="105" t="s">
        <v>764</v>
      </c>
      <c r="I95" s="105"/>
      <c r="J95" s="105">
        <v>6</v>
      </c>
      <c r="K95" s="250" t="s">
        <v>929</v>
      </c>
      <c r="L95" s="105"/>
      <c r="M95" s="105"/>
      <c r="N95" s="105" t="s">
        <v>693</v>
      </c>
      <c r="O95" s="99">
        <v>1050</v>
      </c>
      <c r="P95" s="105">
        <v>10</v>
      </c>
      <c r="Q95" s="135">
        <v>0</v>
      </c>
      <c r="R95" s="135">
        <v>0</v>
      </c>
      <c r="S95" s="100">
        <v>10</v>
      </c>
      <c r="T95" s="100"/>
      <c r="U95" s="135">
        <v>1050</v>
      </c>
      <c r="V95" s="135">
        <f t="shared" si="0"/>
        <v>0</v>
      </c>
      <c r="W95" s="175">
        <v>617</v>
      </c>
      <c r="X95" s="14"/>
      <c r="Y95" s="14"/>
      <c r="Z95" s="14"/>
    </row>
    <row r="96" spans="1:26" ht="15" customHeight="1" x14ac:dyDescent="0.2">
      <c r="A96" s="575"/>
      <c r="B96" s="575"/>
      <c r="C96" s="575"/>
      <c r="D96" s="193">
        <v>81</v>
      </c>
      <c r="E96" s="173">
        <v>36888</v>
      </c>
      <c r="F96" s="105" t="s">
        <v>874</v>
      </c>
      <c r="G96" s="105">
        <v>61</v>
      </c>
      <c r="H96" s="105" t="s">
        <v>764</v>
      </c>
      <c r="I96" s="105"/>
      <c r="J96" s="105">
        <v>1</v>
      </c>
      <c r="K96" s="250" t="s">
        <v>556</v>
      </c>
      <c r="L96" s="105"/>
      <c r="M96" s="105"/>
      <c r="N96" s="105" t="s">
        <v>693</v>
      </c>
      <c r="O96" s="99">
        <v>500</v>
      </c>
      <c r="P96" s="105">
        <v>10</v>
      </c>
      <c r="Q96" s="135">
        <v>0</v>
      </c>
      <c r="R96" s="135">
        <v>0</v>
      </c>
      <c r="S96" s="100">
        <v>10</v>
      </c>
      <c r="T96" s="100"/>
      <c r="U96" s="135">
        <v>500</v>
      </c>
      <c r="V96" s="135">
        <f t="shared" si="0"/>
        <v>0</v>
      </c>
      <c r="W96" s="175">
        <v>617</v>
      </c>
      <c r="X96" s="14"/>
      <c r="Y96" s="14"/>
      <c r="Z96" s="14"/>
    </row>
    <row r="97" spans="1:26" ht="15" customHeight="1" x14ac:dyDescent="0.2">
      <c r="A97" s="575"/>
      <c r="B97" s="575"/>
      <c r="C97" s="575"/>
      <c r="D97" s="193">
        <v>82</v>
      </c>
      <c r="E97" s="173">
        <v>36888</v>
      </c>
      <c r="F97" s="105" t="s">
        <v>874</v>
      </c>
      <c r="G97" s="105">
        <v>61</v>
      </c>
      <c r="H97" s="105" t="s">
        <v>774</v>
      </c>
      <c r="I97" s="105"/>
      <c r="J97" s="105">
        <v>1</v>
      </c>
      <c r="K97" s="250" t="s">
        <v>115</v>
      </c>
      <c r="L97" s="105"/>
      <c r="M97" s="105" t="s">
        <v>116</v>
      </c>
      <c r="N97" s="105" t="s">
        <v>693</v>
      </c>
      <c r="O97" s="99">
        <v>3024</v>
      </c>
      <c r="P97" s="105">
        <v>10</v>
      </c>
      <c r="Q97" s="135">
        <v>0</v>
      </c>
      <c r="R97" s="135">
        <v>0</v>
      </c>
      <c r="S97" s="100">
        <v>10</v>
      </c>
      <c r="T97" s="100"/>
      <c r="U97" s="135">
        <v>3024</v>
      </c>
      <c r="V97" s="135">
        <f t="shared" si="0"/>
        <v>0</v>
      </c>
      <c r="W97" s="175">
        <v>617</v>
      </c>
      <c r="X97" s="14"/>
      <c r="Y97" s="14"/>
      <c r="Z97" s="14"/>
    </row>
    <row r="98" spans="1:26" ht="15" customHeight="1" x14ac:dyDescent="0.2">
      <c r="A98" s="575"/>
      <c r="B98" s="575"/>
      <c r="C98" s="575"/>
      <c r="D98" s="193">
        <v>83</v>
      </c>
      <c r="E98" s="173">
        <v>36889</v>
      </c>
      <c r="F98" s="105" t="s">
        <v>874</v>
      </c>
      <c r="G98" s="105">
        <v>61</v>
      </c>
      <c r="H98" s="105" t="s">
        <v>764</v>
      </c>
      <c r="I98" s="105">
        <v>35131</v>
      </c>
      <c r="J98" s="105">
        <v>1</v>
      </c>
      <c r="K98" s="250" t="s">
        <v>930</v>
      </c>
      <c r="L98" s="105"/>
      <c r="M98" s="105"/>
      <c r="N98" s="105" t="s">
        <v>928</v>
      </c>
      <c r="O98" s="99">
        <v>5000</v>
      </c>
      <c r="P98" s="105">
        <v>10</v>
      </c>
      <c r="Q98" s="135">
        <v>0</v>
      </c>
      <c r="R98" s="135">
        <v>0</v>
      </c>
      <c r="S98" s="100">
        <v>10</v>
      </c>
      <c r="T98" s="100"/>
      <c r="U98" s="135">
        <v>5000</v>
      </c>
      <c r="V98" s="135">
        <f t="shared" si="0"/>
        <v>0</v>
      </c>
      <c r="W98" s="175">
        <v>617</v>
      </c>
      <c r="X98" s="14"/>
      <c r="Y98" s="14"/>
      <c r="Z98" s="14"/>
    </row>
    <row r="99" spans="1:26" ht="15" customHeight="1" x14ac:dyDescent="0.2">
      <c r="A99" s="575"/>
      <c r="B99" s="575"/>
      <c r="C99" s="575"/>
      <c r="D99" s="193">
        <v>84</v>
      </c>
      <c r="E99" s="173">
        <v>36889</v>
      </c>
      <c r="F99" s="105" t="s">
        <v>874</v>
      </c>
      <c r="G99" s="105">
        <v>61</v>
      </c>
      <c r="H99" s="105" t="s">
        <v>764</v>
      </c>
      <c r="I99" s="105"/>
      <c r="J99" s="105">
        <v>1</v>
      </c>
      <c r="K99" s="250" t="s">
        <v>931</v>
      </c>
      <c r="L99" s="105"/>
      <c r="M99" s="105" t="s">
        <v>32</v>
      </c>
      <c r="N99" s="105" t="s">
        <v>928</v>
      </c>
      <c r="O99" s="99">
        <v>3043.84</v>
      </c>
      <c r="P99" s="105">
        <v>10</v>
      </c>
      <c r="Q99" s="135">
        <v>0</v>
      </c>
      <c r="R99" s="135">
        <v>0</v>
      </c>
      <c r="S99" s="100">
        <v>10</v>
      </c>
      <c r="T99" s="100"/>
      <c r="U99" s="135">
        <v>3043.84</v>
      </c>
      <c r="V99" s="135">
        <f t="shared" si="0"/>
        <v>0</v>
      </c>
      <c r="W99" s="175">
        <v>617</v>
      </c>
      <c r="X99" s="14"/>
      <c r="Y99" s="14"/>
      <c r="Z99" s="14"/>
    </row>
    <row r="100" spans="1:26" ht="15" customHeight="1" x14ac:dyDescent="0.2">
      <c r="A100" s="575"/>
      <c r="B100" s="575"/>
      <c r="C100" s="575"/>
      <c r="D100" s="193">
        <v>85</v>
      </c>
      <c r="E100" s="173">
        <v>36889</v>
      </c>
      <c r="F100" s="105" t="s">
        <v>874</v>
      </c>
      <c r="G100" s="105">
        <v>61</v>
      </c>
      <c r="H100" s="105" t="s">
        <v>764</v>
      </c>
      <c r="I100" s="105"/>
      <c r="J100" s="105">
        <v>1</v>
      </c>
      <c r="K100" s="250" t="s">
        <v>765</v>
      </c>
      <c r="L100" s="105"/>
      <c r="M100" s="105" t="s">
        <v>32</v>
      </c>
      <c r="N100" s="105" t="s">
        <v>928</v>
      </c>
      <c r="O100" s="99">
        <v>2664.81</v>
      </c>
      <c r="P100" s="105">
        <v>10</v>
      </c>
      <c r="Q100" s="135">
        <v>0</v>
      </c>
      <c r="R100" s="135">
        <v>0</v>
      </c>
      <c r="S100" s="100">
        <v>10</v>
      </c>
      <c r="T100" s="100"/>
      <c r="U100" s="135">
        <v>2664.81</v>
      </c>
      <c r="V100" s="135">
        <f t="shared" si="0"/>
        <v>0</v>
      </c>
      <c r="W100" s="175">
        <v>617</v>
      </c>
      <c r="X100" s="14"/>
      <c r="Y100" s="14"/>
      <c r="Z100" s="14"/>
    </row>
    <row r="101" spans="1:26" ht="15" customHeight="1" x14ac:dyDescent="0.2">
      <c r="A101" s="575"/>
      <c r="B101" s="575"/>
      <c r="C101" s="575"/>
      <c r="D101" s="193">
        <v>86</v>
      </c>
      <c r="E101" s="173">
        <v>36889</v>
      </c>
      <c r="F101" s="105" t="s">
        <v>874</v>
      </c>
      <c r="G101" s="105">
        <v>61</v>
      </c>
      <c r="H101" s="105" t="s">
        <v>764</v>
      </c>
      <c r="I101" s="105">
        <v>126865</v>
      </c>
      <c r="J101" s="105">
        <v>1</v>
      </c>
      <c r="K101" s="250" t="s">
        <v>890</v>
      </c>
      <c r="L101" s="105"/>
      <c r="M101" s="105"/>
      <c r="N101" s="105" t="s">
        <v>928</v>
      </c>
      <c r="O101" s="99">
        <v>1200</v>
      </c>
      <c r="P101" s="105">
        <v>10</v>
      </c>
      <c r="Q101" s="135">
        <v>0</v>
      </c>
      <c r="R101" s="135">
        <v>0</v>
      </c>
      <c r="S101" s="100">
        <v>10</v>
      </c>
      <c r="T101" s="100"/>
      <c r="U101" s="135">
        <v>1200</v>
      </c>
      <c r="V101" s="135">
        <f t="shared" si="0"/>
        <v>0</v>
      </c>
      <c r="W101" s="175">
        <v>617</v>
      </c>
      <c r="X101" s="14"/>
      <c r="Y101" s="14"/>
      <c r="Z101" s="14"/>
    </row>
    <row r="102" spans="1:26" ht="15" customHeight="1" x14ac:dyDescent="0.2">
      <c r="A102" s="575"/>
      <c r="B102" s="575"/>
      <c r="C102" s="575"/>
      <c r="D102" s="193">
        <v>87</v>
      </c>
      <c r="E102" s="173">
        <v>36889</v>
      </c>
      <c r="F102" s="105" t="s">
        <v>874</v>
      </c>
      <c r="G102" s="105">
        <v>61</v>
      </c>
      <c r="H102" s="105" t="s">
        <v>764</v>
      </c>
      <c r="I102" s="105">
        <v>126834</v>
      </c>
      <c r="J102" s="105">
        <v>1</v>
      </c>
      <c r="K102" s="250" t="s">
        <v>932</v>
      </c>
      <c r="L102" s="105"/>
      <c r="M102" s="105"/>
      <c r="N102" s="105" t="s">
        <v>928</v>
      </c>
      <c r="O102" s="99">
        <v>1200</v>
      </c>
      <c r="P102" s="105">
        <v>10</v>
      </c>
      <c r="Q102" s="135">
        <v>0</v>
      </c>
      <c r="R102" s="135">
        <v>0</v>
      </c>
      <c r="S102" s="100">
        <v>10</v>
      </c>
      <c r="T102" s="100"/>
      <c r="U102" s="135">
        <v>1200</v>
      </c>
      <c r="V102" s="135">
        <f t="shared" si="0"/>
        <v>0</v>
      </c>
      <c r="W102" s="175">
        <v>617</v>
      </c>
      <c r="X102" s="14"/>
      <c r="Y102" s="14"/>
      <c r="Z102" s="14"/>
    </row>
    <row r="103" spans="1:26" ht="15" customHeight="1" x14ac:dyDescent="0.2">
      <c r="A103" s="575"/>
      <c r="B103" s="575"/>
      <c r="C103" s="575"/>
      <c r="D103" s="193">
        <v>88</v>
      </c>
      <c r="E103" s="173">
        <v>36889</v>
      </c>
      <c r="F103" s="105" t="s">
        <v>874</v>
      </c>
      <c r="G103" s="105">
        <v>61</v>
      </c>
      <c r="H103" s="105" t="s">
        <v>764</v>
      </c>
      <c r="I103" s="105">
        <v>35181</v>
      </c>
      <c r="J103" s="105">
        <v>1</v>
      </c>
      <c r="K103" s="250" t="s">
        <v>933</v>
      </c>
      <c r="L103" s="105"/>
      <c r="M103" s="105"/>
      <c r="N103" s="105" t="s">
        <v>928</v>
      </c>
      <c r="O103" s="99">
        <v>6960</v>
      </c>
      <c r="P103" s="105">
        <v>10</v>
      </c>
      <c r="Q103" s="135">
        <v>0</v>
      </c>
      <c r="R103" s="135">
        <v>0</v>
      </c>
      <c r="S103" s="100">
        <v>10</v>
      </c>
      <c r="T103" s="100"/>
      <c r="U103" s="135">
        <v>6960</v>
      </c>
      <c r="V103" s="135">
        <f t="shared" si="0"/>
        <v>0</v>
      </c>
      <c r="W103" s="175">
        <v>617</v>
      </c>
      <c r="X103" s="14"/>
      <c r="Y103" s="14"/>
      <c r="Z103" s="14"/>
    </row>
    <row r="104" spans="1:26" ht="15" customHeight="1" x14ac:dyDescent="0.2">
      <c r="A104" s="575"/>
      <c r="B104" s="575"/>
      <c r="C104" s="575"/>
      <c r="D104" s="193">
        <v>89</v>
      </c>
      <c r="E104" s="173">
        <v>36889</v>
      </c>
      <c r="F104" s="105" t="s">
        <v>874</v>
      </c>
      <c r="G104" s="105">
        <v>61</v>
      </c>
      <c r="H104" s="105" t="s">
        <v>280</v>
      </c>
      <c r="I104" s="105"/>
      <c r="J104" s="105">
        <v>1</v>
      </c>
      <c r="K104" s="250" t="s">
        <v>288</v>
      </c>
      <c r="L104" s="105"/>
      <c r="M104" s="105" t="s">
        <v>56</v>
      </c>
      <c r="N104" s="105" t="s">
        <v>882</v>
      </c>
      <c r="O104" s="99">
        <v>21889</v>
      </c>
      <c r="P104" s="105">
        <v>3</v>
      </c>
      <c r="Q104" s="135">
        <v>0</v>
      </c>
      <c r="R104" s="135">
        <v>0</v>
      </c>
      <c r="S104" s="100">
        <v>3</v>
      </c>
      <c r="T104" s="100"/>
      <c r="U104" s="135">
        <v>21889</v>
      </c>
      <c r="V104" s="135">
        <f t="shared" si="0"/>
        <v>0</v>
      </c>
      <c r="W104" s="175">
        <v>614</v>
      </c>
      <c r="X104" s="14"/>
      <c r="Y104" s="14"/>
      <c r="Z104" s="14"/>
    </row>
    <row r="105" spans="1:26" ht="15" customHeight="1" x14ac:dyDescent="0.2">
      <c r="A105" s="575"/>
      <c r="B105" s="575"/>
      <c r="C105" s="575"/>
      <c r="D105" s="193">
        <v>90</v>
      </c>
      <c r="E105" s="173">
        <v>36889</v>
      </c>
      <c r="F105" s="105" t="s">
        <v>874</v>
      </c>
      <c r="G105" s="105">
        <v>61</v>
      </c>
      <c r="H105" s="105" t="s">
        <v>764</v>
      </c>
      <c r="I105" s="105">
        <v>35078</v>
      </c>
      <c r="J105" s="105">
        <v>1</v>
      </c>
      <c r="K105" s="250" t="s">
        <v>934</v>
      </c>
      <c r="L105" s="105"/>
      <c r="M105" s="105" t="s">
        <v>935</v>
      </c>
      <c r="N105" s="105" t="s">
        <v>882</v>
      </c>
      <c r="O105" s="99">
        <v>2664.81</v>
      </c>
      <c r="P105" s="105">
        <v>10</v>
      </c>
      <c r="Q105" s="135">
        <v>0</v>
      </c>
      <c r="R105" s="135">
        <v>0</v>
      </c>
      <c r="S105" s="100">
        <v>10</v>
      </c>
      <c r="T105" s="100"/>
      <c r="U105" s="135">
        <v>2664.81</v>
      </c>
      <c r="V105" s="135">
        <f t="shared" si="0"/>
        <v>0</v>
      </c>
      <c r="W105" s="175">
        <v>617</v>
      </c>
      <c r="X105" s="14"/>
      <c r="Y105" s="14"/>
      <c r="Z105" s="14"/>
    </row>
    <row r="106" spans="1:26" ht="15" customHeight="1" x14ac:dyDescent="0.2">
      <c r="A106" s="575"/>
      <c r="B106" s="575"/>
      <c r="C106" s="575"/>
      <c r="D106" s="193">
        <v>91</v>
      </c>
      <c r="E106" s="173">
        <v>36889</v>
      </c>
      <c r="F106" s="105" t="s">
        <v>874</v>
      </c>
      <c r="G106" s="105">
        <v>61</v>
      </c>
      <c r="H106" s="105" t="s">
        <v>764</v>
      </c>
      <c r="I106" s="105">
        <v>35079</v>
      </c>
      <c r="J106" s="105">
        <v>1</v>
      </c>
      <c r="K106" s="250" t="s">
        <v>934</v>
      </c>
      <c r="L106" s="105"/>
      <c r="M106" s="105" t="s">
        <v>935</v>
      </c>
      <c r="N106" s="105" t="s">
        <v>882</v>
      </c>
      <c r="O106" s="99">
        <v>800</v>
      </c>
      <c r="P106" s="105">
        <v>10</v>
      </c>
      <c r="Q106" s="135">
        <v>0</v>
      </c>
      <c r="R106" s="135">
        <v>0</v>
      </c>
      <c r="S106" s="100">
        <v>10</v>
      </c>
      <c r="T106" s="100"/>
      <c r="U106" s="135">
        <v>800</v>
      </c>
      <c r="V106" s="135">
        <f t="shared" si="0"/>
        <v>0</v>
      </c>
      <c r="W106" s="175">
        <v>617</v>
      </c>
      <c r="X106" s="14"/>
      <c r="Y106" s="14"/>
      <c r="Z106" s="14"/>
    </row>
    <row r="107" spans="1:26" ht="15" customHeight="1" x14ac:dyDescent="0.2">
      <c r="A107" s="575"/>
      <c r="B107" s="575"/>
      <c r="C107" s="575"/>
      <c r="D107" s="193">
        <v>92</v>
      </c>
      <c r="E107" s="173">
        <v>36889</v>
      </c>
      <c r="F107" s="105" t="s">
        <v>874</v>
      </c>
      <c r="G107" s="105">
        <v>61</v>
      </c>
      <c r="H107" s="105" t="s">
        <v>764</v>
      </c>
      <c r="I107" s="105">
        <v>35073</v>
      </c>
      <c r="J107" s="105">
        <v>1</v>
      </c>
      <c r="K107" s="250" t="s">
        <v>934</v>
      </c>
      <c r="L107" s="105"/>
      <c r="M107" s="105" t="s">
        <v>935</v>
      </c>
      <c r="N107" s="105" t="s">
        <v>882</v>
      </c>
      <c r="O107" s="99">
        <v>800</v>
      </c>
      <c r="P107" s="105">
        <v>10</v>
      </c>
      <c r="Q107" s="135">
        <v>0</v>
      </c>
      <c r="R107" s="135">
        <v>0</v>
      </c>
      <c r="S107" s="100">
        <v>10</v>
      </c>
      <c r="T107" s="100"/>
      <c r="U107" s="135">
        <v>800</v>
      </c>
      <c r="V107" s="135">
        <f t="shared" si="0"/>
        <v>0</v>
      </c>
      <c r="W107" s="175">
        <v>617</v>
      </c>
      <c r="X107" s="14"/>
      <c r="Y107" s="14"/>
      <c r="Z107" s="14"/>
    </row>
    <row r="108" spans="1:26" ht="15" customHeight="1" x14ac:dyDescent="0.2">
      <c r="A108" s="575"/>
      <c r="B108" s="575"/>
      <c r="C108" s="575"/>
      <c r="D108" s="193">
        <v>93</v>
      </c>
      <c r="E108" s="173">
        <v>36889</v>
      </c>
      <c r="F108" s="105" t="s">
        <v>874</v>
      </c>
      <c r="G108" s="105">
        <v>61</v>
      </c>
      <c r="H108" s="105" t="s">
        <v>764</v>
      </c>
      <c r="I108" s="105">
        <v>35062</v>
      </c>
      <c r="J108" s="105">
        <v>1</v>
      </c>
      <c r="K108" s="250" t="s">
        <v>934</v>
      </c>
      <c r="L108" s="105"/>
      <c r="M108" s="105" t="s">
        <v>935</v>
      </c>
      <c r="N108" s="105" t="s">
        <v>882</v>
      </c>
      <c r="O108" s="99">
        <v>800</v>
      </c>
      <c r="P108" s="105">
        <v>10</v>
      </c>
      <c r="Q108" s="135">
        <v>0</v>
      </c>
      <c r="R108" s="135">
        <v>0</v>
      </c>
      <c r="S108" s="100">
        <v>10</v>
      </c>
      <c r="T108" s="100"/>
      <c r="U108" s="135">
        <v>800</v>
      </c>
      <c r="V108" s="135">
        <f t="shared" si="0"/>
        <v>0</v>
      </c>
      <c r="W108" s="175">
        <v>617</v>
      </c>
      <c r="X108" s="14"/>
      <c r="Y108" s="14"/>
      <c r="Z108" s="14"/>
    </row>
    <row r="109" spans="1:26" ht="15" customHeight="1" x14ac:dyDescent="0.2">
      <c r="A109" s="575"/>
      <c r="B109" s="575"/>
      <c r="C109" s="575"/>
      <c r="D109" s="193">
        <v>94</v>
      </c>
      <c r="E109" s="173">
        <v>36889</v>
      </c>
      <c r="F109" s="105" t="s">
        <v>874</v>
      </c>
      <c r="G109" s="105">
        <v>61</v>
      </c>
      <c r="H109" s="105" t="s">
        <v>764</v>
      </c>
      <c r="I109" s="105">
        <v>35109</v>
      </c>
      <c r="J109" s="105">
        <v>1</v>
      </c>
      <c r="K109" s="250" t="s">
        <v>934</v>
      </c>
      <c r="L109" s="105"/>
      <c r="M109" s="105" t="s">
        <v>935</v>
      </c>
      <c r="N109" s="105" t="s">
        <v>882</v>
      </c>
      <c r="O109" s="99">
        <v>800</v>
      </c>
      <c r="P109" s="105">
        <v>10</v>
      </c>
      <c r="Q109" s="135">
        <v>0</v>
      </c>
      <c r="R109" s="135">
        <v>0</v>
      </c>
      <c r="S109" s="100">
        <v>10</v>
      </c>
      <c r="T109" s="100"/>
      <c r="U109" s="135">
        <v>800</v>
      </c>
      <c r="V109" s="135">
        <f t="shared" si="0"/>
        <v>0</v>
      </c>
      <c r="W109" s="175">
        <v>617</v>
      </c>
      <c r="X109" s="14"/>
      <c r="Y109" s="14"/>
      <c r="Z109" s="14"/>
    </row>
    <row r="110" spans="1:26" ht="15" customHeight="1" x14ac:dyDescent="0.2">
      <c r="A110" s="575"/>
      <c r="B110" s="575"/>
      <c r="C110" s="575"/>
      <c r="D110" s="193">
        <v>95</v>
      </c>
      <c r="E110" s="173">
        <v>36889</v>
      </c>
      <c r="F110" s="105" t="s">
        <v>874</v>
      </c>
      <c r="G110" s="105">
        <v>61</v>
      </c>
      <c r="H110" s="105" t="s">
        <v>764</v>
      </c>
      <c r="I110" s="105">
        <v>35108</v>
      </c>
      <c r="J110" s="105">
        <v>1</v>
      </c>
      <c r="K110" s="250" t="s">
        <v>934</v>
      </c>
      <c r="L110" s="105"/>
      <c r="M110" s="105" t="s">
        <v>935</v>
      </c>
      <c r="N110" s="105" t="s">
        <v>882</v>
      </c>
      <c r="O110" s="99">
        <v>800</v>
      </c>
      <c r="P110" s="105">
        <v>10</v>
      </c>
      <c r="Q110" s="135">
        <v>0</v>
      </c>
      <c r="R110" s="135">
        <v>0</v>
      </c>
      <c r="S110" s="100">
        <v>10</v>
      </c>
      <c r="T110" s="100"/>
      <c r="U110" s="135">
        <v>800</v>
      </c>
      <c r="V110" s="135">
        <f t="shared" si="0"/>
        <v>0</v>
      </c>
      <c r="W110" s="175">
        <v>617</v>
      </c>
      <c r="X110" s="14"/>
      <c r="Y110" s="14"/>
      <c r="Z110" s="14"/>
    </row>
    <row r="111" spans="1:26" ht="15" customHeight="1" x14ac:dyDescent="0.2">
      <c r="A111" s="575"/>
      <c r="B111" s="575"/>
      <c r="C111" s="575"/>
      <c r="D111" s="193">
        <v>96</v>
      </c>
      <c r="E111" s="173">
        <v>36889</v>
      </c>
      <c r="F111" s="105" t="s">
        <v>874</v>
      </c>
      <c r="G111" s="105">
        <v>61</v>
      </c>
      <c r="H111" s="105" t="s">
        <v>764</v>
      </c>
      <c r="I111" s="105">
        <v>35107</v>
      </c>
      <c r="J111" s="105">
        <v>1</v>
      </c>
      <c r="K111" s="250" t="s">
        <v>934</v>
      </c>
      <c r="L111" s="105"/>
      <c r="M111" s="105" t="s">
        <v>935</v>
      </c>
      <c r="N111" s="105" t="s">
        <v>882</v>
      </c>
      <c r="O111" s="99">
        <v>800</v>
      </c>
      <c r="P111" s="105">
        <v>10</v>
      </c>
      <c r="Q111" s="135">
        <v>0</v>
      </c>
      <c r="R111" s="135">
        <v>0</v>
      </c>
      <c r="S111" s="100">
        <v>10</v>
      </c>
      <c r="T111" s="100"/>
      <c r="U111" s="135">
        <v>800</v>
      </c>
      <c r="V111" s="135">
        <f t="shared" si="0"/>
        <v>0</v>
      </c>
      <c r="W111" s="175">
        <v>617</v>
      </c>
      <c r="X111" s="14"/>
      <c r="Y111" s="14"/>
      <c r="Z111" s="14"/>
    </row>
    <row r="112" spans="1:26" ht="15" customHeight="1" x14ac:dyDescent="0.2">
      <c r="A112" s="575"/>
      <c r="B112" s="575"/>
      <c r="C112" s="575"/>
      <c r="D112" s="193">
        <v>97</v>
      </c>
      <c r="E112" s="173">
        <v>36889</v>
      </c>
      <c r="F112" s="105" t="s">
        <v>874</v>
      </c>
      <c r="G112" s="105">
        <v>61</v>
      </c>
      <c r="H112" s="105" t="s">
        <v>764</v>
      </c>
      <c r="I112" s="105">
        <v>35106</v>
      </c>
      <c r="J112" s="105">
        <v>1</v>
      </c>
      <c r="K112" s="250" t="s">
        <v>934</v>
      </c>
      <c r="L112" s="105"/>
      <c r="M112" s="105" t="s">
        <v>935</v>
      </c>
      <c r="N112" s="105" t="s">
        <v>882</v>
      </c>
      <c r="O112" s="99">
        <v>800</v>
      </c>
      <c r="P112" s="105">
        <v>10</v>
      </c>
      <c r="Q112" s="135">
        <v>0</v>
      </c>
      <c r="R112" s="135">
        <v>0</v>
      </c>
      <c r="S112" s="100">
        <v>10</v>
      </c>
      <c r="T112" s="100"/>
      <c r="U112" s="135">
        <v>800</v>
      </c>
      <c r="V112" s="135">
        <f t="shared" si="0"/>
        <v>0</v>
      </c>
      <c r="W112" s="175">
        <v>617</v>
      </c>
      <c r="X112" s="14"/>
      <c r="Y112" s="14"/>
      <c r="Z112" s="14"/>
    </row>
    <row r="113" spans="1:26" ht="15" customHeight="1" x14ac:dyDescent="0.2">
      <c r="A113" s="575"/>
      <c r="B113" s="575"/>
      <c r="C113" s="575"/>
      <c r="D113" s="193">
        <v>98</v>
      </c>
      <c r="E113" s="173">
        <v>36889</v>
      </c>
      <c r="F113" s="105" t="s">
        <v>874</v>
      </c>
      <c r="G113" s="105">
        <v>61</v>
      </c>
      <c r="H113" s="105" t="s">
        <v>764</v>
      </c>
      <c r="I113" s="105">
        <v>126836</v>
      </c>
      <c r="J113" s="105">
        <v>1</v>
      </c>
      <c r="K113" s="250" t="s">
        <v>936</v>
      </c>
      <c r="L113" s="105"/>
      <c r="M113" s="105" t="s">
        <v>30</v>
      </c>
      <c r="N113" s="105" t="s">
        <v>882</v>
      </c>
      <c r="O113" s="99">
        <v>4000</v>
      </c>
      <c r="P113" s="105">
        <v>10</v>
      </c>
      <c r="Q113" s="135">
        <v>0</v>
      </c>
      <c r="R113" s="135">
        <v>0</v>
      </c>
      <c r="S113" s="100">
        <v>10</v>
      </c>
      <c r="T113" s="100"/>
      <c r="U113" s="135">
        <v>4000</v>
      </c>
      <c r="V113" s="135">
        <f t="shared" si="0"/>
        <v>0</v>
      </c>
      <c r="W113" s="175">
        <v>617</v>
      </c>
      <c r="X113" s="14"/>
      <c r="Y113" s="14"/>
      <c r="Z113" s="14"/>
    </row>
    <row r="114" spans="1:26" ht="15" customHeight="1" x14ac:dyDescent="0.2">
      <c r="A114" s="575"/>
      <c r="B114" s="575"/>
      <c r="C114" s="575"/>
      <c r="D114" s="193">
        <v>99</v>
      </c>
      <c r="E114" s="173">
        <v>36889</v>
      </c>
      <c r="F114" s="105" t="s">
        <v>874</v>
      </c>
      <c r="G114" s="105">
        <v>61</v>
      </c>
      <c r="H114" s="105" t="s">
        <v>764</v>
      </c>
      <c r="I114" s="105"/>
      <c r="J114" s="105">
        <v>9</v>
      </c>
      <c r="K114" s="250" t="s">
        <v>937</v>
      </c>
      <c r="L114" s="105"/>
      <c r="M114" s="105" t="s">
        <v>935</v>
      </c>
      <c r="N114" s="105" t="s">
        <v>882</v>
      </c>
      <c r="O114" s="99">
        <v>1000</v>
      </c>
      <c r="P114" s="105">
        <v>10</v>
      </c>
      <c r="Q114" s="135">
        <v>0</v>
      </c>
      <c r="R114" s="135">
        <v>0</v>
      </c>
      <c r="S114" s="100">
        <v>10</v>
      </c>
      <c r="T114" s="100"/>
      <c r="U114" s="135">
        <v>1000</v>
      </c>
      <c r="V114" s="135">
        <f t="shared" si="0"/>
        <v>0</v>
      </c>
      <c r="W114" s="175">
        <v>617</v>
      </c>
      <c r="X114" s="14"/>
      <c r="Y114" s="14"/>
      <c r="Z114" s="14"/>
    </row>
    <row r="115" spans="1:26" ht="15" customHeight="1" x14ac:dyDescent="0.2">
      <c r="A115" s="575"/>
      <c r="B115" s="575"/>
      <c r="C115" s="575"/>
      <c r="D115" s="193">
        <v>100</v>
      </c>
      <c r="E115" s="173">
        <v>36889</v>
      </c>
      <c r="F115" s="105" t="s">
        <v>874</v>
      </c>
      <c r="G115" s="105">
        <v>61</v>
      </c>
      <c r="H115" s="105" t="s">
        <v>764</v>
      </c>
      <c r="I115" s="105">
        <v>35023</v>
      </c>
      <c r="J115" s="105">
        <v>1</v>
      </c>
      <c r="K115" s="250" t="s">
        <v>937</v>
      </c>
      <c r="L115" s="105"/>
      <c r="M115" s="105" t="s">
        <v>935</v>
      </c>
      <c r="N115" s="105" t="s">
        <v>882</v>
      </c>
      <c r="O115" s="99">
        <v>1000</v>
      </c>
      <c r="P115" s="105">
        <v>10</v>
      </c>
      <c r="Q115" s="135">
        <v>0</v>
      </c>
      <c r="R115" s="135">
        <v>0</v>
      </c>
      <c r="S115" s="100">
        <v>10</v>
      </c>
      <c r="T115" s="100"/>
      <c r="U115" s="135">
        <v>1000</v>
      </c>
      <c r="V115" s="135">
        <f t="shared" si="0"/>
        <v>0</v>
      </c>
      <c r="W115" s="175">
        <v>617</v>
      </c>
      <c r="X115" s="14"/>
      <c r="Y115" s="14"/>
      <c r="Z115" s="14"/>
    </row>
    <row r="116" spans="1:26" ht="15" customHeight="1" x14ac:dyDescent="0.2">
      <c r="A116" s="575"/>
      <c r="B116" s="575"/>
      <c r="C116" s="575"/>
      <c r="D116" s="193">
        <v>101</v>
      </c>
      <c r="E116" s="173">
        <v>36889</v>
      </c>
      <c r="F116" s="105" t="s">
        <v>874</v>
      </c>
      <c r="G116" s="105">
        <v>61</v>
      </c>
      <c r="H116" s="105" t="s">
        <v>764</v>
      </c>
      <c r="I116" s="105">
        <v>35024</v>
      </c>
      <c r="J116" s="105">
        <v>1</v>
      </c>
      <c r="K116" s="250" t="s">
        <v>937</v>
      </c>
      <c r="L116" s="105"/>
      <c r="M116" s="105" t="s">
        <v>935</v>
      </c>
      <c r="N116" s="105" t="s">
        <v>882</v>
      </c>
      <c r="O116" s="99">
        <v>1000</v>
      </c>
      <c r="P116" s="105">
        <v>10</v>
      </c>
      <c r="Q116" s="135">
        <v>0</v>
      </c>
      <c r="R116" s="135">
        <v>0</v>
      </c>
      <c r="S116" s="100">
        <v>10</v>
      </c>
      <c r="T116" s="100"/>
      <c r="U116" s="135">
        <v>1000</v>
      </c>
      <c r="V116" s="135">
        <f t="shared" si="0"/>
        <v>0</v>
      </c>
      <c r="W116" s="175">
        <v>617</v>
      </c>
      <c r="X116" s="14"/>
      <c r="Y116" s="14"/>
      <c r="Z116" s="14"/>
    </row>
    <row r="117" spans="1:26" ht="15" customHeight="1" x14ac:dyDescent="0.2">
      <c r="A117" s="575"/>
      <c r="B117" s="575"/>
      <c r="C117" s="575"/>
      <c r="D117" s="193">
        <v>102</v>
      </c>
      <c r="E117" s="173">
        <v>36889</v>
      </c>
      <c r="F117" s="105" t="s">
        <v>874</v>
      </c>
      <c r="G117" s="105">
        <v>61</v>
      </c>
      <c r="H117" s="105" t="s">
        <v>764</v>
      </c>
      <c r="I117" s="105">
        <v>35020</v>
      </c>
      <c r="J117" s="105">
        <v>1</v>
      </c>
      <c r="K117" s="250" t="s">
        <v>937</v>
      </c>
      <c r="L117" s="105"/>
      <c r="M117" s="105" t="s">
        <v>935</v>
      </c>
      <c r="N117" s="105" t="s">
        <v>882</v>
      </c>
      <c r="O117" s="99">
        <v>1000</v>
      </c>
      <c r="P117" s="105">
        <v>10</v>
      </c>
      <c r="Q117" s="135">
        <v>0</v>
      </c>
      <c r="R117" s="135">
        <v>0</v>
      </c>
      <c r="S117" s="100">
        <v>10</v>
      </c>
      <c r="T117" s="100"/>
      <c r="U117" s="135">
        <v>1000</v>
      </c>
      <c r="V117" s="135">
        <f t="shared" si="0"/>
        <v>0</v>
      </c>
      <c r="W117" s="175">
        <v>617</v>
      </c>
      <c r="X117" s="14"/>
      <c r="Y117" s="14"/>
      <c r="Z117" s="14"/>
    </row>
    <row r="118" spans="1:26" ht="15" customHeight="1" x14ac:dyDescent="0.2">
      <c r="A118" s="575"/>
      <c r="B118" s="575"/>
      <c r="C118" s="575"/>
      <c r="D118" s="193">
        <v>103</v>
      </c>
      <c r="E118" s="173">
        <v>36889</v>
      </c>
      <c r="F118" s="105" t="s">
        <v>874</v>
      </c>
      <c r="G118" s="105">
        <v>61</v>
      </c>
      <c r="H118" s="105" t="s">
        <v>764</v>
      </c>
      <c r="I118" s="105">
        <v>35021</v>
      </c>
      <c r="J118" s="105">
        <v>1</v>
      </c>
      <c r="K118" s="250" t="s">
        <v>937</v>
      </c>
      <c r="L118" s="105"/>
      <c r="M118" s="105" t="s">
        <v>935</v>
      </c>
      <c r="N118" s="105" t="s">
        <v>882</v>
      </c>
      <c r="O118" s="99">
        <v>1000</v>
      </c>
      <c r="P118" s="105">
        <v>10</v>
      </c>
      <c r="Q118" s="135">
        <v>0</v>
      </c>
      <c r="R118" s="135">
        <v>0</v>
      </c>
      <c r="S118" s="100">
        <v>10</v>
      </c>
      <c r="T118" s="100"/>
      <c r="U118" s="135">
        <v>1000</v>
      </c>
      <c r="V118" s="135">
        <f t="shared" si="0"/>
        <v>0</v>
      </c>
      <c r="W118" s="175">
        <v>617</v>
      </c>
      <c r="X118" s="14"/>
      <c r="Y118" s="14"/>
      <c r="Z118" s="14"/>
    </row>
    <row r="119" spans="1:26" ht="15" customHeight="1" x14ac:dyDescent="0.2">
      <c r="A119" s="575"/>
      <c r="B119" s="575"/>
      <c r="C119" s="575"/>
      <c r="D119" s="193">
        <v>104</v>
      </c>
      <c r="E119" s="173">
        <v>36889</v>
      </c>
      <c r="F119" s="105" t="s">
        <v>874</v>
      </c>
      <c r="G119" s="105">
        <v>61</v>
      </c>
      <c r="H119" s="105" t="s">
        <v>764</v>
      </c>
      <c r="I119" s="105">
        <v>35022</v>
      </c>
      <c r="J119" s="105">
        <v>1</v>
      </c>
      <c r="K119" s="250" t="s">
        <v>937</v>
      </c>
      <c r="L119" s="105"/>
      <c r="M119" s="105" t="s">
        <v>935</v>
      </c>
      <c r="N119" s="105" t="s">
        <v>882</v>
      </c>
      <c r="O119" s="99">
        <v>1000</v>
      </c>
      <c r="P119" s="105">
        <v>10</v>
      </c>
      <c r="Q119" s="135">
        <v>0</v>
      </c>
      <c r="R119" s="135">
        <v>0</v>
      </c>
      <c r="S119" s="100">
        <v>10</v>
      </c>
      <c r="T119" s="100"/>
      <c r="U119" s="135">
        <v>1000</v>
      </c>
      <c r="V119" s="135">
        <f t="shared" si="0"/>
        <v>0</v>
      </c>
      <c r="W119" s="175">
        <v>617</v>
      </c>
      <c r="X119" s="14"/>
      <c r="Y119" s="14"/>
      <c r="Z119" s="14"/>
    </row>
    <row r="120" spans="1:26" ht="15" customHeight="1" x14ac:dyDescent="0.2">
      <c r="A120" s="575"/>
      <c r="B120" s="575"/>
      <c r="C120" s="575"/>
      <c r="D120" s="193">
        <v>105</v>
      </c>
      <c r="E120" s="173">
        <v>36889</v>
      </c>
      <c r="F120" s="105" t="s">
        <v>874</v>
      </c>
      <c r="G120" s="105">
        <v>61</v>
      </c>
      <c r="H120" s="105" t="s">
        <v>764</v>
      </c>
      <c r="I120" s="105">
        <v>35014</v>
      </c>
      <c r="J120" s="105">
        <v>1</v>
      </c>
      <c r="K120" s="250" t="s">
        <v>937</v>
      </c>
      <c r="L120" s="105"/>
      <c r="M120" s="105" t="s">
        <v>935</v>
      </c>
      <c r="N120" s="105" t="s">
        <v>882</v>
      </c>
      <c r="O120" s="99">
        <v>1000</v>
      </c>
      <c r="P120" s="105">
        <v>10</v>
      </c>
      <c r="Q120" s="135">
        <v>0</v>
      </c>
      <c r="R120" s="135">
        <v>0</v>
      </c>
      <c r="S120" s="100">
        <v>10</v>
      </c>
      <c r="T120" s="100"/>
      <c r="U120" s="135">
        <v>1000</v>
      </c>
      <c r="V120" s="135">
        <f t="shared" si="0"/>
        <v>0</v>
      </c>
      <c r="W120" s="175">
        <v>617</v>
      </c>
      <c r="X120" s="14"/>
      <c r="Y120" s="14"/>
      <c r="Z120" s="14"/>
    </row>
    <row r="121" spans="1:26" ht="15" customHeight="1" x14ac:dyDescent="0.2">
      <c r="A121" s="575"/>
      <c r="B121" s="575"/>
      <c r="C121" s="575"/>
      <c r="D121" s="193">
        <v>106</v>
      </c>
      <c r="E121" s="173">
        <v>36889</v>
      </c>
      <c r="F121" s="105" t="s">
        <v>874</v>
      </c>
      <c r="G121" s="105">
        <v>61</v>
      </c>
      <c r="H121" s="105" t="s">
        <v>764</v>
      </c>
      <c r="I121" s="105">
        <v>35015</v>
      </c>
      <c r="J121" s="105">
        <v>1</v>
      </c>
      <c r="K121" s="250" t="s">
        <v>937</v>
      </c>
      <c r="L121" s="105"/>
      <c r="M121" s="105" t="s">
        <v>935</v>
      </c>
      <c r="N121" s="105" t="s">
        <v>882</v>
      </c>
      <c r="O121" s="99">
        <v>1000</v>
      </c>
      <c r="P121" s="105">
        <v>10</v>
      </c>
      <c r="Q121" s="135">
        <v>0</v>
      </c>
      <c r="R121" s="135">
        <v>0</v>
      </c>
      <c r="S121" s="100">
        <v>10</v>
      </c>
      <c r="T121" s="100"/>
      <c r="U121" s="135">
        <v>1000</v>
      </c>
      <c r="V121" s="135">
        <f t="shared" si="0"/>
        <v>0</v>
      </c>
      <c r="W121" s="175">
        <v>617</v>
      </c>
      <c r="X121" s="14"/>
      <c r="Y121" s="14"/>
      <c r="Z121" s="14"/>
    </row>
    <row r="122" spans="1:26" ht="15" customHeight="1" x14ac:dyDescent="0.2">
      <c r="A122" s="575"/>
      <c r="B122" s="575"/>
      <c r="C122" s="575"/>
      <c r="D122" s="193">
        <v>107</v>
      </c>
      <c r="E122" s="173">
        <v>36889</v>
      </c>
      <c r="F122" s="105" t="s">
        <v>874</v>
      </c>
      <c r="G122" s="105">
        <v>61</v>
      </c>
      <c r="H122" s="105" t="s">
        <v>764</v>
      </c>
      <c r="I122" s="105">
        <v>35016</v>
      </c>
      <c r="J122" s="105">
        <v>1</v>
      </c>
      <c r="K122" s="250" t="s">
        <v>937</v>
      </c>
      <c r="L122" s="577"/>
      <c r="M122" s="105" t="s">
        <v>935</v>
      </c>
      <c r="N122" s="105" t="s">
        <v>882</v>
      </c>
      <c r="O122" s="99">
        <v>1000</v>
      </c>
      <c r="P122" s="105">
        <v>10</v>
      </c>
      <c r="Q122" s="135">
        <v>0</v>
      </c>
      <c r="R122" s="135">
        <v>0</v>
      </c>
      <c r="S122" s="100">
        <v>10</v>
      </c>
      <c r="T122" s="100"/>
      <c r="U122" s="135">
        <v>1000</v>
      </c>
      <c r="V122" s="135">
        <f t="shared" si="0"/>
        <v>0</v>
      </c>
      <c r="W122" s="175">
        <v>617</v>
      </c>
      <c r="X122" s="14"/>
      <c r="Y122" s="14"/>
      <c r="Z122" s="14"/>
    </row>
    <row r="123" spans="1:26" ht="15" customHeight="1" x14ac:dyDescent="0.2">
      <c r="A123" s="575"/>
      <c r="B123" s="575"/>
      <c r="C123" s="575"/>
      <c r="D123" s="193">
        <v>108</v>
      </c>
      <c r="E123" s="173">
        <v>36889</v>
      </c>
      <c r="F123" s="105" t="s">
        <v>874</v>
      </c>
      <c r="G123" s="105">
        <v>61</v>
      </c>
      <c r="H123" s="105" t="s">
        <v>764</v>
      </c>
      <c r="I123" s="105">
        <v>35017</v>
      </c>
      <c r="J123" s="105">
        <v>1</v>
      </c>
      <c r="K123" s="250" t="s">
        <v>937</v>
      </c>
      <c r="L123" s="577"/>
      <c r="M123" s="105" t="s">
        <v>935</v>
      </c>
      <c r="N123" s="105" t="s">
        <v>882</v>
      </c>
      <c r="O123" s="99">
        <v>1000</v>
      </c>
      <c r="P123" s="105">
        <v>10</v>
      </c>
      <c r="Q123" s="135">
        <v>0</v>
      </c>
      <c r="R123" s="135">
        <v>0</v>
      </c>
      <c r="S123" s="100">
        <v>10</v>
      </c>
      <c r="T123" s="100"/>
      <c r="U123" s="135">
        <v>1000</v>
      </c>
      <c r="V123" s="135">
        <f t="shared" si="0"/>
        <v>0</v>
      </c>
      <c r="W123" s="175">
        <v>617</v>
      </c>
      <c r="X123" s="14"/>
      <c r="Y123" s="14"/>
      <c r="Z123" s="14"/>
    </row>
    <row r="124" spans="1:26" ht="15" customHeight="1" x14ac:dyDescent="0.2">
      <c r="A124" s="575"/>
      <c r="B124" s="575"/>
      <c r="C124" s="575"/>
      <c r="D124" s="193">
        <v>109</v>
      </c>
      <c r="E124" s="173">
        <v>36889</v>
      </c>
      <c r="F124" s="105" t="s">
        <v>874</v>
      </c>
      <c r="G124" s="105">
        <v>61</v>
      </c>
      <c r="H124" s="105" t="s">
        <v>764</v>
      </c>
      <c r="I124" s="105">
        <v>35018</v>
      </c>
      <c r="J124" s="105">
        <v>1</v>
      </c>
      <c r="K124" s="250" t="s">
        <v>937</v>
      </c>
      <c r="L124" s="577"/>
      <c r="M124" s="105" t="s">
        <v>935</v>
      </c>
      <c r="N124" s="105" t="s">
        <v>882</v>
      </c>
      <c r="O124" s="99">
        <v>1000</v>
      </c>
      <c r="P124" s="105">
        <v>10</v>
      </c>
      <c r="Q124" s="135">
        <v>0</v>
      </c>
      <c r="R124" s="135">
        <v>0</v>
      </c>
      <c r="S124" s="100">
        <v>10</v>
      </c>
      <c r="T124" s="100"/>
      <c r="U124" s="135">
        <v>1000</v>
      </c>
      <c r="V124" s="135">
        <f t="shared" si="0"/>
        <v>0</v>
      </c>
      <c r="W124" s="175">
        <v>617</v>
      </c>
      <c r="X124" s="14"/>
      <c r="Y124" s="14"/>
      <c r="Z124" s="14"/>
    </row>
    <row r="125" spans="1:26" ht="15" customHeight="1" x14ac:dyDescent="0.2">
      <c r="A125" s="575"/>
      <c r="B125" s="575"/>
      <c r="C125" s="575"/>
      <c r="D125" s="193">
        <v>110</v>
      </c>
      <c r="E125" s="173">
        <v>36889</v>
      </c>
      <c r="F125" s="105" t="s">
        <v>874</v>
      </c>
      <c r="G125" s="105">
        <v>61</v>
      </c>
      <c r="H125" s="105" t="s">
        <v>764</v>
      </c>
      <c r="I125" s="105">
        <v>35019</v>
      </c>
      <c r="J125" s="105">
        <v>1</v>
      </c>
      <c r="K125" s="250" t="s">
        <v>937</v>
      </c>
      <c r="L125" s="577"/>
      <c r="M125" s="105" t="s">
        <v>935</v>
      </c>
      <c r="N125" s="105" t="s">
        <v>882</v>
      </c>
      <c r="O125" s="99">
        <v>1000</v>
      </c>
      <c r="P125" s="105">
        <v>10</v>
      </c>
      <c r="Q125" s="135">
        <v>0</v>
      </c>
      <c r="R125" s="135">
        <v>0</v>
      </c>
      <c r="S125" s="100">
        <v>10</v>
      </c>
      <c r="T125" s="100"/>
      <c r="U125" s="135">
        <v>1000</v>
      </c>
      <c r="V125" s="135">
        <f t="shared" si="0"/>
        <v>0</v>
      </c>
      <c r="W125" s="175">
        <v>617</v>
      </c>
      <c r="X125" s="14"/>
      <c r="Y125" s="14"/>
      <c r="Z125" s="14"/>
    </row>
    <row r="126" spans="1:26" ht="15" customHeight="1" x14ac:dyDescent="0.2">
      <c r="A126" s="575"/>
      <c r="B126" s="575"/>
      <c r="C126" s="575"/>
      <c r="D126" s="193">
        <v>111</v>
      </c>
      <c r="E126" s="173">
        <v>36889</v>
      </c>
      <c r="F126" s="105" t="s">
        <v>874</v>
      </c>
      <c r="G126" s="105">
        <v>61</v>
      </c>
      <c r="H126" s="105" t="s">
        <v>764</v>
      </c>
      <c r="I126" s="105">
        <v>34998</v>
      </c>
      <c r="J126" s="105">
        <v>1</v>
      </c>
      <c r="K126" s="250" t="s">
        <v>937</v>
      </c>
      <c r="L126" s="577"/>
      <c r="M126" s="105" t="s">
        <v>935</v>
      </c>
      <c r="N126" s="105" t="s">
        <v>882</v>
      </c>
      <c r="O126" s="99">
        <v>1000</v>
      </c>
      <c r="P126" s="105">
        <v>10</v>
      </c>
      <c r="Q126" s="135">
        <v>0</v>
      </c>
      <c r="R126" s="135">
        <v>0</v>
      </c>
      <c r="S126" s="100">
        <v>10</v>
      </c>
      <c r="T126" s="100"/>
      <c r="U126" s="135">
        <v>1000</v>
      </c>
      <c r="V126" s="135">
        <f t="shared" si="0"/>
        <v>0</v>
      </c>
      <c r="W126" s="175">
        <v>617</v>
      </c>
      <c r="X126" s="14"/>
      <c r="Y126" s="14"/>
      <c r="Z126" s="14"/>
    </row>
    <row r="127" spans="1:26" ht="15" customHeight="1" x14ac:dyDescent="0.2">
      <c r="A127" s="575"/>
      <c r="B127" s="575"/>
      <c r="C127" s="575"/>
      <c r="D127" s="193">
        <v>112</v>
      </c>
      <c r="E127" s="173">
        <v>36889</v>
      </c>
      <c r="F127" s="105" t="s">
        <v>874</v>
      </c>
      <c r="G127" s="105">
        <v>61</v>
      </c>
      <c r="H127" s="105" t="s">
        <v>764</v>
      </c>
      <c r="I127" s="105">
        <v>34999</v>
      </c>
      <c r="J127" s="105">
        <v>1</v>
      </c>
      <c r="K127" s="250" t="s">
        <v>937</v>
      </c>
      <c r="L127" s="577"/>
      <c r="M127" s="105" t="s">
        <v>935</v>
      </c>
      <c r="N127" s="105" t="s">
        <v>882</v>
      </c>
      <c r="O127" s="99">
        <v>1000</v>
      </c>
      <c r="P127" s="105">
        <v>10</v>
      </c>
      <c r="Q127" s="135">
        <v>0</v>
      </c>
      <c r="R127" s="135">
        <v>0</v>
      </c>
      <c r="S127" s="100">
        <v>10</v>
      </c>
      <c r="T127" s="100"/>
      <c r="U127" s="135">
        <v>1000</v>
      </c>
      <c r="V127" s="135">
        <f t="shared" si="0"/>
        <v>0</v>
      </c>
      <c r="W127" s="175">
        <v>617</v>
      </c>
      <c r="X127" s="14"/>
      <c r="Y127" s="14"/>
      <c r="Z127" s="14"/>
    </row>
    <row r="128" spans="1:26" ht="15" customHeight="1" x14ac:dyDescent="0.2">
      <c r="A128" s="575"/>
      <c r="B128" s="575"/>
      <c r="C128" s="575"/>
      <c r="D128" s="193">
        <v>113</v>
      </c>
      <c r="E128" s="173">
        <v>36889</v>
      </c>
      <c r="F128" s="105" t="s">
        <v>874</v>
      </c>
      <c r="G128" s="105">
        <v>61</v>
      </c>
      <c r="H128" s="105" t="s">
        <v>764</v>
      </c>
      <c r="I128" s="105">
        <v>35910</v>
      </c>
      <c r="J128" s="105">
        <v>1</v>
      </c>
      <c r="K128" s="250" t="s">
        <v>937</v>
      </c>
      <c r="L128" s="577"/>
      <c r="M128" s="105" t="s">
        <v>935</v>
      </c>
      <c r="N128" s="105" t="s">
        <v>882</v>
      </c>
      <c r="O128" s="99">
        <v>1000</v>
      </c>
      <c r="P128" s="105">
        <v>10</v>
      </c>
      <c r="Q128" s="135">
        <v>0</v>
      </c>
      <c r="R128" s="135">
        <v>0</v>
      </c>
      <c r="S128" s="100">
        <v>10</v>
      </c>
      <c r="T128" s="100"/>
      <c r="U128" s="135">
        <v>1000</v>
      </c>
      <c r="V128" s="135">
        <f t="shared" si="0"/>
        <v>0</v>
      </c>
      <c r="W128" s="175">
        <v>617</v>
      </c>
      <c r="X128" s="14"/>
      <c r="Y128" s="14"/>
      <c r="Z128" s="14"/>
    </row>
    <row r="129" spans="1:26" ht="15" customHeight="1" x14ac:dyDescent="0.2">
      <c r="A129" s="575"/>
      <c r="B129" s="575"/>
      <c r="C129" s="575"/>
      <c r="D129" s="193">
        <v>114</v>
      </c>
      <c r="E129" s="173">
        <v>36889</v>
      </c>
      <c r="F129" s="105" t="s">
        <v>874</v>
      </c>
      <c r="G129" s="105">
        <v>61</v>
      </c>
      <c r="H129" s="105" t="s">
        <v>764</v>
      </c>
      <c r="I129" s="105">
        <v>35011</v>
      </c>
      <c r="J129" s="105">
        <v>1</v>
      </c>
      <c r="K129" s="250" t="s">
        <v>937</v>
      </c>
      <c r="L129" s="577"/>
      <c r="M129" s="105" t="s">
        <v>935</v>
      </c>
      <c r="N129" s="105" t="s">
        <v>882</v>
      </c>
      <c r="O129" s="99">
        <v>1000</v>
      </c>
      <c r="P129" s="105">
        <v>10</v>
      </c>
      <c r="Q129" s="135">
        <v>0</v>
      </c>
      <c r="R129" s="135">
        <v>0</v>
      </c>
      <c r="S129" s="100">
        <v>10</v>
      </c>
      <c r="T129" s="100"/>
      <c r="U129" s="135">
        <v>1000</v>
      </c>
      <c r="V129" s="135">
        <f t="shared" si="0"/>
        <v>0</v>
      </c>
      <c r="W129" s="175">
        <v>617</v>
      </c>
      <c r="X129" s="14"/>
      <c r="Y129" s="14"/>
      <c r="Z129" s="14"/>
    </row>
    <row r="130" spans="1:26" ht="15" customHeight="1" x14ac:dyDescent="0.2">
      <c r="A130" s="575"/>
      <c r="B130" s="575"/>
      <c r="C130" s="575"/>
      <c r="D130" s="193">
        <v>115</v>
      </c>
      <c r="E130" s="173">
        <v>36889</v>
      </c>
      <c r="F130" s="105" t="s">
        <v>874</v>
      </c>
      <c r="G130" s="105">
        <v>61</v>
      </c>
      <c r="H130" s="105" t="s">
        <v>764</v>
      </c>
      <c r="I130" s="105">
        <v>35012</v>
      </c>
      <c r="J130" s="105">
        <v>1</v>
      </c>
      <c r="K130" s="250" t="s">
        <v>937</v>
      </c>
      <c r="L130" s="577"/>
      <c r="M130" s="105" t="s">
        <v>935</v>
      </c>
      <c r="N130" s="105" t="s">
        <v>882</v>
      </c>
      <c r="O130" s="99">
        <v>1000</v>
      </c>
      <c r="P130" s="105">
        <v>10</v>
      </c>
      <c r="Q130" s="135">
        <v>0</v>
      </c>
      <c r="R130" s="135">
        <v>0</v>
      </c>
      <c r="S130" s="100">
        <v>10</v>
      </c>
      <c r="T130" s="100"/>
      <c r="U130" s="135">
        <v>1000</v>
      </c>
      <c r="V130" s="135">
        <f t="shared" si="0"/>
        <v>0</v>
      </c>
      <c r="W130" s="175">
        <v>617</v>
      </c>
      <c r="X130" s="14"/>
      <c r="Y130" s="14"/>
      <c r="Z130" s="14"/>
    </row>
    <row r="131" spans="1:26" ht="15" customHeight="1" x14ac:dyDescent="0.2">
      <c r="A131" s="575"/>
      <c r="B131" s="575"/>
      <c r="C131" s="575"/>
      <c r="D131" s="193">
        <v>116</v>
      </c>
      <c r="E131" s="173">
        <v>36889</v>
      </c>
      <c r="F131" s="105" t="s">
        <v>874</v>
      </c>
      <c r="G131" s="105">
        <v>61</v>
      </c>
      <c r="H131" s="105" t="s">
        <v>764</v>
      </c>
      <c r="I131" s="105">
        <v>35013</v>
      </c>
      <c r="J131" s="105">
        <v>1</v>
      </c>
      <c r="K131" s="250" t="s">
        <v>937</v>
      </c>
      <c r="L131" s="577"/>
      <c r="M131" s="105" t="s">
        <v>935</v>
      </c>
      <c r="N131" s="105" t="s">
        <v>882</v>
      </c>
      <c r="O131" s="99">
        <v>1000</v>
      </c>
      <c r="P131" s="105">
        <v>10</v>
      </c>
      <c r="Q131" s="135">
        <v>0</v>
      </c>
      <c r="R131" s="135">
        <v>0</v>
      </c>
      <c r="S131" s="100">
        <v>10</v>
      </c>
      <c r="T131" s="100"/>
      <c r="U131" s="135">
        <v>1000</v>
      </c>
      <c r="V131" s="135">
        <f t="shared" si="0"/>
        <v>0</v>
      </c>
      <c r="W131" s="175">
        <v>617</v>
      </c>
      <c r="X131" s="14"/>
      <c r="Y131" s="14"/>
      <c r="Z131" s="14"/>
    </row>
    <row r="132" spans="1:26" ht="15" customHeight="1" x14ac:dyDescent="0.2">
      <c r="A132" s="575"/>
      <c r="B132" s="575"/>
      <c r="C132" s="575"/>
      <c r="D132" s="193">
        <v>117</v>
      </c>
      <c r="E132" s="173">
        <v>36889</v>
      </c>
      <c r="F132" s="105" t="s">
        <v>874</v>
      </c>
      <c r="G132" s="105">
        <v>61</v>
      </c>
      <c r="H132" s="105" t="s">
        <v>764</v>
      </c>
      <c r="I132" s="105"/>
      <c r="J132" s="105">
        <v>7</v>
      </c>
      <c r="K132" s="250" t="s">
        <v>937</v>
      </c>
      <c r="L132" s="577"/>
      <c r="M132" s="105" t="s">
        <v>938</v>
      </c>
      <c r="N132" s="105" t="s">
        <v>882</v>
      </c>
      <c r="O132" s="99">
        <v>1000</v>
      </c>
      <c r="P132" s="105">
        <v>10</v>
      </c>
      <c r="Q132" s="135">
        <v>0</v>
      </c>
      <c r="R132" s="135">
        <v>0</v>
      </c>
      <c r="S132" s="100">
        <v>10</v>
      </c>
      <c r="T132" s="100"/>
      <c r="U132" s="135">
        <v>1000</v>
      </c>
      <c r="V132" s="135">
        <f t="shared" si="0"/>
        <v>0</v>
      </c>
      <c r="W132" s="175">
        <v>617</v>
      </c>
      <c r="X132" s="14"/>
      <c r="Y132" s="14"/>
      <c r="Z132" s="14"/>
    </row>
    <row r="133" spans="1:26" ht="15" customHeight="1" x14ac:dyDescent="0.2">
      <c r="A133" s="575"/>
      <c r="B133" s="575"/>
      <c r="C133" s="575"/>
      <c r="D133" s="193">
        <v>118</v>
      </c>
      <c r="E133" s="173">
        <v>36889</v>
      </c>
      <c r="F133" s="105" t="s">
        <v>874</v>
      </c>
      <c r="G133" s="105">
        <v>61</v>
      </c>
      <c r="H133" s="105" t="s">
        <v>764</v>
      </c>
      <c r="I133" s="105">
        <v>34995</v>
      </c>
      <c r="J133" s="105">
        <v>1</v>
      </c>
      <c r="K133" s="250" t="s">
        <v>937</v>
      </c>
      <c r="L133" s="105"/>
      <c r="M133" s="105" t="s">
        <v>938</v>
      </c>
      <c r="N133" s="105" t="s">
        <v>882</v>
      </c>
      <c r="O133" s="99">
        <v>1000</v>
      </c>
      <c r="P133" s="105">
        <v>10</v>
      </c>
      <c r="Q133" s="135">
        <v>0</v>
      </c>
      <c r="R133" s="135">
        <v>0</v>
      </c>
      <c r="S133" s="100">
        <v>10</v>
      </c>
      <c r="T133" s="100"/>
      <c r="U133" s="135">
        <v>1000</v>
      </c>
      <c r="V133" s="135">
        <f t="shared" si="0"/>
        <v>0</v>
      </c>
      <c r="W133" s="175">
        <v>617</v>
      </c>
      <c r="X133" s="14"/>
      <c r="Y133" s="14"/>
      <c r="Z133" s="14"/>
    </row>
    <row r="134" spans="1:26" ht="15" customHeight="1" x14ac:dyDescent="0.2">
      <c r="A134" s="575"/>
      <c r="B134" s="575"/>
      <c r="C134" s="575"/>
      <c r="D134" s="193">
        <v>119</v>
      </c>
      <c r="E134" s="173">
        <v>36889</v>
      </c>
      <c r="F134" s="105" t="s">
        <v>874</v>
      </c>
      <c r="G134" s="105">
        <v>61</v>
      </c>
      <c r="H134" s="105" t="s">
        <v>764</v>
      </c>
      <c r="I134" s="105">
        <v>34996</v>
      </c>
      <c r="J134" s="105">
        <v>1</v>
      </c>
      <c r="K134" s="250" t="s">
        <v>937</v>
      </c>
      <c r="L134" s="105"/>
      <c r="M134" s="105" t="s">
        <v>938</v>
      </c>
      <c r="N134" s="105" t="s">
        <v>882</v>
      </c>
      <c r="O134" s="99">
        <v>1000</v>
      </c>
      <c r="P134" s="105">
        <v>10</v>
      </c>
      <c r="Q134" s="135">
        <v>0</v>
      </c>
      <c r="R134" s="135">
        <v>0</v>
      </c>
      <c r="S134" s="100">
        <v>10</v>
      </c>
      <c r="T134" s="100"/>
      <c r="U134" s="135">
        <v>1000</v>
      </c>
      <c r="V134" s="135">
        <f t="shared" si="0"/>
        <v>0</v>
      </c>
      <c r="W134" s="175">
        <v>617</v>
      </c>
      <c r="X134" s="14"/>
      <c r="Y134" s="14"/>
      <c r="Z134" s="14"/>
    </row>
    <row r="135" spans="1:26" ht="15" customHeight="1" x14ac:dyDescent="0.2">
      <c r="A135" s="575"/>
      <c r="B135" s="575"/>
      <c r="C135" s="575"/>
      <c r="D135" s="193">
        <v>120</v>
      </c>
      <c r="E135" s="173">
        <v>36889</v>
      </c>
      <c r="F135" s="105" t="s">
        <v>874</v>
      </c>
      <c r="G135" s="105">
        <v>61</v>
      </c>
      <c r="H135" s="105" t="s">
        <v>764</v>
      </c>
      <c r="I135" s="105">
        <v>34997</v>
      </c>
      <c r="J135" s="105">
        <v>1</v>
      </c>
      <c r="K135" s="250" t="s">
        <v>937</v>
      </c>
      <c r="L135" s="105"/>
      <c r="M135" s="105" t="s">
        <v>938</v>
      </c>
      <c r="N135" s="105" t="s">
        <v>882</v>
      </c>
      <c r="O135" s="99">
        <v>1000</v>
      </c>
      <c r="P135" s="105">
        <v>10</v>
      </c>
      <c r="Q135" s="135">
        <v>0</v>
      </c>
      <c r="R135" s="135">
        <v>0</v>
      </c>
      <c r="S135" s="100">
        <v>10</v>
      </c>
      <c r="T135" s="100"/>
      <c r="U135" s="135">
        <v>1000</v>
      </c>
      <c r="V135" s="135">
        <f t="shared" si="0"/>
        <v>0</v>
      </c>
      <c r="W135" s="175">
        <v>617</v>
      </c>
      <c r="X135" s="14"/>
      <c r="Y135" s="14"/>
      <c r="Z135" s="14"/>
    </row>
    <row r="136" spans="1:26" ht="15" customHeight="1" x14ac:dyDescent="0.2">
      <c r="A136" s="575"/>
      <c r="B136" s="575"/>
      <c r="C136" s="575"/>
      <c r="D136" s="193">
        <v>121</v>
      </c>
      <c r="E136" s="173">
        <v>36889</v>
      </c>
      <c r="F136" s="105" t="s">
        <v>874</v>
      </c>
      <c r="G136" s="105">
        <v>61</v>
      </c>
      <c r="H136" s="105" t="s">
        <v>764</v>
      </c>
      <c r="I136" s="105">
        <v>35000</v>
      </c>
      <c r="J136" s="105">
        <v>1</v>
      </c>
      <c r="K136" s="250" t="s">
        <v>937</v>
      </c>
      <c r="L136" s="105"/>
      <c r="M136" s="105" t="s">
        <v>938</v>
      </c>
      <c r="N136" s="105" t="s">
        <v>882</v>
      </c>
      <c r="O136" s="99">
        <v>1000</v>
      </c>
      <c r="P136" s="105">
        <v>10</v>
      </c>
      <c r="Q136" s="135">
        <v>0</v>
      </c>
      <c r="R136" s="135">
        <v>0</v>
      </c>
      <c r="S136" s="100">
        <v>10</v>
      </c>
      <c r="T136" s="100"/>
      <c r="U136" s="135">
        <v>1000</v>
      </c>
      <c r="V136" s="135">
        <f t="shared" si="0"/>
        <v>0</v>
      </c>
      <c r="W136" s="175">
        <v>617</v>
      </c>
      <c r="X136" s="14"/>
      <c r="Y136" s="14"/>
      <c r="Z136" s="14"/>
    </row>
    <row r="137" spans="1:26" ht="15" customHeight="1" x14ac:dyDescent="0.2">
      <c r="A137" s="575"/>
      <c r="B137" s="575"/>
      <c r="C137" s="575"/>
      <c r="D137" s="193">
        <v>122</v>
      </c>
      <c r="E137" s="173">
        <v>36889</v>
      </c>
      <c r="F137" s="105" t="s">
        <v>874</v>
      </c>
      <c r="G137" s="105">
        <v>61</v>
      </c>
      <c r="H137" s="105" t="s">
        <v>764</v>
      </c>
      <c r="I137" s="105">
        <v>35001</v>
      </c>
      <c r="J137" s="105">
        <v>1</v>
      </c>
      <c r="K137" s="250" t="s">
        <v>937</v>
      </c>
      <c r="L137" s="105"/>
      <c r="M137" s="105" t="s">
        <v>938</v>
      </c>
      <c r="N137" s="105" t="s">
        <v>882</v>
      </c>
      <c r="O137" s="99">
        <v>1000</v>
      </c>
      <c r="P137" s="105">
        <v>10</v>
      </c>
      <c r="Q137" s="135">
        <v>0</v>
      </c>
      <c r="R137" s="135">
        <v>0</v>
      </c>
      <c r="S137" s="100">
        <v>10</v>
      </c>
      <c r="T137" s="100"/>
      <c r="U137" s="135">
        <v>1000</v>
      </c>
      <c r="V137" s="135">
        <f t="shared" si="0"/>
        <v>0</v>
      </c>
      <c r="W137" s="175">
        <v>617</v>
      </c>
      <c r="X137" s="14"/>
      <c r="Y137" s="14"/>
      <c r="Z137" s="14"/>
    </row>
    <row r="138" spans="1:26" ht="15" customHeight="1" x14ac:dyDescent="0.2">
      <c r="A138" s="575"/>
      <c r="B138" s="575"/>
      <c r="C138" s="575"/>
      <c r="D138" s="193">
        <v>123</v>
      </c>
      <c r="E138" s="173">
        <v>36889</v>
      </c>
      <c r="F138" s="105" t="s">
        <v>874</v>
      </c>
      <c r="G138" s="105">
        <v>61</v>
      </c>
      <c r="H138" s="105" t="s">
        <v>764</v>
      </c>
      <c r="I138" s="105">
        <v>35002</v>
      </c>
      <c r="J138" s="105">
        <v>1</v>
      </c>
      <c r="K138" s="250" t="s">
        <v>937</v>
      </c>
      <c r="L138" s="105"/>
      <c r="M138" s="105" t="s">
        <v>938</v>
      </c>
      <c r="N138" s="105" t="s">
        <v>882</v>
      </c>
      <c r="O138" s="99">
        <v>1000</v>
      </c>
      <c r="P138" s="105">
        <v>10</v>
      </c>
      <c r="Q138" s="135">
        <v>0</v>
      </c>
      <c r="R138" s="135">
        <v>0</v>
      </c>
      <c r="S138" s="100">
        <v>10</v>
      </c>
      <c r="T138" s="100"/>
      <c r="U138" s="135">
        <v>1000</v>
      </c>
      <c r="V138" s="135">
        <f t="shared" si="0"/>
        <v>0</v>
      </c>
      <c r="W138" s="175">
        <v>617</v>
      </c>
      <c r="X138" s="14"/>
      <c r="Y138" s="14"/>
      <c r="Z138" s="14"/>
    </row>
    <row r="139" spans="1:26" ht="15" customHeight="1" x14ac:dyDescent="0.2">
      <c r="A139" s="575"/>
      <c r="B139" s="575"/>
      <c r="C139" s="575"/>
      <c r="D139" s="193">
        <v>124</v>
      </c>
      <c r="E139" s="173">
        <v>36889</v>
      </c>
      <c r="F139" s="105" t="s">
        <v>874</v>
      </c>
      <c r="G139" s="105">
        <v>61</v>
      </c>
      <c r="H139" s="105" t="s">
        <v>764</v>
      </c>
      <c r="I139" s="105">
        <v>35003</v>
      </c>
      <c r="J139" s="105">
        <v>1</v>
      </c>
      <c r="K139" s="250" t="s">
        <v>937</v>
      </c>
      <c r="L139" s="105"/>
      <c r="M139" s="105" t="s">
        <v>938</v>
      </c>
      <c r="N139" s="105" t="s">
        <v>882</v>
      </c>
      <c r="O139" s="99">
        <v>1000</v>
      </c>
      <c r="P139" s="105">
        <v>10</v>
      </c>
      <c r="Q139" s="135">
        <v>0</v>
      </c>
      <c r="R139" s="135">
        <v>0</v>
      </c>
      <c r="S139" s="100">
        <v>10</v>
      </c>
      <c r="T139" s="100"/>
      <c r="U139" s="135">
        <v>1000</v>
      </c>
      <c r="V139" s="135">
        <f t="shared" si="0"/>
        <v>0</v>
      </c>
      <c r="W139" s="175">
        <v>617</v>
      </c>
      <c r="X139" s="14"/>
      <c r="Y139" s="14"/>
      <c r="Z139" s="14"/>
    </row>
    <row r="140" spans="1:26" ht="15" customHeight="1" x14ac:dyDescent="0.2">
      <c r="A140" s="575"/>
      <c r="B140" s="575"/>
      <c r="C140" s="575"/>
      <c r="D140" s="193">
        <v>125</v>
      </c>
      <c r="E140" s="173">
        <v>36889</v>
      </c>
      <c r="F140" s="105" t="s">
        <v>874</v>
      </c>
      <c r="G140" s="105">
        <v>61</v>
      </c>
      <c r="H140" s="105" t="s">
        <v>764</v>
      </c>
      <c r="I140" s="105">
        <v>35004</v>
      </c>
      <c r="J140" s="105">
        <v>1</v>
      </c>
      <c r="K140" s="250" t="s">
        <v>937</v>
      </c>
      <c r="L140" s="105"/>
      <c r="M140" s="105" t="s">
        <v>938</v>
      </c>
      <c r="N140" s="105" t="s">
        <v>882</v>
      </c>
      <c r="O140" s="99">
        <v>1000</v>
      </c>
      <c r="P140" s="105">
        <v>10</v>
      </c>
      <c r="Q140" s="135">
        <v>0</v>
      </c>
      <c r="R140" s="135">
        <v>0</v>
      </c>
      <c r="S140" s="100">
        <v>10</v>
      </c>
      <c r="T140" s="100"/>
      <c r="U140" s="135">
        <v>1000</v>
      </c>
      <c r="V140" s="135">
        <f t="shared" si="0"/>
        <v>0</v>
      </c>
      <c r="W140" s="175">
        <v>617</v>
      </c>
      <c r="X140" s="14"/>
      <c r="Y140" s="14"/>
      <c r="Z140" s="14"/>
    </row>
    <row r="141" spans="1:26" ht="15" customHeight="1" x14ac:dyDescent="0.2">
      <c r="A141" s="575"/>
      <c r="B141" s="575"/>
      <c r="C141" s="575"/>
      <c r="D141" s="193">
        <v>126</v>
      </c>
      <c r="E141" s="173">
        <v>36889</v>
      </c>
      <c r="F141" s="105" t="s">
        <v>874</v>
      </c>
      <c r="G141" s="105">
        <v>61</v>
      </c>
      <c r="H141" s="105" t="s">
        <v>764</v>
      </c>
      <c r="I141" s="105">
        <v>35006</v>
      </c>
      <c r="J141" s="105">
        <v>1</v>
      </c>
      <c r="K141" s="250" t="s">
        <v>937</v>
      </c>
      <c r="L141" s="105"/>
      <c r="M141" s="105" t="s">
        <v>938</v>
      </c>
      <c r="N141" s="105" t="s">
        <v>882</v>
      </c>
      <c r="O141" s="99">
        <v>1000</v>
      </c>
      <c r="P141" s="105">
        <v>10</v>
      </c>
      <c r="Q141" s="135">
        <v>0</v>
      </c>
      <c r="R141" s="135">
        <v>0</v>
      </c>
      <c r="S141" s="100">
        <v>10</v>
      </c>
      <c r="T141" s="100"/>
      <c r="U141" s="135">
        <v>1000</v>
      </c>
      <c r="V141" s="135">
        <f t="shared" si="0"/>
        <v>0</v>
      </c>
      <c r="W141" s="175">
        <v>617</v>
      </c>
      <c r="X141" s="14"/>
      <c r="Y141" s="14"/>
      <c r="Z141" s="14"/>
    </row>
    <row r="142" spans="1:26" ht="15" customHeight="1" x14ac:dyDescent="0.2">
      <c r="A142" s="575"/>
      <c r="B142" s="575"/>
      <c r="C142" s="575"/>
      <c r="D142" s="193">
        <v>127</v>
      </c>
      <c r="E142" s="173">
        <v>36889</v>
      </c>
      <c r="F142" s="105" t="s">
        <v>874</v>
      </c>
      <c r="G142" s="105">
        <v>61</v>
      </c>
      <c r="H142" s="105" t="s">
        <v>764</v>
      </c>
      <c r="I142" s="105">
        <v>35007</v>
      </c>
      <c r="J142" s="105">
        <v>1</v>
      </c>
      <c r="K142" s="250" t="s">
        <v>937</v>
      </c>
      <c r="L142" s="105"/>
      <c r="M142" s="105" t="s">
        <v>938</v>
      </c>
      <c r="N142" s="105" t="s">
        <v>882</v>
      </c>
      <c r="O142" s="99">
        <v>1000</v>
      </c>
      <c r="P142" s="105">
        <v>10</v>
      </c>
      <c r="Q142" s="135">
        <v>0</v>
      </c>
      <c r="R142" s="135">
        <v>0</v>
      </c>
      <c r="S142" s="100">
        <v>10</v>
      </c>
      <c r="T142" s="100"/>
      <c r="U142" s="135">
        <v>1000</v>
      </c>
      <c r="V142" s="135">
        <f t="shared" si="0"/>
        <v>0</v>
      </c>
      <c r="W142" s="175">
        <v>617</v>
      </c>
      <c r="X142" s="14"/>
      <c r="Y142" s="14"/>
      <c r="Z142" s="14"/>
    </row>
    <row r="143" spans="1:26" ht="15" customHeight="1" x14ac:dyDescent="0.2">
      <c r="A143" s="575"/>
      <c r="B143" s="575"/>
      <c r="C143" s="575"/>
      <c r="D143" s="193">
        <v>128</v>
      </c>
      <c r="E143" s="173">
        <v>36889</v>
      </c>
      <c r="F143" s="105" t="s">
        <v>874</v>
      </c>
      <c r="G143" s="105">
        <v>61</v>
      </c>
      <c r="H143" s="105" t="s">
        <v>764</v>
      </c>
      <c r="I143" s="105">
        <v>35008</v>
      </c>
      <c r="J143" s="105">
        <v>1</v>
      </c>
      <c r="K143" s="250" t="s">
        <v>937</v>
      </c>
      <c r="L143" s="105"/>
      <c r="M143" s="105" t="s">
        <v>938</v>
      </c>
      <c r="N143" s="105" t="s">
        <v>882</v>
      </c>
      <c r="O143" s="99">
        <v>1000</v>
      </c>
      <c r="P143" s="105">
        <v>10</v>
      </c>
      <c r="Q143" s="135">
        <v>0</v>
      </c>
      <c r="R143" s="135">
        <v>0</v>
      </c>
      <c r="S143" s="100">
        <v>10</v>
      </c>
      <c r="T143" s="100"/>
      <c r="U143" s="135">
        <v>1000</v>
      </c>
      <c r="V143" s="135">
        <f t="shared" si="0"/>
        <v>0</v>
      </c>
      <c r="W143" s="175">
        <v>617</v>
      </c>
      <c r="X143" s="14"/>
      <c r="Y143" s="14"/>
      <c r="Z143" s="14"/>
    </row>
    <row r="144" spans="1:26" ht="15" customHeight="1" x14ac:dyDescent="0.2">
      <c r="A144" s="575"/>
      <c r="B144" s="575"/>
      <c r="C144" s="575"/>
      <c r="D144" s="193">
        <v>129</v>
      </c>
      <c r="E144" s="173">
        <v>36889</v>
      </c>
      <c r="F144" s="105" t="s">
        <v>874</v>
      </c>
      <c r="G144" s="105">
        <v>61</v>
      </c>
      <c r="H144" s="105" t="s">
        <v>764</v>
      </c>
      <c r="I144" s="105">
        <v>35009</v>
      </c>
      <c r="J144" s="105">
        <v>1</v>
      </c>
      <c r="K144" s="250" t="s">
        <v>937</v>
      </c>
      <c r="L144" s="105"/>
      <c r="M144" s="105" t="s">
        <v>938</v>
      </c>
      <c r="N144" s="105" t="s">
        <v>882</v>
      </c>
      <c r="O144" s="99">
        <v>1000</v>
      </c>
      <c r="P144" s="105">
        <v>10</v>
      </c>
      <c r="Q144" s="135">
        <v>0</v>
      </c>
      <c r="R144" s="135">
        <v>0</v>
      </c>
      <c r="S144" s="100">
        <v>10</v>
      </c>
      <c r="T144" s="100"/>
      <c r="U144" s="135">
        <v>1000</v>
      </c>
      <c r="V144" s="135">
        <f t="shared" si="0"/>
        <v>0</v>
      </c>
      <c r="W144" s="175">
        <v>617</v>
      </c>
      <c r="X144" s="14"/>
      <c r="Y144" s="14"/>
      <c r="Z144" s="14"/>
    </row>
    <row r="145" spans="1:26" ht="15" customHeight="1" x14ac:dyDescent="0.2">
      <c r="A145" s="575"/>
      <c r="B145" s="575"/>
      <c r="C145" s="575"/>
      <c r="D145" s="193">
        <v>130</v>
      </c>
      <c r="E145" s="173">
        <v>36889</v>
      </c>
      <c r="F145" s="105" t="s">
        <v>874</v>
      </c>
      <c r="G145" s="105">
        <v>61</v>
      </c>
      <c r="H145" s="105" t="s">
        <v>764</v>
      </c>
      <c r="I145" s="105">
        <v>127166</v>
      </c>
      <c r="J145" s="105">
        <v>1</v>
      </c>
      <c r="K145" s="250" t="s">
        <v>937</v>
      </c>
      <c r="L145" s="105"/>
      <c r="M145" s="105" t="s">
        <v>938</v>
      </c>
      <c r="N145" s="105" t="s">
        <v>882</v>
      </c>
      <c r="O145" s="99">
        <v>1000</v>
      </c>
      <c r="P145" s="105">
        <v>10</v>
      </c>
      <c r="Q145" s="135">
        <v>0</v>
      </c>
      <c r="R145" s="135">
        <v>0</v>
      </c>
      <c r="S145" s="100">
        <v>10</v>
      </c>
      <c r="T145" s="100"/>
      <c r="U145" s="135">
        <v>1000</v>
      </c>
      <c r="V145" s="135">
        <f t="shared" si="0"/>
        <v>0</v>
      </c>
      <c r="W145" s="175">
        <v>617</v>
      </c>
      <c r="X145" s="14"/>
      <c r="Y145" s="14"/>
      <c r="Z145" s="14"/>
    </row>
    <row r="146" spans="1:26" ht="15" customHeight="1" x14ac:dyDescent="0.2">
      <c r="A146" s="575"/>
      <c r="B146" s="575"/>
      <c r="C146" s="575"/>
      <c r="D146" s="193">
        <v>131</v>
      </c>
      <c r="E146" s="173">
        <v>36889</v>
      </c>
      <c r="F146" s="105" t="s">
        <v>874</v>
      </c>
      <c r="G146" s="105">
        <v>61</v>
      </c>
      <c r="H146" s="105" t="s">
        <v>764</v>
      </c>
      <c r="I146" s="105">
        <v>127145</v>
      </c>
      <c r="J146" s="105">
        <v>1</v>
      </c>
      <c r="K146" s="250" t="s">
        <v>937</v>
      </c>
      <c r="L146" s="105"/>
      <c r="M146" s="105" t="s">
        <v>938</v>
      </c>
      <c r="N146" s="105" t="s">
        <v>882</v>
      </c>
      <c r="O146" s="99">
        <v>1000</v>
      </c>
      <c r="P146" s="105">
        <v>10</v>
      </c>
      <c r="Q146" s="135">
        <v>0</v>
      </c>
      <c r="R146" s="135">
        <v>0</v>
      </c>
      <c r="S146" s="100">
        <v>10</v>
      </c>
      <c r="T146" s="100"/>
      <c r="U146" s="135">
        <v>1000</v>
      </c>
      <c r="V146" s="135">
        <f t="shared" si="0"/>
        <v>0</v>
      </c>
      <c r="W146" s="175">
        <v>617</v>
      </c>
      <c r="X146" s="14"/>
      <c r="Y146" s="14"/>
      <c r="Z146" s="14"/>
    </row>
    <row r="147" spans="1:26" ht="15" customHeight="1" x14ac:dyDescent="0.2">
      <c r="A147" s="575"/>
      <c r="B147" s="575"/>
      <c r="C147" s="575"/>
      <c r="D147" s="193">
        <v>132</v>
      </c>
      <c r="E147" s="173">
        <v>36889</v>
      </c>
      <c r="F147" s="105" t="s">
        <v>874</v>
      </c>
      <c r="G147" s="105">
        <v>61</v>
      </c>
      <c r="H147" s="105" t="s">
        <v>764</v>
      </c>
      <c r="I147" s="105">
        <v>127144</v>
      </c>
      <c r="J147" s="105">
        <v>1</v>
      </c>
      <c r="K147" s="250" t="s">
        <v>937</v>
      </c>
      <c r="L147" s="105"/>
      <c r="M147" s="105" t="s">
        <v>938</v>
      </c>
      <c r="N147" s="105" t="s">
        <v>882</v>
      </c>
      <c r="O147" s="99">
        <v>1000</v>
      </c>
      <c r="P147" s="105">
        <v>10</v>
      </c>
      <c r="Q147" s="135">
        <v>0</v>
      </c>
      <c r="R147" s="135">
        <v>0</v>
      </c>
      <c r="S147" s="100">
        <v>10</v>
      </c>
      <c r="T147" s="100"/>
      <c r="U147" s="135">
        <v>1000</v>
      </c>
      <c r="V147" s="135">
        <f t="shared" si="0"/>
        <v>0</v>
      </c>
      <c r="W147" s="175">
        <v>617</v>
      </c>
      <c r="X147" s="14"/>
      <c r="Y147" s="14"/>
      <c r="Z147" s="14"/>
    </row>
    <row r="148" spans="1:26" ht="15" customHeight="1" x14ac:dyDescent="0.2">
      <c r="A148" s="575"/>
      <c r="B148" s="575"/>
      <c r="C148" s="575"/>
      <c r="D148" s="193">
        <v>133</v>
      </c>
      <c r="E148" s="173">
        <v>36889</v>
      </c>
      <c r="F148" s="105" t="s">
        <v>874</v>
      </c>
      <c r="G148" s="105">
        <v>61</v>
      </c>
      <c r="H148" s="105" t="s">
        <v>764</v>
      </c>
      <c r="I148" s="105">
        <v>35005</v>
      </c>
      <c r="J148" s="105">
        <v>1</v>
      </c>
      <c r="K148" s="250" t="s">
        <v>934</v>
      </c>
      <c r="L148" s="105"/>
      <c r="M148" s="105" t="s">
        <v>30</v>
      </c>
      <c r="N148" s="105" t="s">
        <v>882</v>
      </c>
      <c r="O148" s="99">
        <v>800</v>
      </c>
      <c r="P148" s="105">
        <v>10</v>
      </c>
      <c r="Q148" s="135">
        <v>0</v>
      </c>
      <c r="R148" s="135">
        <v>0</v>
      </c>
      <c r="S148" s="100">
        <v>10</v>
      </c>
      <c r="T148" s="100"/>
      <c r="U148" s="135">
        <v>800</v>
      </c>
      <c r="V148" s="135">
        <f t="shared" si="0"/>
        <v>0</v>
      </c>
      <c r="W148" s="175">
        <v>617</v>
      </c>
      <c r="X148" s="14"/>
      <c r="Y148" s="14"/>
      <c r="Z148" s="14"/>
    </row>
    <row r="149" spans="1:26" ht="15" customHeight="1" x14ac:dyDescent="0.2">
      <c r="A149" s="575"/>
      <c r="B149" s="575"/>
      <c r="C149" s="575"/>
      <c r="D149" s="193">
        <v>134</v>
      </c>
      <c r="E149" s="173">
        <v>36889</v>
      </c>
      <c r="F149" s="105" t="s">
        <v>874</v>
      </c>
      <c r="G149" s="105">
        <v>61</v>
      </c>
      <c r="H149" s="105" t="s">
        <v>764</v>
      </c>
      <c r="I149" s="105">
        <v>35058</v>
      </c>
      <c r="J149" s="105">
        <v>1</v>
      </c>
      <c r="K149" s="250" t="s">
        <v>934</v>
      </c>
      <c r="L149" s="105"/>
      <c r="M149" s="105"/>
      <c r="N149" s="105" t="s">
        <v>882</v>
      </c>
      <c r="O149" s="99">
        <v>800</v>
      </c>
      <c r="P149" s="105">
        <v>10</v>
      </c>
      <c r="Q149" s="135">
        <v>0</v>
      </c>
      <c r="R149" s="135">
        <v>0</v>
      </c>
      <c r="S149" s="100">
        <v>10</v>
      </c>
      <c r="T149" s="100"/>
      <c r="U149" s="135">
        <v>800</v>
      </c>
      <c r="V149" s="135">
        <f t="shared" si="0"/>
        <v>0</v>
      </c>
      <c r="W149" s="175">
        <v>617</v>
      </c>
      <c r="X149" s="14"/>
      <c r="Y149" s="14"/>
      <c r="Z149" s="14"/>
    </row>
    <row r="150" spans="1:26" ht="15" customHeight="1" x14ac:dyDescent="0.2">
      <c r="A150" s="575"/>
      <c r="B150" s="575"/>
      <c r="C150" s="575"/>
      <c r="D150" s="193">
        <v>135</v>
      </c>
      <c r="E150" s="173">
        <v>36889</v>
      </c>
      <c r="F150" s="105" t="s">
        <v>874</v>
      </c>
      <c r="G150" s="105">
        <v>61</v>
      </c>
      <c r="H150" s="105" t="s">
        <v>764</v>
      </c>
      <c r="I150" s="105">
        <v>35077</v>
      </c>
      <c r="J150" s="105">
        <v>1</v>
      </c>
      <c r="K150" s="250" t="s">
        <v>934</v>
      </c>
      <c r="L150" s="105"/>
      <c r="M150" s="105"/>
      <c r="N150" s="105" t="s">
        <v>882</v>
      </c>
      <c r="O150" s="99">
        <v>800</v>
      </c>
      <c r="P150" s="105">
        <v>10</v>
      </c>
      <c r="Q150" s="135">
        <v>0</v>
      </c>
      <c r="R150" s="135">
        <v>0</v>
      </c>
      <c r="S150" s="100">
        <v>10</v>
      </c>
      <c r="T150" s="100"/>
      <c r="U150" s="135">
        <v>800</v>
      </c>
      <c r="V150" s="135">
        <f t="shared" si="0"/>
        <v>0</v>
      </c>
      <c r="W150" s="175">
        <v>617</v>
      </c>
      <c r="X150" s="14"/>
      <c r="Y150" s="14"/>
      <c r="Z150" s="14"/>
    </row>
    <row r="151" spans="1:26" ht="15" customHeight="1" x14ac:dyDescent="0.2">
      <c r="A151" s="575"/>
      <c r="B151" s="575"/>
      <c r="C151" s="575"/>
      <c r="D151" s="193">
        <v>136</v>
      </c>
      <c r="E151" s="173">
        <v>36889</v>
      </c>
      <c r="F151" s="105" t="s">
        <v>874</v>
      </c>
      <c r="G151" s="105">
        <v>61</v>
      </c>
      <c r="H151" s="105" t="s">
        <v>764</v>
      </c>
      <c r="I151" s="105">
        <v>35076</v>
      </c>
      <c r="J151" s="105">
        <v>1</v>
      </c>
      <c r="K151" s="250" t="s">
        <v>934</v>
      </c>
      <c r="L151" s="105"/>
      <c r="M151" s="105"/>
      <c r="N151" s="105" t="s">
        <v>882</v>
      </c>
      <c r="O151" s="99">
        <v>800</v>
      </c>
      <c r="P151" s="105">
        <v>10</v>
      </c>
      <c r="Q151" s="135">
        <v>0</v>
      </c>
      <c r="R151" s="135">
        <v>0</v>
      </c>
      <c r="S151" s="100">
        <v>10</v>
      </c>
      <c r="T151" s="100"/>
      <c r="U151" s="135">
        <v>800</v>
      </c>
      <c r="V151" s="135">
        <f t="shared" si="0"/>
        <v>0</v>
      </c>
      <c r="W151" s="175">
        <v>617</v>
      </c>
      <c r="X151" s="14"/>
      <c r="Y151" s="14"/>
      <c r="Z151" s="14"/>
    </row>
    <row r="152" spans="1:26" ht="15" customHeight="1" x14ac:dyDescent="0.2">
      <c r="A152" s="575"/>
      <c r="B152" s="575"/>
      <c r="C152" s="575"/>
      <c r="D152" s="193">
        <v>137</v>
      </c>
      <c r="E152" s="173">
        <v>36889</v>
      </c>
      <c r="F152" s="105" t="s">
        <v>874</v>
      </c>
      <c r="G152" s="105">
        <v>61</v>
      </c>
      <c r="H152" s="105" t="s">
        <v>764</v>
      </c>
      <c r="I152" s="105">
        <v>35075</v>
      </c>
      <c r="J152" s="105">
        <v>1</v>
      </c>
      <c r="K152" s="250" t="s">
        <v>934</v>
      </c>
      <c r="L152" s="105"/>
      <c r="M152" s="105"/>
      <c r="N152" s="105" t="s">
        <v>882</v>
      </c>
      <c r="O152" s="99">
        <v>800</v>
      </c>
      <c r="P152" s="105">
        <v>10</v>
      </c>
      <c r="Q152" s="135">
        <v>0</v>
      </c>
      <c r="R152" s="135">
        <v>0</v>
      </c>
      <c r="S152" s="100">
        <v>10</v>
      </c>
      <c r="T152" s="100"/>
      <c r="U152" s="135">
        <v>800</v>
      </c>
      <c r="V152" s="135">
        <f t="shared" si="0"/>
        <v>0</v>
      </c>
      <c r="W152" s="175">
        <v>617</v>
      </c>
      <c r="X152" s="14"/>
      <c r="Y152" s="14"/>
      <c r="Z152" s="14"/>
    </row>
    <row r="153" spans="1:26" ht="15" customHeight="1" x14ac:dyDescent="0.2">
      <c r="A153" s="575"/>
      <c r="B153" s="575"/>
      <c r="C153" s="575"/>
      <c r="D153" s="193">
        <v>138</v>
      </c>
      <c r="E153" s="173">
        <v>36889</v>
      </c>
      <c r="F153" s="105" t="s">
        <v>874</v>
      </c>
      <c r="G153" s="105">
        <v>61</v>
      </c>
      <c r="H153" s="105" t="s">
        <v>764</v>
      </c>
      <c r="I153" s="105">
        <v>35074</v>
      </c>
      <c r="J153" s="105">
        <v>1</v>
      </c>
      <c r="K153" s="250" t="s">
        <v>934</v>
      </c>
      <c r="L153" s="105"/>
      <c r="M153" s="105"/>
      <c r="N153" s="105" t="s">
        <v>882</v>
      </c>
      <c r="O153" s="99">
        <v>800</v>
      </c>
      <c r="P153" s="105">
        <v>10</v>
      </c>
      <c r="Q153" s="135">
        <v>0</v>
      </c>
      <c r="R153" s="135">
        <v>0</v>
      </c>
      <c r="S153" s="100">
        <v>10</v>
      </c>
      <c r="T153" s="100"/>
      <c r="U153" s="135">
        <v>800</v>
      </c>
      <c r="V153" s="135">
        <f t="shared" si="0"/>
        <v>0</v>
      </c>
      <c r="W153" s="175">
        <v>617</v>
      </c>
      <c r="X153" s="14"/>
      <c r="Y153" s="14"/>
      <c r="Z153" s="14"/>
    </row>
    <row r="154" spans="1:26" ht="15" customHeight="1" x14ac:dyDescent="0.2">
      <c r="A154" s="575"/>
      <c r="B154" s="575"/>
      <c r="C154" s="575"/>
      <c r="D154" s="193">
        <v>139</v>
      </c>
      <c r="E154" s="173">
        <v>36889</v>
      </c>
      <c r="F154" s="105" t="s">
        <v>874</v>
      </c>
      <c r="G154" s="105">
        <v>61</v>
      </c>
      <c r="H154" s="105" t="s">
        <v>764</v>
      </c>
      <c r="I154" s="105">
        <v>35061</v>
      </c>
      <c r="J154" s="105">
        <v>1</v>
      </c>
      <c r="K154" s="250" t="s">
        <v>934</v>
      </c>
      <c r="L154" s="105"/>
      <c r="M154" s="105"/>
      <c r="N154" s="105" t="s">
        <v>882</v>
      </c>
      <c r="O154" s="99">
        <v>800</v>
      </c>
      <c r="P154" s="105">
        <v>10</v>
      </c>
      <c r="Q154" s="135">
        <v>0</v>
      </c>
      <c r="R154" s="135">
        <v>0</v>
      </c>
      <c r="S154" s="100">
        <v>10</v>
      </c>
      <c r="T154" s="100"/>
      <c r="U154" s="135">
        <v>800</v>
      </c>
      <c r="V154" s="135">
        <f t="shared" si="0"/>
        <v>0</v>
      </c>
      <c r="W154" s="175">
        <v>617</v>
      </c>
      <c r="X154" s="14"/>
      <c r="Y154" s="14"/>
      <c r="Z154" s="14"/>
    </row>
    <row r="155" spans="1:26" ht="15" customHeight="1" x14ac:dyDescent="0.2">
      <c r="A155" s="575"/>
      <c r="B155" s="575"/>
      <c r="C155" s="575"/>
      <c r="D155" s="193">
        <v>140</v>
      </c>
      <c r="E155" s="173">
        <v>36889</v>
      </c>
      <c r="F155" s="105" t="s">
        <v>874</v>
      </c>
      <c r="G155" s="105">
        <v>61</v>
      </c>
      <c r="H155" s="105" t="s">
        <v>764</v>
      </c>
      <c r="I155" s="105">
        <v>35130</v>
      </c>
      <c r="J155" s="105">
        <v>1</v>
      </c>
      <c r="K155" s="250" t="s">
        <v>776</v>
      </c>
      <c r="L155" s="105"/>
      <c r="M155" s="105"/>
      <c r="N155" s="105" t="s">
        <v>882</v>
      </c>
      <c r="O155" s="99">
        <v>1382.4</v>
      </c>
      <c r="P155" s="105">
        <v>10</v>
      </c>
      <c r="Q155" s="135">
        <v>0</v>
      </c>
      <c r="R155" s="135">
        <v>0</v>
      </c>
      <c r="S155" s="100">
        <v>10</v>
      </c>
      <c r="T155" s="100"/>
      <c r="U155" s="135">
        <v>1382.4</v>
      </c>
      <c r="V155" s="135">
        <f t="shared" si="0"/>
        <v>0</v>
      </c>
      <c r="W155" s="175">
        <v>617</v>
      </c>
      <c r="X155" s="14"/>
      <c r="Y155" s="14"/>
      <c r="Z155" s="14"/>
    </row>
    <row r="156" spans="1:26" ht="15" customHeight="1" x14ac:dyDescent="0.2">
      <c r="A156" s="575"/>
      <c r="B156" s="575"/>
      <c r="C156" s="575"/>
      <c r="D156" s="193">
        <v>141</v>
      </c>
      <c r="E156" s="173">
        <v>36889</v>
      </c>
      <c r="F156" s="105" t="s">
        <v>874</v>
      </c>
      <c r="G156" s="105">
        <v>61</v>
      </c>
      <c r="H156" s="105" t="s">
        <v>764</v>
      </c>
      <c r="I156" s="105">
        <v>35033</v>
      </c>
      <c r="J156" s="105">
        <v>1</v>
      </c>
      <c r="K156" s="250" t="s">
        <v>939</v>
      </c>
      <c r="L156" s="105"/>
      <c r="M156" s="105"/>
      <c r="N156" s="105" t="s">
        <v>882</v>
      </c>
      <c r="O156" s="99">
        <v>1382.4</v>
      </c>
      <c r="P156" s="105">
        <v>10</v>
      </c>
      <c r="Q156" s="135">
        <v>0</v>
      </c>
      <c r="R156" s="135">
        <v>0</v>
      </c>
      <c r="S156" s="100">
        <v>10</v>
      </c>
      <c r="T156" s="100"/>
      <c r="U156" s="135">
        <v>1382.4</v>
      </c>
      <c r="V156" s="135">
        <f t="shared" si="0"/>
        <v>0</v>
      </c>
      <c r="W156" s="175">
        <v>617</v>
      </c>
      <c r="X156" s="14"/>
      <c r="Y156" s="14"/>
      <c r="Z156" s="14"/>
    </row>
    <row r="157" spans="1:26" ht="15" customHeight="1" x14ac:dyDescent="0.2">
      <c r="A157" s="575"/>
      <c r="B157" s="575"/>
      <c r="C157" s="575"/>
      <c r="D157" s="193">
        <v>142</v>
      </c>
      <c r="E157" s="173">
        <v>36889</v>
      </c>
      <c r="F157" s="105" t="s">
        <v>874</v>
      </c>
      <c r="G157" s="105">
        <v>61</v>
      </c>
      <c r="H157" s="105" t="s">
        <v>764</v>
      </c>
      <c r="I157" s="105">
        <v>35034</v>
      </c>
      <c r="J157" s="105">
        <v>1</v>
      </c>
      <c r="K157" s="250" t="s">
        <v>939</v>
      </c>
      <c r="L157" s="105"/>
      <c r="M157" s="105"/>
      <c r="N157" s="105" t="s">
        <v>882</v>
      </c>
      <c r="O157" s="99">
        <v>1382.4</v>
      </c>
      <c r="P157" s="105">
        <v>10</v>
      </c>
      <c r="Q157" s="135">
        <v>0</v>
      </c>
      <c r="R157" s="135">
        <v>0</v>
      </c>
      <c r="S157" s="100">
        <v>10</v>
      </c>
      <c r="T157" s="100"/>
      <c r="U157" s="135">
        <v>1382.4</v>
      </c>
      <c r="V157" s="135">
        <f t="shared" si="0"/>
        <v>0</v>
      </c>
      <c r="W157" s="175">
        <v>617</v>
      </c>
      <c r="X157" s="14"/>
      <c r="Y157" s="14"/>
      <c r="Z157" s="14"/>
    </row>
    <row r="158" spans="1:26" ht="15" customHeight="1" x14ac:dyDescent="0.2">
      <c r="A158" s="575"/>
      <c r="B158" s="575"/>
      <c r="C158" s="575"/>
      <c r="D158" s="193">
        <v>143</v>
      </c>
      <c r="E158" s="173">
        <v>36889</v>
      </c>
      <c r="F158" s="105" t="s">
        <v>874</v>
      </c>
      <c r="G158" s="105">
        <v>61</v>
      </c>
      <c r="H158" s="105" t="s">
        <v>764</v>
      </c>
      <c r="I158" s="105">
        <v>35035</v>
      </c>
      <c r="J158" s="105">
        <v>1</v>
      </c>
      <c r="K158" s="250" t="s">
        <v>939</v>
      </c>
      <c r="L158" s="105"/>
      <c r="M158" s="105"/>
      <c r="N158" s="105" t="s">
        <v>882</v>
      </c>
      <c r="O158" s="99">
        <v>1382.4</v>
      </c>
      <c r="P158" s="105">
        <v>10</v>
      </c>
      <c r="Q158" s="135">
        <v>0</v>
      </c>
      <c r="R158" s="135">
        <v>0</v>
      </c>
      <c r="S158" s="100">
        <v>10</v>
      </c>
      <c r="T158" s="100"/>
      <c r="U158" s="135">
        <v>1382.4</v>
      </c>
      <c r="V158" s="135">
        <f t="shared" si="0"/>
        <v>0</v>
      </c>
      <c r="W158" s="175">
        <v>617</v>
      </c>
      <c r="X158" s="14"/>
      <c r="Y158" s="14"/>
      <c r="Z158" s="14"/>
    </row>
    <row r="159" spans="1:26" ht="15" customHeight="1" x14ac:dyDescent="0.2">
      <c r="A159" s="575"/>
      <c r="B159" s="575"/>
      <c r="C159" s="575"/>
      <c r="D159" s="193">
        <v>144</v>
      </c>
      <c r="E159" s="173">
        <v>36889</v>
      </c>
      <c r="F159" s="105" t="s">
        <v>874</v>
      </c>
      <c r="G159" s="105">
        <v>61</v>
      </c>
      <c r="H159" s="105" t="s">
        <v>764</v>
      </c>
      <c r="I159" s="105">
        <v>35036</v>
      </c>
      <c r="J159" s="105">
        <v>1</v>
      </c>
      <c r="K159" s="250" t="s">
        <v>939</v>
      </c>
      <c r="L159" s="105"/>
      <c r="M159" s="105"/>
      <c r="N159" s="105" t="s">
        <v>882</v>
      </c>
      <c r="O159" s="99">
        <v>1382.4</v>
      </c>
      <c r="P159" s="105">
        <v>10</v>
      </c>
      <c r="Q159" s="135">
        <v>0</v>
      </c>
      <c r="R159" s="135">
        <v>0</v>
      </c>
      <c r="S159" s="100">
        <v>10</v>
      </c>
      <c r="T159" s="100"/>
      <c r="U159" s="135">
        <v>1382.4</v>
      </c>
      <c r="V159" s="135">
        <f t="shared" si="0"/>
        <v>0</v>
      </c>
      <c r="W159" s="175">
        <v>617</v>
      </c>
      <c r="X159" s="14"/>
      <c r="Y159" s="14"/>
      <c r="Z159" s="14"/>
    </row>
    <row r="160" spans="1:26" ht="15" customHeight="1" x14ac:dyDescent="0.2">
      <c r="A160" s="575"/>
      <c r="B160" s="575"/>
      <c r="C160" s="575"/>
      <c r="D160" s="193">
        <v>145</v>
      </c>
      <c r="E160" s="173">
        <v>36889</v>
      </c>
      <c r="F160" s="105" t="s">
        <v>874</v>
      </c>
      <c r="G160" s="105">
        <v>61</v>
      </c>
      <c r="H160" s="105" t="s">
        <v>764</v>
      </c>
      <c r="I160" s="105">
        <v>35037</v>
      </c>
      <c r="J160" s="105">
        <v>1</v>
      </c>
      <c r="K160" s="250" t="s">
        <v>939</v>
      </c>
      <c r="L160" s="105"/>
      <c r="M160" s="105"/>
      <c r="N160" s="105" t="s">
        <v>882</v>
      </c>
      <c r="O160" s="99">
        <v>1382.4</v>
      </c>
      <c r="P160" s="105">
        <v>10</v>
      </c>
      <c r="Q160" s="135">
        <v>0</v>
      </c>
      <c r="R160" s="135">
        <v>0</v>
      </c>
      <c r="S160" s="100">
        <v>10</v>
      </c>
      <c r="T160" s="100"/>
      <c r="U160" s="135">
        <v>1382.4</v>
      </c>
      <c r="V160" s="135">
        <f t="shared" si="0"/>
        <v>0</v>
      </c>
      <c r="W160" s="175">
        <v>617</v>
      </c>
      <c r="X160" s="14"/>
      <c r="Y160" s="14"/>
      <c r="Z160" s="14"/>
    </row>
    <row r="161" spans="1:26" ht="15" customHeight="1" x14ac:dyDescent="0.2">
      <c r="A161" s="575"/>
      <c r="B161" s="575"/>
      <c r="C161" s="575"/>
      <c r="D161" s="193">
        <v>146</v>
      </c>
      <c r="E161" s="173">
        <v>36889</v>
      </c>
      <c r="F161" s="105" t="s">
        <v>874</v>
      </c>
      <c r="G161" s="105">
        <v>61</v>
      </c>
      <c r="H161" s="105" t="s">
        <v>764</v>
      </c>
      <c r="I161" s="105">
        <v>35038</v>
      </c>
      <c r="J161" s="105">
        <v>1</v>
      </c>
      <c r="K161" s="250" t="s">
        <v>939</v>
      </c>
      <c r="L161" s="105"/>
      <c r="M161" s="105"/>
      <c r="N161" s="105" t="s">
        <v>882</v>
      </c>
      <c r="O161" s="99">
        <v>1382.4</v>
      </c>
      <c r="P161" s="105">
        <v>10</v>
      </c>
      <c r="Q161" s="135">
        <v>0</v>
      </c>
      <c r="R161" s="135">
        <v>0</v>
      </c>
      <c r="S161" s="100">
        <v>10</v>
      </c>
      <c r="T161" s="100"/>
      <c r="U161" s="135">
        <v>1382.4</v>
      </c>
      <c r="V161" s="135">
        <f t="shared" si="0"/>
        <v>0</v>
      </c>
      <c r="W161" s="175">
        <v>617</v>
      </c>
      <c r="X161" s="14"/>
      <c r="Y161" s="14"/>
      <c r="Z161" s="14"/>
    </row>
    <row r="162" spans="1:26" ht="15" customHeight="1" x14ac:dyDescent="0.2">
      <c r="A162" s="575"/>
      <c r="B162" s="575"/>
      <c r="C162" s="575"/>
      <c r="D162" s="193">
        <v>147</v>
      </c>
      <c r="E162" s="173">
        <v>36889</v>
      </c>
      <c r="F162" s="105" t="s">
        <v>874</v>
      </c>
      <c r="G162" s="105">
        <v>61</v>
      </c>
      <c r="H162" s="105" t="s">
        <v>764</v>
      </c>
      <c r="I162" s="105">
        <v>35039</v>
      </c>
      <c r="J162" s="105">
        <v>1</v>
      </c>
      <c r="K162" s="250" t="s">
        <v>939</v>
      </c>
      <c r="L162" s="577"/>
      <c r="M162" s="577"/>
      <c r="N162" s="105" t="s">
        <v>882</v>
      </c>
      <c r="O162" s="99">
        <v>1382.4</v>
      </c>
      <c r="P162" s="105">
        <v>10</v>
      </c>
      <c r="Q162" s="135">
        <v>0</v>
      </c>
      <c r="R162" s="135">
        <v>0</v>
      </c>
      <c r="S162" s="100">
        <v>10</v>
      </c>
      <c r="T162" s="100"/>
      <c r="U162" s="135">
        <v>1382.4</v>
      </c>
      <c r="V162" s="135">
        <f t="shared" si="0"/>
        <v>0</v>
      </c>
      <c r="W162" s="175">
        <v>617</v>
      </c>
      <c r="X162" s="14"/>
      <c r="Y162" s="14"/>
      <c r="Z162" s="14"/>
    </row>
    <row r="163" spans="1:26" ht="15" customHeight="1" x14ac:dyDescent="0.2">
      <c r="A163" s="575"/>
      <c r="B163" s="575"/>
      <c r="C163" s="575"/>
      <c r="D163" s="193">
        <v>148</v>
      </c>
      <c r="E163" s="173">
        <v>36889</v>
      </c>
      <c r="F163" s="105" t="s">
        <v>874</v>
      </c>
      <c r="G163" s="105">
        <v>61</v>
      </c>
      <c r="H163" s="105" t="s">
        <v>764</v>
      </c>
      <c r="I163" s="105">
        <v>35055</v>
      </c>
      <c r="J163" s="105">
        <v>1</v>
      </c>
      <c r="K163" s="250" t="s">
        <v>939</v>
      </c>
      <c r="L163" s="577"/>
      <c r="M163" s="577"/>
      <c r="N163" s="105" t="s">
        <v>882</v>
      </c>
      <c r="O163" s="99">
        <v>1382.4</v>
      </c>
      <c r="P163" s="105">
        <v>10</v>
      </c>
      <c r="Q163" s="135">
        <v>0</v>
      </c>
      <c r="R163" s="135">
        <v>0</v>
      </c>
      <c r="S163" s="100">
        <v>10</v>
      </c>
      <c r="T163" s="100"/>
      <c r="U163" s="135">
        <v>1382.4</v>
      </c>
      <c r="V163" s="135">
        <f t="shared" si="0"/>
        <v>0</v>
      </c>
      <c r="W163" s="175">
        <v>617</v>
      </c>
      <c r="X163" s="14"/>
      <c r="Y163" s="14"/>
      <c r="Z163" s="14"/>
    </row>
    <row r="164" spans="1:26" ht="15" customHeight="1" x14ac:dyDescent="0.2">
      <c r="A164" s="575"/>
      <c r="B164" s="575"/>
      <c r="C164" s="575"/>
      <c r="D164" s="193">
        <v>149</v>
      </c>
      <c r="E164" s="173">
        <v>36889</v>
      </c>
      <c r="F164" s="105" t="s">
        <v>874</v>
      </c>
      <c r="G164" s="105">
        <v>61</v>
      </c>
      <c r="H164" s="105" t="s">
        <v>764</v>
      </c>
      <c r="I164" s="105"/>
      <c r="J164" s="105">
        <v>1</v>
      </c>
      <c r="K164" s="250" t="s">
        <v>888</v>
      </c>
      <c r="L164" s="105"/>
      <c r="M164" s="105"/>
      <c r="N164" s="105" t="s">
        <v>882</v>
      </c>
      <c r="O164" s="99">
        <v>1200</v>
      </c>
      <c r="P164" s="105">
        <v>10</v>
      </c>
      <c r="Q164" s="135">
        <v>0</v>
      </c>
      <c r="R164" s="135">
        <v>0</v>
      </c>
      <c r="S164" s="100">
        <v>10</v>
      </c>
      <c r="T164" s="100"/>
      <c r="U164" s="135">
        <v>1200</v>
      </c>
      <c r="V164" s="135">
        <f t="shared" si="0"/>
        <v>0</v>
      </c>
      <c r="W164" s="175">
        <v>617</v>
      </c>
      <c r="X164" s="14"/>
      <c r="Y164" s="14"/>
      <c r="Z164" s="14"/>
    </row>
    <row r="165" spans="1:26" ht="15" customHeight="1" x14ac:dyDescent="0.2">
      <c r="A165" s="575"/>
      <c r="B165" s="575"/>
      <c r="C165" s="575"/>
      <c r="D165" s="193">
        <v>150</v>
      </c>
      <c r="E165" s="173">
        <v>36889</v>
      </c>
      <c r="F165" s="105" t="s">
        <v>874</v>
      </c>
      <c r="G165" s="105">
        <v>61</v>
      </c>
      <c r="H165" s="105" t="s">
        <v>815</v>
      </c>
      <c r="I165" s="105">
        <v>35029</v>
      </c>
      <c r="J165" s="105">
        <v>1</v>
      </c>
      <c r="K165" s="250" t="s">
        <v>901</v>
      </c>
      <c r="L165" s="105"/>
      <c r="M165" s="105"/>
      <c r="N165" s="105" t="s">
        <v>893</v>
      </c>
      <c r="O165" s="99">
        <v>100</v>
      </c>
      <c r="P165" s="105">
        <v>10</v>
      </c>
      <c r="Q165" s="135">
        <v>0</v>
      </c>
      <c r="R165" s="135">
        <v>0</v>
      </c>
      <c r="S165" s="100">
        <v>10</v>
      </c>
      <c r="T165" s="100"/>
      <c r="U165" s="135">
        <v>100</v>
      </c>
      <c r="V165" s="135">
        <f t="shared" si="0"/>
        <v>0</v>
      </c>
      <c r="W165" s="175">
        <v>619</v>
      </c>
      <c r="X165" s="14"/>
      <c r="Y165" s="14"/>
      <c r="Z165" s="14"/>
    </row>
    <row r="166" spans="1:26" ht="15" customHeight="1" x14ac:dyDescent="0.2">
      <c r="A166" s="575"/>
      <c r="B166" s="575"/>
      <c r="C166" s="575"/>
      <c r="D166" s="193">
        <v>151</v>
      </c>
      <c r="E166" s="173">
        <v>36889</v>
      </c>
      <c r="F166" s="105" t="s">
        <v>874</v>
      </c>
      <c r="G166" s="105">
        <v>61</v>
      </c>
      <c r="H166" s="105" t="s">
        <v>764</v>
      </c>
      <c r="I166" s="105">
        <v>35160</v>
      </c>
      <c r="J166" s="105">
        <v>1</v>
      </c>
      <c r="K166" s="250" t="s">
        <v>888</v>
      </c>
      <c r="L166" s="105"/>
      <c r="M166" s="105"/>
      <c r="N166" s="105" t="s">
        <v>940</v>
      </c>
      <c r="O166" s="99">
        <v>400</v>
      </c>
      <c r="P166" s="105">
        <v>10</v>
      </c>
      <c r="Q166" s="135">
        <v>0</v>
      </c>
      <c r="R166" s="135">
        <v>0</v>
      </c>
      <c r="S166" s="100">
        <v>10</v>
      </c>
      <c r="T166" s="100"/>
      <c r="U166" s="135">
        <v>400</v>
      </c>
      <c r="V166" s="135">
        <f t="shared" si="0"/>
        <v>0</v>
      </c>
      <c r="W166" s="175">
        <v>617</v>
      </c>
      <c r="X166" s="14"/>
      <c r="Y166" s="14"/>
      <c r="Z166" s="14"/>
    </row>
    <row r="167" spans="1:26" ht="15" customHeight="1" x14ac:dyDescent="0.2">
      <c r="A167" s="575"/>
      <c r="B167" s="575"/>
      <c r="C167" s="575"/>
      <c r="D167" s="193">
        <v>152</v>
      </c>
      <c r="E167" s="173">
        <v>36889</v>
      </c>
      <c r="F167" s="105" t="s">
        <v>874</v>
      </c>
      <c r="G167" s="105">
        <v>61</v>
      </c>
      <c r="H167" s="105" t="s">
        <v>764</v>
      </c>
      <c r="I167" s="105">
        <v>35241</v>
      </c>
      <c r="J167" s="105">
        <v>1</v>
      </c>
      <c r="K167" s="250" t="s">
        <v>941</v>
      </c>
      <c r="L167" s="105"/>
      <c r="M167" s="105"/>
      <c r="N167" s="105" t="s">
        <v>940</v>
      </c>
      <c r="O167" s="99">
        <v>400</v>
      </c>
      <c r="P167" s="105">
        <v>10</v>
      </c>
      <c r="Q167" s="135">
        <v>0</v>
      </c>
      <c r="R167" s="135">
        <v>0</v>
      </c>
      <c r="S167" s="100">
        <v>10</v>
      </c>
      <c r="T167" s="100"/>
      <c r="U167" s="135">
        <v>400</v>
      </c>
      <c r="V167" s="135">
        <f t="shared" si="0"/>
        <v>0</v>
      </c>
      <c r="W167" s="175">
        <v>617</v>
      </c>
      <c r="X167" s="14"/>
      <c r="Y167" s="14"/>
      <c r="Z167" s="14"/>
    </row>
    <row r="168" spans="1:26" ht="15" customHeight="1" x14ac:dyDescent="0.2">
      <c r="A168" s="575"/>
      <c r="B168" s="575"/>
      <c r="C168" s="575"/>
      <c r="D168" s="193">
        <v>153</v>
      </c>
      <c r="E168" s="173">
        <v>36889</v>
      </c>
      <c r="F168" s="105" t="s">
        <v>874</v>
      </c>
      <c r="G168" s="105">
        <v>61</v>
      </c>
      <c r="H168" s="105" t="s">
        <v>764</v>
      </c>
      <c r="I168" s="105">
        <v>35047</v>
      </c>
      <c r="J168" s="105">
        <v>1</v>
      </c>
      <c r="K168" s="250" t="s">
        <v>941</v>
      </c>
      <c r="L168" s="105"/>
      <c r="M168" s="105"/>
      <c r="N168" s="105" t="s">
        <v>940</v>
      </c>
      <c r="O168" s="99">
        <v>400</v>
      </c>
      <c r="P168" s="105">
        <v>10</v>
      </c>
      <c r="Q168" s="135">
        <v>0</v>
      </c>
      <c r="R168" s="135">
        <v>0</v>
      </c>
      <c r="S168" s="100">
        <v>10</v>
      </c>
      <c r="T168" s="100"/>
      <c r="U168" s="135">
        <v>400</v>
      </c>
      <c r="V168" s="135">
        <f t="shared" si="0"/>
        <v>0</v>
      </c>
      <c r="W168" s="175">
        <v>617</v>
      </c>
      <c r="X168" s="14"/>
      <c r="Y168" s="14"/>
      <c r="Z168" s="14"/>
    </row>
    <row r="169" spans="1:26" ht="15" customHeight="1" x14ac:dyDescent="0.2">
      <c r="A169" s="575"/>
      <c r="B169" s="575"/>
      <c r="C169" s="575"/>
      <c r="D169" s="193">
        <v>154</v>
      </c>
      <c r="E169" s="173">
        <v>36889</v>
      </c>
      <c r="F169" s="105" t="s">
        <v>874</v>
      </c>
      <c r="G169" s="105">
        <v>61</v>
      </c>
      <c r="H169" s="105" t="s">
        <v>764</v>
      </c>
      <c r="I169" s="105">
        <v>35269</v>
      </c>
      <c r="J169" s="105">
        <v>1</v>
      </c>
      <c r="K169" s="250" t="s">
        <v>941</v>
      </c>
      <c r="L169" s="105"/>
      <c r="M169" s="105"/>
      <c r="N169" s="105" t="s">
        <v>940</v>
      </c>
      <c r="O169" s="99">
        <v>400</v>
      </c>
      <c r="P169" s="105">
        <v>10</v>
      </c>
      <c r="Q169" s="135">
        <v>0</v>
      </c>
      <c r="R169" s="135">
        <v>0</v>
      </c>
      <c r="S169" s="100">
        <v>10</v>
      </c>
      <c r="T169" s="100"/>
      <c r="U169" s="135">
        <v>400</v>
      </c>
      <c r="V169" s="135">
        <f t="shared" si="0"/>
        <v>0</v>
      </c>
      <c r="W169" s="175">
        <v>617</v>
      </c>
      <c r="X169" s="14"/>
      <c r="Y169" s="14"/>
      <c r="Z169" s="14"/>
    </row>
    <row r="170" spans="1:26" ht="15" customHeight="1" x14ac:dyDescent="0.2">
      <c r="A170" s="575"/>
      <c r="B170" s="575"/>
      <c r="C170" s="575"/>
      <c r="D170" s="193">
        <v>155</v>
      </c>
      <c r="E170" s="173">
        <v>36889</v>
      </c>
      <c r="F170" s="105" t="s">
        <v>874</v>
      </c>
      <c r="G170" s="105">
        <v>61</v>
      </c>
      <c r="H170" s="105" t="s">
        <v>764</v>
      </c>
      <c r="I170" s="105">
        <v>127991</v>
      </c>
      <c r="J170" s="105">
        <v>1</v>
      </c>
      <c r="K170" s="250" t="s">
        <v>926</v>
      </c>
      <c r="L170" s="105"/>
      <c r="M170" s="105"/>
      <c r="N170" s="105" t="s">
        <v>940</v>
      </c>
      <c r="O170" s="99">
        <v>2770.87</v>
      </c>
      <c r="P170" s="105">
        <v>10</v>
      </c>
      <c r="Q170" s="135">
        <v>0</v>
      </c>
      <c r="R170" s="135">
        <v>0</v>
      </c>
      <c r="S170" s="100">
        <v>10</v>
      </c>
      <c r="T170" s="100"/>
      <c r="U170" s="135">
        <v>2770.87</v>
      </c>
      <c r="V170" s="135">
        <f t="shared" si="0"/>
        <v>0</v>
      </c>
      <c r="W170" s="175">
        <v>617</v>
      </c>
      <c r="X170" s="14"/>
      <c r="Y170" s="14"/>
      <c r="Z170" s="14"/>
    </row>
    <row r="171" spans="1:26" ht="15" customHeight="1" x14ac:dyDescent="0.2">
      <c r="A171" s="575"/>
      <c r="B171" s="575"/>
      <c r="C171" s="575"/>
      <c r="D171" s="193">
        <v>156</v>
      </c>
      <c r="E171" s="173">
        <v>36889</v>
      </c>
      <c r="F171" s="105" t="s">
        <v>874</v>
      </c>
      <c r="G171" s="105">
        <v>61</v>
      </c>
      <c r="H171" s="105" t="s">
        <v>764</v>
      </c>
      <c r="I171" s="105">
        <v>35164</v>
      </c>
      <c r="J171" s="105">
        <v>1</v>
      </c>
      <c r="K171" s="250" t="s">
        <v>926</v>
      </c>
      <c r="L171" s="105"/>
      <c r="M171" s="105"/>
      <c r="N171" s="105" t="s">
        <v>940</v>
      </c>
      <c r="O171" s="99">
        <v>2770.87</v>
      </c>
      <c r="P171" s="105">
        <v>10</v>
      </c>
      <c r="Q171" s="135">
        <v>0</v>
      </c>
      <c r="R171" s="135">
        <v>0</v>
      </c>
      <c r="S171" s="100">
        <v>10</v>
      </c>
      <c r="T171" s="100"/>
      <c r="U171" s="135">
        <v>2770.87</v>
      </c>
      <c r="V171" s="135">
        <f t="shared" si="0"/>
        <v>0</v>
      </c>
      <c r="W171" s="175">
        <v>617</v>
      </c>
      <c r="X171" s="14"/>
      <c r="Y171" s="14"/>
      <c r="Z171" s="14"/>
    </row>
    <row r="172" spans="1:26" ht="15" customHeight="1" x14ac:dyDescent="0.2">
      <c r="A172" s="575"/>
      <c r="B172" s="575"/>
      <c r="C172" s="575"/>
      <c r="D172" s="193">
        <v>157</v>
      </c>
      <c r="E172" s="173">
        <v>36889</v>
      </c>
      <c r="F172" s="105" t="s">
        <v>874</v>
      </c>
      <c r="G172" s="105">
        <v>61</v>
      </c>
      <c r="H172" s="105" t="s">
        <v>764</v>
      </c>
      <c r="I172" s="105">
        <v>3514</v>
      </c>
      <c r="J172" s="105">
        <v>1</v>
      </c>
      <c r="K172" s="250" t="s">
        <v>926</v>
      </c>
      <c r="L172" s="105"/>
      <c r="M172" s="105" t="s">
        <v>32</v>
      </c>
      <c r="N172" s="105" t="s">
        <v>940</v>
      </c>
      <c r="O172" s="99">
        <v>2770.87</v>
      </c>
      <c r="P172" s="105">
        <v>10</v>
      </c>
      <c r="Q172" s="135">
        <v>0</v>
      </c>
      <c r="R172" s="135">
        <v>0</v>
      </c>
      <c r="S172" s="100">
        <v>10</v>
      </c>
      <c r="T172" s="100"/>
      <c r="U172" s="135">
        <v>2770.87</v>
      </c>
      <c r="V172" s="135">
        <f t="shared" si="0"/>
        <v>0</v>
      </c>
      <c r="W172" s="175">
        <v>617</v>
      </c>
      <c r="X172" s="14"/>
      <c r="Y172" s="14"/>
      <c r="Z172" s="14"/>
    </row>
    <row r="173" spans="1:26" ht="15" customHeight="1" x14ac:dyDescent="0.2">
      <c r="A173" s="575"/>
      <c r="B173" s="575"/>
      <c r="C173" s="575"/>
      <c r="D173" s="193">
        <v>158</v>
      </c>
      <c r="E173" s="173">
        <v>36889</v>
      </c>
      <c r="F173" s="105" t="s">
        <v>874</v>
      </c>
      <c r="G173" s="105">
        <v>61</v>
      </c>
      <c r="H173" s="105" t="s">
        <v>764</v>
      </c>
      <c r="I173" s="105">
        <v>35063</v>
      </c>
      <c r="J173" s="105">
        <v>1</v>
      </c>
      <c r="K173" s="250" t="s">
        <v>942</v>
      </c>
      <c r="L173" s="105"/>
      <c r="M173" s="105" t="s">
        <v>32</v>
      </c>
      <c r="N173" s="105" t="s">
        <v>940</v>
      </c>
      <c r="O173" s="99">
        <v>600</v>
      </c>
      <c r="P173" s="105">
        <v>10</v>
      </c>
      <c r="Q173" s="135">
        <v>0</v>
      </c>
      <c r="R173" s="135">
        <v>0</v>
      </c>
      <c r="S173" s="100">
        <v>10</v>
      </c>
      <c r="T173" s="100"/>
      <c r="U173" s="135">
        <v>600</v>
      </c>
      <c r="V173" s="135">
        <f t="shared" si="0"/>
        <v>0</v>
      </c>
      <c r="W173" s="175">
        <v>617</v>
      </c>
      <c r="X173" s="14"/>
      <c r="Y173" s="14"/>
      <c r="Z173" s="14"/>
    </row>
    <row r="174" spans="1:26" ht="15" customHeight="1" x14ac:dyDescent="0.2">
      <c r="A174" s="575"/>
      <c r="B174" s="575"/>
      <c r="C174" s="575"/>
      <c r="D174" s="193">
        <v>159</v>
      </c>
      <c r="E174" s="173">
        <v>36889</v>
      </c>
      <c r="F174" s="105" t="s">
        <v>874</v>
      </c>
      <c r="G174" s="105">
        <v>61</v>
      </c>
      <c r="H174" s="105" t="s">
        <v>764</v>
      </c>
      <c r="I174" s="105">
        <v>35069</v>
      </c>
      <c r="J174" s="105">
        <v>1</v>
      </c>
      <c r="K174" s="250" t="s">
        <v>943</v>
      </c>
      <c r="L174" s="105"/>
      <c r="M174" s="105"/>
      <c r="N174" s="105" t="s">
        <v>940</v>
      </c>
      <c r="O174" s="99">
        <v>600</v>
      </c>
      <c r="P174" s="105">
        <v>10</v>
      </c>
      <c r="Q174" s="135">
        <v>0</v>
      </c>
      <c r="R174" s="135">
        <v>0</v>
      </c>
      <c r="S174" s="100">
        <v>10</v>
      </c>
      <c r="T174" s="100"/>
      <c r="U174" s="135">
        <v>600</v>
      </c>
      <c r="V174" s="135">
        <f t="shared" si="0"/>
        <v>0</v>
      </c>
      <c r="W174" s="175">
        <v>617</v>
      </c>
      <c r="X174" s="14"/>
      <c r="Y174" s="14"/>
      <c r="Z174" s="14"/>
    </row>
    <row r="175" spans="1:26" ht="15" customHeight="1" x14ac:dyDescent="0.2">
      <c r="A175" s="575"/>
      <c r="B175" s="575"/>
      <c r="C175" s="575"/>
      <c r="D175" s="193">
        <v>160</v>
      </c>
      <c r="E175" s="173">
        <v>36889</v>
      </c>
      <c r="F175" s="105" t="s">
        <v>874</v>
      </c>
      <c r="G175" s="105">
        <v>61</v>
      </c>
      <c r="H175" s="105" t="s">
        <v>764</v>
      </c>
      <c r="I175" s="105"/>
      <c r="J175" s="105">
        <v>1</v>
      </c>
      <c r="K175" s="250" t="s">
        <v>944</v>
      </c>
      <c r="L175" s="105"/>
      <c r="M175" s="105"/>
      <c r="N175" s="105" t="s">
        <v>940</v>
      </c>
      <c r="O175" s="99">
        <v>1600</v>
      </c>
      <c r="P175" s="105">
        <v>10</v>
      </c>
      <c r="Q175" s="135">
        <v>0</v>
      </c>
      <c r="R175" s="135">
        <v>0</v>
      </c>
      <c r="S175" s="100">
        <v>10</v>
      </c>
      <c r="T175" s="100"/>
      <c r="U175" s="135">
        <v>1600</v>
      </c>
      <c r="V175" s="135">
        <f t="shared" si="0"/>
        <v>0</v>
      </c>
      <c r="W175" s="175">
        <v>617</v>
      </c>
      <c r="X175" s="14"/>
      <c r="Y175" s="14"/>
      <c r="Z175" s="14"/>
    </row>
    <row r="176" spans="1:26" ht="15" customHeight="1" x14ac:dyDescent="0.2">
      <c r="A176" s="575"/>
      <c r="B176" s="575"/>
      <c r="C176" s="575"/>
      <c r="D176" s="193">
        <v>161</v>
      </c>
      <c r="E176" s="173">
        <v>36889</v>
      </c>
      <c r="F176" s="105" t="s">
        <v>874</v>
      </c>
      <c r="G176" s="105">
        <v>61</v>
      </c>
      <c r="H176" s="105" t="s">
        <v>815</v>
      </c>
      <c r="I176" s="105">
        <v>35071</v>
      </c>
      <c r="J176" s="105">
        <v>1</v>
      </c>
      <c r="K176" s="250" t="s">
        <v>945</v>
      </c>
      <c r="L176" s="105" t="s">
        <v>946</v>
      </c>
      <c r="M176" s="105"/>
      <c r="N176" s="105" t="s">
        <v>893</v>
      </c>
      <c r="O176" s="99">
        <v>2000</v>
      </c>
      <c r="P176" s="105">
        <v>10</v>
      </c>
      <c r="Q176" s="135">
        <v>0</v>
      </c>
      <c r="R176" s="135">
        <v>0</v>
      </c>
      <c r="S176" s="100">
        <v>10</v>
      </c>
      <c r="T176" s="100"/>
      <c r="U176" s="135">
        <v>2000</v>
      </c>
      <c r="V176" s="135">
        <f t="shared" si="0"/>
        <v>0</v>
      </c>
      <c r="W176" s="175">
        <v>619</v>
      </c>
      <c r="X176" s="14"/>
      <c r="Y176" s="14"/>
      <c r="Z176" s="14"/>
    </row>
    <row r="177" spans="1:26" ht="15" customHeight="1" x14ac:dyDescent="0.2">
      <c r="A177" s="575"/>
      <c r="B177" s="575"/>
      <c r="C177" s="575"/>
      <c r="D177" s="193">
        <v>162</v>
      </c>
      <c r="E177" s="173">
        <v>36889</v>
      </c>
      <c r="F177" s="105" t="s">
        <v>874</v>
      </c>
      <c r="G177" s="105">
        <v>61</v>
      </c>
      <c r="H177" s="105" t="s">
        <v>764</v>
      </c>
      <c r="I177" s="105">
        <v>35072</v>
      </c>
      <c r="J177" s="105">
        <v>1</v>
      </c>
      <c r="K177" s="250" t="s">
        <v>947</v>
      </c>
      <c r="L177" s="105"/>
      <c r="M177" s="105"/>
      <c r="N177" s="105" t="s">
        <v>893</v>
      </c>
      <c r="O177" s="99">
        <v>800</v>
      </c>
      <c r="P177" s="105">
        <v>10</v>
      </c>
      <c r="Q177" s="135">
        <v>0</v>
      </c>
      <c r="R177" s="135">
        <v>0</v>
      </c>
      <c r="S177" s="100">
        <v>10</v>
      </c>
      <c r="T177" s="100"/>
      <c r="U177" s="135">
        <v>800</v>
      </c>
      <c r="V177" s="135">
        <f t="shared" si="0"/>
        <v>0</v>
      </c>
      <c r="W177" s="175">
        <v>617</v>
      </c>
      <c r="X177" s="14"/>
      <c r="Y177" s="14"/>
      <c r="Z177" s="14"/>
    </row>
    <row r="178" spans="1:26" ht="15" customHeight="1" x14ac:dyDescent="0.2">
      <c r="A178" s="575"/>
      <c r="B178" s="575"/>
      <c r="C178" s="575"/>
      <c r="D178" s="193">
        <v>163</v>
      </c>
      <c r="E178" s="173">
        <v>36889</v>
      </c>
      <c r="F178" s="105" t="s">
        <v>874</v>
      </c>
      <c r="G178" s="105">
        <v>61</v>
      </c>
      <c r="H178" s="105" t="s">
        <v>764</v>
      </c>
      <c r="I178" s="105">
        <v>7877</v>
      </c>
      <c r="J178" s="105">
        <v>1</v>
      </c>
      <c r="K178" s="250" t="s">
        <v>944</v>
      </c>
      <c r="L178" s="105"/>
      <c r="M178" s="105"/>
      <c r="N178" s="105" t="s">
        <v>893</v>
      </c>
      <c r="O178" s="99">
        <v>1600</v>
      </c>
      <c r="P178" s="105">
        <v>10</v>
      </c>
      <c r="Q178" s="135">
        <v>0</v>
      </c>
      <c r="R178" s="135">
        <v>0</v>
      </c>
      <c r="S178" s="100">
        <v>10</v>
      </c>
      <c r="T178" s="100"/>
      <c r="U178" s="135">
        <v>1600</v>
      </c>
      <c r="V178" s="135">
        <f t="shared" si="0"/>
        <v>0</v>
      </c>
      <c r="W178" s="175">
        <v>617</v>
      </c>
      <c r="X178" s="14"/>
      <c r="Y178" s="14"/>
      <c r="Z178" s="14"/>
    </row>
    <row r="179" spans="1:26" ht="15" customHeight="1" x14ac:dyDescent="0.2">
      <c r="A179" s="575"/>
      <c r="B179" s="575"/>
      <c r="C179" s="575"/>
      <c r="D179" s="193">
        <v>164</v>
      </c>
      <c r="E179" s="173">
        <v>36889</v>
      </c>
      <c r="F179" s="105" t="s">
        <v>874</v>
      </c>
      <c r="G179" s="105">
        <v>61</v>
      </c>
      <c r="H179" s="105" t="s">
        <v>764</v>
      </c>
      <c r="I179" s="105"/>
      <c r="J179" s="105">
        <v>4</v>
      </c>
      <c r="K179" s="250" t="s">
        <v>948</v>
      </c>
      <c r="L179" s="105"/>
      <c r="M179" s="105"/>
      <c r="N179" s="105" t="s">
        <v>893</v>
      </c>
      <c r="O179" s="99">
        <v>400</v>
      </c>
      <c r="P179" s="105">
        <v>10</v>
      </c>
      <c r="Q179" s="135">
        <v>0</v>
      </c>
      <c r="R179" s="135">
        <v>0</v>
      </c>
      <c r="S179" s="100">
        <v>10</v>
      </c>
      <c r="T179" s="100"/>
      <c r="U179" s="135">
        <v>400</v>
      </c>
      <c r="V179" s="135">
        <f t="shared" si="0"/>
        <v>0</v>
      </c>
      <c r="W179" s="175">
        <v>617</v>
      </c>
      <c r="X179" s="14"/>
      <c r="Y179" s="14"/>
      <c r="Z179" s="14"/>
    </row>
    <row r="180" spans="1:26" ht="15" customHeight="1" x14ac:dyDescent="0.2">
      <c r="A180" s="575"/>
      <c r="B180" s="575"/>
      <c r="C180" s="575"/>
      <c r="D180" s="193">
        <v>165</v>
      </c>
      <c r="E180" s="173">
        <v>36889</v>
      </c>
      <c r="F180" s="105" t="s">
        <v>874</v>
      </c>
      <c r="G180" s="105">
        <v>61</v>
      </c>
      <c r="H180" s="105" t="s">
        <v>774</v>
      </c>
      <c r="I180" s="105">
        <v>126869</v>
      </c>
      <c r="J180" s="105">
        <v>1</v>
      </c>
      <c r="K180" s="250" t="s">
        <v>949</v>
      </c>
      <c r="L180" s="105"/>
      <c r="M180" s="105" t="s">
        <v>116</v>
      </c>
      <c r="N180" s="105" t="s">
        <v>893</v>
      </c>
      <c r="O180" s="99">
        <v>2880</v>
      </c>
      <c r="P180" s="105">
        <v>10</v>
      </c>
      <c r="Q180" s="135">
        <v>0</v>
      </c>
      <c r="R180" s="135">
        <v>0</v>
      </c>
      <c r="S180" s="100">
        <v>10</v>
      </c>
      <c r="T180" s="100"/>
      <c r="U180" s="135">
        <v>2880</v>
      </c>
      <c r="V180" s="135">
        <f t="shared" si="0"/>
        <v>0</v>
      </c>
      <c r="W180" s="175">
        <v>617</v>
      </c>
      <c r="X180" s="14"/>
      <c r="Y180" s="14"/>
      <c r="Z180" s="14"/>
    </row>
    <row r="181" spans="1:26" ht="15" customHeight="1" x14ac:dyDescent="0.2">
      <c r="A181" s="575"/>
      <c r="B181" s="575"/>
      <c r="C181" s="575"/>
      <c r="D181" s="193">
        <v>166</v>
      </c>
      <c r="E181" s="173">
        <v>36889</v>
      </c>
      <c r="F181" s="105" t="s">
        <v>874</v>
      </c>
      <c r="G181" s="105">
        <v>61</v>
      </c>
      <c r="H181" s="105" t="s">
        <v>764</v>
      </c>
      <c r="I181" s="105">
        <v>35068</v>
      </c>
      <c r="J181" s="105">
        <v>1</v>
      </c>
      <c r="K181" s="250" t="s">
        <v>911</v>
      </c>
      <c r="L181" s="105"/>
      <c r="M181" s="105"/>
      <c r="N181" s="105" t="s">
        <v>893</v>
      </c>
      <c r="O181" s="99">
        <v>1382.4</v>
      </c>
      <c r="P181" s="105">
        <v>10</v>
      </c>
      <c r="Q181" s="135">
        <v>0</v>
      </c>
      <c r="R181" s="135">
        <v>0</v>
      </c>
      <c r="S181" s="100">
        <v>10</v>
      </c>
      <c r="T181" s="100"/>
      <c r="U181" s="135">
        <v>1382.4</v>
      </c>
      <c r="V181" s="135">
        <f t="shared" si="0"/>
        <v>0</v>
      </c>
      <c r="W181" s="175">
        <v>617</v>
      </c>
      <c r="X181" s="14"/>
      <c r="Y181" s="14"/>
      <c r="Z181" s="14"/>
    </row>
    <row r="182" spans="1:26" ht="15" customHeight="1" x14ac:dyDescent="0.2">
      <c r="A182" s="575"/>
      <c r="B182" s="575"/>
      <c r="C182" s="575"/>
      <c r="D182" s="193">
        <v>167</v>
      </c>
      <c r="E182" s="173">
        <v>36889</v>
      </c>
      <c r="F182" s="105" t="s">
        <v>874</v>
      </c>
      <c r="G182" s="105">
        <v>61</v>
      </c>
      <c r="H182" s="105" t="s">
        <v>764</v>
      </c>
      <c r="I182" s="105">
        <v>126867</v>
      </c>
      <c r="J182" s="105">
        <v>1</v>
      </c>
      <c r="K182" s="250" t="s">
        <v>950</v>
      </c>
      <c r="L182" s="105"/>
      <c r="M182" s="105" t="s">
        <v>30</v>
      </c>
      <c r="N182" s="105" t="s">
        <v>951</v>
      </c>
      <c r="O182" s="99">
        <v>6960</v>
      </c>
      <c r="P182" s="105">
        <v>10</v>
      </c>
      <c r="Q182" s="135">
        <v>0</v>
      </c>
      <c r="R182" s="135">
        <v>0</v>
      </c>
      <c r="S182" s="100">
        <v>10</v>
      </c>
      <c r="T182" s="100"/>
      <c r="U182" s="135">
        <v>6960</v>
      </c>
      <c r="V182" s="135">
        <f t="shared" si="0"/>
        <v>0</v>
      </c>
      <c r="W182" s="175">
        <v>617</v>
      </c>
      <c r="X182" s="14"/>
      <c r="Y182" s="14"/>
      <c r="Z182" s="14"/>
    </row>
    <row r="183" spans="1:26" ht="15" customHeight="1" x14ac:dyDescent="0.2">
      <c r="A183" s="575"/>
      <c r="B183" s="575"/>
      <c r="C183" s="575"/>
      <c r="D183" s="193">
        <v>168</v>
      </c>
      <c r="E183" s="173">
        <v>36889</v>
      </c>
      <c r="F183" s="105" t="s">
        <v>874</v>
      </c>
      <c r="G183" s="105">
        <v>61</v>
      </c>
      <c r="H183" s="105" t="s">
        <v>764</v>
      </c>
      <c r="I183" s="105">
        <v>35102</v>
      </c>
      <c r="J183" s="105">
        <v>1</v>
      </c>
      <c r="K183" s="250" t="s">
        <v>952</v>
      </c>
      <c r="L183" s="105"/>
      <c r="M183" s="105"/>
      <c r="N183" s="105" t="s">
        <v>951</v>
      </c>
      <c r="O183" s="99">
        <v>2200</v>
      </c>
      <c r="P183" s="105">
        <v>10</v>
      </c>
      <c r="Q183" s="135">
        <v>0</v>
      </c>
      <c r="R183" s="135">
        <v>0</v>
      </c>
      <c r="S183" s="100">
        <v>10</v>
      </c>
      <c r="T183" s="100"/>
      <c r="U183" s="135">
        <v>2200</v>
      </c>
      <c r="V183" s="135">
        <f t="shared" si="0"/>
        <v>0</v>
      </c>
      <c r="W183" s="175">
        <v>617</v>
      </c>
      <c r="X183" s="14"/>
      <c r="Y183" s="14"/>
      <c r="Z183" s="14"/>
    </row>
    <row r="184" spans="1:26" ht="15" customHeight="1" x14ac:dyDescent="0.2">
      <c r="A184" s="575"/>
      <c r="B184" s="575"/>
      <c r="C184" s="575"/>
      <c r="D184" s="193">
        <v>169</v>
      </c>
      <c r="E184" s="173">
        <v>36889</v>
      </c>
      <c r="F184" s="105" t="s">
        <v>874</v>
      </c>
      <c r="G184" s="105">
        <v>61</v>
      </c>
      <c r="H184" s="105" t="s">
        <v>764</v>
      </c>
      <c r="I184" s="105">
        <v>127139</v>
      </c>
      <c r="J184" s="105">
        <v>1</v>
      </c>
      <c r="K184" s="250" t="s">
        <v>953</v>
      </c>
      <c r="L184" s="105"/>
      <c r="M184" s="105"/>
      <c r="N184" s="105" t="s">
        <v>693</v>
      </c>
      <c r="O184" s="99">
        <v>1382.4</v>
      </c>
      <c r="P184" s="105">
        <v>10</v>
      </c>
      <c r="Q184" s="135">
        <v>0</v>
      </c>
      <c r="R184" s="135">
        <v>0</v>
      </c>
      <c r="S184" s="100">
        <v>10</v>
      </c>
      <c r="T184" s="100"/>
      <c r="U184" s="135">
        <v>1382.4</v>
      </c>
      <c r="V184" s="135">
        <f t="shared" si="0"/>
        <v>0</v>
      </c>
      <c r="W184" s="175">
        <v>617</v>
      </c>
      <c r="X184" s="14"/>
      <c r="Y184" s="14"/>
      <c r="Z184" s="14"/>
    </row>
    <row r="185" spans="1:26" ht="15" customHeight="1" x14ac:dyDescent="0.2">
      <c r="A185" s="575"/>
      <c r="B185" s="575"/>
      <c r="C185" s="575"/>
      <c r="D185" s="193">
        <v>170</v>
      </c>
      <c r="E185" s="173">
        <v>36889</v>
      </c>
      <c r="F185" s="105" t="s">
        <v>874</v>
      </c>
      <c r="G185" s="105">
        <v>61</v>
      </c>
      <c r="H185" s="105" t="s">
        <v>764</v>
      </c>
      <c r="I185" s="105"/>
      <c r="J185" s="105">
        <v>1</v>
      </c>
      <c r="K185" s="250" t="s">
        <v>954</v>
      </c>
      <c r="L185" s="105"/>
      <c r="M185" s="105"/>
      <c r="N185" s="105" t="s">
        <v>693</v>
      </c>
      <c r="O185" s="99">
        <v>1382.4</v>
      </c>
      <c r="P185" s="105">
        <v>10</v>
      </c>
      <c r="Q185" s="135">
        <v>0</v>
      </c>
      <c r="R185" s="135">
        <v>0</v>
      </c>
      <c r="S185" s="100">
        <v>10</v>
      </c>
      <c r="T185" s="100"/>
      <c r="U185" s="135">
        <v>1382.4</v>
      </c>
      <c r="V185" s="135">
        <f t="shared" si="0"/>
        <v>0</v>
      </c>
      <c r="W185" s="175">
        <v>617</v>
      </c>
      <c r="X185" s="579"/>
      <c r="Y185" s="14"/>
      <c r="Z185" s="14"/>
    </row>
    <row r="186" spans="1:26" ht="15" customHeight="1" x14ac:dyDescent="0.2">
      <c r="A186" s="575"/>
      <c r="B186" s="575"/>
      <c r="C186" s="575"/>
      <c r="D186" s="193">
        <v>171</v>
      </c>
      <c r="E186" s="173">
        <v>36889</v>
      </c>
      <c r="F186" s="105" t="s">
        <v>874</v>
      </c>
      <c r="G186" s="105">
        <v>61</v>
      </c>
      <c r="H186" s="105" t="s">
        <v>764</v>
      </c>
      <c r="I186" s="105">
        <v>125144</v>
      </c>
      <c r="J186" s="105">
        <v>1</v>
      </c>
      <c r="K186" s="250" t="s">
        <v>932</v>
      </c>
      <c r="L186" s="105"/>
      <c r="M186" s="105"/>
      <c r="N186" s="105" t="s">
        <v>778</v>
      </c>
      <c r="O186" s="99">
        <v>1200</v>
      </c>
      <c r="P186" s="105">
        <v>10</v>
      </c>
      <c r="Q186" s="135">
        <v>0</v>
      </c>
      <c r="R186" s="135">
        <v>0</v>
      </c>
      <c r="S186" s="100">
        <v>10</v>
      </c>
      <c r="T186" s="100"/>
      <c r="U186" s="135">
        <v>1200</v>
      </c>
      <c r="V186" s="135">
        <f t="shared" si="0"/>
        <v>0</v>
      </c>
      <c r="W186" s="175">
        <v>617</v>
      </c>
      <c r="X186" s="14"/>
      <c r="Y186" s="14"/>
      <c r="Z186" s="14"/>
    </row>
    <row r="187" spans="1:26" ht="15" customHeight="1" x14ac:dyDescent="0.2">
      <c r="A187" s="575"/>
      <c r="B187" s="575"/>
      <c r="C187" s="575"/>
      <c r="D187" s="193">
        <v>172</v>
      </c>
      <c r="E187" s="173">
        <v>37008</v>
      </c>
      <c r="F187" s="105" t="s">
        <v>874</v>
      </c>
      <c r="G187" s="105">
        <v>61</v>
      </c>
      <c r="H187" s="105" t="s">
        <v>774</v>
      </c>
      <c r="I187" s="105"/>
      <c r="J187" s="105">
        <v>1</v>
      </c>
      <c r="K187" s="250" t="s">
        <v>955</v>
      </c>
      <c r="L187" s="105"/>
      <c r="M187" s="105" t="s">
        <v>363</v>
      </c>
      <c r="N187" s="105" t="s">
        <v>693</v>
      </c>
      <c r="O187" s="99">
        <v>16634.400000000001</v>
      </c>
      <c r="P187" s="105">
        <v>10</v>
      </c>
      <c r="Q187" s="135">
        <v>0</v>
      </c>
      <c r="R187" s="135">
        <v>0</v>
      </c>
      <c r="S187" s="100">
        <v>10</v>
      </c>
      <c r="T187" s="100"/>
      <c r="U187" s="135">
        <v>16634.400000000001</v>
      </c>
      <c r="V187" s="135">
        <f t="shared" si="0"/>
        <v>0</v>
      </c>
      <c r="W187" s="175">
        <v>617</v>
      </c>
      <c r="X187" s="14"/>
      <c r="Y187" s="14"/>
      <c r="Z187" s="14"/>
    </row>
    <row r="188" spans="1:26" ht="15" customHeight="1" x14ac:dyDescent="0.2">
      <c r="A188" s="575"/>
      <c r="B188" s="575"/>
      <c r="C188" s="575"/>
      <c r="D188" s="193">
        <v>173</v>
      </c>
      <c r="E188" s="173">
        <v>37512</v>
      </c>
      <c r="F188" s="105" t="s">
        <v>874</v>
      </c>
      <c r="G188" s="105">
        <v>61</v>
      </c>
      <c r="H188" s="105" t="s">
        <v>280</v>
      </c>
      <c r="I188" s="105"/>
      <c r="J188" s="105">
        <v>1</v>
      </c>
      <c r="K188" s="250" t="s">
        <v>547</v>
      </c>
      <c r="L188" s="105"/>
      <c r="M188" s="105" t="s">
        <v>956</v>
      </c>
      <c r="N188" s="105" t="s">
        <v>921</v>
      </c>
      <c r="O188" s="99">
        <v>22571.46</v>
      </c>
      <c r="P188" s="105">
        <v>10</v>
      </c>
      <c r="Q188" s="135">
        <v>0</v>
      </c>
      <c r="R188" s="135">
        <v>0</v>
      </c>
      <c r="S188" s="100">
        <v>10</v>
      </c>
      <c r="T188" s="100"/>
      <c r="U188" s="135">
        <v>22571.46</v>
      </c>
      <c r="V188" s="135">
        <f t="shared" si="0"/>
        <v>0</v>
      </c>
      <c r="W188" s="175">
        <v>617</v>
      </c>
      <c r="X188" s="14"/>
      <c r="Y188" s="14"/>
      <c r="Z188" s="14"/>
    </row>
    <row r="189" spans="1:26" ht="15" customHeight="1" x14ac:dyDescent="0.2">
      <c r="A189" s="575"/>
      <c r="B189" s="575"/>
      <c r="C189" s="575"/>
      <c r="D189" s="193">
        <v>174</v>
      </c>
      <c r="E189" s="173">
        <v>37512</v>
      </c>
      <c r="F189" s="105" t="s">
        <v>874</v>
      </c>
      <c r="G189" s="105">
        <v>61</v>
      </c>
      <c r="H189" s="105" t="s">
        <v>764</v>
      </c>
      <c r="I189" s="105">
        <v>107891</v>
      </c>
      <c r="J189" s="105">
        <v>1</v>
      </c>
      <c r="K189" s="250" t="s">
        <v>957</v>
      </c>
      <c r="L189" s="105"/>
      <c r="M189" s="105"/>
      <c r="N189" s="105" t="s">
        <v>921</v>
      </c>
      <c r="O189" s="99">
        <v>500</v>
      </c>
      <c r="P189" s="105">
        <v>10</v>
      </c>
      <c r="Q189" s="135">
        <v>0</v>
      </c>
      <c r="R189" s="135">
        <v>0</v>
      </c>
      <c r="S189" s="100">
        <v>10</v>
      </c>
      <c r="T189" s="100"/>
      <c r="U189" s="135">
        <v>500</v>
      </c>
      <c r="V189" s="135">
        <f t="shared" si="0"/>
        <v>0</v>
      </c>
      <c r="W189" s="175">
        <v>617</v>
      </c>
      <c r="X189" s="14"/>
      <c r="Y189" s="14"/>
      <c r="Z189" s="14"/>
    </row>
    <row r="190" spans="1:26" ht="15" customHeight="1" x14ac:dyDescent="0.2">
      <c r="A190" s="575"/>
      <c r="B190" s="575"/>
      <c r="C190" s="575"/>
      <c r="D190" s="193">
        <v>175</v>
      </c>
      <c r="E190" s="173">
        <v>38819</v>
      </c>
      <c r="F190" s="105" t="s">
        <v>874</v>
      </c>
      <c r="G190" s="105">
        <v>61</v>
      </c>
      <c r="H190" s="105" t="s">
        <v>280</v>
      </c>
      <c r="I190" s="105"/>
      <c r="J190" s="105">
        <v>1</v>
      </c>
      <c r="K190" s="250" t="s">
        <v>958</v>
      </c>
      <c r="L190" s="105"/>
      <c r="M190" s="105" t="s">
        <v>959</v>
      </c>
      <c r="N190" s="105" t="s">
        <v>778</v>
      </c>
      <c r="O190" s="99">
        <v>175</v>
      </c>
      <c r="P190" s="105">
        <v>10</v>
      </c>
      <c r="Q190" s="135">
        <v>0</v>
      </c>
      <c r="R190" s="135">
        <v>0</v>
      </c>
      <c r="S190" s="100">
        <v>10</v>
      </c>
      <c r="T190" s="100"/>
      <c r="U190" s="135">
        <v>175</v>
      </c>
      <c r="V190" s="135">
        <f t="shared" si="0"/>
        <v>0</v>
      </c>
      <c r="W190" s="175">
        <v>617</v>
      </c>
      <c r="X190" s="14"/>
      <c r="Y190" s="14"/>
      <c r="Z190" s="14"/>
    </row>
    <row r="191" spans="1:26" ht="15" customHeight="1" x14ac:dyDescent="0.2">
      <c r="A191" s="575"/>
      <c r="B191" s="575"/>
      <c r="C191" s="575"/>
      <c r="D191" s="193">
        <v>176</v>
      </c>
      <c r="E191" s="173">
        <v>38819</v>
      </c>
      <c r="F191" s="105" t="s">
        <v>874</v>
      </c>
      <c r="G191" s="105">
        <v>61</v>
      </c>
      <c r="H191" s="105" t="s">
        <v>764</v>
      </c>
      <c r="I191" s="105">
        <v>127982</v>
      </c>
      <c r="J191" s="105">
        <v>1</v>
      </c>
      <c r="K191" s="250" t="s">
        <v>908</v>
      </c>
      <c r="L191" s="105"/>
      <c r="M191" s="105"/>
      <c r="N191" s="105" t="s">
        <v>778</v>
      </c>
      <c r="O191" s="99">
        <v>500</v>
      </c>
      <c r="P191" s="105">
        <v>10</v>
      </c>
      <c r="Q191" s="135">
        <v>0</v>
      </c>
      <c r="R191" s="135">
        <v>0</v>
      </c>
      <c r="S191" s="100">
        <v>10</v>
      </c>
      <c r="T191" s="100"/>
      <c r="U191" s="135">
        <v>500</v>
      </c>
      <c r="V191" s="135">
        <f t="shared" si="0"/>
        <v>0</v>
      </c>
      <c r="W191" s="175">
        <v>617</v>
      </c>
      <c r="X191" s="14"/>
      <c r="Y191" s="14"/>
      <c r="Z191" s="14"/>
    </row>
    <row r="192" spans="1:26" ht="15" customHeight="1" x14ac:dyDescent="0.2">
      <c r="A192" s="575"/>
      <c r="B192" s="575"/>
      <c r="C192" s="575"/>
      <c r="D192" s="193">
        <v>177</v>
      </c>
      <c r="E192" s="173">
        <v>38819</v>
      </c>
      <c r="F192" s="105" t="s">
        <v>874</v>
      </c>
      <c r="G192" s="105">
        <v>61</v>
      </c>
      <c r="H192" s="105" t="s">
        <v>764</v>
      </c>
      <c r="I192" s="105">
        <v>35098</v>
      </c>
      <c r="J192" s="105">
        <v>1</v>
      </c>
      <c r="K192" s="250" t="s">
        <v>908</v>
      </c>
      <c r="L192" s="105"/>
      <c r="M192" s="105"/>
      <c r="N192" s="105" t="s">
        <v>778</v>
      </c>
      <c r="O192" s="99">
        <v>500</v>
      </c>
      <c r="P192" s="105">
        <v>10</v>
      </c>
      <c r="Q192" s="135">
        <v>0</v>
      </c>
      <c r="R192" s="135">
        <v>0</v>
      </c>
      <c r="S192" s="100">
        <v>10</v>
      </c>
      <c r="T192" s="100"/>
      <c r="U192" s="135">
        <v>500</v>
      </c>
      <c r="V192" s="135">
        <f t="shared" si="0"/>
        <v>0</v>
      </c>
      <c r="W192" s="175">
        <v>617</v>
      </c>
      <c r="X192" s="14"/>
      <c r="Y192" s="14"/>
      <c r="Z192" s="14"/>
    </row>
    <row r="193" spans="1:26" ht="15" customHeight="1" x14ac:dyDescent="0.2">
      <c r="A193" s="575"/>
      <c r="B193" s="575"/>
      <c r="C193" s="575"/>
      <c r="D193" s="193">
        <v>178</v>
      </c>
      <c r="E193" s="173">
        <v>38819</v>
      </c>
      <c r="F193" s="105" t="s">
        <v>874</v>
      </c>
      <c r="G193" s="105">
        <v>61</v>
      </c>
      <c r="H193" s="105" t="s">
        <v>764</v>
      </c>
      <c r="I193" s="105">
        <v>127986</v>
      </c>
      <c r="J193" s="105">
        <v>1</v>
      </c>
      <c r="K193" s="250" t="s">
        <v>888</v>
      </c>
      <c r="L193" s="105"/>
      <c r="M193" s="105"/>
      <c r="N193" s="105" t="s">
        <v>778</v>
      </c>
      <c r="O193" s="99">
        <v>7502.2</v>
      </c>
      <c r="P193" s="105">
        <v>10</v>
      </c>
      <c r="Q193" s="135">
        <v>0</v>
      </c>
      <c r="R193" s="135">
        <v>0</v>
      </c>
      <c r="S193" s="100">
        <v>10</v>
      </c>
      <c r="T193" s="100"/>
      <c r="U193" s="135">
        <v>7502.2</v>
      </c>
      <c r="V193" s="135">
        <f t="shared" si="0"/>
        <v>0</v>
      </c>
      <c r="W193" s="175">
        <v>617</v>
      </c>
      <c r="X193" s="14"/>
      <c r="Y193" s="14"/>
      <c r="Z193" s="14"/>
    </row>
    <row r="194" spans="1:26" ht="15" customHeight="1" x14ac:dyDescent="0.2">
      <c r="A194" s="575"/>
      <c r="B194" s="575"/>
      <c r="C194" s="575"/>
      <c r="D194" s="193">
        <v>179</v>
      </c>
      <c r="E194" s="173">
        <v>38868</v>
      </c>
      <c r="F194" s="105" t="s">
        <v>874</v>
      </c>
      <c r="G194" s="105">
        <v>61</v>
      </c>
      <c r="H194" s="105" t="s">
        <v>280</v>
      </c>
      <c r="I194" s="105"/>
      <c r="J194" s="105">
        <v>1</v>
      </c>
      <c r="K194" s="200" t="s">
        <v>432</v>
      </c>
      <c r="L194" s="105"/>
      <c r="M194" s="105" t="s">
        <v>960</v>
      </c>
      <c r="N194" s="105" t="s">
        <v>928</v>
      </c>
      <c r="O194" s="99">
        <v>8847.99</v>
      </c>
      <c r="P194" s="105">
        <v>3</v>
      </c>
      <c r="Q194" s="135">
        <v>0</v>
      </c>
      <c r="R194" s="135">
        <v>0</v>
      </c>
      <c r="S194" s="100">
        <v>3</v>
      </c>
      <c r="T194" s="100"/>
      <c r="U194" s="135">
        <v>8847.99</v>
      </c>
      <c r="V194" s="135">
        <f t="shared" si="0"/>
        <v>0</v>
      </c>
      <c r="W194" s="175">
        <v>614</v>
      </c>
      <c r="X194" s="14"/>
      <c r="Y194" s="14"/>
      <c r="Z194" s="14"/>
    </row>
    <row r="195" spans="1:26" ht="15" customHeight="1" x14ac:dyDescent="0.2">
      <c r="A195" s="575"/>
      <c r="B195" s="575"/>
      <c r="C195" s="575"/>
      <c r="D195" s="193">
        <v>180</v>
      </c>
      <c r="E195" s="173">
        <v>38881</v>
      </c>
      <c r="F195" s="105" t="s">
        <v>874</v>
      </c>
      <c r="G195" s="105">
        <v>61</v>
      </c>
      <c r="H195" s="105" t="s">
        <v>815</v>
      </c>
      <c r="I195" s="105">
        <v>570313</v>
      </c>
      <c r="J195" s="105">
        <v>1</v>
      </c>
      <c r="K195" s="200" t="s">
        <v>263</v>
      </c>
      <c r="L195" s="105" t="s">
        <v>961</v>
      </c>
      <c r="M195" s="105" t="s">
        <v>962</v>
      </c>
      <c r="N195" s="105" t="s">
        <v>882</v>
      </c>
      <c r="O195" s="99">
        <v>332479.2</v>
      </c>
      <c r="P195" s="105">
        <v>10</v>
      </c>
      <c r="Q195" s="135">
        <v>0</v>
      </c>
      <c r="R195" s="135">
        <v>0</v>
      </c>
      <c r="S195" s="100">
        <v>10</v>
      </c>
      <c r="T195" s="100"/>
      <c r="U195" s="135">
        <v>332479.2</v>
      </c>
      <c r="V195" s="135">
        <f t="shared" si="0"/>
        <v>0</v>
      </c>
      <c r="W195" s="175">
        <v>617</v>
      </c>
      <c r="X195" s="14"/>
      <c r="Y195" s="14"/>
      <c r="Z195" s="14"/>
    </row>
    <row r="196" spans="1:26" ht="30" customHeight="1" x14ac:dyDescent="0.2">
      <c r="A196" s="575"/>
      <c r="B196" s="575"/>
      <c r="C196" s="575"/>
      <c r="D196" s="193">
        <v>181</v>
      </c>
      <c r="E196" s="173">
        <v>38881</v>
      </c>
      <c r="F196" s="105" t="s">
        <v>874</v>
      </c>
      <c r="G196" s="105">
        <v>61</v>
      </c>
      <c r="H196" s="105" t="s">
        <v>764</v>
      </c>
      <c r="I196" s="105"/>
      <c r="J196" s="105">
        <v>10</v>
      </c>
      <c r="K196" s="250" t="s">
        <v>963</v>
      </c>
      <c r="L196" s="105"/>
      <c r="M196" s="105"/>
      <c r="N196" s="105" t="s">
        <v>921</v>
      </c>
      <c r="O196" s="99">
        <v>28773.8</v>
      </c>
      <c r="P196" s="105">
        <v>10</v>
      </c>
      <c r="Q196" s="135">
        <v>0</v>
      </c>
      <c r="R196" s="135">
        <v>0</v>
      </c>
      <c r="S196" s="100">
        <v>10</v>
      </c>
      <c r="T196" s="100"/>
      <c r="U196" s="135">
        <v>28773.8</v>
      </c>
      <c r="V196" s="135">
        <f t="shared" si="0"/>
        <v>0</v>
      </c>
      <c r="W196" s="175">
        <v>617</v>
      </c>
      <c r="X196" s="14"/>
      <c r="Y196" s="14"/>
      <c r="Z196" s="14"/>
    </row>
    <row r="197" spans="1:26" ht="15" customHeight="1" x14ac:dyDescent="0.2">
      <c r="A197" s="575"/>
      <c r="B197" s="575"/>
      <c r="C197" s="575"/>
      <c r="D197" s="193">
        <v>182</v>
      </c>
      <c r="E197" s="173">
        <v>39097</v>
      </c>
      <c r="F197" s="105" t="s">
        <v>874</v>
      </c>
      <c r="G197" s="105">
        <v>61</v>
      </c>
      <c r="H197" s="105" t="s">
        <v>815</v>
      </c>
      <c r="I197" s="105"/>
      <c r="J197" s="105">
        <v>1</v>
      </c>
      <c r="K197" s="250" t="s">
        <v>964</v>
      </c>
      <c r="L197" s="105"/>
      <c r="M197" s="105"/>
      <c r="N197" s="105" t="s">
        <v>882</v>
      </c>
      <c r="O197" s="99">
        <v>600</v>
      </c>
      <c r="P197" s="105">
        <v>10</v>
      </c>
      <c r="Q197" s="135">
        <v>0</v>
      </c>
      <c r="R197" s="135">
        <v>0</v>
      </c>
      <c r="S197" s="100">
        <v>10</v>
      </c>
      <c r="T197" s="100"/>
      <c r="U197" s="135">
        <v>600</v>
      </c>
      <c r="V197" s="135">
        <v>0</v>
      </c>
      <c r="W197" s="175">
        <v>619</v>
      </c>
      <c r="X197" s="14"/>
      <c r="Y197" s="14"/>
      <c r="Z197" s="14"/>
    </row>
    <row r="198" spans="1:26" ht="15" customHeight="1" x14ac:dyDescent="0.2">
      <c r="A198" s="575"/>
      <c r="B198" s="575"/>
      <c r="C198" s="575"/>
      <c r="D198" s="193">
        <v>183</v>
      </c>
      <c r="E198" s="173">
        <v>39248</v>
      </c>
      <c r="F198" s="105" t="s">
        <v>874</v>
      </c>
      <c r="G198" s="105">
        <v>61</v>
      </c>
      <c r="H198" s="105" t="s">
        <v>774</v>
      </c>
      <c r="I198" s="105"/>
      <c r="J198" s="105">
        <v>1</v>
      </c>
      <c r="K198" s="250" t="s">
        <v>115</v>
      </c>
      <c r="L198" s="105"/>
      <c r="M198" s="105" t="s">
        <v>116</v>
      </c>
      <c r="N198" s="105" t="s">
        <v>876</v>
      </c>
      <c r="O198" s="99">
        <v>2880</v>
      </c>
      <c r="P198" s="105">
        <v>10</v>
      </c>
      <c r="Q198" s="135">
        <v>0</v>
      </c>
      <c r="R198" s="135">
        <v>0</v>
      </c>
      <c r="S198" s="100">
        <v>10</v>
      </c>
      <c r="T198" s="100"/>
      <c r="U198" s="135">
        <v>2880</v>
      </c>
      <c r="V198" s="135">
        <f t="shared" ref="V198:V222" si="1">IF(P198=0,"N/A",+O198-U198)</f>
        <v>0</v>
      </c>
      <c r="W198" s="175">
        <v>617</v>
      </c>
      <c r="X198" s="14"/>
      <c r="Y198" s="14"/>
      <c r="Z198" s="14"/>
    </row>
    <row r="199" spans="1:26" ht="15" customHeight="1" x14ac:dyDescent="0.2">
      <c r="A199" s="575"/>
      <c r="B199" s="575"/>
      <c r="C199" s="575"/>
      <c r="D199" s="193">
        <v>184</v>
      </c>
      <c r="E199" s="173">
        <v>39402</v>
      </c>
      <c r="F199" s="105" t="s">
        <v>874</v>
      </c>
      <c r="G199" s="105">
        <v>61</v>
      </c>
      <c r="H199" s="105" t="s">
        <v>764</v>
      </c>
      <c r="I199" s="105"/>
      <c r="J199" s="105">
        <v>1</v>
      </c>
      <c r="K199" s="250" t="s">
        <v>965</v>
      </c>
      <c r="L199" s="105"/>
      <c r="M199" s="105"/>
      <c r="N199" s="105" t="s">
        <v>921</v>
      </c>
      <c r="O199" s="99">
        <v>4000</v>
      </c>
      <c r="P199" s="105">
        <v>10</v>
      </c>
      <c r="Q199" s="135">
        <v>0</v>
      </c>
      <c r="R199" s="135">
        <v>0</v>
      </c>
      <c r="S199" s="100">
        <v>10</v>
      </c>
      <c r="T199" s="100"/>
      <c r="U199" s="135">
        <v>4000</v>
      </c>
      <c r="V199" s="135">
        <f t="shared" si="1"/>
        <v>0</v>
      </c>
      <c r="W199" s="175">
        <v>617</v>
      </c>
      <c r="X199" s="14"/>
      <c r="Y199" s="14"/>
      <c r="Z199" s="14"/>
    </row>
    <row r="200" spans="1:26" ht="15" customHeight="1" x14ac:dyDescent="0.2">
      <c r="A200" s="575"/>
      <c r="B200" s="575"/>
      <c r="C200" s="575"/>
      <c r="D200" s="193">
        <v>185</v>
      </c>
      <c r="E200" s="173">
        <v>39426</v>
      </c>
      <c r="F200" s="105" t="s">
        <v>874</v>
      </c>
      <c r="G200" s="105">
        <v>61</v>
      </c>
      <c r="H200" s="105" t="s">
        <v>815</v>
      </c>
      <c r="I200" s="105"/>
      <c r="J200" s="105">
        <v>1</v>
      </c>
      <c r="K200" s="250" t="s">
        <v>966</v>
      </c>
      <c r="L200" s="105"/>
      <c r="M200" s="105"/>
      <c r="N200" s="105" t="s">
        <v>693</v>
      </c>
      <c r="O200" s="99">
        <v>2595</v>
      </c>
      <c r="P200" s="105">
        <v>10</v>
      </c>
      <c r="Q200" s="135">
        <v>0</v>
      </c>
      <c r="R200" s="135">
        <v>0</v>
      </c>
      <c r="S200" s="100">
        <v>10</v>
      </c>
      <c r="T200" s="100"/>
      <c r="U200" s="135">
        <v>2595</v>
      </c>
      <c r="V200" s="135">
        <f t="shared" si="1"/>
        <v>0</v>
      </c>
      <c r="W200" s="175">
        <v>617</v>
      </c>
      <c r="X200" s="14"/>
      <c r="Y200" s="14"/>
      <c r="Z200" s="14"/>
    </row>
    <row r="201" spans="1:26" ht="15" customHeight="1" x14ac:dyDescent="0.2">
      <c r="A201" s="575"/>
      <c r="B201" s="575"/>
      <c r="C201" s="575"/>
      <c r="D201" s="193">
        <v>186</v>
      </c>
      <c r="E201" s="173">
        <v>40004</v>
      </c>
      <c r="F201" s="105" t="s">
        <v>874</v>
      </c>
      <c r="G201" s="105">
        <v>61</v>
      </c>
      <c r="H201" s="105" t="s">
        <v>774</v>
      </c>
      <c r="I201" s="105"/>
      <c r="J201" s="105">
        <v>1</v>
      </c>
      <c r="K201" s="250" t="s">
        <v>517</v>
      </c>
      <c r="L201" s="105"/>
      <c r="M201" s="105" t="s">
        <v>116</v>
      </c>
      <c r="N201" s="105" t="s">
        <v>778</v>
      </c>
      <c r="O201" s="99">
        <v>5395</v>
      </c>
      <c r="P201" s="105">
        <v>10</v>
      </c>
      <c r="Q201" s="135">
        <v>0</v>
      </c>
      <c r="R201" s="135">
        <v>0</v>
      </c>
      <c r="S201" s="100">
        <v>10</v>
      </c>
      <c r="T201" s="100"/>
      <c r="U201" s="135">
        <v>5395</v>
      </c>
      <c r="V201" s="135">
        <f t="shared" si="1"/>
        <v>0</v>
      </c>
      <c r="W201" s="175">
        <v>617</v>
      </c>
      <c r="X201" s="14"/>
      <c r="Y201" s="14"/>
      <c r="Z201" s="14"/>
    </row>
    <row r="202" spans="1:26" ht="15" customHeight="1" x14ac:dyDescent="0.2">
      <c r="A202" s="575"/>
      <c r="B202" s="575"/>
      <c r="C202" s="575"/>
      <c r="D202" s="193">
        <v>187</v>
      </c>
      <c r="E202" s="173">
        <v>40150</v>
      </c>
      <c r="F202" s="105" t="s">
        <v>874</v>
      </c>
      <c r="G202" s="105">
        <v>61</v>
      </c>
      <c r="H202" s="105" t="s">
        <v>770</v>
      </c>
      <c r="I202" s="105"/>
      <c r="J202" s="105">
        <v>1</v>
      </c>
      <c r="K202" s="200" t="s">
        <v>967</v>
      </c>
      <c r="L202" s="105"/>
      <c r="M202" s="105" t="s">
        <v>968</v>
      </c>
      <c r="N202" s="105" t="s">
        <v>876</v>
      </c>
      <c r="O202" s="99">
        <v>4988</v>
      </c>
      <c r="P202" s="105">
        <v>3</v>
      </c>
      <c r="Q202" s="135">
        <v>0</v>
      </c>
      <c r="R202" s="135">
        <v>0</v>
      </c>
      <c r="S202" s="100">
        <v>3</v>
      </c>
      <c r="T202" s="100"/>
      <c r="U202" s="135">
        <v>4988</v>
      </c>
      <c r="V202" s="135">
        <f t="shared" si="1"/>
        <v>0</v>
      </c>
      <c r="W202" s="175">
        <v>616</v>
      </c>
      <c r="X202" s="14"/>
      <c r="Y202" s="14"/>
      <c r="Z202" s="14"/>
    </row>
    <row r="203" spans="1:26" ht="15" customHeight="1" x14ac:dyDescent="0.2">
      <c r="A203" s="575"/>
      <c r="B203" s="575"/>
      <c r="C203" s="575"/>
      <c r="D203" s="193">
        <v>188</v>
      </c>
      <c r="E203" s="173">
        <v>40297</v>
      </c>
      <c r="F203" s="105" t="s">
        <v>874</v>
      </c>
      <c r="G203" s="105">
        <v>61</v>
      </c>
      <c r="H203" s="105" t="s">
        <v>280</v>
      </c>
      <c r="I203" s="577"/>
      <c r="J203" s="105">
        <v>1</v>
      </c>
      <c r="K203" s="200" t="s">
        <v>66</v>
      </c>
      <c r="L203" s="577"/>
      <c r="M203" s="105" t="s">
        <v>392</v>
      </c>
      <c r="N203" s="105" t="s">
        <v>969</v>
      </c>
      <c r="O203" s="99">
        <f>26900.01+750</f>
        <v>27650.01</v>
      </c>
      <c r="P203" s="105">
        <v>3</v>
      </c>
      <c r="Q203" s="135">
        <v>0</v>
      </c>
      <c r="R203" s="135">
        <v>0</v>
      </c>
      <c r="S203" s="100">
        <v>3</v>
      </c>
      <c r="T203" s="100"/>
      <c r="U203" s="135">
        <v>27650.01</v>
      </c>
      <c r="V203" s="135">
        <f t="shared" si="1"/>
        <v>0</v>
      </c>
      <c r="W203" s="175">
        <v>614</v>
      </c>
      <c r="X203" s="14"/>
      <c r="Y203" s="14"/>
      <c r="Z203" s="14"/>
    </row>
    <row r="204" spans="1:26" ht="15" customHeight="1" x14ac:dyDescent="0.2">
      <c r="A204" s="575"/>
      <c r="B204" s="575"/>
      <c r="C204" s="575"/>
      <c r="D204" s="193">
        <v>189</v>
      </c>
      <c r="E204" s="173">
        <v>40319</v>
      </c>
      <c r="F204" s="105" t="s">
        <v>874</v>
      </c>
      <c r="G204" s="105">
        <v>61</v>
      </c>
      <c r="H204" s="105" t="s">
        <v>280</v>
      </c>
      <c r="I204" s="105">
        <v>570545</v>
      </c>
      <c r="J204" s="105">
        <v>1</v>
      </c>
      <c r="K204" s="200" t="s">
        <v>139</v>
      </c>
      <c r="L204" s="105" t="s">
        <v>970</v>
      </c>
      <c r="M204" s="105" t="s">
        <v>40</v>
      </c>
      <c r="N204" s="105" t="s">
        <v>876</v>
      </c>
      <c r="O204" s="99">
        <v>6338.24</v>
      </c>
      <c r="P204" s="105">
        <v>3</v>
      </c>
      <c r="Q204" s="135">
        <v>0</v>
      </c>
      <c r="R204" s="135">
        <v>0</v>
      </c>
      <c r="S204" s="100">
        <v>3</v>
      </c>
      <c r="T204" s="100"/>
      <c r="U204" s="135">
        <v>6338.24</v>
      </c>
      <c r="V204" s="135">
        <f t="shared" si="1"/>
        <v>0</v>
      </c>
      <c r="W204" s="175">
        <v>614</v>
      </c>
      <c r="X204" s="14"/>
      <c r="Y204" s="14"/>
      <c r="Z204" s="14"/>
    </row>
    <row r="205" spans="1:26" ht="15" customHeight="1" x14ac:dyDescent="0.2">
      <c r="A205" s="575"/>
      <c r="B205" s="575"/>
      <c r="C205" s="575"/>
      <c r="D205" s="193">
        <v>190</v>
      </c>
      <c r="E205" s="173">
        <v>40394</v>
      </c>
      <c r="F205" s="105" t="s">
        <v>874</v>
      </c>
      <c r="G205" s="105">
        <v>61</v>
      </c>
      <c r="H205" s="105" t="s">
        <v>280</v>
      </c>
      <c r="I205" s="580">
        <v>576612</v>
      </c>
      <c r="J205" s="105">
        <v>1</v>
      </c>
      <c r="K205" s="200" t="s">
        <v>62</v>
      </c>
      <c r="L205" s="105"/>
      <c r="M205" s="105" t="s">
        <v>971</v>
      </c>
      <c r="N205" s="105" t="s">
        <v>796</v>
      </c>
      <c r="O205" s="99">
        <v>1688.98</v>
      </c>
      <c r="P205" s="105">
        <v>3</v>
      </c>
      <c r="Q205" s="135">
        <v>0</v>
      </c>
      <c r="R205" s="135">
        <v>0</v>
      </c>
      <c r="S205" s="100">
        <v>3</v>
      </c>
      <c r="T205" s="100"/>
      <c r="U205" s="135">
        <v>1688.98</v>
      </c>
      <c r="V205" s="135">
        <f t="shared" si="1"/>
        <v>0</v>
      </c>
      <c r="W205" s="175">
        <v>614</v>
      </c>
      <c r="X205" s="14"/>
      <c r="Y205" s="14"/>
      <c r="Z205" s="14"/>
    </row>
    <row r="206" spans="1:26" ht="15" customHeight="1" x14ac:dyDescent="0.2">
      <c r="A206" s="575"/>
      <c r="B206" s="575"/>
      <c r="C206" s="575"/>
      <c r="D206" s="193">
        <v>191</v>
      </c>
      <c r="E206" s="173">
        <v>40394</v>
      </c>
      <c r="F206" s="105" t="s">
        <v>874</v>
      </c>
      <c r="G206" s="105">
        <v>61</v>
      </c>
      <c r="H206" s="105" t="s">
        <v>280</v>
      </c>
      <c r="I206" s="105"/>
      <c r="J206" s="105">
        <v>1</v>
      </c>
      <c r="K206" s="250" t="s">
        <v>134</v>
      </c>
      <c r="L206" s="581"/>
      <c r="M206" s="105" t="s">
        <v>56</v>
      </c>
      <c r="N206" s="105" t="s">
        <v>796</v>
      </c>
      <c r="O206" s="99">
        <v>6083</v>
      </c>
      <c r="P206" s="105">
        <v>3</v>
      </c>
      <c r="Q206" s="135">
        <v>0</v>
      </c>
      <c r="R206" s="135">
        <v>0</v>
      </c>
      <c r="S206" s="100">
        <v>3</v>
      </c>
      <c r="T206" s="100"/>
      <c r="U206" s="135">
        <v>6083</v>
      </c>
      <c r="V206" s="135">
        <f t="shared" si="1"/>
        <v>0</v>
      </c>
      <c r="W206" s="175">
        <v>614</v>
      </c>
      <c r="X206" s="14"/>
      <c r="Y206" s="14"/>
      <c r="Z206" s="14"/>
    </row>
    <row r="207" spans="1:26" ht="15" customHeight="1" x14ac:dyDescent="0.2">
      <c r="A207" s="575"/>
      <c r="B207" s="575"/>
      <c r="C207" s="575"/>
      <c r="D207" s="193">
        <v>192</v>
      </c>
      <c r="E207" s="173">
        <v>40394</v>
      </c>
      <c r="F207" s="105" t="s">
        <v>874</v>
      </c>
      <c r="G207" s="105">
        <v>61</v>
      </c>
      <c r="H207" s="105" t="s">
        <v>280</v>
      </c>
      <c r="I207" s="105"/>
      <c r="J207" s="105">
        <v>1</v>
      </c>
      <c r="K207" s="250" t="s">
        <v>972</v>
      </c>
      <c r="L207" s="581"/>
      <c r="M207" s="105" t="s">
        <v>973</v>
      </c>
      <c r="N207" s="105" t="s">
        <v>796</v>
      </c>
      <c r="O207" s="99">
        <v>336.4</v>
      </c>
      <c r="P207" s="105">
        <v>3</v>
      </c>
      <c r="Q207" s="135">
        <v>0</v>
      </c>
      <c r="R207" s="135">
        <v>0</v>
      </c>
      <c r="S207" s="100">
        <v>3</v>
      </c>
      <c r="T207" s="100"/>
      <c r="U207" s="135">
        <v>336.4</v>
      </c>
      <c r="V207" s="135">
        <f t="shared" si="1"/>
        <v>0</v>
      </c>
      <c r="W207" s="175">
        <v>614</v>
      </c>
      <c r="X207" s="14"/>
      <c r="Y207" s="14"/>
      <c r="Z207" s="14"/>
    </row>
    <row r="208" spans="1:26" ht="15.75" customHeight="1" x14ac:dyDescent="0.2">
      <c r="A208" s="575"/>
      <c r="B208" s="575"/>
      <c r="C208" s="575"/>
      <c r="D208" s="193">
        <v>193</v>
      </c>
      <c r="E208" s="173">
        <v>40394</v>
      </c>
      <c r="F208" s="105" t="s">
        <v>874</v>
      </c>
      <c r="G208" s="105">
        <v>61</v>
      </c>
      <c r="H208" s="105" t="s">
        <v>280</v>
      </c>
      <c r="I208" s="105"/>
      <c r="J208" s="105">
        <v>1</v>
      </c>
      <c r="K208" s="480" t="s">
        <v>432</v>
      </c>
      <c r="L208" s="105" t="s">
        <v>149</v>
      </c>
      <c r="M208" s="105" t="s">
        <v>974</v>
      </c>
      <c r="N208" s="105" t="s">
        <v>778</v>
      </c>
      <c r="O208" s="99">
        <v>5011.2</v>
      </c>
      <c r="P208" s="105">
        <v>3</v>
      </c>
      <c r="Q208" s="135">
        <v>0</v>
      </c>
      <c r="R208" s="135">
        <v>0</v>
      </c>
      <c r="S208" s="100">
        <v>3</v>
      </c>
      <c r="T208" s="100"/>
      <c r="U208" s="135">
        <v>5011.2</v>
      </c>
      <c r="V208" s="135">
        <f t="shared" si="1"/>
        <v>0</v>
      </c>
      <c r="W208" s="175">
        <v>614</v>
      </c>
      <c r="X208" s="14"/>
      <c r="Y208" s="14"/>
      <c r="Z208" s="14"/>
    </row>
    <row r="209" spans="1:26" ht="15" customHeight="1" x14ac:dyDescent="0.2">
      <c r="A209" s="575"/>
      <c r="B209" s="575"/>
      <c r="C209" s="575"/>
      <c r="D209" s="193">
        <v>194</v>
      </c>
      <c r="E209" s="173">
        <v>40394</v>
      </c>
      <c r="F209" s="105" t="s">
        <v>874</v>
      </c>
      <c r="G209" s="105">
        <v>61</v>
      </c>
      <c r="H209" s="105" t="s">
        <v>280</v>
      </c>
      <c r="I209" s="105"/>
      <c r="J209" s="105">
        <v>1</v>
      </c>
      <c r="K209" s="250" t="s">
        <v>134</v>
      </c>
      <c r="L209" s="581"/>
      <c r="M209" s="105" t="s">
        <v>56</v>
      </c>
      <c r="N209" s="105" t="s">
        <v>975</v>
      </c>
      <c r="O209" s="99">
        <v>6600.01</v>
      </c>
      <c r="P209" s="105">
        <v>3</v>
      </c>
      <c r="Q209" s="135">
        <v>0</v>
      </c>
      <c r="R209" s="135">
        <v>0</v>
      </c>
      <c r="S209" s="100">
        <v>3</v>
      </c>
      <c r="T209" s="100"/>
      <c r="U209" s="135">
        <v>6600.01</v>
      </c>
      <c r="V209" s="135">
        <f t="shared" si="1"/>
        <v>0</v>
      </c>
      <c r="W209" s="175">
        <v>614</v>
      </c>
      <c r="X209" s="14"/>
      <c r="Y209" s="14"/>
      <c r="Z209" s="14"/>
    </row>
    <row r="210" spans="1:26" ht="15" customHeight="1" x14ac:dyDescent="0.2">
      <c r="A210" s="575"/>
      <c r="B210" s="575"/>
      <c r="C210" s="575"/>
      <c r="D210" s="193">
        <v>195</v>
      </c>
      <c r="E210" s="173">
        <v>40394</v>
      </c>
      <c r="F210" s="105" t="s">
        <v>874</v>
      </c>
      <c r="G210" s="105">
        <v>61</v>
      </c>
      <c r="H210" s="105" t="s">
        <v>280</v>
      </c>
      <c r="I210" s="105"/>
      <c r="J210" s="105">
        <v>1</v>
      </c>
      <c r="K210" s="250" t="s">
        <v>41</v>
      </c>
      <c r="L210" s="581"/>
      <c r="M210" s="105" t="s">
        <v>976</v>
      </c>
      <c r="N210" s="105" t="s">
        <v>975</v>
      </c>
      <c r="O210" s="99">
        <v>1830</v>
      </c>
      <c r="P210" s="105">
        <v>3</v>
      </c>
      <c r="Q210" s="135">
        <v>0</v>
      </c>
      <c r="R210" s="135">
        <v>0</v>
      </c>
      <c r="S210" s="100">
        <v>3</v>
      </c>
      <c r="T210" s="100"/>
      <c r="U210" s="135">
        <v>1830</v>
      </c>
      <c r="V210" s="135">
        <f t="shared" si="1"/>
        <v>0</v>
      </c>
      <c r="W210" s="175">
        <v>614</v>
      </c>
      <c r="X210" s="14"/>
      <c r="Y210" s="14"/>
      <c r="Z210" s="14"/>
    </row>
    <row r="211" spans="1:26" ht="15" customHeight="1" x14ac:dyDescent="0.2">
      <c r="A211" s="575"/>
      <c r="B211" s="575"/>
      <c r="C211" s="575"/>
      <c r="D211" s="193">
        <v>196</v>
      </c>
      <c r="E211" s="173">
        <v>40394</v>
      </c>
      <c r="F211" s="105" t="s">
        <v>874</v>
      </c>
      <c r="G211" s="105">
        <v>61</v>
      </c>
      <c r="H211" s="105" t="s">
        <v>280</v>
      </c>
      <c r="I211" s="105"/>
      <c r="J211" s="105">
        <v>1</v>
      </c>
      <c r="K211" s="250" t="s">
        <v>972</v>
      </c>
      <c r="L211" s="581"/>
      <c r="M211" s="105" t="s">
        <v>973</v>
      </c>
      <c r="N211" s="105" t="s">
        <v>975</v>
      </c>
      <c r="O211" s="99">
        <v>1641.19</v>
      </c>
      <c r="P211" s="105">
        <v>3</v>
      </c>
      <c r="Q211" s="135">
        <v>0</v>
      </c>
      <c r="R211" s="135">
        <v>0</v>
      </c>
      <c r="S211" s="100">
        <v>3</v>
      </c>
      <c r="T211" s="100"/>
      <c r="U211" s="135">
        <v>1641.19</v>
      </c>
      <c r="V211" s="135">
        <f t="shared" si="1"/>
        <v>0</v>
      </c>
      <c r="W211" s="175">
        <v>614</v>
      </c>
      <c r="X211" s="14"/>
      <c r="Y211" s="14"/>
      <c r="Z211" s="14"/>
    </row>
    <row r="212" spans="1:26" ht="15" customHeight="1" x14ac:dyDescent="0.2">
      <c r="A212" s="575"/>
      <c r="B212" s="575"/>
      <c r="C212" s="575"/>
      <c r="D212" s="193">
        <v>197</v>
      </c>
      <c r="E212" s="173">
        <v>40395</v>
      </c>
      <c r="F212" s="105" t="s">
        <v>874</v>
      </c>
      <c r="G212" s="105">
        <v>61</v>
      </c>
      <c r="H212" s="105" t="s">
        <v>764</v>
      </c>
      <c r="I212" s="105"/>
      <c r="J212" s="105">
        <v>1</v>
      </c>
      <c r="K212" s="250" t="s">
        <v>977</v>
      </c>
      <c r="L212" s="105" t="s">
        <v>978</v>
      </c>
      <c r="M212" s="105"/>
      <c r="N212" s="105" t="s">
        <v>693</v>
      </c>
      <c r="O212" s="99">
        <v>3125.01</v>
      </c>
      <c r="P212" s="105">
        <v>5</v>
      </c>
      <c r="Q212" s="135">
        <v>0</v>
      </c>
      <c r="R212" s="135">
        <v>0</v>
      </c>
      <c r="S212" s="100">
        <v>5</v>
      </c>
      <c r="T212" s="100"/>
      <c r="U212" s="135">
        <v>3125.01</v>
      </c>
      <c r="V212" s="135">
        <f t="shared" si="1"/>
        <v>0</v>
      </c>
      <c r="W212" s="175">
        <v>617</v>
      </c>
      <c r="X212" s="14"/>
      <c r="Y212" s="14"/>
      <c r="Z212" s="14"/>
    </row>
    <row r="213" spans="1:26" ht="30" customHeight="1" x14ac:dyDescent="0.2">
      <c r="A213" s="575"/>
      <c r="B213" s="575"/>
      <c r="C213" s="575"/>
      <c r="D213" s="193">
        <v>198</v>
      </c>
      <c r="E213" s="173">
        <v>40395</v>
      </c>
      <c r="F213" s="105" t="s">
        <v>874</v>
      </c>
      <c r="G213" s="105">
        <v>61</v>
      </c>
      <c r="H213" s="105" t="s">
        <v>764</v>
      </c>
      <c r="I213" s="105"/>
      <c r="J213" s="105">
        <v>2</v>
      </c>
      <c r="K213" s="250" t="s">
        <v>979</v>
      </c>
      <c r="L213" s="105" t="s">
        <v>980</v>
      </c>
      <c r="M213" s="105"/>
      <c r="N213" s="105" t="s">
        <v>693</v>
      </c>
      <c r="O213" s="99">
        <v>10750</v>
      </c>
      <c r="P213" s="105">
        <v>5</v>
      </c>
      <c r="Q213" s="135">
        <v>0</v>
      </c>
      <c r="R213" s="135">
        <v>0</v>
      </c>
      <c r="S213" s="100">
        <v>5</v>
      </c>
      <c r="T213" s="100"/>
      <c r="U213" s="135">
        <v>10750</v>
      </c>
      <c r="V213" s="135">
        <f t="shared" si="1"/>
        <v>0</v>
      </c>
      <c r="W213" s="175">
        <v>617</v>
      </c>
      <c r="X213" s="14"/>
      <c r="Y213" s="14"/>
      <c r="Z213" s="14"/>
    </row>
    <row r="214" spans="1:26" ht="15" customHeight="1" x14ac:dyDescent="0.2">
      <c r="A214" s="575"/>
      <c r="B214" s="575"/>
      <c r="C214" s="575"/>
      <c r="D214" s="193">
        <v>199</v>
      </c>
      <c r="E214" s="173">
        <v>40395</v>
      </c>
      <c r="F214" s="105" t="s">
        <v>874</v>
      </c>
      <c r="G214" s="105">
        <v>61</v>
      </c>
      <c r="H214" s="105" t="s">
        <v>764</v>
      </c>
      <c r="I214" s="105"/>
      <c r="J214" s="105">
        <v>6</v>
      </c>
      <c r="K214" s="250" t="s">
        <v>981</v>
      </c>
      <c r="L214" s="105"/>
      <c r="M214" s="105"/>
      <c r="N214" s="105" t="s">
        <v>693</v>
      </c>
      <c r="O214" s="99">
        <v>3450</v>
      </c>
      <c r="P214" s="105">
        <v>5</v>
      </c>
      <c r="Q214" s="135">
        <v>0</v>
      </c>
      <c r="R214" s="135">
        <v>0</v>
      </c>
      <c r="S214" s="100">
        <v>5</v>
      </c>
      <c r="T214" s="100"/>
      <c r="U214" s="135">
        <v>3450</v>
      </c>
      <c r="V214" s="135">
        <f t="shared" si="1"/>
        <v>0</v>
      </c>
      <c r="W214" s="175">
        <v>617</v>
      </c>
      <c r="X214" s="14"/>
      <c r="Y214" s="14"/>
      <c r="Z214" s="14"/>
    </row>
    <row r="215" spans="1:26" ht="30" customHeight="1" x14ac:dyDescent="0.2">
      <c r="A215" s="575"/>
      <c r="B215" s="575"/>
      <c r="C215" s="575"/>
      <c r="D215" s="193">
        <v>200</v>
      </c>
      <c r="E215" s="173">
        <v>40724</v>
      </c>
      <c r="F215" s="105" t="s">
        <v>874</v>
      </c>
      <c r="G215" s="105">
        <v>61</v>
      </c>
      <c r="H215" s="105" t="s">
        <v>823</v>
      </c>
      <c r="I215" s="105"/>
      <c r="J215" s="105">
        <v>4</v>
      </c>
      <c r="K215" s="200" t="s">
        <v>982</v>
      </c>
      <c r="L215" s="105"/>
      <c r="M215" s="105"/>
      <c r="N215" s="105" t="s">
        <v>928</v>
      </c>
      <c r="O215" s="99">
        <v>12513.38</v>
      </c>
      <c r="P215" s="105">
        <v>10</v>
      </c>
      <c r="Q215" s="135">
        <v>0</v>
      </c>
      <c r="R215" s="135">
        <f>IF(P215=0,"N/A",+Q215/12)</f>
        <v>0</v>
      </c>
      <c r="S215" s="100">
        <f>+DATEDIF($E215,$X$15,"y")</f>
        <v>12</v>
      </c>
      <c r="T215" s="100"/>
      <c r="U215" s="135">
        <v>12513.38</v>
      </c>
      <c r="V215" s="135">
        <f t="shared" si="1"/>
        <v>0</v>
      </c>
      <c r="W215" s="175">
        <v>619</v>
      </c>
      <c r="X215" s="14"/>
      <c r="Y215" s="14"/>
      <c r="Z215" s="14"/>
    </row>
    <row r="216" spans="1:26" ht="15.75" customHeight="1" x14ac:dyDescent="0.2">
      <c r="A216" s="575"/>
      <c r="B216" s="575"/>
      <c r="C216" s="575"/>
      <c r="D216" s="193">
        <v>201</v>
      </c>
      <c r="E216" s="173">
        <v>40763</v>
      </c>
      <c r="F216" s="105" t="s">
        <v>874</v>
      </c>
      <c r="G216" s="105">
        <v>61</v>
      </c>
      <c r="H216" s="105" t="s">
        <v>280</v>
      </c>
      <c r="I216" s="105"/>
      <c r="J216" s="105">
        <v>1</v>
      </c>
      <c r="K216" s="200" t="s">
        <v>47</v>
      </c>
      <c r="L216" s="105"/>
      <c r="M216" s="105" t="s">
        <v>37</v>
      </c>
      <c r="N216" s="105" t="s">
        <v>876</v>
      </c>
      <c r="O216" s="99">
        <v>4482</v>
      </c>
      <c r="P216" s="105">
        <v>3</v>
      </c>
      <c r="Q216" s="135">
        <v>0</v>
      </c>
      <c r="R216" s="135">
        <v>0</v>
      </c>
      <c r="S216" s="100">
        <v>3</v>
      </c>
      <c r="T216" s="100"/>
      <c r="U216" s="135">
        <v>4482</v>
      </c>
      <c r="V216" s="135">
        <f t="shared" si="1"/>
        <v>0</v>
      </c>
      <c r="W216" s="175">
        <v>614</v>
      </c>
      <c r="X216" s="14"/>
      <c r="Y216" s="14"/>
      <c r="Z216" s="14"/>
    </row>
    <row r="217" spans="1:26" ht="15" customHeight="1" x14ac:dyDescent="0.2">
      <c r="A217" s="575"/>
      <c r="B217" s="575"/>
      <c r="C217" s="575"/>
      <c r="D217" s="193">
        <v>202</v>
      </c>
      <c r="E217" s="173">
        <v>40801</v>
      </c>
      <c r="F217" s="105" t="s">
        <v>874</v>
      </c>
      <c r="G217" s="105">
        <v>61</v>
      </c>
      <c r="H217" s="105" t="s">
        <v>764</v>
      </c>
      <c r="I217" s="105"/>
      <c r="J217" s="105">
        <v>1</v>
      </c>
      <c r="K217" s="200" t="s">
        <v>983</v>
      </c>
      <c r="L217" s="105"/>
      <c r="M217" s="105" t="s">
        <v>709</v>
      </c>
      <c r="N217" s="105" t="s">
        <v>928</v>
      </c>
      <c r="O217" s="99">
        <v>8874</v>
      </c>
      <c r="P217" s="105">
        <v>10</v>
      </c>
      <c r="Q217" s="135">
        <v>0</v>
      </c>
      <c r="R217" s="135">
        <f t="shared" ref="R217" si="2">IF(P217=0,"N/A",+Q217/12)</f>
        <v>0</v>
      </c>
      <c r="S217" s="100">
        <f t="shared" ref="S217:S218" si="3">+DATEDIF($E217,$X$15,"y")</f>
        <v>11</v>
      </c>
      <c r="T217" s="100"/>
      <c r="U217" s="135">
        <v>8874</v>
      </c>
      <c r="V217" s="897">
        <f t="shared" si="1"/>
        <v>0</v>
      </c>
      <c r="W217" s="175">
        <v>617</v>
      </c>
      <c r="X217" s="14"/>
      <c r="Y217" s="14"/>
      <c r="Z217" s="14"/>
    </row>
    <row r="218" spans="1:26" ht="15" customHeight="1" x14ac:dyDescent="0.2">
      <c r="A218" s="575"/>
      <c r="B218" s="575"/>
      <c r="C218" s="575"/>
      <c r="D218" s="193">
        <v>203</v>
      </c>
      <c r="E218" s="173">
        <v>40935</v>
      </c>
      <c r="F218" s="105" t="s">
        <v>874</v>
      </c>
      <c r="G218" s="105">
        <v>61</v>
      </c>
      <c r="H218" s="105" t="s">
        <v>774</v>
      </c>
      <c r="I218" s="105"/>
      <c r="J218" s="105">
        <v>1</v>
      </c>
      <c r="K218" s="250" t="s">
        <v>115</v>
      </c>
      <c r="L218" s="105"/>
      <c r="M218" s="105" t="s">
        <v>984</v>
      </c>
      <c r="N218" s="105" t="s">
        <v>985</v>
      </c>
      <c r="O218" s="99">
        <v>1385.01</v>
      </c>
      <c r="P218" s="105">
        <v>10</v>
      </c>
      <c r="Q218" s="135">
        <v>0</v>
      </c>
      <c r="R218" s="135">
        <v>0</v>
      </c>
      <c r="S218" s="100">
        <f t="shared" si="3"/>
        <v>11</v>
      </c>
      <c r="T218" s="100"/>
      <c r="U218" s="135">
        <v>1385.01</v>
      </c>
      <c r="V218" s="135">
        <f t="shared" si="1"/>
        <v>0</v>
      </c>
      <c r="W218" s="175">
        <v>617</v>
      </c>
      <c r="X218" s="14"/>
      <c r="Y218" s="14"/>
      <c r="Z218" s="14"/>
    </row>
    <row r="219" spans="1:26" ht="15" customHeight="1" x14ac:dyDescent="0.2">
      <c r="A219" s="575"/>
      <c r="B219" s="575"/>
      <c r="C219" s="575"/>
      <c r="D219" s="193">
        <v>204</v>
      </c>
      <c r="E219" s="173">
        <v>40394</v>
      </c>
      <c r="F219" s="105" t="s">
        <v>874</v>
      </c>
      <c r="G219" s="105">
        <v>61</v>
      </c>
      <c r="H219" s="105" t="s">
        <v>280</v>
      </c>
      <c r="I219" s="580">
        <v>614266</v>
      </c>
      <c r="J219" s="105">
        <v>1</v>
      </c>
      <c r="K219" s="250" t="s">
        <v>151</v>
      </c>
      <c r="L219" s="581"/>
      <c r="M219" s="105" t="s">
        <v>56</v>
      </c>
      <c r="N219" s="105" t="s">
        <v>778</v>
      </c>
      <c r="O219" s="99">
        <v>6083</v>
      </c>
      <c r="P219" s="105">
        <v>3</v>
      </c>
      <c r="Q219" s="135">
        <v>0</v>
      </c>
      <c r="R219" s="135">
        <v>0</v>
      </c>
      <c r="S219" s="100">
        <v>3</v>
      </c>
      <c r="T219" s="100"/>
      <c r="U219" s="135">
        <v>6083</v>
      </c>
      <c r="V219" s="135">
        <f t="shared" si="1"/>
        <v>0</v>
      </c>
      <c r="W219" s="175">
        <v>614</v>
      </c>
      <c r="X219" s="14"/>
      <c r="Y219" s="14"/>
      <c r="Z219" s="14"/>
    </row>
    <row r="220" spans="1:26" ht="15" customHeight="1" x14ac:dyDescent="0.2">
      <c r="A220" s="575"/>
      <c r="B220" s="575"/>
      <c r="C220" s="575"/>
      <c r="D220" s="193">
        <v>205</v>
      </c>
      <c r="E220" s="173">
        <v>40394</v>
      </c>
      <c r="F220" s="105" t="s">
        <v>874</v>
      </c>
      <c r="G220" s="105">
        <v>61</v>
      </c>
      <c r="H220" s="105" t="s">
        <v>280</v>
      </c>
      <c r="I220" s="580">
        <v>614262</v>
      </c>
      <c r="J220" s="105">
        <v>1</v>
      </c>
      <c r="K220" s="250" t="s">
        <v>151</v>
      </c>
      <c r="L220" s="581"/>
      <c r="M220" s="105" t="s">
        <v>56</v>
      </c>
      <c r="N220" s="105" t="s">
        <v>778</v>
      </c>
      <c r="O220" s="99">
        <v>6083</v>
      </c>
      <c r="P220" s="105">
        <v>3</v>
      </c>
      <c r="Q220" s="135">
        <v>0</v>
      </c>
      <c r="R220" s="135">
        <v>0</v>
      </c>
      <c r="S220" s="100">
        <v>3</v>
      </c>
      <c r="T220" s="100"/>
      <c r="U220" s="135">
        <v>6083</v>
      </c>
      <c r="V220" s="135">
        <f t="shared" si="1"/>
        <v>0</v>
      </c>
      <c r="W220" s="175">
        <v>614</v>
      </c>
      <c r="X220" s="14"/>
      <c r="Y220" s="14"/>
      <c r="Z220" s="14"/>
    </row>
    <row r="221" spans="1:26" ht="15" customHeight="1" x14ac:dyDescent="0.2">
      <c r="A221" s="575"/>
      <c r="B221" s="575"/>
      <c r="C221" s="575"/>
      <c r="D221" s="193">
        <v>206</v>
      </c>
      <c r="E221" s="173">
        <v>41125</v>
      </c>
      <c r="F221" s="105" t="s">
        <v>874</v>
      </c>
      <c r="G221" s="105">
        <v>61</v>
      </c>
      <c r="H221" s="105" t="s">
        <v>280</v>
      </c>
      <c r="I221" s="580">
        <v>614259</v>
      </c>
      <c r="J221" s="105">
        <v>1</v>
      </c>
      <c r="K221" s="250" t="s">
        <v>151</v>
      </c>
      <c r="L221" s="581"/>
      <c r="M221" s="105" t="s">
        <v>149</v>
      </c>
      <c r="N221" s="105" t="s">
        <v>778</v>
      </c>
      <c r="O221" s="99">
        <v>4500</v>
      </c>
      <c r="P221" s="105">
        <v>3</v>
      </c>
      <c r="Q221" s="135">
        <v>0</v>
      </c>
      <c r="R221" s="135">
        <v>0</v>
      </c>
      <c r="S221" s="100">
        <v>3</v>
      </c>
      <c r="T221" s="100"/>
      <c r="U221" s="135">
        <v>4500</v>
      </c>
      <c r="V221" s="135">
        <f t="shared" si="1"/>
        <v>0</v>
      </c>
      <c r="W221" s="175">
        <v>614</v>
      </c>
      <c r="X221" s="14"/>
      <c r="Y221" s="14"/>
      <c r="Z221" s="14"/>
    </row>
    <row r="222" spans="1:26" ht="15" customHeight="1" x14ac:dyDescent="0.2">
      <c r="A222" s="575"/>
      <c r="B222" s="575"/>
      <c r="C222" s="575"/>
      <c r="D222" s="193">
        <v>207</v>
      </c>
      <c r="E222" s="173">
        <v>41125</v>
      </c>
      <c r="F222" s="105" t="s">
        <v>874</v>
      </c>
      <c r="G222" s="105">
        <v>61</v>
      </c>
      <c r="H222" s="105" t="s">
        <v>280</v>
      </c>
      <c r="I222" s="580"/>
      <c r="J222" s="105">
        <v>1</v>
      </c>
      <c r="K222" s="200" t="s">
        <v>62</v>
      </c>
      <c r="L222" s="105"/>
      <c r="M222" s="105" t="s">
        <v>971</v>
      </c>
      <c r="N222" s="105" t="s">
        <v>277</v>
      </c>
      <c r="O222" s="99">
        <v>1688.98</v>
      </c>
      <c r="P222" s="105">
        <v>3</v>
      </c>
      <c r="Q222" s="135">
        <v>0</v>
      </c>
      <c r="R222" s="135">
        <v>0</v>
      </c>
      <c r="S222" s="100">
        <v>3</v>
      </c>
      <c r="T222" s="100"/>
      <c r="U222" s="135">
        <v>1688.98</v>
      </c>
      <c r="V222" s="135">
        <f t="shared" si="1"/>
        <v>0</v>
      </c>
      <c r="W222" s="175">
        <v>614</v>
      </c>
      <c r="X222" s="14"/>
      <c r="Y222" s="14"/>
      <c r="Z222" s="14"/>
    </row>
    <row r="223" spans="1:26" ht="15" customHeight="1" x14ac:dyDescent="0.2">
      <c r="A223" s="575"/>
      <c r="B223" s="575"/>
      <c r="C223" s="575"/>
      <c r="D223" s="193">
        <v>208</v>
      </c>
      <c r="E223" s="173">
        <v>41632</v>
      </c>
      <c r="F223" s="105">
        <v>8</v>
      </c>
      <c r="G223" s="105">
        <v>61</v>
      </c>
      <c r="H223" s="105" t="s">
        <v>280</v>
      </c>
      <c r="I223" s="580"/>
      <c r="J223" s="105">
        <v>1</v>
      </c>
      <c r="K223" s="200" t="s">
        <v>41</v>
      </c>
      <c r="L223" s="105"/>
      <c r="M223" s="105" t="s">
        <v>56</v>
      </c>
      <c r="N223" s="105" t="s">
        <v>778</v>
      </c>
      <c r="O223" s="99">
        <v>6579</v>
      </c>
      <c r="P223" s="105">
        <v>3</v>
      </c>
      <c r="Q223" s="135">
        <v>0</v>
      </c>
      <c r="R223" s="135">
        <v>0</v>
      </c>
      <c r="S223" s="100">
        <v>3</v>
      </c>
      <c r="T223" s="100"/>
      <c r="U223" s="135">
        <v>6579</v>
      </c>
      <c r="V223" s="135">
        <v>0</v>
      </c>
      <c r="W223" s="175">
        <v>614</v>
      </c>
      <c r="X223" s="14"/>
      <c r="Y223" s="14"/>
      <c r="Z223" s="14"/>
    </row>
    <row r="224" spans="1:26" ht="15" customHeight="1" x14ac:dyDescent="0.2">
      <c r="A224" s="575"/>
      <c r="B224" s="575"/>
      <c r="C224" s="575"/>
      <c r="D224" s="193">
        <v>209</v>
      </c>
      <c r="E224" s="173">
        <v>41632</v>
      </c>
      <c r="F224" s="105">
        <v>8</v>
      </c>
      <c r="G224" s="105">
        <v>61</v>
      </c>
      <c r="H224" s="105" t="s">
        <v>280</v>
      </c>
      <c r="I224" s="580"/>
      <c r="J224" s="105">
        <v>1</v>
      </c>
      <c r="K224" s="200" t="s">
        <v>41</v>
      </c>
      <c r="L224" s="105"/>
      <c r="M224" s="105" t="s">
        <v>56</v>
      </c>
      <c r="N224" s="105" t="s">
        <v>778</v>
      </c>
      <c r="O224" s="99">
        <v>6579</v>
      </c>
      <c r="P224" s="105">
        <v>3</v>
      </c>
      <c r="Q224" s="135">
        <v>0</v>
      </c>
      <c r="R224" s="135">
        <v>0</v>
      </c>
      <c r="S224" s="100">
        <v>3</v>
      </c>
      <c r="T224" s="100"/>
      <c r="U224" s="135">
        <v>6579</v>
      </c>
      <c r="V224" s="135">
        <v>0</v>
      </c>
      <c r="W224" s="175">
        <v>614</v>
      </c>
      <c r="X224" s="14"/>
      <c r="Y224" s="14"/>
      <c r="Z224" s="14"/>
    </row>
    <row r="225" spans="1:26" ht="15" customHeight="1" x14ac:dyDescent="0.2">
      <c r="A225" s="575"/>
      <c r="B225" s="575"/>
      <c r="C225" s="575"/>
      <c r="D225" s="193">
        <v>210</v>
      </c>
      <c r="E225" s="173">
        <v>41125</v>
      </c>
      <c r="F225" s="105" t="s">
        <v>874</v>
      </c>
      <c r="G225" s="105">
        <v>61</v>
      </c>
      <c r="H225" s="105" t="s">
        <v>280</v>
      </c>
      <c r="I225" s="580"/>
      <c r="J225" s="105">
        <v>1</v>
      </c>
      <c r="K225" s="250" t="s">
        <v>151</v>
      </c>
      <c r="L225" s="581"/>
      <c r="M225" s="105" t="s">
        <v>149</v>
      </c>
      <c r="N225" s="105" t="s">
        <v>778</v>
      </c>
      <c r="O225" s="99">
        <v>4500</v>
      </c>
      <c r="P225" s="105">
        <v>3</v>
      </c>
      <c r="Q225" s="135">
        <v>0</v>
      </c>
      <c r="R225" s="135">
        <v>0</v>
      </c>
      <c r="S225" s="100">
        <v>3</v>
      </c>
      <c r="T225" s="100"/>
      <c r="U225" s="135">
        <v>4500</v>
      </c>
      <c r="V225" s="135">
        <f t="shared" ref="V225:V253" si="4">IF(P225=0,"N/A",+O225-U225)</f>
        <v>0</v>
      </c>
      <c r="W225" s="175">
        <v>614</v>
      </c>
      <c r="X225" s="14"/>
      <c r="Y225" s="14"/>
      <c r="Z225" s="14"/>
    </row>
    <row r="226" spans="1:26" ht="15" customHeight="1" x14ac:dyDescent="0.2">
      <c r="A226" s="575"/>
      <c r="B226" s="575"/>
      <c r="C226" s="575"/>
      <c r="D226" s="193">
        <v>211</v>
      </c>
      <c r="E226" s="173">
        <v>41123</v>
      </c>
      <c r="F226" s="105" t="s">
        <v>874</v>
      </c>
      <c r="G226" s="105">
        <v>61</v>
      </c>
      <c r="H226" s="105" t="s">
        <v>280</v>
      </c>
      <c r="I226" s="105"/>
      <c r="J226" s="105">
        <v>1</v>
      </c>
      <c r="K226" s="200" t="s">
        <v>62</v>
      </c>
      <c r="L226" s="105"/>
      <c r="M226" s="105" t="s">
        <v>64</v>
      </c>
      <c r="N226" s="105" t="s">
        <v>876</v>
      </c>
      <c r="O226" s="99">
        <v>1696</v>
      </c>
      <c r="P226" s="105">
        <v>3</v>
      </c>
      <c r="Q226" s="135">
        <v>0</v>
      </c>
      <c r="R226" s="135">
        <v>0</v>
      </c>
      <c r="S226" s="100">
        <v>3</v>
      </c>
      <c r="T226" s="100"/>
      <c r="U226" s="135">
        <v>1696</v>
      </c>
      <c r="V226" s="135">
        <f t="shared" si="4"/>
        <v>0</v>
      </c>
      <c r="W226" s="175">
        <v>614</v>
      </c>
      <c r="X226" s="14"/>
      <c r="Y226" s="14"/>
      <c r="Z226" s="14"/>
    </row>
    <row r="227" spans="1:26" ht="15" customHeight="1" x14ac:dyDescent="0.2">
      <c r="A227" s="575"/>
      <c r="B227" s="575"/>
      <c r="C227" s="575"/>
      <c r="D227" s="193">
        <v>212</v>
      </c>
      <c r="E227" s="173">
        <v>41152</v>
      </c>
      <c r="F227" s="105" t="s">
        <v>874</v>
      </c>
      <c r="G227" s="105">
        <v>61</v>
      </c>
      <c r="H227" s="105" t="s">
        <v>280</v>
      </c>
      <c r="I227" s="577"/>
      <c r="J227" s="105">
        <v>1</v>
      </c>
      <c r="K227" s="200" t="s">
        <v>66</v>
      </c>
      <c r="L227" s="577"/>
      <c r="M227" s="105" t="s">
        <v>392</v>
      </c>
      <c r="N227" s="105" t="s">
        <v>928</v>
      </c>
      <c r="O227" s="99">
        <v>41187.160000000003</v>
      </c>
      <c r="P227" s="105">
        <v>3</v>
      </c>
      <c r="Q227" s="135">
        <v>0</v>
      </c>
      <c r="R227" s="135">
        <v>0</v>
      </c>
      <c r="S227" s="100">
        <v>3</v>
      </c>
      <c r="T227" s="100"/>
      <c r="U227" s="135">
        <v>41187.160000000003</v>
      </c>
      <c r="V227" s="135">
        <f t="shared" si="4"/>
        <v>0</v>
      </c>
      <c r="W227" s="175">
        <v>614</v>
      </c>
      <c r="X227" s="14"/>
      <c r="Y227" s="14"/>
      <c r="Z227" s="14"/>
    </row>
    <row r="228" spans="1:26" ht="15" customHeight="1" x14ac:dyDescent="0.2">
      <c r="A228" s="575"/>
      <c r="B228" s="575"/>
      <c r="C228" s="575"/>
      <c r="D228" s="193">
        <v>213</v>
      </c>
      <c r="E228" s="173">
        <v>41169</v>
      </c>
      <c r="F228" s="105" t="s">
        <v>874</v>
      </c>
      <c r="G228" s="105">
        <v>61</v>
      </c>
      <c r="H228" s="105" t="s">
        <v>280</v>
      </c>
      <c r="I228" s="105">
        <v>570649</v>
      </c>
      <c r="J228" s="105">
        <v>1</v>
      </c>
      <c r="K228" s="250" t="s">
        <v>986</v>
      </c>
      <c r="L228" s="105" t="s">
        <v>987</v>
      </c>
      <c r="M228" s="105" t="s">
        <v>141</v>
      </c>
      <c r="N228" s="105" t="s">
        <v>975</v>
      </c>
      <c r="O228" s="99">
        <v>7555</v>
      </c>
      <c r="P228" s="105">
        <v>3</v>
      </c>
      <c r="Q228" s="135">
        <v>0</v>
      </c>
      <c r="R228" s="135">
        <v>0</v>
      </c>
      <c r="S228" s="100">
        <v>3</v>
      </c>
      <c r="T228" s="100"/>
      <c r="U228" s="135">
        <v>7555</v>
      </c>
      <c r="V228" s="135">
        <f t="shared" si="4"/>
        <v>0</v>
      </c>
      <c r="W228" s="175">
        <v>614</v>
      </c>
      <c r="X228" s="14"/>
      <c r="Y228" s="14"/>
      <c r="Z228" s="14"/>
    </row>
    <row r="229" spans="1:26" ht="15" customHeight="1" x14ac:dyDescent="0.2">
      <c r="A229" s="575"/>
      <c r="B229" s="575"/>
      <c r="C229" s="575"/>
      <c r="D229" s="193">
        <v>214</v>
      </c>
      <c r="E229" s="173">
        <v>41169</v>
      </c>
      <c r="F229" s="105" t="s">
        <v>874</v>
      </c>
      <c r="G229" s="105">
        <v>61</v>
      </c>
      <c r="H229" s="105" t="s">
        <v>280</v>
      </c>
      <c r="I229" s="105"/>
      <c r="J229" s="105">
        <v>1</v>
      </c>
      <c r="K229" s="250" t="s">
        <v>958</v>
      </c>
      <c r="L229" s="105" t="s">
        <v>987</v>
      </c>
      <c r="M229" s="105" t="s">
        <v>56</v>
      </c>
      <c r="N229" s="105" t="s">
        <v>975</v>
      </c>
      <c r="O229" s="99">
        <v>463</v>
      </c>
      <c r="P229" s="105">
        <v>3</v>
      </c>
      <c r="Q229" s="135">
        <v>0</v>
      </c>
      <c r="R229" s="135">
        <v>0</v>
      </c>
      <c r="S229" s="100">
        <v>3</v>
      </c>
      <c r="T229" s="100"/>
      <c r="U229" s="135">
        <v>463</v>
      </c>
      <c r="V229" s="135">
        <f t="shared" si="4"/>
        <v>0</v>
      </c>
      <c r="W229" s="175">
        <v>614</v>
      </c>
      <c r="X229" s="14"/>
      <c r="Y229" s="14"/>
      <c r="Z229" s="14"/>
    </row>
    <row r="230" spans="1:26" ht="15" customHeight="1" x14ac:dyDescent="0.2">
      <c r="A230" s="575"/>
      <c r="B230" s="575"/>
      <c r="C230" s="575"/>
      <c r="D230" s="193">
        <v>215</v>
      </c>
      <c r="E230" s="173">
        <v>41169</v>
      </c>
      <c r="F230" s="105" t="s">
        <v>874</v>
      </c>
      <c r="G230" s="105">
        <v>61</v>
      </c>
      <c r="H230" s="105" t="s">
        <v>280</v>
      </c>
      <c r="I230" s="105"/>
      <c r="J230" s="105">
        <v>1</v>
      </c>
      <c r="K230" s="250" t="s">
        <v>988</v>
      </c>
      <c r="L230" s="105" t="s">
        <v>987</v>
      </c>
      <c r="M230" s="105" t="s">
        <v>56</v>
      </c>
      <c r="N230" s="105" t="s">
        <v>975</v>
      </c>
      <c r="O230" s="99">
        <v>366</v>
      </c>
      <c r="P230" s="105">
        <v>3</v>
      </c>
      <c r="Q230" s="135">
        <v>0</v>
      </c>
      <c r="R230" s="135">
        <v>0</v>
      </c>
      <c r="S230" s="100">
        <v>3</v>
      </c>
      <c r="T230" s="100"/>
      <c r="U230" s="135">
        <v>366</v>
      </c>
      <c r="V230" s="135">
        <f t="shared" si="4"/>
        <v>0</v>
      </c>
      <c r="W230" s="175">
        <v>614</v>
      </c>
      <c r="X230" s="14"/>
      <c r="Y230" s="14"/>
      <c r="Z230" s="14"/>
    </row>
    <row r="231" spans="1:26" ht="15" customHeight="1" x14ac:dyDescent="0.2">
      <c r="A231" s="575"/>
      <c r="B231" s="575"/>
      <c r="C231" s="575"/>
      <c r="D231" s="193">
        <v>216</v>
      </c>
      <c r="E231" s="173">
        <v>41169</v>
      </c>
      <c r="F231" s="105" t="s">
        <v>874</v>
      </c>
      <c r="G231" s="105">
        <v>61</v>
      </c>
      <c r="H231" s="105" t="s">
        <v>280</v>
      </c>
      <c r="I231" s="105"/>
      <c r="J231" s="105">
        <v>1</v>
      </c>
      <c r="K231" s="250" t="s">
        <v>989</v>
      </c>
      <c r="L231" s="105" t="s">
        <v>987</v>
      </c>
      <c r="M231" s="105" t="s">
        <v>56</v>
      </c>
      <c r="N231" s="105" t="s">
        <v>975</v>
      </c>
      <c r="O231" s="99">
        <v>55179</v>
      </c>
      <c r="P231" s="105">
        <v>3</v>
      </c>
      <c r="Q231" s="135">
        <v>0</v>
      </c>
      <c r="R231" s="135">
        <v>0</v>
      </c>
      <c r="S231" s="100">
        <v>3</v>
      </c>
      <c r="T231" s="100"/>
      <c r="U231" s="135">
        <v>55179</v>
      </c>
      <c r="V231" s="135">
        <f t="shared" si="4"/>
        <v>0</v>
      </c>
      <c r="W231" s="175">
        <v>614</v>
      </c>
      <c r="X231" s="14"/>
      <c r="Y231" s="14"/>
      <c r="Z231" s="14"/>
    </row>
    <row r="232" spans="1:26" ht="15" customHeight="1" x14ac:dyDescent="0.2">
      <c r="A232" s="575"/>
      <c r="B232" s="575"/>
      <c r="C232" s="575"/>
      <c r="D232" s="193">
        <v>217</v>
      </c>
      <c r="E232" s="173">
        <v>41198</v>
      </c>
      <c r="F232" s="105" t="s">
        <v>874</v>
      </c>
      <c r="G232" s="105">
        <v>61</v>
      </c>
      <c r="H232" s="105" t="s">
        <v>280</v>
      </c>
      <c r="I232" s="105">
        <v>570613</v>
      </c>
      <c r="J232" s="105">
        <v>1</v>
      </c>
      <c r="K232" s="200" t="s">
        <v>990</v>
      </c>
      <c r="L232" s="105"/>
      <c r="M232" s="105" t="s">
        <v>87</v>
      </c>
      <c r="N232" s="105" t="s">
        <v>928</v>
      </c>
      <c r="O232" s="99">
        <v>204768.56</v>
      </c>
      <c r="P232" s="105">
        <v>3</v>
      </c>
      <c r="Q232" s="135">
        <v>0</v>
      </c>
      <c r="R232" s="135">
        <v>0</v>
      </c>
      <c r="S232" s="100">
        <v>3</v>
      </c>
      <c r="T232" s="100"/>
      <c r="U232" s="135">
        <v>204768.56</v>
      </c>
      <c r="V232" s="135">
        <f t="shared" si="4"/>
        <v>0</v>
      </c>
      <c r="W232" s="175">
        <v>614</v>
      </c>
      <c r="X232" s="14"/>
      <c r="Y232" s="14"/>
      <c r="Z232" s="14"/>
    </row>
    <row r="233" spans="1:26" s="890" customFormat="1" ht="30" customHeight="1" x14ac:dyDescent="0.2">
      <c r="A233" s="193"/>
      <c r="B233" s="193"/>
      <c r="C233" s="193"/>
      <c r="D233" s="193">
        <v>218</v>
      </c>
      <c r="E233" s="923">
        <v>41276</v>
      </c>
      <c r="F233" s="915" t="s">
        <v>874</v>
      </c>
      <c r="G233" s="915">
        <v>61</v>
      </c>
      <c r="H233" s="915" t="s">
        <v>764</v>
      </c>
      <c r="I233" s="1667"/>
      <c r="J233" s="915">
        <v>25</v>
      </c>
      <c r="K233" s="1561" t="s">
        <v>991</v>
      </c>
      <c r="L233" s="930"/>
      <c r="M233" s="915"/>
      <c r="N233" s="915" t="s">
        <v>796</v>
      </c>
      <c r="O233" s="906">
        <v>320184.58</v>
      </c>
      <c r="P233" s="915">
        <v>10</v>
      </c>
      <c r="Q233" s="897">
        <f>IF(P233=0,"N/A",+O233/P233)</f>
        <v>32018.458000000002</v>
      </c>
      <c r="R233" s="897">
        <f>IF(P233=0,"N/A",+Q233/12)</f>
        <v>2668.2048333333337</v>
      </c>
      <c r="S233" s="907">
        <f>+DATEDIF($E233,$X$15,"y")</f>
        <v>10</v>
      </c>
      <c r="T233" s="907">
        <v>0</v>
      </c>
      <c r="U233" s="897">
        <f>IF(P233=0,"N/A",+Q233*S233+R233*T233)</f>
        <v>320184.58</v>
      </c>
      <c r="V233" s="897">
        <f t="shared" si="4"/>
        <v>0</v>
      </c>
      <c r="W233" s="899">
        <v>617</v>
      </c>
      <c r="X233" s="900"/>
      <c r="Y233" s="900"/>
      <c r="Z233" s="900"/>
    </row>
    <row r="234" spans="1:26" s="890" customFormat="1" ht="15" customHeight="1" x14ac:dyDescent="0.2">
      <c r="A234" s="193"/>
      <c r="B234" s="193"/>
      <c r="C234" s="193"/>
      <c r="D234" s="193">
        <v>219</v>
      </c>
      <c r="E234" s="923">
        <v>41324</v>
      </c>
      <c r="F234" s="915" t="s">
        <v>874</v>
      </c>
      <c r="G234" s="915">
        <v>61</v>
      </c>
      <c r="H234" s="915" t="s">
        <v>280</v>
      </c>
      <c r="I234" s="915"/>
      <c r="J234" s="915">
        <v>1</v>
      </c>
      <c r="K234" s="1561" t="s">
        <v>62</v>
      </c>
      <c r="L234" s="915"/>
      <c r="M234" s="915" t="s">
        <v>992</v>
      </c>
      <c r="N234" s="915" t="s">
        <v>928</v>
      </c>
      <c r="O234" s="906">
        <v>8732</v>
      </c>
      <c r="P234" s="915">
        <v>3</v>
      </c>
      <c r="Q234" s="897">
        <v>0</v>
      </c>
      <c r="R234" s="897">
        <v>0</v>
      </c>
      <c r="S234" s="907">
        <f t="shared" ref="S234:S253" si="5">+DATEDIF($E234,$X$15,"y")</f>
        <v>10</v>
      </c>
      <c r="T234" s="907">
        <f t="shared" ref="T234:T253" si="6">+DATEDIF($E234,$X$15,"ym")</f>
        <v>4</v>
      </c>
      <c r="U234" s="897">
        <v>8732</v>
      </c>
      <c r="V234" s="897">
        <f t="shared" si="4"/>
        <v>0</v>
      </c>
      <c r="W234" s="899">
        <v>614</v>
      </c>
      <c r="X234" s="900"/>
      <c r="Y234" s="900"/>
      <c r="Z234" s="900"/>
    </row>
    <row r="235" spans="1:26" s="890" customFormat="1" ht="15" customHeight="1" x14ac:dyDescent="0.2">
      <c r="A235" s="193"/>
      <c r="B235" s="193"/>
      <c r="C235" s="193"/>
      <c r="D235" s="193">
        <v>220</v>
      </c>
      <c r="E235" s="923">
        <v>41432</v>
      </c>
      <c r="F235" s="915" t="s">
        <v>874</v>
      </c>
      <c r="G235" s="915">
        <v>61</v>
      </c>
      <c r="H235" s="915" t="s">
        <v>280</v>
      </c>
      <c r="I235" s="1573">
        <v>570647</v>
      </c>
      <c r="J235" s="915">
        <v>1</v>
      </c>
      <c r="K235" s="1561" t="s">
        <v>993</v>
      </c>
      <c r="L235" s="915" t="s">
        <v>994</v>
      </c>
      <c r="M235" s="915" t="s">
        <v>995</v>
      </c>
      <c r="N235" s="915" t="s">
        <v>928</v>
      </c>
      <c r="O235" s="906">
        <v>6749</v>
      </c>
      <c r="P235" s="915">
        <v>3</v>
      </c>
      <c r="Q235" s="897">
        <v>0</v>
      </c>
      <c r="R235" s="897">
        <v>0</v>
      </c>
      <c r="S235" s="907">
        <f t="shared" si="5"/>
        <v>10</v>
      </c>
      <c r="T235" s="907">
        <f t="shared" si="6"/>
        <v>0</v>
      </c>
      <c r="U235" s="897">
        <v>6749</v>
      </c>
      <c r="V235" s="897">
        <f t="shared" si="4"/>
        <v>0</v>
      </c>
      <c r="W235" s="899">
        <v>614</v>
      </c>
      <c r="X235" s="900"/>
      <c r="Y235" s="900"/>
      <c r="Z235" s="900"/>
    </row>
    <row r="236" spans="1:26" s="890" customFormat="1" ht="15" customHeight="1" x14ac:dyDescent="0.25">
      <c r="A236" s="193"/>
      <c r="B236" s="193"/>
      <c r="C236" s="193"/>
      <c r="D236" s="193">
        <v>221</v>
      </c>
      <c r="E236" s="923">
        <v>42275</v>
      </c>
      <c r="F236" s="926" t="s">
        <v>279</v>
      </c>
      <c r="G236" s="926">
        <v>61</v>
      </c>
      <c r="H236" s="927" t="s">
        <v>996</v>
      </c>
      <c r="I236" s="927"/>
      <c r="J236" s="927">
        <v>1</v>
      </c>
      <c r="K236" s="1668" t="s">
        <v>997</v>
      </c>
      <c r="L236" s="927"/>
      <c r="M236" s="927"/>
      <c r="N236" s="929" t="s">
        <v>998</v>
      </c>
      <c r="O236" s="897">
        <v>26441.99</v>
      </c>
      <c r="P236" s="930">
        <v>5</v>
      </c>
      <c r="Q236" s="897">
        <v>0</v>
      </c>
      <c r="R236" s="897">
        <v>0</v>
      </c>
      <c r="S236" s="907">
        <f t="shared" si="5"/>
        <v>7</v>
      </c>
      <c r="T236" s="907">
        <f t="shared" si="6"/>
        <v>9</v>
      </c>
      <c r="U236" s="897">
        <v>26441.99</v>
      </c>
      <c r="V236" s="897">
        <f t="shared" si="4"/>
        <v>0</v>
      </c>
      <c r="W236" s="931">
        <v>612</v>
      </c>
      <c r="X236" s="900"/>
      <c r="Y236" s="900"/>
      <c r="Z236" s="900"/>
    </row>
    <row r="237" spans="1:26" s="890" customFormat="1" ht="15" customHeight="1" x14ac:dyDescent="0.25">
      <c r="A237" s="193"/>
      <c r="B237" s="193"/>
      <c r="C237" s="193"/>
      <c r="D237" s="193">
        <v>222</v>
      </c>
      <c r="E237" s="923">
        <v>42275</v>
      </c>
      <c r="F237" s="926" t="s">
        <v>279</v>
      </c>
      <c r="G237" s="926">
        <v>61</v>
      </c>
      <c r="H237" s="927" t="s">
        <v>996</v>
      </c>
      <c r="I237" s="927"/>
      <c r="J237" s="927">
        <v>1</v>
      </c>
      <c r="K237" s="1668" t="s">
        <v>997</v>
      </c>
      <c r="L237" s="927"/>
      <c r="M237" s="927"/>
      <c r="N237" s="929" t="s">
        <v>998</v>
      </c>
      <c r="O237" s="897">
        <v>26441.99</v>
      </c>
      <c r="P237" s="930">
        <v>5</v>
      </c>
      <c r="Q237" s="897">
        <v>0</v>
      </c>
      <c r="R237" s="897">
        <v>0</v>
      </c>
      <c r="S237" s="907">
        <f t="shared" si="5"/>
        <v>7</v>
      </c>
      <c r="T237" s="907">
        <f t="shared" si="6"/>
        <v>9</v>
      </c>
      <c r="U237" s="897">
        <v>26441.99</v>
      </c>
      <c r="V237" s="897">
        <f t="shared" si="4"/>
        <v>0</v>
      </c>
      <c r="W237" s="899">
        <v>612</v>
      </c>
      <c r="X237" s="900"/>
      <c r="Y237" s="900"/>
      <c r="Z237" s="900"/>
    </row>
    <row r="238" spans="1:26" s="890" customFormat="1" ht="30" customHeight="1" x14ac:dyDescent="0.2">
      <c r="A238" s="193"/>
      <c r="B238" s="193"/>
      <c r="C238" s="193"/>
      <c r="D238" s="193">
        <v>223</v>
      </c>
      <c r="E238" s="923">
        <v>41701</v>
      </c>
      <c r="F238" s="915" t="s">
        <v>874</v>
      </c>
      <c r="G238" s="915">
        <v>61</v>
      </c>
      <c r="H238" s="915" t="s">
        <v>774</v>
      </c>
      <c r="I238" s="1667"/>
      <c r="J238" s="915">
        <v>3</v>
      </c>
      <c r="K238" s="1561" t="s">
        <v>999</v>
      </c>
      <c r="L238" s="930"/>
      <c r="M238" s="915" t="s">
        <v>74</v>
      </c>
      <c r="N238" s="915" t="s">
        <v>796</v>
      </c>
      <c r="O238" s="906">
        <v>307980</v>
      </c>
      <c r="P238" s="915">
        <v>10</v>
      </c>
      <c r="Q238" s="897">
        <f t="shared" ref="Q238:Q239" si="7">IF(P238=0,"N/A",+O238/P238)</f>
        <v>30798</v>
      </c>
      <c r="R238" s="897">
        <f t="shared" ref="R238:R239" si="8">IF(P238=0,"N/A",+Q238/12)</f>
        <v>2566.5</v>
      </c>
      <c r="S238" s="907">
        <f t="shared" si="5"/>
        <v>9</v>
      </c>
      <c r="T238" s="907">
        <f t="shared" si="6"/>
        <v>3</v>
      </c>
      <c r="U238" s="897">
        <f t="shared" ref="U238:U239" si="9">IF(P238=0,"N/A",+Q238*S238+R238*T238)</f>
        <v>284881.5</v>
      </c>
      <c r="V238" s="897">
        <f t="shared" si="4"/>
        <v>23098.5</v>
      </c>
      <c r="W238" s="899">
        <v>617</v>
      </c>
      <c r="X238" s="900"/>
      <c r="Y238" s="900"/>
      <c r="Z238" s="900"/>
    </row>
    <row r="239" spans="1:26" s="890" customFormat="1" ht="15" customHeight="1" x14ac:dyDescent="0.2">
      <c r="A239" s="193"/>
      <c r="B239" s="193"/>
      <c r="C239" s="193"/>
      <c r="D239" s="193">
        <v>224</v>
      </c>
      <c r="E239" s="923">
        <v>41795</v>
      </c>
      <c r="F239" s="915" t="s">
        <v>874</v>
      </c>
      <c r="G239" s="915">
        <v>61</v>
      </c>
      <c r="H239" s="915" t="s">
        <v>68</v>
      </c>
      <c r="I239" s="915"/>
      <c r="J239" s="915">
        <v>1</v>
      </c>
      <c r="K239" s="918" t="s">
        <v>569</v>
      </c>
      <c r="L239" s="915"/>
      <c r="M239" s="915" t="s">
        <v>570</v>
      </c>
      <c r="N239" s="915" t="s">
        <v>693</v>
      </c>
      <c r="O239" s="906">
        <v>2495</v>
      </c>
      <c r="P239" s="915">
        <v>10</v>
      </c>
      <c r="Q239" s="897">
        <f t="shared" si="7"/>
        <v>249.5</v>
      </c>
      <c r="R239" s="897">
        <f t="shared" si="8"/>
        <v>20.791666666666668</v>
      </c>
      <c r="S239" s="907">
        <f t="shared" si="5"/>
        <v>9</v>
      </c>
      <c r="T239" s="907">
        <f t="shared" si="6"/>
        <v>0</v>
      </c>
      <c r="U239" s="897">
        <f t="shared" si="9"/>
        <v>2245.5</v>
      </c>
      <c r="V239" s="897">
        <f t="shared" si="4"/>
        <v>249.5</v>
      </c>
      <c r="W239" s="899">
        <v>617</v>
      </c>
      <c r="X239" s="900"/>
      <c r="Y239" s="900"/>
      <c r="Z239" s="900"/>
    </row>
    <row r="240" spans="1:26" s="890" customFormat="1" ht="15" customHeight="1" x14ac:dyDescent="0.2">
      <c r="A240" s="193"/>
      <c r="B240" s="193"/>
      <c r="C240" s="193"/>
      <c r="D240" s="193">
        <v>225</v>
      </c>
      <c r="E240" s="923">
        <v>41799</v>
      </c>
      <c r="F240" s="915" t="s">
        <v>874</v>
      </c>
      <c r="G240" s="915">
        <v>61</v>
      </c>
      <c r="H240" s="915" t="s">
        <v>280</v>
      </c>
      <c r="I240" s="915"/>
      <c r="J240" s="915">
        <v>1</v>
      </c>
      <c r="K240" s="918" t="s">
        <v>41</v>
      </c>
      <c r="L240" s="1189"/>
      <c r="M240" s="915" t="s">
        <v>56</v>
      </c>
      <c r="N240" s="915" t="s">
        <v>796</v>
      </c>
      <c r="O240" s="906">
        <v>2388</v>
      </c>
      <c r="P240" s="915">
        <v>3</v>
      </c>
      <c r="Q240" s="897">
        <v>0</v>
      </c>
      <c r="R240" s="897">
        <v>0</v>
      </c>
      <c r="S240" s="907">
        <f t="shared" si="5"/>
        <v>9</v>
      </c>
      <c r="T240" s="907">
        <f t="shared" si="6"/>
        <v>0</v>
      </c>
      <c r="U240" s="897">
        <v>2388</v>
      </c>
      <c r="V240" s="897">
        <f t="shared" si="4"/>
        <v>0</v>
      </c>
      <c r="W240" s="899">
        <v>614</v>
      </c>
      <c r="X240" s="900"/>
      <c r="Y240" s="900"/>
      <c r="Z240" s="900"/>
    </row>
    <row r="241" spans="1:26" s="890" customFormat="1" ht="15" customHeight="1" x14ac:dyDescent="0.2">
      <c r="A241" s="193"/>
      <c r="B241" s="193"/>
      <c r="C241" s="193"/>
      <c r="D241" s="193">
        <v>226</v>
      </c>
      <c r="E241" s="923">
        <v>41920</v>
      </c>
      <c r="F241" s="915" t="s">
        <v>874</v>
      </c>
      <c r="G241" s="915">
        <v>61</v>
      </c>
      <c r="H241" s="915" t="s">
        <v>280</v>
      </c>
      <c r="I241" s="1573"/>
      <c r="J241" s="915">
        <v>1</v>
      </c>
      <c r="K241" s="1561" t="s">
        <v>62</v>
      </c>
      <c r="L241" s="915" t="s">
        <v>829</v>
      </c>
      <c r="M241" s="915" t="s">
        <v>64</v>
      </c>
      <c r="N241" s="915" t="s">
        <v>985</v>
      </c>
      <c r="O241" s="906">
        <v>2743.01</v>
      </c>
      <c r="P241" s="915">
        <v>3</v>
      </c>
      <c r="Q241" s="897">
        <v>0</v>
      </c>
      <c r="R241" s="897">
        <v>0</v>
      </c>
      <c r="S241" s="907">
        <f t="shared" si="5"/>
        <v>8</v>
      </c>
      <c r="T241" s="907">
        <f t="shared" si="6"/>
        <v>8</v>
      </c>
      <c r="U241" s="897">
        <v>2743.01</v>
      </c>
      <c r="V241" s="897">
        <f t="shared" si="4"/>
        <v>0</v>
      </c>
      <c r="W241" s="899">
        <v>617</v>
      </c>
      <c r="X241" s="900"/>
      <c r="Y241" s="900"/>
      <c r="Z241" s="900"/>
    </row>
    <row r="242" spans="1:26" s="890" customFormat="1" ht="15" customHeight="1" x14ac:dyDescent="0.3">
      <c r="A242" s="193"/>
      <c r="B242" s="193"/>
      <c r="C242" s="193"/>
      <c r="D242" s="193">
        <v>227</v>
      </c>
      <c r="E242" s="923">
        <v>42843</v>
      </c>
      <c r="F242" s="915">
        <v>7</v>
      </c>
      <c r="G242" s="915">
        <v>61</v>
      </c>
      <c r="H242" s="915" t="s">
        <v>774</v>
      </c>
      <c r="I242" s="1573"/>
      <c r="J242" s="903">
        <v>1</v>
      </c>
      <c r="K242" s="1662" t="s">
        <v>1000</v>
      </c>
      <c r="L242" s="903"/>
      <c r="M242" s="903" t="s">
        <v>232</v>
      </c>
      <c r="N242" s="903" t="s">
        <v>802</v>
      </c>
      <c r="O242" s="906">
        <v>89500</v>
      </c>
      <c r="P242" s="915">
        <v>10</v>
      </c>
      <c r="Q242" s="897">
        <f t="shared" ref="Q242:Q253" si="10">IF(P242=0,"N/A",+O242/P242)</f>
        <v>8950</v>
      </c>
      <c r="R242" s="897">
        <f t="shared" ref="R242:R252" si="11">IF(P242=0,"N/A",+Q242/12)</f>
        <v>745.83333333333337</v>
      </c>
      <c r="S242" s="907">
        <f t="shared" si="5"/>
        <v>6</v>
      </c>
      <c r="T242" s="907">
        <f t="shared" si="6"/>
        <v>2</v>
      </c>
      <c r="U242" s="897">
        <f t="shared" ref="U242:U253" si="12">IF(P242=0,"N/A",+Q242*S242+R242*T242)</f>
        <v>55191.666666666664</v>
      </c>
      <c r="V242" s="897">
        <f t="shared" si="4"/>
        <v>34308.333333333336</v>
      </c>
      <c r="W242" s="899">
        <v>617</v>
      </c>
      <c r="X242" s="900"/>
      <c r="Y242" s="900"/>
      <c r="Z242" s="900"/>
    </row>
    <row r="243" spans="1:26" s="890" customFormat="1" ht="15" customHeight="1" x14ac:dyDescent="0.3">
      <c r="A243" s="193"/>
      <c r="B243" s="193"/>
      <c r="C243" s="193"/>
      <c r="D243" s="193">
        <v>228</v>
      </c>
      <c r="E243" s="902">
        <v>43416</v>
      </c>
      <c r="F243" s="1101"/>
      <c r="G243" s="903">
        <v>61</v>
      </c>
      <c r="H243" s="903" t="s">
        <v>68</v>
      </c>
      <c r="I243" s="904"/>
      <c r="J243" s="903">
        <v>1</v>
      </c>
      <c r="K243" s="914" t="s">
        <v>289</v>
      </c>
      <c r="L243" s="903" t="s">
        <v>290</v>
      </c>
      <c r="M243" s="903" t="s">
        <v>291</v>
      </c>
      <c r="N243" s="915" t="s">
        <v>292</v>
      </c>
      <c r="O243" s="906">
        <v>30387.360000000001</v>
      </c>
      <c r="P243" s="915">
        <v>10</v>
      </c>
      <c r="Q243" s="897">
        <f t="shared" si="10"/>
        <v>3038.7359999999999</v>
      </c>
      <c r="R243" s="897">
        <f t="shared" si="11"/>
        <v>253.22799999999998</v>
      </c>
      <c r="S243" s="907">
        <f t="shared" si="5"/>
        <v>4</v>
      </c>
      <c r="T243" s="907">
        <f t="shared" si="6"/>
        <v>7</v>
      </c>
      <c r="U243" s="897">
        <f t="shared" si="12"/>
        <v>13927.539999999999</v>
      </c>
      <c r="V243" s="897">
        <f t="shared" si="4"/>
        <v>16459.82</v>
      </c>
      <c r="W243" s="899">
        <v>617</v>
      </c>
      <c r="X243" s="916" t="s">
        <v>293</v>
      </c>
      <c r="Y243" s="910">
        <v>43437</v>
      </c>
      <c r="Z243" s="916">
        <v>95</v>
      </c>
    </row>
    <row r="244" spans="1:26" s="890" customFormat="1" ht="15" customHeight="1" x14ac:dyDescent="0.3">
      <c r="A244" s="193"/>
      <c r="B244" s="193"/>
      <c r="C244" s="193"/>
      <c r="D244" s="193">
        <v>229</v>
      </c>
      <c r="E244" s="902">
        <v>43528</v>
      </c>
      <c r="F244" s="1101"/>
      <c r="G244" s="903">
        <v>61</v>
      </c>
      <c r="H244" s="903" t="s">
        <v>25</v>
      </c>
      <c r="I244" s="904"/>
      <c r="J244" s="903">
        <v>1</v>
      </c>
      <c r="K244" s="914" t="s">
        <v>1001</v>
      </c>
      <c r="L244" s="903"/>
      <c r="M244" s="903"/>
      <c r="N244" s="915" t="s">
        <v>778</v>
      </c>
      <c r="O244" s="906">
        <v>3268877.3</v>
      </c>
      <c r="P244" s="915">
        <v>10</v>
      </c>
      <c r="Q244" s="897">
        <f t="shared" si="10"/>
        <v>326887.73</v>
      </c>
      <c r="R244" s="897">
        <f t="shared" si="11"/>
        <v>27240.644166666665</v>
      </c>
      <c r="S244" s="907">
        <f t="shared" si="5"/>
        <v>4</v>
      </c>
      <c r="T244" s="907">
        <f t="shared" si="6"/>
        <v>3</v>
      </c>
      <c r="U244" s="897">
        <f t="shared" si="12"/>
        <v>1389272.8525</v>
      </c>
      <c r="V244" s="897">
        <f t="shared" si="4"/>
        <v>1879604.4474999998</v>
      </c>
      <c r="W244" s="899">
        <v>617</v>
      </c>
      <c r="X244" s="916" t="s">
        <v>120</v>
      </c>
      <c r="Y244" s="910">
        <v>43564</v>
      </c>
      <c r="Z244" s="916">
        <v>100</v>
      </c>
    </row>
    <row r="245" spans="1:26" s="890" customFormat="1" ht="15" customHeight="1" x14ac:dyDescent="0.3">
      <c r="A245" s="193"/>
      <c r="B245" s="193"/>
      <c r="C245" s="193"/>
      <c r="D245" s="193">
        <v>230</v>
      </c>
      <c r="E245" s="902">
        <v>43794</v>
      </c>
      <c r="F245" s="1101"/>
      <c r="G245" s="903">
        <v>61</v>
      </c>
      <c r="H245" s="903" t="s">
        <v>25</v>
      </c>
      <c r="I245" s="904"/>
      <c r="J245" s="903">
        <v>1</v>
      </c>
      <c r="K245" s="914" t="s">
        <v>1002</v>
      </c>
      <c r="L245" s="903"/>
      <c r="M245" s="903"/>
      <c r="N245" s="915" t="s">
        <v>778</v>
      </c>
      <c r="O245" s="906">
        <v>16685.2</v>
      </c>
      <c r="P245" s="915">
        <v>10</v>
      </c>
      <c r="Q245" s="897">
        <f t="shared" si="10"/>
        <v>1668.52</v>
      </c>
      <c r="R245" s="897">
        <f t="shared" si="11"/>
        <v>139.04333333333332</v>
      </c>
      <c r="S245" s="907">
        <f t="shared" si="5"/>
        <v>3</v>
      </c>
      <c r="T245" s="907">
        <f t="shared" si="6"/>
        <v>7</v>
      </c>
      <c r="U245" s="897">
        <f t="shared" si="12"/>
        <v>5978.8633333333328</v>
      </c>
      <c r="V245" s="897">
        <f t="shared" si="4"/>
        <v>10706.336666666668</v>
      </c>
      <c r="W245" s="899">
        <v>617</v>
      </c>
      <c r="X245" s="916" t="s">
        <v>1003</v>
      </c>
      <c r="Y245" s="910">
        <v>43809</v>
      </c>
      <c r="Z245" s="916">
        <v>100</v>
      </c>
    </row>
    <row r="246" spans="1:26" s="890" customFormat="1" ht="15" customHeight="1" x14ac:dyDescent="0.3">
      <c r="A246" s="193"/>
      <c r="B246" s="193"/>
      <c r="C246" s="193"/>
      <c r="D246" s="193">
        <v>231</v>
      </c>
      <c r="E246" s="902">
        <v>43794</v>
      </c>
      <c r="F246" s="1101"/>
      <c r="G246" s="903">
        <v>61</v>
      </c>
      <c r="H246" s="903" t="s">
        <v>25</v>
      </c>
      <c r="I246" s="904"/>
      <c r="J246" s="903">
        <v>1</v>
      </c>
      <c r="K246" s="914" t="s">
        <v>1002</v>
      </c>
      <c r="L246" s="903"/>
      <c r="M246" s="903"/>
      <c r="N246" s="915" t="s">
        <v>778</v>
      </c>
      <c r="O246" s="906">
        <v>16685.2</v>
      </c>
      <c r="P246" s="915">
        <v>10</v>
      </c>
      <c r="Q246" s="897">
        <f t="shared" si="10"/>
        <v>1668.52</v>
      </c>
      <c r="R246" s="897">
        <f t="shared" si="11"/>
        <v>139.04333333333332</v>
      </c>
      <c r="S246" s="907">
        <f t="shared" si="5"/>
        <v>3</v>
      </c>
      <c r="T246" s="907">
        <f t="shared" si="6"/>
        <v>7</v>
      </c>
      <c r="U246" s="897">
        <f t="shared" si="12"/>
        <v>5978.8633333333328</v>
      </c>
      <c r="V246" s="897">
        <f t="shared" si="4"/>
        <v>10706.336666666668</v>
      </c>
      <c r="W246" s="899">
        <v>617</v>
      </c>
      <c r="X246" s="916" t="s">
        <v>1003</v>
      </c>
      <c r="Y246" s="910">
        <v>43809</v>
      </c>
      <c r="Z246" s="916">
        <v>100</v>
      </c>
    </row>
    <row r="247" spans="1:26" s="890" customFormat="1" ht="15" customHeight="1" x14ac:dyDescent="0.3">
      <c r="A247" s="193"/>
      <c r="B247" s="193"/>
      <c r="C247" s="193"/>
      <c r="D247" s="193">
        <v>232</v>
      </c>
      <c r="E247" s="902">
        <v>43794</v>
      </c>
      <c r="F247" s="1101"/>
      <c r="G247" s="903">
        <v>61</v>
      </c>
      <c r="H247" s="903" t="s">
        <v>25</v>
      </c>
      <c r="I247" s="904"/>
      <c r="J247" s="903">
        <v>1</v>
      </c>
      <c r="K247" s="914" t="s">
        <v>1004</v>
      </c>
      <c r="L247" s="903"/>
      <c r="M247" s="903"/>
      <c r="N247" s="915" t="s">
        <v>778</v>
      </c>
      <c r="O247" s="906">
        <v>14689.82</v>
      </c>
      <c r="P247" s="915">
        <v>10</v>
      </c>
      <c r="Q247" s="897">
        <f t="shared" si="10"/>
        <v>1468.982</v>
      </c>
      <c r="R247" s="897">
        <f t="shared" si="11"/>
        <v>122.41516666666666</v>
      </c>
      <c r="S247" s="907">
        <f t="shared" si="5"/>
        <v>3</v>
      </c>
      <c r="T247" s="907">
        <f t="shared" si="6"/>
        <v>7</v>
      </c>
      <c r="U247" s="897">
        <f t="shared" si="12"/>
        <v>5263.8521666666666</v>
      </c>
      <c r="V247" s="897">
        <f t="shared" si="4"/>
        <v>9425.9678333333322</v>
      </c>
      <c r="W247" s="899">
        <v>617</v>
      </c>
      <c r="X247" s="916" t="s">
        <v>1003</v>
      </c>
      <c r="Y247" s="910">
        <v>43809</v>
      </c>
      <c r="Z247" s="916">
        <v>100</v>
      </c>
    </row>
    <row r="248" spans="1:26" s="890" customFormat="1" ht="15" customHeight="1" x14ac:dyDescent="0.3">
      <c r="A248" s="193"/>
      <c r="B248" s="193"/>
      <c r="C248" s="193"/>
      <c r="D248" s="193">
        <v>233</v>
      </c>
      <c r="E248" s="902">
        <v>43794</v>
      </c>
      <c r="F248" s="1101"/>
      <c r="G248" s="903">
        <v>61</v>
      </c>
      <c r="H248" s="903" t="s">
        <v>25</v>
      </c>
      <c r="I248" s="904"/>
      <c r="J248" s="903">
        <v>1</v>
      </c>
      <c r="K248" s="914" t="s">
        <v>1004</v>
      </c>
      <c r="L248" s="903"/>
      <c r="M248" s="903"/>
      <c r="N248" s="915" t="s">
        <v>778</v>
      </c>
      <c r="O248" s="906">
        <v>14689.82</v>
      </c>
      <c r="P248" s="915">
        <v>10</v>
      </c>
      <c r="Q248" s="897">
        <f t="shared" si="10"/>
        <v>1468.982</v>
      </c>
      <c r="R248" s="897">
        <f t="shared" si="11"/>
        <v>122.41516666666666</v>
      </c>
      <c r="S248" s="907">
        <f t="shared" si="5"/>
        <v>3</v>
      </c>
      <c r="T248" s="907">
        <f t="shared" si="6"/>
        <v>7</v>
      </c>
      <c r="U248" s="897">
        <f t="shared" si="12"/>
        <v>5263.8521666666666</v>
      </c>
      <c r="V248" s="897">
        <f t="shared" si="4"/>
        <v>9425.9678333333322</v>
      </c>
      <c r="W248" s="899">
        <v>617</v>
      </c>
      <c r="X248" s="916" t="s">
        <v>1003</v>
      </c>
      <c r="Y248" s="910">
        <v>43809</v>
      </c>
      <c r="Z248" s="916">
        <v>100</v>
      </c>
    </row>
    <row r="249" spans="1:26" s="890" customFormat="1" ht="15" customHeight="1" x14ac:dyDescent="0.3">
      <c r="A249" s="193"/>
      <c r="B249" s="193"/>
      <c r="C249" s="193"/>
      <c r="D249" s="193">
        <v>234</v>
      </c>
      <c r="E249" s="902">
        <v>43794</v>
      </c>
      <c r="F249" s="1101"/>
      <c r="G249" s="903">
        <v>61</v>
      </c>
      <c r="H249" s="903" t="s">
        <v>25</v>
      </c>
      <c r="I249" s="904"/>
      <c r="J249" s="903">
        <v>1</v>
      </c>
      <c r="K249" s="914" t="s">
        <v>1005</v>
      </c>
      <c r="L249" s="903"/>
      <c r="M249" s="903"/>
      <c r="N249" s="915" t="s">
        <v>778</v>
      </c>
      <c r="O249" s="906">
        <v>6152.52</v>
      </c>
      <c r="P249" s="915">
        <v>10</v>
      </c>
      <c r="Q249" s="897">
        <f t="shared" si="10"/>
        <v>615.25200000000007</v>
      </c>
      <c r="R249" s="897">
        <f t="shared" si="11"/>
        <v>51.271000000000008</v>
      </c>
      <c r="S249" s="907">
        <f t="shared" si="5"/>
        <v>3</v>
      </c>
      <c r="T249" s="907">
        <f t="shared" si="6"/>
        <v>7</v>
      </c>
      <c r="U249" s="897">
        <f t="shared" si="12"/>
        <v>2204.6530000000002</v>
      </c>
      <c r="V249" s="897">
        <f t="shared" si="4"/>
        <v>3947.8670000000002</v>
      </c>
      <c r="W249" s="899">
        <v>617</v>
      </c>
      <c r="X249" s="916" t="s">
        <v>1003</v>
      </c>
      <c r="Y249" s="910">
        <v>43809</v>
      </c>
      <c r="Z249" s="916">
        <v>100</v>
      </c>
    </row>
    <row r="250" spans="1:26" s="890" customFormat="1" ht="15" customHeight="1" x14ac:dyDescent="0.3">
      <c r="A250" s="193"/>
      <c r="B250" s="193"/>
      <c r="C250" s="193"/>
      <c r="D250" s="193">
        <v>235</v>
      </c>
      <c r="E250" s="902">
        <v>43794</v>
      </c>
      <c r="F250" s="1101"/>
      <c r="G250" s="903">
        <v>61</v>
      </c>
      <c r="H250" s="903" t="s">
        <v>25</v>
      </c>
      <c r="I250" s="904"/>
      <c r="J250" s="903">
        <v>1</v>
      </c>
      <c r="K250" s="914" t="s">
        <v>1005</v>
      </c>
      <c r="L250" s="903"/>
      <c r="M250" s="903"/>
      <c r="N250" s="915" t="s">
        <v>778</v>
      </c>
      <c r="O250" s="906">
        <v>6152.52</v>
      </c>
      <c r="P250" s="915">
        <v>10</v>
      </c>
      <c r="Q250" s="897">
        <f t="shared" si="10"/>
        <v>615.25200000000007</v>
      </c>
      <c r="R250" s="897">
        <f t="shared" si="11"/>
        <v>51.271000000000008</v>
      </c>
      <c r="S250" s="907">
        <f t="shared" si="5"/>
        <v>3</v>
      </c>
      <c r="T250" s="907">
        <f t="shared" si="6"/>
        <v>7</v>
      </c>
      <c r="U250" s="897">
        <f t="shared" si="12"/>
        <v>2204.6530000000002</v>
      </c>
      <c r="V250" s="897">
        <f t="shared" si="4"/>
        <v>3947.8670000000002</v>
      </c>
      <c r="W250" s="899">
        <v>617</v>
      </c>
      <c r="X250" s="916" t="s">
        <v>1003</v>
      </c>
      <c r="Y250" s="910">
        <v>43809</v>
      </c>
      <c r="Z250" s="916">
        <v>100</v>
      </c>
    </row>
    <row r="251" spans="1:26" s="890" customFormat="1" ht="15" customHeight="1" x14ac:dyDescent="0.3">
      <c r="A251" s="193"/>
      <c r="B251" s="193"/>
      <c r="C251" s="193"/>
      <c r="D251" s="193">
        <v>236</v>
      </c>
      <c r="E251" s="902">
        <v>43794</v>
      </c>
      <c r="F251" s="1101"/>
      <c r="G251" s="903">
        <v>61</v>
      </c>
      <c r="H251" s="903" t="s">
        <v>25</v>
      </c>
      <c r="I251" s="904"/>
      <c r="J251" s="903">
        <v>1</v>
      </c>
      <c r="K251" s="914" t="s">
        <v>1005</v>
      </c>
      <c r="L251" s="903"/>
      <c r="M251" s="903"/>
      <c r="N251" s="915" t="s">
        <v>778</v>
      </c>
      <c r="O251" s="906">
        <v>6152.52</v>
      </c>
      <c r="P251" s="915">
        <v>10</v>
      </c>
      <c r="Q251" s="897">
        <f t="shared" si="10"/>
        <v>615.25200000000007</v>
      </c>
      <c r="R251" s="897">
        <f t="shared" si="11"/>
        <v>51.271000000000008</v>
      </c>
      <c r="S251" s="907">
        <f t="shared" si="5"/>
        <v>3</v>
      </c>
      <c r="T251" s="907">
        <f t="shared" si="6"/>
        <v>7</v>
      </c>
      <c r="U251" s="897">
        <f t="shared" si="12"/>
        <v>2204.6530000000002</v>
      </c>
      <c r="V251" s="897">
        <f t="shared" si="4"/>
        <v>3947.8670000000002</v>
      </c>
      <c r="W251" s="899">
        <v>617</v>
      </c>
      <c r="X251" s="916" t="s">
        <v>1003</v>
      </c>
      <c r="Y251" s="910">
        <v>43809</v>
      </c>
      <c r="Z251" s="916">
        <v>100</v>
      </c>
    </row>
    <row r="252" spans="1:26" s="890" customFormat="1" ht="15" customHeight="1" x14ac:dyDescent="0.3">
      <c r="A252" s="193"/>
      <c r="B252" s="193"/>
      <c r="C252" s="193"/>
      <c r="D252" s="193">
        <v>237</v>
      </c>
      <c r="E252" s="902">
        <v>43794</v>
      </c>
      <c r="F252" s="1101"/>
      <c r="G252" s="903">
        <v>61</v>
      </c>
      <c r="H252" s="903" t="s">
        <v>25</v>
      </c>
      <c r="I252" s="904"/>
      <c r="J252" s="903">
        <v>1</v>
      </c>
      <c r="K252" s="914" t="s">
        <v>1005</v>
      </c>
      <c r="L252" s="903"/>
      <c r="M252" s="903"/>
      <c r="N252" s="915" t="s">
        <v>778</v>
      </c>
      <c r="O252" s="906">
        <v>6152.52</v>
      </c>
      <c r="P252" s="915">
        <v>10</v>
      </c>
      <c r="Q252" s="897">
        <f t="shared" si="10"/>
        <v>615.25200000000007</v>
      </c>
      <c r="R252" s="897">
        <f t="shared" si="11"/>
        <v>51.271000000000008</v>
      </c>
      <c r="S252" s="907">
        <f t="shared" si="5"/>
        <v>3</v>
      </c>
      <c r="T252" s="907">
        <f t="shared" si="6"/>
        <v>7</v>
      </c>
      <c r="U252" s="897">
        <f t="shared" si="12"/>
        <v>2204.6530000000002</v>
      </c>
      <c r="V252" s="897">
        <f t="shared" si="4"/>
        <v>3947.8670000000002</v>
      </c>
      <c r="W252" s="899">
        <v>617</v>
      </c>
      <c r="X252" s="916" t="s">
        <v>1003</v>
      </c>
      <c r="Y252" s="910">
        <v>43809</v>
      </c>
      <c r="Z252" s="916">
        <v>100</v>
      </c>
    </row>
    <row r="253" spans="1:26" s="890" customFormat="1" ht="15" customHeight="1" x14ac:dyDescent="0.3">
      <c r="A253" s="193"/>
      <c r="B253" s="193"/>
      <c r="C253" s="193"/>
      <c r="D253" s="193">
        <v>238</v>
      </c>
      <c r="E253" s="902">
        <v>43689</v>
      </c>
      <c r="F253" s="1449"/>
      <c r="G253" s="1449">
        <v>61</v>
      </c>
      <c r="H253" s="913" t="s">
        <v>57</v>
      </c>
      <c r="I253" s="904"/>
      <c r="J253" s="903">
        <v>1</v>
      </c>
      <c r="K253" s="904" t="s">
        <v>76</v>
      </c>
      <c r="L253" s="903" t="s">
        <v>77</v>
      </c>
      <c r="M253" s="903" t="s">
        <v>78</v>
      </c>
      <c r="N253" s="915" t="s">
        <v>802</v>
      </c>
      <c r="O253" s="906">
        <v>3961.4133999999999</v>
      </c>
      <c r="P253" s="907">
        <v>3</v>
      </c>
      <c r="Q253" s="897">
        <f t="shared" si="10"/>
        <v>1320.4711333333332</v>
      </c>
      <c r="R253" s="897">
        <v>0</v>
      </c>
      <c r="S253" s="907">
        <f t="shared" si="5"/>
        <v>3</v>
      </c>
      <c r="T253" s="907">
        <f t="shared" si="6"/>
        <v>10</v>
      </c>
      <c r="U253" s="897">
        <f t="shared" si="12"/>
        <v>3961.4133999999995</v>
      </c>
      <c r="V253" s="897">
        <f t="shared" si="4"/>
        <v>4.5474735088646412E-13</v>
      </c>
      <c r="W253" s="908">
        <v>616</v>
      </c>
      <c r="X253" s="916" t="s">
        <v>79</v>
      </c>
      <c r="Y253" s="910">
        <v>43844</v>
      </c>
      <c r="Z253" s="911">
        <v>100</v>
      </c>
    </row>
    <row r="254" spans="1:26" ht="15" customHeight="1" x14ac:dyDescent="0.2">
      <c r="A254" s="251"/>
      <c r="B254" s="251"/>
      <c r="C254" s="251"/>
      <c r="D254" s="251"/>
      <c r="E254" s="251"/>
      <c r="F254" s="251"/>
      <c r="G254" s="251"/>
      <c r="H254" s="251"/>
      <c r="I254" s="251"/>
      <c r="J254" s="251"/>
      <c r="K254" s="251"/>
      <c r="L254" s="251"/>
      <c r="M254" s="251"/>
      <c r="N254" s="251"/>
      <c r="O254" s="206">
        <f>SUM(O16:O253)</f>
        <v>5364074.2633999996</v>
      </c>
      <c r="P254" s="206"/>
      <c r="Q254" s="206">
        <f t="shared" ref="Q254:R254" si="13">SUM(Q16:Q253)</f>
        <v>411998.90713333333</v>
      </c>
      <c r="R254" s="206">
        <f t="shared" si="13"/>
        <v>34223.203000000001</v>
      </c>
      <c r="S254" s="206"/>
      <c r="T254" s="206"/>
      <c r="U254" s="206">
        <f t="shared" ref="U254:V254" si="14">SUM(U16:U253)</f>
        <v>3354297.5855666664</v>
      </c>
      <c r="V254" s="206">
        <f t="shared" si="14"/>
        <v>2009776.6778333336</v>
      </c>
      <c r="W254" s="14" t="s">
        <v>4</v>
      </c>
      <c r="X254" s="14"/>
      <c r="Y254" s="14"/>
      <c r="Z254" s="14"/>
    </row>
    <row r="255" spans="1:26" ht="15" customHeight="1" x14ac:dyDescent="0.2">
      <c r="A255" s="251"/>
      <c r="B255" s="251"/>
      <c r="C255" s="251"/>
      <c r="D255" s="251"/>
      <c r="E255" s="251"/>
      <c r="F255" s="251"/>
      <c r="G255" s="586"/>
      <c r="H255" s="529"/>
      <c r="I255" s="587"/>
      <c r="J255" s="251"/>
      <c r="K255" s="559"/>
      <c r="L255" s="251"/>
      <c r="M255" s="251"/>
      <c r="N255" s="251"/>
      <c r="O255" s="251"/>
      <c r="P255" s="251"/>
      <c r="Q255" s="251"/>
      <c r="R255" s="251"/>
      <c r="S255" s="251"/>
      <c r="T255" s="251"/>
      <c r="U255" s="251"/>
      <c r="V255" s="251"/>
      <c r="W255" s="588"/>
      <c r="X255" s="14"/>
      <c r="Y255" s="14"/>
      <c r="Z255" s="14"/>
    </row>
    <row r="256" spans="1:26" ht="15" customHeight="1" x14ac:dyDescent="0.2">
      <c r="A256" s="251"/>
      <c r="B256" s="251"/>
      <c r="C256" s="251"/>
      <c r="D256" s="251"/>
      <c r="E256" s="251"/>
      <c r="F256" s="251"/>
      <c r="G256" s="586"/>
      <c r="H256" s="529"/>
      <c r="I256" s="587"/>
      <c r="J256" s="251"/>
      <c r="K256" s="559"/>
      <c r="L256" s="251"/>
      <c r="M256" s="251"/>
      <c r="N256" s="251"/>
      <c r="O256" s="251"/>
      <c r="P256" s="251"/>
      <c r="Q256" s="251"/>
      <c r="R256" s="251"/>
      <c r="S256" s="251"/>
      <c r="T256" s="251"/>
      <c r="U256" s="251"/>
      <c r="V256" s="251"/>
      <c r="W256" s="588"/>
      <c r="X256" s="14"/>
      <c r="Y256" s="14"/>
      <c r="Z256" s="14"/>
    </row>
    <row r="257" spans="1:26" ht="15" customHeight="1" x14ac:dyDescent="0.2">
      <c r="A257" s="251"/>
      <c r="B257" s="251"/>
      <c r="C257" s="251"/>
      <c r="D257" s="251"/>
      <c r="E257" s="251"/>
      <c r="F257" s="251"/>
      <c r="G257" s="586"/>
      <c r="H257" s="529"/>
      <c r="I257" s="587"/>
      <c r="J257" s="251"/>
      <c r="K257" s="559"/>
      <c r="L257" s="251"/>
      <c r="M257" s="251"/>
      <c r="N257" s="251"/>
      <c r="O257" s="251"/>
      <c r="P257" s="251"/>
      <c r="Q257" s="251"/>
      <c r="R257" s="251"/>
      <c r="S257" s="251"/>
      <c r="T257" s="251"/>
      <c r="U257" s="251"/>
      <c r="V257" s="251"/>
      <c r="W257" s="588"/>
      <c r="X257" s="14"/>
      <c r="Y257" s="14"/>
      <c r="Z257" s="14"/>
    </row>
    <row r="258" spans="1:26" ht="31.5" customHeight="1" x14ac:dyDescent="0.2">
      <c r="A258" s="251"/>
      <c r="B258" s="251"/>
      <c r="C258" s="251"/>
      <c r="D258" s="251"/>
      <c r="E258" s="251"/>
      <c r="F258" s="251"/>
      <c r="G258" s="49" t="s">
        <v>90</v>
      </c>
      <c r="H258" s="50" t="s">
        <v>91</v>
      </c>
      <c r="I258" s="50" t="s">
        <v>92</v>
      </c>
      <c r="J258" s="49" t="s">
        <v>93</v>
      </c>
      <c r="K258" s="51" t="s">
        <v>94</v>
      </c>
      <c r="L258" s="51" t="s">
        <v>95</v>
      </c>
      <c r="M258" s="251"/>
      <c r="N258" s="251"/>
      <c r="O258" s="251"/>
      <c r="P258" s="251"/>
      <c r="Q258" s="251"/>
      <c r="R258" s="251"/>
      <c r="S258" s="251"/>
      <c r="T258" s="251"/>
      <c r="U258" s="251"/>
      <c r="V258" s="251"/>
      <c r="W258" s="588"/>
      <c r="X258" s="14"/>
      <c r="Y258" s="14"/>
      <c r="Z258" s="14"/>
    </row>
    <row r="259" spans="1:26" ht="15" customHeight="1" x14ac:dyDescent="0.2">
      <c r="A259" s="251"/>
      <c r="B259" s="251"/>
      <c r="C259" s="251"/>
      <c r="D259" s="251"/>
      <c r="E259" s="251"/>
      <c r="F259" s="251"/>
      <c r="G259" s="53">
        <v>611</v>
      </c>
      <c r="H259" s="54" t="s">
        <v>96</v>
      </c>
      <c r="I259" s="55">
        <f t="shared" ref="I259:I268" si="15">+SUMIF($W$1:$W$460,G259,$O$1:$O$460)</f>
        <v>0</v>
      </c>
      <c r="J259" s="55">
        <f t="shared" ref="J259:J268" si="16">+SUMIF($W$1:$W$460,G259,$U$1:$U$460)</f>
        <v>0</v>
      </c>
      <c r="K259" s="55">
        <f t="shared" ref="K259:K268" si="17">+SUMIF($W$1:$W$460,G259,$R$1:$R$460)</f>
        <v>0</v>
      </c>
      <c r="L259" s="56">
        <f t="shared" ref="L259:L268" si="18">+I259-J259</f>
        <v>0</v>
      </c>
      <c r="M259" s="251"/>
      <c r="N259" s="251"/>
      <c r="O259" s="251"/>
      <c r="P259" s="251"/>
      <c r="Q259" s="251"/>
      <c r="R259" s="251"/>
      <c r="S259" s="251"/>
      <c r="T259" s="251"/>
      <c r="U259" s="251"/>
      <c r="V259" s="251"/>
      <c r="W259" s="588"/>
      <c r="X259" s="14"/>
      <c r="Y259" s="14"/>
      <c r="Z259" s="14"/>
    </row>
    <row r="260" spans="1:26" ht="15" customHeight="1" x14ac:dyDescent="0.2">
      <c r="A260" s="251"/>
      <c r="B260" s="251"/>
      <c r="C260" s="251"/>
      <c r="D260" s="251"/>
      <c r="E260" s="251"/>
      <c r="F260" s="251"/>
      <c r="G260" s="53">
        <v>612</v>
      </c>
      <c r="H260" s="54" t="s">
        <v>97</v>
      </c>
      <c r="I260" s="55">
        <f t="shared" si="15"/>
        <v>52883.98</v>
      </c>
      <c r="J260" s="55">
        <f t="shared" si="16"/>
        <v>52883.98</v>
      </c>
      <c r="K260" s="55">
        <f t="shared" si="17"/>
        <v>0</v>
      </c>
      <c r="L260" s="56">
        <f t="shared" si="18"/>
        <v>0</v>
      </c>
      <c r="M260" s="251"/>
      <c r="N260" s="251"/>
      <c r="O260" s="251"/>
      <c r="P260" s="251"/>
      <c r="Q260" s="251"/>
      <c r="R260" s="251"/>
      <c r="S260" s="251"/>
      <c r="T260" s="251"/>
      <c r="U260" s="251"/>
      <c r="V260" s="251"/>
      <c r="W260" s="588"/>
      <c r="X260" s="14"/>
      <c r="Y260" s="14"/>
      <c r="Z260" s="14"/>
    </row>
    <row r="261" spans="1:26" ht="15" customHeight="1" x14ac:dyDescent="0.2">
      <c r="A261" s="251"/>
      <c r="B261" s="251"/>
      <c r="C261" s="251"/>
      <c r="D261" s="251"/>
      <c r="E261" s="251"/>
      <c r="F261" s="251"/>
      <c r="G261" s="53">
        <v>613</v>
      </c>
      <c r="H261" s="54" t="s">
        <v>98</v>
      </c>
      <c r="I261" s="55">
        <f t="shared" si="15"/>
        <v>0</v>
      </c>
      <c r="J261" s="55">
        <f t="shared" si="16"/>
        <v>0</v>
      </c>
      <c r="K261" s="55">
        <f t="shared" si="17"/>
        <v>0</v>
      </c>
      <c r="L261" s="56">
        <f t="shared" si="18"/>
        <v>0</v>
      </c>
      <c r="M261" s="251"/>
      <c r="N261" s="251"/>
      <c r="O261" s="251"/>
      <c r="P261" s="251"/>
      <c r="Q261" s="251"/>
      <c r="R261" s="251"/>
      <c r="S261" s="251"/>
      <c r="T261" s="251"/>
      <c r="U261" s="251"/>
      <c r="V261" s="251"/>
      <c r="W261" s="588"/>
      <c r="X261" s="14"/>
      <c r="Y261" s="14"/>
      <c r="Z261" s="14"/>
    </row>
    <row r="262" spans="1:26" ht="15" customHeight="1" x14ac:dyDescent="0.2">
      <c r="A262" s="251"/>
      <c r="B262" s="251"/>
      <c r="C262" s="251"/>
      <c r="D262" s="251"/>
      <c r="E262" s="251"/>
      <c r="F262" s="251"/>
      <c r="G262" s="53">
        <v>614</v>
      </c>
      <c r="H262" s="54" t="s">
        <v>99</v>
      </c>
      <c r="I262" s="55">
        <f t="shared" si="15"/>
        <v>468594.72</v>
      </c>
      <c r="J262" s="55">
        <f t="shared" si="16"/>
        <v>468594.72</v>
      </c>
      <c r="K262" s="55">
        <f t="shared" si="17"/>
        <v>0</v>
      </c>
      <c r="L262" s="56">
        <f t="shared" si="18"/>
        <v>0</v>
      </c>
      <c r="M262" s="251"/>
      <c r="N262" s="251"/>
      <c r="O262" s="251"/>
      <c r="P262" s="251"/>
      <c r="Q262" s="251"/>
      <c r="R262" s="251"/>
      <c r="S262" s="251"/>
      <c r="T262" s="251"/>
      <c r="U262" s="251"/>
      <c r="V262" s="251"/>
      <c r="W262" s="588"/>
      <c r="X262" s="14"/>
      <c r="Y262" s="14"/>
      <c r="Z262" s="14"/>
    </row>
    <row r="263" spans="1:26" ht="15" customHeight="1" x14ac:dyDescent="0.2">
      <c r="A263" s="251"/>
      <c r="B263" s="251"/>
      <c r="C263" s="251"/>
      <c r="D263" s="251"/>
      <c r="E263" s="251"/>
      <c r="F263" s="251"/>
      <c r="G263" s="53">
        <v>615</v>
      </c>
      <c r="H263" s="54" t="s">
        <v>100</v>
      </c>
      <c r="I263" s="55">
        <f t="shared" si="15"/>
        <v>6000</v>
      </c>
      <c r="J263" s="55">
        <f t="shared" si="16"/>
        <v>6000</v>
      </c>
      <c r="K263" s="55">
        <f t="shared" si="17"/>
        <v>0</v>
      </c>
      <c r="L263" s="56">
        <f t="shared" si="18"/>
        <v>0</v>
      </c>
      <c r="M263" s="251"/>
      <c r="N263" s="251"/>
      <c r="O263" s="251"/>
      <c r="P263" s="251"/>
      <c r="Q263" s="251"/>
      <c r="R263" s="251"/>
      <c r="S263" s="251"/>
      <c r="T263" s="251"/>
      <c r="U263" s="251"/>
      <c r="V263" s="251"/>
      <c r="W263" s="588"/>
      <c r="X263" s="14"/>
      <c r="Y263" s="14"/>
      <c r="Z263" s="14"/>
    </row>
    <row r="264" spans="1:26" ht="15" customHeight="1" x14ac:dyDescent="0.2">
      <c r="A264" s="251"/>
      <c r="B264" s="251"/>
      <c r="C264" s="251"/>
      <c r="D264" s="251"/>
      <c r="E264" s="251"/>
      <c r="F264" s="251"/>
      <c r="G264" s="53">
        <v>616</v>
      </c>
      <c r="H264" s="54" t="s">
        <v>101</v>
      </c>
      <c r="I264" s="55">
        <f t="shared" si="15"/>
        <v>8949.4133999999995</v>
      </c>
      <c r="J264" s="55">
        <f t="shared" si="16"/>
        <v>8949.4133999999995</v>
      </c>
      <c r="K264" s="55">
        <f t="shared" si="17"/>
        <v>0</v>
      </c>
      <c r="L264" s="56">
        <f t="shared" si="18"/>
        <v>0</v>
      </c>
      <c r="M264" s="251"/>
      <c r="N264" s="251"/>
      <c r="O264" s="251"/>
      <c r="P264" s="251"/>
      <c r="Q264" s="251"/>
      <c r="R264" s="251"/>
      <c r="S264" s="251"/>
      <c r="T264" s="251"/>
      <c r="U264" s="251"/>
      <c r="V264" s="251"/>
      <c r="W264" s="588"/>
      <c r="X264" s="14"/>
      <c r="Y264" s="14"/>
      <c r="Z264" s="14"/>
    </row>
    <row r="265" spans="1:26" ht="15" customHeight="1" x14ac:dyDescent="0.2">
      <c r="A265" s="251"/>
      <c r="B265" s="251"/>
      <c r="C265" s="251"/>
      <c r="D265" s="251"/>
      <c r="E265" s="251"/>
      <c r="F265" s="251"/>
      <c r="G265" s="53">
        <v>617</v>
      </c>
      <c r="H265" s="54" t="s">
        <v>102</v>
      </c>
      <c r="I265" s="55">
        <f t="shared" si="15"/>
        <v>4804332.7699999996</v>
      </c>
      <c r="J265" s="55">
        <f t="shared" si="16"/>
        <v>2794556.0921666664</v>
      </c>
      <c r="K265" s="55">
        <f t="shared" si="17"/>
        <v>34223.203000000001</v>
      </c>
      <c r="L265" s="56">
        <f t="shared" si="18"/>
        <v>2009776.6778333331</v>
      </c>
      <c r="M265" s="251"/>
      <c r="N265" s="251"/>
      <c r="O265" s="251"/>
      <c r="P265" s="251"/>
      <c r="Q265" s="251"/>
      <c r="R265" s="251"/>
      <c r="S265" s="251"/>
      <c r="T265" s="251"/>
      <c r="U265" s="251"/>
      <c r="V265" s="251"/>
      <c r="W265" s="588"/>
      <c r="X265" s="14"/>
      <c r="Y265" s="14"/>
      <c r="Z265" s="14"/>
    </row>
    <row r="266" spans="1:26" ht="15" customHeight="1" x14ac:dyDescent="0.2">
      <c r="A266" s="251"/>
      <c r="B266" s="251"/>
      <c r="C266" s="251"/>
      <c r="D266" s="251"/>
      <c r="E266" s="251"/>
      <c r="F266" s="251"/>
      <c r="G266" s="53">
        <v>618</v>
      </c>
      <c r="H266" s="64" t="s">
        <v>103</v>
      </c>
      <c r="I266" s="55">
        <f t="shared" si="15"/>
        <v>0</v>
      </c>
      <c r="J266" s="55">
        <f t="shared" si="16"/>
        <v>0</v>
      </c>
      <c r="K266" s="55">
        <f t="shared" si="17"/>
        <v>0</v>
      </c>
      <c r="L266" s="56">
        <f t="shared" si="18"/>
        <v>0</v>
      </c>
      <c r="M266" s="251"/>
      <c r="N266" s="251"/>
      <c r="O266" s="251"/>
      <c r="P266" s="251"/>
      <c r="Q266" s="251"/>
      <c r="R266" s="251"/>
      <c r="S266" s="251"/>
      <c r="T266" s="251"/>
      <c r="U266" s="251"/>
      <c r="V266" s="251"/>
      <c r="W266" s="588"/>
      <c r="X266" s="14"/>
      <c r="Y266" s="14"/>
      <c r="Z266" s="14"/>
    </row>
    <row r="267" spans="1:26" ht="15" customHeight="1" x14ac:dyDescent="0.2">
      <c r="A267" s="251"/>
      <c r="B267" s="251"/>
      <c r="C267" s="251"/>
      <c r="D267" s="251"/>
      <c r="E267" s="251"/>
      <c r="F267" s="251"/>
      <c r="G267" s="53">
        <v>619</v>
      </c>
      <c r="H267" s="54" t="s">
        <v>104</v>
      </c>
      <c r="I267" s="55">
        <f t="shared" si="15"/>
        <v>23313.379999999997</v>
      </c>
      <c r="J267" s="55">
        <f t="shared" si="16"/>
        <v>23313.379999999997</v>
      </c>
      <c r="K267" s="55">
        <f t="shared" si="17"/>
        <v>0</v>
      </c>
      <c r="L267" s="56">
        <f t="shared" si="18"/>
        <v>0</v>
      </c>
      <c r="M267" s="251"/>
      <c r="N267" s="251"/>
      <c r="O267" s="589"/>
      <c r="P267" s="212"/>
      <c r="Q267" s="212"/>
      <c r="R267" s="588"/>
      <c r="S267" s="212"/>
      <c r="T267" s="212"/>
      <c r="U267" s="212"/>
      <c r="V267" s="588"/>
      <c r="W267" s="588"/>
      <c r="X267" s="14"/>
      <c r="Y267" s="14"/>
      <c r="Z267" s="14"/>
    </row>
    <row r="268" spans="1:26" ht="15" customHeight="1" x14ac:dyDescent="0.2">
      <c r="A268" s="251"/>
      <c r="B268" s="251"/>
      <c r="C268" s="251"/>
      <c r="D268" s="251"/>
      <c r="E268" s="251"/>
      <c r="F268" s="251"/>
      <c r="G268" s="53">
        <v>694</v>
      </c>
      <c r="H268" s="54" t="s">
        <v>105</v>
      </c>
      <c r="I268" s="55">
        <f t="shared" si="15"/>
        <v>0</v>
      </c>
      <c r="J268" s="55">
        <f t="shared" si="16"/>
        <v>0</v>
      </c>
      <c r="K268" s="55">
        <f t="shared" si="17"/>
        <v>0</v>
      </c>
      <c r="L268" s="56">
        <f t="shared" si="18"/>
        <v>0</v>
      </c>
      <c r="N268" s="2"/>
      <c r="O268" s="589"/>
      <c r="P268" s="212"/>
      <c r="Q268" s="212"/>
      <c r="R268" s="14"/>
      <c r="S268" s="212"/>
      <c r="T268" s="212"/>
      <c r="U268" s="212"/>
      <c r="V268" s="588"/>
      <c r="W268" s="588"/>
      <c r="X268" s="14"/>
      <c r="Y268" s="14"/>
      <c r="Z268" s="14"/>
    </row>
    <row r="269" spans="1:26" ht="15.75" customHeight="1" x14ac:dyDescent="0.25">
      <c r="A269" s="251"/>
      <c r="B269" s="251"/>
      <c r="C269" s="251"/>
      <c r="D269" s="251"/>
      <c r="E269" s="212"/>
      <c r="F269" s="212"/>
      <c r="G269" s="65"/>
      <c r="H269" s="66" t="s">
        <v>124</v>
      </c>
      <c r="I269" s="527">
        <f t="shared" ref="I269:L269" si="19">SUM(I259:I268)</f>
        <v>5364074.2633999996</v>
      </c>
      <c r="J269" s="527">
        <f t="shared" si="19"/>
        <v>3354297.585566666</v>
      </c>
      <c r="K269" s="527">
        <f t="shared" si="19"/>
        <v>34223.203000000001</v>
      </c>
      <c r="L269" s="527">
        <f t="shared" si="19"/>
        <v>2009776.6778333331</v>
      </c>
      <c r="M269" s="113"/>
      <c r="N269" s="4"/>
      <c r="O269" s="212"/>
      <c r="P269" s="212"/>
      <c r="Q269" s="212"/>
      <c r="R269" s="14"/>
      <c r="S269" s="212"/>
      <c r="T269" s="212"/>
      <c r="U269" s="212"/>
      <c r="V269" s="588"/>
      <c r="W269" s="588"/>
      <c r="X269" s="14"/>
      <c r="Y269" s="14"/>
    </row>
    <row r="270" spans="1:26" ht="15" customHeight="1" x14ac:dyDescent="0.3">
      <c r="A270" s="251"/>
      <c r="B270" s="251"/>
      <c r="C270" s="251"/>
      <c r="D270" s="251"/>
      <c r="E270" s="212"/>
      <c r="F270" s="212"/>
      <c r="G270" s="114"/>
      <c r="H270" s="73"/>
      <c r="I270" s="71">
        <f>I269-O254</f>
        <v>0</v>
      </c>
      <c r="J270" s="71">
        <f>J269-U254</f>
        <v>0</v>
      </c>
      <c r="K270" s="71">
        <f>K269-R254</f>
        <v>0</v>
      </c>
      <c r="L270" s="71">
        <f>L269-V254</f>
        <v>0</v>
      </c>
      <c r="M270" s="113"/>
      <c r="N270" s="71"/>
      <c r="O270" s="212"/>
      <c r="P270" s="212"/>
      <c r="Q270" s="212"/>
      <c r="R270" s="14"/>
      <c r="S270" s="212"/>
      <c r="T270" s="212"/>
      <c r="U270" s="212"/>
      <c r="V270" s="588"/>
      <c r="W270" s="14"/>
      <c r="X270" s="14"/>
      <c r="Y270" s="14"/>
    </row>
    <row r="271" spans="1:26" ht="15" customHeight="1" x14ac:dyDescent="0.2">
      <c r="A271" s="251"/>
      <c r="B271" s="251"/>
      <c r="C271" s="251"/>
      <c r="D271" s="251"/>
      <c r="E271" s="247"/>
      <c r="F271" s="247"/>
      <c r="G271" s="529"/>
      <c r="H271" s="529"/>
      <c r="I271" s="529"/>
      <c r="J271" s="247"/>
      <c r="K271" s="552"/>
      <c r="L271" s="247"/>
      <c r="M271" s="247"/>
      <c r="N271" s="590"/>
      <c r="O271" s="590"/>
      <c r="P271" s="14"/>
      <c r="Q271" s="14"/>
      <c r="R271" s="588"/>
      <c r="S271" s="14"/>
      <c r="T271" s="14"/>
      <c r="U271" s="14"/>
      <c r="V271" s="212"/>
      <c r="W271" s="14"/>
    </row>
    <row r="272" spans="1:26" ht="15" hidden="1" customHeight="1" x14ac:dyDescent="0.2">
      <c r="A272" s="251"/>
      <c r="B272" s="251"/>
      <c r="C272" s="251"/>
      <c r="D272" s="251"/>
      <c r="E272" s="4"/>
      <c r="F272" s="4"/>
      <c r="G272" s="4"/>
      <c r="H272" s="3"/>
      <c r="I272" s="4"/>
      <c r="J272" s="4"/>
      <c r="K272" s="4"/>
      <c r="L272" s="77"/>
      <c r="M272" s="77"/>
      <c r="N272" s="77"/>
      <c r="O272" s="77"/>
      <c r="P272" s="4"/>
      <c r="Q272" s="4"/>
      <c r="R272" s="77"/>
      <c r="S272" s="77"/>
      <c r="T272" s="77"/>
      <c r="U272" s="77"/>
      <c r="V272" s="14"/>
      <c r="W272" s="14"/>
    </row>
    <row r="273" spans="1:26" ht="15" hidden="1" customHeight="1" x14ac:dyDescent="0.25">
      <c r="A273" s="251"/>
      <c r="B273" s="251"/>
      <c r="C273" s="251"/>
      <c r="D273" s="251"/>
      <c r="E273" s="188"/>
      <c r="F273" s="188"/>
      <c r="G273" s="1798" t="s">
        <v>106</v>
      </c>
      <c r="H273" s="1749"/>
      <c r="I273" s="1749"/>
      <c r="J273" s="323"/>
      <c r="K273" s="82"/>
      <c r="L273" s="1748" t="s">
        <v>515</v>
      </c>
      <c r="M273" s="1749"/>
      <c r="N273" s="1749"/>
      <c r="O273" s="1749"/>
      <c r="P273" s="82"/>
      <c r="Q273" s="82"/>
      <c r="R273" s="80" t="s">
        <v>108</v>
      </c>
      <c r="S273" s="80"/>
      <c r="T273" s="80"/>
      <c r="U273" s="80"/>
      <c r="V273" s="4"/>
      <c r="W273" s="14"/>
    </row>
    <row r="274" spans="1:26" ht="15" hidden="1" customHeight="1" x14ac:dyDescent="0.2">
      <c r="A274" s="251"/>
      <c r="B274" s="251"/>
      <c r="C274" s="251"/>
      <c r="D274" s="251"/>
      <c r="E274" s="247"/>
      <c r="F274" s="247"/>
      <c r="G274" s="247"/>
      <c r="H274" s="247"/>
      <c r="I274" s="247"/>
      <c r="J274" s="247"/>
      <c r="K274" s="552"/>
      <c r="L274" s="247"/>
      <c r="M274" s="247"/>
      <c r="N274" s="590"/>
      <c r="O274" s="590"/>
      <c r="P274" s="14"/>
      <c r="Q274" s="14"/>
      <c r="R274" s="14"/>
      <c r="S274" s="14"/>
      <c r="T274" s="14"/>
      <c r="U274" s="14"/>
      <c r="V274" s="188"/>
      <c r="W274" s="14"/>
    </row>
    <row r="275" spans="1:26" ht="15" hidden="1" customHeight="1" x14ac:dyDescent="0.2">
      <c r="A275" s="251"/>
      <c r="B275" s="251"/>
      <c r="C275" s="251"/>
      <c r="D275" s="251"/>
      <c r="E275" s="247"/>
      <c r="F275" s="247"/>
      <c r="G275" s="247"/>
      <c r="H275" s="247"/>
      <c r="I275" s="247"/>
      <c r="J275" s="247"/>
      <c r="K275" s="552"/>
      <c r="L275" s="247"/>
      <c r="M275" s="247"/>
      <c r="N275" s="590"/>
      <c r="O275" s="590"/>
      <c r="P275" s="14"/>
      <c r="Q275" s="14"/>
      <c r="R275" s="14"/>
      <c r="S275" s="14"/>
      <c r="T275" s="14"/>
      <c r="U275" s="14"/>
      <c r="V275" s="14"/>
      <c r="W275" s="14"/>
    </row>
    <row r="276" spans="1:26" ht="15" customHeight="1" x14ac:dyDescent="0.2">
      <c r="A276" s="251"/>
      <c r="B276" s="251"/>
      <c r="C276" s="251"/>
      <c r="D276" s="251"/>
      <c r="E276" s="247"/>
      <c r="F276" s="247"/>
      <c r="G276" s="247"/>
      <c r="H276" s="247"/>
      <c r="I276" s="247"/>
      <c r="J276" s="247"/>
      <c r="K276" s="552"/>
      <c r="L276" s="247"/>
      <c r="M276" s="247"/>
      <c r="N276" s="590"/>
      <c r="O276" s="590"/>
      <c r="P276" s="14"/>
      <c r="Q276" s="14"/>
      <c r="R276" s="14"/>
      <c r="S276" s="14"/>
      <c r="T276" s="14"/>
      <c r="U276" s="14"/>
      <c r="V276" s="14"/>
      <c r="W276" s="14"/>
    </row>
    <row r="277" spans="1:26" ht="15" customHeight="1" x14ac:dyDescent="0.2">
      <c r="A277" s="251"/>
      <c r="B277" s="251"/>
      <c r="C277" s="251"/>
      <c r="D277" s="251"/>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 customHeight="1" x14ac:dyDescent="0.2">
      <c r="A278" s="251"/>
      <c r="B278" s="251"/>
      <c r="C278" s="251"/>
      <c r="D278" s="251"/>
      <c r="E278" s="14"/>
      <c r="F278" s="14"/>
      <c r="G278" s="14"/>
      <c r="H278" s="14"/>
      <c r="I278" s="14"/>
      <c r="J278" s="14"/>
      <c r="K278" s="14"/>
      <c r="L278" s="14"/>
      <c r="M278" s="14"/>
      <c r="N278" s="14"/>
      <c r="O278" s="14"/>
      <c r="P278" s="14"/>
      <c r="Q278" s="14"/>
      <c r="R278" s="14"/>
      <c r="S278" s="14"/>
      <c r="T278" s="14"/>
      <c r="U278" s="14"/>
      <c r="V278" s="14"/>
      <c r="W278" s="493"/>
      <c r="X278" s="493"/>
      <c r="Y278" s="14"/>
      <c r="Z278" s="14"/>
    </row>
    <row r="279" spans="1:26" ht="15" customHeight="1" x14ac:dyDescent="0.2">
      <c r="A279" s="251"/>
      <c r="B279" s="251"/>
      <c r="C279" s="251"/>
      <c r="D279" s="251"/>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 customHeight="1" x14ac:dyDescent="0.2">
      <c r="A280" s="251"/>
      <c r="B280" s="251"/>
      <c r="C280" s="251"/>
      <c r="D280" s="251"/>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 customHeight="1" x14ac:dyDescent="0.2">
      <c r="A281" s="251"/>
      <c r="B281" s="251"/>
      <c r="C281" s="251"/>
      <c r="D281" s="251"/>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 customHeight="1" x14ac:dyDescent="0.2">
      <c r="A282" s="251"/>
      <c r="B282" s="251"/>
      <c r="C282" s="251"/>
      <c r="D282" s="251"/>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 customHeight="1" x14ac:dyDescent="0.2">
      <c r="A283" s="251"/>
      <c r="B283" s="251"/>
      <c r="C283" s="251"/>
      <c r="D283" s="251"/>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 customHeight="1" x14ac:dyDescent="0.2">
      <c r="A284" s="251"/>
      <c r="B284" s="251"/>
      <c r="C284" s="251"/>
      <c r="D284" s="251"/>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 customHeight="1" x14ac:dyDescent="0.2">
      <c r="A285" s="251"/>
      <c r="B285" s="251"/>
      <c r="C285" s="251"/>
      <c r="D285" s="251"/>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 customHeight="1" x14ac:dyDescent="0.2">
      <c r="A286" s="251"/>
      <c r="B286" s="251"/>
      <c r="C286" s="251"/>
      <c r="D286" s="251"/>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2.75" customHeight="1" x14ac:dyDescent="0.2">
      <c r="A287" s="14"/>
      <c r="B287" s="14"/>
      <c r="C287" s="14"/>
      <c r="D287" s="57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2.75" customHeight="1" x14ac:dyDescent="0.2">
      <c r="A288" s="14"/>
      <c r="B288" s="14"/>
      <c r="C288" s="14"/>
      <c r="D288" s="57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2.75" customHeight="1" x14ac:dyDescent="0.2">
      <c r="A289" s="14"/>
      <c r="B289" s="14"/>
      <c r="C289" s="14"/>
      <c r="D289" s="57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2.75" customHeight="1" x14ac:dyDescent="0.2">
      <c r="A290" s="14"/>
      <c r="B290" s="14"/>
      <c r="C290" s="14"/>
      <c r="D290" s="57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2.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2.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2.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2.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2.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2.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2.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2.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2.75" customHeight="1" x14ac:dyDescent="0.2">
      <c r="A299" s="77"/>
      <c r="B299" s="77"/>
      <c r="C299" s="77"/>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2.75" customHeight="1" x14ac:dyDescent="0.2">
      <c r="A300" s="591" t="s">
        <v>106</v>
      </c>
      <c r="B300" s="591"/>
      <c r="C300" s="591"/>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2.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2.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2.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2.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2.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2.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2.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2.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2.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2.75" customHeight="1" x14ac:dyDescent="0.2">
      <c r="A310" s="14"/>
      <c r="B310" s="14"/>
      <c r="C310" s="14"/>
      <c r="D310" s="204">
        <v>25</v>
      </c>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2.75" customHeight="1" x14ac:dyDescent="0.2">
      <c r="A311" s="14"/>
      <c r="B311" s="14"/>
      <c r="C311" s="14"/>
      <c r="D311" s="204">
        <v>176</v>
      </c>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2.75" customHeight="1" x14ac:dyDescent="0.2">
      <c r="A312" s="14"/>
      <c r="B312" s="14"/>
      <c r="C312" s="14"/>
      <c r="D312" s="204">
        <v>183</v>
      </c>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2.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2.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2.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2.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2.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2.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2.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2.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2.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2.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2.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2.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2.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2.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2.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2.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2.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2.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2.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2.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2.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2.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2.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2.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2.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2.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2.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2.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2.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2.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2.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2.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2.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2.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2.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2.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2.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2.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2.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2.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2.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2.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2.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2.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2.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2.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2.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2.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2.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2.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2.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2.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2.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2.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2.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2.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2.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2.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2.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2.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2.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2.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2.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2.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2.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2.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2.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2.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2.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2.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2.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2.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2.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2.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2.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2.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2.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2.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2.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2.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2.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2.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2.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2.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2.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2.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2.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2.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2.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2.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2.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2.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2.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2.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2.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2.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2.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2.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2.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2.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2.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2.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2.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2.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2.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2.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2.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2.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2.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2.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2.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2.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2.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2.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2.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2.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2.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2.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2.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2.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2.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2.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2.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2.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2.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2.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2.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2.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2.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2.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2.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2.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2.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2.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2.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2.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2.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2.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2.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2.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2.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2.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2.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2.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2.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2.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2.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2.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2.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2.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2.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2.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2.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2.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2.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2.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2.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2.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2.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2.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2.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2.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2.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2.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2.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2.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2.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2.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2.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2.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2.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2.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2.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2.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2.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2.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2.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2.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2.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2.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2.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2.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2.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2.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2.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2.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2.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2.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2.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2.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2.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2.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2.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2.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2.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2.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2.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2.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2.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2.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2.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2.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2.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2.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2.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2.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2.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2.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2.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2.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2.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2.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2.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2.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2.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2.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2.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2.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2.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2.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2.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2.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2.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2.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2.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2.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2.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2.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2.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2.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2.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2.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2.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2.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2.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2.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2.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2.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2.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2.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2.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2.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2.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2.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2.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2.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2.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2.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2.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2.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2.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2.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2.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2.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2.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2.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2.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2.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2.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2.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2.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2.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2.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2.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2.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2.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2.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2.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2.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2.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2.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2.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2.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2.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2.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2.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2.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2.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2.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2.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2.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2.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2.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2.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2.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2.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2.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2.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2.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2.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2.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2.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2.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2.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2.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2.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2.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2.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2.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2.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2.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2.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2.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2.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2.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2.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2.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2.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2.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2.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2.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2.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2.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2.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2.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2.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2.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2.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2.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2.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2.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2.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2.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2.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2.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2.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2.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2.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2.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2.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2.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2.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2.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2.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2.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2.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2.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2.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2.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2.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2.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2.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2.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2.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2.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2.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2.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2.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2.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2.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2.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2.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2.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2.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2.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2.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2.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2.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2.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2.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2.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2.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2.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2.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2.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2.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2.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2.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2.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2.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2.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2.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2.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2.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2.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2.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2.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2.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2.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2.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2.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2.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2.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2.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2.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2.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2.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2.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2.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2.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2.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2.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2.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2.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2.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2.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2.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2.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2.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2.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2.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2.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2.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2.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2.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2.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2.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2.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2.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2.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2.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2.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2.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2.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2.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2.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2.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2.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2.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2.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2.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2.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2.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2.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2.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2.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2.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2.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2.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2.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2.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2.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2.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2.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2.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2.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2.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2.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2.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2.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2.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2.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2.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2.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2.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2.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2.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2.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2.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2.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2.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2.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2.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2.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2.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2.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2.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2.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2.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2.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2.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2.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2.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2.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2.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2.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2.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2.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2.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2.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2.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2.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2.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2.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2.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2.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2.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2.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2.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2.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2.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2.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2.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2.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2.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2.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2.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2.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2.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2.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2.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2.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2.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2.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2.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2.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2.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2.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2.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2.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2.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2.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2.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2.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2.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2.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2.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2.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2.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2.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2.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2.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2.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2.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2.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2.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2.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2.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2.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2.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2.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2.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2.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2.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2.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2.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2.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2.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2.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2.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2.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2.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2.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2.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2.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2.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2.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2.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2.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2.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2.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2.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2.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2.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2.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2.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2.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2.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2.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2.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2.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2.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2.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2.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2.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2.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2.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2.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2.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2.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2.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2.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2.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2.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2.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2.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2.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2.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2.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2.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2.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2.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2.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2.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2.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2.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2.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2.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2.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2.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2.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2.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2.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2.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2.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2.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2.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2.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2.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2.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2.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2.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2.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2.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2.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2.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2.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2.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2.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2.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2.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2.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2.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2.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2.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2.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2.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2.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2.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2.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2.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2.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2.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2.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2.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2.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2.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2.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2.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2.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2.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2.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2.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2.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2.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2.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2.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2.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2.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2.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2.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2.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2.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2.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2.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2.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2.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2.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2.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2.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2.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2.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2.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2.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2.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2.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2.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2.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2.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2.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2.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2.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2.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2.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2.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2.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2.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2.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2.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2.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2.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2.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2.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2.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2.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2.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2.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2.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2.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2.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2.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2.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2.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2.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2.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2.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2.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2.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2.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2.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2.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2.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2.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2.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2.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2.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2.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2.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7">
    <mergeCell ref="G273:I273"/>
    <mergeCell ref="L273:O273"/>
    <mergeCell ref="D9:V9"/>
    <mergeCell ref="D10:V10"/>
    <mergeCell ref="D11:V11"/>
    <mergeCell ref="D12:V12"/>
    <mergeCell ref="D13:V13"/>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26"/>
  <sheetViews>
    <sheetView topLeftCell="K16" zoomScale="120" zoomScaleNormal="120" workbookViewId="0">
      <selection activeCell="C50" sqref="C50:C51"/>
    </sheetView>
  </sheetViews>
  <sheetFormatPr baseColWidth="10" defaultColWidth="14.42578125" defaultRowHeight="15" customHeight="1" x14ac:dyDescent="0.2"/>
  <cols>
    <col min="1" max="1" width="4.140625" customWidth="1"/>
    <col min="2" max="2" width="12.42578125" customWidth="1"/>
    <col min="3" max="3" width="8.5703125" customWidth="1"/>
    <col min="4" max="4" width="9" customWidth="1"/>
    <col min="5" max="5" width="13.140625" customWidth="1"/>
    <col min="6" max="6" width="9.140625" customWidth="1"/>
    <col min="7" max="7" width="13.5703125" customWidth="1"/>
    <col min="8" max="8" width="42.7109375" customWidth="1"/>
    <col min="9" max="9" width="23.5703125" customWidth="1"/>
    <col min="10" max="10" width="21.42578125" customWidth="1"/>
    <col min="11" max="11" width="21.85546875" customWidth="1"/>
    <col min="12" max="12" width="21" customWidth="1"/>
    <col min="13" max="13" width="5.85546875" customWidth="1"/>
    <col min="14" max="14" width="16" customWidth="1"/>
    <col min="15" max="15" width="16.28515625" customWidth="1"/>
    <col min="16" max="16" width="8.140625" customWidth="1"/>
    <col min="17" max="17" width="8.42578125" customWidth="1"/>
    <col min="18" max="18" width="19.28515625" customWidth="1"/>
    <col min="19" max="19" width="16.5703125" customWidth="1"/>
    <col min="20" max="20" width="11.28515625" hidden="1" customWidth="1"/>
    <col min="21" max="21" width="9.140625" hidden="1" customWidth="1"/>
    <col min="22" max="22" width="12.5703125" hidden="1" customWidth="1"/>
    <col min="23" max="23" width="5.5703125" hidden="1" customWidth="1"/>
    <col min="24" max="25" width="10" hidden="1" customWidth="1"/>
    <col min="26" max="26" width="10" customWidth="1"/>
  </cols>
  <sheetData>
    <row r="1" spans="1:26" ht="12.75" customHeight="1" x14ac:dyDescent="0.2">
      <c r="H1" s="3"/>
    </row>
    <row r="2" spans="1:26" ht="12.75" customHeight="1" x14ac:dyDescent="0.2">
      <c r="C2" s="262"/>
      <c r="D2" s="262"/>
      <c r="E2" s="262"/>
      <c r="G2" s="2"/>
      <c r="H2" s="3"/>
    </row>
    <row r="3" spans="1:26" ht="12.75" customHeight="1" x14ac:dyDescent="0.2">
      <c r="B3" s="82" t="s">
        <v>1006</v>
      </c>
      <c r="C3" s="262"/>
      <c r="D3" s="262"/>
      <c r="E3" s="262"/>
      <c r="G3" s="2"/>
      <c r="H3" s="3"/>
    </row>
    <row r="4" spans="1:26" ht="12.75" customHeight="1" x14ac:dyDescent="0.2">
      <c r="C4" s="262"/>
      <c r="D4" s="262"/>
      <c r="E4" s="262"/>
      <c r="G4" s="2"/>
      <c r="H4" s="3"/>
    </row>
    <row r="5" spans="1:26" ht="12.75" customHeight="1" x14ac:dyDescent="0.2">
      <c r="C5" s="262"/>
      <c r="D5" s="262"/>
      <c r="E5" s="262"/>
      <c r="G5" s="2"/>
      <c r="H5" s="3"/>
    </row>
    <row r="6" spans="1:26" ht="12.75" customHeight="1" x14ac:dyDescent="0.2">
      <c r="C6" s="262"/>
      <c r="D6" s="262"/>
      <c r="E6" s="262"/>
      <c r="G6" s="2"/>
      <c r="H6" s="3"/>
    </row>
    <row r="7" spans="1:26" ht="12.75" customHeight="1" x14ac:dyDescent="0.2">
      <c r="A7" s="1753" t="s">
        <v>0</v>
      </c>
      <c r="B7" s="1746"/>
      <c r="C7" s="1746"/>
      <c r="D7" s="1746"/>
      <c r="E7" s="1746"/>
      <c r="F7" s="1746"/>
      <c r="G7" s="1746"/>
      <c r="H7" s="1746"/>
      <c r="I7" s="1746"/>
      <c r="J7" s="1746"/>
      <c r="K7" s="1746"/>
      <c r="L7" s="1746"/>
      <c r="M7" s="1746"/>
      <c r="N7" s="1746"/>
      <c r="O7" s="1746"/>
      <c r="P7" s="1746"/>
      <c r="Q7" s="1746"/>
      <c r="R7" s="1746"/>
      <c r="S7" s="1747"/>
    </row>
    <row r="8" spans="1:26" ht="12.75" customHeight="1" x14ac:dyDescent="0.2">
      <c r="A8" s="1753" t="s">
        <v>1</v>
      </c>
      <c r="B8" s="1746"/>
      <c r="C8" s="1746"/>
      <c r="D8" s="1746"/>
      <c r="E8" s="1746"/>
      <c r="F8" s="1746"/>
      <c r="G8" s="1746"/>
      <c r="H8" s="1746"/>
      <c r="I8" s="1746"/>
      <c r="J8" s="1746"/>
      <c r="K8" s="1746"/>
      <c r="L8" s="1746"/>
      <c r="M8" s="1746"/>
      <c r="N8" s="1746"/>
      <c r="O8" s="1746"/>
      <c r="P8" s="1746"/>
      <c r="Q8" s="1746"/>
      <c r="R8" s="1746"/>
      <c r="S8" s="1747"/>
    </row>
    <row r="9" spans="1:26" ht="12.75" customHeight="1" x14ac:dyDescent="0.2">
      <c r="A9" s="1753" t="s">
        <v>2</v>
      </c>
      <c r="B9" s="1746"/>
      <c r="C9" s="1746"/>
      <c r="D9" s="1746"/>
      <c r="E9" s="1746"/>
      <c r="F9" s="1746"/>
      <c r="G9" s="1746"/>
      <c r="H9" s="1746"/>
      <c r="I9" s="1746"/>
      <c r="J9" s="1746"/>
      <c r="K9" s="1746"/>
      <c r="L9" s="1746"/>
      <c r="M9" s="1746"/>
      <c r="N9" s="1746"/>
      <c r="O9" s="1746"/>
      <c r="P9" s="1746"/>
      <c r="Q9" s="1746"/>
      <c r="R9" s="1746"/>
      <c r="S9" s="1747"/>
    </row>
    <row r="10" spans="1:26" ht="12.75" customHeight="1" x14ac:dyDescent="0.2">
      <c r="A10" s="1753" t="s">
        <v>3</v>
      </c>
      <c r="B10" s="1746"/>
      <c r="C10" s="1746"/>
      <c r="D10" s="1746"/>
      <c r="E10" s="1746"/>
      <c r="F10" s="1746"/>
      <c r="G10" s="1746"/>
      <c r="H10" s="1746"/>
      <c r="I10" s="1746"/>
      <c r="J10" s="1746"/>
      <c r="K10" s="1746"/>
      <c r="L10" s="1746"/>
      <c r="M10" s="1746"/>
      <c r="N10" s="1746"/>
      <c r="O10" s="1746"/>
      <c r="P10" s="1746"/>
      <c r="Q10" s="1746"/>
      <c r="R10" s="1746"/>
      <c r="S10" s="1747"/>
    </row>
    <row r="11" spans="1:26" ht="12.75" customHeight="1" x14ac:dyDescent="0.2">
      <c r="A11" s="1792" t="str">
        <f>+'DIRECCION Y SUBDIRECCION '!A9:S9</f>
        <v>30 de junio  2023</v>
      </c>
      <c r="B11" s="1746"/>
      <c r="C11" s="1746"/>
      <c r="D11" s="1746"/>
      <c r="E11" s="1746"/>
      <c r="F11" s="1746"/>
      <c r="G11" s="1746"/>
      <c r="H11" s="1746"/>
      <c r="I11" s="1746"/>
      <c r="J11" s="1746"/>
      <c r="K11" s="1746"/>
      <c r="L11" s="1746"/>
      <c r="M11" s="1746"/>
      <c r="N11" s="1746"/>
      <c r="O11" s="1746"/>
      <c r="P11" s="1746"/>
      <c r="Q11" s="1746"/>
      <c r="R11" s="1746"/>
      <c r="S11" s="1747"/>
    </row>
    <row r="12" spans="1:26" ht="15" customHeight="1" x14ac:dyDescent="0.3">
      <c r="A12" s="86"/>
      <c r="B12" s="86"/>
      <c r="C12" s="86"/>
      <c r="D12" s="86"/>
      <c r="E12" s="86"/>
      <c r="F12" s="86"/>
      <c r="G12" s="86"/>
      <c r="H12" s="192"/>
      <c r="I12" s="86"/>
      <c r="J12" s="86"/>
      <c r="K12" s="86"/>
      <c r="L12" s="86"/>
      <c r="M12" s="87"/>
      <c r="N12" s="87"/>
      <c r="O12" s="87"/>
      <c r="P12" s="87"/>
      <c r="Q12" s="87"/>
      <c r="R12" s="87"/>
      <c r="S12" s="87"/>
      <c r="V12" s="2" t="s">
        <v>109</v>
      </c>
    </row>
    <row r="13" spans="1:26" ht="36" customHeight="1" x14ac:dyDescent="0.2">
      <c r="A13" s="88" t="s">
        <v>6</v>
      </c>
      <c r="B13" s="216" t="s">
        <v>7</v>
      </c>
      <c r="C13" s="217" t="s">
        <v>110</v>
      </c>
      <c r="D13" s="217" t="s">
        <v>9</v>
      </c>
      <c r="E13" s="217" t="s">
        <v>10</v>
      </c>
      <c r="F13" s="216" t="s">
        <v>11</v>
      </c>
      <c r="G13" s="216" t="s">
        <v>12</v>
      </c>
      <c r="H13" s="218" t="s">
        <v>13</v>
      </c>
      <c r="I13" s="216" t="s">
        <v>14</v>
      </c>
      <c r="J13" s="216" t="s">
        <v>15</v>
      </c>
      <c r="K13" s="216" t="s">
        <v>16</v>
      </c>
      <c r="L13" s="218" t="s">
        <v>17</v>
      </c>
      <c r="M13" s="218" t="s">
        <v>18</v>
      </c>
      <c r="N13" s="218" t="s">
        <v>19</v>
      </c>
      <c r="O13" s="218" t="s">
        <v>20</v>
      </c>
      <c r="P13" s="219" t="s">
        <v>21</v>
      </c>
      <c r="Q13" s="218" t="s">
        <v>22</v>
      </c>
      <c r="R13" s="219" t="str">
        <f>+'07-01HERBARIO_BIBLIOTECA'!U15</f>
        <v>DEPRECIACION ACUMULADA 30/06/23</v>
      </c>
      <c r="S13" s="219" t="s">
        <v>23</v>
      </c>
      <c r="T13" s="92" t="s">
        <v>24</v>
      </c>
      <c r="U13" s="14"/>
      <c r="V13" s="125">
        <v>45107</v>
      </c>
      <c r="W13" s="14"/>
      <c r="X13" s="14"/>
      <c r="Y13" s="14"/>
      <c r="Z13" s="14"/>
    </row>
    <row r="14" spans="1:26" ht="15" customHeight="1" x14ac:dyDescent="0.3">
      <c r="A14" s="299">
        <v>1</v>
      </c>
      <c r="B14" s="95">
        <v>36828</v>
      </c>
      <c r="C14" s="1395" t="s">
        <v>2071</v>
      </c>
      <c r="D14" s="97">
        <v>26</v>
      </c>
      <c r="E14" s="97" t="s">
        <v>774</v>
      </c>
      <c r="F14" s="98"/>
      <c r="G14" s="97">
        <v>1</v>
      </c>
      <c r="H14" s="107" t="s">
        <v>751</v>
      </c>
      <c r="I14" s="98"/>
      <c r="J14" s="97" t="s">
        <v>116</v>
      </c>
      <c r="K14" s="105" t="s">
        <v>1006</v>
      </c>
      <c r="L14" s="99">
        <v>475</v>
      </c>
      <c r="M14" s="105">
        <v>10</v>
      </c>
      <c r="N14" s="135">
        <v>0</v>
      </c>
      <c r="O14" s="135">
        <v>0</v>
      </c>
      <c r="P14" s="102">
        <v>10</v>
      </c>
      <c r="Q14" s="102"/>
      <c r="R14" s="135">
        <v>475</v>
      </c>
      <c r="S14" s="135">
        <f t="shared" ref="S14:S17" si="0">IF(M14=0,"N/A",+L14-R14)</f>
        <v>0</v>
      </c>
      <c r="T14" s="103">
        <v>614</v>
      </c>
      <c r="U14" s="4"/>
      <c r="V14" s="136"/>
      <c r="W14" s="4"/>
    </row>
    <row r="15" spans="1:26" ht="15" customHeight="1" x14ac:dyDescent="0.2">
      <c r="A15" s="299">
        <v>2</v>
      </c>
      <c r="B15" s="177">
        <v>36889</v>
      </c>
      <c r="C15" s="500" t="s">
        <v>2071</v>
      </c>
      <c r="D15" s="179">
        <v>26</v>
      </c>
      <c r="E15" s="102" t="s">
        <v>764</v>
      </c>
      <c r="F15" s="502"/>
      <c r="G15" s="179">
        <v>4</v>
      </c>
      <c r="H15" s="180" t="s">
        <v>1007</v>
      </c>
      <c r="I15" s="179"/>
      <c r="J15" s="179"/>
      <c r="K15" s="105" t="s">
        <v>1006</v>
      </c>
      <c r="L15" s="181">
        <v>1180</v>
      </c>
      <c r="M15" s="179">
        <v>10</v>
      </c>
      <c r="N15" s="135">
        <v>0</v>
      </c>
      <c r="O15" s="135">
        <v>0</v>
      </c>
      <c r="P15" s="100">
        <v>10</v>
      </c>
      <c r="Q15" s="100"/>
      <c r="R15" s="135">
        <v>1180</v>
      </c>
      <c r="S15" s="135">
        <f t="shared" si="0"/>
        <v>0</v>
      </c>
      <c r="T15" s="103">
        <v>617</v>
      </c>
      <c r="U15" s="57" t="s">
        <v>607</v>
      </c>
      <c r="V15" s="4"/>
      <c r="W15" s="4"/>
    </row>
    <row r="16" spans="1:26" ht="15" customHeight="1" x14ac:dyDescent="0.3">
      <c r="A16" s="299">
        <v>3</v>
      </c>
      <c r="B16" s="173">
        <v>38442</v>
      </c>
      <c r="C16" s="1395" t="s">
        <v>2071</v>
      </c>
      <c r="D16" s="97">
        <v>26</v>
      </c>
      <c r="E16" s="102" t="s">
        <v>764</v>
      </c>
      <c r="F16" s="105">
        <v>127568</v>
      </c>
      <c r="G16" s="105">
        <v>1</v>
      </c>
      <c r="H16" s="250" t="s">
        <v>1008</v>
      </c>
      <c r="I16" s="105"/>
      <c r="J16" s="105" t="s">
        <v>32</v>
      </c>
      <c r="K16" s="105" t="s">
        <v>1009</v>
      </c>
      <c r="L16" s="99">
        <v>1780</v>
      </c>
      <c r="M16" s="105">
        <v>10</v>
      </c>
      <c r="N16" s="135">
        <v>0</v>
      </c>
      <c r="O16" s="135">
        <v>0</v>
      </c>
      <c r="P16" s="100">
        <v>10</v>
      </c>
      <c r="Q16" s="100"/>
      <c r="R16" s="135">
        <v>1780</v>
      </c>
      <c r="S16" s="135">
        <f t="shared" si="0"/>
        <v>0</v>
      </c>
      <c r="T16" s="103">
        <v>617</v>
      </c>
    </row>
    <row r="17" spans="1:26" ht="15" customHeight="1" x14ac:dyDescent="0.2">
      <c r="A17" s="299">
        <v>4</v>
      </c>
      <c r="B17" s="173">
        <v>38799</v>
      </c>
      <c r="C17" s="500" t="s">
        <v>2071</v>
      </c>
      <c r="D17" s="179">
        <v>26</v>
      </c>
      <c r="E17" s="102" t="s">
        <v>823</v>
      </c>
      <c r="F17" s="105"/>
      <c r="G17" s="105">
        <v>2</v>
      </c>
      <c r="H17" s="250" t="s">
        <v>1010</v>
      </c>
      <c r="I17" s="105" t="s">
        <v>1011</v>
      </c>
      <c r="J17" s="105" t="s">
        <v>1012</v>
      </c>
      <c r="K17" s="105" t="s">
        <v>620</v>
      </c>
      <c r="L17" s="99">
        <v>62540</v>
      </c>
      <c r="M17" s="105">
        <v>10</v>
      </c>
      <c r="N17" s="135">
        <v>0</v>
      </c>
      <c r="O17" s="135">
        <v>0</v>
      </c>
      <c r="P17" s="100">
        <v>10</v>
      </c>
      <c r="Q17" s="100"/>
      <c r="R17" s="135">
        <v>62540</v>
      </c>
      <c r="S17" s="135">
        <f t="shared" si="0"/>
        <v>0</v>
      </c>
      <c r="T17" s="103">
        <v>618</v>
      </c>
    </row>
    <row r="18" spans="1:26" ht="15" customHeight="1" x14ac:dyDescent="0.3">
      <c r="A18" s="299">
        <v>5</v>
      </c>
      <c r="B18" s="300">
        <v>38950</v>
      </c>
      <c r="C18" s="1395" t="s">
        <v>2071</v>
      </c>
      <c r="D18" s="97">
        <v>26</v>
      </c>
      <c r="E18" s="301" t="s">
        <v>1013</v>
      </c>
      <c r="F18" s="238">
        <v>7172</v>
      </c>
      <c r="G18" s="238">
        <v>1</v>
      </c>
      <c r="H18" s="544" t="s">
        <v>1014</v>
      </c>
      <c r="I18" s="238">
        <v>4008</v>
      </c>
      <c r="J18" s="238"/>
      <c r="K18" s="238" t="s">
        <v>1006</v>
      </c>
      <c r="L18" s="237">
        <v>692790</v>
      </c>
      <c r="M18" s="238">
        <v>10</v>
      </c>
      <c r="N18" s="166">
        <v>0</v>
      </c>
      <c r="O18" s="166">
        <v>0</v>
      </c>
      <c r="P18" s="308">
        <v>10</v>
      </c>
      <c r="Q18" s="308"/>
      <c r="R18" s="166">
        <v>692790</v>
      </c>
      <c r="S18" s="166">
        <v>0</v>
      </c>
      <c r="T18" s="167">
        <v>611</v>
      </c>
      <c r="U18" s="168"/>
      <c r="V18" s="168"/>
      <c r="W18" s="168"/>
      <c r="X18" s="168"/>
      <c r="Y18" s="168"/>
      <c r="Z18" s="168"/>
    </row>
    <row r="19" spans="1:26" ht="15" customHeight="1" x14ac:dyDescent="0.2">
      <c r="A19" s="299">
        <v>6</v>
      </c>
      <c r="B19" s="173">
        <v>39316</v>
      </c>
      <c r="C19" s="500" t="s">
        <v>2071</v>
      </c>
      <c r="D19" s="179">
        <v>26</v>
      </c>
      <c r="E19" s="102" t="s">
        <v>764</v>
      </c>
      <c r="F19" s="105"/>
      <c r="G19" s="105">
        <v>1</v>
      </c>
      <c r="H19" s="250" t="s">
        <v>1015</v>
      </c>
      <c r="I19" s="105"/>
      <c r="J19" s="105" t="s">
        <v>32</v>
      </c>
      <c r="K19" s="105" t="s">
        <v>1009</v>
      </c>
      <c r="L19" s="99">
        <v>7502.88</v>
      </c>
      <c r="M19" s="105">
        <v>10</v>
      </c>
      <c r="N19" s="135">
        <v>0</v>
      </c>
      <c r="O19" s="135">
        <v>0</v>
      </c>
      <c r="P19" s="100">
        <v>10</v>
      </c>
      <c r="Q19" s="100"/>
      <c r="R19" s="135">
        <v>7502.88</v>
      </c>
      <c r="S19" s="135">
        <f t="shared" ref="S19:S22" si="1">IF(M19=0,"N/A",+L19-R19)</f>
        <v>0</v>
      </c>
      <c r="T19" s="103">
        <v>617</v>
      </c>
    </row>
    <row r="20" spans="1:26" ht="15" customHeight="1" x14ac:dyDescent="0.3">
      <c r="A20" s="299">
        <v>7</v>
      </c>
      <c r="B20" s="173">
        <v>39316</v>
      </c>
      <c r="C20" s="1395" t="s">
        <v>2071</v>
      </c>
      <c r="D20" s="97">
        <v>26</v>
      </c>
      <c r="E20" s="102" t="s">
        <v>764</v>
      </c>
      <c r="F20" s="105"/>
      <c r="G20" s="105">
        <v>1</v>
      </c>
      <c r="H20" s="250" t="s">
        <v>1016</v>
      </c>
      <c r="I20" s="105"/>
      <c r="J20" s="105" t="s">
        <v>32</v>
      </c>
      <c r="K20" s="105" t="s">
        <v>1009</v>
      </c>
      <c r="L20" s="99">
        <v>6380</v>
      </c>
      <c r="M20" s="105">
        <v>10</v>
      </c>
      <c r="N20" s="135">
        <v>0</v>
      </c>
      <c r="O20" s="135">
        <v>0</v>
      </c>
      <c r="P20" s="100">
        <v>10</v>
      </c>
      <c r="Q20" s="100"/>
      <c r="R20" s="135">
        <v>6380</v>
      </c>
      <c r="S20" s="135">
        <f t="shared" si="1"/>
        <v>0</v>
      </c>
      <c r="T20" s="103">
        <v>617</v>
      </c>
    </row>
    <row r="21" spans="1:26" ht="15" customHeight="1" x14ac:dyDescent="0.2">
      <c r="A21" s="299">
        <v>8</v>
      </c>
      <c r="B21" s="173">
        <v>39316</v>
      </c>
      <c r="C21" s="500" t="s">
        <v>2071</v>
      </c>
      <c r="D21" s="179">
        <v>26</v>
      </c>
      <c r="E21" s="102" t="s">
        <v>764</v>
      </c>
      <c r="F21" s="105"/>
      <c r="G21" s="105">
        <v>1</v>
      </c>
      <c r="H21" s="250" t="s">
        <v>282</v>
      </c>
      <c r="I21" s="105"/>
      <c r="J21" s="105" t="s">
        <v>32</v>
      </c>
      <c r="K21" s="105" t="s">
        <v>1009</v>
      </c>
      <c r="L21" s="99">
        <v>5742</v>
      </c>
      <c r="M21" s="105">
        <v>10</v>
      </c>
      <c r="N21" s="135">
        <v>0</v>
      </c>
      <c r="O21" s="135">
        <v>0</v>
      </c>
      <c r="P21" s="100">
        <v>10</v>
      </c>
      <c r="Q21" s="100"/>
      <c r="R21" s="135">
        <v>5742</v>
      </c>
      <c r="S21" s="135">
        <f t="shared" si="1"/>
        <v>0</v>
      </c>
      <c r="T21" s="103">
        <v>617</v>
      </c>
    </row>
    <row r="22" spans="1:26" s="890" customFormat="1" ht="15" customHeight="1" x14ac:dyDescent="0.3">
      <c r="A22" s="299">
        <v>9</v>
      </c>
      <c r="B22" s="923">
        <v>43032</v>
      </c>
      <c r="C22" s="1669" t="s">
        <v>2071</v>
      </c>
      <c r="D22" s="903">
        <v>26</v>
      </c>
      <c r="E22" s="1101" t="s">
        <v>35</v>
      </c>
      <c r="F22" s="915">
        <v>570733</v>
      </c>
      <c r="G22" s="915">
        <v>1</v>
      </c>
      <c r="H22" s="918" t="s">
        <v>288</v>
      </c>
      <c r="I22" s="915"/>
      <c r="J22" s="915"/>
      <c r="K22" s="915" t="s">
        <v>1009</v>
      </c>
      <c r="L22" s="906">
        <v>39186.81</v>
      </c>
      <c r="M22" s="915">
        <v>5</v>
      </c>
      <c r="N22" s="897">
        <f>IF(M22=0,"N/A",+L22/M22)</f>
        <v>7837.3619999999992</v>
      </c>
      <c r="O22" s="897">
        <f>IF(M22=0,"N/A",+N22/12)</f>
        <v>653.11349999999993</v>
      </c>
      <c r="P22" s="907">
        <f>+DATEDIF($B22,$V$13,"y")</f>
        <v>5</v>
      </c>
      <c r="Q22" s="907"/>
      <c r="R22" s="897">
        <f>IF(M22=0,"N/A",+N22*P22+O22*Q22)</f>
        <v>39186.81</v>
      </c>
      <c r="S22" s="897">
        <f t="shared" si="1"/>
        <v>0</v>
      </c>
      <c r="T22" s="908">
        <v>614</v>
      </c>
    </row>
    <row r="23" spans="1:26" ht="15" customHeight="1" x14ac:dyDescent="0.2">
      <c r="A23" s="299">
        <v>10</v>
      </c>
      <c r="B23" s="173">
        <v>41799</v>
      </c>
      <c r="C23" s="500" t="s">
        <v>2071</v>
      </c>
      <c r="D23" s="179">
        <v>26</v>
      </c>
      <c r="E23" s="102" t="s">
        <v>35</v>
      </c>
      <c r="F23" s="105">
        <v>570736</v>
      </c>
      <c r="G23" s="105">
        <v>1</v>
      </c>
      <c r="H23" s="250" t="s">
        <v>151</v>
      </c>
      <c r="I23" s="105"/>
      <c r="J23" s="105" t="s">
        <v>56</v>
      </c>
      <c r="K23" s="105" t="s">
        <v>1009</v>
      </c>
      <c r="L23" s="99">
        <v>5938</v>
      </c>
      <c r="M23" s="105">
        <v>3</v>
      </c>
      <c r="N23" s="135">
        <v>0</v>
      </c>
      <c r="O23" s="135">
        <v>0</v>
      </c>
      <c r="P23" s="100">
        <v>3</v>
      </c>
      <c r="Q23" s="100"/>
      <c r="R23" s="135">
        <v>5938</v>
      </c>
      <c r="S23" s="135">
        <v>0</v>
      </c>
      <c r="T23" s="103">
        <v>614</v>
      </c>
    </row>
    <row r="24" spans="1:26" ht="15" customHeight="1" x14ac:dyDescent="0.3">
      <c r="A24" s="299">
        <v>11</v>
      </c>
      <c r="B24" s="173">
        <v>42075</v>
      </c>
      <c r="C24" s="1395" t="s">
        <v>2071</v>
      </c>
      <c r="D24" s="97">
        <v>26</v>
      </c>
      <c r="E24" s="102" t="s">
        <v>35</v>
      </c>
      <c r="F24" s="105">
        <v>570735</v>
      </c>
      <c r="G24" s="105">
        <v>1</v>
      </c>
      <c r="H24" s="250" t="s">
        <v>235</v>
      </c>
      <c r="I24" s="105"/>
      <c r="J24" s="105" t="s">
        <v>64</v>
      </c>
      <c r="K24" s="105" t="s">
        <v>1009</v>
      </c>
      <c r="L24" s="99">
        <v>2742</v>
      </c>
      <c r="M24" s="105">
        <v>3</v>
      </c>
      <c r="N24" s="135">
        <v>0</v>
      </c>
      <c r="O24" s="135">
        <v>0</v>
      </c>
      <c r="P24" s="100">
        <v>3</v>
      </c>
      <c r="Q24" s="100"/>
      <c r="R24" s="135">
        <v>2742</v>
      </c>
      <c r="S24" s="135">
        <v>0</v>
      </c>
      <c r="T24" s="103">
        <v>614</v>
      </c>
    </row>
    <row r="25" spans="1:26" ht="15" customHeight="1" x14ac:dyDescent="0.2">
      <c r="A25" s="299">
        <v>12</v>
      </c>
      <c r="B25" s="173">
        <v>41799</v>
      </c>
      <c r="C25" s="500" t="s">
        <v>2071</v>
      </c>
      <c r="D25" s="179">
        <v>26</v>
      </c>
      <c r="E25" s="102" t="s">
        <v>35</v>
      </c>
      <c r="F25" s="105">
        <v>570569</v>
      </c>
      <c r="G25" s="105">
        <v>1</v>
      </c>
      <c r="H25" s="250" t="s">
        <v>151</v>
      </c>
      <c r="I25" s="105"/>
      <c r="J25" s="105" t="s">
        <v>56</v>
      </c>
      <c r="K25" s="105" t="s">
        <v>1006</v>
      </c>
      <c r="L25" s="99">
        <v>5938</v>
      </c>
      <c r="M25" s="105">
        <v>3</v>
      </c>
      <c r="N25" s="135">
        <v>0</v>
      </c>
      <c r="O25" s="135">
        <v>0</v>
      </c>
      <c r="P25" s="100">
        <v>3</v>
      </c>
      <c r="Q25" s="100"/>
      <c r="R25" s="135">
        <v>5938</v>
      </c>
      <c r="S25" s="135">
        <v>0</v>
      </c>
      <c r="T25" s="103">
        <v>614</v>
      </c>
    </row>
    <row r="26" spans="1:26" ht="15" customHeight="1" x14ac:dyDescent="0.3">
      <c r="A26" s="299">
        <v>13</v>
      </c>
      <c r="B26" s="173">
        <v>42164</v>
      </c>
      <c r="C26" s="1395" t="s">
        <v>2071</v>
      </c>
      <c r="D26" s="97">
        <v>26</v>
      </c>
      <c r="E26" s="102" t="s">
        <v>35</v>
      </c>
      <c r="F26" s="105">
        <v>570712</v>
      </c>
      <c r="G26" s="105">
        <v>1</v>
      </c>
      <c r="H26" s="250" t="s">
        <v>151</v>
      </c>
      <c r="I26" s="105"/>
      <c r="J26" s="105" t="s">
        <v>141</v>
      </c>
      <c r="K26" s="105" t="s">
        <v>1009</v>
      </c>
      <c r="L26" s="99">
        <v>5938</v>
      </c>
      <c r="M26" s="105">
        <v>3</v>
      </c>
      <c r="N26" s="135">
        <v>0</v>
      </c>
      <c r="O26" s="135">
        <v>0</v>
      </c>
      <c r="P26" s="100">
        <v>3</v>
      </c>
      <c r="Q26" s="100"/>
      <c r="R26" s="135">
        <v>5938</v>
      </c>
      <c r="S26" s="135">
        <v>0</v>
      </c>
      <c r="T26" s="103">
        <v>614</v>
      </c>
    </row>
    <row r="27" spans="1:26" ht="15" customHeight="1" x14ac:dyDescent="0.2">
      <c r="A27" s="299">
        <v>14</v>
      </c>
      <c r="B27" s="173">
        <v>42301</v>
      </c>
      <c r="C27" s="500" t="s">
        <v>2071</v>
      </c>
      <c r="D27" s="179">
        <v>26</v>
      </c>
      <c r="E27" s="102" t="s">
        <v>35</v>
      </c>
      <c r="F27" s="105">
        <v>620870</v>
      </c>
      <c r="G27" s="105">
        <v>1</v>
      </c>
      <c r="H27" s="250" t="s">
        <v>41</v>
      </c>
      <c r="I27" s="105"/>
      <c r="J27" s="105"/>
      <c r="K27" s="105" t="s">
        <v>1009</v>
      </c>
      <c r="L27" s="99">
        <v>18365.36</v>
      </c>
      <c r="M27" s="105">
        <v>5</v>
      </c>
      <c r="N27" s="135">
        <v>0</v>
      </c>
      <c r="O27" s="135">
        <f t="shared" ref="O27:O63" si="2">IF(M27=0,"N/A",+N27/12)</f>
        <v>0</v>
      </c>
      <c r="P27" s="100">
        <f t="shared" ref="P27:P85" si="3">+DATEDIF($B27,$V$13,"y")</f>
        <v>7</v>
      </c>
      <c r="Q27" s="100"/>
      <c r="R27" s="135">
        <v>18365.36</v>
      </c>
      <c r="S27" s="135">
        <f t="shared" ref="S27:S56" si="4">IF(M27=0,"N/A",+L27-R27)</f>
        <v>0</v>
      </c>
      <c r="T27" s="103">
        <v>614</v>
      </c>
    </row>
    <row r="28" spans="1:26" ht="15" customHeight="1" x14ac:dyDescent="0.3">
      <c r="A28" s="299">
        <v>15</v>
      </c>
      <c r="B28" s="95">
        <v>40633</v>
      </c>
      <c r="C28" s="1395" t="s">
        <v>2071</v>
      </c>
      <c r="D28" s="97">
        <v>26</v>
      </c>
      <c r="E28" s="96" t="s">
        <v>815</v>
      </c>
      <c r="F28" s="97"/>
      <c r="G28" s="97">
        <v>1</v>
      </c>
      <c r="H28" s="486" t="s">
        <v>1017</v>
      </c>
      <c r="I28" s="97" t="s">
        <v>1018</v>
      </c>
      <c r="J28" s="97"/>
      <c r="K28" s="105" t="s">
        <v>1006</v>
      </c>
      <c r="L28" s="99">
        <v>31500</v>
      </c>
      <c r="M28" s="105">
        <v>10</v>
      </c>
      <c r="N28" s="135">
        <v>0</v>
      </c>
      <c r="O28" s="135">
        <f t="shared" si="2"/>
        <v>0</v>
      </c>
      <c r="P28" s="100">
        <f t="shared" si="3"/>
        <v>12</v>
      </c>
      <c r="Q28" s="100"/>
      <c r="R28" s="135">
        <v>31500</v>
      </c>
      <c r="S28" s="135">
        <f t="shared" si="4"/>
        <v>0</v>
      </c>
      <c r="T28" s="103">
        <v>619</v>
      </c>
      <c r="U28" s="57" t="s">
        <v>1019</v>
      </c>
      <c r="V28" s="4"/>
      <c r="W28" s="4"/>
    </row>
    <row r="29" spans="1:26" ht="15" customHeight="1" x14ac:dyDescent="0.2">
      <c r="A29" s="299">
        <v>16</v>
      </c>
      <c r="B29" s="173">
        <v>41486</v>
      </c>
      <c r="C29" s="500" t="s">
        <v>2071</v>
      </c>
      <c r="D29" s="179">
        <v>26</v>
      </c>
      <c r="E29" s="105" t="s">
        <v>764</v>
      </c>
      <c r="F29" s="105"/>
      <c r="G29" s="105">
        <v>1</v>
      </c>
      <c r="H29" s="250" t="s">
        <v>1020</v>
      </c>
      <c r="I29" s="105"/>
      <c r="J29" s="105"/>
      <c r="K29" s="105" t="s">
        <v>1021</v>
      </c>
      <c r="L29" s="99">
        <v>4130</v>
      </c>
      <c r="M29" s="105">
        <v>10</v>
      </c>
      <c r="N29" s="135">
        <f t="shared" ref="N29:N39" si="5">IF(M29=0,"N/A",+L29/M29)</f>
        <v>413</v>
      </c>
      <c r="O29" s="135">
        <f t="shared" si="2"/>
        <v>34.416666666666664</v>
      </c>
      <c r="P29" s="100">
        <f t="shared" si="3"/>
        <v>9</v>
      </c>
      <c r="Q29" s="100">
        <f t="shared" ref="Q29:Q85" si="6">+DATEDIF($B29,$V$13,"ym")</f>
        <v>10</v>
      </c>
      <c r="R29" s="135">
        <f t="shared" ref="R29:R66" si="7">IF(M29=0,"N/A",+N29*P29+O29*Q29)</f>
        <v>4061.1666666666665</v>
      </c>
      <c r="S29" s="135">
        <f t="shared" si="4"/>
        <v>68.833333333333485</v>
      </c>
      <c r="T29" s="103">
        <v>617</v>
      </c>
    </row>
    <row r="30" spans="1:26" ht="15" customHeight="1" x14ac:dyDescent="0.3">
      <c r="A30" s="299">
        <v>17</v>
      </c>
      <c r="B30" s="173">
        <v>42373</v>
      </c>
      <c r="C30" s="1395" t="s">
        <v>2071</v>
      </c>
      <c r="D30" s="97">
        <v>26</v>
      </c>
      <c r="E30" s="102" t="s">
        <v>823</v>
      </c>
      <c r="F30" s="105"/>
      <c r="G30" s="105">
        <v>1</v>
      </c>
      <c r="H30" s="250" t="s">
        <v>1022</v>
      </c>
      <c r="I30" s="105" t="s">
        <v>1023</v>
      </c>
      <c r="J30" s="105" t="s">
        <v>1012</v>
      </c>
      <c r="K30" s="105" t="s">
        <v>1006</v>
      </c>
      <c r="L30" s="99">
        <v>31313.119999999999</v>
      </c>
      <c r="M30" s="105">
        <v>10</v>
      </c>
      <c r="N30" s="135">
        <f t="shared" si="5"/>
        <v>3131.3119999999999</v>
      </c>
      <c r="O30" s="135">
        <f t="shared" si="2"/>
        <v>260.94266666666664</v>
      </c>
      <c r="P30" s="100">
        <f t="shared" si="3"/>
        <v>7</v>
      </c>
      <c r="Q30" s="100">
        <f t="shared" si="6"/>
        <v>5</v>
      </c>
      <c r="R30" s="135">
        <f t="shared" si="7"/>
        <v>23223.897333333334</v>
      </c>
      <c r="S30" s="135">
        <f t="shared" si="4"/>
        <v>8089.2226666666647</v>
      </c>
      <c r="T30" s="103">
        <v>618</v>
      </c>
    </row>
    <row r="31" spans="1:26" ht="15" customHeight="1" x14ac:dyDescent="0.2">
      <c r="A31" s="299">
        <v>18</v>
      </c>
      <c r="B31" s="173">
        <v>42373</v>
      </c>
      <c r="C31" s="500" t="s">
        <v>2071</v>
      </c>
      <c r="D31" s="179">
        <v>26</v>
      </c>
      <c r="E31" s="102" t="s">
        <v>381</v>
      </c>
      <c r="F31" s="105"/>
      <c r="G31" s="105">
        <v>1</v>
      </c>
      <c r="H31" s="250" t="s">
        <v>1024</v>
      </c>
      <c r="I31" s="105"/>
      <c r="J31" s="105" t="s">
        <v>1025</v>
      </c>
      <c r="K31" s="105" t="s">
        <v>1006</v>
      </c>
      <c r="L31" s="99">
        <v>13593.6</v>
      </c>
      <c r="M31" s="105">
        <v>10</v>
      </c>
      <c r="N31" s="135">
        <f t="shared" si="5"/>
        <v>1359.3600000000001</v>
      </c>
      <c r="O31" s="135">
        <f t="shared" si="2"/>
        <v>113.28000000000002</v>
      </c>
      <c r="P31" s="100">
        <f t="shared" si="3"/>
        <v>7</v>
      </c>
      <c r="Q31" s="100">
        <f t="shared" si="6"/>
        <v>5</v>
      </c>
      <c r="R31" s="135">
        <f t="shared" si="7"/>
        <v>10081.92</v>
      </c>
      <c r="S31" s="135">
        <f t="shared" si="4"/>
        <v>3511.6800000000003</v>
      </c>
      <c r="T31" s="103">
        <v>612</v>
      </c>
    </row>
    <row r="32" spans="1:26" ht="15" customHeight="1" x14ac:dyDescent="0.3">
      <c r="A32" s="299">
        <v>19</v>
      </c>
      <c r="B32" s="173">
        <v>42395</v>
      </c>
      <c r="C32" s="1395" t="s">
        <v>2071</v>
      </c>
      <c r="D32" s="97">
        <v>26</v>
      </c>
      <c r="E32" s="102" t="s">
        <v>774</v>
      </c>
      <c r="F32" s="105"/>
      <c r="G32" s="105">
        <v>3</v>
      </c>
      <c r="H32" s="250" t="s">
        <v>517</v>
      </c>
      <c r="I32" s="105"/>
      <c r="J32" s="105" t="s">
        <v>1026</v>
      </c>
      <c r="K32" s="105"/>
      <c r="L32" s="99">
        <v>14084.63</v>
      </c>
      <c r="M32" s="105">
        <v>10</v>
      </c>
      <c r="N32" s="135">
        <f t="shared" si="5"/>
        <v>1408.463</v>
      </c>
      <c r="O32" s="135">
        <f t="shared" si="2"/>
        <v>117.37191666666666</v>
      </c>
      <c r="P32" s="100">
        <f t="shared" si="3"/>
        <v>7</v>
      </c>
      <c r="Q32" s="100">
        <f t="shared" si="6"/>
        <v>5</v>
      </c>
      <c r="R32" s="135">
        <f t="shared" si="7"/>
        <v>10446.100583333333</v>
      </c>
      <c r="S32" s="135">
        <f t="shared" si="4"/>
        <v>3638.5294166666663</v>
      </c>
      <c r="T32" s="103">
        <v>617</v>
      </c>
    </row>
    <row r="33" spans="1:26" ht="15" customHeight="1" x14ac:dyDescent="0.2">
      <c r="A33" s="299">
        <v>20</v>
      </c>
      <c r="B33" s="173">
        <v>42452</v>
      </c>
      <c r="C33" s="500" t="s">
        <v>2071</v>
      </c>
      <c r="D33" s="179">
        <v>26</v>
      </c>
      <c r="E33" s="102" t="s">
        <v>823</v>
      </c>
      <c r="F33" s="105"/>
      <c r="G33" s="105">
        <v>2</v>
      </c>
      <c r="H33" s="250" t="s">
        <v>1027</v>
      </c>
      <c r="I33" s="105" t="s">
        <v>1028</v>
      </c>
      <c r="J33" s="105" t="s">
        <v>1012</v>
      </c>
      <c r="K33" s="105" t="s">
        <v>1006</v>
      </c>
      <c r="L33" s="99">
        <v>55460</v>
      </c>
      <c r="M33" s="105">
        <v>10</v>
      </c>
      <c r="N33" s="135">
        <f t="shared" si="5"/>
        <v>5546</v>
      </c>
      <c r="O33" s="135">
        <f t="shared" si="2"/>
        <v>462.16666666666669</v>
      </c>
      <c r="P33" s="100">
        <f t="shared" si="3"/>
        <v>7</v>
      </c>
      <c r="Q33" s="100">
        <f t="shared" si="6"/>
        <v>3</v>
      </c>
      <c r="R33" s="135">
        <f t="shared" si="7"/>
        <v>40208.5</v>
      </c>
      <c r="S33" s="135">
        <f t="shared" si="4"/>
        <v>15251.5</v>
      </c>
      <c r="T33" s="103">
        <v>618</v>
      </c>
    </row>
    <row r="34" spans="1:26" ht="15" customHeight="1" x14ac:dyDescent="0.3">
      <c r="A34" s="299">
        <v>21</v>
      </c>
      <c r="B34" s="173">
        <v>42452</v>
      </c>
      <c r="C34" s="1395" t="s">
        <v>2071</v>
      </c>
      <c r="D34" s="97">
        <v>26</v>
      </c>
      <c r="E34" s="102" t="s">
        <v>823</v>
      </c>
      <c r="F34" s="105"/>
      <c r="G34" s="105">
        <v>4</v>
      </c>
      <c r="H34" s="250" t="s">
        <v>1029</v>
      </c>
      <c r="I34" s="105" t="s">
        <v>1030</v>
      </c>
      <c r="J34" s="105" t="s">
        <v>1012</v>
      </c>
      <c r="K34" s="105" t="s">
        <v>1006</v>
      </c>
      <c r="L34" s="99">
        <v>112572</v>
      </c>
      <c r="M34" s="105">
        <v>10</v>
      </c>
      <c r="N34" s="135">
        <f t="shared" si="5"/>
        <v>11257.2</v>
      </c>
      <c r="O34" s="135">
        <f t="shared" si="2"/>
        <v>938.1</v>
      </c>
      <c r="P34" s="100">
        <f t="shared" si="3"/>
        <v>7</v>
      </c>
      <c r="Q34" s="100">
        <f t="shared" si="6"/>
        <v>3</v>
      </c>
      <c r="R34" s="135">
        <f t="shared" si="7"/>
        <v>81614.700000000012</v>
      </c>
      <c r="S34" s="135">
        <f t="shared" si="4"/>
        <v>30957.299999999988</v>
      </c>
      <c r="T34" s="103">
        <v>618</v>
      </c>
    </row>
    <row r="35" spans="1:26" ht="15" customHeight="1" x14ac:dyDescent="0.2">
      <c r="A35" s="299">
        <v>22</v>
      </c>
      <c r="B35" s="173">
        <v>42452</v>
      </c>
      <c r="C35" s="500" t="s">
        <v>2071</v>
      </c>
      <c r="D35" s="179">
        <v>26</v>
      </c>
      <c r="E35" s="102" t="s">
        <v>823</v>
      </c>
      <c r="F35" s="105"/>
      <c r="G35" s="105">
        <v>1</v>
      </c>
      <c r="H35" s="250" t="s">
        <v>1031</v>
      </c>
      <c r="I35" s="105" t="s">
        <v>1032</v>
      </c>
      <c r="J35" s="105" t="s">
        <v>1012</v>
      </c>
      <c r="K35" s="105" t="s">
        <v>1006</v>
      </c>
      <c r="L35" s="99">
        <v>29700</v>
      </c>
      <c r="M35" s="105">
        <v>10</v>
      </c>
      <c r="N35" s="135">
        <f t="shared" si="5"/>
        <v>2970</v>
      </c>
      <c r="O35" s="135">
        <f t="shared" si="2"/>
        <v>247.5</v>
      </c>
      <c r="P35" s="100">
        <f t="shared" si="3"/>
        <v>7</v>
      </c>
      <c r="Q35" s="100">
        <f t="shared" si="6"/>
        <v>3</v>
      </c>
      <c r="R35" s="135">
        <f t="shared" si="7"/>
        <v>21532.5</v>
      </c>
      <c r="S35" s="135">
        <f t="shared" si="4"/>
        <v>8167.5</v>
      </c>
      <c r="T35" s="103">
        <v>618</v>
      </c>
    </row>
    <row r="36" spans="1:26" ht="15" customHeight="1" x14ac:dyDescent="0.3">
      <c r="A36" s="299">
        <v>23</v>
      </c>
      <c r="B36" s="173">
        <v>42452</v>
      </c>
      <c r="C36" s="1395" t="s">
        <v>2071</v>
      </c>
      <c r="D36" s="97">
        <v>26</v>
      </c>
      <c r="E36" s="102" t="s">
        <v>823</v>
      </c>
      <c r="F36" s="105"/>
      <c r="G36" s="105">
        <v>6</v>
      </c>
      <c r="H36" s="250" t="s">
        <v>1033</v>
      </c>
      <c r="I36" s="105">
        <v>518771</v>
      </c>
      <c r="J36" s="105" t="s">
        <v>1034</v>
      </c>
      <c r="K36" s="105" t="s">
        <v>1006</v>
      </c>
      <c r="L36" s="99">
        <v>12600</v>
      </c>
      <c r="M36" s="105">
        <v>10</v>
      </c>
      <c r="N36" s="135">
        <f t="shared" si="5"/>
        <v>1260</v>
      </c>
      <c r="O36" s="135">
        <f t="shared" si="2"/>
        <v>105</v>
      </c>
      <c r="P36" s="100">
        <f t="shared" si="3"/>
        <v>7</v>
      </c>
      <c r="Q36" s="100">
        <f t="shared" si="6"/>
        <v>3</v>
      </c>
      <c r="R36" s="135">
        <f t="shared" si="7"/>
        <v>9135</v>
      </c>
      <c r="S36" s="135">
        <f t="shared" si="4"/>
        <v>3465</v>
      </c>
      <c r="T36" s="103">
        <v>618</v>
      </c>
    </row>
    <row r="37" spans="1:26" ht="15" customHeight="1" x14ac:dyDescent="0.2">
      <c r="A37" s="299">
        <v>24</v>
      </c>
      <c r="B37" s="300">
        <v>42517</v>
      </c>
      <c r="C37" s="500" t="s">
        <v>2071</v>
      </c>
      <c r="D37" s="179">
        <v>26</v>
      </c>
      <c r="E37" s="301" t="s">
        <v>774</v>
      </c>
      <c r="F37" s="238"/>
      <c r="G37" s="238">
        <v>1</v>
      </c>
      <c r="H37" s="544" t="s">
        <v>1035</v>
      </c>
      <c r="I37" s="238"/>
      <c r="J37" s="238" t="s">
        <v>232</v>
      </c>
      <c r="K37" s="238" t="s">
        <v>1036</v>
      </c>
      <c r="L37" s="237">
        <v>99000.01</v>
      </c>
      <c r="M37" s="238">
        <v>10</v>
      </c>
      <c r="N37" s="166">
        <f t="shared" si="5"/>
        <v>9900.0010000000002</v>
      </c>
      <c r="O37" s="166">
        <f t="shared" si="2"/>
        <v>825.00008333333335</v>
      </c>
      <c r="P37" s="100">
        <f t="shared" si="3"/>
        <v>7</v>
      </c>
      <c r="Q37" s="100">
        <f t="shared" si="6"/>
        <v>1</v>
      </c>
      <c r="R37" s="135">
        <f t="shared" si="7"/>
        <v>70125.00708333333</v>
      </c>
      <c r="S37" s="166">
        <f t="shared" si="4"/>
        <v>28875.002916666665</v>
      </c>
      <c r="T37" s="167">
        <v>617</v>
      </c>
      <c r="U37" s="168"/>
      <c r="V37" s="168"/>
      <c r="W37" s="168"/>
      <c r="X37" s="168"/>
      <c r="Y37" s="168"/>
      <c r="Z37" s="168"/>
    </row>
    <row r="38" spans="1:26" ht="15" customHeight="1" x14ac:dyDescent="0.3">
      <c r="A38" s="299">
        <v>25</v>
      </c>
      <c r="B38" s="173">
        <v>42549</v>
      </c>
      <c r="C38" s="1395" t="s">
        <v>2071</v>
      </c>
      <c r="D38" s="97">
        <v>26</v>
      </c>
      <c r="E38" s="102" t="s">
        <v>779</v>
      </c>
      <c r="F38" s="105"/>
      <c r="G38" s="105">
        <v>1</v>
      </c>
      <c r="H38" s="250" t="s">
        <v>1037</v>
      </c>
      <c r="I38" s="105">
        <v>4076066</v>
      </c>
      <c r="J38" s="105" t="s">
        <v>781</v>
      </c>
      <c r="K38" s="105" t="s">
        <v>1006</v>
      </c>
      <c r="L38" s="99">
        <v>37878</v>
      </c>
      <c r="M38" s="105">
        <v>5</v>
      </c>
      <c r="N38" s="135">
        <v>0</v>
      </c>
      <c r="O38" s="135">
        <f t="shared" si="2"/>
        <v>0</v>
      </c>
      <c r="P38" s="100">
        <f t="shared" si="3"/>
        <v>7</v>
      </c>
      <c r="Q38" s="100">
        <f t="shared" si="6"/>
        <v>0</v>
      </c>
      <c r="R38" s="135">
        <f t="shared" si="7"/>
        <v>0</v>
      </c>
      <c r="S38" s="135">
        <f t="shared" si="4"/>
        <v>37878</v>
      </c>
      <c r="T38" s="103">
        <v>612</v>
      </c>
    </row>
    <row r="39" spans="1:26" ht="15" customHeight="1" x14ac:dyDescent="0.2">
      <c r="A39" s="299">
        <v>26</v>
      </c>
      <c r="B39" s="173">
        <v>42611</v>
      </c>
      <c r="C39" s="500" t="s">
        <v>2071</v>
      </c>
      <c r="D39" s="179">
        <v>26</v>
      </c>
      <c r="E39" s="102" t="s">
        <v>823</v>
      </c>
      <c r="F39" s="105"/>
      <c r="G39" s="105">
        <v>2</v>
      </c>
      <c r="H39" s="250" t="s">
        <v>1038</v>
      </c>
      <c r="I39" s="105">
        <v>8530</v>
      </c>
      <c r="J39" s="105" t="s">
        <v>1039</v>
      </c>
      <c r="K39" s="105" t="s">
        <v>1006</v>
      </c>
      <c r="L39" s="99">
        <v>57000</v>
      </c>
      <c r="M39" s="105">
        <v>10</v>
      </c>
      <c r="N39" s="135">
        <f t="shared" si="5"/>
        <v>5700</v>
      </c>
      <c r="O39" s="135">
        <f t="shared" si="2"/>
        <v>475</v>
      </c>
      <c r="P39" s="100">
        <f t="shared" si="3"/>
        <v>6</v>
      </c>
      <c r="Q39" s="100">
        <f t="shared" si="6"/>
        <v>10</v>
      </c>
      <c r="R39" s="135">
        <f t="shared" si="7"/>
        <v>38950</v>
      </c>
      <c r="S39" s="135">
        <f t="shared" si="4"/>
        <v>18050</v>
      </c>
      <c r="T39" s="103">
        <v>618</v>
      </c>
    </row>
    <row r="40" spans="1:26" ht="15" customHeight="1" x14ac:dyDescent="0.3">
      <c r="A40" s="299">
        <v>27</v>
      </c>
      <c r="B40" s="173">
        <v>42669</v>
      </c>
      <c r="C40" s="1395" t="s">
        <v>2071</v>
      </c>
      <c r="D40" s="97">
        <v>26</v>
      </c>
      <c r="E40" s="102" t="s">
        <v>280</v>
      </c>
      <c r="F40" s="105"/>
      <c r="G40" s="105">
        <v>3</v>
      </c>
      <c r="H40" s="250" t="s">
        <v>1040</v>
      </c>
      <c r="I40" s="105" t="s">
        <v>1041</v>
      </c>
      <c r="J40" s="105" t="s">
        <v>1042</v>
      </c>
      <c r="K40" s="105" t="s">
        <v>1006</v>
      </c>
      <c r="L40" s="99">
        <v>43389.04</v>
      </c>
      <c r="M40" s="105">
        <v>3</v>
      </c>
      <c r="N40" s="135">
        <v>0</v>
      </c>
      <c r="O40" s="135">
        <f t="shared" si="2"/>
        <v>0</v>
      </c>
      <c r="P40" s="100">
        <f t="shared" si="3"/>
        <v>6</v>
      </c>
      <c r="Q40" s="100">
        <f t="shared" si="6"/>
        <v>8</v>
      </c>
      <c r="R40" s="135">
        <f t="shared" si="7"/>
        <v>0</v>
      </c>
      <c r="S40" s="135">
        <f t="shared" si="4"/>
        <v>43389.04</v>
      </c>
      <c r="T40" s="103">
        <v>614</v>
      </c>
    </row>
    <row r="41" spans="1:26" ht="15" customHeight="1" x14ac:dyDescent="0.2">
      <c r="A41" s="299">
        <v>28</v>
      </c>
      <c r="B41" s="173">
        <v>42691</v>
      </c>
      <c r="C41" s="500" t="s">
        <v>2071</v>
      </c>
      <c r="D41" s="179">
        <v>26</v>
      </c>
      <c r="E41" s="102" t="s">
        <v>366</v>
      </c>
      <c r="F41" s="105"/>
      <c r="G41" s="105">
        <v>10</v>
      </c>
      <c r="H41" s="250" t="s">
        <v>1043</v>
      </c>
      <c r="I41" s="105"/>
      <c r="J41" s="105"/>
      <c r="K41" s="105" t="s">
        <v>1006</v>
      </c>
      <c r="L41" s="99">
        <v>35447.199999999997</v>
      </c>
      <c r="M41" s="105">
        <v>10</v>
      </c>
      <c r="N41" s="135">
        <f t="shared" ref="N41:N63" si="8">IF(M41=0,"N/A",+L41/M41)</f>
        <v>3544.72</v>
      </c>
      <c r="O41" s="135">
        <f t="shared" si="2"/>
        <v>295.39333333333332</v>
      </c>
      <c r="P41" s="100">
        <f t="shared" si="3"/>
        <v>6</v>
      </c>
      <c r="Q41" s="100">
        <f t="shared" si="6"/>
        <v>7</v>
      </c>
      <c r="R41" s="135">
        <f t="shared" si="7"/>
        <v>23336.073333333334</v>
      </c>
      <c r="S41" s="135">
        <f t="shared" si="4"/>
        <v>12111.126666666663</v>
      </c>
      <c r="T41" s="103">
        <v>618</v>
      </c>
    </row>
    <row r="42" spans="1:26" s="890" customFormat="1" ht="15" customHeight="1" x14ac:dyDescent="0.3">
      <c r="A42" s="299">
        <v>29</v>
      </c>
      <c r="B42" s="923">
        <v>42703</v>
      </c>
      <c r="C42" s="1395" t="s">
        <v>2071</v>
      </c>
      <c r="D42" s="97">
        <v>26</v>
      </c>
      <c r="E42" s="924" t="s">
        <v>823</v>
      </c>
      <c r="F42" s="915"/>
      <c r="G42" s="915">
        <v>1</v>
      </c>
      <c r="H42" s="918" t="s">
        <v>1044</v>
      </c>
      <c r="I42" s="915"/>
      <c r="J42" s="915" t="s">
        <v>1012</v>
      </c>
      <c r="K42" s="915" t="s">
        <v>1006</v>
      </c>
      <c r="L42" s="906">
        <v>31913</v>
      </c>
      <c r="M42" s="915">
        <v>10</v>
      </c>
      <c r="N42" s="897">
        <f t="shared" si="8"/>
        <v>3191.3</v>
      </c>
      <c r="O42" s="897">
        <f t="shared" si="2"/>
        <v>265.94166666666666</v>
      </c>
      <c r="P42" s="100">
        <f t="shared" si="3"/>
        <v>6</v>
      </c>
      <c r="Q42" s="100">
        <f t="shared" si="6"/>
        <v>7</v>
      </c>
      <c r="R42" s="135">
        <f t="shared" si="7"/>
        <v>21009.39166666667</v>
      </c>
      <c r="S42" s="897">
        <f t="shared" si="4"/>
        <v>10903.60833333333</v>
      </c>
      <c r="T42" s="908">
        <v>618</v>
      </c>
      <c r="U42" s="911" t="s">
        <v>1045</v>
      </c>
      <c r="V42" s="910">
        <v>42727</v>
      </c>
      <c r="W42" s="911">
        <v>95</v>
      </c>
    </row>
    <row r="43" spans="1:26" ht="15" customHeight="1" x14ac:dyDescent="0.2">
      <c r="A43" s="299">
        <v>30</v>
      </c>
      <c r="B43" s="173">
        <v>43014</v>
      </c>
      <c r="C43" s="500" t="s">
        <v>2071</v>
      </c>
      <c r="D43" s="179">
        <v>26</v>
      </c>
      <c r="E43" s="102" t="s">
        <v>823</v>
      </c>
      <c r="F43" s="105"/>
      <c r="G43" s="105">
        <v>1</v>
      </c>
      <c r="H43" s="250" t="s">
        <v>1046</v>
      </c>
      <c r="I43" s="105">
        <v>709546</v>
      </c>
      <c r="J43" s="105" t="s">
        <v>1047</v>
      </c>
      <c r="K43" s="105" t="s">
        <v>1048</v>
      </c>
      <c r="L43" s="99">
        <v>212400</v>
      </c>
      <c r="M43" s="105">
        <v>10</v>
      </c>
      <c r="N43" s="135">
        <f t="shared" si="8"/>
        <v>21240</v>
      </c>
      <c r="O43" s="135">
        <f t="shared" si="2"/>
        <v>1770</v>
      </c>
      <c r="P43" s="100">
        <f t="shared" si="3"/>
        <v>5</v>
      </c>
      <c r="Q43" s="100">
        <f t="shared" si="6"/>
        <v>8</v>
      </c>
      <c r="R43" s="135">
        <f t="shared" si="7"/>
        <v>120360</v>
      </c>
      <c r="S43" s="135">
        <f t="shared" si="4"/>
        <v>92040</v>
      </c>
      <c r="T43" s="103">
        <v>618</v>
      </c>
      <c r="U43" s="57" t="s">
        <v>607</v>
      </c>
      <c r="V43" s="4"/>
      <c r="W43" s="4"/>
    </row>
    <row r="44" spans="1:26" ht="15" customHeight="1" x14ac:dyDescent="0.3">
      <c r="A44" s="299">
        <v>31</v>
      </c>
      <c r="B44" s="173">
        <v>43031</v>
      </c>
      <c r="C44" s="1395" t="s">
        <v>2071</v>
      </c>
      <c r="D44" s="97">
        <v>26</v>
      </c>
      <c r="E44" s="102" t="s">
        <v>764</v>
      </c>
      <c r="F44" s="105"/>
      <c r="G44" s="105">
        <v>1</v>
      </c>
      <c r="H44" s="250" t="s">
        <v>1049</v>
      </c>
      <c r="I44" s="105"/>
      <c r="J44" s="105"/>
      <c r="K44" s="105" t="s">
        <v>1006</v>
      </c>
      <c r="L44" s="99">
        <v>19252.88</v>
      </c>
      <c r="M44" s="105">
        <v>10</v>
      </c>
      <c r="N44" s="135">
        <f t="shared" si="8"/>
        <v>1925.288</v>
      </c>
      <c r="O44" s="135">
        <f t="shared" si="2"/>
        <v>160.44066666666666</v>
      </c>
      <c r="P44" s="100">
        <f t="shared" si="3"/>
        <v>5</v>
      </c>
      <c r="Q44" s="100">
        <f t="shared" si="6"/>
        <v>8</v>
      </c>
      <c r="R44" s="135">
        <f t="shared" si="7"/>
        <v>10909.965333333334</v>
      </c>
      <c r="S44" s="135">
        <f t="shared" si="4"/>
        <v>8342.9146666666675</v>
      </c>
      <c r="T44" s="103">
        <v>617</v>
      </c>
      <c r="U44" s="109" t="s">
        <v>1050</v>
      </c>
      <c r="V44" s="108">
        <v>43244</v>
      </c>
      <c r="W44" s="109">
        <v>95</v>
      </c>
      <c r="X44" s="4"/>
      <c r="Y44" s="4"/>
      <c r="Z44" s="4"/>
    </row>
    <row r="45" spans="1:26" ht="15" customHeight="1" x14ac:dyDescent="0.2">
      <c r="A45" s="299">
        <v>32</v>
      </c>
      <c r="B45" s="173">
        <v>43035</v>
      </c>
      <c r="C45" s="500" t="s">
        <v>2071</v>
      </c>
      <c r="D45" s="179">
        <v>26</v>
      </c>
      <c r="E45" s="102" t="s">
        <v>774</v>
      </c>
      <c r="F45" s="105"/>
      <c r="G45" s="105">
        <v>1</v>
      </c>
      <c r="H45" s="250" t="s">
        <v>1051</v>
      </c>
      <c r="I45" s="541" t="s">
        <v>1052</v>
      </c>
      <c r="J45" s="105" t="s">
        <v>71</v>
      </c>
      <c r="K45" s="105" t="s">
        <v>1053</v>
      </c>
      <c r="L45" s="99">
        <v>6295</v>
      </c>
      <c r="M45" s="105">
        <v>10</v>
      </c>
      <c r="N45" s="135">
        <f t="shared" si="8"/>
        <v>629.5</v>
      </c>
      <c r="O45" s="135">
        <f t="shared" si="2"/>
        <v>52.458333333333336</v>
      </c>
      <c r="P45" s="100">
        <f t="shared" si="3"/>
        <v>5</v>
      </c>
      <c r="Q45" s="100">
        <f t="shared" si="6"/>
        <v>8</v>
      </c>
      <c r="R45" s="135">
        <f t="shared" si="7"/>
        <v>3567.1666666666665</v>
      </c>
      <c r="S45" s="135">
        <f t="shared" si="4"/>
        <v>2727.8333333333335</v>
      </c>
      <c r="T45" s="103">
        <v>617</v>
      </c>
      <c r="U45" s="57" t="s">
        <v>607</v>
      </c>
      <c r="X45" s="4"/>
      <c r="Y45" s="4"/>
      <c r="Z45" s="4"/>
    </row>
    <row r="46" spans="1:26" ht="15" customHeight="1" x14ac:dyDescent="0.3">
      <c r="A46" s="299">
        <v>33</v>
      </c>
      <c r="B46" s="173">
        <v>43035</v>
      </c>
      <c r="C46" s="1395" t="s">
        <v>2071</v>
      </c>
      <c r="D46" s="97">
        <v>26</v>
      </c>
      <c r="E46" s="102" t="s">
        <v>774</v>
      </c>
      <c r="F46" s="105"/>
      <c r="G46" s="105">
        <v>1</v>
      </c>
      <c r="H46" s="250" t="s">
        <v>1054</v>
      </c>
      <c r="I46" s="541" t="s">
        <v>1055</v>
      </c>
      <c r="J46" s="105" t="s">
        <v>544</v>
      </c>
      <c r="K46" s="105" t="s">
        <v>1053</v>
      </c>
      <c r="L46" s="99">
        <v>1678</v>
      </c>
      <c r="M46" s="105">
        <v>10</v>
      </c>
      <c r="N46" s="135">
        <f t="shared" si="8"/>
        <v>167.8</v>
      </c>
      <c r="O46" s="135">
        <f t="shared" si="2"/>
        <v>13.983333333333334</v>
      </c>
      <c r="P46" s="100">
        <f t="shared" si="3"/>
        <v>5</v>
      </c>
      <c r="Q46" s="100">
        <f t="shared" si="6"/>
        <v>8</v>
      </c>
      <c r="R46" s="135">
        <f t="shared" si="7"/>
        <v>950.86666666666667</v>
      </c>
      <c r="S46" s="135">
        <f t="shared" si="4"/>
        <v>727.13333333333333</v>
      </c>
      <c r="T46" s="103">
        <v>617</v>
      </c>
      <c r="U46" s="57" t="s">
        <v>607</v>
      </c>
      <c r="X46" s="4"/>
      <c r="Y46" s="4"/>
      <c r="Z46" s="4"/>
    </row>
    <row r="47" spans="1:26" s="890" customFormat="1" ht="15" customHeight="1" x14ac:dyDescent="0.2">
      <c r="A47" s="299">
        <v>34</v>
      </c>
      <c r="B47" s="923">
        <v>43035</v>
      </c>
      <c r="C47" s="1650" t="s">
        <v>2071</v>
      </c>
      <c r="D47" s="905">
        <v>26</v>
      </c>
      <c r="E47" s="1101" t="s">
        <v>774</v>
      </c>
      <c r="F47" s="915"/>
      <c r="G47" s="915">
        <v>1</v>
      </c>
      <c r="H47" s="918" t="s">
        <v>566</v>
      </c>
      <c r="I47" s="913" t="s">
        <v>606</v>
      </c>
      <c r="J47" s="915" t="s">
        <v>363</v>
      </c>
      <c r="K47" s="915" t="s">
        <v>1006</v>
      </c>
      <c r="L47" s="906">
        <v>7390</v>
      </c>
      <c r="M47" s="915">
        <v>5</v>
      </c>
      <c r="N47" s="897">
        <f t="shared" si="8"/>
        <v>1478</v>
      </c>
      <c r="O47" s="897">
        <v>0</v>
      </c>
      <c r="P47" s="907">
        <f t="shared" si="3"/>
        <v>5</v>
      </c>
      <c r="Q47" s="907">
        <f t="shared" si="6"/>
        <v>8</v>
      </c>
      <c r="R47" s="897">
        <f t="shared" si="7"/>
        <v>7390</v>
      </c>
      <c r="S47" s="897">
        <f t="shared" si="4"/>
        <v>0</v>
      </c>
      <c r="T47" s="908">
        <v>617</v>
      </c>
      <c r="U47" s="909" t="s">
        <v>607</v>
      </c>
      <c r="V47" s="916"/>
      <c r="W47" s="916"/>
      <c r="X47" s="916"/>
      <c r="Y47" s="916"/>
      <c r="Z47" s="916"/>
    </row>
    <row r="48" spans="1:26" ht="15" customHeight="1" x14ac:dyDescent="0.3">
      <c r="A48" s="299">
        <v>35</v>
      </c>
      <c r="B48" s="95">
        <v>43318</v>
      </c>
      <c r="C48" s="1395" t="s">
        <v>2071</v>
      </c>
      <c r="D48" s="97">
        <v>26</v>
      </c>
      <c r="E48" s="102" t="s">
        <v>1056</v>
      </c>
      <c r="F48" s="98"/>
      <c r="G48" s="97">
        <v>1</v>
      </c>
      <c r="H48" s="107" t="s">
        <v>1057</v>
      </c>
      <c r="I48" s="394" t="s">
        <v>1058</v>
      </c>
      <c r="J48" s="97" t="s">
        <v>1012</v>
      </c>
      <c r="K48" s="105" t="s">
        <v>1006</v>
      </c>
      <c r="L48" s="99">
        <v>32450</v>
      </c>
      <c r="M48" s="105">
        <v>10</v>
      </c>
      <c r="N48" s="135">
        <f t="shared" si="8"/>
        <v>3245</v>
      </c>
      <c r="O48" s="135">
        <f t="shared" si="2"/>
        <v>270.41666666666669</v>
      </c>
      <c r="P48" s="100">
        <f t="shared" si="3"/>
        <v>4</v>
      </c>
      <c r="Q48" s="100">
        <f t="shared" si="6"/>
        <v>10</v>
      </c>
      <c r="R48" s="135">
        <f t="shared" si="7"/>
        <v>15684.166666666668</v>
      </c>
      <c r="S48" s="135">
        <f t="shared" si="4"/>
        <v>16765.833333333332</v>
      </c>
      <c r="T48" s="103">
        <v>618</v>
      </c>
      <c r="U48" s="57" t="s">
        <v>1059</v>
      </c>
      <c r="V48" s="108">
        <v>43340</v>
      </c>
      <c r="W48" s="4">
        <v>100</v>
      </c>
      <c r="X48" s="4"/>
      <c r="Y48" s="4"/>
      <c r="Z48" s="4"/>
    </row>
    <row r="49" spans="1:26" ht="15" customHeight="1" x14ac:dyDescent="0.3">
      <c r="A49" s="299">
        <v>36</v>
      </c>
      <c r="B49" s="95">
        <v>43318</v>
      </c>
      <c r="C49" s="500" t="s">
        <v>2071</v>
      </c>
      <c r="D49" s="179">
        <v>26</v>
      </c>
      <c r="E49" s="102" t="s">
        <v>1056</v>
      </c>
      <c r="F49" s="98"/>
      <c r="G49" s="97">
        <v>1</v>
      </c>
      <c r="H49" s="107" t="s">
        <v>1057</v>
      </c>
      <c r="I49" s="394" t="s">
        <v>1058</v>
      </c>
      <c r="J49" s="97" t="s">
        <v>1012</v>
      </c>
      <c r="K49" s="105" t="s">
        <v>1006</v>
      </c>
      <c r="L49" s="99">
        <v>32450</v>
      </c>
      <c r="M49" s="105">
        <v>10</v>
      </c>
      <c r="N49" s="135">
        <f t="shared" si="8"/>
        <v>3245</v>
      </c>
      <c r="O49" s="135">
        <f t="shared" si="2"/>
        <v>270.41666666666669</v>
      </c>
      <c r="P49" s="100">
        <f t="shared" si="3"/>
        <v>4</v>
      </c>
      <c r="Q49" s="100">
        <f t="shared" si="6"/>
        <v>10</v>
      </c>
      <c r="R49" s="135">
        <f t="shared" si="7"/>
        <v>15684.166666666668</v>
      </c>
      <c r="S49" s="135">
        <f t="shared" si="4"/>
        <v>16765.833333333332</v>
      </c>
      <c r="T49" s="103">
        <v>618</v>
      </c>
      <c r="U49" s="57" t="s">
        <v>1059</v>
      </c>
      <c r="V49" s="108">
        <v>43340</v>
      </c>
      <c r="W49" s="4">
        <v>100</v>
      </c>
      <c r="X49" s="4"/>
      <c r="Y49" s="4"/>
      <c r="Z49" s="4"/>
    </row>
    <row r="50" spans="1:26" ht="15" customHeight="1" x14ac:dyDescent="0.3">
      <c r="A50" s="299">
        <v>37</v>
      </c>
      <c r="B50" s="95">
        <v>43318</v>
      </c>
      <c r="C50" s="1395" t="s">
        <v>2071</v>
      </c>
      <c r="D50" s="97">
        <v>26</v>
      </c>
      <c r="E50" s="102" t="s">
        <v>1056</v>
      </c>
      <c r="F50" s="98"/>
      <c r="G50" s="97">
        <v>1</v>
      </c>
      <c r="H50" s="107" t="s">
        <v>1057</v>
      </c>
      <c r="I50" s="394" t="s">
        <v>1058</v>
      </c>
      <c r="J50" s="97" t="s">
        <v>1012</v>
      </c>
      <c r="K50" s="105" t="s">
        <v>1006</v>
      </c>
      <c r="L50" s="99">
        <v>32450</v>
      </c>
      <c r="M50" s="105">
        <v>10</v>
      </c>
      <c r="N50" s="135">
        <f t="shared" si="8"/>
        <v>3245</v>
      </c>
      <c r="O50" s="135">
        <f t="shared" si="2"/>
        <v>270.41666666666669</v>
      </c>
      <c r="P50" s="100">
        <f t="shared" si="3"/>
        <v>4</v>
      </c>
      <c r="Q50" s="100">
        <f t="shared" si="6"/>
        <v>10</v>
      </c>
      <c r="R50" s="135">
        <f t="shared" si="7"/>
        <v>15684.166666666668</v>
      </c>
      <c r="S50" s="135">
        <f t="shared" si="4"/>
        <v>16765.833333333332</v>
      </c>
      <c r="T50" s="103">
        <v>618</v>
      </c>
      <c r="U50" s="57" t="s">
        <v>1059</v>
      </c>
      <c r="V50" s="108">
        <v>43340</v>
      </c>
      <c r="W50" s="4">
        <v>100</v>
      </c>
      <c r="X50" s="4"/>
      <c r="Y50" s="4"/>
      <c r="Z50" s="4"/>
    </row>
    <row r="51" spans="1:26" ht="15" customHeight="1" x14ac:dyDescent="0.3">
      <c r="A51" s="299">
        <v>38</v>
      </c>
      <c r="B51" s="95">
        <v>43318</v>
      </c>
      <c r="C51" s="500" t="s">
        <v>2071</v>
      </c>
      <c r="D51" s="179">
        <v>26</v>
      </c>
      <c r="E51" s="102" t="s">
        <v>1056</v>
      </c>
      <c r="F51" s="98"/>
      <c r="G51" s="97">
        <v>1</v>
      </c>
      <c r="H51" s="107" t="s">
        <v>1057</v>
      </c>
      <c r="I51" s="394" t="s">
        <v>1058</v>
      </c>
      <c r="J51" s="97" t="s">
        <v>1012</v>
      </c>
      <c r="K51" s="105" t="s">
        <v>1006</v>
      </c>
      <c r="L51" s="99">
        <v>32450</v>
      </c>
      <c r="M51" s="105">
        <v>10</v>
      </c>
      <c r="N51" s="135">
        <f t="shared" si="8"/>
        <v>3245</v>
      </c>
      <c r="O51" s="135">
        <f t="shared" si="2"/>
        <v>270.41666666666669</v>
      </c>
      <c r="P51" s="100">
        <f t="shared" si="3"/>
        <v>4</v>
      </c>
      <c r="Q51" s="100">
        <f t="shared" si="6"/>
        <v>10</v>
      </c>
      <c r="R51" s="135">
        <f t="shared" si="7"/>
        <v>15684.166666666668</v>
      </c>
      <c r="S51" s="135">
        <f t="shared" si="4"/>
        <v>16765.833333333332</v>
      </c>
      <c r="T51" s="103">
        <v>618</v>
      </c>
      <c r="U51" s="57" t="s">
        <v>1059</v>
      </c>
      <c r="V51" s="108">
        <v>43340</v>
      </c>
      <c r="W51" s="4">
        <v>100</v>
      </c>
      <c r="X51" s="4"/>
      <c r="Y51" s="4"/>
      <c r="Z51" s="4"/>
    </row>
    <row r="52" spans="1:26" ht="15" customHeight="1" x14ac:dyDescent="0.3">
      <c r="A52" s="299">
        <v>39</v>
      </c>
      <c r="B52" s="95">
        <v>43318</v>
      </c>
      <c r="C52" s="1395" t="s">
        <v>2071</v>
      </c>
      <c r="D52" s="97">
        <v>26</v>
      </c>
      <c r="E52" s="102" t="s">
        <v>1056</v>
      </c>
      <c r="F52" s="98"/>
      <c r="G52" s="97">
        <v>1</v>
      </c>
      <c r="H52" s="107" t="s">
        <v>1057</v>
      </c>
      <c r="I52" s="394" t="s">
        <v>1058</v>
      </c>
      <c r="J52" s="97" t="s">
        <v>1012</v>
      </c>
      <c r="K52" s="105" t="s">
        <v>1006</v>
      </c>
      <c r="L52" s="99">
        <v>32450</v>
      </c>
      <c r="M52" s="105">
        <v>10</v>
      </c>
      <c r="N52" s="135">
        <f t="shared" si="8"/>
        <v>3245</v>
      </c>
      <c r="O52" s="135">
        <f t="shared" si="2"/>
        <v>270.41666666666669</v>
      </c>
      <c r="P52" s="100">
        <f t="shared" si="3"/>
        <v>4</v>
      </c>
      <c r="Q52" s="100">
        <f t="shared" si="6"/>
        <v>10</v>
      </c>
      <c r="R52" s="135">
        <f t="shared" si="7"/>
        <v>15684.166666666668</v>
      </c>
      <c r="S52" s="135">
        <f t="shared" si="4"/>
        <v>16765.833333333332</v>
      </c>
      <c r="T52" s="103">
        <v>618</v>
      </c>
      <c r="U52" s="57" t="s">
        <v>1059</v>
      </c>
      <c r="V52" s="108">
        <v>43340</v>
      </c>
      <c r="W52" s="4">
        <v>100</v>
      </c>
      <c r="X52" s="4"/>
      <c r="Y52" s="4"/>
      <c r="Z52" s="4"/>
    </row>
    <row r="53" spans="1:26" ht="15" customHeight="1" x14ac:dyDescent="0.3">
      <c r="A53" s="299">
        <v>40</v>
      </c>
      <c r="B53" s="95">
        <v>43318</v>
      </c>
      <c r="C53" s="500" t="s">
        <v>2071</v>
      </c>
      <c r="D53" s="179">
        <v>26</v>
      </c>
      <c r="E53" s="102" t="s">
        <v>1056</v>
      </c>
      <c r="F53" s="98"/>
      <c r="G53" s="97">
        <v>1</v>
      </c>
      <c r="H53" s="107" t="s">
        <v>1057</v>
      </c>
      <c r="I53" s="394" t="s">
        <v>1058</v>
      </c>
      <c r="J53" s="97" t="s">
        <v>1012</v>
      </c>
      <c r="K53" s="105" t="s">
        <v>1006</v>
      </c>
      <c r="L53" s="99">
        <v>32450</v>
      </c>
      <c r="M53" s="105">
        <v>10</v>
      </c>
      <c r="N53" s="135">
        <f t="shared" si="8"/>
        <v>3245</v>
      </c>
      <c r="O53" s="135">
        <f t="shared" si="2"/>
        <v>270.41666666666669</v>
      </c>
      <c r="P53" s="100">
        <f t="shared" si="3"/>
        <v>4</v>
      </c>
      <c r="Q53" s="100">
        <f t="shared" si="6"/>
        <v>10</v>
      </c>
      <c r="R53" s="135">
        <f t="shared" si="7"/>
        <v>15684.166666666668</v>
      </c>
      <c r="S53" s="135">
        <f t="shared" si="4"/>
        <v>16765.833333333332</v>
      </c>
      <c r="T53" s="103">
        <v>618</v>
      </c>
      <c r="U53" s="57" t="s">
        <v>1059</v>
      </c>
      <c r="V53" s="108">
        <v>43340</v>
      </c>
      <c r="W53" s="4">
        <v>100</v>
      </c>
      <c r="X53" s="4"/>
      <c r="Y53" s="4"/>
      <c r="Z53" s="4"/>
    </row>
    <row r="54" spans="1:26" ht="15" customHeight="1" x14ac:dyDescent="0.3">
      <c r="A54" s="299">
        <v>41</v>
      </c>
      <c r="B54" s="95">
        <v>43318</v>
      </c>
      <c r="C54" s="1395" t="s">
        <v>2071</v>
      </c>
      <c r="D54" s="97">
        <v>26</v>
      </c>
      <c r="E54" s="102" t="s">
        <v>1056</v>
      </c>
      <c r="F54" s="98"/>
      <c r="G54" s="97">
        <v>1</v>
      </c>
      <c r="H54" s="107" t="s">
        <v>1057</v>
      </c>
      <c r="I54" s="394" t="s">
        <v>1058</v>
      </c>
      <c r="J54" s="97" t="s">
        <v>1012</v>
      </c>
      <c r="K54" s="105" t="s">
        <v>1006</v>
      </c>
      <c r="L54" s="99">
        <v>32450</v>
      </c>
      <c r="M54" s="105">
        <v>10</v>
      </c>
      <c r="N54" s="135">
        <f t="shared" si="8"/>
        <v>3245</v>
      </c>
      <c r="O54" s="135">
        <f t="shared" si="2"/>
        <v>270.41666666666669</v>
      </c>
      <c r="P54" s="100">
        <f t="shared" si="3"/>
        <v>4</v>
      </c>
      <c r="Q54" s="100">
        <f t="shared" si="6"/>
        <v>10</v>
      </c>
      <c r="R54" s="135">
        <f t="shared" si="7"/>
        <v>15684.166666666668</v>
      </c>
      <c r="S54" s="135">
        <f t="shared" si="4"/>
        <v>16765.833333333332</v>
      </c>
      <c r="T54" s="103">
        <v>618</v>
      </c>
      <c r="U54" s="57" t="s">
        <v>1059</v>
      </c>
      <c r="V54" s="108">
        <v>43340</v>
      </c>
      <c r="W54" s="4">
        <v>100</v>
      </c>
      <c r="X54" s="4"/>
      <c r="Y54" s="4"/>
      <c r="Z54" s="4"/>
    </row>
    <row r="55" spans="1:26" ht="30" customHeight="1" x14ac:dyDescent="0.3">
      <c r="A55" s="299">
        <v>42</v>
      </c>
      <c r="B55" s="592">
        <v>43398</v>
      </c>
      <c r="C55" s="500" t="s">
        <v>2071</v>
      </c>
      <c r="D55" s="179">
        <v>26</v>
      </c>
      <c r="E55" s="593" t="s">
        <v>1056</v>
      </c>
      <c r="F55" s="594">
        <v>7174</v>
      </c>
      <c r="G55" s="595">
        <v>1</v>
      </c>
      <c r="H55" s="596" t="s">
        <v>1060</v>
      </c>
      <c r="I55" s="597"/>
      <c r="J55" s="595" t="s">
        <v>1061</v>
      </c>
      <c r="K55" s="595" t="s">
        <v>1006</v>
      </c>
      <c r="L55" s="598">
        <v>186000</v>
      </c>
      <c r="M55" s="595">
        <v>10</v>
      </c>
      <c r="N55" s="599">
        <f t="shared" si="8"/>
        <v>18600</v>
      </c>
      <c r="O55" s="599">
        <f t="shared" si="2"/>
        <v>1550</v>
      </c>
      <c r="P55" s="100">
        <f t="shared" si="3"/>
        <v>4</v>
      </c>
      <c r="Q55" s="100">
        <f t="shared" si="6"/>
        <v>8</v>
      </c>
      <c r="R55" s="135">
        <f t="shared" si="7"/>
        <v>86800</v>
      </c>
      <c r="S55" s="599">
        <f t="shared" si="4"/>
        <v>99200</v>
      </c>
      <c r="T55" s="600">
        <v>618</v>
      </c>
      <c r="U55" s="601" t="s">
        <v>1062</v>
      </c>
      <c r="V55" s="169">
        <v>43417</v>
      </c>
      <c r="W55" s="168">
        <v>100</v>
      </c>
      <c r="X55" s="168"/>
      <c r="Y55" s="168"/>
      <c r="Z55" s="168"/>
    </row>
    <row r="56" spans="1:26" ht="15" customHeight="1" x14ac:dyDescent="0.3">
      <c r="A56" s="299">
        <v>43</v>
      </c>
      <c r="B56" s="592">
        <v>44516</v>
      </c>
      <c r="C56" s="1395" t="s">
        <v>2071</v>
      </c>
      <c r="D56" s="97">
        <v>26</v>
      </c>
      <c r="E56" s="593" t="s">
        <v>370</v>
      </c>
      <c r="F56" s="594"/>
      <c r="G56" s="595">
        <v>1</v>
      </c>
      <c r="H56" s="1190" t="s">
        <v>1063</v>
      </c>
      <c r="I56" s="597" t="s">
        <v>1064</v>
      </c>
      <c r="J56" s="595" t="s">
        <v>1065</v>
      </c>
      <c r="K56" s="595" t="s">
        <v>1006</v>
      </c>
      <c r="L56" s="598">
        <v>626580</v>
      </c>
      <c r="M56" s="595">
        <v>15</v>
      </c>
      <c r="N56" s="599">
        <f t="shared" si="8"/>
        <v>41772</v>
      </c>
      <c r="O56" s="599">
        <f t="shared" si="2"/>
        <v>3481</v>
      </c>
      <c r="P56" s="100">
        <f t="shared" si="3"/>
        <v>1</v>
      </c>
      <c r="Q56" s="100">
        <f t="shared" si="6"/>
        <v>7</v>
      </c>
      <c r="R56" s="135">
        <f t="shared" si="7"/>
        <v>66139</v>
      </c>
      <c r="S56" s="599">
        <f t="shared" si="4"/>
        <v>560441</v>
      </c>
      <c r="T56" s="600">
        <v>618</v>
      </c>
      <c r="U56" s="601" t="s">
        <v>1066</v>
      </c>
      <c r="V56" s="169"/>
      <c r="W56" s="168"/>
      <c r="X56" s="168"/>
      <c r="Y56" s="168"/>
      <c r="Z56" s="168"/>
    </row>
    <row r="57" spans="1:26" ht="15" customHeight="1" x14ac:dyDescent="0.3">
      <c r="A57" s="299">
        <v>44</v>
      </c>
      <c r="B57" s="300">
        <v>44545</v>
      </c>
      <c r="C57" s="500" t="s">
        <v>2071</v>
      </c>
      <c r="D57" s="179">
        <v>26</v>
      </c>
      <c r="E57" s="301" t="s">
        <v>648</v>
      </c>
      <c r="F57" s="302"/>
      <c r="G57" s="238">
        <v>1</v>
      </c>
      <c r="H57" s="554" t="s">
        <v>1067</v>
      </c>
      <c r="I57" s="305" t="s">
        <v>1068</v>
      </c>
      <c r="J57" s="238" t="s">
        <v>1012</v>
      </c>
      <c r="K57" s="238" t="s">
        <v>1006</v>
      </c>
      <c r="L57" s="237">
        <v>27221.42</v>
      </c>
      <c r="M57" s="238">
        <v>10</v>
      </c>
      <c r="N57" s="166">
        <f t="shared" si="8"/>
        <v>2722.1419999999998</v>
      </c>
      <c r="O57" s="166">
        <f t="shared" si="2"/>
        <v>226.84516666666664</v>
      </c>
      <c r="P57" s="100">
        <f t="shared" si="3"/>
        <v>1</v>
      </c>
      <c r="Q57" s="100">
        <f t="shared" si="6"/>
        <v>6</v>
      </c>
      <c r="R57" s="135">
        <f t="shared" si="7"/>
        <v>4083.2129999999997</v>
      </c>
      <c r="S57" s="166">
        <f t="shared" ref="S57:S62" si="9">+L57-R57</f>
        <v>23138.206999999999</v>
      </c>
      <c r="T57" s="600">
        <v>618</v>
      </c>
      <c r="U57" s="601"/>
      <c r="V57" s="169"/>
      <c r="W57" s="168"/>
      <c r="X57" s="168"/>
      <c r="Y57" s="168"/>
      <c r="Z57" s="168"/>
    </row>
    <row r="58" spans="1:26" ht="15" customHeight="1" x14ac:dyDescent="0.3">
      <c r="A58" s="299">
        <v>45</v>
      </c>
      <c r="B58" s="300">
        <v>44545</v>
      </c>
      <c r="C58" s="1395" t="s">
        <v>2071</v>
      </c>
      <c r="D58" s="97">
        <v>26</v>
      </c>
      <c r="E58" s="301" t="s">
        <v>366</v>
      </c>
      <c r="F58" s="302"/>
      <c r="G58" s="238">
        <v>1</v>
      </c>
      <c r="H58" s="554" t="s">
        <v>1069</v>
      </c>
      <c r="I58" s="305" t="s">
        <v>1070</v>
      </c>
      <c r="J58" s="238" t="s">
        <v>1012</v>
      </c>
      <c r="K58" s="238" t="s">
        <v>1006</v>
      </c>
      <c r="L58" s="237">
        <v>66476.28</v>
      </c>
      <c r="M58" s="238">
        <v>10</v>
      </c>
      <c r="N58" s="166">
        <f t="shared" si="8"/>
        <v>6647.6279999999997</v>
      </c>
      <c r="O58" s="166">
        <f t="shared" si="2"/>
        <v>553.96899999999994</v>
      </c>
      <c r="P58" s="100">
        <f t="shared" si="3"/>
        <v>1</v>
      </c>
      <c r="Q58" s="100">
        <f t="shared" si="6"/>
        <v>6</v>
      </c>
      <c r="R58" s="135">
        <f t="shared" si="7"/>
        <v>9971.4419999999991</v>
      </c>
      <c r="S58" s="166">
        <f t="shared" si="9"/>
        <v>56504.838000000003</v>
      </c>
      <c r="T58" s="600">
        <v>618</v>
      </c>
      <c r="U58" s="601"/>
      <c r="V58" s="169"/>
      <c r="W58" s="168"/>
      <c r="X58" s="168"/>
      <c r="Y58" s="168"/>
      <c r="Z58" s="168"/>
    </row>
    <row r="59" spans="1:26" ht="15" customHeight="1" x14ac:dyDescent="0.3">
      <c r="A59" s="299">
        <v>46</v>
      </c>
      <c r="B59" s="300">
        <v>44364</v>
      </c>
      <c r="C59" s="500" t="s">
        <v>2071</v>
      </c>
      <c r="D59" s="179">
        <v>26</v>
      </c>
      <c r="E59" s="301" t="s">
        <v>370</v>
      </c>
      <c r="F59" s="302"/>
      <c r="G59" s="238">
        <v>1</v>
      </c>
      <c r="H59" s="1191" t="s">
        <v>1951</v>
      </c>
      <c r="I59" s="305"/>
      <c r="J59" s="238" t="s">
        <v>1012</v>
      </c>
      <c r="K59" s="238" t="s">
        <v>1006</v>
      </c>
      <c r="L59" s="237">
        <v>35273.980000000003</v>
      </c>
      <c r="M59" s="238">
        <v>10</v>
      </c>
      <c r="N59" s="166">
        <f t="shared" si="8"/>
        <v>3527.3980000000001</v>
      </c>
      <c r="O59" s="166">
        <f t="shared" si="2"/>
        <v>293.94983333333334</v>
      </c>
      <c r="P59" s="100">
        <f t="shared" si="3"/>
        <v>2</v>
      </c>
      <c r="Q59" s="100">
        <f t="shared" si="6"/>
        <v>0</v>
      </c>
      <c r="R59" s="135">
        <f t="shared" si="7"/>
        <v>7054.7960000000003</v>
      </c>
      <c r="S59" s="166">
        <f t="shared" si="9"/>
        <v>28219.184000000001</v>
      </c>
      <c r="T59" s="603">
        <v>619</v>
      </c>
      <c r="U59" s="601"/>
      <c r="V59" s="169"/>
      <c r="W59" s="168"/>
      <c r="X59" s="168"/>
      <c r="Y59" s="168"/>
      <c r="Z59" s="168"/>
    </row>
    <row r="60" spans="1:26" ht="15" customHeight="1" x14ac:dyDescent="0.3">
      <c r="A60" s="299"/>
      <c r="B60" s="300">
        <v>44364</v>
      </c>
      <c r="C60" s="1395" t="s">
        <v>2071</v>
      </c>
      <c r="D60" s="97">
        <v>26</v>
      </c>
      <c r="E60" s="301" t="s">
        <v>1858</v>
      </c>
      <c r="F60" s="302"/>
      <c r="G60" s="238">
        <v>1</v>
      </c>
      <c r="H60" s="1191" t="s">
        <v>1952</v>
      </c>
      <c r="I60" s="305"/>
      <c r="J60" s="238" t="s">
        <v>1012</v>
      </c>
      <c r="K60" s="238" t="s">
        <v>1006</v>
      </c>
      <c r="L60" s="237">
        <v>35671.51</v>
      </c>
      <c r="M60" s="238">
        <v>10</v>
      </c>
      <c r="N60" s="166">
        <f t="shared" si="8"/>
        <v>3567.1510000000003</v>
      </c>
      <c r="O60" s="166">
        <f t="shared" si="2"/>
        <v>297.26258333333334</v>
      </c>
      <c r="P60" s="100">
        <f t="shared" si="3"/>
        <v>2</v>
      </c>
      <c r="Q60" s="100">
        <f t="shared" si="6"/>
        <v>0</v>
      </c>
      <c r="R60" s="135">
        <f t="shared" ref="R60" si="10">IF(M60=0,"N/A",+N60*P60+O60*Q60)</f>
        <v>7134.3020000000006</v>
      </c>
      <c r="S60" s="166">
        <f t="shared" ref="S60" si="11">+L60-R60</f>
        <v>28537.208000000002</v>
      </c>
      <c r="T60" s="600">
        <v>619</v>
      </c>
      <c r="U60" s="1008"/>
      <c r="V60" s="966"/>
      <c r="W60" s="965"/>
      <c r="X60" s="965"/>
      <c r="Y60" s="965"/>
      <c r="Z60" s="965"/>
    </row>
    <row r="61" spans="1:26" ht="15" customHeight="1" x14ac:dyDescent="0.3">
      <c r="A61" s="299">
        <v>47</v>
      </c>
      <c r="B61" s="300">
        <v>44364</v>
      </c>
      <c r="C61" s="500" t="s">
        <v>2071</v>
      </c>
      <c r="D61" s="179">
        <v>26</v>
      </c>
      <c r="E61" s="301" t="s">
        <v>648</v>
      </c>
      <c r="F61" s="302"/>
      <c r="G61" s="238">
        <v>1</v>
      </c>
      <c r="H61" s="1191" t="s">
        <v>1953</v>
      </c>
      <c r="I61" s="305"/>
      <c r="J61" s="238" t="s">
        <v>1012</v>
      </c>
      <c r="K61" s="238" t="s">
        <v>1006</v>
      </c>
      <c r="L61" s="237">
        <v>44275.58</v>
      </c>
      <c r="M61" s="238">
        <v>10</v>
      </c>
      <c r="N61" s="166">
        <f t="shared" si="8"/>
        <v>4427.558</v>
      </c>
      <c r="O61" s="166">
        <f t="shared" si="2"/>
        <v>368.96316666666667</v>
      </c>
      <c r="P61" s="100">
        <f t="shared" si="3"/>
        <v>2</v>
      </c>
      <c r="Q61" s="100">
        <f t="shared" si="6"/>
        <v>0</v>
      </c>
      <c r="R61" s="135">
        <f t="shared" si="7"/>
        <v>8855.116</v>
      </c>
      <c r="S61" s="166">
        <f t="shared" si="9"/>
        <v>35420.464</v>
      </c>
      <c r="T61" s="603">
        <v>619</v>
      </c>
      <c r="U61" s="601"/>
      <c r="V61" s="169"/>
      <c r="W61" s="168"/>
      <c r="X61" s="168"/>
      <c r="Y61" s="168"/>
      <c r="Z61" s="168"/>
    </row>
    <row r="62" spans="1:26" ht="15" customHeight="1" x14ac:dyDescent="0.3">
      <c r="A62" s="989">
        <v>48</v>
      </c>
      <c r="B62" s="592">
        <v>44545</v>
      </c>
      <c r="C62" s="1395" t="s">
        <v>2071</v>
      </c>
      <c r="D62" s="97">
        <v>26</v>
      </c>
      <c r="E62" s="593" t="s">
        <v>370</v>
      </c>
      <c r="F62" s="594"/>
      <c r="G62" s="595">
        <v>1</v>
      </c>
      <c r="H62" s="1009" t="s">
        <v>1071</v>
      </c>
      <c r="I62" s="597" t="s">
        <v>682</v>
      </c>
      <c r="J62" s="595" t="s">
        <v>1012</v>
      </c>
      <c r="K62" s="595" t="s">
        <v>1006</v>
      </c>
      <c r="L62" s="598">
        <v>46612.95</v>
      </c>
      <c r="M62" s="595">
        <v>10</v>
      </c>
      <c r="N62" s="599">
        <f t="shared" si="8"/>
        <v>4661.2950000000001</v>
      </c>
      <c r="O62" s="599">
        <f t="shared" si="2"/>
        <v>388.44125000000003</v>
      </c>
      <c r="P62" s="100">
        <f t="shared" si="3"/>
        <v>1</v>
      </c>
      <c r="Q62" s="100">
        <f t="shared" si="6"/>
        <v>6</v>
      </c>
      <c r="R62" s="135">
        <f t="shared" si="7"/>
        <v>6991.9425000000001</v>
      </c>
      <c r="S62" s="599">
        <f t="shared" si="9"/>
        <v>39621.0075</v>
      </c>
      <c r="T62" s="600">
        <v>618</v>
      </c>
      <c r="U62" s="601"/>
      <c r="V62" s="169"/>
      <c r="W62" s="168"/>
      <c r="X62" s="168"/>
      <c r="Y62" s="168"/>
      <c r="Z62" s="168"/>
    </row>
    <row r="63" spans="1:26" ht="15" customHeight="1" x14ac:dyDescent="0.3">
      <c r="A63" s="299">
        <v>49</v>
      </c>
      <c r="B63" s="1005">
        <v>44686</v>
      </c>
      <c r="C63" s="500" t="s">
        <v>2071</v>
      </c>
      <c r="D63" s="179">
        <v>26</v>
      </c>
      <c r="E63" s="999" t="s">
        <v>57</v>
      </c>
      <c r="F63" s="999"/>
      <c r="G63" s="999">
        <v>1</v>
      </c>
      <c r="H63" s="1000" t="s">
        <v>1812</v>
      </c>
      <c r="I63" s="1032" t="s">
        <v>1813</v>
      </c>
      <c r="J63" s="999"/>
      <c r="K63" s="1002" t="s">
        <v>1036</v>
      </c>
      <c r="L63" s="1001">
        <v>7387.74</v>
      </c>
      <c r="M63" s="1002">
        <v>3</v>
      </c>
      <c r="N63" s="166">
        <f t="shared" si="8"/>
        <v>2462.58</v>
      </c>
      <c r="O63" s="166">
        <f t="shared" si="2"/>
        <v>205.215</v>
      </c>
      <c r="P63" s="100">
        <f t="shared" si="3"/>
        <v>1</v>
      </c>
      <c r="Q63" s="100">
        <f t="shared" si="6"/>
        <v>1</v>
      </c>
      <c r="R63" s="135">
        <f t="shared" si="7"/>
        <v>2667.7950000000001</v>
      </c>
      <c r="S63" s="599">
        <f t="shared" ref="S63" si="12">+L63-R63</f>
        <v>4719.9449999999997</v>
      </c>
      <c r="T63" s="973">
        <v>616</v>
      </c>
      <c r="U63" s="1008"/>
      <c r="V63" s="966"/>
      <c r="W63" s="965"/>
      <c r="X63" s="965"/>
      <c r="Y63" s="965"/>
      <c r="Z63" s="965"/>
    </row>
    <row r="64" spans="1:26" ht="15" customHeight="1" x14ac:dyDescent="0.3">
      <c r="A64" s="299">
        <v>50</v>
      </c>
      <c r="B64" s="1005">
        <v>44749</v>
      </c>
      <c r="C64" s="1395" t="s">
        <v>2071</v>
      </c>
      <c r="D64" s="97">
        <v>26</v>
      </c>
      <c r="E64" s="999" t="s">
        <v>25</v>
      </c>
      <c r="F64" s="999"/>
      <c r="G64" s="999">
        <v>5</v>
      </c>
      <c r="H64" s="1000" t="s">
        <v>1823</v>
      </c>
      <c r="I64" s="1032"/>
      <c r="J64" s="999"/>
      <c r="K64" s="1002" t="s">
        <v>1006</v>
      </c>
      <c r="L64" s="1001">
        <v>105020</v>
      </c>
      <c r="M64" s="1002">
        <v>10</v>
      </c>
      <c r="N64" s="166">
        <f t="shared" ref="N64:N65" si="13">IF(M64=0,"N/A",+L64/M64)</f>
        <v>10502</v>
      </c>
      <c r="O64" s="166">
        <f t="shared" ref="O64:O65" si="14">IF(M64=0,"N/A",+N64/12)</f>
        <v>875.16666666666663</v>
      </c>
      <c r="P64" s="100">
        <f t="shared" si="3"/>
        <v>0</v>
      </c>
      <c r="Q64" s="100">
        <f t="shared" si="6"/>
        <v>11</v>
      </c>
      <c r="R64" s="135">
        <f t="shared" si="7"/>
        <v>9626.8333333333321</v>
      </c>
      <c r="S64" s="599">
        <f t="shared" ref="S64" si="15">+L64-R64</f>
        <v>95393.166666666672</v>
      </c>
      <c r="T64" s="973">
        <v>617</v>
      </c>
      <c r="U64" s="1008"/>
      <c r="V64" s="966"/>
      <c r="W64" s="965"/>
      <c r="X64" s="965"/>
      <c r="Y64" s="965"/>
      <c r="Z64" s="965"/>
    </row>
    <row r="65" spans="1:26" ht="15" customHeight="1" x14ac:dyDescent="0.3">
      <c r="A65" s="299">
        <v>51</v>
      </c>
      <c r="B65" s="1005">
        <v>44768</v>
      </c>
      <c r="C65" s="500" t="s">
        <v>2071</v>
      </c>
      <c r="D65" s="179">
        <v>26</v>
      </c>
      <c r="E65" s="999" t="s">
        <v>35</v>
      </c>
      <c r="F65" s="987" t="s">
        <v>1374</v>
      </c>
      <c r="G65" s="179">
        <v>1</v>
      </c>
      <c r="H65" s="994" t="s">
        <v>1831</v>
      </c>
      <c r="I65" s="983"/>
      <c r="J65" s="983"/>
      <c r="K65" s="1029" t="s">
        <v>1006</v>
      </c>
      <c r="L65" s="1060">
        <v>33973.620000000003</v>
      </c>
      <c r="M65" s="1061">
        <v>3</v>
      </c>
      <c r="N65" s="1027">
        <f t="shared" si="13"/>
        <v>11324.54</v>
      </c>
      <c r="O65" s="1034">
        <f t="shared" si="14"/>
        <v>943.7116666666667</v>
      </c>
      <c r="P65" s="100">
        <f t="shared" si="3"/>
        <v>0</v>
      </c>
      <c r="Q65" s="100">
        <f t="shared" si="6"/>
        <v>11</v>
      </c>
      <c r="R65" s="135">
        <f t="shared" si="7"/>
        <v>10380.828333333333</v>
      </c>
      <c r="S65" s="599">
        <f t="shared" ref="S65" si="16">+L65-R65</f>
        <v>23592.791666666672</v>
      </c>
      <c r="T65" s="1030">
        <v>614</v>
      </c>
      <c r="U65" s="1008" t="s">
        <v>253</v>
      </c>
      <c r="V65" s="966"/>
      <c r="W65" s="965"/>
      <c r="X65" s="965"/>
      <c r="Y65" s="965"/>
      <c r="Z65" s="965"/>
    </row>
    <row r="66" spans="1:26" ht="15" customHeight="1" x14ac:dyDescent="0.3">
      <c r="A66" s="299">
        <v>52</v>
      </c>
      <c r="B66" s="1110">
        <v>44881</v>
      </c>
      <c r="C66" s="1395" t="s">
        <v>2071</v>
      </c>
      <c r="D66" s="97">
        <v>26</v>
      </c>
      <c r="E66" s="1111" t="s">
        <v>849</v>
      </c>
      <c r="F66" s="1423" t="s">
        <v>1374</v>
      </c>
      <c r="G66" s="1022">
        <v>2</v>
      </c>
      <c r="H66" s="1112" t="s">
        <v>1870</v>
      </c>
      <c r="I66" s="1113"/>
      <c r="J66" s="1113"/>
      <c r="K66" s="1114" t="s">
        <v>1006</v>
      </c>
      <c r="L66" s="1060">
        <v>165672</v>
      </c>
      <c r="M66" s="1061">
        <v>10</v>
      </c>
      <c r="N66" s="1027">
        <f t="shared" ref="N66:N67" si="17">IF(M66=0,"N/A",+L66/M66)</f>
        <v>16567.2</v>
      </c>
      <c r="O66" s="1034">
        <f t="shared" ref="O66:O67" si="18">IF(M66=0,"N/A",+N66/12)</f>
        <v>1380.6000000000001</v>
      </c>
      <c r="P66" s="100">
        <f t="shared" si="3"/>
        <v>0</v>
      </c>
      <c r="Q66" s="100">
        <f t="shared" si="6"/>
        <v>7</v>
      </c>
      <c r="R66" s="962">
        <f t="shared" si="7"/>
        <v>9664.2000000000007</v>
      </c>
      <c r="S66" s="599">
        <f t="shared" ref="S66:S67" si="19">+L66-R66</f>
        <v>156007.79999999999</v>
      </c>
      <c r="T66" s="1115">
        <v>617</v>
      </c>
      <c r="U66" s="1008"/>
      <c r="V66" s="966"/>
      <c r="W66" s="965"/>
      <c r="X66" s="965"/>
      <c r="Y66" s="965"/>
      <c r="Z66" s="965"/>
    </row>
    <row r="67" spans="1:26" ht="15" customHeight="1" x14ac:dyDescent="0.3">
      <c r="A67" s="299">
        <v>53</v>
      </c>
      <c r="B67" s="1005">
        <v>44923</v>
      </c>
      <c r="C67" s="500" t="s">
        <v>2071</v>
      </c>
      <c r="D67" s="179">
        <v>26</v>
      </c>
      <c r="E67" s="999" t="s">
        <v>1891</v>
      </c>
      <c r="F67" s="987" t="s">
        <v>1374</v>
      </c>
      <c r="G67" s="1123">
        <v>1</v>
      </c>
      <c r="H67" s="994" t="s">
        <v>1892</v>
      </c>
      <c r="I67" s="983"/>
      <c r="J67" s="983"/>
      <c r="K67" s="1029" t="s">
        <v>1006</v>
      </c>
      <c r="L67" s="986">
        <v>84272.33</v>
      </c>
      <c r="M67" s="995">
        <v>10</v>
      </c>
      <c r="N67" s="1124">
        <f t="shared" si="17"/>
        <v>8427.2330000000002</v>
      </c>
      <c r="O67" s="964">
        <f t="shared" si="18"/>
        <v>702.26941666666664</v>
      </c>
      <c r="P67" s="100">
        <f t="shared" si="3"/>
        <v>0</v>
      </c>
      <c r="Q67" s="100">
        <f t="shared" si="6"/>
        <v>6</v>
      </c>
      <c r="R67" s="964">
        <f t="shared" ref="R67" si="20">IF(M67=0,"N/A",+N67*P67+O67*Q67)</f>
        <v>4213.6165000000001</v>
      </c>
      <c r="S67" s="972">
        <f t="shared" si="19"/>
        <v>80058.713499999998</v>
      </c>
      <c r="T67" s="1030">
        <v>619</v>
      </c>
      <c r="U67" s="1008"/>
      <c r="V67" s="966"/>
      <c r="W67" s="965"/>
      <c r="X67" s="965"/>
      <c r="Y67" s="965"/>
      <c r="Z67" s="965"/>
    </row>
    <row r="68" spans="1:26" ht="15" customHeight="1" x14ac:dyDescent="0.3">
      <c r="A68" s="299">
        <v>54</v>
      </c>
      <c r="B68" s="1005">
        <v>44923</v>
      </c>
      <c r="C68" s="1395" t="s">
        <v>2071</v>
      </c>
      <c r="D68" s="97">
        <v>26</v>
      </c>
      <c r="E68" s="999" t="s">
        <v>370</v>
      </c>
      <c r="F68" s="1423" t="s">
        <v>1374</v>
      </c>
      <c r="G68" s="1123">
        <v>2</v>
      </c>
      <c r="H68" s="994" t="s">
        <v>1893</v>
      </c>
      <c r="I68" s="983"/>
      <c r="J68" s="983" t="s">
        <v>1012</v>
      </c>
      <c r="K68" s="1029" t="s">
        <v>1006</v>
      </c>
      <c r="L68" s="986">
        <v>124551.69</v>
      </c>
      <c r="M68" s="995">
        <v>10</v>
      </c>
      <c r="N68" s="1124">
        <f t="shared" ref="N68" si="21">IF(M68=0,"N/A",+L68/M68)</f>
        <v>12455.169</v>
      </c>
      <c r="O68" s="964">
        <f t="shared" ref="O68" si="22">IF(M68=0,"N/A",+N68/12)</f>
        <v>1037.93075</v>
      </c>
      <c r="P68" s="100">
        <f t="shared" si="3"/>
        <v>0</v>
      </c>
      <c r="Q68" s="100">
        <f t="shared" si="6"/>
        <v>6</v>
      </c>
      <c r="R68" s="964">
        <f t="shared" ref="R68" si="23">IF(M68=0,"N/A",+N68*P68+O68*Q68)</f>
        <v>6227.5844999999999</v>
      </c>
      <c r="S68" s="972">
        <f t="shared" ref="S68" si="24">+L68-R68</f>
        <v>118324.10550000001</v>
      </c>
      <c r="T68" s="1030">
        <v>619</v>
      </c>
      <c r="U68" s="1008"/>
      <c r="V68" s="966"/>
      <c r="W68" s="965"/>
      <c r="X68" s="965"/>
      <c r="Y68" s="965"/>
      <c r="Z68" s="965"/>
    </row>
    <row r="69" spans="1:26" ht="15" customHeight="1" x14ac:dyDescent="0.3">
      <c r="A69" s="299">
        <v>55</v>
      </c>
      <c r="B69" s="1005">
        <v>44923</v>
      </c>
      <c r="C69" s="500" t="s">
        <v>2071</v>
      </c>
      <c r="D69" s="179">
        <v>26</v>
      </c>
      <c r="E69" s="999" t="s">
        <v>1897</v>
      </c>
      <c r="F69" s="987" t="s">
        <v>1374</v>
      </c>
      <c r="G69" s="1123">
        <v>3</v>
      </c>
      <c r="H69" s="994" t="s">
        <v>1894</v>
      </c>
      <c r="I69" s="983"/>
      <c r="J69" s="983" t="s">
        <v>1012</v>
      </c>
      <c r="K69" s="1029" t="s">
        <v>1006</v>
      </c>
      <c r="L69" s="986">
        <v>237859.85</v>
      </c>
      <c r="M69" s="995">
        <v>10</v>
      </c>
      <c r="N69" s="1124">
        <f t="shared" ref="N69" si="25">IF(M69=0,"N/A",+L69/M69)</f>
        <v>23785.985000000001</v>
      </c>
      <c r="O69" s="964">
        <f t="shared" ref="O69" si="26">IF(M69=0,"N/A",+N69/12)</f>
        <v>1982.1654166666667</v>
      </c>
      <c r="P69" s="100">
        <f t="shared" si="3"/>
        <v>0</v>
      </c>
      <c r="Q69" s="100">
        <f t="shared" si="6"/>
        <v>6</v>
      </c>
      <c r="R69" s="964">
        <f t="shared" ref="R69" si="27">IF(M69=0,"N/A",+N69*P69+O69*Q69)</f>
        <v>11892.9925</v>
      </c>
      <c r="S69" s="972">
        <f t="shared" ref="S69" si="28">+L69-R69</f>
        <v>225966.85750000001</v>
      </c>
      <c r="T69" s="1030">
        <v>619</v>
      </c>
      <c r="U69" s="1008"/>
      <c r="V69" s="966"/>
      <c r="W69" s="965"/>
      <c r="X69" s="965"/>
      <c r="Y69" s="965"/>
      <c r="Z69" s="965"/>
    </row>
    <row r="70" spans="1:26" ht="15" customHeight="1" x14ac:dyDescent="0.3">
      <c r="A70" s="299">
        <v>56</v>
      </c>
      <c r="B70" s="1005">
        <v>44923</v>
      </c>
      <c r="C70" s="1395" t="s">
        <v>2071</v>
      </c>
      <c r="D70" s="97">
        <v>26</v>
      </c>
      <c r="E70" s="999" t="s">
        <v>1896</v>
      </c>
      <c r="F70" s="1423" t="s">
        <v>1374</v>
      </c>
      <c r="G70" s="1123">
        <v>1</v>
      </c>
      <c r="H70" s="994" t="s">
        <v>1898</v>
      </c>
      <c r="I70" s="983"/>
      <c r="J70" s="983" t="s">
        <v>1012</v>
      </c>
      <c r="K70" s="1029" t="s">
        <v>1006</v>
      </c>
      <c r="L70" s="986">
        <v>77416.27</v>
      </c>
      <c r="M70" s="995">
        <v>10</v>
      </c>
      <c r="N70" s="1124">
        <f t="shared" ref="N70" si="29">IF(M70=0,"N/A",+L70/M70)</f>
        <v>7741.6270000000004</v>
      </c>
      <c r="O70" s="964">
        <f t="shared" ref="O70" si="30">IF(M70=0,"N/A",+N70/12)</f>
        <v>645.13558333333333</v>
      </c>
      <c r="P70" s="100">
        <f t="shared" si="3"/>
        <v>0</v>
      </c>
      <c r="Q70" s="100">
        <f t="shared" si="6"/>
        <v>6</v>
      </c>
      <c r="R70" s="964">
        <f t="shared" ref="R70" si="31">IF(M70=0,"N/A",+N70*P70+O70*Q70)</f>
        <v>3870.8135000000002</v>
      </c>
      <c r="S70" s="972">
        <f t="shared" ref="S70" si="32">+L70-R70</f>
        <v>73545.4565</v>
      </c>
      <c r="T70" s="1030">
        <v>619</v>
      </c>
      <c r="U70" s="1008"/>
      <c r="V70" s="966"/>
      <c r="W70" s="965"/>
      <c r="X70" s="965"/>
      <c r="Y70" s="965"/>
      <c r="Z70" s="965"/>
    </row>
    <row r="71" spans="1:26" ht="15" customHeight="1" x14ac:dyDescent="0.3">
      <c r="A71" s="299">
        <v>57</v>
      </c>
      <c r="B71" s="1005">
        <v>44923</v>
      </c>
      <c r="C71" s="500" t="s">
        <v>2071</v>
      </c>
      <c r="D71" s="179">
        <v>26</v>
      </c>
      <c r="E71" s="999" t="s">
        <v>1899</v>
      </c>
      <c r="F71" s="987" t="s">
        <v>1374</v>
      </c>
      <c r="G71" s="1123">
        <v>1</v>
      </c>
      <c r="H71" s="994" t="s">
        <v>1900</v>
      </c>
      <c r="I71" s="983"/>
      <c r="J71" s="983" t="s">
        <v>1012</v>
      </c>
      <c r="K71" s="1029" t="s">
        <v>1006</v>
      </c>
      <c r="L71" s="986">
        <v>101666.88</v>
      </c>
      <c r="M71" s="995">
        <v>10</v>
      </c>
      <c r="N71" s="1124">
        <f t="shared" ref="N71" si="33">IF(M71=0,"N/A",+L71/M71)</f>
        <v>10166.688</v>
      </c>
      <c r="O71" s="964">
        <f t="shared" ref="O71" si="34">IF(M71=0,"N/A",+N71/12)</f>
        <v>847.22400000000005</v>
      </c>
      <c r="P71" s="100">
        <f t="shared" si="3"/>
        <v>0</v>
      </c>
      <c r="Q71" s="100">
        <f t="shared" si="6"/>
        <v>6</v>
      </c>
      <c r="R71" s="964">
        <f t="shared" ref="R71" si="35">IF(M71=0,"N/A",+N71*P71+O71*Q71)</f>
        <v>5083.3440000000001</v>
      </c>
      <c r="S71" s="972">
        <f t="shared" ref="S71" si="36">+L71-R71</f>
        <v>96583.536000000007</v>
      </c>
      <c r="T71" s="1030">
        <v>619</v>
      </c>
      <c r="U71" s="1008"/>
      <c r="V71" s="966"/>
      <c r="W71" s="965"/>
      <c r="X71" s="965"/>
      <c r="Y71" s="965"/>
      <c r="Z71" s="965"/>
    </row>
    <row r="72" spans="1:26" ht="30" customHeight="1" x14ac:dyDescent="0.3">
      <c r="A72" s="299">
        <v>58</v>
      </c>
      <c r="B72" s="968">
        <v>44910</v>
      </c>
      <c r="C72" s="1395" t="s">
        <v>2071</v>
      </c>
      <c r="D72" s="97">
        <v>26</v>
      </c>
      <c r="E72" s="1002" t="s">
        <v>25</v>
      </c>
      <c r="F72" s="1423" t="s">
        <v>1374</v>
      </c>
      <c r="G72" s="1123">
        <v>1</v>
      </c>
      <c r="H72" s="994" t="s">
        <v>1907</v>
      </c>
      <c r="I72" s="983"/>
      <c r="J72" s="983"/>
      <c r="K72" s="1029" t="s">
        <v>1006</v>
      </c>
      <c r="L72" s="986">
        <v>23332.14</v>
      </c>
      <c r="M72" s="995">
        <v>10</v>
      </c>
      <c r="N72" s="1124">
        <f t="shared" ref="N72" si="37">IF(M72=0,"N/A",+L72/M72)</f>
        <v>2333.2139999999999</v>
      </c>
      <c r="O72" s="964">
        <f t="shared" ref="O72" si="38">IF(M72=0,"N/A",+N72/12)</f>
        <v>194.43449999999999</v>
      </c>
      <c r="P72" s="100">
        <f t="shared" si="3"/>
        <v>0</v>
      </c>
      <c r="Q72" s="100">
        <f t="shared" si="6"/>
        <v>6</v>
      </c>
      <c r="R72" s="964">
        <f t="shared" ref="R72" si="39">IF(M72=0,"N/A",+N72*P72+O72*Q72)</f>
        <v>1166.607</v>
      </c>
      <c r="S72" s="972">
        <f t="shared" ref="S72" si="40">+L72-R72</f>
        <v>22165.532999999999</v>
      </c>
      <c r="T72" s="1030">
        <v>617</v>
      </c>
      <c r="U72" s="1008"/>
      <c r="V72" s="966"/>
      <c r="W72" s="965"/>
      <c r="X72" s="965"/>
      <c r="Y72" s="965"/>
      <c r="Z72" s="965"/>
    </row>
    <row r="73" spans="1:26" s="1135" customFormat="1" ht="48.75" customHeight="1" x14ac:dyDescent="0.3">
      <c r="A73" s="1125">
        <v>59</v>
      </c>
      <c r="B73" s="1126">
        <v>44910</v>
      </c>
      <c r="C73" s="500" t="s">
        <v>2071</v>
      </c>
      <c r="D73" s="179">
        <v>26</v>
      </c>
      <c r="E73" s="1127" t="s">
        <v>25</v>
      </c>
      <c r="F73" s="987" t="s">
        <v>1374</v>
      </c>
      <c r="G73" s="1128">
        <v>1</v>
      </c>
      <c r="H73" s="994" t="s">
        <v>1907</v>
      </c>
      <c r="I73" s="996"/>
      <c r="J73" s="996"/>
      <c r="K73" s="1029" t="s">
        <v>1006</v>
      </c>
      <c r="L73" s="986">
        <v>23332.14</v>
      </c>
      <c r="M73" s="1130">
        <v>10</v>
      </c>
      <c r="N73" s="1124">
        <f t="shared" ref="N73:N76" si="41">IF(M73=0,"N/A",+L73/M73)</f>
        <v>2333.2139999999999</v>
      </c>
      <c r="O73" s="964">
        <f t="shared" ref="O73:O76" si="42">IF(M73=0,"N/A",+N73/12)</f>
        <v>194.43449999999999</v>
      </c>
      <c r="P73" s="100">
        <f t="shared" si="3"/>
        <v>0</v>
      </c>
      <c r="Q73" s="100">
        <f t="shared" si="6"/>
        <v>6</v>
      </c>
      <c r="R73" s="964">
        <f t="shared" ref="R73:R76" si="43">IF(M73=0,"N/A",+N73*P73+O73*Q73)</f>
        <v>1166.607</v>
      </c>
      <c r="S73" s="972">
        <f t="shared" ref="S73:S76" si="44">+L73-R73</f>
        <v>22165.532999999999</v>
      </c>
      <c r="T73" s="1131">
        <v>617</v>
      </c>
      <c r="U73" s="1132"/>
      <c r="V73" s="1133"/>
      <c r="W73" s="1134"/>
      <c r="X73" s="1134"/>
      <c r="Y73" s="1134"/>
      <c r="Z73" s="1134"/>
    </row>
    <row r="74" spans="1:26" s="1135" customFormat="1" ht="28.5" customHeight="1" x14ac:dyDescent="0.3">
      <c r="A74" s="1125">
        <v>60</v>
      </c>
      <c r="B74" s="1126">
        <v>44910</v>
      </c>
      <c r="C74" s="1395" t="s">
        <v>2071</v>
      </c>
      <c r="D74" s="97">
        <v>26</v>
      </c>
      <c r="E74" s="1127" t="s">
        <v>25</v>
      </c>
      <c r="F74" s="1423" t="s">
        <v>1374</v>
      </c>
      <c r="G74" s="1128">
        <v>1</v>
      </c>
      <c r="H74" s="994" t="s">
        <v>1907</v>
      </c>
      <c r="I74" s="996"/>
      <c r="J74" s="996"/>
      <c r="K74" s="1029" t="s">
        <v>1006</v>
      </c>
      <c r="L74" s="986">
        <v>23332.14</v>
      </c>
      <c r="M74" s="1130">
        <v>10</v>
      </c>
      <c r="N74" s="1124">
        <f t="shared" si="41"/>
        <v>2333.2139999999999</v>
      </c>
      <c r="O74" s="964">
        <f t="shared" si="42"/>
        <v>194.43449999999999</v>
      </c>
      <c r="P74" s="100">
        <f t="shared" si="3"/>
        <v>0</v>
      </c>
      <c r="Q74" s="100">
        <f t="shared" si="6"/>
        <v>6</v>
      </c>
      <c r="R74" s="964">
        <f t="shared" si="43"/>
        <v>1166.607</v>
      </c>
      <c r="S74" s="972">
        <f t="shared" si="44"/>
        <v>22165.532999999999</v>
      </c>
      <c r="T74" s="1131">
        <v>617</v>
      </c>
      <c r="U74" s="1132"/>
      <c r="V74" s="1133"/>
      <c r="W74" s="1134"/>
      <c r="X74" s="1134"/>
      <c r="Y74" s="1134"/>
      <c r="Z74" s="1134"/>
    </row>
    <row r="75" spans="1:26" s="1135" customFormat="1" ht="28.5" customHeight="1" x14ac:dyDescent="0.3">
      <c r="A75" s="1125">
        <v>61</v>
      </c>
      <c r="B75" s="1126">
        <v>44910</v>
      </c>
      <c r="C75" s="500" t="s">
        <v>2071</v>
      </c>
      <c r="D75" s="179">
        <v>26</v>
      </c>
      <c r="E75" s="1127" t="s">
        <v>25</v>
      </c>
      <c r="F75" s="987" t="s">
        <v>1374</v>
      </c>
      <c r="G75" s="1128">
        <v>1</v>
      </c>
      <c r="H75" s="994" t="s">
        <v>1907</v>
      </c>
      <c r="I75" s="996"/>
      <c r="J75" s="996"/>
      <c r="K75" s="1029" t="s">
        <v>1006</v>
      </c>
      <c r="L75" s="986">
        <v>23332.14</v>
      </c>
      <c r="M75" s="1130">
        <v>10</v>
      </c>
      <c r="N75" s="1124">
        <f t="shared" si="41"/>
        <v>2333.2139999999999</v>
      </c>
      <c r="O75" s="964">
        <f t="shared" si="42"/>
        <v>194.43449999999999</v>
      </c>
      <c r="P75" s="100">
        <f t="shared" si="3"/>
        <v>0</v>
      </c>
      <c r="Q75" s="100">
        <f t="shared" si="6"/>
        <v>6</v>
      </c>
      <c r="R75" s="964">
        <f t="shared" si="43"/>
        <v>1166.607</v>
      </c>
      <c r="S75" s="972">
        <f t="shared" si="44"/>
        <v>22165.532999999999</v>
      </c>
      <c r="T75" s="1131">
        <v>617</v>
      </c>
      <c r="U75" s="1132"/>
      <c r="V75" s="1133"/>
      <c r="W75" s="1134"/>
      <c r="X75" s="1134"/>
      <c r="Y75" s="1134"/>
      <c r="Z75" s="1134"/>
    </row>
    <row r="76" spans="1:26" s="1135" customFormat="1" ht="43.5" customHeight="1" x14ac:dyDescent="0.3">
      <c r="A76" s="1476">
        <v>62</v>
      </c>
      <c r="B76" s="1477">
        <v>44910</v>
      </c>
      <c r="C76" s="1478" t="s">
        <v>2071</v>
      </c>
      <c r="D76" s="979">
        <v>26</v>
      </c>
      <c r="E76" s="1479" t="s">
        <v>25</v>
      </c>
      <c r="F76" s="1423" t="s">
        <v>1374</v>
      </c>
      <c r="G76" s="1480">
        <v>1</v>
      </c>
      <c r="H76" s="1112" t="s">
        <v>1907</v>
      </c>
      <c r="I76" s="1481"/>
      <c r="J76" s="1481"/>
      <c r="K76" s="1114" t="s">
        <v>1006</v>
      </c>
      <c r="L76" s="1482">
        <v>25456.14</v>
      </c>
      <c r="M76" s="1483">
        <v>10</v>
      </c>
      <c r="N76" s="1484">
        <f t="shared" si="41"/>
        <v>2545.614</v>
      </c>
      <c r="O76" s="1034">
        <f t="shared" si="42"/>
        <v>212.1345</v>
      </c>
      <c r="P76" s="993">
        <f t="shared" si="3"/>
        <v>0</v>
      </c>
      <c r="Q76" s="993">
        <f t="shared" si="6"/>
        <v>6</v>
      </c>
      <c r="R76" s="1034">
        <f t="shared" si="43"/>
        <v>1272.807</v>
      </c>
      <c r="S76" s="1138">
        <f t="shared" si="44"/>
        <v>24183.332999999999</v>
      </c>
      <c r="T76" s="1485">
        <v>617</v>
      </c>
      <c r="U76" s="1132"/>
      <c r="V76" s="1133"/>
      <c r="W76" s="1134"/>
      <c r="X76" s="1134"/>
      <c r="Y76" s="1134"/>
      <c r="Z76" s="1134"/>
    </row>
    <row r="77" spans="1:26" s="1135" customFormat="1" ht="18" customHeight="1" x14ac:dyDescent="0.3">
      <c r="A77" s="1125">
        <v>63</v>
      </c>
      <c r="B77" s="1126">
        <v>45100</v>
      </c>
      <c r="C77" s="500" t="s">
        <v>2071</v>
      </c>
      <c r="D77" s="179">
        <v>26</v>
      </c>
      <c r="E77" s="1127" t="s">
        <v>648</v>
      </c>
      <c r="F77" s="987" t="s">
        <v>1374</v>
      </c>
      <c r="G77" s="1128">
        <v>1</v>
      </c>
      <c r="H77" s="994" t="s">
        <v>2077</v>
      </c>
      <c r="I77" s="996"/>
      <c r="J77" s="996" t="s">
        <v>2078</v>
      </c>
      <c r="K77" s="1114" t="s">
        <v>1006</v>
      </c>
      <c r="L77" s="1129">
        <v>4151.24</v>
      </c>
      <c r="M77" s="1483">
        <v>10</v>
      </c>
      <c r="N77" s="1484">
        <f t="shared" ref="N77:N85" si="45">IF(M77=0,"N/A",+L77/M77)</f>
        <v>415.12399999999997</v>
      </c>
      <c r="O77" s="1034">
        <f t="shared" ref="O77:O85" si="46">IF(M77=0,"N/A",+N77/12)</f>
        <v>34.593666666666664</v>
      </c>
      <c r="P77" s="993">
        <f t="shared" si="3"/>
        <v>0</v>
      </c>
      <c r="Q77" s="993">
        <f t="shared" si="6"/>
        <v>0</v>
      </c>
      <c r="R77" s="1034">
        <f t="shared" ref="R77:R83" si="47">IF(M77=0,"N/A",+N77*P77+O77*Q77)</f>
        <v>0</v>
      </c>
      <c r="S77" s="1138">
        <f t="shared" ref="S77:S83" si="48">+L77-R77</f>
        <v>4151.24</v>
      </c>
      <c r="T77" s="1131">
        <v>619</v>
      </c>
      <c r="U77" s="1132"/>
      <c r="V77" s="1133"/>
      <c r="W77" s="1134"/>
      <c r="X77" s="1134"/>
      <c r="Y77" s="1134"/>
      <c r="Z77" s="1134"/>
    </row>
    <row r="78" spans="1:26" s="1135" customFormat="1" ht="15" customHeight="1" x14ac:dyDescent="0.3">
      <c r="A78" s="1476">
        <v>64</v>
      </c>
      <c r="B78" s="1126">
        <v>45100</v>
      </c>
      <c r="C78" s="1478" t="s">
        <v>2071</v>
      </c>
      <c r="D78" s="979">
        <v>26</v>
      </c>
      <c r="E78" s="1127" t="s">
        <v>648</v>
      </c>
      <c r="F78" s="1423" t="s">
        <v>1374</v>
      </c>
      <c r="G78" s="1128">
        <v>1</v>
      </c>
      <c r="H78" s="994" t="s">
        <v>2077</v>
      </c>
      <c r="I78" s="996"/>
      <c r="J78" s="996" t="s">
        <v>2078</v>
      </c>
      <c r="K78" s="1114" t="s">
        <v>1006</v>
      </c>
      <c r="L78" s="1129">
        <v>4151.24</v>
      </c>
      <c r="M78" s="1483">
        <v>10</v>
      </c>
      <c r="N78" s="1484">
        <f t="shared" si="45"/>
        <v>415.12399999999997</v>
      </c>
      <c r="O78" s="1034">
        <f t="shared" si="46"/>
        <v>34.593666666666664</v>
      </c>
      <c r="P78" s="993">
        <f t="shared" si="3"/>
        <v>0</v>
      </c>
      <c r="Q78" s="993">
        <f t="shared" si="6"/>
        <v>0</v>
      </c>
      <c r="R78" s="1034">
        <f t="shared" si="47"/>
        <v>0</v>
      </c>
      <c r="S78" s="1138">
        <f t="shared" si="48"/>
        <v>4151.24</v>
      </c>
      <c r="T78" s="1131">
        <v>619</v>
      </c>
      <c r="U78" s="1132"/>
      <c r="V78" s="1133"/>
      <c r="W78" s="1134"/>
      <c r="X78" s="1134"/>
      <c r="Y78" s="1134"/>
      <c r="Z78" s="1134"/>
    </row>
    <row r="79" spans="1:26" s="1135" customFormat="1" ht="18" customHeight="1" x14ac:dyDescent="0.3">
      <c r="A79" s="1476">
        <v>65</v>
      </c>
      <c r="B79" s="1126">
        <v>45100</v>
      </c>
      <c r="C79" s="1314" t="s">
        <v>2071</v>
      </c>
      <c r="D79" s="1123">
        <v>26</v>
      </c>
      <c r="E79" s="1127" t="s">
        <v>648</v>
      </c>
      <c r="F79" s="987" t="s">
        <v>1374</v>
      </c>
      <c r="G79" s="1128">
        <v>1</v>
      </c>
      <c r="H79" s="994" t="s">
        <v>2077</v>
      </c>
      <c r="I79" s="996"/>
      <c r="J79" s="996" t="s">
        <v>2078</v>
      </c>
      <c r="K79" s="1114" t="s">
        <v>1006</v>
      </c>
      <c r="L79" s="1129">
        <v>4151.24</v>
      </c>
      <c r="M79" s="1483">
        <v>10</v>
      </c>
      <c r="N79" s="1484">
        <f t="shared" si="45"/>
        <v>415.12399999999997</v>
      </c>
      <c r="O79" s="1034">
        <f t="shared" si="46"/>
        <v>34.593666666666664</v>
      </c>
      <c r="P79" s="993">
        <f t="shared" si="3"/>
        <v>0</v>
      </c>
      <c r="Q79" s="993">
        <f t="shared" si="6"/>
        <v>0</v>
      </c>
      <c r="R79" s="1034">
        <f t="shared" si="47"/>
        <v>0</v>
      </c>
      <c r="S79" s="1138">
        <f t="shared" si="48"/>
        <v>4151.24</v>
      </c>
      <c r="T79" s="1131">
        <v>619</v>
      </c>
      <c r="U79" s="1132"/>
      <c r="V79" s="1133"/>
      <c r="W79" s="1134"/>
      <c r="X79" s="1134"/>
      <c r="Y79" s="1134"/>
      <c r="Z79" s="1134"/>
    </row>
    <row r="80" spans="1:26" s="1135" customFormat="1" ht="15" customHeight="1" x14ac:dyDescent="0.3">
      <c r="A80" s="1499">
        <v>66</v>
      </c>
      <c r="B80" s="1477">
        <v>45100</v>
      </c>
      <c r="C80" s="1491" t="s">
        <v>2071</v>
      </c>
      <c r="D80" s="1113">
        <v>26</v>
      </c>
      <c r="E80" s="1479" t="s">
        <v>648</v>
      </c>
      <c r="F80" s="1423" t="s">
        <v>1374</v>
      </c>
      <c r="G80" s="1480">
        <v>1</v>
      </c>
      <c r="H80" s="1112" t="s">
        <v>2077</v>
      </c>
      <c r="I80" s="1481"/>
      <c r="J80" s="1481" t="s">
        <v>2078</v>
      </c>
      <c r="K80" s="1114" t="s">
        <v>1006</v>
      </c>
      <c r="L80" s="1482">
        <v>4151.24</v>
      </c>
      <c r="M80" s="1483">
        <v>10</v>
      </c>
      <c r="N80" s="1484">
        <f t="shared" si="45"/>
        <v>415.12399999999997</v>
      </c>
      <c r="O80" s="1034">
        <f t="shared" si="46"/>
        <v>34.593666666666664</v>
      </c>
      <c r="P80" s="993">
        <f t="shared" si="3"/>
        <v>0</v>
      </c>
      <c r="Q80" s="993">
        <f t="shared" si="6"/>
        <v>0</v>
      </c>
      <c r="R80" s="1034">
        <f t="shared" si="47"/>
        <v>0</v>
      </c>
      <c r="S80" s="1138">
        <f t="shared" si="48"/>
        <v>4151.24</v>
      </c>
      <c r="T80" s="1485">
        <v>619</v>
      </c>
      <c r="U80" s="1132"/>
      <c r="V80" s="1133"/>
      <c r="W80" s="1134"/>
      <c r="X80" s="1134"/>
      <c r="Y80" s="1134"/>
      <c r="Z80" s="1134"/>
    </row>
    <row r="81" spans="1:26" s="1135" customFormat="1" ht="15" customHeight="1" x14ac:dyDescent="0.3">
      <c r="A81" s="1486">
        <v>67</v>
      </c>
      <c r="B81" s="1126">
        <v>45102</v>
      </c>
      <c r="C81" s="1404" t="s">
        <v>2071</v>
      </c>
      <c r="D81" s="983">
        <v>26</v>
      </c>
      <c r="E81" s="1127" t="s">
        <v>1056</v>
      </c>
      <c r="F81" s="987" t="s">
        <v>1374</v>
      </c>
      <c r="G81" s="1128">
        <v>1</v>
      </c>
      <c r="H81" s="994" t="s">
        <v>1057</v>
      </c>
      <c r="I81" s="996"/>
      <c r="J81" s="996" t="s">
        <v>1012</v>
      </c>
      <c r="K81" s="1029" t="s">
        <v>1006</v>
      </c>
      <c r="L81" s="1129">
        <v>70468</v>
      </c>
      <c r="M81" s="1130">
        <v>10</v>
      </c>
      <c r="N81" s="1124">
        <f t="shared" si="45"/>
        <v>7046.8</v>
      </c>
      <c r="O81" s="964">
        <f t="shared" si="46"/>
        <v>587.23333333333335</v>
      </c>
      <c r="P81" s="995">
        <f t="shared" si="3"/>
        <v>0</v>
      </c>
      <c r="Q81" s="995">
        <f t="shared" si="6"/>
        <v>0</v>
      </c>
      <c r="R81" s="964">
        <f t="shared" si="47"/>
        <v>0</v>
      </c>
      <c r="S81" s="972">
        <f t="shared" si="48"/>
        <v>70468</v>
      </c>
      <c r="T81" s="1131">
        <v>619</v>
      </c>
      <c r="U81" s="1132"/>
      <c r="V81" s="1133"/>
      <c r="W81" s="1134"/>
      <c r="X81" s="1134"/>
      <c r="Y81" s="1134"/>
      <c r="Z81" s="1134"/>
    </row>
    <row r="82" spans="1:26" s="1135" customFormat="1" ht="15" customHeight="1" x14ac:dyDescent="0.3">
      <c r="A82" s="1486">
        <v>68</v>
      </c>
      <c r="B82" s="1126">
        <v>45099</v>
      </c>
      <c r="C82" s="1404" t="s">
        <v>2071</v>
      </c>
      <c r="D82" s="983">
        <v>26</v>
      </c>
      <c r="E82" s="1127" t="s">
        <v>366</v>
      </c>
      <c r="F82" s="987" t="s">
        <v>1374</v>
      </c>
      <c r="G82" s="1128">
        <v>1</v>
      </c>
      <c r="H82" s="994" t="s">
        <v>2083</v>
      </c>
      <c r="I82" s="996"/>
      <c r="J82" s="996" t="s">
        <v>1285</v>
      </c>
      <c r="K82" s="1029" t="s">
        <v>1006</v>
      </c>
      <c r="L82" s="1129">
        <v>52901.18</v>
      </c>
      <c r="M82" s="1130">
        <v>10</v>
      </c>
      <c r="N82" s="1124">
        <f t="shared" si="45"/>
        <v>5290.1180000000004</v>
      </c>
      <c r="O82" s="964">
        <f t="shared" si="46"/>
        <v>440.84316666666672</v>
      </c>
      <c r="P82" s="995">
        <f t="shared" si="3"/>
        <v>0</v>
      </c>
      <c r="Q82" s="995">
        <f t="shared" si="6"/>
        <v>0</v>
      </c>
      <c r="R82" s="964">
        <f t="shared" si="47"/>
        <v>0</v>
      </c>
      <c r="S82" s="972">
        <f t="shared" si="48"/>
        <v>52901.18</v>
      </c>
      <c r="T82" s="1131">
        <v>619</v>
      </c>
      <c r="U82" s="1132"/>
      <c r="V82" s="1133"/>
      <c r="W82" s="1134"/>
      <c r="X82" s="1134"/>
      <c r="Y82" s="1134"/>
      <c r="Z82" s="1134"/>
    </row>
    <row r="83" spans="1:26" s="1135" customFormat="1" ht="15" customHeight="1" x14ac:dyDescent="0.3">
      <c r="A83" s="1486">
        <v>69</v>
      </c>
      <c r="B83" s="1126">
        <v>45097</v>
      </c>
      <c r="C83" s="1404" t="s">
        <v>2071</v>
      </c>
      <c r="D83" s="983">
        <v>26</v>
      </c>
      <c r="E83" s="1127" t="s">
        <v>68</v>
      </c>
      <c r="F83" s="987" t="s">
        <v>1374</v>
      </c>
      <c r="G83" s="1128">
        <v>1</v>
      </c>
      <c r="H83" s="994" t="s">
        <v>2088</v>
      </c>
      <c r="I83" s="996"/>
      <c r="J83" s="996" t="s">
        <v>232</v>
      </c>
      <c r="K83" s="1029" t="s">
        <v>1006</v>
      </c>
      <c r="L83" s="1129">
        <v>63012</v>
      </c>
      <c r="M83" s="1130">
        <v>10</v>
      </c>
      <c r="N83" s="1124">
        <f t="shared" si="45"/>
        <v>6301.2</v>
      </c>
      <c r="O83" s="964">
        <f t="shared" si="46"/>
        <v>525.1</v>
      </c>
      <c r="P83" s="995">
        <f t="shared" si="3"/>
        <v>0</v>
      </c>
      <c r="Q83" s="995">
        <f t="shared" si="6"/>
        <v>0</v>
      </c>
      <c r="R83" s="964">
        <f t="shared" si="47"/>
        <v>0</v>
      </c>
      <c r="S83" s="972">
        <f t="shared" si="48"/>
        <v>63012</v>
      </c>
      <c r="T83" s="1131">
        <v>619</v>
      </c>
      <c r="U83" s="1132"/>
      <c r="V83" s="1133"/>
      <c r="W83" s="1134"/>
      <c r="X83" s="1134"/>
      <c r="Y83" s="1134"/>
      <c r="Z83" s="1134"/>
    </row>
    <row r="84" spans="1:26" s="1135" customFormat="1" ht="30" customHeight="1" x14ac:dyDescent="0.3">
      <c r="A84" s="1486">
        <v>70</v>
      </c>
      <c r="B84" s="1126">
        <v>45097</v>
      </c>
      <c r="C84" s="1506" t="s">
        <v>2071</v>
      </c>
      <c r="D84" s="987">
        <v>26</v>
      </c>
      <c r="E84" s="1127" t="s">
        <v>68</v>
      </c>
      <c r="F84" s="987" t="s">
        <v>1374</v>
      </c>
      <c r="G84" s="1128">
        <v>1</v>
      </c>
      <c r="H84" s="994" t="s">
        <v>2089</v>
      </c>
      <c r="I84" s="996"/>
      <c r="J84" s="996"/>
      <c r="K84" s="1029" t="s">
        <v>1006</v>
      </c>
      <c r="L84" s="1129">
        <v>20824.64</v>
      </c>
      <c r="M84" s="1130">
        <v>10</v>
      </c>
      <c r="N84" s="1124">
        <f t="shared" si="45"/>
        <v>2082.4639999999999</v>
      </c>
      <c r="O84" s="964">
        <f t="shared" si="46"/>
        <v>173.53866666666667</v>
      </c>
      <c r="P84" s="995">
        <f t="shared" si="3"/>
        <v>0</v>
      </c>
      <c r="Q84" s="995">
        <f t="shared" si="6"/>
        <v>0</v>
      </c>
      <c r="R84" s="964">
        <f t="shared" ref="R84" si="49">IF(M84=0,"N/A",+N84*P84+O84*Q84)</f>
        <v>0</v>
      </c>
      <c r="S84" s="972">
        <f t="shared" ref="S84" si="50">+L84-R84</f>
        <v>20824.64</v>
      </c>
      <c r="T84" s="1131">
        <v>619</v>
      </c>
      <c r="U84" s="1132"/>
      <c r="V84" s="1133"/>
      <c r="W84" s="1134"/>
      <c r="X84" s="1134"/>
      <c r="Y84" s="1134"/>
      <c r="Z84" s="1134"/>
    </row>
    <row r="85" spans="1:26" s="1135" customFormat="1" ht="30" customHeight="1" x14ac:dyDescent="0.3">
      <c r="A85" s="1486">
        <v>71</v>
      </c>
      <c r="B85" s="1126">
        <v>45097</v>
      </c>
      <c r="C85" s="1506" t="s">
        <v>2071</v>
      </c>
      <c r="D85" s="987">
        <v>26</v>
      </c>
      <c r="E85" s="1127" t="s">
        <v>68</v>
      </c>
      <c r="F85" s="987" t="s">
        <v>1374</v>
      </c>
      <c r="G85" s="1128">
        <v>1</v>
      </c>
      <c r="H85" s="994" t="s">
        <v>2093</v>
      </c>
      <c r="I85" s="996"/>
      <c r="J85" s="996"/>
      <c r="K85" s="1029" t="s">
        <v>1006</v>
      </c>
      <c r="L85" s="1129">
        <v>14726.4</v>
      </c>
      <c r="M85" s="1130">
        <v>10</v>
      </c>
      <c r="N85" s="1124">
        <f t="shared" si="45"/>
        <v>1472.6399999999999</v>
      </c>
      <c r="O85" s="964">
        <f t="shared" si="46"/>
        <v>122.71999999999998</v>
      </c>
      <c r="P85" s="995">
        <f t="shared" si="3"/>
        <v>0</v>
      </c>
      <c r="Q85" s="995">
        <f t="shared" si="6"/>
        <v>0</v>
      </c>
      <c r="R85" s="964">
        <f t="shared" ref="R85" si="51">IF(M85=0,"N/A",+N85*P85+O85*Q85)</f>
        <v>0</v>
      </c>
      <c r="S85" s="972">
        <f t="shared" ref="S85" si="52">+L85-R85</f>
        <v>14726.4</v>
      </c>
      <c r="T85" s="1131">
        <v>619</v>
      </c>
      <c r="U85" s="1132"/>
      <c r="V85" s="1133"/>
      <c r="W85" s="1134"/>
      <c r="X85" s="1134"/>
      <c r="Y85" s="1134"/>
      <c r="Z85" s="1134"/>
    </row>
    <row r="86" spans="1:26" ht="15" customHeight="1" x14ac:dyDescent="0.3">
      <c r="A86" s="1116"/>
      <c r="B86" s="1116"/>
      <c r="C86" s="1116"/>
      <c r="D86" s="1116"/>
      <c r="E86" s="1116"/>
      <c r="F86" s="1116"/>
      <c r="G86" s="1116"/>
      <c r="H86" s="1116"/>
      <c r="I86" s="1116"/>
      <c r="J86" s="1116"/>
      <c r="K86" s="1116"/>
      <c r="L86" s="1487">
        <f>SUM(L14:L85)</f>
        <v>4303498.5100000016</v>
      </c>
      <c r="M86" s="1500"/>
      <c r="N86" s="1488">
        <f>SUM(N14:N85)</f>
        <v>330764.68799999997</v>
      </c>
      <c r="O86" s="1119">
        <f>SUM(O14:O85)</f>
        <v>27440.557333333327</v>
      </c>
      <c r="P86" s="1118"/>
      <c r="Q86" s="1120"/>
      <c r="R86" s="1117">
        <f>SUM(R14:R85)</f>
        <v>1761286.526166667</v>
      </c>
      <c r="S86" s="1121">
        <f>SUM(S14:S85)</f>
        <v>2542211.9838333339</v>
      </c>
      <c r="T86" s="1122"/>
      <c r="U86" s="4"/>
      <c r="V86" s="4"/>
      <c r="W86" s="4"/>
      <c r="X86" s="4"/>
      <c r="Y86" s="4"/>
      <c r="Z86" s="4"/>
    </row>
    <row r="87" spans="1:26" ht="14.25" customHeight="1" x14ac:dyDescent="0.3">
      <c r="A87" s="209"/>
      <c r="B87" s="73"/>
      <c r="C87" s="73"/>
      <c r="D87" s="213"/>
      <c r="E87" s="73"/>
      <c r="F87" s="73"/>
      <c r="G87" s="73"/>
      <c r="H87" s="113"/>
      <c r="I87" s="73"/>
      <c r="J87" s="73"/>
      <c r="K87" s="73"/>
      <c r="L87" s="73"/>
      <c r="M87" s="73"/>
      <c r="N87" s="73"/>
      <c r="O87" s="73"/>
      <c r="P87" s="73"/>
      <c r="Q87" s="73"/>
      <c r="R87" s="73"/>
      <c r="T87" s="57"/>
      <c r="U87" s="4"/>
      <c r="V87" s="4"/>
      <c r="W87" s="4"/>
      <c r="X87" s="4"/>
      <c r="Y87" s="4"/>
      <c r="Z87" s="4"/>
    </row>
    <row r="88" spans="1:26" ht="31.5" customHeight="1" x14ac:dyDescent="0.3">
      <c r="A88" s="73"/>
      <c r="B88" s="73"/>
      <c r="C88" s="73"/>
      <c r="D88" s="213"/>
      <c r="E88" s="73"/>
      <c r="F88" s="73"/>
      <c r="G88" s="49" t="s">
        <v>90</v>
      </c>
      <c r="H88" s="50" t="s">
        <v>91</v>
      </c>
      <c r="I88" s="50" t="s">
        <v>92</v>
      </c>
      <c r="J88" s="49" t="s">
        <v>93</v>
      </c>
      <c r="K88" s="51" t="s">
        <v>94</v>
      </c>
      <c r="L88" s="51" t="s">
        <v>95</v>
      </c>
      <c r="M88" s="73"/>
      <c r="N88" s="73"/>
      <c r="O88" s="73"/>
      <c r="P88" s="73"/>
      <c r="Q88" s="1763"/>
      <c r="R88" s="1752"/>
      <c r="S88" s="71"/>
    </row>
    <row r="89" spans="1:26" ht="16.5" customHeight="1" x14ac:dyDescent="0.3">
      <c r="A89" s="73"/>
      <c r="B89" s="73"/>
      <c r="C89" s="73"/>
      <c r="D89" s="213"/>
      <c r="E89" s="73"/>
      <c r="F89" s="73"/>
      <c r="G89" s="53">
        <v>611</v>
      </c>
      <c r="H89" s="54" t="s">
        <v>96</v>
      </c>
      <c r="I89" s="55">
        <f t="shared" ref="I89:I98" si="53">+SUMIF($T$1:$T$502,G89,$L$1:$L$502)</f>
        <v>692790</v>
      </c>
      <c r="J89" s="55">
        <f t="shared" ref="J89:J98" si="54">+SUMIF($T$1:$T$502,G89,$R$1:$R$502)</f>
        <v>692790</v>
      </c>
      <c r="K89" s="55">
        <f t="shared" ref="K89:K98" si="55">+SUMIF($T$1:$T$502,G89,$O$1:$O$502)</f>
        <v>0</v>
      </c>
      <c r="L89" s="56">
        <f t="shared" ref="L89:L98" si="56">+I89-J89</f>
        <v>0</v>
      </c>
      <c r="M89" s="73"/>
      <c r="N89" s="73"/>
      <c r="O89" s="73"/>
      <c r="P89" s="73"/>
      <c r="Q89" s="1763"/>
      <c r="R89" s="1752"/>
    </row>
    <row r="90" spans="1:26" ht="16.5" customHeight="1" x14ac:dyDescent="0.3">
      <c r="A90" s="73"/>
      <c r="B90" s="73"/>
      <c r="C90" s="73"/>
      <c r="D90" s="213"/>
      <c r="E90" s="73"/>
      <c r="F90" s="73"/>
      <c r="G90" s="53">
        <v>612</v>
      </c>
      <c r="H90" s="54" t="s">
        <v>97</v>
      </c>
      <c r="I90" s="55">
        <f t="shared" si="53"/>
        <v>51471.6</v>
      </c>
      <c r="J90" s="55">
        <f t="shared" si="54"/>
        <v>10081.92</v>
      </c>
      <c r="K90" s="55">
        <f t="shared" si="55"/>
        <v>113.28000000000002</v>
      </c>
      <c r="L90" s="56">
        <f t="shared" si="56"/>
        <v>41389.68</v>
      </c>
      <c r="M90" s="73"/>
      <c r="N90" s="73"/>
      <c r="O90" s="73"/>
      <c r="P90" s="73"/>
      <c r="Q90" s="1763"/>
      <c r="R90" s="1752"/>
    </row>
    <row r="91" spans="1:26" ht="16.5" customHeight="1" x14ac:dyDescent="0.3">
      <c r="A91" s="73"/>
      <c r="B91" s="73"/>
      <c r="C91" s="73"/>
      <c r="D91" s="213"/>
      <c r="E91" s="73"/>
      <c r="F91" s="73"/>
      <c r="G91" s="53">
        <v>613</v>
      </c>
      <c r="H91" s="54" t="s">
        <v>98</v>
      </c>
      <c r="I91" s="55">
        <f t="shared" si="53"/>
        <v>0</v>
      </c>
      <c r="J91" s="55">
        <f t="shared" si="54"/>
        <v>0</v>
      </c>
      <c r="K91" s="55">
        <f t="shared" si="55"/>
        <v>0</v>
      </c>
      <c r="L91" s="56">
        <f t="shared" si="56"/>
        <v>0</v>
      </c>
      <c r="M91" s="73"/>
      <c r="N91" s="73"/>
      <c r="O91" s="73"/>
      <c r="P91" s="73"/>
      <c r="Q91" s="211"/>
      <c r="R91" s="211"/>
    </row>
    <row r="92" spans="1:26" ht="16.5" customHeight="1" x14ac:dyDescent="0.3">
      <c r="A92" s="73"/>
      <c r="B92" s="73"/>
      <c r="C92" s="73"/>
      <c r="D92" s="213"/>
      <c r="E92" s="73"/>
      <c r="F92" s="73"/>
      <c r="G92" s="53">
        <v>614</v>
      </c>
      <c r="H92" s="54" t="s">
        <v>99</v>
      </c>
      <c r="I92" s="55">
        <f t="shared" si="53"/>
        <v>155945.82999999999</v>
      </c>
      <c r="J92" s="55">
        <f t="shared" si="54"/>
        <v>88963.998333333337</v>
      </c>
      <c r="K92" s="55">
        <f t="shared" si="55"/>
        <v>1596.8251666666665</v>
      </c>
      <c r="L92" s="56">
        <f t="shared" si="56"/>
        <v>66981.831666666651</v>
      </c>
      <c r="M92" s="73"/>
      <c r="N92" s="73"/>
      <c r="O92" s="73"/>
      <c r="P92" s="73"/>
      <c r="Q92" s="211"/>
      <c r="R92" s="211"/>
    </row>
    <row r="93" spans="1:26" ht="16.5" customHeight="1" x14ac:dyDescent="0.3">
      <c r="A93" s="73"/>
      <c r="B93" s="73"/>
      <c r="C93" s="73"/>
      <c r="D93" s="213"/>
      <c r="E93" s="73"/>
      <c r="F93" s="73"/>
      <c r="G93" s="53">
        <v>615</v>
      </c>
      <c r="H93" s="54" t="s">
        <v>100</v>
      </c>
      <c r="I93" s="55">
        <f t="shared" si="53"/>
        <v>0</v>
      </c>
      <c r="J93" s="55">
        <f t="shared" si="54"/>
        <v>0</v>
      </c>
      <c r="K93" s="55">
        <f t="shared" si="55"/>
        <v>0</v>
      </c>
      <c r="L93" s="56">
        <f t="shared" si="56"/>
        <v>0</v>
      </c>
      <c r="M93" s="73"/>
      <c r="N93" s="73"/>
      <c r="O93" s="73"/>
      <c r="P93" s="73"/>
      <c r="Q93" s="211"/>
      <c r="R93" s="211"/>
    </row>
    <row r="94" spans="1:26" ht="16.5" customHeight="1" x14ac:dyDescent="0.3">
      <c r="A94" s="73"/>
      <c r="B94" s="73"/>
      <c r="C94" s="73"/>
      <c r="D94" s="213"/>
      <c r="E94" s="73"/>
      <c r="F94" s="73"/>
      <c r="G94" s="53">
        <v>616</v>
      </c>
      <c r="H94" s="54" t="s">
        <v>101</v>
      </c>
      <c r="I94" s="55">
        <f t="shared" si="53"/>
        <v>7387.74</v>
      </c>
      <c r="J94" s="55">
        <f t="shared" si="54"/>
        <v>2667.7950000000001</v>
      </c>
      <c r="K94" s="55">
        <f t="shared" si="55"/>
        <v>205.215</v>
      </c>
      <c r="L94" s="56">
        <f t="shared" si="56"/>
        <v>4719.9449999999997</v>
      </c>
      <c r="M94" s="73"/>
      <c r="N94" s="73"/>
      <c r="O94" s="73"/>
      <c r="P94" s="73"/>
      <c r="Q94" s="211"/>
      <c r="R94" s="211"/>
    </row>
    <row r="95" spans="1:26" ht="16.5" customHeight="1" x14ac:dyDescent="0.3">
      <c r="A95" s="73"/>
      <c r="B95" s="73"/>
      <c r="C95" s="73"/>
      <c r="D95" s="213"/>
      <c r="E95" s="73"/>
      <c r="F95" s="73"/>
      <c r="G95" s="53">
        <v>617</v>
      </c>
      <c r="H95" s="54" t="s">
        <v>102</v>
      </c>
      <c r="I95" s="55">
        <f t="shared" si="53"/>
        <v>563892.10000000009</v>
      </c>
      <c r="J95" s="55">
        <f t="shared" si="54"/>
        <v>155265.4213333333</v>
      </c>
      <c r="K95" s="55">
        <f t="shared" si="55"/>
        <v>4449.3101666666662</v>
      </c>
      <c r="L95" s="56">
        <f t="shared" si="56"/>
        <v>408626.67866666679</v>
      </c>
      <c r="M95" s="73"/>
      <c r="N95" s="73"/>
      <c r="O95" s="73"/>
      <c r="P95" s="73"/>
      <c r="Q95" s="211"/>
      <c r="R95" s="211"/>
    </row>
    <row r="96" spans="1:26" ht="16.5" customHeight="1" x14ac:dyDescent="0.3">
      <c r="A96" s="73"/>
      <c r="B96" s="73"/>
      <c r="C96" s="73"/>
      <c r="D96" s="213"/>
      <c r="E96" s="73"/>
      <c r="F96" s="73"/>
      <c r="G96" s="53">
        <v>618</v>
      </c>
      <c r="H96" s="64" t="s">
        <v>103</v>
      </c>
      <c r="I96" s="55">
        <f t="shared" si="53"/>
        <v>1820985.97</v>
      </c>
      <c r="J96" s="55">
        <f t="shared" si="54"/>
        <v>725684.82650000008</v>
      </c>
      <c r="K96" s="55">
        <f t="shared" si="55"/>
        <v>12913.216416666668</v>
      </c>
      <c r="L96" s="56">
        <f t="shared" si="56"/>
        <v>1095301.1434999998</v>
      </c>
      <c r="M96" s="73"/>
      <c r="N96" s="73"/>
      <c r="O96" s="73"/>
      <c r="P96" s="73"/>
      <c r="Q96" s="211"/>
      <c r="R96" s="211"/>
    </row>
    <row r="97" spans="1:19" ht="16.5" customHeight="1" x14ac:dyDescent="0.3">
      <c r="A97" s="73"/>
      <c r="B97" s="73"/>
      <c r="C97" s="73"/>
      <c r="D97" s="213"/>
      <c r="E97" s="73"/>
      <c r="F97" s="73"/>
      <c r="G97" s="53">
        <v>619</v>
      </c>
      <c r="H97" s="54" t="s">
        <v>104</v>
      </c>
      <c r="I97" s="55">
        <f t="shared" si="53"/>
        <v>1011025.2700000001</v>
      </c>
      <c r="J97" s="55">
        <f t="shared" si="54"/>
        <v>85832.565000000002</v>
      </c>
      <c r="K97" s="55">
        <f t="shared" si="55"/>
        <v>8162.7105833333344</v>
      </c>
      <c r="L97" s="56">
        <f t="shared" si="56"/>
        <v>925192.70500000007</v>
      </c>
      <c r="M97" s="73"/>
      <c r="N97" s="73"/>
      <c r="O97" s="73"/>
      <c r="P97" s="73"/>
      <c r="Q97" s="211"/>
      <c r="R97" s="211"/>
    </row>
    <row r="98" spans="1:19" ht="16.5" customHeight="1" x14ac:dyDescent="0.3">
      <c r="A98" s="73"/>
      <c r="B98" s="73"/>
      <c r="C98" s="73"/>
      <c r="D98" s="213"/>
      <c r="E98" s="73"/>
      <c r="F98" s="73"/>
      <c r="G98" s="53">
        <v>694</v>
      </c>
      <c r="H98" s="54" t="s">
        <v>105</v>
      </c>
      <c r="I98" s="55">
        <f t="shared" si="53"/>
        <v>0</v>
      </c>
      <c r="J98" s="55">
        <f t="shared" si="54"/>
        <v>0</v>
      </c>
      <c r="K98" s="55">
        <f t="shared" si="55"/>
        <v>0</v>
      </c>
      <c r="L98" s="56">
        <f t="shared" si="56"/>
        <v>0</v>
      </c>
      <c r="M98" s="73"/>
      <c r="N98" s="73"/>
      <c r="O98" s="73"/>
      <c r="P98" s="73"/>
      <c r="Q98" s="73"/>
    </row>
    <row r="99" spans="1:19" ht="16.5" customHeight="1" x14ac:dyDescent="0.3">
      <c r="A99" s="73"/>
      <c r="B99" s="73"/>
      <c r="C99" s="73"/>
      <c r="D99" s="213"/>
      <c r="E99" s="73"/>
      <c r="F99" s="73"/>
      <c r="G99" s="65"/>
      <c r="H99" s="66" t="s">
        <v>124</v>
      </c>
      <c r="I99" s="527">
        <f t="shared" ref="I99:L99" si="57">SUM(I89:I98)</f>
        <v>4303498.5100000007</v>
      </c>
      <c r="J99" s="527">
        <f t="shared" si="57"/>
        <v>1761286.5261666668</v>
      </c>
      <c r="K99" s="527">
        <f t="shared" si="57"/>
        <v>27440.557333333334</v>
      </c>
      <c r="L99" s="527">
        <f t="shared" si="57"/>
        <v>2542211.9838333335</v>
      </c>
      <c r="M99" s="73"/>
      <c r="N99" s="73"/>
      <c r="O99" s="73"/>
      <c r="P99" s="73"/>
      <c r="Q99" s="73"/>
    </row>
    <row r="100" spans="1:19" ht="15" customHeight="1" x14ac:dyDescent="0.3">
      <c r="A100" s="73"/>
      <c r="B100" s="73"/>
      <c r="C100" s="73"/>
      <c r="D100" s="213"/>
      <c r="E100" s="73"/>
      <c r="F100" s="73"/>
      <c r="G100" s="114"/>
      <c r="H100" s="73"/>
      <c r="I100" s="71">
        <f>+I99-L86</f>
        <v>0</v>
      </c>
      <c r="J100" s="71">
        <f>+J99-R86</f>
        <v>0</v>
      </c>
      <c r="K100" s="71">
        <f>+K99-O86</f>
        <v>0</v>
      </c>
      <c r="L100" s="71">
        <f>+L99-S86</f>
        <v>0</v>
      </c>
      <c r="M100" s="73"/>
      <c r="N100" s="73"/>
      <c r="O100" s="73"/>
      <c r="P100" s="73"/>
      <c r="Q100" s="73"/>
      <c r="R100" s="604"/>
    </row>
    <row r="101" spans="1:19" ht="15" customHeight="1" x14ac:dyDescent="0.3">
      <c r="A101" s="73"/>
      <c r="B101" s="73"/>
      <c r="C101" s="73"/>
      <c r="D101" s="213"/>
      <c r="E101" s="73"/>
      <c r="F101" s="73"/>
      <c r="G101" s="113"/>
      <c r="H101" s="71"/>
      <c r="I101" s="73"/>
      <c r="J101" s="73"/>
      <c r="K101" s="73"/>
      <c r="L101" s="73"/>
      <c r="M101" s="73"/>
      <c r="N101" s="73"/>
      <c r="O101" s="73"/>
      <c r="P101" s="73"/>
      <c r="Q101" s="73"/>
      <c r="R101" s="604"/>
      <c r="S101" s="73"/>
    </row>
    <row r="102" spans="1:19" ht="15" hidden="1" customHeight="1" x14ac:dyDescent="0.3">
      <c r="A102" s="73"/>
      <c r="B102" s="73"/>
      <c r="C102" s="73"/>
      <c r="D102" s="73"/>
      <c r="E102" s="73"/>
      <c r="F102" s="73"/>
      <c r="G102" s="73"/>
      <c r="H102" s="210"/>
      <c r="I102" s="73"/>
      <c r="J102" s="73"/>
      <c r="K102" s="73"/>
      <c r="L102" s="73"/>
      <c r="M102" s="73"/>
      <c r="N102" s="73"/>
      <c r="O102" s="73"/>
      <c r="P102" s="73"/>
      <c r="Q102" s="73"/>
      <c r="R102" s="73"/>
      <c r="S102" s="73"/>
    </row>
    <row r="103" spans="1:19" ht="15" hidden="1" customHeight="1" x14ac:dyDescent="0.3">
      <c r="A103" s="73"/>
      <c r="B103" s="1748" t="s">
        <v>106</v>
      </c>
      <c r="C103" s="1749"/>
      <c r="D103" s="1749"/>
      <c r="E103" s="1749"/>
      <c r="F103" s="1749"/>
      <c r="G103" s="1749"/>
      <c r="H103" s="81"/>
      <c r="I103" s="1748" t="s">
        <v>107</v>
      </c>
      <c r="J103" s="1749"/>
      <c r="K103" s="1749"/>
      <c r="L103" s="1749"/>
      <c r="M103" s="1749"/>
      <c r="O103" s="1748" t="s">
        <v>108</v>
      </c>
      <c r="P103" s="1749"/>
      <c r="Q103" s="1749"/>
      <c r="R103" s="1749"/>
      <c r="S103" s="1749"/>
    </row>
    <row r="104" spans="1:19" ht="12.75" hidden="1" customHeight="1" x14ac:dyDescent="0.2">
      <c r="H104" s="3"/>
      <c r="O104" s="71"/>
    </row>
    <row r="105" spans="1:19" ht="12.75" hidden="1" customHeight="1" x14ac:dyDescent="0.2">
      <c r="H105" s="3"/>
      <c r="O105" s="71"/>
    </row>
    <row r="106" spans="1:19" ht="12.75" customHeight="1" x14ac:dyDescent="0.2">
      <c r="H106" s="3"/>
      <c r="O106" s="71"/>
    </row>
    <row r="107" spans="1:19" ht="12.75" customHeight="1" x14ac:dyDescent="0.2">
      <c r="H107" s="3"/>
    </row>
    <row r="108" spans="1:19" ht="12.75" customHeight="1" x14ac:dyDescent="0.2">
      <c r="H108" s="3"/>
    </row>
    <row r="109" spans="1:19" ht="12.75" customHeight="1" x14ac:dyDescent="0.2">
      <c r="H109" s="3"/>
    </row>
    <row r="110" spans="1:19" ht="12.75" customHeight="1" x14ac:dyDescent="0.2">
      <c r="H110" s="3"/>
    </row>
    <row r="111" spans="1:19" ht="12.75" customHeight="1" x14ac:dyDescent="0.2">
      <c r="H111" s="3"/>
    </row>
    <row r="112" spans="1:19"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row r="1001" spans="8:8" ht="12.75" customHeight="1" x14ac:dyDescent="0.2">
      <c r="H1001" s="3"/>
    </row>
    <row r="1002" spans="8:8" ht="12.75" customHeight="1" x14ac:dyDescent="0.2">
      <c r="H1002" s="3"/>
    </row>
    <row r="1003" spans="8:8" ht="12.75" customHeight="1" x14ac:dyDescent="0.2">
      <c r="H1003" s="3"/>
    </row>
    <row r="1004" spans="8:8" ht="12.75" customHeight="1" x14ac:dyDescent="0.2">
      <c r="H1004" s="3"/>
    </row>
    <row r="1005" spans="8:8" ht="12.75" customHeight="1" x14ac:dyDescent="0.2">
      <c r="H1005" s="3"/>
    </row>
    <row r="1006" spans="8:8" ht="12.75" customHeight="1" x14ac:dyDescent="0.2">
      <c r="H1006" s="3"/>
    </row>
    <row r="1007" spans="8:8" ht="12.75" customHeight="1" x14ac:dyDescent="0.2">
      <c r="H1007" s="3"/>
    </row>
    <row r="1008" spans="8:8" ht="12.75" customHeight="1" x14ac:dyDescent="0.2">
      <c r="H1008" s="3"/>
    </row>
    <row r="1009" spans="8:8" ht="12.75" customHeight="1" x14ac:dyDescent="0.2">
      <c r="H1009" s="3"/>
    </row>
    <row r="1010" spans="8:8" ht="12.75" customHeight="1" x14ac:dyDescent="0.2">
      <c r="H1010" s="3"/>
    </row>
    <row r="1011" spans="8:8" ht="12.75" customHeight="1" x14ac:dyDescent="0.2">
      <c r="H1011" s="3"/>
    </row>
    <row r="1012" spans="8:8" ht="12.75" customHeight="1" x14ac:dyDescent="0.2">
      <c r="H1012" s="3"/>
    </row>
    <row r="1013" spans="8:8" ht="12.75" customHeight="1" x14ac:dyDescent="0.2">
      <c r="H1013" s="3"/>
    </row>
    <row r="1014" spans="8:8" ht="12.75" customHeight="1" x14ac:dyDescent="0.2">
      <c r="H1014" s="3"/>
    </row>
    <row r="1015" spans="8:8" ht="12.75" customHeight="1" x14ac:dyDescent="0.2">
      <c r="H1015" s="3"/>
    </row>
    <row r="1016" spans="8:8" ht="12.75" customHeight="1" x14ac:dyDescent="0.2">
      <c r="H1016" s="3"/>
    </row>
    <row r="1017" spans="8:8" ht="12.75" customHeight="1" x14ac:dyDescent="0.2">
      <c r="H1017" s="3"/>
    </row>
    <row r="1018" spans="8:8" ht="12.75" customHeight="1" x14ac:dyDescent="0.2">
      <c r="H1018" s="3"/>
    </row>
    <row r="1019" spans="8:8" ht="12.75" customHeight="1" x14ac:dyDescent="0.2">
      <c r="H1019" s="3"/>
    </row>
    <row r="1020" spans="8:8" ht="12.75" customHeight="1" x14ac:dyDescent="0.2">
      <c r="H1020" s="3"/>
    </row>
    <row r="1021" spans="8:8" ht="12.75" customHeight="1" x14ac:dyDescent="0.2">
      <c r="H1021" s="3"/>
    </row>
    <row r="1022" spans="8:8" ht="12.75" customHeight="1" x14ac:dyDescent="0.2">
      <c r="H1022" s="3"/>
    </row>
    <row r="1023" spans="8:8" ht="12.75" customHeight="1" x14ac:dyDescent="0.2">
      <c r="H1023" s="3"/>
    </row>
    <row r="1024" spans="8:8" ht="12.75" customHeight="1" x14ac:dyDescent="0.2">
      <c r="H1024" s="3"/>
    </row>
    <row r="1025" spans="8:8" ht="12.75" customHeight="1" x14ac:dyDescent="0.2">
      <c r="H1025" s="3"/>
    </row>
    <row r="1026" spans="8:8" ht="12.75" customHeight="1" x14ac:dyDescent="0.2">
      <c r="H1026" s="3"/>
    </row>
  </sheetData>
  <mergeCells count="11">
    <mergeCell ref="Q90:R90"/>
    <mergeCell ref="B103:G103"/>
    <mergeCell ref="I103:M103"/>
    <mergeCell ref="O103:S103"/>
    <mergeCell ref="A7:S7"/>
    <mergeCell ref="A8:S8"/>
    <mergeCell ref="A9:S9"/>
    <mergeCell ref="A10:S10"/>
    <mergeCell ref="A11:S11"/>
    <mergeCell ref="Q88:R88"/>
    <mergeCell ref="Q89:R89"/>
  </mergeCells>
  <phoneticPr fontId="114" type="noConversion"/>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0"/>
  <sheetViews>
    <sheetView topLeftCell="K1" workbookViewId="0">
      <selection activeCell="C5" sqref="C5"/>
    </sheetView>
  </sheetViews>
  <sheetFormatPr baseColWidth="10" defaultColWidth="14.42578125" defaultRowHeight="15" customHeight="1" x14ac:dyDescent="0.2"/>
  <cols>
    <col min="1" max="1" width="4.140625" customWidth="1"/>
    <col min="2" max="2" width="11" customWidth="1"/>
    <col min="3" max="3" width="9.140625" customWidth="1"/>
    <col min="4" max="4" width="8.5703125" customWidth="1"/>
    <col min="5" max="5" width="12" customWidth="1"/>
    <col min="6" max="6" width="8" customWidth="1"/>
    <col min="7" max="7" width="13.42578125" customWidth="1"/>
    <col min="8" max="8" width="43.5703125" customWidth="1"/>
    <col min="9" max="10" width="23.28515625" customWidth="1"/>
    <col min="11" max="11" width="26.140625" customWidth="1"/>
    <col min="12" max="12" width="23.28515625" customWidth="1"/>
    <col min="13" max="13" width="6.28515625" customWidth="1"/>
    <col min="14" max="15" width="15.85546875" customWidth="1"/>
    <col min="16" max="16" width="8.42578125" customWidth="1"/>
    <col min="17" max="17" width="8.85546875" customWidth="1"/>
    <col min="18" max="18" width="19.28515625" customWidth="1"/>
    <col min="19" max="19" width="16.5703125" customWidth="1"/>
    <col min="20" max="20" width="9.28515625" hidden="1" customWidth="1"/>
    <col min="21" max="21" width="12.5703125" hidden="1" customWidth="1"/>
    <col min="22" max="22" width="18.28515625" hidden="1" customWidth="1"/>
    <col min="23" max="23" width="34.42578125" hidden="1" customWidth="1"/>
    <col min="24" max="26" width="10" customWidth="1"/>
  </cols>
  <sheetData>
    <row r="1" spans="1:26" ht="12.75" customHeight="1" x14ac:dyDescent="0.2">
      <c r="A1" s="4"/>
    </row>
    <row r="2" spans="1:26" ht="12.75" customHeight="1" x14ac:dyDescent="0.2"/>
    <row r="3" spans="1:26" ht="12.75" customHeight="1" x14ac:dyDescent="0.2"/>
    <row r="4" spans="1:26" ht="12.75" customHeight="1" x14ac:dyDescent="0.2">
      <c r="B4" s="82"/>
      <c r="C4" s="262"/>
      <c r="D4" s="262"/>
      <c r="E4" s="262"/>
      <c r="G4" s="2"/>
    </row>
    <row r="5" spans="1:26" ht="12.75" customHeight="1" x14ac:dyDescent="0.2">
      <c r="C5" s="262"/>
      <c r="D5" s="262"/>
      <c r="E5" s="262"/>
      <c r="G5" s="2"/>
    </row>
    <row r="6" spans="1:26" ht="12.75" customHeight="1" x14ac:dyDescent="0.2">
      <c r="C6" s="262"/>
      <c r="D6" s="262"/>
      <c r="E6" s="262"/>
      <c r="G6" s="2"/>
    </row>
    <row r="7" spans="1:26" ht="12.75" customHeight="1" x14ac:dyDescent="0.2">
      <c r="C7" s="262"/>
      <c r="D7" s="262"/>
      <c r="E7" s="262"/>
      <c r="G7" s="2"/>
    </row>
    <row r="8" spans="1:26" ht="12.75" customHeight="1" x14ac:dyDescent="0.2">
      <c r="C8" s="262"/>
      <c r="D8" s="262"/>
      <c r="E8" s="262"/>
      <c r="G8" s="2"/>
    </row>
    <row r="9" spans="1:26" ht="12.75" customHeight="1" x14ac:dyDescent="0.2">
      <c r="A9" s="1753" t="s">
        <v>0</v>
      </c>
      <c r="B9" s="1746"/>
      <c r="C9" s="1746"/>
      <c r="D9" s="1746"/>
      <c r="E9" s="1746"/>
      <c r="F9" s="1746"/>
      <c r="G9" s="1746"/>
      <c r="H9" s="1746"/>
      <c r="I9" s="1746"/>
      <c r="J9" s="1746"/>
      <c r="K9" s="1746"/>
      <c r="L9" s="1746"/>
      <c r="M9" s="1746"/>
      <c r="N9" s="1746"/>
      <c r="O9" s="1746"/>
      <c r="P9" s="1746"/>
      <c r="Q9" s="1746"/>
      <c r="R9" s="1746"/>
      <c r="S9" s="1747"/>
    </row>
    <row r="10" spans="1:26" ht="12.75" customHeight="1" x14ac:dyDescent="0.2">
      <c r="A10" s="1753" t="s">
        <v>1</v>
      </c>
      <c r="B10" s="1746"/>
      <c r="C10" s="1746"/>
      <c r="D10" s="1746"/>
      <c r="E10" s="1746"/>
      <c r="F10" s="1746"/>
      <c r="G10" s="1746"/>
      <c r="H10" s="1746"/>
      <c r="I10" s="1746"/>
      <c r="J10" s="1746"/>
      <c r="K10" s="1746"/>
      <c r="L10" s="1746"/>
      <c r="M10" s="1746"/>
      <c r="N10" s="1746"/>
      <c r="O10" s="1746"/>
      <c r="P10" s="1746"/>
      <c r="Q10" s="1746"/>
      <c r="R10" s="1746"/>
      <c r="S10" s="1747"/>
    </row>
    <row r="11" spans="1:26" ht="12.75" customHeight="1" x14ac:dyDescent="0.2">
      <c r="A11" s="1753" t="s">
        <v>2</v>
      </c>
      <c r="B11" s="1746"/>
      <c r="C11" s="1746"/>
      <c r="D11" s="1746"/>
      <c r="E11" s="1746"/>
      <c r="F11" s="1746"/>
      <c r="G11" s="1746"/>
      <c r="H11" s="1746"/>
      <c r="I11" s="1746"/>
      <c r="J11" s="1746"/>
      <c r="K11" s="1746"/>
      <c r="L11" s="1746"/>
      <c r="M11" s="1746"/>
      <c r="N11" s="1746"/>
      <c r="O11" s="1746"/>
      <c r="P11" s="1746"/>
      <c r="Q11" s="1746"/>
      <c r="R11" s="1746"/>
      <c r="S11" s="1747"/>
    </row>
    <row r="12" spans="1:26" ht="12.75" customHeight="1" x14ac:dyDescent="0.2">
      <c r="A12" s="1753" t="s">
        <v>3</v>
      </c>
      <c r="B12" s="1746"/>
      <c r="C12" s="1746"/>
      <c r="D12" s="1746"/>
      <c r="E12" s="1746"/>
      <c r="F12" s="1746"/>
      <c r="G12" s="1746"/>
      <c r="H12" s="1746"/>
      <c r="I12" s="1746"/>
      <c r="J12" s="1746"/>
      <c r="K12" s="1746"/>
      <c r="L12" s="1746"/>
      <c r="M12" s="1746"/>
      <c r="N12" s="1746"/>
      <c r="O12" s="1746"/>
      <c r="P12" s="1746"/>
      <c r="Q12" s="1746"/>
      <c r="R12" s="1746"/>
      <c r="S12" s="1747"/>
    </row>
    <row r="13" spans="1:26" ht="12.75" customHeight="1" x14ac:dyDescent="0.2">
      <c r="A13" s="1792" t="str">
        <f>+'08-OFIC_HORTICULTURA'!A11:S11</f>
        <v>30 de junio  2023</v>
      </c>
      <c r="B13" s="1746"/>
      <c r="C13" s="1746"/>
      <c r="D13" s="1746"/>
      <c r="E13" s="1746"/>
      <c r="F13" s="1746"/>
      <c r="G13" s="1746"/>
      <c r="H13" s="1746"/>
      <c r="I13" s="1746"/>
      <c r="J13" s="1746"/>
      <c r="K13" s="1746"/>
      <c r="L13" s="1746"/>
      <c r="M13" s="1746"/>
      <c r="N13" s="1746"/>
      <c r="O13" s="1746"/>
      <c r="P13" s="1746"/>
      <c r="Q13" s="1746"/>
      <c r="R13" s="1746"/>
      <c r="S13" s="1747"/>
    </row>
    <row r="14" spans="1:26" ht="12.75" customHeight="1" x14ac:dyDescent="0.2">
      <c r="A14" s="86"/>
      <c r="B14" s="86"/>
      <c r="C14" s="86"/>
      <c r="D14" s="86"/>
      <c r="E14" s="86"/>
      <c r="F14" s="86"/>
      <c r="G14" s="86"/>
      <c r="H14" s="86"/>
      <c r="I14" s="86"/>
      <c r="J14" s="86"/>
      <c r="K14" s="86"/>
      <c r="L14" s="86"/>
      <c r="M14" s="86"/>
      <c r="N14" s="86"/>
      <c r="O14" s="86"/>
      <c r="P14" s="86"/>
      <c r="Q14" s="86"/>
      <c r="R14" s="86"/>
      <c r="S14" s="86"/>
    </row>
    <row r="15" spans="1:26" ht="36" customHeight="1" x14ac:dyDescent="0.2">
      <c r="A15" s="88" t="s">
        <v>6</v>
      </c>
      <c r="B15" s="216" t="s">
        <v>7</v>
      </c>
      <c r="C15" s="217" t="s">
        <v>110</v>
      </c>
      <c r="D15" s="217" t="s">
        <v>9</v>
      </c>
      <c r="E15" s="217" t="s">
        <v>10</v>
      </c>
      <c r="F15" s="216" t="s">
        <v>11</v>
      </c>
      <c r="G15" s="216" t="s">
        <v>12</v>
      </c>
      <c r="H15" s="218" t="s">
        <v>13</v>
      </c>
      <c r="I15" s="216" t="s">
        <v>14</v>
      </c>
      <c r="J15" s="216" t="s">
        <v>15</v>
      </c>
      <c r="K15" s="216" t="s">
        <v>16</v>
      </c>
      <c r="L15" s="218" t="s">
        <v>17</v>
      </c>
      <c r="M15" s="218" t="s">
        <v>18</v>
      </c>
      <c r="N15" s="218" t="s">
        <v>19</v>
      </c>
      <c r="O15" s="218" t="s">
        <v>20</v>
      </c>
      <c r="P15" s="219" t="s">
        <v>21</v>
      </c>
      <c r="Q15" s="218" t="s">
        <v>22</v>
      </c>
      <c r="R15" s="219" t="str">
        <f>+'08-OFIC_HORTICULTURA'!R13</f>
        <v>DEPRECIACION ACUMULADA 30/06/23</v>
      </c>
      <c r="S15" s="219" t="s">
        <v>23</v>
      </c>
      <c r="T15" s="92" t="s">
        <v>24</v>
      </c>
      <c r="U15" s="125">
        <v>45107</v>
      </c>
      <c r="V15" s="14"/>
      <c r="W15" s="14"/>
      <c r="X15" s="14"/>
      <c r="Y15" s="14"/>
      <c r="Z15" s="14"/>
    </row>
    <row r="16" spans="1:26" ht="15" customHeight="1" x14ac:dyDescent="0.3">
      <c r="A16" s="605">
        <v>1</v>
      </c>
      <c r="B16" s="95">
        <v>40142</v>
      </c>
      <c r="C16" s="96">
        <v>8</v>
      </c>
      <c r="D16" s="96">
        <v>61</v>
      </c>
      <c r="E16" s="96" t="s">
        <v>280</v>
      </c>
      <c r="F16" s="98">
        <v>620573</v>
      </c>
      <c r="G16" s="97">
        <v>1</v>
      </c>
      <c r="H16" s="107" t="s">
        <v>1072</v>
      </c>
      <c r="I16" s="97"/>
      <c r="J16" s="97" t="s">
        <v>1073</v>
      </c>
      <c r="K16" s="97" t="s">
        <v>1074</v>
      </c>
      <c r="L16" s="99">
        <v>6360</v>
      </c>
      <c r="M16" s="105">
        <v>3</v>
      </c>
      <c r="N16" s="135">
        <v>0</v>
      </c>
      <c r="O16" s="135">
        <v>0</v>
      </c>
      <c r="P16" s="100">
        <v>3</v>
      </c>
      <c r="Q16" s="100"/>
      <c r="R16" s="135">
        <v>6360</v>
      </c>
      <c r="S16" s="135">
        <f t="shared" ref="S16:S20" si="0">IF(M16=0,"N/A",+L16-R16)</f>
        <v>0</v>
      </c>
      <c r="T16" s="103">
        <v>614</v>
      </c>
      <c r="U16" s="136"/>
    </row>
    <row r="17" spans="1:23" ht="15" customHeight="1" x14ac:dyDescent="0.3">
      <c r="A17" s="605">
        <v>2</v>
      </c>
      <c r="B17" s="95">
        <v>40200</v>
      </c>
      <c r="C17" s="97">
        <v>8</v>
      </c>
      <c r="D17" s="97">
        <v>61</v>
      </c>
      <c r="E17" s="97" t="s">
        <v>764</v>
      </c>
      <c r="F17" s="606"/>
      <c r="G17" s="97">
        <v>1</v>
      </c>
      <c r="H17" s="107" t="s">
        <v>150</v>
      </c>
      <c r="I17" s="97"/>
      <c r="J17" s="97" t="s">
        <v>32</v>
      </c>
      <c r="K17" s="97" t="s">
        <v>1074</v>
      </c>
      <c r="L17" s="99">
        <v>3835.54</v>
      </c>
      <c r="M17" s="105">
        <v>10</v>
      </c>
      <c r="N17" s="135">
        <v>0</v>
      </c>
      <c r="O17" s="135">
        <v>0</v>
      </c>
      <c r="P17" s="100">
        <v>10</v>
      </c>
      <c r="Q17" s="100"/>
      <c r="R17" s="135">
        <v>3835.54</v>
      </c>
      <c r="S17" s="135">
        <f t="shared" si="0"/>
        <v>0</v>
      </c>
      <c r="T17" s="103">
        <v>617</v>
      </c>
    </row>
    <row r="18" spans="1:23" ht="15" customHeight="1" x14ac:dyDescent="0.3">
      <c r="A18" s="605">
        <v>3</v>
      </c>
      <c r="B18" s="607">
        <v>40389</v>
      </c>
      <c r="C18" s="97">
        <v>8</v>
      </c>
      <c r="D18" s="97">
        <v>61</v>
      </c>
      <c r="E18" s="97" t="s">
        <v>764</v>
      </c>
      <c r="F18" s="97"/>
      <c r="G18" s="97">
        <v>1</v>
      </c>
      <c r="H18" s="107" t="s">
        <v>699</v>
      </c>
      <c r="I18" s="97"/>
      <c r="J18" s="97" t="s">
        <v>709</v>
      </c>
      <c r="K18" s="97" t="s">
        <v>1074</v>
      </c>
      <c r="L18" s="99">
        <v>8133.51</v>
      </c>
      <c r="M18" s="105">
        <v>10</v>
      </c>
      <c r="N18" s="135">
        <v>0</v>
      </c>
      <c r="O18" s="135">
        <f>IF(M18=0,"N/A",+N18/12)</f>
        <v>0</v>
      </c>
      <c r="P18" s="100">
        <v>10</v>
      </c>
      <c r="Q18" s="100"/>
      <c r="R18" s="135">
        <v>8133.51</v>
      </c>
      <c r="S18" s="135">
        <f t="shared" si="0"/>
        <v>0</v>
      </c>
      <c r="T18" s="103">
        <v>617</v>
      </c>
    </row>
    <row r="19" spans="1:23" ht="15" customHeight="1" x14ac:dyDescent="0.3">
      <c r="A19" s="605">
        <v>4</v>
      </c>
      <c r="B19" s="95">
        <v>40960</v>
      </c>
      <c r="C19" s="96">
        <v>8</v>
      </c>
      <c r="D19" s="96">
        <v>61</v>
      </c>
      <c r="E19" s="96" t="s">
        <v>280</v>
      </c>
      <c r="F19" s="98"/>
      <c r="G19" s="97">
        <v>1</v>
      </c>
      <c r="H19" s="107" t="s">
        <v>62</v>
      </c>
      <c r="I19" s="97"/>
      <c r="J19" s="97" t="s">
        <v>64</v>
      </c>
      <c r="K19" s="97" t="s">
        <v>1074</v>
      </c>
      <c r="L19" s="99">
        <v>1690</v>
      </c>
      <c r="M19" s="105">
        <v>3</v>
      </c>
      <c r="N19" s="135">
        <v>0</v>
      </c>
      <c r="O19" s="135">
        <v>0</v>
      </c>
      <c r="P19" s="100">
        <v>3</v>
      </c>
      <c r="Q19" s="100"/>
      <c r="R19" s="135">
        <v>1690</v>
      </c>
      <c r="S19" s="135">
        <f t="shared" si="0"/>
        <v>0</v>
      </c>
      <c r="T19" s="103">
        <v>614</v>
      </c>
    </row>
    <row r="20" spans="1:23" ht="15" customHeight="1" x14ac:dyDescent="0.3">
      <c r="A20" s="605">
        <v>5</v>
      </c>
      <c r="B20" s="95">
        <v>41632</v>
      </c>
      <c r="C20" s="96">
        <v>8</v>
      </c>
      <c r="D20" s="96">
        <v>61</v>
      </c>
      <c r="E20" s="96" t="s">
        <v>280</v>
      </c>
      <c r="F20" s="98">
        <v>570765</v>
      </c>
      <c r="G20" s="97">
        <v>1</v>
      </c>
      <c r="H20" s="107" t="s">
        <v>41</v>
      </c>
      <c r="I20" s="97"/>
      <c r="J20" s="97" t="s">
        <v>959</v>
      </c>
      <c r="K20" s="97" t="s">
        <v>1074</v>
      </c>
      <c r="L20" s="99">
        <v>6579</v>
      </c>
      <c r="M20" s="105">
        <v>3</v>
      </c>
      <c r="N20" s="135">
        <v>0</v>
      </c>
      <c r="O20" s="135">
        <v>0</v>
      </c>
      <c r="P20" s="100">
        <v>3</v>
      </c>
      <c r="Q20" s="100"/>
      <c r="R20" s="135">
        <v>6579</v>
      </c>
      <c r="S20" s="135">
        <f t="shared" si="0"/>
        <v>0</v>
      </c>
      <c r="T20" s="103">
        <v>614</v>
      </c>
    </row>
    <row r="21" spans="1:23" ht="15" customHeight="1" x14ac:dyDescent="0.3">
      <c r="A21" s="605">
        <v>6</v>
      </c>
      <c r="B21" s="95">
        <v>42144</v>
      </c>
      <c r="C21" s="96">
        <v>3</v>
      </c>
      <c r="D21" s="96">
        <v>61</v>
      </c>
      <c r="E21" s="96" t="s">
        <v>35</v>
      </c>
      <c r="F21" s="98">
        <v>570764</v>
      </c>
      <c r="G21" s="97">
        <v>1</v>
      </c>
      <c r="H21" s="107" t="s">
        <v>408</v>
      </c>
      <c r="I21" s="97"/>
      <c r="J21" s="97" t="s">
        <v>205</v>
      </c>
      <c r="K21" s="97" t="s">
        <v>1074</v>
      </c>
      <c r="L21" s="99">
        <v>14819</v>
      </c>
      <c r="M21" s="105">
        <v>5</v>
      </c>
      <c r="N21" s="135">
        <v>0</v>
      </c>
      <c r="O21" s="135">
        <v>0</v>
      </c>
      <c r="P21" s="100">
        <v>5</v>
      </c>
      <c r="Q21" s="100"/>
      <c r="R21" s="135">
        <v>14819</v>
      </c>
      <c r="S21" s="135">
        <v>0</v>
      </c>
      <c r="T21" s="103">
        <v>614</v>
      </c>
    </row>
    <row r="22" spans="1:23" ht="15" customHeight="1" x14ac:dyDescent="0.3">
      <c r="A22" s="605">
        <v>7</v>
      </c>
      <c r="B22" s="95">
        <v>42517</v>
      </c>
      <c r="C22" s="96">
        <v>8</v>
      </c>
      <c r="D22" s="96">
        <v>61</v>
      </c>
      <c r="E22" s="96" t="s">
        <v>764</v>
      </c>
      <c r="F22" s="98"/>
      <c r="G22" s="97">
        <v>1</v>
      </c>
      <c r="H22" s="107" t="s">
        <v>1075</v>
      </c>
      <c r="I22" s="97" t="s">
        <v>729</v>
      </c>
      <c r="J22" s="97"/>
      <c r="K22" s="97" t="s">
        <v>820</v>
      </c>
      <c r="L22" s="99">
        <v>7174.4</v>
      </c>
      <c r="M22" s="105">
        <v>10</v>
      </c>
      <c r="N22" s="135">
        <f t="shared" ref="N22:N26" si="1">IF(M22=0,"N/A",+L22/M22)</f>
        <v>717.43999999999994</v>
      </c>
      <c r="O22" s="135">
        <f t="shared" ref="O22:O25" si="2">IF(M22=0,"N/A",+N22/12)</f>
        <v>59.786666666666662</v>
      </c>
      <c r="P22" s="100">
        <f t="shared" ref="P22:P26" si="3">+DATEDIF($B22,$U$15,"y")</f>
        <v>7</v>
      </c>
      <c r="Q22" s="100">
        <f t="shared" ref="Q22:Q26" si="4">+DATEDIF($B22,$U$15,"ym")</f>
        <v>1</v>
      </c>
      <c r="R22" s="135">
        <f t="shared" ref="R22:R26" si="5">IF(M22=0,"N/A",+N22*P22+O22*Q22)</f>
        <v>5081.8666666666668</v>
      </c>
      <c r="S22" s="135">
        <f t="shared" ref="S22:S26" si="6">IF(M22=0,"N/A",+L22-R22)</f>
        <v>2092.5333333333328</v>
      </c>
      <c r="T22" s="103">
        <v>617</v>
      </c>
    </row>
    <row r="23" spans="1:23" ht="15" customHeight="1" x14ac:dyDescent="0.3">
      <c r="A23" s="605">
        <v>8</v>
      </c>
      <c r="B23" s="173">
        <v>42537</v>
      </c>
      <c r="C23" s="102">
        <v>8</v>
      </c>
      <c r="D23" s="102">
        <v>61</v>
      </c>
      <c r="E23" s="102" t="s">
        <v>774</v>
      </c>
      <c r="F23" s="105"/>
      <c r="G23" s="105">
        <v>1</v>
      </c>
      <c r="H23" s="250" t="s">
        <v>517</v>
      </c>
      <c r="I23" s="105"/>
      <c r="J23" s="105" t="s">
        <v>1076</v>
      </c>
      <c r="K23" s="97" t="s">
        <v>820</v>
      </c>
      <c r="L23" s="99">
        <v>6018</v>
      </c>
      <c r="M23" s="105">
        <v>10</v>
      </c>
      <c r="N23" s="135">
        <f t="shared" si="1"/>
        <v>601.79999999999995</v>
      </c>
      <c r="O23" s="135">
        <f t="shared" si="2"/>
        <v>50.15</v>
      </c>
      <c r="P23" s="100">
        <f t="shared" si="3"/>
        <v>7</v>
      </c>
      <c r="Q23" s="100">
        <f t="shared" si="4"/>
        <v>0</v>
      </c>
      <c r="R23" s="135">
        <f t="shared" si="5"/>
        <v>4212.5999999999995</v>
      </c>
      <c r="S23" s="135">
        <f t="shared" si="6"/>
        <v>1805.4000000000005</v>
      </c>
      <c r="T23" s="103">
        <v>617</v>
      </c>
    </row>
    <row r="24" spans="1:23" ht="15" customHeight="1" x14ac:dyDescent="0.3">
      <c r="A24" s="605">
        <v>9</v>
      </c>
      <c r="B24" s="95">
        <v>42800</v>
      </c>
      <c r="C24" s="96">
        <v>8</v>
      </c>
      <c r="D24" s="96">
        <v>61</v>
      </c>
      <c r="E24" s="96" t="s">
        <v>764</v>
      </c>
      <c r="F24" s="98"/>
      <c r="G24" s="97">
        <v>1</v>
      </c>
      <c r="H24" s="107" t="s">
        <v>1077</v>
      </c>
      <c r="I24" s="97" t="s">
        <v>1078</v>
      </c>
      <c r="J24" s="97"/>
      <c r="K24" s="97" t="s">
        <v>1006</v>
      </c>
      <c r="L24" s="99">
        <v>2198.34</v>
      </c>
      <c r="M24" s="105">
        <v>10</v>
      </c>
      <c r="N24" s="135">
        <f t="shared" si="1"/>
        <v>219.834</v>
      </c>
      <c r="O24" s="135">
        <f t="shared" si="2"/>
        <v>18.319500000000001</v>
      </c>
      <c r="P24" s="100">
        <f t="shared" si="3"/>
        <v>6</v>
      </c>
      <c r="Q24" s="100">
        <f t="shared" si="4"/>
        <v>3</v>
      </c>
      <c r="R24" s="135">
        <f t="shared" si="5"/>
        <v>1373.9624999999999</v>
      </c>
      <c r="S24" s="135">
        <f t="shared" si="6"/>
        <v>824.37750000000028</v>
      </c>
      <c r="T24" s="103">
        <v>617</v>
      </c>
    </row>
    <row r="25" spans="1:23" ht="28.5" customHeight="1" x14ac:dyDescent="0.3">
      <c r="A25" s="605">
        <v>10</v>
      </c>
      <c r="B25" s="95">
        <v>42800</v>
      </c>
      <c r="C25" s="96" t="s">
        <v>1079</v>
      </c>
      <c r="D25" s="97">
        <v>61</v>
      </c>
      <c r="E25" s="608" t="s">
        <v>764</v>
      </c>
      <c r="F25" s="104"/>
      <c r="G25" s="97">
        <v>1</v>
      </c>
      <c r="H25" s="486" t="s">
        <v>1080</v>
      </c>
      <c r="I25" s="97" t="s">
        <v>1081</v>
      </c>
      <c r="J25" s="97"/>
      <c r="K25" s="956" t="s">
        <v>1799</v>
      </c>
      <c r="L25" s="99">
        <v>9376.4</v>
      </c>
      <c r="M25" s="105">
        <v>10</v>
      </c>
      <c r="N25" s="135">
        <f t="shared" si="1"/>
        <v>937.64</v>
      </c>
      <c r="O25" s="135">
        <f t="shared" si="2"/>
        <v>78.13666666666667</v>
      </c>
      <c r="P25" s="100">
        <f t="shared" si="3"/>
        <v>6</v>
      </c>
      <c r="Q25" s="100">
        <f t="shared" si="4"/>
        <v>3</v>
      </c>
      <c r="R25" s="135">
        <f t="shared" si="5"/>
        <v>5860.25</v>
      </c>
      <c r="S25" s="135">
        <f t="shared" si="6"/>
        <v>3516.1499999999996</v>
      </c>
      <c r="T25" s="103">
        <v>617</v>
      </c>
    </row>
    <row r="26" spans="1:23" s="890" customFormat="1" ht="28.5" customHeight="1" x14ac:dyDescent="0.3">
      <c r="A26" s="605">
        <v>11</v>
      </c>
      <c r="B26" s="902">
        <v>43689</v>
      </c>
      <c r="C26" s="1449"/>
      <c r="D26" s="1449">
        <v>61</v>
      </c>
      <c r="E26" s="903" t="s">
        <v>57</v>
      </c>
      <c r="F26" s="904"/>
      <c r="G26" s="903">
        <v>1</v>
      </c>
      <c r="H26" s="904" t="s">
        <v>76</v>
      </c>
      <c r="I26" s="903" t="s">
        <v>77</v>
      </c>
      <c r="J26" s="903" t="s">
        <v>78</v>
      </c>
      <c r="K26" s="903" t="s">
        <v>1074</v>
      </c>
      <c r="L26" s="906">
        <v>3961.4133999999999</v>
      </c>
      <c r="M26" s="907">
        <v>3</v>
      </c>
      <c r="N26" s="897">
        <f t="shared" si="1"/>
        <v>1320.4711333333332</v>
      </c>
      <c r="O26" s="897">
        <v>0</v>
      </c>
      <c r="P26" s="907">
        <f t="shared" si="3"/>
        <v>3</v>
      </c>
      <c r="Q26" s="907">
        <f t="shared" si="4"/>
        <v>10</v>
      </c>
      <c r="R26" s="897">
        <f t="shared" si="5"/>
        <v>3961.4133999999995</v>
      </c>
      <c r="S26" s="897">
        <f t="shared" si="6"/>
        <v>4.5474735088646412E-13</v>
      </c>
      <c r="T26" s="908">
        <v>616</v>
      </c>
      <c r="U26" s="916" t="s">
        <v>79</v>
      </c>
      <c r="V26" s="910">
        <v>43844</v>
      </c>
      <c r="W26" s="911">
        <v>100</v>
      </c>
    </row>
    <row r="27" spans="1:23" ht="15.75" customHeight="1" x14ac:dyDescent="0.3">
      <c r="A27" s="609"/>
      <c r="B27" s="609"/>
      <c r="C27" s="609"/>
      <c r="D27" s="609"/>
      <c r="E27" s="609"/>
      <c r="F27" s="609"/>
      <c r="G27" s="609"/>
      <c r="H27" s="609"/>
      <c r="I27" s="609"/>
      <c r="J27" s="609"/>
      <c r="K27" s="609"/>
      <c r="L27" s="610">
        <f>SUM(L16:L26)</f>
        <v>70145.603400000007</v>
      </c>
      <c r="M27" s="522"/>
      <c r="N27" s="610">
        <f t="shared" ref="N27:O27" si="7">SUM(N16:N26)</f>
        <v>3797.1851333333334</v>
      </c>
      <c r="O27" s="610">
        <f t="shared" si="7"/>
        <v>206.39283333333333</v>
      </c>
      <c r="P27" s="611"/>
      <c r="Q27" s="611" t="s">
        <v>1082</v>
      </c>
      <c r="R27" s="610">
        <f t="shared" ref="R27:S27" si="8">SUM(R16:R26)</f>
        <v>61907.142566666669</v>
      </c>
      <c r="S27" s="610">
        <f t="shared" si="8"/>
        <v>8238.4608333333344</v>
      </c>
    </row>
    <row r="28" spans="1:23" ht="15.75" customHeight="1" x14ac:dyDescent="0.3">
      <c r="A28" s="379"/>
      <c r="B28" s="609"/>
      <c r="C28" s="612"/>
      <c r="D28" s="73"/>
      <c r="E28" s="73"/>
      <c r="F28" s="73"/>
      <c r="G28" s="73"/>
      <c r="H28" s="73"/>
      <c r="I28" s="73"/>
      <c r="J28" s="73"/>
      <c r="K28" s="73"/>
      <c r="L28" s="613"/>
      <c r="M28" s="73"/>
      <c r="N28" s="614"/>
      <c r="O28" s="614"/>
      <c r="P28" s="615"/>
      <c r="Q28" s="615"/>
      <c r="R28" s="614"/>
      <c r="S28" s="158"/>
    </row>
    <row r="29" spans="1:23" ht="31.5" customHeight="1" x14ac:dyDescent="0.3">
      <c r="A29" s="379"/>
      <c r="B29" s="609"/>
      <c r="C29" s="612"/>
      <c r="D29" s="73"/>
      <c r="E29" s="73"/>
      <c r="F29" s="73"/>
      <c r="G29" s="49" t="s">
        <v>90</v>
      </c>
      <c r="H29" s="50" t="s">
        <v>91</v>
      </c>
      <c r="I29" s="50" t="s">
        <v>92</v>
      </c>
      <c r="J29" s="49" t="s">
        <v>93</v>
      </c>
      <c r="K29" s="51" t="s">
        <v>94</v>
      </c>
      <c r="L29" s="51" t="s">
        <v>95</v>
      </c>
      <c r="M29" s="73"/>
      <c r="N29" s="614"/>
      <c r="O29" s="614"/>
      <c r="P29" s="615"/>
      <c r="Q29" s="615"/>
      <c r="R29" s="614"/>
      <c r="S29" s="158"/>
    </row>
    <row r="30" spans="1:23" ht="16.5" customHeight="1" x14ac:dyDescent="0.3">
      <c r="A30" s="379"/>
      <c r="B30" s="609"/>
      <c r="C30" s="612"/>
      <c r="D30" s="73"/>
      <c r="E30" s="73"/>
      <c r="F30" s="73"/>
      <c r="G30" s="53">
        <v>611</v>
      </c>
      <c r="H30" s="54" t="s">
        <v>96</v>
      </c>
      <c r="I30" s="55">
        <f t="shared" ref="I30:I39" si="9">+SUMIF($T$1:$T$462,G30,$L$1:$L$462)</f>
        <v>0</v>
      </c>
      <c r="J30" s="55">
        <f t="shared" ref="J30:J39" si="10">+SUMIF($T$1:$T$462,G30,$R$1:$R$462)</f>
        <v>0</v>
      </c>
      <c r="K30" s="55">
        <f t="shared" ref="K30:K39" si="11">+SUMIF($T$1:$T$462,G30,$O$1:$O$462)</f>
        <v>0</v>
      </c>
      <c r="L30" s="56">
        <f t="shared" ref="L30:L39" si="12">+I30-J30</f>
        <v>0</v>
      </c>
      <c r="M30" s="73"/>
      <c r="N30" s="614"/>
      <c r="O30" s="614"/>
      <c r="P30" s="615"/>
      <c r="Q30" s="615"/>
      <c r="R30" s="614"/>
      <c r="S30" s="158"/>
    </row>
    <row r="31" spans="1:23" ht="16.5" customHeight="1" x14ac:dyDescent="0.3">
      <c r="A31" s="379"/>
      <c r="B31" s="609"/>
      <c r="C31" s="612"/>
      <c r="D31" s="73"/>
      <c r="E31" s="73"/>
      <c r="F31" s="73"/>
      <c r="G31" s="53">
        <v>612</v>
      </c>
      <c r="H31" s="54" t="s">
        <v>97</v>
      </c>
      <c r="I31" s="55">
        <f t="shared" si="9"/>
        <v>0</v>
      </c>
      <c r="J31" s="55">
        <f t="shared" si="10"/>
        <v>0</v>
      </c>
      <c r="K31" s="55">
        <f t="shared" si="11"/>
        <v>0</v>
      </c>
      <c r="L31" s="56">
        <f t="shared" si="12"/>
        <v>0</v>
      </c>
      <c r="M31" s="73"/>
      <c r="N31" s="614"/>
      <c r="O31" s="614"/>
      <c r="P31" s="615"/>
      <c r="Q31" s="615"/>
      <c r="R31" s="614"/>
      <c r="S31" s="158"/>
    </row>
    <row r="32" spans="1:23" ht="16.5" customHeight="1" x14ac:dyDescent="0.3">
      <c r="A32" s="379"/>
      <c r="B32" s="609"/>
      <c r="C32" s="612"/>
      <c r="D32" s="73"/>
      <c r="E32" s="73"/>
      <c r="F32" s="73"/>
      <c r="G32" s="53">
        <v>613</v>
      </c>
      <c r="H32" s="54" t="s">
        <v>98</v>
      </c>
      <c r="I32" s="55">
        <f t="shared" si="9"/>
        <v>0</v>
      </c>
      <c r="J32" s="55">
        <f t="shared" si="10"/>
        <v>0</v>
      </c>
      <c r="K32" s="55">
        <f t="shared" si="11"/>
        <v>0</v>
      </c>
      <c r="L32" s="56">
        <f t="shared" si="12"/>
        <v>0</v>
      </c>
      <c r="M32" s="73"/>
      <c r="N32" s="614"/>
      <c r="O32" s="614"/>
      <c r="P32" s="615"/>
      <c r="Q32" s="615"/>
      <c r="R32" s="614"/>
      <c r="S32" s="158"/>
    </row>
    <row r="33" spans="1:19" ht="16.5" customHeight="1" x14ac:dyDescent="0.3">
      <c r="A33" s="379"/>
      <c r="B33" s="609"/>
      <c r="C33" s="612"/>
      <c r="D33" s="73"/>
      <c r="E33" s="73"/>
      <c r="F33" s="73"/>
      <c r="G33" s="53">
        <v>614</v>
      </c>
      <c r="H33" s="54" t="s">
        <v>99</v>
      </c>
      <c r="I33" s="55">
        <f t="shared" si="9"/>
        <v>29448</v>
      </c>
      <c r="J33" s="55">
        <f t="shared" si="10"/>
        <v>29448</v>
      </c>
      <c r="K33" s="55">
        <f t="shared" si="11"/>
        <v>0</v>
      </c>
      <c r="L33" s="56">
        <f t="shared" si="12"/>
        <v>0</v>
      </c>
      <c r="M33" s="73"/>
      <c r="N33" s="614"/>
      <c r="O33" s="614"/>
      <c r="P33" s="615"/>
      <c r="Q33" s="615"/>
      <c r="R33" s="614"/>
      <c r="S33" s="158"/>
    </row>
    <row r="34" spans="1:19" ht="16.5" customHeight="1" x14ac:dyDescent="0.3">
      <c r="A34" s="379"/>
      <c r="B34" s="609"/>
      <c r="C34" s="612"/>
      <c r="D34" s="73"/>
      <c r="E34" s="73"/>
      <c r="F34" s="73"/>
      <c r="G34" s="53">
        <v>615</v>
      </c>
      <c r="H34" s="54" t="s">
        <v>100</v>
      </c>
      <c r="I34" s="55">
        <f t="shared" si="9"/>
        <v>0</v>
      </c>
      <c r="J34" s="55">
        <f t="shared" si="10"/>
        <v>0</v>
      </c>
      <c r="K34" s="55">
        <f t="shared" si="11"/>
        <v>0</v>
      </c>
      <c r="L34" s="56">
        <f t="shared" si="12"/>
        <v>0</v>
      </c>
      <c r="M34" s="73"/>
      <c r="N34" s="614"/>
      <c r="O34" s="614"/>
      <c r="P34" s="615"/>
      <c r="Q34" s="615"/>
      <c r="R34" s="614"/>
      <c r="S34" s="158"/>
    </row>
    <row r="35" spans="1:19" ht="16.5" customHeight="1" x14ac:dyDescent="0.3">
      <c r="A35" s="379"/>
      <c r="B35" s="609"/>
      <c r="C35" s="612"/>
      <c r="D35" s="73"/>
      <c r="E35" s="73"/>
      <c r="F35" s="73"/>
      <c r="G35" s="53">
        <v>616</v>
      </c>
      <c r="H35" s="54" t="s">
        <v>101</v>
      </c>
      <c r="I35" s="55">
        <f t="shared" si="9"/>
        <v>3961.4133999999999</v>
      </c>
      <c r="J35" s="55">
        <f t="shared" si="10"/>
        <v>3961.4133999999995</v>
      </c>
      <c r="K35" s="55">
        <f t="shared" si="11"/>
        <v>0</v>
      </c>
      <c r="L35" s="56">
        <f t="shared" si="12"/>
        <v>0</v>
      </c>
      <c r="M35" s="73"/>
      <c r="N35" s="614"/>
      <c r="O35" s="614"/>
      <c r="P35" s="615"/>
      <c r="Q35" s="615"/>
      <c r="R35" s="614"/>
      <c r="S35" s="158"/>
    </row>
    <row r="36" spans="1:19" ht="16.5" customHeight="1" x14ac:dyDescent="0.3">
      <c r="A36" s="379"/>
      <c r="B36" s="609"/>
      <c r="C36" s="612"/>
      <c r="D36" s="73"/>
      <c r="E36" s="73"/>
      <c r="F36" s="73"/>
      <c r="G36" s="53">
        <v>617</v>
      </c>
      <c r="H36" s="54" t="s">
        <v>102</v>
      </c>
      <c r="I36" s="55">
        <f t="shared" si="9"/>
        <v>36736.189999999995</v>
      </c>
      <c r="J36" s="55">
        <f t="shared" si="10"/>
        <v>28497.729166666664</v>
      </c>
      <c r="K36" s="55">
        <f t="shared" si="11"/>
        <v>206.39283333333333</v>
      </c>
      <c r="L36" s="56">
        <f t="shared" si="12"/>
        <v>8238.4608333333308</v>
      </c>
      <c r="M36" s="73"/>
      <c r="N36" s="614"/>
      <c r="O36" s="614"/>
      <c r="P36" s="615"/>
      <c r="Q36" s="1800"/>
      <c r="R36" s="1752"/>
      <c r="S36" s="614"/>
    </row>
    <row r="37" spans="1:19" ht="16.5" customHeight="1" x14ac:dyDescent="0.3">
      <c r="A37" s="379"/>
      <c r="B37" s="609"/>
      <c r="C37" s="612"/>
      <c r="D37" s="73"/>
      <c r="E37" s="73"/>
      <c r="F37" s="73"/>
      <c r="G37" s="53">
        <v>618</v>
      </c>
      <c r="H37" s="64" t="s">
        <v>103</v>
      </c>
      <c r="I37" s="55">
        <f t="shared" si="9"/>
        <v>0</v>
      </c>
      <c r="J37" s="55">
        <f t="shared" si="10"/>
        <v>0</v>
      </c>
      <c r="K37" s="55">
        <f t="shared" si="11"/>
        <v>0</v>
      </c>
      <c r="L37" s="56">
        <f t="shared" si="12"/>
        <v>0</v>
      </c>
      <c r="M37" s="73"/>
      <c r="N37" s="614"/>
      <c r="O37" s="614"/>
      <c r="P37" s="615"/>
      <c r="Q37" s="1800"/>
      <c r="R37" s="1752"/>
    </row>
    <row r="38" spans="1:19" ht="16.5" customHeight="1" x14ac:dyDescent="0.3">
      <c r="A38" s="379"/>
      <c r="B38" s="609"/>
      <c r="C38" s="612"/>
      <c r="D38" s="73"/>
      <c r="E38" s="73"/>
      <c r="F38" s="73"/>
      <c r="G38" s="53">
        <v>619</v>
      </c>
      <c r="H38" s="54" t="s">
        <v>104</v>
      </c>
      <c r="I38" s="55">
        <f t="shared" si="9"/>
        <v>0</v>
      </c>
      <c r="J38" s="55">
        <f t="shared" si="10"/>
        <v>0</v>
      </c>
      <c r="K38" s="55">
        <f t="shared" si="11"/>
        <v>0</v>
      </c>
      <c r="L38" s="56">
        <f t="shared" si="12"/>
        <v>0</v>
      </c>
      <c r="M38" s="73"/>
      <c r="N38" s="614"/>
      <c r="O38" s="614"/>
      <c r="P38" s="615"/>
      <c r="Q38" s="1800"/>
      <c r="R38" s="1752"/>
    </row>
    <row r="39" spans="1:19" ht="16.5" customHeight="1" x14ac:dyDescent="0.3">
      <c r="A39" s="379"/>
      <c r="B39" s="609"/>
      <c r="C39" s="612"/>
      <c r="D39" s="73"/>
      <c r="E39" s="73"/>
      <c r="F39" s="73"/>
      <c r="G39" s="53">
        <v>694</v>
      </c>
      <c r="H39" s="54" t="s">
        <v>105</v>
      </c>
      <c r="I39" s="55">
        <f t="shared" si="9"/>
        <v>0</v>
      </c>
      <c r="J39" s="55">
        <f t="shared" si="10"/>
        <v>0</v>
      </c>
      <c r="K39" s="55">
        <f t="shared" si="11"/>
        <v>0</v>
      </c>
      <c r="L39" s="56">
        <f t="shared" si="12"/>
        <v>0</v>
      </c>
      <c r="M39" s="73"/>
      <c r="N39" s="614"/>
      <c r="O39" s="614"/>
      <c r="P39" s="615"/>
      <c r="Q39" s="615"/>
    </row>
    <row r="40" spans="1:19" ht="16.5" customHeight="1" x14ac:dyDescent="0.3">
      <c r="A40" s="379"/>
      <c r="B40" s="609"/>
      <c r="C40" s="612"/>
      <c r="D40" s="73"/>
      <c r="E40" s="73"/>
      <c r="F40" s="73"/>
      <c r="G40" s="65"/>
      <c r="H40" s="66" t="s">
        <v>124</v>
      </c>
      <c r="I40" s="527">
        <f t="shared" ref="I40:L40" si="13">SUM(I30:I39)</f>
        <v>70145.603399999993</v>
      </c>
      <c r="J40" s="527">
        <f t="shared" si="13"/>
        <v>61907.142566666662</v>
      </c>
      <c r="K40" s="527">
        <f t="shared" si="13"/>
        <v>206.39283333333333</v>
      </c>
      <c r="L40" s="527">
        <f t="shared" si="13"/>
        <v>8238.4608333333308</v>
      </c>
      <c r="M40" s="73"/>
      <c r="N40" s="616"/>
      <c r="O40" s="616"/>
      <c r="P40" s="615"/>
      <c r="Q40" s="615"/>
      <c r="R40" s="614"/>
    </row>
    <row r="41" spans="1:19" ht="15" customHeight="1" x14ac:dyDescent="0.3">
      <c r="A41" s="379"/>
      <c r="B41" s="609"/>
      <c r="C41" s="612"/>
      <c r="D41" s="73"/>
      <c r="E41" s="73"/>
      <c r="F41" s="73"/>
      <c r="G41" s="114"/>
      <c r="H41" s="73"/>
      <c r="I41" s="71">
        <f>+I40-L27</f>
        <v>0</v>
      </c>
      <c r="J41" s="71">
        <f>+J40-R27</f>
        <v>0</v>
      </c>
      <c r="K41" s="71">
        <f>+K40-O27</f>
        <v>0</v>
      </c>
      <c r="L41" s="71">
        <f>+L40-S27</f>
        <v>0</v>
      </c>
      <c r="M41" s="73"/>
      <c r="N41" s="616"/>
      <c r="O41" s="616"/>
      <c r="P41" s="615"/>
      <c r="Q41" s="615"/>
      <c r="R41" s="614"/>
      <c r="S41" s="158"/>
    </row>
    <row r="42" spans="1:19" ht="15" customHeight="1" x14ac:dyDescent="0.3">
      <c r="A42" s="379"/>
      <c r="B42" s="609"/>
      <c r="C42" s="612"/>
      <c r="D42" s="73"/>
      <c r="E42" s="73"/>
      <c r="F42" s="73"/>
      <c r="G42" s="114"/>
      <c r="H42" s="73"/>
      <c r="I42" s="71"/>
      <c r="J42" s="71"/>
      <c r="K42" s="71"/>
      <c r="L42" s="71"/>
      <c r="M42" s="73"/>
      <c r="N42" s="616"/>
      <c r="O42" s="616"/>
      <c r="P42" s="615"/>
      <c r="Q42" s="615"/>
      <c r="R42" s="614"/>
      <c r="S42" s="158"/>
    </row>
    <row r="43" spans="1:19" ht="15" customHeight="1" x14ac:dyDescent="0.3">
      <c r="A43" s="379"/>
      <c r="B43" s="609"/>
      <c r="C43" s="612"/>
      <c r="D43" s="73"/>
      <c r="E43" s="73"/>
      <c r="F43" s="73"/>
      <c r="G43" s="114"/>
      <c r="H43" s="73"/>
      <c r="I43" s="71"/>
      <c r="J43" s="71"/>
      <c r="K43" s="71"/>
      <c r="L43" s="71"/>
      <c r="M43" s="73"/>
      <c r="N43" s="616"/>
      <c r="O43" s="616"/>
      <c r="P43" s="615"/>
      <c r="Q43" s="615"/>
      <c r="R43" s="614"/>
      <c r="S43" s="158"/>
    </row>
    <row r="44" spans="1:19" ht="15" hidden="1" customHeight="1" x14ac:dyDescent="0.3">
      <c r="A44" s="73"/>
      <c r="B44" s="617"/>
      <c r="C44" s="77"/>
      <c r="D44" s="77"/>
      <c r="E44" s="77"/>
      <c r="F44" s="77"/>
      <c r="G44" s="77"/>
      <c r="H44" s="3"/>
      <c r="I44" s="77"/>
      <c r="J44" s="77"/>
      <c r="K44" s="77"/>
      <c r="L44" s="77"/>
      <c r="M44" s="77"/>
      <c r="N44" s="4"/>
      <c r="O44" s="4"/>
      <c r="P44" s="77"/>
      <c r="Q44" s="77"/>
      <c r="R44" s="77"/>
      <c r="S44" s="77"/>
    </row>
    <row r="45" spans="1:19" ht="15" hidden="1" customHeight="1" x14ac:dyDescent="0.3">
      <c r="A45" s="73"/>
      <c r="B45" s="1748" t="s">
        <v>106</v>
      </c>
      <c r="C45" s="1749"/>
      <c r="D45" s="1749"/>
      <c r="E45" s="1749"/>
      <c r="F45" s="1749"/>
      <c r="G45" s="1749"/>
      <c r="H45" s="81"/>
      <c r="I45" s="1748" t="s">
        <v>107</v>
      </c>
      <c r="J45" s="1749"/>
      <c r="K45" s="1749"/>
      <c r="L45" s="1749"/>
      <c r="M45" s="1749"/>
      <c r="O45" s="82"/>
      <c r="P45" s="1748" t="s">
        <v>108</v>
      </c>
      <c r="Q45" s="1749"/>
      <c r="R45" s="1749"/>
      <c r="S45" s="1749"/>
    </row>
    <row r="46" spans="1:19" ht="15" hidden="1" customHeight="1" x14ac:dyDescent="0.3">
      <c r="A46" s="73"/>
      <c r="R46" s="57"/>
    </row>
    <row r="47" spans="1:19" ht="15" customHeight="1" x14ac:dyDescent="0.3">
      <c r="A47" s="73"/>
    </row>
    <row r="48" spans="1:19"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1">
    <mergeCell ref="Q38:R38"/>
    <mergeCell ref="B45:G45"/>
    <mergeCell ref="I45:M45"/>
    <mergeCell ref="P45:S45"/>
    <mergeCell ref="A9:S9"/>
    <mergeCell ref="A10:S10"/>
    <mergeCell ref="A11:S11"/>
    <mergeCell ref="A12:S12"/>
    <mergeCell ref="A13:S13"/>
    <mergeCell ref="Q36:R36"/>
    <mergeCell ref="Q37:R37"/>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2"/>
  <sheetViews>
    <sheetView topLeftCell="A25" workbookViewId="0">
      <selection activeCell="F29" sqref="E29:F29"/>
    </sheetView>
  </sheetViews>
  <sheetFormatPr baseColWidth="10" defaultColWidth="14.42578125" defaultRowHeight="15" customHeight="1" x14ac:dyDescent="0.2"/>
  <cols>
    <col min="1" max="1" width="6.7109375" customWidth="1"/>
    <col min="2" max="2" width="11.140625" customWidth="1"/>
    <col min="3" max="3" width="9" customWidth="1"/>
    <col min="4" max="4" width="9.5703125" customWidth="1"/>
    <col min="5" max="5" width="12.140625" customWidth="1"/>
    <col min="6" max="6" width="13.28515625" customWidth="1"/>
    <col min="7" max="7" width="16.140625" customWidth="1"/>
    <col min="8" max="8" width="42.7109375" customWidth="1"/>
    <col min="9" max="10" width="18.42578125" customWidth="1"/>
    <col min="11" max="11" width="16.85546875" customWidth="1"/>
    <col min="12" max="12" width="17.140625" customWidth="1"/>
    <col min="13" max="13" width="6.5703125" customWidth="1"/>
    <col min="14" max="14" width="15.7109375" customWidth="1"/>
    <col min="15" max="15" width="15.28515625" customWidth="1"/>
    <col min="16" max="17" width="8.28515625" customWidth="1"/>
    <col min="18" max="18" width="17" customWidth="1"/>
    <col min="19" max="19" width="17.5703125" customWidth="1"/>
    <col min="20" max="20" width="10.5703125" hidden="1" customWidth="1"/>
    <col min="21" max="21" width="11.42578125" hidden="1" customWidth="1"/>
    <col min="22" max="22" width="10" hidden="1" customWidth="1"/>
    <col min="23" max="26" width="10" customWidth="1"/>
  </cols>
  <sheetData>
    <row r="1" spans="1:26" ht="12.75" customHeight="1" x14ac:dyDescent="0.2">
      <c r="H1" s="3"/>
    </row>
    <row r="2" spans="1:26" ht="12.75" customHeight="1" x14ac:dyDescent="0.2">
      <c r="H2" s="3"/>
    </row>
    <row r="3" spans="1:26" ht="12.75" customHeight="1" x14ac:dyDescent="0.2">
      <c r="H3" s="3"/>
    </row>
    <row r="4" spans="1:26" ht="12.75" customHeight="1" x14ac:dyDescent="0.2">
      <c r="C4" s="82"/>
      <c r="H4" s="3"/>
    </row>
    <row r="5" spans="1:26" ht="12.75" customHeight="1" x14ac:dyDescent="0.2">
      <c r="C5" s="262"/>
      <c r="D5" s="262"/>
      <c r="E5" s="262"/>
      <c r="G5" s="2"/>
      <c r="H5" s="3"/>
    </row>
    <row r="6" spans="1:26" ht="12.75" customHeight="1" x14ac:dyDescent="0.2">
      <c r="C6" s="262"/>
      <c r="D6" s="262"/>
      <c r="E6" s="262"/>
      <c r="G6" s="2"/>
      <c r="H6" s="3"/>
    </row>
    <row r="7" spans="1:26" ht="12.75" customHeight="1" x14ac:dyDescent="0.2">
      <c r="C7" s="262"/>
      <c r="D7" s="262"/>
      <c r="E7" s="262"/>
      <c r="G7" s="2"/>
      <c r="H7" s="3"/>
    </row>
    <row r="8" spans="1:26" ht="12.75" customHeight="1" x14ac:dyDescent="0.2">
      <c r="C8" s="262"/>
      <c r="D8" s="262"/>
      <c r="E8" s="262"/>
      <c r="G8" s="2"/>
      <c r="H8" s="3"/>
    </row>
    <row r="9" spans="1:26" ht="12.75" customHeight="1" x14ac:dyDescent="0.2">
      <c r="C9" s="262"/>
      <c r="D9" s="262"/>
      <c r="E9" s="262"/>
      <c r="G9" s="2"/>
      <c r="H9" s="3"/>
    </row>
    <row r="10" spans="1:26" ht="12.75" customHeight="1" x14ac:dyDescent="0.2">
      <c r="A10" s="1753" t="s">
        <v>0</v>
      </c>
      <c r="B10" s="1746"/>
      <c r="C10" s="1746"/>
      <c r="D10" s="1746"/>
      <c r="E10" s="1746"/>
      <c r="F10" s="1746"/>
      <c r="G10" s="1746"/>
      <c r="H10" s="1746"/>
      <c r="I10" s="1746"/>
      <c r="J10" s="1746"/>
      <c r="K10" s="1746"/>
      <c r="L10" s="1746"/>
      <c r="M10" s="1746"/>
      <c r="N10" s="1746"/>
      <c r="O10" s="1746"/>
      <c r="P10" s="1746"/>
      <c r="Q10" s="1746"/>
      <c r="R10" s="1746"/>
      <c r="S10" s="1747"/>
    </row>
    <row r="11" spans="1:26" ht="12.75" customHeight="1" x14ac:dyDescent="0.2">
      <c r="A11" s="1753" t="s">
        <v>1</v>
      </c>
      <c r="B11" s="1746"/>
      <c r="C11" s="1746"/>
      <c r="D11" s="1746"/>
      <c r="E11" s="1746"/>
      <c r="F11" s="1746"/>
      <c r="G11" s="1746"/>
      <c r="H11" s="1746"/>
      <c r="I11" s="1746"/>
      <c r="J11" s="1746"/>
      <c r="K11" s="1746"/>
      <c r="L11" s="1746"/>
      <c r="M11" s="1746"/>
      <c r="N11" s="1746"/>
      <c r="O11" s="1746"/>
      <c r="P11" s="1746"/>
      <c r="Q11" s="1746"/>
      <c r="R11" s="1746"/>
      <c r="S11" s="1747"/>
    </row>
    <row r="12" spans="1:26" ht="12.75" customHeight="1" x14ac:dyDescent="0.2">
      <c r="A12" s="1753" t="s">
        <v>2</v>
      </c>
      <c r="B12" s="1746"/>
      <c r="C12" s="1746"/>
      <c r="D12" s="1746"/>
      <c r="E12" s="1746"/>
      <c r="F12" s="1746"/>
      <c r="G12" s="1746"/>
      <c r="H12" s="1746"/>
      <c r="I12" s="1746"/>
      <c r="J12" s="1746"/>
      <c r="K12" s="1746"/>
      <c r="L12" s="1746"/>
      <c r="M12" s="1746"/>
      <c r="N12" s="1746"/>
      <c r="O12" s="1746"/>
      <c r="P12" s="1746"/>
      <c r="Q12" s="1746"/>
      <c r="R12" s="1746"/>
      <c r="S12" s="1747"/>
    </row>
    <row r="13" spans="1:26" ht="12.75" customHeight="1" x14ac:dyDescent="0.2">
      <c r="A13" s="1753" t="s">
        <v>3</v>
      </c>
      <c r="B13" s="1746"/>
      <c r="C13" s="1746"/>
      <c r="D13" s="1746"/>
      <c r="E13" s="1746"/>
      <c r="F13" s="1746"/>
      <c r="G13" s="1746"/>
      <c r="H13" s="1746"/>
      <c r="I13" s="1746"/>
      <c r="J13" s="1746"/>
      <c r="K13" s="1746"/>
      <c r="L13" s="1746"/>
      <c r="M13" s="1746"/>
      <c r="N13" s="1746"/>
      <c r="O13" s="1746"/>
      <c r="P13" s="1746"/>
      <c r="Q13" s="1746"/>
      <c r="R13" s="1746"/>
      <c r="S13" s="1747"/>
    </row>
    <row r="14" spans="1:26" ht="12.75" customHeight="1" x14ac:dyDescent="0.2">
      <c r="A14" s="1792" t="str">
        <f>+'DIRECCION Y SUBDIRECCION '!A9:S9</f>
        <v>30 de junio  2023</v>
      </c>
      <c r="B14" s="1746"/>
      <c r="C14" s="1746"/>
      <c r="D14" s="1746"/>
      <c r="E14" s="1746"/>
      <c r="F14" s="1746"/>
      <c r="G14" s="1746"/>
      <c r="H14" s="1746"/>
      <c r="I14" s="1746"/>
      <c r="J14" s="1746"/>
      <c r="K14" s="1746"/>
      <c r="L14" s="1746"/>
      <c r="M14" s="1746"/>
      <c r="N14" s="1746"/>
      <c r="O14" s="1746"/>
      <c r="P14" s="1746"/>
      <c r="Q14" s="1746"/>
      <c r="R14" s="1746"/>
      <c r="S14" s="1747"/>
      <c r="U14" s="4" t="s">
        <v>109</v>
      </c>
    </row>
    <row r="15" spans="1:26" ht="3.75" customHeight="1" x14ac:dyDescent="0.2">
      <c r="A15" s="86"/>
      <c r="B15" s="86"/>
      <c r="C15" s="86"/>
      <c r="D15" s="86"/>
      <c r="E15" s="86"/>
      <c r="F15" s="86"/>
      <c r="G15" s="86"/>
      <c r="H15" s="192"/>
      <c r="I15" s="86"/>
      <c r="J15" s="86"/>
      <c r="K15" s="86"/>
      <c r="L15" s="86"/>
      <c r="M15" s="86"/>
      <c r="N15" s="86"/>
      <c r="O15" s="86"/>
      <c r="P15" s="86"/>
      <c r="Q15" s="86"/>
      <c r="R15" s="86"/>
      <c r="S15" s="86"/>
    </row>
    <row r="16" spans="1:26" ht="36" customHeight="1" x14ac:dyDescent="0.2">
      <c r="A16" s="216" t="s">
        <v>6</v>
      </c>
      <c r="B16" s="216" t="s">
        <v>7</v>
      </c>
      <c r="C16" s="217" t="s">
        <v>110</v>
      </c>
      <c r="D16" s="217" t="s">
        <v>9</v>
      </c>
      <c r="E16" s="217" t="s">
        <v>10</v>
      </c>
      <c r="F16" s="216" t="s">
        <v>11</v>
      </c>
      <c r="G16" s="216" t="s">
        <v>12</v>
      </c>
      <c r="H16" s="218" t="s">
        <v>13</v>
      </c>
      <c r="I16" s="216" t="s">
        <v>14</v>
      </c>
      <c r="J16" s="216" t="s">
        <v>15</v>
      </c>
      <c r="K16" s="216" t="s">
        <v>16</v>
      </c>
      <c r="L16" s="218" t="s">
        <v>17</v>
      </c>
      <c r="M16" s="218" t="s">
        <v>18</v>
      </c>
      <c r="N16" s="218" t="s">
        <v>19</v>
      </c>
      <c r="O16" s="218" t="s">
        <v>20</v>
      </c>
      <c r="P16" s="219" t="s">
        <v>21</v>
      </c>
      <c r="Q16" s="218" t="s">
        <v>22</v>
      </c>
      <c r="R16" s="219" t="str">
        <f>+'DIRECCION Y SUBDIRECCION '!R11</f>
        <v>DEPRECIACION ACUMULADA 30/06/23</v>
      </c>
      <c r="S16" s="219" t="s">
        <v>23</v>
      </c>
      <c r="T16" s="92" t="s">
        <v>24</v>
      </c>
      <c r="U16" s="125">
        <v>45107</v>
      </c>
      <c r="V16" s="14"/>
      <c r="W16" s="14"/>
      <c r="X16" s="14"/>
      <c r="Y16" s="14"/>
      <c r="Z16" s="14"/>
    </row>
    <row r="17" spans="1:21" ht="15" customHeight="1" x14ac:dyDescent="0.2">
      <c r="A17" s="216">
        <v>1</v>
      </c>
      <c r="B17" s="173">
        <v>36889</v>
      </c>
      <c r="C17" s="517" t="s">
        <v>2071</v>
      </c>
      <c r="D17" s="105">
        <v>26</v>
      </c>
      <c r="E17" s="102" t="s">
        <v>815</v>
      </c>
      <c r="F17" s="105">
        <v>127611</v>
      </c>
      <c r="G17" s="105">
        <v>1</v>
      </c>
      <c r="H17" s="200" t="s">
        <v>1084</v>
      </c>
      <c r="I17" s="105"/>
      <c r="J17" s="105" t="s">
        <v>1085</v>
      </c>
      <c r="K17" s="105" t="s">
        <v>1083</v>
      </c>
      <c r="L17" s="99">
        <v>40000</v>
      </c>
      <c r="M17" s="105">
        <v>10</v>
      </c>
      <c r="N17" s="135">
        <v>0</v>
      </c>
      <c r="O17" s="135">
        <v>0</v>
      </c>
      <c r="P17" s="100">
        <v>10</v>
      </c>
      <c r="Q17" s="100"/>
      <c r="R17" s="135">
        <v>40000</v>
      </c>
      <c r="S17" s="135">
        <f t="shared" ref="S17:S33" si="0">IF(M17=0,"N/A",+L17-R17)</f>
        <v>0</v>
      </c>
      <c r="T17" s="103">
        <v>619</v>
      </c>
      <c r="U17" s="429"/>
    </row>
    <row r="18" spans="1:21" ht="15" customHeight="1" x14ac:dyDescent="0.2">
      <c r="A18" s="216">
        <v>2</v>
      </c>
      <c r="B18" s="173">
        <v>36889</v>
      </c>
      <c r="C18" s="517" t="s">
        <v>2071</v>
      </c>
      <c r="D18" s="105">
        <v>26</v>
      </c>
      <c r="E18" s="102" t="s">
        <v>764</v>
      </c>
      <c r="F18" s="105">
        <v>127612</v>
      </c>
      <c r="G18" s="105">
        <v>1</v>
      </c>
      <c r="H18" s="200" t="s">
        <v>1086</v>
      </c>
      <c r="I18" s="105"/>
      <c r="J18" s="105"/>
      <c r="K18" s="105" t="s">
        <v>1083</v>
      </c>
      <c r="L18" s="99">
        <v>1200</v>
      </c>
      <c r="M18" s="105">
        <v>10</v>
      </c>
      <c r="N18" s="135">
        <v>0</v>
      </c>
      <c r="O18" s="135">
        <v>0</v>
      </c>
      <c r="P18" s="100">
        <v>10</v>
      </c>
      <c r="Q18" s="100"/>
      <c r="R18" s="135">
        <v>1200</v>
      </c>
      <c r="S18" s="135">
        <f t="shared" si="0"/>
        <v>0</v>
      </c>
      <c r="T18" s="103">
        <v>617</v>
      </c>
      <c r="U18" s="4"/>
    </row>
    <row r="19" spans="1:21" ht="15" customHeight="1" x14ac:dyDescent="0.2">
      <c r="A19" s="216">
        <v>3</v>
      </c>
      <c r="B19" s="173">
        <v>36889</v>
      </c>
      <c r="C19" s="517" t="s">
        <v>2071</v>
      </c>
      <c r="D19" s="105">
        <v>26</v>
      </c>
      <c r="E19" s="102" t="s">
        <v>764</v>
      </c>
      <c r="F19" s="105">
        <v>127620</v>
      </c>
      <c r="G19" s="105">
        <v>1</v>
      </c>
      <c r="H19" s="200" t="s">
        <v>1086</v>
      </c>
      <c r="I19" s="105"/>
      <c r="J19" s="105"/>
      <c r="K19" s="105" t="s">
        <v>1083</v>
      </c>
      <c r="L19" s="99">
        <v>1200</v>
      </c>
      <c r="M19" s="105">
        <v>10</v>
      </c>
      <c r="N19" s="135">
        <v>0</v>
      </c>
      <c r="O19" s="135">
        <v>0</v>
      </c>
      <c r="P19" s="100">
        <v>10</v>
      </c>
      <c r="Q19" s="100"/>
      <c r="R19" s="135">
        <v>1200</v>
      </c>
      <c r="S19" s="135">
        <f t="shared" si="0"/>
        <v>0</v>
      </c>
      <c r="T19" s="103">
        <v>617</v>
      </c>
    </row>
    <row r="20" spans="1:21" ht="15" customHeight="1" x14ac:dyDescent="0.2">
      <c r="A20" s="216">
        <v>4</v>
      </c>
      <c r="B20" s="173">
        <v>36889</v>
      </c>
      <c r="C20" s="517" t="s">
        <v>2071</v>
      </c>
      <c r="D20" s="105">
        <v>26</v>
      </c>
      <c r="E20" s="102" t="s">
        <v>764</v>
      </c>
      <c r="F20" s="105"/>
      <c r="G20" s="105">
        <v>1</v>
      </c>
      <c r="H20" s="200" t="s">
        <v>1086</v>
      </c>
      <c r="I20" s="581"/>
      <c r="J20" s="105"/>
      <c r="K20" s="105" t="s">
        <v>1083</v>
      </c>
      <c r="L20" s="99">
        <v>1200</v>
      </c>
      <c r="M20" s="105">
        <v>10</v>
      </c>
      <c r="N20" s="135">
        <v>0</v>
      </c>
      <c r="O20" s="135">
        <v>0</v>
      </c>
      <c r="P20" s="100">
        <v>10</v>
      </c>
      <c r="Q20" s="100"/>
      <c r="R20" s="135">
        <v>1200</v>
      </c>
      <c r="S20" s="135">
        <f t="shared" si="0"/>
        <v>0</v>
      </c>
      <c r="T20" s="103">
        <v>617</v>
      </c>
    </row>
    <row r="21" spans="1:21" ht="15" customHeight="1" x14ac:dyDescent="0.2">
      <c r="A21" s="216">
        <v>5</v>
      </c>
      <c r="B21" s="173">
        <v>36889</v>
      </c>
      <c r="C21" s="517" t="s">
        <v>2071</v>
      </c>
      <c r="D21" s="105">
        <v>26</v>
      </c>
      <c r="E21" s="102" t="s">
        <v>764</v>
      </c>
      <c r="F21" s="105">
        <v>127621</v>
      </c>
      <c r="G21" s="105">
        <v>1</v>
      </c>
      <c r="H21" s="200" t="s">
        <v>1086</v>
      </c>
      <c r="I21" s="581"/>
      <c r="J21" s="105"/>
      <c r="K21" s="105" t="s">
        <v>1083</v>
      </c>
      <c r="L21" s="99">
        <v>1200</v>
      </c>
      <c r="M21" s="105">
        <v>10</v>
      </c>
      <c r="N21" s="135">
        <v>0</v>
      </c>
      <c r="O21" s="135">
        <v>0</v>
      </c>
      <c r="P21" s="100">
        <v>10</v>
      </c>
      <c r="Q21" s="100"/>
      <c r="R21" s="135">
        <v>1200</v>
      </c>
      <c r="S21" s="135">
        <f t="shared" si="0"/>
        <v>0</v>
      </c>
      <c r="T21" s="103">
        <v>617</v>
      </c>
    </row>
    <row r="22" spans="1:21" ht="15" customHeight="1" x14ac:dyDescent="0.2">
      <c r="A22" s="216">
        <v>6</v>
      </c>
      <c r="B22" s="173">
        <v>36889</v>
      </c>
      <c r="C22" s="517" t="s">
        <v>2071</v>
      </c>
      <c r="D22" s="105">
        <v>26</v>
      </c>
      <c r="E22" s="102" t="s">
        <v>764</v>
      </c>
      <c r="F22" s="105">
        <v>127619</v>
      </c>
      <c r="G22" s="105">
        <v>1</v>
      </c>
      <c r="H22" s="200" t="s">
        <v>1086</v>
      </c>
      <c r="I22" s="581"/>
      <c r="J22" s="105"/>
      <c r="K22" s="105" t="s">
        <v>1083</v>
      </c>
      <c r="L22" s="99">
        <v>1200</v>
      </c>
      <c r="M22" s="105">
        <v>10</v>
      </c>
      <c r="N22" s="135">
        <v>0</v>
      </c>
      <c r="O22" s="135">
        <v>0</v>
      </c>
      <c r="P22" s="100">
        <v>10</v>
      </c>
      <c r="Q22" s="100"/>
      <c r="R22" s="135">
        <v>1200</v>
      </c>
      <c r="S22" s="135">
        <f t="shared" si="0"/>
        <v>0</v>
      </c>
      <c r="T22" s="103">
        <v>617</v>
      </c>
    </row>
    <row r="23" spans="1:21" ht="15" customHeight="1" x14ac:dyDescent="0.2">
      <c r="A23" s="216">
        <v>7</v>
      </c>
      <c r="B23" s="173">
        <v>36889</v>
      </c>
      <c r="C23" s="517" t="s">
        <v>2071</v>
      </c>
      <c r="D23" s="105">
        <v>26</v>
      </c>
      <c r="E23" s="102" t="s">
        <v>764</v>
      </c>
      <c r="F23" s="105">
        <v>127618</v>
      </c>
      <c r="G23" s="105">
        <v>1</v>
      </c>
      <c r="H23" s="200" t="s">
        <v>1086</v>
      </c>
      <c r="I23" s="581"/>
      <c r="J23" s="105"/>
      <c r="K23" s="105" t="s">
        <v>1083</v>
      </c>
      <c r="L23" s="99">
        <v>1200</v>
      </c>
      <c r="M23" s="105">
        <v>10</v>
      </c>
      <c r="N23" s="135">
        <v>0</v>
      </c>
      <c r="O23" s="135">
        <v>0</v>
      </c>
      <c r="P23" s="100">
        <v>10</v>
      </c>
      <c r="Q23" s="100"/>
      <c r="R23" s="135">
        <v>1200</v>
      </c>
      <c r="S23" s="135">
        <f t="shared" si="0"/>
        <v>0</v>
      </c>
      <c r="T23" s="103">
        <v>617</v>
      </c>
    </row>
    <row r="24" spans="1:21" ht="15" customHeight="1" x14ac:dyDescent="0.2">
      <c r="A24" s="216">
        <v>8</v>
      </c>
      <c r="B24" s="173">
        <v>36889</v>
      </c>
      <c r="C24" s="517" t="s">
        <v>2071</v>
      </c>
      <c r="D24" s="105">
        <v>26</v>
      </c>
      <c r="E24" s="102" t="s">
        <v>764</v>
      </c>
      <c r="F24" s="105">
        <v>127617</v>
      </c>
      <c r="G24" s="105">
        <v>1</v>
      </c>
      <c r="H24" s="200" t="s">
        <v>1086</v>
      </c>
      <c r="I24" s="581"/>
      <c r="J24" s="105"/>
      <c r="K24" s="105" t="s">
        <v>1083</v>
      </c>
      <c r="L24" s="99">
        <v>1200</v>
      </c>
      <c r="M24" s="105">
        <v>10</v>
      </c>
      <c r="N24" s="135">
        <v>0</v>
      </c>
      <c r="O24" s="135">
        <v>0</v>
      </c>
      <c r="P24" s="100">
        <v>10</v>
      </c>
      <c r="Q24" s="100"/>
      <c r="R24" s="135">
        <v>1200</v>
      </c>
      <c r="S24" s="135">
        <f t="shared" si="0"/>
        <v>0</v>
      </c>
      <c r="T24" s="103">
        <v>617</v>
      </c>
    </row>
    <row r="25" spans="1:21" ht="15" customHeight="1" x14ac:dyDescent="0.2">
      <c r="A25" s="216">
        <v>9</v>
      </c>
      <c r="B25" s="173">
        <v>36889</v>
      </c>
      <c r="C25" s="517" t="s">
        <v>2071</v>
      </c>
      <c r="D25" s="105">
        <v>26</v>
      </c>
      <c r="E25" s="102" t="s">
        <v>764</v>
      </c>
      <c r="F25" s="105">
        <v>127616</v>
      </c>
      <c r="G25" s="105">
        <v>1</v>
      </c>
      <c r="H25" s="200" t="s">
        <v>1086</v>
      </c>
      <c r="I25" s="581"/>
      <c r="J25" s="105"/>
      <c r="K25" s="105" t="s">
        <v>1083</v>
      </c>
      <c r="L25" s="99">
        <v>1200</v>
      </c>
      <c r="M25" s="105">
        <v>10</v>
      </c>
      <c r="N25" s="135">
        <v>0</v>
      </c>
      <c r="O25" s="135">
        <v>0</v>
      </c>
      <c r="P25" s="100">
        <v>10</v>
      </c>
      <c r="Q25" s="100"/>
      <c r="R25" s="135">
        <v>1200</v>
      </c>
      <c r="S25" s="135">
        <f t="shared" si="0"/>
        <v>0</v>
      </c>
      <c r="T25" s="103">
        <v>617</v>
      </c>
    </row>
    <row r="26" spans="1:21" ht="15" customHeight="1" x14ac:dyDescent="0.2">
      <c r="A26" s="216">
        <v>10</v>
      </c>
      <c r="B26" s="173">
        <v>36889</v>
      </c>
      <c r="C26" s="517" t="s">
        <v>2071</v>
      </c>
      <c r="D26" s="105">
        <v>26</v>
      </c>
      <c r="E26" s="102" t="s">
        <v>764</v>
      </c>
      <c r="F26" s="105"/>
      <c r="G26" s="105">
        <v>1</v>
      </c>
      <c r="H26" s="200" t="s">
        <v>888</v>
      </c>
      <c r="I26" s="581"/>
      <c r="J26" s="105"/>
      <c r="K26" s="105" t="s">
        <v>1083</v>
      </c>
      <c r="L26" s="99">
        <v>800</v>
      </c>
      <c r="M26" s="105">
        <v>10</v>
      </c>
      <c r="N26" s="135">
        <v>0</v>
      </c>
      <c r="O26" s="135">
        <v>0</v>
      </c>
      <c r="P26" s="100">
        <v>10</v>
      </c>
      <c r="Q26" s="100"/>
      <c r="R26" s="135">
        <v>800</v>
      </c>
      <c r="S26" s="135">
        <f t="shared" si="0"/>
        <v>0</v>
      </c>
      <c r="T26" s="103">
        <v>617</v>
      </c>
    </row>
    <row r="27" spans="1:21" ht="15" customHeight="1" x14ac:dyDescent="0.2">
      <c r="A27" s="216">
        <v>11</v>
      </c>
      <c r="B27" s="173">
        <v>36889</v>
      </c>
      <c r="C27" s="517" t="s">
        <v>2071</v>
      </c>
      <c r="D27" s="105">
        <v>26</v>
      </c>
      <c r="E27" s="102" t="s">
        <v>764</v>
      </c>
      <c r="F27" s="105"/>
      <c r="G27" s="105">
        <v>2</v>
      </c>
      <c r="H27" s="250" t="s">
        <v>891</v>
      </c>
      <c r="I27" s="581"/>
      <c r="J27" s="105"/>
      <c r="K27" s="105" t="s">
        <v>1083</v>
      </c>
      <c r="L27" s="99">
        <v>1300</v>
      </c>
      <c r="M27" s="105">
        <v>10</v>
      </c>
      <c r="N27" s="135">
        <v>0</v>
      </c>
      <c r="O27" s="135">
        <v>0</v>
      </c>
      <c r="P27" s="100">
        <v>10</v>
      </c>
      <c r="Q27" s="100"/>
      <c r="R27" s="135">
        <v>1300</v>
      </c>
      <c r="S27" s="135">
        <f t="shared" si="0"/>
        <v>0</v>
      </c>
      <c r="T27" s="103">
        <v>617</v>
      </c>
    </row>
    <row r="28" spans="1:21" ht="15" customHeight="1" x14ac:dyDescent="0.2">
      <c r="A28" s="216">
        <v>12</v>
      </c>
      <c r="B28" s="173">
        <v>36889</v>
      </c>
      <c r="C28" s="517" t="s">
        <v>2071</v>
      </c>
      <c r="D28" s="105">
        <v>26</v>
      </c>
      <c r="E28" s="102" t="s">
        <v>764</v>
      </c>
      <c r="F28" s="105"/>
      <c r="G28" s="105">
        <v>1</v>
      </c>
      <c r="H28" s="200" t="s">
        <v>1087</v>
      </c>
      <c r="I28" s="105"/>
      <c r="J28" s="105"/>
      <c r="K28" s="105" t="s">
        <v>1083</v>
      </c>
      <c r="L28" s="99">
        <v>1200</v>
      </c>
      <c r="M28" s="105">
        <v>10</v>
      </c>
      <c r="N28" s="135">
        <v>0</v>
      </c>
      <c r="O28" s="135">
        <v>0</v>
      </c>
      <c r="P28" s="100">
        <v>10</v>
      </c>
      <c r="Q28" s="100"/>
      <c r="R28" s="135">
        <v>1200</v>
      </c>
      <c r="S28" s="135">
        <f t="shared" si="0"/>
        <v>0</v>
      </c>
      <c r="T28" s="103">
        <v>617</v>
      </c>
    </row>
    <row r="29" spans="1:21" ht="15" customHeight="1" x14ac:dyDescent="0.2">
      <c r="A29" s="216">
        <v>13</v>
      </c>
      <c r="B29" s="173">
        <v>36979</v>
      </c>
      <c r="C29" s="517" t="s">
        <v>2071</v>
      </c>
      <c r="D29" s="105">
        <v>26</v>
      </c>
      <c r="E29" s="102" t="s">
        <v>823</v>
      </c>
      <c r="F29" s="105"/>
      <c r="G29" s="105">
        <v>1</v>
      </c>
      <c r="H29" s="200" t="s">
        <v>1088</v>
      </c>
      <c r="I29" s="105">
        <v>1245</v>
      </c>
      <c r="J29" s="105" t="s">
        <v>149</v>
      </c>
      <c r="K29" s="105" t="s">
        <v>1083</v>
      </c>
      <c r="L29" s="99">
        <v>477.12</v>
      </c>
      <c r="M29" s="105">
        <v>10</v>
      </c>
      <c r="N29" s="135">
        <v>0</v>
      </c>
      <c r="O29" s="135">
        <v>0</v>
      </c>
      <c r="P29" s="100">
        <v>10</v>
      </c>
      <c r="Q29" s="100"/>
      <c r="R29" s="135">
        <v>477.12</v>
      </c>
      <c r="S29" s="135">
        <f t="shared" si="0"/>
        <v>0</v>
      </c>
      <c r="T29" s="103">
        <v>619</v>
      </c>
    </row>
    <row r="30" spans="1:21" ht="15" customHeight="1" x14ac:dyDescent="0.2">
      <c r="A30" s="216">
        <v>14</v>
      </c>
      <c r="B30" s="173">
        <v>39316</v>
      </c>
      <c r="C30" s="517" t="s">
        <v>2071</v>
      </c>
      <c r="D30" s="105">
        <v>26</v>
      </c>
      <c r="E30" s="102" t="s">
        <v>764</v>
      </c>
      <c r="F30" s="105">
        <v>127573</v>
      </c>
      <c r="G30" s="105">
        <v>1</v>
      </c>
      <c r="H30" s="200" t="s">
        <v>1089</v>
      </c>
      <c r="I30" s="105"/>
      <c r="J30" s="105"/>
      <c r="K30" s="105" t="s">
        <v>1083</v>
      </c>
      <c r="L30" s="99">
        <v>9378.6</v>
      </c>
      <c r="M30" s="105">
        <v>10</v>
      </c>
      <c r="N30" s="135">
        <v>0</v>
      </c>
      <c r="O30" s="135">
        <v>0</v>
      </c>
      <c r="P30" s="100">
        <v>10</v>
      </c>
      <c r="Q30" s="100"/>
      <c r="R30" s="135">
        <v>9378.6</v>
      </c>
      <c r="S30" s="135">
        <f t="shared" si="0"/>
        <v>0</v>
      </c>
      <c r="T30" s="103">
        <v>617</v>
      </c>
    </row>
    <row r="31" spans="1:21" ht="15" customHeight="1" x14ac:dyDescent="0.2">
      <c r="A31" s="216">
        <v>15</v>
      </c>
      <c r="B31" s="173">
        <v>40924</v>
      </c>
      <c r="C31" s="517" t="s">
        <v>2071</v>
      </c>
      <c r="D31" s="105">
        <v>26</v>
      </c>
      <c r="E31" s="102" t="s">
        <v>764</v>
      </c>
      <c r="F31" s="105"/>
      <c r="G31" s="105">
        <v>9</v>
      </c>
      <c r="H31" s="200" t="s">
        <v>1090</v>
      </c>
      <c r="I31" s="105"/>
      <c r="J31" s="105"/>
      <c r="K31" s="105" t="s">
        <v>1083</v>
      </c>
      <c r="L31" s="99">
        <v>47717.46</v>
      </c>
      <c r="M31" s="105">
        <v>10</v>
      </c>
      <c r="N31" s="135">
        <v>0</v>
      </c>
      <c r="O31" s="135">
        <f>IF(M31=0,"N/A",+N31/12)</f>
        <v>0</v>
      </c>
      <c r="P31" s="100">
        <f>+DATEDIF($B31,$U$16,"y")</f>
        <v>11</v>
      </c>
      <c r="Q31" s="100"/>
      <c r="R31" s="135">
        <v>47717.46</v>
      </c>
      <c r="S31" s="135">
        <f t="shared" si="0"/>
        <v>0</v>
      </c>
      <c r="T31" s="103">
        <v>617</v>
      </c>
    </row>
    <row r="32" spans="1:21" ht="15" customHeight="1" x14ac:dyDescent="0.2">
      <c r="A32" s="216">
        <v>16</v>
      </c>
      <c r="B32" s="173">
        <v>41942</v>
      </c>
      <c r="C32" s="517" t="s">
        <v>2071</v>
      </c>
      <c r="D32" s="105">
        <v>26</v>
      </c>
      <c r="E32" s="102" t="s">
        <v>1091</v>
      </c>
      <c r="F32" s="105"/>
      <c r="G32" s="105">
        <v>1</v>
      </c>
      <c r="H32" s="200" t="s">
        <v>1092</v>
      </c>
      <c r="I32" s="105"/>
      <c r="J32" s="105" t="s">
        <v>1093</v>
      </c>
      <c r="K32" s="105" t="s">
        <v>1083</v>
      </c>
      <c r="L32" s="99">
        <v>38232</v>
      </c>
      <c r="M32" s="105">
        <v>5</v>
      </c>
      <c r="N32" s="135">
        <v>0</v>
      </c>
      <c r="O32" s="135">
        <v>0</v>
      </c>
      <c r="P32" s="100">
        <v>5</v>
      </c>
      <c r="Q32" s="100"/>
      <c r="R32" s="135">
        <v>38232</v>
      </c>
      <c r="S32" s="135">
        <f t="shared" si="0"/>
        <v>0</v>
      </c>
      <c r="T32" s="103">
        <v>615</v>
      </c>
    </row>
    <row r="33" spans="1:20" ht="15" customHeight="1" x14ac:dyDescent="0.3">
      <c r="A33" s="216">
        <v>17</v>
      </c>
      <c r="B33" s="990">
        <v>42586</v>
      </c>
      <c r="C33" s="517" t="s">
        <v>2071</v>
      </c>
      <c r="D33" s="105">
        <v>26</v>
      </c>
      <c r="E33" s="979" t="s">
        <v>774</v>
      </c>
      <c r="F33" s="979"/>
      <c r="G33" s="979">
        <v>1</v>
      </c>
      <c r="H33" s="980" t="s">
        <v>572</v>
      </c>
      <c r="I33" s="980"/>
      <c r="J33" s="1458" t="s">
        <v>573</v>
      </c>
      <c r="K33" s="1010" t="s">
        <v>1083</v>
      </c>
      <c r="L33" s="992">
        <v>20114.144</v>
      </c>
      <c r="M33" s="1010">
        <v>10</v>
      </c>
      <c r="N33" s="962">
        <f>IF(M33=0,"N/A",+L33/M33)</f>
        <v>2011.4144000000001</v>
      </c>
      <c r="O33" s="962">
        <f>IF(M33=0,"N/A",+N33/12)</f>
        <v>167.61786666666669</v>
      </c>
      <c r="P33" s="993">
        <f>+DATEDIF($B33,$U$16,"y")</f>
        <v>6</v>
      </c>
      <c r="Q33" s="993">
        <f>+DATEDIF($B33,$U$16,"ym")</f>
        <v>10</v>
      </c>
      <c r="R33" s="962">
        <f>IF(M33=0,"N/A",+N33*P33+O33*Q33)</f>
        <v>13744.665066666668</v>
      </c>
      <c r="S33" s="962">
        <f t="shared" si="0"/>
        <v>6369.478933333332</v>
      </c>
      <c r="T33" s="981">
        <v>617</v>
      </c>
    </row>
    <row r="34" spans="1:20" ht="15" customHeight="1" x14ac:dyDescent="0.3">
      <c r="A34" s="216">
        <v>18</v>
      </c>
      <c r="B34" s="1503">
        <v>45069</v>
      </c>
      <c r="C34" s="1361" t="s">
        <v>2071</v>
      </c>
      <c r="D34" s="1010">
        <v>26</v>
      </c>
      <c r="E34" s="1244" t="s">
        <v>648</v>
      </c>
      <c r="F34" s="1244" t="s">
        <v>1374</v>
      </c>
      <c r="G34" s="1244">
        <v>1</v>
      </c>
      <c r="H34" s="1504" t="s">
        <v>2069</v>
      </c>
      <c r="I34" s="1244"/>
      <c r="J34" s="1244" t="s">
        <v>2070</v>
      </c>
      <c r="K34" s="1113" t="s">
        <v>1083</v>
      </c>
      <c r="L34" s="1243">
        <v>11328</v>
      </c>
      <c r="M34" s="1412">
        <v>10</v>
      </c>
      <c r="N34" s="1243">
        <f t="shared" ref="N34" si="1">IF(M34=0,"N/A",+L34/M34)</f>
        <v>1132.8</v>
      </c>
      <c r="O34" s="1243">
        <f t="shared" ref="O34" si="2">IF(M34=0,"N/A",+N34/12)</f>
        <v>94.399999999999991</v>
      </c>
      <c r="P34" s="993">
        <f>+DATEDIF($B34,$U$16,"y")</f>
        <v>0</v>
      </c>
      <c r="Q34" s="993">
        <f>+DATEDIF($B34,$U$16,"ym")</f>
        <v>1</v>
      </c>
      <c r="R34" s="962">
        <f>IF(M34=0,"N/A",+N34*P34+O34*Q34)</f>
        <v>94.399999999999991</v>
      </c>
      <c r="S34" s="962">
        <f t="shared" ref="S34" si="3">IF(M34=0,"N/A",+L34-R34)</f>
        <v>11233.6</v>
      </c>
      <c r="T34" s="1246">
        <v>619</v>
      </c>
    </row>
    <row r="35" spans="1:20" ht="15" customHeight="1" x14ac:dyDescent="0.3">
      <c r="A35" s="1505">
        <v>19</v>
      </c>
      <c r="B35" s="1456">
        <v>45097</v>
      </c>
      <c r="C35" s="1506" t="s">
        <v>2071</v>
      </c>
      <c r="D35" s="987">
        <v>26</v>
      </c>
      <c r="E35" s="1002" t="s">
        <v>68</v>
      </c>
      <c r="F35" s="1002" t="s">
        <v>1374</v>
      </c>
      <c r="G35" s="1002">
        <v>1</v>
      </c>
      <c r="H35" s="1457" t="s">
        <v>2091</v>
      </c>
      <c r="I35" s="1002"/>
      <c r="J35" s="1002" t="s">
        <v>232</v>
      </c>
      <c r="K35" s="983" t="s">
        <v>1083</v>
      </c>
      <c r="L35" s="1001">
        <v>23966.98</v>
      </c>
      <c r="M35" s="1331">
        <v>10</v>
      </c>
      <c r="N35" s="1243">
        <f t="shared" ref="N35" si="4">IF(M35=0,"N/A",+L35/M35)</f>
        <v>2396.6979999999999</v>
      </c>
      <c r="O35" s="1243">
        <f t="shared" ref="O35" si="5">IF(M35=0,"N/A",+N35/12)</f>
        <v>199.72483333333332</v>
      </c>
      <c r="P35" s="993">
        <f>+DATEDIF($B35,$U$16,"y")</f>
        <v>0</v>
      </c>
      <c r="Q35" s="993">
        <f>+DATEDIF($B35,$U$16,"ym")</f>
        <v>0</v>
      </c>
      <c r="R35" s="962">
        <f>IF(M35=0,"N/A",+N35*P35+O35*Q35)</f>
        <v>0</v>
      </c>
      <c r="S35" s="962">
        <f t="shared" ref="S35" si="6">IF(M35=0,"N/A",+L35-R35)</f>
        <v>23966.98</v>
      </c>
      <c r="T35" s="988">
        <v>619</v>
      </c>
    </row>
    <row r="36" spans="1:20" ht="15.75" customHeight="1" x14ac:dyDescent="0.2">
      <c r="A36" s="559"/>
      <c r="B36" s="559"/>
      <c r="C36" s="559"/>
      <c r="D36" s="559"/>
      <c r="E36" s="559"/>
      <c r="F36" s="559"/>
      <c r="G36" s="559"/>
      <c r="H36" s="559"/>
      <c r="I36" s="559"/>
      <c r="J36" s="559"/>
      <c r="K36" s="559"/>
      <c r="L36" s="618">
        <f>SUM(L17:L35)</f>
        <v>204114.304</v>
      </c>
      <c r="M36" s="206"/>
      <c r="N36" s="618">
        <f>SUM(N17:N35)</f>
        <v>5540.9123999999993</v>
      </c>
      <c r="O36" s="618">
        <f>SUM(O17:O35)</f>
        <v>461.74270000000001</v>
      </c>
      <c r="P36" s="206"/>
      <c r="Q36" s="206"/>
      <c r="R36" s="618">
        <f>SUM(R17:R35)</f>
        <v>162544.24506666666</v>
      </c>
      <c r="S36" s="618">
        <f>SUM(S17:S35)</f>
        <v>41570.058933333334</v>
      </c>
    </row>
    <row r="37" spans="1:20" ht="15.75" customHeight="1" x14ac:dyDescent="0.3">
      <c r="A37" s="209"/>
      <c r="B37" s="609"/>
      <c r="C37" s="619"/>
      <c r="D37" s="559"/>
      <c r="E37" s="559"/>
      <c r="H37" s="620"/>
      <c r="I37" s="213"/>
      <c r="J37" s="73"/>
      <c r="K37" s="114"/>
      <c r="L37" s="604"/>
      <c r="M37" s="73"/>
      <c r="N37" s="616"/>
      <c r="O37" s="616"/>
      <c r="P37" s="615"/>
      <c r="Q37" s="621"/>
      <c r="R37" s="614"/>
      <c r="S37" s="57"/>
      <c r="T37" s="57"/>
    </row>
    <row r="38" spans="1:20" ht="31.5" customHeight="1" x14ac:dyDescent="0.3">
      <c r="A38" s="209"/>
      <c r="B38" s="609"/>
      <c r="C38" s="619"/>
      <c r="D38" s="559"/>
      <c r="E38" s="559"/>
      <c r="G38" s="49" t="s">
        <v>90</v>
      </c>
      <c r="H38" s="50" t="s">
        <v>91</v>
      </c>
      <c r="I38" s="50" t="s">
        <v>92</v>
      </c>
      <c r="J38" s="49" t="s">
        <v>93</v>
      </c>
      <c r="K38" s="51" t="s">
        <v>94</v>
      </c>
      <c r="L38" s="51" t="s">
        <v>95</v>
      </c>
      <c r="M38" s="73"/>
      <c r="N38" s="616"/>
      <c r="O38" s="616"/>
      <c r="P38" s="615"/>
      <c r="Q38" s="621"/>
      <c r="R38" s="614"/>
      <c r="S38" s="57"/>
      <c r="T38" s="57"/>
    </row>
    <row r="39" spans="1:20" ht="16.5" customHeight="1" x14ac:dyDescent="0.3">
      <c r="A39" s="209"/>
      <c r="B39" s="609"/>
      <c r="C39" s="619"/>
      <c r="D39" s="559"/>
      <c r="E39" s="559"/>
      <c r="G39" s="53">
        <v>611</v>
      </c>
      <c r="H39" s="54" t="s">
        <v>96</v>
      </c>
      <c r="I39" s="55">
        <f t="shared" ref="I39:I48" si="7">+SUMIF($T$1:$T$471,G39,$L$1:$L$471)</f>
        <v>0</v>
      </c>
      <c r="J39" s="55">
        <f t="shared" ref="J39:J48" si="8">+SUMIF($T$1:$T$471,G39,$R$1:$R$471)</f>
        <v>0</v>
      </c>
      <c r="K39" s="55">
        <f t="shared" ref="K39:K48" si="9">+SUMIF($T$1:$T$471,G39,$O$1:$O$471)</f>
        <v>0</v>
      </c>
      <c r="L39" s="56">
        <f t="shared" ref="L39:L48" si="10">+I39-J39</f>
        <v>0</v>
      </c>
      <c r="M39" s="73"/>
      <c r="N39" s="616"/>
      <c r="O39" s="616"/>
      <c r="P39" s="615"/>
      <c r="Q39" s="621"/>
      <c r="R39" s="614"/>
      <c r="S39" s="57"/>
      <c r="T39" s="57"/>
    </row>
    <row r="40" spans="1:20" ht="16.5" customHeight="1" x14ac:dyDescent="0.3">
      <c r="A40" s="209"/>
      <c r="B40" s="609"/>
      <c r="C40" s="619"/>
      <c r="D40" s="559"/>
      <c r="E40" s="559"/>
      <c r="G40" s="53">
        <v>612</v>
      </c>
      <c r="H40" s="54" t="s">
        <v>97</v>
      </c>
      <c r="I40" s="55">
        <f t="shared" si="7"/>
        <v>0</v>
      </c>
      <c r="J40" s="55">
        <f t="shared" si="8"/>
        <v>0</v>
      </c>
      <c r="K40" s="55">
        <f t="shared" si="9"/>
        <v>0</v>
      </c>
      <c r="L40" s="56">
        <f t="shared" si="10"/>
        <v>0</v>
      </c>
      <c r="M40" s="73"/>
      <c r="N40" s="616"/>
      <c r="O40" s="616"/>
      <c r="P40" s="615"/>
      <c r="Q40" s="621"/>
      <c r="R40" s="614"/>
      <c r="S40" s="57"/>
      <c r="T40" s="57"/>
    </row>
    <row r="41" spans="1:20" ht="16.5" customHeight="1" x14ac:dyDescent="0.3">
      <c r="A41" s="209"/>
      <c r="B41" s="609"/>
      <c r="C41" s="619"/>
      <c r="D41" s="559"/>
      <c r="E41" s="559"/>
      <c r="G41" s="53">
        <v>613</v>
      </c>
      <c r="H41" s="54" t="s">
        <v>98</v>
      </c>
      <c r="I41" s="55">
        <f t="shared" si="7"/>
        <v>0</v>
      </c>
      <c r="J41" s="55">
        <f t="shared" si="8"/>
        <v>0</v>
      </c>
      <c r="K41" s="55">
        <f t="shared" si="9"/>
        <v>0</v>
      </c>
      <c r="L41" s="56">
        <f t="shared" si="10"/>
        <v>0</v>
      </c>
      <c r="M41" s="73"/>
      <c r="N41" s="616"/>
      <c r="O41" s="616"/>
      <c r="P41" s="615"/>
      <c r="Q41" s="621"/>
      <c r="R41" s="614"/>
      <c r="S41" s="57"/>
      <c r="T41" s="57"/>
    </row>
    <row r="42" spans="1:20" ht="16.5" customHeight="1" x14ac:dyDescent="0.3">
      <c r="A42" s="209"/>
      <c r="B42" s="609"/>
      <c r="C42" s="619"/>
      <c r="D42" s="559"/>
      <c r="E42" s="559"/>
      <c r="G42" s="53">
        <v>614</v>
      </c>
      <c r="H42" s="54" t="s">
        <v>99</v>
      </c>
      <c r="I42" s="55">
        <f t="shared" si="7"/>
        <v>0</v>
      </c>
      <c r="J42" s="55">
        <f t="shared" si="8"/>
        <v>0</v>
      </c>
      <c r="K42" s="55">
        <f t="shared" si="9"/>
        <v>0</v>
      </c>
      <c r="L42" s="56">
        <f t="shared" si="10"/>
        <v>0</v>
      </c>
      <c r="M42" s="73"/>
      <c r="N42" s="616"/>
      <c r="O42" s="616"/>
      <c r="P42" s="615"/>
      <c r="Q42" s="621"/>
      <c r="R42" s="614"/>
      <c r="S42" s="57"/>
      <c r="T42" s="57"/>
    </row>
    <row r="43" spans="1:20" ht="16.5" customHeight="1" x14ac:dyDescent="0.3">
      <c r="A43" s="209"/>
      <c r="B43" s="609"/>
      <c r="C43" s="619"/>
      <c r="D43" s="559"/>
      <c r="E43" s="559"/>
      <c r="G43" s="53">
        <v>615</v>
      </c>
      <c r="H43" s="54" t="s">
        <v>100</v>
      </c>
      <c r="I43" s="55">
        <f t="shared" si="7"/>
        <v>38232</v>
      </c>
      <c r="J43" s="55">
        <f t="shared" si="8"/>
        <v>38232</v>
      </c>
      <c r="K43" s="55">
        <f t="shared" si="9"/>
        <v>0</v>
      </c>
      <c r="L43" s="56">
        <f t="shared" si="10"/>
        <v>0</v>
      </c>
      <c r="M43" s="73"/>
      <c r="N43" s="616"/>
      <c r="O43" s="616"/>
      <c r="P43" s="615"/>
      <c r="Q43" s="621"/>
      <c r="R43" s="614"/>
      <c r="S43" s="57"/>
      <c r="T43" s="57"/>
    </row>
    <row r="44" spans="1:20" ht="16.5" customHeight="1" x14ac:dyDescent="0.3">
      <c r="A44" s="209"/>
      <c r="B44" s="609"/>
      <c r="C44" s="619"/>
      <c r="D44" s="559"/>
      <c r="E44" s="559"/>
      <c r="G44" s="53">
        <v>616</v>
      </c>
      <c r="H44" s="54" t="s">
        <v>101</v>
      </c>
      <c r="I44" s="55">
        <f t="shared" si="7"/>
        <v>0</v>
      </c>
      <c r="J44" s="55">
        <f t="shared" si="8"/>
        <v>0</v>
      </c>
      <c r="K44" s="55">
        <f t="shared" si="9"/>
        <v>0</v>
      </c>
      <c r="L44" s="56">
        <f t="shared" si="10"/>
        <v>0</v>
      </c>
      <c r="M44" s="73"/>
      <c r="N44" s="616"/>
      <c r="O44" s="616"/>
      <c r="P44" s="615"/>
      <c r="Q44" s="621"/>
      <c r="R44" s="614"/>
      <c r="S44" s="57"/>
      <c r="T44" s="57"/>
    </row>
    <row r="45" spans="1:20" ht="16.5" customHeight="1" x14ac:dyDescent="0.3">
      <c r="A45" s="209"/>
      <c r="B45" s="609"/>
      <c r="C45" s="619"/>
      <c r="D45" s="559"/>
      <c r="E45" s="559"/>
      <c r="G45" s="53">
        <v>617</v>
      </c>
      <c r="H45" s="54" t="s">
        <v>102</v>
      </c>
      <c r="I45" s="55">
        <f t="shared" si="7"/>
        <v>90110.203999999998</v>
      </c>
      <c r="J45" s="55">
        <f t="shared" si="8"/>
        <v>83740.725066666666</v>
      </c>
      <c r="K45" s="55">
        <f t="shared" si="9"/>
        <v>167.61786666666669</v>
      </c>
      <c r="L45" s="56">
        <f t="shared" si="10"/>
        <v>6369.478933333332</v>
      </c>
      <c r="M45" s="73"/>
      <c r="N45" s="616"/>
      <c r="O45" s="616"/>
      <c r="P45" s="615"/>
      <c r="Q45" s="621"/>
      <c r="R45" s="614"/>
      <c r="S45" s="57"/>
      <c r="T45" s="57"/>
    </row>
    <row r="46" spans="1:20" ht="16.5" customHeight="1" x14ac:dyDescent="0.3">
      <c r="A46" s="209"/>
      <c r="B46" s="609"/>
      <c r="C46" s="619"/>
      <c r="D46" s="559"/>
      <c r="E46" s="559"/>
      <c r="G46" s="53">
        <v>618</v>
      </c>
      <c r="H46" s="64" t="s">
        <v>103</v>
      </c>
      <c r="I46" s="55">
        <f t="shared" si="7"/>
        <v>0</v>
      </c>
      <c r="J46" s="55">
        <f t="shared" si="8"/>
        <v>0</v>
      </c>
      <c r="K46" s="55">
        <f t="shared" si="9"/>
        <v>0</v>
      </c>
      <c r="L46" s="56">
        <f t="shared" si="10"/>
        <v>0</v>
      </c>
      <c r="M46" s="73"/>
      <c r="N46" s="616"/>
      <c r="O46" s="616"/>
      <c r="P46" s="615"/>
      <c r="Q46" s="621"/>
      <c r="R46" s="614"/>
      <c r="S46" s="57"/>
      <c r="T46" s="57"/>
    </row>
    <row r="47" spans="1:20" ht="16.5" customHeight="1" x14ac:dyDescent="0.3">
      <c r="A47" s="209"/>
      <c r="B47" s="609"/>
      <c r="C47" s="619"/>
      <c r="D47" s="559"/>
      <c r="E47" s="559"/>
      <c r="F47" s="113"/>
      <c r="G47" s="53">
        <v>619</v>
      </c>
      <c r="H47" s="54" t="s">
        <v>104</v>
      </c>
      <c r="I47" s="55">
        <f t="shared" si="7"/>
        <v>75772.100000000006</v>
      </c>
      <c r="J47" s="55">
        <f t="shared" si="8"/>
        <v>40571.520000000004</v>
      </c>
      <c r="K47" s="55">
        <f t="shared" si="9"/>
        <v>294.1248333333333</v>
      </c>
      <c r="L47" s="56">
        <f t="shared" si="10"/>
        <v>35200.58</v>
      </c>
      <c r="M47" s="73"/>
      <c r="N47" s="616"/>
      <c r="O47" s="616"/>
      <c r="P47" s="615"/>
      <c r="Q47" s="1801"/>
      <c r="R47" s="1752"/>
      <c r="S47" s="622"/>
      <c r="T47" s="57"/>
    </row>
    <row r="48" spans="1:20" ht="16.5" customHeight="1" x14ac:dyDescent="0.3">
      <c r="A48" s="209"/>
      <c r="B48" s="609"/>
      <c r="C48" s="619"/>
      <c r="D48" s="559"/>
      <c r="E48" s="620"/>
      <c r="F48" s="113"/>
      <c r="G48" s="53">
        <v>694</v>
      </c>
      <c r="H48" s="54" t="s">
        <v>105</v>
      </c>
      <c r="I48" s="55">
        <f t="shared" si="7"/>
        <v>0</v>
      </c>
      <c r="J48" s="55">
        <f t="shared" si="8"/>
        <v>0</v>
      </c>
      <c r="K48" s="55">
        <f t="shared" si="9"/>
        <v>0</v>
      </c>
      <c r="L48" s="56">
        <f t="shared" si="10"/>
        <v>0</v>
      </c>
      <c r="M48" s="73"/>
      <c r="N48" s="616"/>
      <c r="O48" s="616"/>
      <c r="P48" s="615"/>
      <c r="Q48" s="1801"/>
      <c r="R48" s="1752"/>
      <c r="S48" s="57"/>
      <c r="T48" s="57"/>
    </row>
    <row r="49" spans="1:20" ht="16.5" customHeight="1" x14ac:dyDescent="0.3">
      <c r="A49" s="209"/>
      <c r="B49" s="609"/>
      <c r="C49" s="619"/>
      <c r="D49" s="559"/>
      <c r="E49" s="620"/>
      <c r="F49" s="113"/>
      <c r="G49" s="65"/>
      <c r="H49" s="66" t="s">
        <v>124</v>
      </c>
      <c r="I49" s="527">
        <f t="shared" ref="I49:L49" si="11">SUM(I39:I48)</f>
        <v>204114.304</v>
      </c>
      <c r="J49" s="527">
        <f t="shared" si="11"/>
        <v>162544.24506666668</v>
      </c>
      <c r="K49" s="527">
        <f t="shared" si="11"/>
        <v>461.74270000000001</v>
      </c>
      <c r="L49" s="527">
        <f t="shared" si="11"/>
        <v>41570.058933333334</v>
      </c>
      <c r="M49" s="73"/>
      <c r="N49" s="616"/>
      <c r="O49" s="616"/>
      <c r="P49" s="615"/>
      <c r="Q49" s="1801"/>
      <c r="R49" s="1752"/>
      <c r="S49" s="57"/>
      <c r="T49" s="57"/>
    </row>
    <row r="50" spans="1:20" ht="15" customHeight="1" x14ac:dyDescent="0.3">
      <c r="A50" s="209"/>
      <c r="B50" s="609"/>
      <c r="C50" s="619"/>
      <c r="D50" s="559"/>
      <c r="E50" s="620"/>
      <c r="F50" s="113"/>
      <c r="G50" s="114"/>
      <c r="H50" s="73"/>
      <c r="I50" s="71">
        <f>+I49-L36</f>
        <v>0</v>
      </c>
      <c r="J50" s="71">
        <f>+J49-R36</f>
        <v>0</v>
      </c>
      <c r="K50" s="71">
        <f>+K49-O36</f>
        <v>0</v>
      </c>
      <c r="L50" s="71">
        <f>+L49-S36</f>
        <v>0</v>
      </c>
      <c r="M50" s="73"/>
      <c r="N50" s="616"/>
      <c r="O50" s="616"/>
      <c r="P50" s="615"/>
      <c r="Q50" s="621"/>
      <c r="R50" s="614"/>
      <c r="S50" s="57"/>
      <c r="T50" s="57"/>
    </row>
    <row r="51" spans="1:20" ht="15" hidden="1" customHeight="1" x14ac:dyDescent="0.3">
      <c r="A51" s="379"/>
      <c r="B51" s="609"/>
      <c r="C51" s="619"/>
      <c r="D51" s="623"/>
      <c r="E51" s="620"/>
      <c r="F51" s="620"/>
      <c r="G51" s="620"/>
      <c r="H51" s="620"/>
      <c r="I51" s="213"/>
      <c r="J51" s="73"/>
      <c r="K51" s="114"/>
      <c r="L51" s="604"/>
      <c r="M51" s="73"/>
      <c r="N51" s="616"/>
      <c r="O51" s="616"/>
      <c r="P51" s="615"/>
      <c r="Q51" s="615"/>
      <c r="S51" s="57"/>
      <c r="T51" s="4"/>
    </row>
    <row r="52" spans="1:20" ht="15" hidden="1" customHeight="1" x14ac:dyDescent="0.3">
      <c r="A52" s="379"/>
      <c r="B52" s="1756" t="s">
        <v>106</v>
      </c>
      <c r="C52" s="1749"/>
      <c r="D52" s="1749"/>
      <c r="E52" s="1749"/>
      <c r="F52" s="1749"/>
      <c r="G52" s="620"/>
      <c r="H52" s="624"/>
      <c r="I52" s="1748" t="s">
        <v>107</v>
      </c>
      <c r="J52" s="1749"/>
      <c r="K52" s="1749"/>
      <c r="L52" s="1749"/>
      <c r="M52" s="1749"/>
      <c r="N52" s="4"/>
      <c r="O52" s="82"/>
      <c r="P52" s="1748" t="s">
        <v>108</v>
      </c>
      <c r="Q52" s="1749"/>
      <c r="R52" s="1749"/>
      <c r="S52" s="1749"/>
      <c r="T52" s="4"/>
    </row>
    <row r="53" spans="1:20" ht="15" hidden="1" customHeight="1" x14ac:dyDescent="0.3">
      <c r="A53" s="73"/>
      <c r="B53" s="73"/>
      <c r="C53" s="73"/>
      <c r="D53" s="73"/>
      <c r="E53" s="114"/>
      <c r="G53" s="213"/>
      <c r="H53" s="624"/>
      <c r="I53" s="213"/>
      <c r="J53" s="73"/>
      <c r="K53" s="73"/>
      <c r="L53" s="73"/>
      <c r="M53" s="73"/>
      <c r="N53" s="73"/>
      <c r="O53" s="73"/>
      <c r="P53" s="73"/>
      <c r="Q53" s="73"/>
      <c r="S53" s="73"/>
      <c r="T53" s="4"/>
    </row>
    <row r="54" spans="1:20" ht="15" customHeight="1" x14ac:dyDescent="0.3">
      <c r="A54" s="4"/>
      <c r="B54" s="4"/>
      <c r="C54" s="4"/>
      <c r="D54" s="4"/>
      <c r="E54" s="4"/>
      <c r="F54" s="4"/>
      <c r="G54" s="4"/>
      <c r="H54" s="4"/>
      <c r="I54" s="213"/>
      <c r="J54" s="73"/>
      <c r="K54" s="73"/>
      <c r="L54" s="73"/>
      <c r="M54" s="73"/>
      <c r="N54" s="73"/>
      <c r="O54" s="73"/>
      <c r="P54" s="73"/>
      <c r="Q54" s="73"/>
      <c r="R54" s="73"/>
      <c r="S54" s="73"/>
      <c r="T54" s="4"/>
    </row>
    <row r="55" spans="1:20" ht="12.75" customHeight="1" x14ac:dyDescent="0.2">
      <c r="A55" s="4"/>
      <c r="B55" s="4"/>
      <c r="C55" s="4"/>
      <c r="D55" s="4"/>
      <c r="E55" s="4"/>
      <c r="F55" s="4"/>
      <c r="G55" s="4"/>
      <c r="H55" s="4"/>
      <c r="T55" s="4"/>
    </row>
    <row r="56" spans="1:20" ht="12.75" customHeight="1" x14ac:dyDescent="0.2">
      <c r="H56" s="3"/>
    </row>
    <row r="57" spans="1:20" ht="12.75" customHeight="1" x14ac:dyDescent="0.2">
      <c r="H57" s="3"/>
    </row>
    <row r="58" spans="1:20" ht="12.75" customHeight="1" x14ac:dyDescent="0.2">
      <c r="H58" s="3"/>
    </row>
    <row r="59" spans="1:20" ht="12.75" customHeight="1" x14ac:dyDescent="0.2">
      <c r="H59" s="3"/>
    </row>
    <row r="60" spans="1:20" ht="12.75" customHeight="1" x14ac:dyDescent="0.2">
      <c r="H60" s="3"/>
    </row>
    <row r="61" spans="1:20" ht="12.75" customHeight="1" x14ac:dyDescent="0.2">
      <c r="H61" s="3"/>
    </row>
    <row r="62" spans="1:20" ht="12.75" customHeight="1" x14ac:dyDescent="0.2">
      <c r="H62" s="3"/>
    </row>
    <row r="63" spans="1:20" ht="12.75" customHeight="1" x14ac:dyDescent="0.2">
      <c r="H63" s="3"/>
    </row>
    <row r="64" spans="1:20" ht="12.75" customHeight="1" x14ac:dyDescent="0.2">
      <c r="H64" s="3"/>
    </row>
    <row r="65" spans="8:8" ht="12.75" customHeight="1" x14ac:dyDescent="0.2">
      <c r="H65" s="3"/>
    </row>
    <row r="66" spans="8:8" ht="12.75" customHeight="1" x14ac:dyDescent="0.2">
      <c r="H66" s="3"/>
    </row>
    <row r="67" spans="8:8" ht="12.75" customHeight="1" x14ac:dyDescent="0.2">
      <c r="H67" s="3"/>
    </row>
    <row r="68" spans="8:8" ht="12.75" customHeight="1" x14ac:dyDescent="0.2">
      <c r="H68" s="3"/>
    </row>
    <row r="69" spans="8:8" ht="12.75" customHeight="1" x14ac:dyDescent="0.2">
      <c r="H69" s="3"/>
    </row>
    <row r="70" spans="8:8" ht="12.75" customHeight="1" x14ac:dyDescent="0.2">
      <c r="H70" s="3"/>
    </row>
    <row r="71" spans="8:8" ht="12.75" customHeight="1" x14ac:dyDescent="0.2">
      <c r="H71" s="3"/>
    </row>
    <row r="72" spans="8:8" ht="12.75" customHeight="1" x14ac:dyDescent="0.2">
      <c r="H72" s="3"/>
    </row>
    <row r="73" spans="8:8" ht="12.75" customHeight="1" x14ac:dyDescent="0.2">
      <c r="H73" s="3"/>
    </row>
    <row r="74" spans="8:8" ht="12.75" customHeight="1" x14ac:dyDescent="0.2">
      <c r="H74" s="3"/>
    </row>
    <row r="75" spans="8:8" ht="12.75" customHeight="1" x14ac:dyDescent="0.2">
      <c r="H75" s="3"/>
    </row>
    <row r="76" spans="8:8" ht="12.75" customHeight="1" x14ac:dyDescent="0.2">
      <c r="H76" s="3"/>
    </row>
    <row r="77" spans="8:8" ht="12.75" customHeight="1" x14ac:dyDescent="0.2">
      <c r="H77" s="3"/>
    </row>
    <row r="78" spans="8:8" ht="12.75" customHeight="1" x14ac:dyDescent="0.2">
      <c r="H78" s="3"/>
    </row>
    <row r="79" spans="8:8" ht="12.75" customHeight="1" x14ac:dyDescent="0.2">
      <c r="H79" s="3"/>
    </row>
    <row r="80" spans="8:8" ht="12.75" customHeight="1" x14ac:dyDescent="0.2">
      <c r="H80" s="3"/>
    </row>
    <row r="81" spans="8:8" ht="12.75" customHeight="1" x14ac:dyDescent="0.2">
      <c r="H81" s="3"/>
    </row>
    <row r="82" spans="8:8" ht="12.75" customHeight="1" x14ac:dyDescent="0.2">
      <c r="H82" s="3"/>
    </row>
    <row r="83" spans="8:8" ht="12.75" customHeight="1" x14ac:dyDescent="0.2">
      <c r="H83" s="3"/>
    </row>
    <row r="84" spans="8:8" ht="12.75" customHeight="1" x14ac:dyDescent="0.2">
      <c r="H84" s="3"/>
    </row>
    <row r="85" spans="8:8" ht="12.75" customHeight="1" x14ac:dyDescent="0.2">
      <c r="H85" s="3"/>
    </row>
    <row r="86" spans="8:8" ht="12.75" customHeight="1" x14ac:dyDescent="0.2">
      <c r="H86" s="3"/>
    </row>
    <row r="87" spans="8:8" ht="12.75" customHeight="1" x14ac:dyDescent="0.2">
      <c r="H87" s="3"/>
    </row>
    <row r="88" spans="8:8" ht="12.75" customHeight="1" x14ac:dyDescent="0.2">
      <c r="H88" s="3"/>
    </row>
    <row r="89" spans="8:8" ht="12.75" customHeight="1" x14ac:dyDescent="0.2">
      <c r="H89" s="3"/>
    </row>
    <row r="90" spans="8:8" ht="12.75" customHeight="1" x14ac:dyDescent="0.2">
      <c r="H90" s="3"/>
    </row>
    <row r="91" spans="8:8" ht="12.75" customHeight="1" x14ac:dyDescent="0.2">
      <c r="H91" s="3"/>
    </row>
    <row r="92" spans="8:8" ht="12.75" customHeight="1" x14ac:dyDescent="0.2">
      <c r="H92" s="3"/>
    </row>
    <row r="93" spans="8:8" ht="12.75" customHeight="1" x14ac:dyDescent="0.2">
      <c r="H93" s="3"/>
    </row>
    <row r="94" spans="8:8" ht="12.75" customHeight="1" x14ac:dyDescent="0.2">
      <c r="H94" s="3"/>
    </row>
    <row r="95" spans="8:8" ht="12.75" customHeight="1" x14ac:dyDescent="0.2">
      <c r="H95" s="3"/>
    </row>
    <row r="96" spans="8:8" ht="12.75" customHeight="1" x14ac:dyDescent="0.2">
      <c r="H96" s="3"/>
    </row>
    <row r="97" spans="8:8" ht="12.75" customHeight="1" x14ac:dyDescent="0.2">
      <c r="H97" s="3"/>
    </row>
    <row r="98" spans="8:8" ht="12.75" customHeight="1" x14ac:dyDescent="0.2">
      <c r="H98" s="3"/>
    </row>
    <row r="99" spans="8:8" ht="12.75" customHeight="1" x14ac:dyDescent="0.2">
      <c r="H99" s="3"/>
    </row>
    <row r="100" spans="8:8" ht="12.75" customHeight="1" x14ac:dyDescent="0.2">
      <c r="H100" s="3"/>
    </row>
    <row r="101" spans="8:8" ht="12.75" customHeight="1" x14ac:dyDescent="0.2">
      <c r="H101" s="3"/>
    </row>
    <row r="102" spans="8:8" ht="12.75" customHeight="1" x14ac:dyDescent="0.2">
      <c r="H102" s="3"/>
    </row>
    <row r="103" spans="8:8" ht="12.75" customHeight="1" x14ac:dyDescent="0.2">
      <c r="H103" s="3"/>
    </row>
    <row r="104" spans="8:8" ht="12.75" customHeight="1" x14ac:dyDescent="0.2">
      <c r="H104" s="3"/>
    </row>
    <row r="105" spans="8:8" ht="12.75" customHeight="1" x14ac:dyDescent="0.2">
      <c r="H105" s="3"/>
    </row>
    <row r="106" spans="8:8" ht="12.75" customHeight="1" x14ac:dyDescent="0.2">
      <c r="H106" s="3"/>
    </row>
    <row r="107" spans="8:8" ht="12.75" customHeight="1" x14ac:dyDescent="0.2">
      <c r="H107" s="3"/>
    </row>
    <row r="108" spans="8:8" ht="12.75" customHeight="1" x14ac:dyDescent="0.2">
      <c r="H108" s="3"/>
    </row>
    <row r="109" spans="8:8" ht="12.75" customHeight="1" x14ac:dyDescent="0.2">
      <c r="H109" s="3"/>
    </row>
    <row r="110" spans="8:8" ht="12.75" customHeight="1" x14ac:dyDescent="0.2">
      <c r="H110" s="3"/>
    </row>
    <row r="111" spans="8:8" ht="12.75" customHeight="1" x14ac:dyDescent="0.2">
      <c r="H111" s="3"/>
    </row>
    <row r="112" spans="8:8"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row r="1001" spans="8:8" ht="12.75" customHeight="1" x14ac:dyDescent="0.2">
      <c r="H1001" s="3"/>
    </row>
    <row r="1002" spans="8:8" ht="12.75" customHeight="1" x14ac:dyDescent="0.2">
      <c r="H1002" s="3"/>
    </row>
  </sheetData>
  <mergeCells count="11">
    <mergeCell ref="Q49:R49"/>
    <mergeCell ref="B52:F52"/>
    <mergeCell ref="I52:M52"/>
    <mergeCell ref="P52:S52"/>
    <mergeCell ref="A10:S10"/>
    <mergeCell ref="A11:S11"/>
    <mergeCell ref="A12:S12"/>
    <mergeCell ref="A13:S13"/>
    <mergeCell ref="A14:S14"/>
    <mergeCell ref="Q47:R47"/>
    <mergeCell ref="Q48:R48"/>
  </mergeCells>
  <phoneticPr fontId="114" type="noConversion"/>
  <pageMargins left="0.7" right="0.7" top="0.75" bottom="0.75" header="0" footer="0"/>
  <pageSetup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0"/>
  <sheetViews>
    <sheetView topLeftCell="K12" workbookViewId="0">
      <selection activeCell="R40" sqref="R40"/>
    </sheetView>
  </sheetViews>
  <sheetFormatPr baseColWidth="10" defaultColWidth="14.42578125" defaultRowHeight="15" customHeight="1" x14ac:dyDescent="0.2"/>
  <cols>
    <col min="1" max="1" width="4.7109375" customWidth="1"/>
    <col min="2" max="2" width="12.7109375" customWidth="1"/>
    <col min="3" max="3" width="9.140625" customWidth="1"/>
    <col min="4" max="4" width="14.140625" customWidth="1"/>
    <col min="5" max="5" width="16.85546875" customWidth="1"/>
    <col min="6" max="6" width="7.85546875" customWidth="1"/>
    <col min="7" max="7" width="13.140625" customWidth="1"/>
    <col min="8" max="8" width="42.7109375" customWidth="1"/>
    <col min="9" max="10" width="18.42578125" customWidth="1"/>
    <col min="11" max="11" width="20" customWidth="1"/>
    <col min="12" max="12" width="18.7109375" customWidth="1"/>
    <col min="13" max="13" width="7.85546875" customWidth="1"/>
    <col min="14" max="14" width="15.28515625" customWidth="1"/>
    <col min="15" max="15" width="16" customWidth="1"/>
    <col min="16" max="16" width="8.85546875" customWidth="1"/>
    <col min="17" max="17" width="9.140625" customWidth="1"/>
    <col min="18" max="18" width="16.7109375" customWidth="1"/>
    <col min="19" max="19" width="15.5703125" customWidth="1"/>
    <col min="20" max="20" width="13.28515625" hidden="1" customWidth="1"/>
    <col min="21" max="22" width="10.85546875" hidden="1" customWidth="1"/>
    <col min="23" max="23" width="3.42578125" hidden="1" customWidth="1"/>
    <col min="24" max="26" width="10" customWidth="1"/>
  </cols>
  <sheetData>
    <row r="1" spans="1:26" ht="12.75" customHeight="1" x14ac:dyDescent="0.2">
      <c r="G1" s="82"/>
      <c r="H1" s="3"/>
    </row>
    <row r="2" spans="1:26" ht="12.75" customHeight="1" x14ac:dyDescent="0.2">
      <c r="G2" s="82"/>
      <c r="H2" s="3"/>
    </row>
    <row r="3" spans="1:26" ht="12.75" customHeight="1" x14ac:dyDescent="0.2">
      <c r="B3" s="109"/>
      <c r="H3" s="3"/>
    </row>
    <row r="4" spans="1:26" ht="12.75" customHeight="1" x14ac:dyDescent="0.2">
      <c r="C4" s="262"/>
      <c r="D4" s="262"/>
      <c r="E4" s="262"/>
      <c r="G4" s="2"/>
      <c r="H4" s="3" t="s">
        <v>1095</v>
      </c>
    </row>
    <row r="5" spans="1:26" ht="12.75" customHeight="1" x14ac:dyDescent="0.2">
      <c r="C5" s="262"/>
      <c r="D5" s="262"/>
      <c r="E5" s="262"/>
      <c r="G5" s="2"/>
      <c r="H5" s="3"/>
    </row>
    <row r="6" spans="1:26" ht="12.75" customHeight="1" x14ac:dyDescent="0.2">
      <c r="C6" s="262"/>
      <c r="D6" s="262"/>
      <c r="E6" s="262"/>
      <c r="G6" s="2"/>
      <c r="H6" s="3"/>
    </row>
    <row r="7" spans="1:26" ht="12.75" customHeight="1" x14ac:dyDescent="0.2">
      <c r="C7" s="262"/>
      <c r="D7" s="262"/>
      <c r="E7" s="262"/>
      <c r="G7" s="2"/>
      <c r="H7" s="3"/>
    </row>
    <row r="8" spans="1:26" ht="12.75" customHeight="1" x14ac:dyDescent="0.2">
      <c r="C8" s="262"/>
      <c r="D8" s="262"/>
      <c r="E8" s="262"/>
      <c r="G8" s="2"/>
      <c r="H8" s="3"/>
    </row>
    <row r="9" spans="1:26" ht="12.75" customHeight="1" x14ac:dyDescent="0.2">
      <c r="A9" s="1753" t="s">
        <v>0</v>
      </c>
      <c r="B9" s="1746"/>
      <c r="C9" s="1746"/>
      <c r="D9" s="1746"/>
      <c r="E9" s="1746"/>
      <c r="F9" s="1746"/>
      <c r="G9" s="1746"/>
      <c r="H9" s="1746"/>
      <c r="I9" s="1746"/>
      <c r="J9" s="1746"/>
      <c r="K9" s="1746"/>
      <c r="L9" s="1746"/>
      <c r="M9" s="1746"/>
      <c r="N9" s="1746"/>
      <c r="O9" s="1746"/>
      <c r="P9" s="1746"/>
      <c r="Q9" s="1746"/>
      <c r="R9" s="1746"/>
      <c r="S9" s="1747"/>
    </row>
    <row r="10" spans="1:26" ht="12.75" customHeight="1" x14ac:dyDescent="0.2">
      <c r="A10" s="1753" t="s">
        <v>1</v>
      </c>
      <c r="B10" s="1746"/>
      <c r="C10" s="1746"/>
      <c r="D10" s="1746"/>
      <c r="E10" s="1746"/>
      <c r="F10" s="1746"/>
      <c r="G10" s="1746"/>
      <c r="H10" s="1746"/>
      <c r="I10" s="1746"/>
      <c r="J10" s="1746"/>
      <c r="K10" s="1746"/>
      <c r="L10" s="1746"/>
      <c r="M10" s="1746"/>
      <c r="N10" s="1746"/>
      <c r="O10" s="1746"/>
      <c r="P10" s="1746"/>
      <c r="Q10" s="1746"/>
      <c r="R10" s="1746"/>
      <c r="S10" s="1747"/>
    </row>
    <row r="11" spans="1:26" ht="12.75" customHeight="1" x14ac:dyDescent="0.2">
      <c r="A11" s="1753" t="s">
        <v>2</v>
      </c>
      <c r="B11" s="1746"/>
      <c r="C11" s="1746"/>
      <c r="D11" s="1746"/>
      <c r="E11" s="1746"/>
      <c r="F11" s="1746"/>
      <c r="G11" s="1746"/>
      <c r="H11" s="1746"/>
      <c r="I11" s="1746"/>
      <c r="J11" s="1746"/>
      <c r="K11" s="1746"/>
      <c r="L11" s="1746"/>
      <c r="M11" s="1746"/>
      <c r="N11" s="1746"/>
      <c r="O11" s="1746"/>
      <c r="P11" s="1746"/>
      <c r="Q11" s="1746"/>
      <c r="R11" s="1746"/>
      <c r="S11" s="1747"/>
    </row>
    <row r="12" spans="1:26" ht="12.75" customHeight="1" x14ac:dyDescent="0.2">
      <c r="A12" s="1753" t="s">
        <v>3</v>
      </c>
      <c r="B12" s="1746"/>
      <c r="C12" s="1746"/>
      <c r="D12" s="1746"/>
      <c r="E12" s="1746"/>
      <c r="F12" s="1746"/>
      <c r="G12" s="1746"/>
      <c r="H12" s="1746"/>
      <c r="I12" s="1746"/>
      <c r="J12" s="1746"/>
      <c r="K12" s="1746"/>
      <c r="L12" s="1746"/>
      <c r="M12" s="1746"/>
      <c r="N12" s="1746"/>
      <c r="O12" s="1746"/>
      <c r="P12" s="1746"/>
      <c r="Q12" s="1746"/>
      <c r="R12" s="1746"/>
      <c r="S12" s="1747"/>
    </row>
    <row r="13" spans="1:26" ht="12.75" customHeight="1" x14ac:dyDescent="0.2">
      <c r="A13" s="1802" t="str">
        <f>+'08-01INVITRO'!A14:S14</f>
        <v>30 de junio  2023</v>
      </c>
      <c r="B13" s="1803"/>
      <c r="C13" s="1803"/>
      <c r="D13" s="1803"/>
      <c r="E13" s="1803"/>
      <c r="F13" s="1803"/>
      <c r="G13" s="1803"/>
      <c r="H13" s="1803"/>
      <c r="I13" s="1803"/>
      <c r="J13" s="1803"/>
      <c r="K13" s="1803"/>
      <c r="L13" s="1803"/>
      <c r="M13" s="1803"/>
      <c r="N13" s="1803"/>
      <c r="O13" s="1803"/>
      <c r="P13" s="1803"/>
      <c r="Q13" s="1803"/>
      <c r="R13" s="1803"/>
      <c r="S13" s="1804"/>
      <c r="T13" s="625"/>
      <c r="U13" s="4" t="s">
        <v>109</v>
      </c>
    </row>
    <row r="14" spans="1:26" ht="36" customHeight="1" x14ac:dyDescent="0.2">
      <c r="A14" s="88" t="s">
        <v>6</v>
      </c>
      <c r="B14" s="216" t="s">
        <v>7</v>
      </c>
      <c r="C14" s="217" t="s">
        <v>110</v>
      </c>
      <c r="D14" s="217" t="s">
        <v>9</v>
      </c>
      <c r="E14" s="217" t="s">
        <v>10</v>
      </c>
      <c r="F14" s="216" t="s">
        <v>11</v>
      </c>
      <c r="G14" s="216" t="s">
        <v>12</v>
      </c>
      <c r="H14" s="218" t="s">
        <v>13</v>
      </c>
      <c r="I14" s="216" t="s">
        <v>14</v>
      </c>
      <c r="J14" s="216" t="s">
        <v>15</v>
      </c>
      <c r="K14" s="216" t="s">
        <v>16</v>
      </c>
      <c r="L14" s="218" t="s">
        <v>17</v>
      </c>
      <c r="M14" s="218" t="s">
        <v>18</v>
      </c>
      <c r="N14" s="218" t="s">
        <v>19</v>
      </c>
      <c r="O14" s="218" t="s">
        <v>20</v>
      </c>
      <c r="P14" s="219" t="s">
        <v>21</v>
      </c>
      <c r="Q14" s="218" t="s">
        <v>22</v>
      </c>
      <c r="R14" s="219" t="str">
        <f>+'08-01INVITRO'!R16</f>
        <v>DEPRECIACION ACUMULADA 30/06/23</v>
      </c>
      <c r="S14" s="219" t="s">
        <v>23</v>
      </c>
      <c r="T14" s="92" t="s">
        <v>24</v>
      </c>
      <c r="U14" s="125">
        <v>45107</v>
      </c>
      <c r="V14" s="14"/>
      <c r="W14" s="14"/>
      <c r="X14" s="14"/>
      <c r="Y14" s="14"/>
      <c r="Z14" s="14"/>
    </row>
    <row r="15" spans="1:26" ht="15" customHeight="1" x14ac:dyDescent="0.3">
      <c r="A15" s="94">
        <v>1</v>
      </c>
      <c r="B15" s="95">
        <v>36889</v>
      </c>
      <c r="C15" s="1395" t="s">
        <v>2071</v>
      </c>
      <c r="D15" s="96">
        <v>26</v>
      </c>
      <c r="E15" s="96" t="s">
        <v>764</v>
      </c>
      <c r="F15" s="97">
        <v>125432</v>
      </c>
      <c r="G15" s="97">
        <v>1</v>
      </c>
      <c r="H15" s="486" t="s">
        <v>1096</v>
      </c>
      <c r="I15" s="97"/>
      <c r="J15" s="97"/>
      <c r="K15" s="97" t="s">
        <v>1094</v>
      </c>
      <c r="L15" s="99">
        <v>2000</v>
      </c>
      <c r="M15" s="105">
        <v>10</v>
      </c>
      <c r="N15" s="135">
        <v>0</v>
      </c>
      <c r="O15" s="135">
        <v>0</v>
      </c>
      <c r="P15" s="102">
        <v>10</v>
      </c>
      <c r="Q15" s="102"/>
      <c r="R15" s="135">
        <v>2000</v>
      </c>
      <c r="S15" s="135">
        <f t="shared" ref="S15:S35" si="0">IF(M15=0,"N/A",+L15-R15)</f>
        <v>0</v>
      </c>
      <c r="T15" s="626">
        <v>617</v>
      </c>
      <c r="U15" s="429"/>
    </row>
    <row r="16" spans="1:26" ht="15" customHeight="1" x14ac:dyDescent="0.3">
      <c r="A16" s="94">
        <v>2</v>
      </c>
      <c r="B16" s="95">
        <v>36889</v>
      </c>
      <c r="C16" s="1395" t="s">
        <v>2071</v>
      </c>
      <c r="D16" s="96">
        <v>26</v>
      </c>
      <c r="E16" s="96" t="s">
        <v>764</v>
      </c>
      <c r="F16" s="97"/>
      <c r="G16" s="97">
        <v>1</v>
      </c>
      <c r="H16" s="486" t="s">
        <v>1097</v>
      </c>
      <c r="I16" s="97"/>
      <c r="J16" s="97"/>
      <c r="K16" s="97" t="s">
        <v>1098</v>
      </c>
      <c r="L16" s="99">
        <v>900</v>
      </c>
      <c r="M16" s="105">
        <v>10</v>
      </c>
      <c r="N16" s="135">
        <v>0</v>
      </c>
      <c r="O16" s="135">
        <v>0</v>
      </c>
      <c r="P16" s="102">
        <v>10</v>
      </c>
      <c r="Q16" s="102"/>
      <c r="R16" s="135">
        <v>900</v>
      </c>
      <c r="S16" s="135">
        <f t="shared" si="0"/>
        <v>0</v>
      </c>
      <c r="T16" s="626">
        <v>617</v>
      </c>
    </row>
    <row r="17" spans="1:20" s="890" customFormat="1" ht="15" customHeight="1" x14ac:dyDescent="0.3">
      <c r="A17" s="94">
        <v>3</v>
      </c>
      <c r="B17" s="902">
        <v>36889</v>
      </c>
      <c r="C17" s="1395" t="s">
        <v>2071</v>
      </c>
      <c r="D17" s="96">
        <v>26</v>
      </c>
      <c r="E17" s="1449" t="s">
        <v>1091</v>
      </c>
      <c r="F17" s="904"/>
      <c r="G17" s="903">
        <v>1</v>
      </c>
      <c r="H17" s="1663" t="s">
        <v>1099</v>
      </c>
      <c r="I17" s="903">
        <v>107801</v>
      </c>
      <c r="J17" s="903" t="s">
        <v>1100</v>
      </c>
      <c r="K17" s="903" t="s">
        <v>1094</v>
      </c>
      <c r="L17" s="906">
        <v>15000</v>
      </c>
      <c r="M17" s="915">
        <v>10</v>
      </c>
      <c r="N17" s="897">
        <v>0</v>
      </c>
      <c r="O17" s="897">
        <v>0</v>
      </c>
      <c r="P17" s="1101">
        <v>10</v>
      </c>
      <c r="Q17" s="1101"/>
      <c r="R17" s="897">
        <v>15000</v>
      </c>
      <c r="S17" s="897">
        <f t="shared" si="0"/>
        <v>0</v>
      </c>
      <c r="T17" s="1670">
        <v>615</v>
      </c>
    </row>
    <row r="18" spans="1:20" ht="15" customHeight="1" x14ac:dyDescent="0.3">
      <c r="A18" s="94">
        <v>4</v>
      </c>
      <c r="B18" s="95">
        <v>37701</v>
      </c>
      <c r="C18" s="1395" t="s">
        <v>2071</v>
      </c>
      <c r="D18" s="96">
        <v>26</v>
      </c>
      <c r="E18" s="96" t="s">
        <v>774</v>
      </c>
      <c r="F18" s="98"/>
      <c r="G18" s="97">
        <v>1</v>
      </c>
      <c r="H18" s="486" t="s">
        <v>1101</v>
      </c>
      <c r="I18" s="97" t="s">
        <v>1102</v>
      </c>
      <c r="J18" s="97" t="s">
        <v>625</v>
      </c>
      <c r="K18" s="97" t="s">
        <v>1094</v>
      </c>
      <c r="L18" s="99">
        <v>920</v>
      </c>
      <c r="M18" s="105">
        <v>10</v>
      </c>
      <c r="N18" s="135">
        <v>0</v>
      </c>
      <c r="O18" s="135">
        <v>0</v>
      </c>
      <c r="P18" s="102">
        <v>10</v>
      </c>
      <c r="Q18" s="102"/>
      <c r="R18" s="135">
        <v>920</v>
      </c>
      <c r="S18" s="135">
        <f t="shared" si="0"/>
        <v>0</v>
      </c>
      <c r="T18" s="626">
        <v>617</v>
      </c>
    </row>
    <row r="19" spans="1:20" ht="15" customHeight="1" x14ac:dyDescent="0.3">
      <c r="A19" s="94">
        <v>5</v>
      </c>
      <c r="B19" s="95">
        <v>39097</v>
      </c>
      <c r="C19" s="1395" t="s">
        <v>2071</v>
      </c>
      <c r="D19" s="96">
        <v>26</v>
      </c>
      <c r="E19" s="96" t="s">
        <v>815</v>
      </c>
      <c r="F19" s="98">
        <v>126904</v>
      </c>
      <c r="G19" s="97">
        <v>1</v>
      </c>
      <c r="H19" s="486" t="s">
        <v>964</v>
      </c>
      <c r="I19" s="97">
        <v>582304</v>
      </c>
      <c r="J19" s="97" t="s">
        <v>1103</v>
      </c>
      <c r="K19" s="97" t="s">
        <v>693</v>
      </c>
      <c r="L19" s="99">
        <v>1397</v>
      </c>
      <c r="M19" s="105">
        <v>10</v>
      </c>
      <c r="N19" s="135">
        <v>0</v>
      </c>
      <c r="O19" s="135">
        <v>0</v>
      </c>
      <c r="P19" s="102">
        <v>10</v>
      </c>
      <c r="Q19" s="102"/>
      <c r="R19" s="135">
        <v>1397</v>
      </c>
      <c r="S19" s="135">
        <f t="shared" si="0"/>
        <v>0</v>
      </c>
      <c r="T19" s="626">
        <v>619</v>
      </c>
    </row>
    <row r="20" spans="1:20" ht="15" customHeight="1" x14ac:dyDescent="0.3">
      <c r="A20" s="94">
        <v>6</v>
      </c>
      <c r="B20" s="95">
        <v>39316</v>
      </c>
      <c r="C20" s="1395" t="s">
        <v>2071</v>
      </c>
      <c r="D20" s="96">
        <v>26</v>
      </c>
      <c r="E20" s="96" t="s">
        <v>764</v>
      </c>
      <c r="F20" s="97"/>
      <c r="G20" s="97">
        <v>2</v>
      </c>
      <c r="H20" s="486" t="s">
        <v>1104</v>
      </c>
      <c r="I20" s="97"/>
      <c r="J20" s="97"/>
      <c r="K20" s="97" t="s">
        <v>1094</v>
      </c>
      <c r="L20" s="99">
        <v>5310.48</v>
      </c>
      <c r="M20" s="105">
        <v>10</v>
      </c>
      <c r="N20" s="135">
        <v>0</v>
      </c>
      <c r="O20" s="135">
        <v>0</v>
      </c>
      <c r="P20" s="102">
        <v>10</v>
      </c>
      <c r="Q20" s="102"/>
      <c r="R20" s="135">
        <v>5310.48</v>
      </c>
      <c r="S20" s="135">
        <f t="shared" si="0"/>
        <v>0</v>
      </c>
      <c r="T20" s="626">
        <v>617</v>
      </c>
    </row>
    <row r="21" spans="1:20" ht="15" customHeight="1" x14ac:dyDescent="0.3">
      <c r="A21" s="94">
        <v>7</v>
      </c>
      <c r="B21" s="95">
        <v>39876</v>
      </c>
      <c r="C21" s="1395" t="s">
        <v>2071</v>
      </c>
      <c r="D21" s="96">
        <v>26</v>
      </c>
      <c r="E21" s="96" t="s">
        <v>774</v>
      </c>
      <c r="F21" s="627"/>
      <c r="G21" s="97">
        <v>1</v>
      </c>
      <c r="H21" s="486" t="s">
        <v>569</v>
      </c>
      <c r="I21" s="97"/>
      <c r="J21" s="97" t="s">
        <v>570</v>
      </c>
      <c r="K21" s="97" t="s">
        <v>1094</v>
      </c>
      <c r="L21" s="99">
        <v>2395</v>
      </c>
      <c r="M21" s="105">
        <v>10</v>
      </c>
      <c r="N21" s="135">
        <v>0</v>
      </c>
      <c r="O21" s="135">
        <v>0</v>
      </c>
      <c r="P21" s="102">
        <v>10</v>
      </c>
      <c r="Q21" s="102"/>
      <c r="R21" s="135">
        <v>2395</v>
      </c>
      <c r="S21" s="135">
        <f t="shared" si="0"/>
        <v>0</v>
      </c>
      <c r="T21" s="626">
        <v>617</v>
      </c>
    </row>
    <row r="22" spans="1:20" ht="15" customHeight="1" x14ac:dyDescent="0.3">
      <c r="A22" s="94">
        <v>8</v>
      </c>
      <c r="B22" s="95">
        <v>40081</v>
      </c>
      <c r="C22" s="1395" t="s">
        <v>2071</v>
      </c>
      <c r="D22" s="96">
        <v>26</v>
      </c>
      <c r="E22" s="96" t="s">
        <v>764</v>
      </c>
      <c r="F22" s="627"/>
      <c r="G22" s="97">
        <v>1</v>
      </c>
      <c r="H22" s="486" t="s">
        <v>708</v>
      </c>
      <c r="I22" s="97"/>
      <c r="J22" s="97"/>
      <c r="K22" s="97" t="s">
        <v>1094</v>
      </c>
      <c r="L22" s="99">
        <v>7500</v>
      </c>
      <c r="M22" s="105">
        <v>10</v>
      </c>
      <c r="N22" s="135">
        <v>0</v>
      </c>
      <c r="O22" s="135">
        <v>0</v>
      </c>
      <c r="P22" s="102">
        <v>10</v>
      </c>
      <c r="Q22" s="102"/>
      <c r="R22" s="135">
        <v>7500</v>
      </c>
      <c r="S22" s="135">
        <f t="shared" si="0"/>
        <v>0</v>
      </c>
      <c r="T22" s="626">
        <v>617</v>
      </c>
    </row>
    <row r="23" spans="1:20" ht="15" customHeight="1" x14ac:dyDescent="0.3">
      <c r="A23" s="94">
        <v>9</v>
      </c>
      <c r="B23" s="95">
        <v>40637</v>
      </c>
      <c r="C23" s="1395" t="s">
        <v>2071</v>
      </c>
      <c r="D23" s="96">
        <v>26</v>
      </c>
      <c r="E23" s="96" t="s">
        <v>280</v>
      </c>
      <c r="F23" s="606"/>
      <c r="G23" s="97">
        <v>1</v>
      </c>
      <c r="H23" s="486" t="s">
        <v>1072</v>
      </c>
      <c r="I23" s="606"/>
      <c r="J23" s="97" t="s">
        <v>141</v>
      </c>
      <c r="K23" s="97" t="s">
        <v>1094</v>
      </c>
      <c r="L23" s="99">
        <v>6438</v>
      </c>
      <c r="M23" s="105">
        <v>3</v>
      </c>
      <c r="N23" s="135">
        <v>0</v>
      </c>
      <c r="O23" s="135">
        <v>0</v>
      </c>
      <c r="P23" s="102">
        <v>3</v>
      </c>
      <c r="Q23" s="102"/>
      <c r="R23" s="135">
        <v>6438</v>
      </c>
      <c r="S23" s="135">
        <f t="shared" si="0"/>
        <v>0</v>
      </c>
      <c r="T23" s="626">
        <v>614</v>
      </c>
    </row>
    <row r="24" spans="1:20" ht="15" customHeight="1" x14ac:dyDescent="0.3">
      <c r="A24" s="94">
        <v>10</v>
      </c>
      <c r="B24" s="95">
        <v>40637</v>
      </c>
      <c r="C24" s="1395" t="s">
        <v>2071</v>
      </c>
      <c r="D24" s="96">
        <v>26</v>
      </c>
      <c r="E24" s="96" t="s">
        <v>280</v>
      </c>
      <c r="F24" s="606"/>
      <c r="G24" s="97">
        <v>1</v>
      </c>
      <c r="H24" s="486" t="s">
        <v>1105</v>
      </c>
      <c r="I24" s="606"/>
      <c r="J24" s="606"/>
      <c r="K24" s="97" t="s">
        <v>1094</v>
      </c>
      <c r="L24" s="99">
        <v>13160.2</v>
      </c>
      <c r="M24" s="105">
        <v>3</v>
      </c>
      <c r="N24" s="135">
        <v>0</v>
      </c>
      <c r="O24" s="135">
        <v>0</v>
      </c>
      <c r="P24" s="102">
        <v>3</v>
      </c>
      <c r="Q24" s="102"/>
      <c r="R24" s="135">
        <v>13160.2</v>
      </c>
      <c r="S24" s="135">
        <f t="shared" si="0"/>
        <v>0</v>
      </c>
      <c r="T24" s="626">
        <v>614</v>
      </c>
    </row>
    <row r="25" spans="1:20" ht="15" customHeight="1" x14ac:dyDescent="0.3">
      <c r="A25" s="94">
        <v>11</v>
      </c>
      <c r="B25" s="95">
        <v>40898</v>
      </c>
      <c r="C25" s="1395" t="s">
        <v>2071</v>
      </c>
      <c r="D25" s="96">
        <v>26</v>
      </c>
      <c r="E25" s="96" t="s">
        <v>774</v>
      </c>
      <c r="F25" s="98"/>
      <c r="G25" s="97">
        <v>1</v>
      </c>
      <c r="H25" s="486" t="s">
        <v>69</v>
      </c>
      <c r="I25" s="97"/>
      <c r="J25" s="97" t="s">
        <v>1106</v>
      </c>
      <c r="K25" s="97" t="s">
        <v>1094</v>
      </c>
      <c r="L25" s="99">
        <v>19543.68</v>
      </c>
      <c r="M25" s="105">
        <v>10</v>
      </c>
      <c r="N25" s="135">
        <v>0</v>
      </c>
      <c r="O25" s="135">
        <f>IF(M25=0,"N/A",+N25/12)</f>
        <v>0</v>
      </c>
      <c r="P25" s="102">
        <f>+DATEDIF($B25,$U$14,"y")</f>
        <v>11</v>
      </c>
      <c r="Q25" s="102"/>
      <c r="R25" s="135">
        <v>19543.68</v>
      </c>
      <c r="S25" s="135">
        <f t="shared" si="0"/>
        <v>0</v>
      </c>
      <c r="T25" s="626">
        <v>617</v>
      </c>
    </row>
    <row r="26" spans="1:20" ht="15" customHeight="1" x14ac:dyDescent="0.3">
      <c r="A26" s="94">
        <v>12</v>
      </c>
      <c r="B26" s="95">
        <v>40954</v>
      </c>
      <c r="C26" s="1395" t="s">
        <v>2071</v>
      </c>
      <c r="D26" s="96">
        <v>26</v>
      </c>
      <c r="E26" s="96" t="s">
        <v>1091</v>
      </c>
      <c r="F26" s="606"/>
      <c r="G26" s="422">
        <v>1</v>
      </c>
      <c r="H26" s="486" t="s">
        <v>1107</v>
      </c>
      <c r="I26" s="606"/>
      <c r="J26" s="422" t="s">
        <v>1108</v>
      </c>
      <c r="K26" s="97" t="s">
        <v>1094</v>
      </c>
      <c r="L26" s="99">
        <v>104049.2</v>
      </c>
      <c r="M26" s="105">
        <v>5</v>
      </c>
      <c r="N26" s="135">
        <v>0</v>
      </c>
      <c r="O26" s="135">
        <v>0</v>
      </c>
      <c r="P26" s="102">
        <v>5</v>
      </c>
      <c r="Q26" s="102"/>
      <c r="R26" s="135">
        <v>104049.2</v>
      </c>
      <c r="S26" s="135">
        <f t="shared" si="0"/>
        <v>0</v>
      </c>
      <c r="T26" s="626">
        <v>615</v>
      </c>
    </row>
    <row r="27" spans="1:20" s="890" customFormat="1" ht="15" customHeight="1" x14ac:dyDescent="0.3">
      <c r="A27" s="94">
        <v>13</v>
      </c>
      <c r="B27" s="902">
        <v>41316</v>
      </c>
      <c r="C27" s="1395" t="s">
        <v>2071</v>
      </c>
      <c r="D27" s="96">
        <v>26</v>
      </c>
      <c r="E27" s="1449" t="s">
        <v>774</v>
      </c>
      <c r="F27" s="903"/>
      <c r="G27" s="903">
        <v>1</v>
      </c>
      <c r="H27" s="1663" t="s">
        <v>1109</v>
      </c>
      <c r="I27" s="903"/>
      <c r="J27" s="903" t="s">
        <v>1110</v>
      </c>
      <c r="K27" s="903" t="s">
        <v>1094</v>
      </c>
      <c r="L27" s="906">
        <v>37170</v>
      </c>
      <c r="M27" s="915">
        <v>10</v>
      </c>
      <c r="N27" s="897">
        <f>IF(M27=0,"N/A",+L27/M27)</f>
        <v>3717</v>
      </c>
      <c r="O27" s="897">
        <v>0</v>
      </c>
      <c r="P27" s="1101">
        <f>+DATEDIF($B27,$U$14,"y")</f>
        <v>10</v>
      </c>
      <c r="Q27" s="1101">
        <f>+DATEDIF($B27,$U$14,"ym")</f>
        <v>4</v>
      </c>
      <c r="R27" s="897">
        <f>IF(M27=0,"N/A",+N27*P27+O27*Q27)</f>
        <v>37170</v>
      </c>
      <c r="S27" s="897">
        <f t="shared" si="0"/>
        <v>0</v>
      </c>
      <c r="T27" s="1670">
        <v>617</v>
      </c>
    </row>
    <row r="28" spans="1:20" ht="15" customHeight="1" x14ac:dyDescent="0.3">
      <c r="A28" s="94">
        <v>14</v>
      </c>
      <c r="B28" s="95">
        <v>41530</v>
      </c>
      <c r="C28" s="1395" t="s">
        <v>2071</v>
      </c>
      <c r="D28" s="96">
        <v>26</v>
      </c>
      <c r="E28" s="96" t="s">
        <v>1091</v>
      </c>
      <c r="F28" s="97"/>
      <c r="G28" s="97">
        <v>1</v>
      </c>
      <c r="H28" s="486" t="s">
        <v>1111</v>
      </c>
      <c r="I28" s="97"/>
      <c r="J28" s="97" t="s">
        <v>1112</v>
      </c>
      <c r="K28" s="97" t="s">
        <v>1094</v>
      </c>
      <c r="L28" s="99">
        <v>9294.75</v>
      </c>
      <c r="M28" s="105">
        <v>5</v>
      </c>
      <c r="N28" s="135">
        <v>0</v>
      </c>
      <c r="O28" s="135">
        <v>0</v>
      </c>
      <c r="P28" s="1101">
        <f t="shared" ref="P28:P35" si="1">+DATEDIF($B28,$U$14,"y")</f>
        <v>9</v>
      </c>
      <c r="Q28" s="1101">
        <f t="shared" ref="Q28:Q35" si="2">+DATEDIF($B28,$U$14,"ym")</f>
        <v>9</v>
      </c>
      <c r="R28" s="135">
        <v>9294.75</v>
      </c>
      <c r="S28" s="135">
        <f t="shared" si="0"/>
        <v>0</v>
      </c>
      <c r="T28" s="626">
        <v>615</v>
      </c>
    </row>
    <row r="29" spans="1:20" ht="15" customHeight="1" x14ac:dyDescent="0.3">
      <c r="A29" s="94">
        <v>15</v>
      </c>
      <c r="B29" s="95">
        <v>41947</v>
      </c>
      <c r="C29" s="1395" t="s">
        <v>2071</v>
      </c>
      <c r="D29" s="96">
        <v>26</v>
      </c>
      <c r="E29" s="96" t="s">
        <v>774</v>
      </c>
      <c r="F29" s="98"/>
      <c r="G29" s="97">
        <v>3</v>
      </c>
      <c r="H29" s="486" t="s">
        <v>1113</v>
      </c>
      <c r="I29" s="97" t="s">
        <v>1114</v>
      </c>
      <c r="J29" s="97" t="s">
        <v>1115</v>
      </c>
      <c r="K29" s="97" t="s">
        <v>1094</v>
      </c>
      <c r="L29" s="99">
        <v>1200</v>
      </c>
      <c r="M29" s="105">
        <v>10</v>
      </c>
      <c r="N29" s="135">
        <f>IF(M29=0,"N/A",+L29/M29)</f>
        <v>120</v>
      </c>
      <c r="O29" s="135">
        <f t="shared" ref="O29:O35" si="3">IF(M29=0,"N/A",+N29/12)</f>
        <v>10</v>
      </c>
      <c r="P29" s="1101">
        <f t="shared" si="1"/>
        <v>8</v>
      </c>
      <c r="Q29" s="1101">
        <f t="shared" si="2"/>
        <v>7</v>
      </c>
      <c r="R29" s="135">
        <f t="shared" ref="R29:R35" si="4">IF(M29=0,"N/A",+N29*P29+O29*Q29)</f>
        <v>1030</v>
      </c>
      <c r="S29" s="135">
        <f t="shared" si="0"/>
        <v>170</v>
      </c>
      <c r="T29" s="626">
        <v>617</v>
      </c>
    </row>
    <row r="30" spans="1:20" ht="15" customHeight="1" x14ac:dyDescent="0.3">
      <c r="A30" s="94">
        <v>16</v>
      </c>
      <c r="B30" s="95">
        <v>41974</v>
      </c>
      <c r="C30" s="1395" t="s">
        <v>2071</v>
      </c>
      <c r="D30" s="96">
        <v>26</v>
      </c>
      <c r="E30" s="96" t="s">
        <v>1091</v>
      </c>
      <c r="F30" s="98"/>
      <c r="G30" s="97">
        <v>1</v>
      </c>
      <c r="H30" s="486" t="s">
        <v>1092</v>
      </c>
      <c r="I30" s="97"/>
      <c r="J30" s="97"/>
      <c r="K30" s="97" t="s">
        <v>1094</v>
      </c>
      <c r="L30" s="99">
        <v>27300</v>
      </c>
      <c r="M30" s="105">
        <v>10</v>
      </c>
      <c r="N30" s="135">
        <v>2730</v>
      </c>
      <c r="O30" s="135">
        <f t="shared" si="3"/>
        <v>227.5</v>
      </c>
      <c r="P30" s="1101">
        <f t="shared" si="1"/>
        <v>8</v>
      </c>
      <c r="Q30" s="1101">
        <f t="shared" si="2"/>
        <v>6</v>
      </c>
      <c r="R30" s="135">
        <f t="shared" si="4"/>
        <v>23205</v>
      </c>
      <c r="S30" s="135">
        <f t="shared" si="0"/>
        <v>4095</v>
      </c>
      <c r="T30" s="626">
        <v>615</v>
      </c>
    </row>
    <row r="31" spans="1:20" ht="30" customHeight="1" x14ac:dyDescent="0.3">
      <c r="A31" s="94">
        <v>17</v>
      </c>
      <c r="B31" s="95">
        <v>41990</v>
      </c>
      <c r="C31" s="1395" t="s">
        <v>2071</v>
      </c>
      <c r="D31" s="96">
        <v>26</v>
      </c>
      <c r="E31" s="96" t="s">
        <v>764</v>
      </c>
      <c r="F31" s="98"/>
      <c r="G31" s="97">
        <v>6</v>
      </c>
      <c r="H31" s="486" t="s">
        <v>1116</v>
      </c>
      <c r="I31" s="97"/>
      <c r="J31" s="97"/>
      <c r="K31" s="97" t="s">
        <v>1094</v>
      </c>
      <c r="L31" s="99">
        <v>14868</v>
      </c>
      <c r="M31" s="105">
        <v>10</v>
      </c>
      <c r="N31" s="135">
        <f t="shared" ref="N31:N35" si="5">IF(M31=0,"N/A",+L31/M31)</f>
        <v>1486.8</v>
      </c>
      <c r="O31" s="135">
        <f t="shared" si="3"/>
        <v>123.89999999999999</v>
      </c>
      <c r="P31" s="1101">
        <f t="shared" si="1"/>
        <v>8</v>
      </c>
      <c r="Q31" s="1101">
        <f t="shared" si="2"/>
        <v>6</v>
      </c>
      <c r="R31" s="135">
        <f t="shared" si="4"/>
        <v>12637.8</v>
      </c>
      <c r="S31" s="135">
        <f t="shared" si="0"/>
        <v>2230.2000000000007</v>
      </c>
      <c r="T31" s="626">
        <v>617</v>
      </c>
    </row>
    <row r="32" spans="1:20" ht="15" customHeight="1" x14ac:dyDescent="0.3">
      <c r="A32" s="94">
        <v>18</v>
      </c>
      <c r="B32" s="95">
        <v>43035</v>
      </c>
      <c r="C32" s="1395" t="s">
        <v>2071</v>
      </c>
      <c r="D32" s="96">
        <v>26</v>
      </c>
      <c r="E32" s="100" t="s">
        <v>774</v>
      </c>
      <c r="F32" s="100"/>
      <c r="G32" s="100">
        <v>1</v>
      </c>
      <c r="H32" s="628" t="s">
        <v>69</v>
      </c>
      <c r="I32" s="99" t="s">
        <v>311</v>
      </c>
      <c r="J32" s="105" t="s">
        <v>568</v>
      </c>
      <c r="K32" s="99" t="s">
        <v>1117</v>
      </c>
      <c r="L32" s="99">
        <v>16195</v>
      </c>
      <c r="M32" s="105">
        <v>10</v>
      </c>
      <c r="N32" s="135">
        <f t="shared" si="5"/>
        <v>1619.5</v>
      </c>
      <c r="O32" s="135">
        <f t="shared" si="3"/>
        <v>134.95833333333334</v>
      </c>
      <c r="P32" s="1101">
        <f t="shared" si="1"/>
        <v>5</v>
      </c>
      <c r="Q32" s="1101">
        <f t="shared" si="2"/>
        <v>8</v>
      </c>
      <c r="R32" s="135">
        <f t="shared" si="4"/>
        <v>9177.1666666666661</v>
      </c>
      <c r="S32" s="135">
        <f t="shared" si="0"/>
        <v>7017.8333333333339</v>
      </c>
      <c r="T32" s="626">
        <v>617</v>
      </c>
    </row>
    <row r="33" spans="1:23" ht="30" customHeight="1" x14ac:dyDescent="0.3">
      <c r="A33" s="94">
        <v>19</v>
      </c>
      <c r="B33" s="95">
        <v>43353</v>
      </c>
      <c r="C33" s="1395" t="s">
        <v>2071</v>
      </c>
      <c r="D33" s="96">
        <v>26</v>
      </c>
      <c r="E33" s="629" t="s">
        <v>774</v>
      </c>
      <c r="F33" s="517"/>
      <c r="G33" s="100" t="s">
        <v>1118</v>
      </c>
      <c r="H33" s="630" t="s">
        <v>1119</v>
      </c>
      <c r="I33" s="631"/>
      <c r="J33" s="628"/>
      <c r="K33" s="99" t="s">
        <v>1094</v>
      </c>
      <c r="L33" s="135">
        <v>99000.01</v>
      </c>
      <c r="M33" s="100">
        <v>5</v>
      </c>
      <c r="N33" s="135">
        <f t="shared" si="5"/>
        <v>19800.002</v>
      </c>
      <c r="O33" s="135">
        <f t="shared" si="3"/>
        <v>1650.0001666666667</v>
      </c>
      <c r="P33" s="1101">
        <f t="shared" si="1"/>
        <v>4</v>
      </c>
      <c r="Q33" s="1101">
        <f t="shared" si="2"/>
        <v>9</v>
      </c>
      <c r="R33" s="135">
        <f t="shared" si="4"/>
        <v>94050.0095</v>
      </c>
      <c r="S33" s="135">
        <f t="shared" si="0"/>
        <v>4950.0004999999946</v>
      </c>
      <c r="T33" s="626">
        <v>617</v>
      </c>
      <c r="U33" s="109" t="s">
        <v>75</v>
      </c>
      <c r="V33" s="108">
        <v>43376</v>
      </c>
      <c r="W33" s="109">
        <v>95</v>
      </c>
    </row>
    <row r="34" spans="1:23" ht="15" customHeight="1" x14ac:dyDescent="0.3">
      <c r="A34" s="94">
        <v>20</v>
      </c>
      <c r="B34" s="95">
        <v>43416</v>
      </c>
      <c r="C34" s="1395" t="s">
        <v>2071</v>
      </c>
      <c r="D34" s="96">
        <v>26</v>
      </c>
      <c r="E34" s="629" t="s">
        <v>1120</v>
      </c>
      <c r="F34" s="517"/>
      <c r="G34" s="100">
        <v>1</v>
      </c>
      <c r="H34" s="632" t="s">
        <v>1121</v>
      </c>
      <c r="I34" s="631"/>
      <c r="J34" s="628" t="s">
        <v>1122</v>
      </c>
      <c r="K34" s="99" t="s">
        <v>1094</v>
      </c>
      <c r="L34" s="135">
        <v>407250.72</v>
      </c>
      <c r="M34" s="100">
        <v>5</v>
      </c>
      <c r="N34" s="135">
        <f t="shared" si="5"/>
        <v>81450.144</v>
      </c>
      <c r="O34" s="135">
        <f t="shared" si="3"/>
        <v>6787.5119999999997</v>
      </c>
      <c r="P34" s="1101">
        <f t="shared" si="1"/>
        <v>4</v>
      </c>
      <c r="Q34" s="1101">
        <f t="shared" si="2"/>
        <v>7</v>
      </c>
      <c r="R34" s="135">
        <f t="shared" si="4"/>
        <v>373313.16</v>
      </c>
      <c r="S34" s="135">
        <f t="shared" si="0"/>
        <v>33937.56</v>
      </c>
      <c r="T34" s="626">
        <v>615</v>
      </c>
      <c r="V34" s="108"/>
    </row>
    <row r="35" spans="1:23" ht="30" customHeight="1" x14ac:dyDescent="0.3">
      <c r="A35" s="94">
        <v>21</v>
      </c>
      <c r="B35" s="95">
        <v>43859</v>
      </c>
      <c r="C35" s="1395" t="s">
        <v>2071</v>
      </c>
      <c r="D35" s="96">
        <v>26</v>
      </c>
      <c r="E35" s="629" t="s">
        <v>1091</v>
      </c>
      <c r="F35" s="517"/>
      <c r="G35" s="100">
        <v>1</v>
      </c>
      <c r="H35" s="632" t="s">
        <v>1092</v>
      </c>
      <c r="I35" s="631" t="s">
        <v>1123</v>
      </c>
      <c r="J35" s="628" t="s">
        <v>1124</v>
      </c>
      <c r="K35" s="633" t="s">
        <v>1125</v>
      </c>
      <c r="L35" s="135">
        <v>106200</v>
      </c>
      <c r="M35" s="100">
        <v>10</v>
      </c>
      <c r="N35" s="135">
        <f t="shared" si="5"/>
        <v>10620</v>
      </c>
      <c r="O35" s="135">
        <f t="shared" si="3"/>
        <v>885</v>
      </c>
      <c r="P35" s="1101">
        <f t="shared" si="1"/>
        <v>3</v>
      </c>
      <c r="Q35" s="1101">
        <f t="shared" si="2"/>
        <v>5</v>
      </c>
      <c r="R35" s="135">
        <f t="shared" si="4"/>
        <v>36285</v>
      </c>
      <c r="S35" s="135">
        <f t="shared" si="0"/>
        <v>69915</v>
      </c>
      <c r="T35" s="626">
        <v>615</v>
      </c>
      <c r="V35" s="108"/>
    </row>
    <row r="36" spans="1:23" ht="15.75" customHeight="1" x14ac:dyDescent="0.3">
      <c r="A36" s="73"/>
      <c r="B36" s="73"/>
      <c r="C36" s="73"/>
      <c r="D36" s="73"/>
      <c r="E36" s="73"/>
      <c r="F36" s="73"/>
      <c r="G36" s="73"/>
      <c r="H36" s="73"/>
      <c r="I36" s="73"/>
      <c r="J36" s="73"/>
      <c r="K36" s="73"/>
      <c r="L36" s="634">
        <f>SUM(L15:L35)</f>
        <v>897092.04</v>
      </c>
      <c r="M36" s="635"/>
      <c r="N36" s="634">
        <f t="shared" ref="N36:O36" si="6">SUM(N15:N35)</f>
        <v>121543.446</v>
      </c>
      <c r="O36" s="634">
        <f t="shared" si="6"/>
        <v>9818.8705000000009</v>
      </c>
      <c r="P36" s="634"/>
      <c r="Q36" s="634"/>
      <c r="R36" s="634">
        <f t="shared" ref="R36:S36" si="7">SUM(R15:R35)</f>
        <v>774776.44616666669</v>
      </c>
      <c r="S36" s="634">
        <f t="shared" si="7"/>
        <v>122315.59383333332</v>
      </c>
      <c r="T36" s="4"/>
    </row>
    <row r="37" spans="1:23" ht="15.75" customHeight="1" x14ac:dyDescent="0.3">
      <c r="A37" s="379"/>
      <c r="B37" s="73"/>
      <c r="C37" s="73"/>
      <c r="D37" s="73"/>
      <c r="E37" s="73"/>
      <c r="F37" s="73"/>
      <c r="G37" s="73"/>
      <c r="H37" s="210"/>
      <c r="I37" s="73"/>
      <c r="J37" s="73"/>
      <c r="K37" s="4"/>
      <c r="L37" s="4"/>
      <c r="M37" s="4"/>
      <c r="N37" s="4"/>
      <c r="O37" s="4"/>
      <c r="P37" s="4"/>
      <c r="Q37" s="4"/>
      <c r="R37" s="4"/>
      <c r="S37" s="4"/>
      <c r="T37" s="4"/>
    </row>
    <row r="38" spans="1:23" ht="31.5" customHeight="1" x14ac:dyDescent="0.3">
      <c r="A38" s="379"/>
      <c r="B38" s="73"/>
      <c r="C38" s="73"/>
      <c r="D38" s="73"/>
      <c r="E38" s="73"/>
      <c r="F38" s="73"/>
      <c r="G38" s="49" t="s">
        <v>90</v>
      </c>
      <c r="H38" s="50" t="s">
        <v>91</v>
      </c>
      <c r="I38" s="50" t="s">
        <v>92</v>
      </c>
      <c r="J38" s="49" t="s">
        <v>93</v>
      </c>
      <c r="K38" s="51" t="s">
        <v>94</v>
      </c>
      <c r="L38" s="51" t="s">
        <v>95</v>
      </c>
      <c r="M38" s="4"/>
      <c r="N38" s="4"/>
      <c r="O38" s="4"/>
      <c r="P38" s="4"/>
      <c r="Q38" s="4"/>
      <c r="R38" s="4"/>
      <c r="S38" s="4"/>
      <c r="T38" s="4"/>
    </row>
    <row r="39" spans="1:23" ht="16.5" customHeight="1" x14ac:dyDescent="0.3">
      <c r="A39" s="379"/>
      <c r="B39" s="73"/>
      <c r="C39" s="73"/>
      <c r="D39" s="73"/>
      <c r="E39" s="73"/>
      <c r="F39" s="73"/>
      <c r="G39" s="53">
        <v>611</v>
      </c>
      <c r="H39" s="54" t="s">
        <v>96</v>
      </c>
      <c r="I39" s="55">
        <f t="shared" ref="I39:I48" si="8">+SUMIF($T$1:$T$483,G39,$L$1:$L$483)</f>
        <v>0</v>
      </c>
      <c r="J39" s="55">
        <f t="shared" ref="J39:J48" si="9">+SUMIF($T$1:$T$483,G39,$R$1:$R$483)</f>
        <v>0</v>
      </c>
      <c r="K39" s="55">
        <f t="shared" ref="K39:K48" si="10">+SUMIF($T$1:$T$483,G39,$O$1:$O$483)</f>
        <v>0</v>
      </c>
      <c r="L39" s="56">
        <f t="shared" ref="L39:L48" si="11">+I39-J39</f>
        <v>0</v>
      </c>
      <c r="M39" s="4"/>
      <c r="N39" s="4"/>
      <c r="O39" s="4"/>
      <c r="P39" s="4"/>
      <c r="Q39" s="4"/>
      <c r="R39" s="4"/>
      <c r="S39" s="4"/>
      <c r="T39" s="4"/>
    </row>
    <row r="40" spans="1:23" ht="16.5" customHeight="1" x14ac:dyDescent="0.3">
      <c r="A40" s="379"/>
      <c r="B40" s="73"/>
      <c r="C40" s="73"/>
      <c r="D40" s="73"/>
      <c r="E40" s="73"/>
      <c r="F40" s="73"/>
      <c r="G40" s="53">
        <v>612</v>
      </c>
      <c r="H40" s="54" t="s">
        <v>97</v>
      </c>
      <c r="I40" s="55">
        <f t="shared" si="8"/>
        <v>0</v>
      </c>
      <c r="J40" s="55">
        <f t="shared" si="9"/>
        <v>0</v>
      </c>
      <c r="K40" s="55">
        <f t="shared" si="10"/>
        <v>0</v>
      </c>
      <c r="L40" s="56">
        <f t="shared" si="11"/>
        <v>0</v>
      </c>
      <c r="M40" s="4"/>
      <c r="N40" s="4"/>
      <c r="O40" s="4"/>
      <c r="P40" s="4"/>
      <c r="Q40" s="4"/>
      <c r="R40" s="4"/>
      <c r="S40" s="4"/>
      <c r="T40" s="4"/>
    </row>
    <row r="41" spans="1:23" ht="16.5" customHeight="1" x14ac:dyDescent="0.3">
      <c r="A41" s="379"/>
      <c r="B41" s="73"/>
      <c r="C41" s="73"/>
      <c r="D41" s="73"/>
      <c r="E41" s="73"/>
      <c r="F41" s="73"/>
      <c r="G41" s="53">
        <v>613</v>
      </c>
      <c r="H41" s="54" t="s">
        <v>98</v>
      </c>
      <c r="I41" s="55">
        <f t="shared" si="8"/>
        <v>0</v>
      </c>
      <c r="J41" s="55">
        <f t="shared" si="9"/>
        <v>0</v>
      </c>
      <c r="K41" s="55">
        <f t="shared" si="10"/>
        <v>0</v>
      </c>
      <c r="L41" s="56">
        <f t="shared" si="11"/>
        <v>0</v>
      </c>
      <c r="M41" s="4"/>
      <c r="N41" s="4"/>
      <c r="O41" s="4"/>
      <c r="P41" s="4"/>
      <c r="Q41" s="4"/>
      <c r="R41" s="4"/>
      <c r="S41" s="4"/>
      <c r="T41" s="4"/>
    </row>
    <row r="42" spans="1:23" ht="16.5" customHeight="1" x14ac:dyDescent="0.3">
      <c r="A42" s="379"/>
      <c r="B42" s="73"/>
      <c r="C42" s="73"/>
      <c r="D42" s="73"/>
      <c r="E42" s="73"/>
      <c r="F42" s="73"/>
      <c r="G42" s="53">
        <v>614</v>
      </c>
      <c r="H42" s="54" t="s">
        <v>99</v>
      </c>
      <c r="I42" s="55">
        <f t="shared" si="8"/>
        <v>19598.2</v>
      </c>
      <c r="J42" s="55">
        <f t="shared" si="9"/>
        <v>19598.2</v>
      </c>
      <c r="K42" s="55">
        <f t="shared" si="10"/>
        <v>0</v>
      </c>
      <c r="L42" s="56">
        <f t="shared" si="11"/>
        <v>0</v>
      </c>
      <c r="M42" s="4"/>
      <c r="N42" s="4"/>
      <c r="O42" s="4"/>
      <c r="P42" s="4"/>
      <c r="Q42" s="4"/>
      <c r="R42" s="4"/>
      <c r="S42" s="4"/>
      <c r="T42" s="4"/>
    </row>
    <row r="43" spans="1:23" ht="16.5" customHeight="1" x14ac:dyDescent="0.3">
      <c r="A43" s="379"/>
      <c r="B43" s="73"/>
      <c r="C43" s="73"/>
      <c r="D43" s="73"/>
      <c r="E43" s="73"/>
      <c r="F43" s="73"/>
      <c r="G43" s="53">
        <v>615</v>
      </c>
      <c r="H43" s="54" t="s">
        <v>100</v>
      </c>
      <c r="I43" s="55">
        <f t="shared" si="8"/>
        <v>669094.66999999993</v>
      </c>
      <c r="J43" s="55">
        <f t="shared" si="9"/>
        <v>561147.11</v>
      </c>
      <c r="K43" s="55">
        <f t="shared" si="10"/>
        <v>7900.0119999999997</v>
      </c>
      <c r="L43" s="56">
        <f t="shared" si="11"/>
        <v>107947.55999999994</v>
      </c>
      <c r="M43" s="4"/>
      <c r="N43" s="4"/>
      <c r="O43" s="4"/>
      <c r="P43" s="4"/>
      <c r="Q43" s="4"/>
      <c r="R43" s="4"/>
      <c r="S43" s="4"/>
      <c r="T43" s="4"/>
    </row>
    <row r="44" spans="1:23" ht="16.5" customHeight="1" x14ac:dyDescent="0.3">
      <c r="A44" s="379"/>
      <c r="B44" s="73"/>
      <c r="C44" s="73"/>
      <c r="D44" s="73"/>
      <c r="E44" s="73"/>
      <c r="F44" s="73"/>
      <c r="G44" s="53">
        <v>616</v>
      </c>
      <c r="H44" s="54" t="s">
        <v>101</v>
      </c>
      <c r="I44" s="55">
        <f t="shared" si="8"/>
        <v>0</v>
      </c>
      <c r="J44" s="55">
        <f t="shared" si="9"/>
        <v>0</v>
      </c>
      <c r="K44" s="55">
        <f t="shared" si="10"/>
        <v>0</v>
      </c>
      <c r="L44" s="56">
        <f t="shared" si="11"/>
        <v>0</v>
      </c>
      <c r="M44" s="4"/>
      <c r="N44" s="4"/>
      <c r="O44" s="4"/>
      <c r="P44" s="4"/>
      <c r="Q44" s="4"/>
      <c r="R44" s="4"/>
      <c r="S44" s="4"/>
      <c r="T44" s="4"/>
    </row>
    <row r="45" spans="1:23" ht="16.5" customHeight="1" x14ac:dyDescent="0.3">
      <c r="A45" s="379"/>
      <c r="B45" s="73"/>
      <c r="C45" s="73"/>
      <c r="D45" s="73"/>
      <c r="E45" s="73"/>
      <c r="F45" s="73"/>
      <c r="G45" s="53">
        <v>617</v>
      </c>
      <c r="H45" s="54" t="s">
        <v>102</v>
      </c>
      <c r="I45" s="55">
        <f t="shared" si="8"/>
        <v>207002.16999999998</v>
      </c>
      <c r="J45" s="55">
        <f t="shared" si="9"/>
        <v>192634.13616666669</v>
      </c>
      <c r="K45" s="55">
        <f t="shared" si="10"/>
        <v>1918.8585</v>
      </c>
      <c r="L45" s="56">
        <f t="shared" si="11"/>
        <v>14368.033833333291</v>
      </c>
      <c r="M45" s="4"/>
      <c r="N45" s="4"/>
      <c r="O45" s="4"/>
      <c r="P45" s="4"/>
      <c r="Q45" s="4"/>
      <c r="R45" s="4"/>
      <c r="S45" s="4"/>
      <c r="T45" s="4"/>
    </row>
    <row r="46" spans="1:23" ht="16.5" customHeight="1" x14ac:dyDescent="0.3">
      <c r="A46" s="379"/>
      <c r="B46" s="73"/>
      <c r="C46" s="73"/>
      <c r="D46" s="73"/>
      <c r="E46" s="73"/>
      <c r="F46" s="73"/>
      <c r="G46" s="53">
        <v>618</v>
      </c>
      <c r="H46" s="64" t="s">
        <v>103</v>
      </c>
      <c r="I46" s="55">
        <f t="shared" si="8"/>
        <v>0</v>
      </c>
      <c r="J46" s="55">
        <f t="shared" si="9"/>
        <v>0</v>
      </c>
      <c r="K46" s="55">
        <f t="shared" si="10"/>
        <v>0</v>
      </c>
      <c r="L46" s="56">
        <f t="shared" si="11"/>
        <v>0</v>
      </c>
      <c r="M46" s="4"/>
      <c r="N46" s="4"/>
      <c r="O46" s="4"/>
      <c r="P46" s="4"/>
      <c r="Q46" s="4"/>
      <c r="R46" s="4"/>
      <c r="S46" s="4"/>
      <c r="T46" s="4"/>
    </row>
    <row r="47" spans="1:23" ht="16.5" customHeight="1" x14ac:dyDescent="0.3">
      <c r="A47" s="379"/>
      <c r="B47" s="73"/>
      <c r="C47" s="73"/>
      <c r="D47" s="73"/>
      <c r="E47" s="73"/>
      <c r="F47" s="73"/>
      <c r="G47" s="53">
        <v>619</v>
      </c>
      <c r="H47" s="54" t="s">
        <v>104</v>
      </c>
      <c r="I47" s="55">
        <f t="shared" si="8"/>
        <v>1397</v>
      </c>
      <c r="J47" s="55">
        <f t="shared" si="9"/>
        <v>1397</v>
      </c>
      <c r="K47" s="55">
        <f t="shared" si="10"/>
        <v>0</v>
      </c>
      <c r="L47" s="56">
        <f t="shared" si="11"/>
        <v>0</v>
      </c>
      <c r="M47" s="73"/>
      <c r="N47" s="73"/>
      <c r="O47" s="73"/>
      <c r="P47" s="73"/>
      <c r="Q47" s="73"/>
      <c r="R47" s="73"/>
      <c r="S47" s="509"/>
    </row>
    <row r="48" spans="1:23" ht="16.5" customHeight="1" x14ac:dyDescent="0.3">
      <c r="A48" s="73"/>
      <c r="B48" s="73"/>
      <c r="C48" s="73"/>
      <c r="D48" s="73"/>
      <c r="E48" s="73"/>
      <c r="F48" s="73"/>
      <c r="G48" s="53">
        <v>694</v>
      </c>
      <c r="H48" s="54" t="s">
        <v>105</v>
      </c>
      <c r="I48" s="55">
        <f t="shared" si="8"/>
        <v>0</v>
      </c>
      <c r="J48" s="55">
        <f t="shared" si="9"/>
        <v>0</v>
      </c>
      <c r="K48" s="55">
        <f t="shared" si="10"/>
        <v>0</v>
      </c>
      <c r="L48" s="56">
        <f t="shared" si="11"/>
        <v>0</v>
      </c>
      <c r="M48" s="73"/>
      <c r="N48" s="73"/>
      <c r="O48" s="73"/>
      <c r="P48" s="73"/>
      <c r="Q48" s="73"/>
      <c r="R48" s="509"/>
      <c r="S48" s="71"/>
      <c r="T48" s="4"/>
    </row>
    <row r="49" spans="1:20" ht="16.5" customHeight="1" x14ac:dyDescent="0.3">
      <c r="A49" s="73"/>
      <c r="B49" s="73"/>
      <c r="C49" s="73"/>
      <c r="D49" s="73"/>
      <c r="E49" s="73"/>
      <c r="F49" s="73"/>
      <c r="G49" s="65"/>
      <c r="H49" s="66" t="s">
        <v>124</v>
      </c>
      <c r="I49" s="527">
        <f t="shared" ref="I49:L49" si="12">SUM(I39:I48)</f>
        <v>897092.0399999998</v>
      </c>
      <c r="J49" s="527">
        <f t="shared" si="12"/>
        <v>774776.44616666669</v>
      </c>
      <c r="K49" s="527">
        <f t="shared" si="12"/>
        <v>9818.8704999999991</v>
      </c>
      <c r="L49" s="527">
        <f t="shared" si="12"/>
        <v>122315.59383333323</v>
      </c>
      <c r="M49" s="73"/>
      <c r="N49" s="73"/>
      <c r="O49" s="71"/>
      <c r="P49" s="73"/>
      <c r="Q49" s="73"/>
      <c r="R49" s="73"/>
      <c r="S49" s="4"/>
      <c r="T49" s="4"/>
    </row>
    <row r="50" spans="1:20" ht="15" customHeight="1" x14ac:dyDescent="0.3">
      <c r="A50" s="73"/>
      <c r="B50" s="73"/>
      <c r="C50" s="73"/>
      <c r="D50" s="73"/>
      <c r="E50" s="73"/>
      <c r="F50" s="73"/>
      <c r="G50" s="114"/>
      <c r="H50" s="73"/>
      <c r="I50" s="71">
        <f>+I49-L36</f>
        <v>0</v>
      </c>
      <c r="J50" s="71">
        <f>+J49-R36</f>
        <v>0</v>
      </c>
      <c r="K50" s="71">
        <f>+K49-O36</f>
        <v>0</v>
      </c>
      <c r="L50" s="71">
        <f>+L49-S36</f>
        <v>0</v>
      </c>
      <c r="M50" s="73"/>
      <c r="N50" s="73"/>
      <c r="P50" s="73"/>
      <c r="Q50" s="73"/>
      <c r="R50" s="73"/>
      <c r="S50" s="4"/>
      <c r="T50" s="4"/>
    </row>
    <row r="51" spans="1:20" ht="15" customHeight="1" x14ac:dyDescent="0.3">
      <c r="A51" s="73"/>
      <c r="B51" s="73"/>
      <c r="C51" s="73"/>
      <c r="D51" s="73"/>
      <c r="E51" s="73"/>
      <c r="F51" s="73"/>
      <c r="G51" s="113"/>
      <c r="H51" s="71"/>
      <c r="I51" s="73"/>
      <c r="J51" s="73"/>
      <c r="K51" s="73"/>
      <c r="L51" s="73"/>
      <c r="M51" s="73"/>
      <c r="N51" s="4"/>
      <c r="P51" s="73"/>
      <c r="Q51" s="73"/>
      <c r="R51" s="73"/>
      <c r="S51" s="4"/>
      <c r="T51" s="4"/>
    </row>
    <row r="52" spans="1:20" ht="15" customHeight="1" x14ac:dyDescent="0.3">
      <c r="A52" s="73"/>
      <c r="C52" s="73"/>
      <c r="D52" s="73"/>
      <c r="E52" s="73"/>
      <c r="F52" s="73"/>
      <c r="G52" s="113"/>
      <c r="H52" s="71"/>
      <c r="N52" s="4"/>
      <c r="P52" s="73"/>
      <c r="Q52" s="73"/>
      <c r="R52" s="73"/>
      <c r="S52" s="4"/>
      <c r="T52" s="4"/>
    </row>
    <row r="53" spans="1:20" ht="15" customHeight="1" x14ac:dyDescent="0.3">
      <c r="A53" s="73"/>
      <c r="C53" s="73"/>
      <c r="D53" s="73"/>
      <c r="E53" s="73"/>
      <c r="F53" s="73"/>
      <c r="H53" s="3"/>
      <c r="I53" s="4"/>
      <c r="J53" s="4"/>
      <c r="K53" s="4"/>
      <c r="L53" s="4"/>
      <c r="M53" s="4"/>
      <c r="N53" s="4"/>
      <c r="O53" s="4"/>
      <c r="P53" s="73"/>
      <c r="Q53" s="73"/>
      <c r="R53" s="73"/>
      <c r="S53" s="4"/>
      <c r="T53" s="4"/>
    </row>
    <row r="54" spans="1:20" ht="12.75" hidden="1" customHeight="1" x14ac:dyDescent="0.2">
      <c r="A54" s="4"/>
      <c r="B54" s="2"/>
      <c r="C54" s="4"/>
      <c r="D54" s="4"/>
      <c r="E54" s="4"/>
      <c r="F54" s="4"/>
      <c r="G54" s="4"/>
      <c r="H54" s="3"/>
      <c r="I54" s="4"/>
      <c r="J54" s="4"/>
      <c r="K54" s="4"/>
      <c r="L54" s="4"/>
      <c r="M54" s="4"/>
      <c r="N54" s="4"/>
      <c r="O54" s="71"/>
      <c r="P54" s="4"/>
      <c r="Q54" s="4"/>
      <c r="R54" s="4"/>
      <c r="S54" s="4"/>
      <c r="T54" s="4"/>
    </row>
    <row r="55" spans="1:20" ht="12.75" hidden="1" customHeight="1" x14ac:dyDescent="0.2">
      <c r="A55" s="4"/>
      <c r="B55" s="1771" t="s">
        <v>1126</v>
      </c>
      <c r="C55" s="1749"/>
      <c r="D55" s="1749"/>
      <c r="E55" s="1749"/>
      <c r="F55" s="4"/>
      <c r="G55" s="4"/>
      <c r="H55" s="3"/>
      <c r="I55" s="1771" t="s">
        <v>515</v>
      </c>
      <c r="J55" s="1749"/>
      <c r="K55" s="1749"/>
      <c r="L55" s="4"/>
      <c r="M55" s="1771" t="s">
        <v>581</v>
      </c>
      <c r="N55" s="1749"/>
      <c r="O55" s="1749"/>
      <c r="P55" s="1749"/>
      <c r="Q55" s="1749"/>
      <c r="R55" s="4"/>
      <c r="S55" s="4"/>
      <c r="T55" s="4"/>
    </row>
    <row r="56" spans="1:20" ht="12.75" hidden="1" customHeight="1" x14ac:dyDescent="0.2">
      <c r="H56" s="3"/>
      <c r="I56" s="4"/>
      <c r="J56" s="4"/>
      <c r="K56" s="4"/>
      <c r="L56" s="4"/>
      <c r="M56" s="4"/>
      <c r="N56" s="4"/>
      <c r="O56" s="4"/>
      <c r="P56" s="4"/>
      <c r="Q56" s="4"/>
      <c r="R56" s="4"/>
      <c r="S56" s="4"/>
      <c r="T56" s="4"/>
    </row>
    <row r="57" spans="1:20" ht="12.75" customHeight="1" x14ac:dyDescent="0.2">
      <c r="H57" s="3"/>
      <c r="I57" s="4"/>
      <c r="J57" s="4"/>
      <c r="K57" s="4"/>
      <c r="L57" s="4"/>
      <c r="M57" s="4"/>
      <c r="N57" s="4"/>
      <c r="O57" s="4"/>
      <c r="P57" s="4"/>
      <c r="Q57" s="4"/>
      <c r="R57" s="4"/>
      <c r="S57" s="4"/>
      <c r="T57" s="4"/>
    </row>
    <row r="58" spans="1:20" ht="12.75" customHeight="1" x14ac:dyDescent="0.2">
      <c r="H58" s="3"/>
      <c r="N58" s="4"/>
      <c r="O58" s="4"/>
      <c r="P58" s="4"/>
      <c r="Q58" s="4"/>
      <c r="R58" s="4"/>
      <c r="S58" s="4"/>
      <c r="T58" s="4"/>
    </row>
    <row r="59" spans="1:20" ht="12.75" customHeight="1" x14ac:dyDescent="0.2">
      <c r="H59" s="3"/>
      <c r="N59" s="4"/>
      <c r="O59" s="4"/>
      <c r="P59" s="4"/>
      <c r="Q59" s="4"/>
      <c r="R59" s="4"/>
      <c r="S59" s="4"/>
      <c r="T59" s="4"/>
    </row>
    <row r="60" spans="1:20" ht="12.75" customHeight="1" x14ac:dyDescent="0.2">
      <c r="H60" s="3"/>
      <c r="N60" s="4"/>
      <c r="O60" s="4"/>
      <c r="P60" s="4"/>
      <c r="Q60" s="4"/>
      <c r="R60" s="4"/>
      <c r="S60" s="4"/>
      <c r="T60" s="4"/>
    </row>
    <row r="61" spans="1:20" ht="12.75" customHeight="1" x14ac:dyDescent="0.2">
      <c r="H61" s="3"/>
      <c r="N61" s="4"/>
      <c r="O61" s="4"/>
      <c r="P61" s="4"/>
      <c r="Q61" s="4"/>
      <c r="R61" s="4"/>
      <c r="S61" s="4"/>
      <c r="T61" s="4"/>
    </row>
    <row r="62" spans="1:20" ht="12.75" customHeight="1" x14ac:dyDescent="0.2">
      <c r="H62" s="3"/>
    </row>
    <row r="63" spans="1:20" ht="12.75" customHeight="1" x14ac:dyDescent="0.2">
      <c r="H63" s="3"/>
    </row>
    <row r="64" spans="1:20" ht="12.75" customHeight="1" x14ac:dyDescent="0.2">
      <c r="H64" s="3"/>
    </row>
    <row r="65" spans="8:8" ht="12.75" customHeight="1" x14ac:dyDescent="0.2">
      <c r="H65" s="3"/>
    </row>
    <row r="66" spans="8:8" ht="12.75" customHeight="1" x14ac:dyDescent="0.2">
      <c r="H66" s="3"/>
    </row>
    <row r="67" spans="8:8" ht="12.75" customHeight="1" x14ac:dyDescent="0.2">
      <c r="H67" s="3"/>
    </row>
    <row r="68" spans="8:8" ht="12.75" customHeight="1" x14ac:dyDescent="0.2">
      <c r="H68" s="3"/>
    </row>
    <row r="69" spans="8:8" ht="12.75" customHeight="1" x14ac:dyDescent="0.2">
      <c r="H69" s="3"/>
    </row>
    <row r="70" spans="8:8" ht="12.75" customHeight="1" x14ac:dyDescent="0.2">
      <c r="H70" s="3"/>
    </row>
    <row r="71" spans="8:8" ht="12.75" customHeight="1" x14ac:dyDescent="0.2">
      <c r="H71" s="3"/>
    </row>
    <row r="72" spans="8:8" ht="12.75" customHeight="1" x14ac:dyDescent="0.2">
      <c r="H72" s="3"/>
    </row>
    <row r="73" spans="8:8" ht="12.75" customHeight="1" x14ac:dyDescent="0.2">
      <c r="H73" s="3"/>
    </row>
    <row r="74" spans="8:8" ht="12.75" customHeight="1" x14ac:dyDescent="0.2">
      <c r="H74" s="3"/>
    </row>
    <row r="75" spans="8:8" ht="12.75" customHeight="1" x14ac:dyDescent="0.2">
      <c r="H75" s="3"/>
    </row>
    <row r="76" spans="8:8" ht="12.75" customHeight="1" x14ac:dyDescent="0.2">
      <c r="H76" s="3"/>
    </row>
    <row r="77" spans="8:8" ht="12.75" customHeight="1" x14ac:dyDescent="0.2">
      <c r="H77" s="3"/>
    </row>
    <row r="78" spans="8:8" ht="12.75" customHeight="1" x14ac:dyDescent="0.2">
      <c r="H78" s="3"/>
    </row>
    <row r="79" spans="8:8" ht="12.75" customHeight="1" x14ac:dyDescent="0.2">
      <c r="H79" s="3"/>
    </row>
    <row r="80" spans="8:8" ht="12.75" customHeight="1" x14ac:dyDescent="0.2">
      <c r="H80" s="3"/>
    </row>
    <row r="81" spans="8:8" ht="12.75" customHeight="1" x14ac:dyDescent="0.2">
      <c r="H81" s="3"/>
    </row>
    <row r="82" spans="8:8" ht="12.75" customHeight="1" x14ac:dyDescent="0.2">
      <c r="H82" s="3"/>
    </row>
    <row r="83" spans="8:8" ht="12.75" customHeight="1" x14ac:dyDescent="0.2">
      <c r="H83" s="3"/>
    </row>
    <row r="84" spans="8:8" ht="12.75" customHeight="1" x14ac:dyDescent="0.2">
      <c r="H84" s="3"/>
    </row>
    <row r="85" spans="8:8" ht="12.75" customHeight="1" x14ac:dyDescent="0.2">
      <c r="H85" s="3"/>
    </row>
    <row r="86" spans="8:8" ht="12.75" customHeight="1" x14ac:dyDescent="0.2">
      <c r="H86" s="3"/>
    </row>
    <row r="87" spans="8:8" ht="12.75" customHeight="1" x14ac:dyDescent="0.2">
      <c r="H87" s="3"/>
    </row>
    <row r="88" spans="8:8" ht="12.75" customHeight="1" x14ac:dyDescent="0.2">
      <c r="H88" s="3"/>
    </row>
    <row r="89" spans="8:8" ht="12.75" customHeight="1" x14ac:dyDescent="0.2">
      <c r="H89" s="3"/>
    </row>
    <row r="90" spans="8:8" ht="12.75" customHeight="1" x14ac:dyDescent="0.2">
      <c r="H90" s="3"/>
    </row>
    <row r="91" spans="8:8" ht="12.75" customHeight="1" x14ac:dyDescent="0.2">
      <c r="H91" s="3"/>
    </row>
    <row r="92" spans="8:8" ht="12.75" customHeight="1" x14ac:dyDescent="0.2">
      <c r="H92" s="3"/>
    </row>
    <row r="93" spans="8:8" ht="12.75" customHeight="1" x14ac:dyDescent="0.2">
      <c r="H93" s="3"/>
    </row>
    <row r="94" spans="8:8" ht="12.75" customHeight="1" x14ac:dyDescent="0.2">
      <c r="H94" s="3"/>
    </row>
    <row r="95" spans="8:8" ht="12.75" customHeight="1" x14ac:dyDescent="0.2">
      <c r="H95" s="3"/>
    </row>
    <row r="96" spans="8:8" ht="12.75" customHeight="1" x14ac:dyDescent="0.2">
      <c r="H96" s="3"/>
    </row>
    <row r="97" spans="8:8" ht="12.75" customHeight="1" x14ac:dyDescent="0.2">
      <c r="H97" s="3"/>
    </row>
    <row r="98" spans="8:8" ht="12.75" customHeight="1" x14ac:dyDescent="0.2">
      <c r="H98" s="3"/>
    </row>
    <row r="99" spans="8:8" ht="12.75" customHeight="1" x14ac:dyDescent="0.2">
      <c r="H99" s="3"/>
    </row>
    <row r="100" spans="8:8" ht="12.75" customHeight="1" x14ac:dyDescent="0.2">
      <c r="H100" s="3"/>
    </row>
    <row r="101" spans="8:8" ht="12.75" customHeight="1" x14ac:dyDescent="0.2">
      <c r="H101" s="3"/>
    </row>
    <row r="102" spans="8:8" ht="12.75" customHeight="1" x14ac:dyDescent="0.2">
      <c r="H102" s="3"/>
    </row>
    <row r="103" spans="8:8" ht="12.75" customHeight="1" x14ac:dyDescent="0.2">
      <c r="H103" s="3"/>
    </row>
    <row r="104" spans="8:8" ht="12.75" customHeight="1" x14ac:dyDescent="0.2">
      <c r="H104" s="3"/>
    </row>
    <row r="105" spans="8:8" ht="12.75" customHeight="1" x14ac:dyDescent="0.2">
      <c r="H105" s="3"/>
    </row>
    <row r="106" spans="8:8" ht="12.75" customHeight="1" x14ac:dyDescent="0.2">
      <c r="H106" s="3"/>
    </row>
    <row r="107" spans="8:8" ht="12.75" customHeight="1" x14ac:dyDescent="0.2">
      <c r="H107" s="3"/>
    </row>
    <row r="108" spans="8:8" ht="12.75" customHeight="1" x14ac:dyDescent="0.2">
      <c r="H108" s="3"/>
    </row>
    <row r="109" spans="8:8" ht="12.75" customHeight="1" x14ac:dyDescent="0.2">
      <c r="H109" s="3"/>
    </row>
    <row r="110" spans="8:8" ht="12.75" customHeight="1" x14ac:dyDescent="0.2">
      <c r="H110" s="3"/>
    </row>
    <row r="111" spans="8:8" ht="12.75" customHeight="1" x14ac:dyDescent="0.2">
      <c r="H111" s="3"/>
    </row>
    <row r="112" spans="8:8"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sheetData>
  <mergeCells count="8">
    <mergeCell ref="B55:E55"/>
    <mergeCell ref="I55:K55"/>
    <mergeCell ref="M55:Q55"/>
    <mergeCell ref="A9:S9"/>
    <mergeCell ref="A10:S10"/>
    <mergeCell ref="A11:S11"/>
    <mergeCell ref="A12:S12"/>
    <mergeCell ref="A13:S13"/>
  </mergeCells>
  <phoneticPr fontId="114" type="noConversion"/>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0"/>
  <sheetViews>
    <sheetView topLeftCell="K35" workbookViewId="0">
      <selection activeCell="D47" sqref="D47"/>
    </sheetView>
  </sheetViews>
  <sheetFormatPr baseColWidth="10" defaultColWidth="14.42578125" defaultRowHeight="15" customHeight="1" x14ac:dyDescent="0.2"/>
  <cols>
    <col min="1" max="1" width="5.42578125" customWidth="1"/>
    <col min="2" max="2" width="13" customWidth="1"/>
    <col min="3" max="3" width="9.85546875" customWidth="1"/>
    <col min="4" max="4" width="10.140625" customWidth="1"/>
    <col min="5" max="5" width="18.85546875" customWidth="1"/>
    <col min="6" max="6" width="9.5703125" customWidth="1"/>
    <col min="7" max="7" width="18.140625" customWidth="1"/>
    <col min="8" max="8" width="52.42578125" customWidth="1"/>
    <col min="9" max="9" width="19.140625" customWidth="1"/>
    <col min="10" max="10" width="19.42578125" customWidth="1"/>
    <col min="11" max="11" width="24.42578125" customWidth="1"/>
    <col min="12" max="12" width="19.5703125" customWidth="1"/>
    <col min="13" max="13" width="7.140625" customWidth="1"/>
    <col min="14" max="14" width="17.85546875" customWidth="1"/>
    <col min="15" max="15" width="18.28515625" customWidth="1"/>
    <col min="16" max="17" width="9.85546875" customWidth="1"/>
    <col min="18" max="18" width="18" customWidth="1"/>
    <col min="19" max="19" width="17.140625" customWidth="1"/>
    <col min="20" max="20" width="15.28515625" hidden="1" customWidth="1"/>
    <col min="21" max="21" width="10.85546875" hidden="1" customWidth="1"/>
    <col min="22" max="22" width="10.28515625" hidden="1" customWidth="1"/>
    <col min="23" max="23" width="3.140625" hidden="1" customWidth="1"/>
    <col min="24" max="24" width="10" hidden="1" customWidth="1"/>
    <col min="25" max="26" width="10" customWidth="1"/>
  </cols>
  <sheetData>
    <row r="1" spans="1:26" ht="12.75" customHeight="1" x14ac:dyDescent="0.2">
      <c r="C1" s="262"/>
      <c r="D1" s="262"/>
      <c r="E1" s="262"/>
      <c r="G1" s="2"/>
      <c r="H1" s="3"/>
      <c r="K1" s="3"/>
    </row>
    <row r="2" spans="1:26" ht="12.75" customHeight="1" x14ac:dyDescent="0.2">
      <c r="C2" s="262"/>
      <c r="D2" s="262"/>
      <c r="E2" s="262"/>
      <c r="F2" s="82"/>
      <c r="G2" s="188" t="s">
        <v>1127</v>
      </c>
      <c r="H2" s="3"/>
      <c r="I2" s="112"/>
      <c r="K2" s="3"/>
    </row>
    <row r="3" spans="1:26" ht="23.25" customHeight="1" x14ac:dyDescent="0.2">
      <c r="C3" s="262"/>
      <c r="D3" s="262"/>
      <c r="E3" s="262"/>
      <c r="G3" s="2"/>
      <c r="H3" s="191"/>
      <c r="K3" s="3"/>
    </row>
    <row r="4" spans="1:26" ht="12.75" customHeight="1" x14ac:dyDescent="0.2">
      <c r="C4" s="262"/>
      <c r="D4" s="262"/>
      <c r="E4" s="262"/>
      <c r="G4" s="2"/>
      <c r="H4" s="3"/>
      <c r="K4" s="3"/>
    </row>
    <row r="5" spans="1:26" ht="12.75" customHeight="1" x14ac:dyDescent="0.2">
      <c r="A5" s="1805" t="s">
        <v>0</v>
      </c>
      <c r="B5" s="1805"/>
      <c r="C5" s="1805"/>
      <c r="D5" s="1805"/>
      <c r="E5" s="1805"/>
      <c r="F5" s="1805"/>
      <c r="G5" s="1805"/>
      <c r="H5" s="1805"/>
      <c r="I5" s="1805"/>
      <c r="J5" s="1805"/>
      <c r="K5" s="1805"/>
      <c r="L5" s="1805"/>
      <c r="M5" s="1805"/>
      <c r="N5" s="1805"/>
      <c r="O5" s="1805"/>
      <c r="P5" s="1805"/>
      <c r="Q5" s="1805"/>
      <c r="R5" s="1805"/>
      <c r="S5" s="1805"/>
    </row>
    <row r="6" spans="1:26" ht="12.75" customHeight="1" x14ac:dyDescent="0.2">
      <c r="A6" s="1805" t="s">
        <v>1</v>
      </c>
      <c r="B6" s="1805"/>
      <c r="C6" s="1805"/>
      <c r="D6" s="1805"/>
      <c r="E6" s="1805"/>
      <c r="F6" s="1805"/>
      <c r="G6" s="1805"/>
      <c r="H6" s="1805"/>
      <c r="I6" s="1805"/>
      <c r="J6" s="1805"/>
      <c r="K6" s="1805"/>
      <c r="L6" s="1805"/>
      <c r="M6" s="1805"/>
      <c r="N6" s="1805"/>
      <c r="O6" s="1805"/>
      <c r="P6" s="1805"/>
      <c r="Q6" s="1805"/>
      <c r="R6" s="1805"/>
      <c r="S6" s="1805"/>
    </row>
    <row r="7" spans="1:26" ht="12.75" customHeight="1" x14ac:dyDescent="0.2">
      <c r="A7" s="1805" t="s">
        <v>2</v>
      </c>
      <c r="B7" s="1805"/>
      <c r="C7" s="1805"/>
      <c r="D7" s="1805"/>
      <c r="E7" s="1805"/>
      <c r="F7" s="1805"/>
      <c r="G7" s="1805"/>
      <c r="H7" s="1805"/>
      <c r="I7" s="1805"/>
      <c r="J7" s="1805"/>
      <c r="K7" s="1805"/>
      <c r="L7" s="1805"/>
      <c r="M7" s="1805"/>
      <c r="N7" s="1805"/>
      <c r="O7" s="1805"/>
      <c r="P7" s="1805"/>
      <c r="Q7" s="1805"/>
      <c r="R7" s="1805"/>
      <c r="S7" s="1805"/>
    </row>
    <row r="8" spans="1:26" ht="12.75" customHeight="1" x14ac:dyDescent="0.2">
      <c r="A8" s="1805" t="s">
        <v>3</v>
      </c>
      <c r="B8" s="1805"/>
      <c r="C8" s="1805"/>
      <c r="D8" s="1805"/>
      <c r="E8" s="1805"/>
      <c r="F8" s="1805"/>
      <c r="G8" s="1805"/>
      <c r="H8" s="1805"/>
      <c r="I8" s="1805"/>
      <c r="J8" s="1805"/>
      <c r="K8" s="1805"/>
      <c r="L8" s="1805"/>
      <c r="M8" s="1805"/>
      <c r="N8" s="1805"/>
      <c r="O8" s="1805"/>
      <c r="P8" s="1805"/>
      <c r="Q8" s="1805"/>
      <c r="R8" s="1805"/>
      <c r="S8" s="1805"/>
    </row>
    <row r="9" spans="1:26" ht="12.75" customHeight="1" x14ac:dyDescent="0.2">
      <c r="A9" s="1790" t="str">
        <f>+'08-01LABORATORIO'!A13:S13</f>
        <v>30 de junio  2023</v>
      </c>
      <c r="B9" s="1790"/>
      <c r="C9" s="1790"/>
      <c r="D9" s="1790"/>
      <c r="E9" s="1790"/>
      <c r="F9" s="1790"/>
      <c r="G9" s="1790"/>
      <c r="H9" s="1790"/>
      <c r="I9" s="1790"/>
      <c r="J9" s="1790"/>
      <c r="K9" s="1790"/>
      <c r="L9" s="1790"/>
      <c r="M9" s="1790"/>
      <c r="N9" s="1790"/>
      <c r="O9" s="1790"/>
      <c r="P9" s="1790"/>
      <c r="Q9" s="1790"/>
      <c r="R9" s="1790"/>
      <c r="S9" s="1790"/>
      <c r="T9" s="1192"/>
    </row>
    <row r="10" spans="1:26" ht="15" customHeight="1" x14ac:dyDescent="0.3">
      <c r="A10" s="86"/>
      <c r="B10" s="86"/>
      <c r="C10" s="86"/>
      <c r="D10" s="86"/>
      <c r="E10" s="86"/>
      <c r="F10" s="86"/>
      <c r="G10" s="86"/>
      <c r="H10" s="192"/>
      <c r="I10" s="86"/>
      <c r="J10" s="86"/>
      <c r="K10" s="192"/>
      <c r="L10" s="86"/>
      <c r="M10" s="87"/>
      <c r="N10" s="87"/>
      <c r="O10" s="87"/>
      <c r="P10" s="87"/>
      <c r="Q10" s="87"/>
      <c r="R10" s="87"/>
      <c r="S10" s="87"/>
      <c r="U10" s="4" t="s">
        <v>109</v>
      </c>
    </row>
    <row r="11" spans="1:26" ht="75" customHeight="1" x14ac:dyDescent="0.2">
      <c r="A11" s="636" t="s">
        <v>6</v>
      </c>
      <c r="B11" s="637" t="s">
        <v>7</v>
      </c>
      <c r="C11" s="638" t="s">
        <v>110</v>
      </c>
      <c r="D11" s="638" t="s">
        <v>9</v>
      </c>
      <c r="E11" s="638" t="s">
        <v>10</v>
      </c>
      <c r="F11" s="637" t="s">
        <v>11</v>
      </c>
      <c r="G11" s="637" t="s">
        <v>12</v>
      </c>
      <c r="H11" s="639" t="s">
        <v>13</v>
      </c>
      <c r="I11" s="637" t="s">
        <v>14</v>
      </c>
      <c r="J11" s="637" t="s">
        <v>15</v>
      </c>
      <c r="K11" s="639" t="s">
        <v>16</v>
      </c>
      <c r="L11" s="639" t="s">
        <v>17</v>
      </c>
      <c r="M11" s="639" t="s">
        <v>18</v>
      </c>
      <c r="N11" s="639" t="s">
        <v>19</v>
      </c>
      <c r="O11" s="639" t="s">
        <v>20</v>
      </c>
      <c r="P11" s="640" t="s">
        <v>21</v>
      </c>
      <c r="Q11" s="639" t="s">
        <v>22</v>
      </c>
      <c r="R11" s="640" t="str">
        <f>+'08-01LABORATORIO'!R14</f>
        <v>DEPRECIACION ACUMULADA 30/06/23</v>
      </c>
      <c r="S11" s="640" t="s">
        <v>23</v>
      </c>
      <c r="T11" s="92" t="s">
        <v>24</v>
      </c>
      <c r="U11" s="125">
        <v>45107</v>
      </c>
      <c r="V11" s="14"/>
      <c r="W11" s="14"/>
      <c r="X11" s="14"/>
      <c r="Y11" s="14"/>
      <c r="Z11" s="14"/>
    </row>
    <row r="12" spans="1:26" s="890" customFormat="1" ht="37.5" customHeight="1" x14ac:dyDescent="0.25">
      <c r="A12" s="641">
        <v>1</v>
      </c>
      <c r="B12" s="1671">
        <v>36888</v>
      </c>
      <c r="C12" s="1690" t="s">
        <v>2071</v>
      </c>
      <c r="D12" s="1574">
        <v>26</v>
      </c>
      <c r="E12" s="1574" t="s">
        <v>764</v>
      </c>
      <c r="F12" s="1672">
        <v>126017</v>
      </c>
      <c r="G12" s="1672">
        <v>1</v>
      </c>
      <c r="H12" s="1673" t="s">
        <v>1128</v>
      </c>
      <c r="I12" s="1672"/>
      <c r="J12" s="1672"/>
      <c r="K12" s="1674" t="s">
        <v>2022</v>
      </c>
      <c r="L12" s="1675">
        <v>100</v>
      </c>
      <c r="M12" s="1676">
        <v>10</v>
      </c>
      <c r="N12" s="897">
        <v>0</v>
      </c>
      <c r="O12" s="897">
        <v>0</v>
      </c>
      <c r="P12" s="1677">
        <v>10</v>
      </c>
      <c r="Q12" s="1677"/>
      <c r="R12" s="897">
        <v>100</v>
      </c>
      <c r="S12" s="897">
        <f t="shared" ref="S12:S17" si="0">IF(M12=0,"N/A",+L12-R12)</f>
        <v>0</v>
      </c>
      <c r="T12" s="908">
        <v>617</v>
      </c>
      <c r="U12" s="136"/>
    </row>
    <row r="13" spans="1:26" ht="15" customHeight="1" x14ac:dyDescent="0.25">
      <c r="A13" s="641">
        <v>2</v>
      </c>
      <c r="B13" s="642">
        <v>36888</v>
      </c>
      <c r="C13" s="1691" t="s">
        <v>2071</v>
      </c>
      <c r="D13" s="178">
        <v>26</v>
      </c>
      <c r="E13" s="178" t="s">
        <v>764</v>
      </c>
      <c r="F13" s="643">
        <v>34936</v>
      </c>
      <c r="G13" s="643">
        <v>1</v>
      </c>
      <c r="H13" s="644" t="s">
        <v>910</v>
      </c>
      <c r="I13" s="643" t="s">
        <v>1130</v>
      </c>
      <c r="J13" s="643"/>
      <c r="K13" s="645" t="s">
        <v>1129</v>
      </c>
      <c r="L13" s="330">
        <v>600</v>
      </c>
      <c r="M13" s="329">
        <v>10</v>
      </c>
      <c r="N13" s="135">
        <v>0</v>
      </c>
      <c r="O13" s="135">
        <v>0</v>
      </c>
      <c r="P13" s="646">
        <v>10</v>
      </c>
      <c r="Q13" s="646"/>
      <c r="R13" s="135">
        <v>600</v>
      </c>
      <c r="S13" s="135">
        <f t="shared" si="0"/>
        <v>0</v>
      </c>
      <c r="T13" s="103">
        <v>617</v>
      </c>
    </row>
    <row r="14" spans="1:26" ht="15" customHeight="1" x14ac:dyDescent="0.25">
      <c r="A14" s="641">
        <v>3</v>
      </c>
      <c r="B14" s="642">
        <v>36888</v>
      </c>
      <c r="C14" s="1690" t="s">
        <v>2071</v>
      </c>
      <c r="D14" s="1574">
        <v>26</v>
      </c>
      <c r="E14" s="178" t="s">
        <v>764</v>
      </c>
      <c r="F14" s="643">
        <v>125407</v>
      </c>
      <c r="G14" s="643">
        <v>2</v>
      </c>
      <c r="H14" s="644" t="s">
        <v>910</v>
      </c>
      <c r="I14" s="643"/>
      <c r="J14" s="643"/>
      <c r="K14" s="645" t="s">
        <v>1129</v>
      </c>
      <c r="L14" s="330">
        <v>500</v>
      </c>
      <c r="M14" s="329">
        <v>10</v>
      </c>
      <c r="N14" s="135">
        <v>0</v>
      </c>
      <c r="O14" s="135">
        <v>0</v>
      </c>
      <c r="P14" s="646">
        <v>10</v>
      </c>
      <c r="Q14" s="646"/>
      <c r="R14" s="135">
        <v>500</v>
      </c>
      <c r="S14" s="135">
        <f t="shared" si="0"/>
        <v>0</v>
      </c>
      <c r="T14" s="103">
        <v>617</v>
      </c>
    </row>
    <row r="15" spans="1:26" ht="15" customHeight="1" x14ac:dyDescent="0.25">
      <c r="A15" s="641">
        <v>4</v>
      </c>
      <c r="B15" s="642">
        <v>36888</v>
      </c>
      <c r="C15" s="1691" t="s">
        <v>2071</v>
      </c>
      <c r="D15" s="178">
        <v>26</v>
      </c>
      <c r="E15" s="178" t="s">
        <v>764</v>
      </c>
      <c r="F15" s="643">
        <v>125407</v>
      </c>
      <c r="G15" s="643">
        <v>1</v>
      </c>
      <c r="H15" s="644" t="s">
        <v>910</v>
      </c>
      <c r="I15" s="643"/>
      <c r="J15" s="643"/>
      <c r="K15" s="645" t="s">
        <v>1129</v>
      </c>
      <c r="L15" s="330">
        <v>600</v>
      </c>
      <c r="M15" s="329">
        <v>10</v>
      </c>
      <c r="N15" s="135">
        <v>0</v>
      </c>
      <c r="O15" s="135">
        <v>0</v>
      </c>
      <c r="P15" s="646">
        <v>10</v>
      </c>
      <c r="Q15" s="646"/>
      <c r="R15" s="135">
        <v>600</v>
      </c>
      <c r="S15" s="135">
        <f t="shared" si="0"/>
        <v>0</v>
      </c>
      <c r="T15" s="103">
        <v>617</v>
      </c>
    </row>
    <row r="16" spans="1:26" ht="15" customHeight="1" x14ac:dyDescent="0.25">
      <c r="A16" s="641">
        <v>5</v>
      </c>
      <c r="B16" s="642">
        <v>37434</v>
      </c>
      <c r="C16" s="1690" t="s">
        <v>2071</v>
      </c>
      <c r="D16" s="1574">
        <v>26</v>
      </c>
      <c r="E16" s="178" t="s">
        <v>774</v>
      </c>
      <c r="F16" s="643">
        <v>125422</v>
      </c>
      <c r="G16" s="643">
        <v>1</v>
      </c>
      <c r="H16" s="644" t="s">
        <v>751</v>
      </c>
      <c r="I16" s="643">
        <v>5499</v>
      </c>
      <c r="J16" s="643" t="s">
        <v>116</v>
      </c>
      <c r="K16" s="645" t="s">
        <v>1129</v>
      </c>
      <c r="L16" s="330">
        <v>950</v>
      </c>
      <c r="M16" s="329">
        <v>10</v>
      </c>
      <c r="N16" s="135">
        <v>0</v>
      </c>
      <c r="O16" s="135">
        <v>0</v>
      </c>
      <c r="P16" s="646">
        <v>10</v>
      </c>
      <c r="Q16" s="646"/>
      <c r="R16" s="135">
        <v>950</v>
      </c>
      <c r="S16" s="135">
        <f t="shared" si="0"/>
        <v>0</v>
      </c>
      <c r="T16" s="103">
        <v>617</v>
      </c>
    </row>
    <row r="17" spans="1:20" ht="15" customHeight="1" x14ac:dyDescent="0.25">
      <c r="A17" s="641">
        <v>6</v>
      </c>
      <c r="B17" s="642">
        <v>37697</v>
      </c>
      <c r="C17" s="1691" t="s">
        <v>2071</v>
      </c>
      <c r="D17" s="178">
        <v>26</v>
      </c>
      <c r="E17" s="643" t="s">
        <v>823</v>
      </c>
      <c r="F17" s="643"/>
      <c r="G17" s="643">
        <v>2</v>
      </c>
      <c r="H17" s="644" t="s">
        <v>1131</v>
      </c>
      <c r="I17" s="643"/>
      <c r="J17" s="643" t="s">
        <v>1012</v>
      </c>
      <c r="K17" s="645" t="s">
        <v>1132</v>
      </c>
      <c r="L17" s="330">
        <v>19600</v>
      </c>
      <c r="M17" s="329">
        <v>10</v>
      </c>
      <c r="N17" s="135">
        <v>0</v>
      </c>
      <c r="O17" s="135">
        <v>0</v>
      </c>
      <c r="P17" s="646">
        <v>10</v>
      </c>
      <c r="Q17" s="646"/>
      <c r="R17" s="135">
        <v>19600</v>
      </c>
      <c r="S17" s="135">
        <f t="shared" si="0"/>
        <v>0</v>
      </c>
      <c r="T17" s="103">
        <v>618</v>
      </c>
    </row>
    <row r="18" spans="1:20" ht="15" customHeight="1" x14ac:dyDescent="0.25">
      <c r="A18" s="641">
        <v>7</v>
      </c>
      <c r="B18" s="642">
        <v>42144</v>
      </c>
      <c r="C18" s="1690" t="s">
        <v>2071</v>
      </c>
      <c r="D18" s="1574">
        <v>26</v>
      </c>
      <c r="E18" s="643" t="s">
        <v>35</v>
      </c>
      <c r="F18" s="643">
        <v>570727</v>
      </c>
      <c r="G18" s="643">
        <v>1</v>
      </c>
      <c r="H18" s="644" t="s">
        <v>41</v>
      </c>
      <c r="I18" s="643"/>
      <c r="J18" s="643"/>
      <c r="K18" s="645" t="s">
        <v>1129</v>
      </c>
      <c r="L18" s="330">
        <v>10500</v>
      </c>
      <c r="M18" s="329">
        <v>5</v>
      </c>
      <c r="N18" s="135">
        <v>0</v>
      </c>
      <c r="O18" s="135">
        <v>0</v>
      </c>
      <c r="P18" s="646">
        <v>5</v>
      </c>
      <c r="Q18" s="646">
        <v>0</v>
      </c>
      <c r="R18" s="135">
        <v>10500</v>
      </c>
      <c r="S18" s="135">
        <v>0</v>
      </c>
      <c r="T18" s="103">
        <v>614</v>
      </c>
    </row>
    <row r="19" spans="1:20" ht="30" customHeight="1" x14ac:dyDescent="0.25">
      <c r="A19" s="641">
        <v>8</v>
      </c>
      <c r="B19" s="642">
        <v>42663</v>
      </c>
      <c r="C19" s="1691" t="s">
        <v>2071</v>
      </c>
      <c r="D19" s="178">
        <v>26</v>
      </c>
      <c r="E19" s="643" t="s">
        <v>35</v>
      </c>
      <c r="F19" s="643">
        <v>570729</v>
      </c>
      <c r="G19" s="643"/>
      <c r="H19" s="644" t="s">
        <v>151</v>
      </c>
      <c r="I19" s="643" t="s">
        <v>1133</v>
      </c>
      <c r="J19" s="643" t="s">
        <v>141</v>
      </c>
      <c r="K19" s="645" t="s">
        <v>426</v>
      </c>
      <c r="L19" s="330">
        <v>10020.450000000001</v>
      </c>
      <c r="M19" s="329">
        <v>3</v>
      </c>
      <c r="N19" s="135">
        <v>0</v>
      </c>
      <c r="O19" s="135">
        <v>0</v>
      </c>
      <c r="P19" s="646">
        <v>3</v>
      </c>
      <c r="Q19" s="646"/>
      <c r="R19" s="135">
        <v>10020.450000000001</v>
      </c>
      <c r="S19" s="135">
        <v>0</v>
      </c>
      <c r="T19" s="103">
        <v>614</v>
      </c>
    </row>
    <row r="20" spans="1:20" ht="31.5" customHeight="1" x14ac:dyDescent="0.25">
      <c r="A20" s="641">
        <v>9</v>
      </c>
      <c r="B20" s="327">
        <v>38785</v>
      </c>
      <c r="C20" s="1690" t="s">
        <v>2071</v>
      </c>
      <c r="D20" s="1574">
        <v>26</v>
      </c>
      <c r="E20" s="329" t="s">
        <v>764</v>
      </c>
      <c r="F20" s="647"/>
      <c r="G20" s="329">
        <v>1</v>
      </c>
      <c r="H20" s="328" t="s">
        <v>1134</v>
      </c>
      <c r="I20" s="329"/>
      <c r="J20" s="329" t="s">
        <v>32</v>
      </c>
      <c r="K20" s="645" t="s">
        <v>1129</v>
      </c>
      <c r="L20" s="330">
        <v>2295</v>
      </c>
      <c r="M20" s="329">
        <v>10</v>
      </c>
      <c r="N20" s="135">
        <v>0</v>
      </c>
      <c r="O20" s="135">
        <v>0</v>
      </c>
      <c r="P20" s="646">
        <v>10</v>
      </c>
      <c r="Q20" s="646"/>
      <c r="R20" s="135">
        <v>2295</v>
      </c>
      <c r="S20" s="135">
        <f t="shared" ref="S20:S45" si="1">IF(M20=0,"N/A",+L20-R20)</f>
        <v>0</v>
      </c>
      <c r="T20" s="103">
        <v>617</v>
      </c>
    </row>
    <row r="21" spans="1:20" ht="15" customHeight="1" x14ac:dyDescent="0.25">
      <c r="A21" s="641">
        <v>10</v>
      </c>
      <c r="B21" s="642">
        <v>39475</v>
      </c>
      <c r="C21" s="1691" t="s">
        <v>2071</v>
      </c>
      <c r="D21" s="178">
        <v>26</v>
      </c>
      <c r="E21" s="178" t="s">
        <v>764</v>
      </c>
      <c r="F21" s="643"/>
      <c r="G21" s="643">
        <v>1</v>
      </c>
      <c r="H21" s="644" t="s">
        <v>1135</v>
      </c>
      <c r="I21" s="643"/>
      <c r="J21" s="643" t="s">
        <v>32</v>
      </c>
      <c r="K21" s="645" t="s">
        <v>1129</v>
      </c>
      <c r="L21" s="330">
        <v>2655.24</v>
      </c>
      <c r="M21" s="329">
        <v>10</v>
      </c>
      <c r="N21" s="135">
        <v>0</v>
      </c>
      <c r="O21" s="135">
        <v>0</v>
      </c>
      <c r="P21" s="646">
        <v>10</v>
      </c>
      <c r="Q21" s="646"/>
      <c r="R21" s="135">
        <v>2655.24</v>
      </c>
      <c r="S21" s="135">
        <f t="shared" si="1"/>
        <v>0</v>
      </c>
      <c r="T21" s="103">
        <v>617</v>
      </c>
    </row>
    <row r="22" spans="1:20" ht="15.75" customHeight="1" x14ac:dyDescent="0.25">
      <c r="A22" s="641">
        <v>11</v>
      </c>
      <c r="B22" s="642">
        <v>39980</v>
      </c>
      <c r="C22" s="1690" t="s">
        <v>2071</v>
      </c>
      <c r="D22" s="1574">
        <v>26</v>
      </c>
      <c r="E22" s="643" t="s">
        <v>764</v>
      </c>
      <c r="F22" s="643"/>
      <c r="G22" s="643">
        <v>2</v>
      </c>
      <c r="H22" s="644" t="s">
        <v>1136</v>
      </c>
      <c r="I22" s="643"/>
      <c r="J22" s="643"/>
      <c r="K22" s="645" t="s">
        <v>1129</v>
      </c>
      <c r="L22" s="330">
        <v>7500</v>
      </c>
      <c r="M22" s="329">
        <v>10</v>
      </c>
      <c r="N22" s="135">
        <v>0</v>
      </c>
      <c r="O22" s="135">
        <v>0</v>
      </c>
      <c r="P22" s="646">
        <v>10</v>
      </c>
      <c r="Q22" s="646"/>
      <c r="R22" s="135">
        <v>7500</v>
      </c>
      <c r="S22" s="135">
        <f t="shared" si="1"/>
        <v>0</v>
      </c>
      <c r="T22" s="103">
        <v>617</v>
      </c>
    </row>
    <row r="23" spans="1:20" ht="31.5" customHeight="1" x14ac:dyDescent="0.25">
      <c r="A23" s="641">
        <v>12</v>
      </c>
      <c r="B23" s="642">
        <v>40081</v>
      </c>
      <c r="C23" s="1691" t="s">
        <v>2071</v>
      </c>
      <c r="D23" s="178">
        <v>26</v>
      </c>
      <c r="E23" s="178" t="s">
        <v>764</v>
      </c>
      <c r="F23" s="643"/>
      <c r="G23" s="643">
        <v>2</v>
      </c>
      <c r="H23" s="644" t="s">
        <v>708</v>
      </c>
      <c r="I23" s="643"/>
      <c r="J23" s="643"/>
      <c r="K23" s="645" t="s">
        <v>1129</v>
      </c>
      <c r="L23" s="330">
        <v>7500</v>
      </c>
      <c r="M23" s="329">
        <v>10</v>
      </c>
      <c r="N23" s="135">
        <v>0</v>
      </c>
      <c r="O23" s="135">
        <v>0</v>
      </c>
      <c r="P23" s="646">
        <v>10</v>
      </c>
      <c r="Q23" s="646"/>
      <c r="R23" s="135">
        <v>7500</v>
      </c>
      <c r="S23" s="135">
        <f t="shared" si="1"/>
        <v>0</v>
      </c>
      <c r="T23" s="103">
        <v>617</v>
      </c>
    </row>
    <row r="24" spans="1:20" ht="15.75" customHeight="1" x14ac:dyDescent="0.25">
      <c r="A24" s="641">
        <v>13</v>
      </c>
      <c r="B24" s="642">
        <v>41990</v>
      </c>
      <c r="C24" s="1690" t="s">
        <v>2071</v>
      </c>
      <c r="D24" s="1574">
        <v>26</v>
      </c>
      <c r="E24" s="643" t="s">
        <v>764</v>
      </c>
      <c r="F24" s="643"/>
      <c r="G24" s="643">
        <v>1</v>
      </c>
      <c r="H24" s="644" t="s">
        <v>1137</v>
      </c>
      <c r="I24" s="643"/>
      <c r="J24" s="643"/>
      <c r="K24" s="645" t="s">
        <v>820</v>
      </c>
      <c r="L24" s="330">
        <v>8968</v>
      </c>
      <c r="M24" s="329">
        <v>10</v>
      </c>
      <c r="N24" s="135">
        <f>IF(M24=0,"N/A",+L24/M24)</f>
        <v>896.8</v>
      </c>
      <c r="O24" s="135">
        <f t="shared" ref="O24:O28" si="2">IF(M24=0,"N/A",+N24/12)</f>
        <v>74.733333333333334</v>
      </c>
      <c r="P24" s="646">
        <f>+DATEDIF($B24,$U$11,"y")</f>
        <v>8</v>
      </c>
      <c r="Q24" s="646">
        <f>+DATEDIF($B24,$U$11,"ym")</f>
        <v>6</v>
      </c>
      <c r="R24" s="135">
        <f>IF(M24=0,"N/A",+N24*P24+O24*Q24)</f>
        <v>7622.7999999999993</v>
      </c>
      <c r="S24" s="135">
        <f t="shared" si="1"/>
        <v>1345.2000000000007</v>
      </c>
      <c r="T24" s="103">
        <v>617</v>
      </c>
    </row>
    <row r="25" spans="1:20" ht="31.5" customHeight="1" x14ac:dyDescent="0.25">
      <c r="A25" s="641">
        <v>14</v>
      </c>
      <c r="B25" s="642">
        <v>42075</v>
      </c>
      <c r="C25" s="1691" t="s">
        <v>2071</v>
      </c>
      <c r="D25" s="178">
        <v>26</v>
      </c>
      <c r="E25" s="643" t="s">
        <v>280</v>
      </c>
      <c r="F25" s="643"/>
      <c r="G25" s="643">
        <v>1</v>
      </c>
      <c r="H25" s="644" t="s">
        <v>1138</v>
      </c>
      <c r="I25" s="643"/>
      <c r="J25" s="643"/>
      <c r="K25" s="645" t="s">
        <v>1129</v>
      </c>
      <c r="L25" s="330">
        <v>7102</v>
      </c>
      <c r="M25" s="329">
        <v>3</v>
      </c>
      <c r="N25" s="135">
        <v>0</v>
      </c>
      <c r="O25" s="135">
        <f t="shared" si="2"/>
        <v>0</v>
      </c>
      <c r="P25" s="646">
        <f t="shared" ref="P25:P45" si="3">+DATEDIF($B25,$U$11,"y")</f>
        <v>8</v>
      </c>
      <c r="Q25" s="646">
        <f t="shared" ref="Q25:Q45" si="4">+DATEDIF($B25,$U$11,"ym")</f>
        <v>3</v>
      </c>
      <c r="R25" s="135">
        <v>7102</v>
      </c>
      <c r="S25" s="135">
        <f t="shared" si="1"/>
        <v>0</v>
      </c>
      <c r="T25" s="103">
        <v>614</v>
      </c>
    </row>
    <row r="26" spans="1:20" ht="30" customHeight="1" x14ac:dyDescent="0.25">
      <c r="A26" s="641">
        <v>15</v>
      </c>
      <c r="B26" s="642">
        <v>42185</v>
      </c>
      <c r="C26" s="1690" t="s">
        <v>2071</v>
      </c>
      <c r="D26" s="1574">
        <v>26</v>
      </c>
      <c r="E26" s="178" t="s">
        <v>764</v>
      </c>
      <c r="F26" s="643"/>
      <c r="G26" s="643">
        <v>1</v>
      </c>
      <c r="H26" s="644" t="s">
        <v>1139</v>
      </c>
      <c r="I26" s="643"/>
      <c r="J26" s="643"/>
      <c r="K26" s="645" t="s">
        <v>1129</v>
      </c>
      <c r="L26" s="330">
        <v>52982</v>
      </c>
      <c r="M26" s="329">
        <v>10</v>
      </c>
      <c r="N26" s="135">
        <f t="shared" ref="N26:N27" si="5">IF(M26=0,"N/A",+L26/M26)</f>
        <v>5298.2</v>
      </c>
      <c r="O26" s="135">
        <f t="shared" si="2"/>
        <v>441.51666666666665</v>
      </c>
      <c r="P26" s="646">
        <f t="shared" si="3"/>
        <v>8</v>
      </c>
      <c r="Q26" s="646">
        <f t="shared" si="4"/>
        <v>0</v>
      </c>
      <c r="R26" s="135">
        <f t="shared" ref="R26:R27" si="6">IF(M26=0,"N/A",+N26*P26+O26*Q26)</f>
        <v>42385.599999999999</v>
      </c>
      <c r="S26" s="135">
        <f t="shared" si="1"/>
        <v>10596.400000000001</v>
      </c>
      <c r="T26" s="103">
        <v>617</v>
      </c>
    </row>
    <row r="27" spans="1:20" ht="15.75" customHeight="1" x14ac:dyDescent="0.25">
      <c r="A27" s="641">
        <v>16</v>
      </c>
      <c r="B27" s="642">
        <v>42226</v>
      </c>
      <c r="C27" s="1691" t="s">
        <v>2071</v>
      </c>
      <c r="D27" s="178">
        <v>26</v>
      </c>
      <c r="E27" s="178" t="s">
        <v>774</v>
      </c>
      <c r="F27" s="643"/>
      <c r="G27" s="643">
        <v>1</v>
      </c>
      <c r="H27" s="644" t="s">
        <v>1140</v>
      </c>
      <c r="I27" s="643"/>
      <c r="J27" s="643" t="s">
        <v>74</v>
      </c>
      <c r="K27" s="645" t="s">
        <v>1129</v>
      </c>
      <c r="L27" s="330">
        <v>49500</v>
      </c>
      <c r="M27" s="329">
        <v>10</v>
      </c>
      <c r="N27" s="135">
        <f t="shared" si="5"/>
        <v>4950</v>
      </c>
      <c r="O27" s="135">
        <f t="shared" si="2"/>
        <v>412.5</v>
      </c>
      <c r="P27" s="646">
        <f t="shared" si="3"/>
        <v>7</v>
      </c>
      <c r="Q27" s="646">
        <f t="shared" si="4"/>
        <v>10</v>
      </c>
      <c r="R27" s="135">
        <f t="shared" si="6"/>
        <v>38775</v>
      </c>
      <c r="S27" s="135">
        <f t="shared" si="1"/>
        <v>10725</v>
      </c>
      <c r="T27" s="103">
        <v>617</v>
      </c>
    </row>
    <row r="28" spans="1:20" ht="15" customHeight="1" x14ac:dyDescent="0.25">
      <c r="A28" s="641">
        <v>17</v>
      </c>
      <c r="B28" s="642">
        <v>42265</v>
      </c>
      <c r="C28" s="1690" t="s">
        <v>2071</v>
      </c>
      <c r="D28" s="1574">
        <v>26</v>
      </c>
      <c r="E28" s="178" t="s">
        <v>774</v>
      </c>
      <c r="F28" s="643"/>
      <c r="G28" s="643">
        <v>2</v>
      </c>
      <c r="H28" s="644" t="s">
        <v>751</v>
      </c>
      <c r="I28" s="643"/>
      <c r="J28" s="643"/>
      <c r="K28" s="645" t="s">
        <v>820</v>
      </c>
      <c r="L28" s="330">
        <v>14219</v>
      </c>
      <c r="M28" s="329">
        <v>5</v>
      </c>
      <c r="N28" s="135">
        <v>0</v>
      </c>
      <c r="O28" s="135">
        <f t="shared" si="2"/>
        <v>0</v>
      </c>
      <c r="P28" s="646">
        <f t="shared" si="3"/>
        <v>7</v>
      </c>
      <c r="Q28" s="646">
        <f t="shared" si="4"/>
        <v>9</v>
      </c>
      <c r="R28" s="135">
        <v>14219</v>
      </c>
      <c r="S28" s="135">
        <f t="shared" si="1"/>
        <v>0</v>
      </c>
      <c r="T28" s="103">
        <v>617</v>
      </c>
    </row>
    <row r="29" spans="1:20" ht="15.75" customHeight="1" x14ac:dyDescent="0.25">
      <c r="A29" s="641">
        <v>18</v>
      </c>
      <c r="B29" s="642">
        <v>42265</v>
      </c>
      <c r="C29" s="1691" t="s">
        <v>2071</v>
      </c>
      <c r="D29" s="178">
        <v>26</v>
      </c>
      <c r="E29" s="178" t="s">
        <v>774</v>
      </c>
      <c r="F29" s="643"/>
      <c r="G29" s="643">
        <v>1</v>
      </c>
      <c r="H29" s="644" t="s">
        <v>1141</v>
      </c>
      <c r="I29" s="643"/>
      <c r="J29" s="643" t="s">
        <v>570</v>
      </c>
      <c r="K29" s="645" t="s">
        <v>1142</v>
      </c>
      <c r="L29" s="330">
        <v>3599</v>
      </c>
      <c r="M29" s="329">
        <v>3</v>
      </c>
      <c r="N29" s="135">
        <v>0</v>
      </c>
      <c r="O29" s="135">
        <v>0</v>
      </c>
      <c r="P29" s="646">
        <f t="shared" si="3"/>
        <v>7</v>
      </c>
      <c r="Q29" s="646">
        <f t="shared" si="4"/>
        <v>9</v>
      </c>
      <c r="R29" s="135">
        <v>3599</v>
      </c>
      <c r="S29" s="135">
        <f t="shared" si="1"/>
        <v>0</v>
      </c>
      <c r="T29" s="103">
        <v>617</v>
      </c>
    </row>
    <row r="30" spans="1:20" ht="15.75" customHeight="1" x14ac:dyDescent="0.25">
      <c r="A30" s="641">
        <v>19</v>
      </c>
      <c r="B30" s="642">
        <v>42265</v>
      </c>
      <c r="C30" s="1690" t="s">
        <v>2071</v>
      </c>
      <c r="D30" s="1574">
        <v>26</v>
      </c>
      <c r="E30" s="178" t="s">
        <v>774</v>
      </c>
      <c r="F30" s="643"/>
      <c r="G30" s="643">
        <v>1</v>
      </c>
      <c r="H30" s="644" t="s">
        <v>1143</v>
      </c>
      <c r="I30" s="643"/>
      <c r="J30" s="643" t="s">
        <v>1106</v>
      </c>
      <c r="K30" s="645" t="s">
        <v>693</v>
      </c>
      <c r="L30" s="330">
        <v>21240</v>
      </c>
      <c r="M30" s="329">
        <v>10</v>
      </c>
      <c r="N30" s="135">
        <f>IF(M30=0,"N/A",+L30/M30)</f>
        <v>2124</v>
      </c>
      <c r="O30" s="135">
        <f t="shared" ref="O30:O45" si="7">IF(M30=0,"N/A",+N30/12)</f>
        <v>177</v>
      </c>
      <c r="P30" s="646">
        <f t="shared" si="3"/>
        <v>7</v>
      </c>
      <c r="Q30" s="646">
        <f t="shared" si="4"/>
        <v>9</v>
      </c>
      <c r="R30" s="135">
        <f>IF(M30=0,"N/A",+N30*P30+O30*Q30)</f>
        <v>16461</v>
      </c>
      <c r="S30" s="135">
        <f t="shared" si="1"/>
        <v>4779</v>
      </c>
      <c r="T30" s="103">
        <v>617</v>
      </c>
    </row>
    <row r="31" spans="1:20" ht="15.75" customHeight="1" x14ac:dyDescent="0.25">
      <c r="A31" s="641">
        <v>20</v>
      </c>
      <c r="B31" s="642">
        <v>42265</v>
      </c>
      <c r="C31" s="1691" t="s">
        <v>2071</v>
      </c>
      <c r="D31" s="178">
        <v>26</v>
      </c>
      <c r="E31" s="178" t="s">
        <v>774</v>
      </c>
      <c r="F31" s="643"/>
      <c r="G31" s="643">
        <v>1</v>
      </c>
      <c r="H31" s="644" t="s">
        <v>1051</v>
      </c>
      <c r="I31" s="643"/>
      <c r="J31" s="643" t="s">
        <v>570</v>
      </c>
      <c r="K31" s="645" t="s">
        <v>693</v>
      </c>
      <c r="L31" s="330">
        <v>7894.2</v>
      </c>
      <c r="M31" s="329">
        <v>5</v>
      </c>
      <c r="N31" s="135">
        <v>0</v>
      </c>
      <c r="O31" s="135">
        <f t="shared" si="7"/>
        <v>0</v>
      </c>
      <c r="P31" s="646">
        <f t="shared" si="3"/>
        <v>7</v>
      </c>
      <c r="Q31" s="646">
        <f t="shared" si="4"/>
        <v>9</v>
      </c>
      <c r="R31" s="135">
        <v>7894.2</v>
      </c>
      <c r="S31" s="135">
        <f t="shared" si="1"/>
        <v>0</v>
      </c>
      <c r="T31" s="103">
        <v>617</v>
      </c>
    </row>
    <row r="32" spans="1:20" ht="30" customHeight="1" x14ac:dyDescent="0.25">
      <c r="A32" s="641">
        <v>21</v>
      </c>
      <c r="B32" s="642">
        <v>42265</v>
      </c>
      <c r="C32" s="1690" t="s">
        <v>2071</v>
      </c>
      <c r="D32" s="1574">
        <v>26</v>
      </c>
      <c r="E32" s="178" t="s">
        <v>774</v>
      </c>
      <c r="F32" s="643"/>
      <c r="G32" s="643">
        <v>2</v>
      </c>
      <c r="H32" s="644" t="s">
        <v>1144</v>
      </c>
      <c r="I32" s="643"/>
      <c r="J32" s="643"/>
      <c r="K32" s="645" t="s">
        <v>1145</v>
      </c>
      <c r="L32" s="330">
        <v>18290</v>
      </c>
      <c r="M32" s="329">
        <v>5</v>
      </c>
      <c r="N32" s="135">
        <v>0</v>
      </c>
      <c r="O32" s="135">
        <f t="shared" si="7"/>
        <v>0</v>
      </c>
      <c r="P32" s="646">
        <f t="shared" si="3"/>
        <v>7</v>
      </c>
      <c r="Q32" s="646">
        <f t="shared" si="4"/>
        <v>9</v>
      </c>
      <c r="R32" s="135">
        <v>18290</v>
      </c>
      <c r="S32" s="135">
        <f t="shared" si="1"/>
        <v>0</v>
      </c>
      <c r="T32" s="103">
        <v>617</v>
      </c>
    </row>
    <row r="33" spans="1:23" ht="15" customHeight="1" x14ac:dyDescent="0.25">
      <c r="A33" s="641">
        <v>22</v>
      </c>
      <c r="B33" s="642">
        <v>42265</v>
      </c>
      <c r="C33" s="1691" t="s">
        <v>2071</v>
      </c>
      <c r="D33" s="178">
        <v>26</v>
      </c>
      <c r="E33" s="178" t="s">
        <v>774</v>
      </c>
      <c r="F33" s="643"/>
      <c r="G33" s="643">
        <v>2</v>
      </c>
      <c r="H33" s="644" t="s">
        <v>115</v>
      </c>
      <c r="I33" s="643"/>
      <c r="J33" s="643"/>
      <c r="K33" s="645" t="s">
        <v>1129</v>
      </c>
      <c r="L33" s="330">
        <v>14832.6</v>
      </c>
      <c r="M33" s="329">
        <v>5</v>
      </c>
      <c r="N33" s="135">
        <v>0</v>
      </c>
      <c r="O33" s="135">
        <f t="shared" si="7"/>
        <v>0</v>
      </c>
      <c r="P33" s="646">
        <f t="shared" si="3"/>
        <v>7</v>
      </c>
      <c r="Q33" s="646">
        <f t="shared" si="4"/>
        <v>9</v>
      </c>
      <c r="R33" s="135">
        <v>14832.6</v>
      </c>
      <c r="S33" s="135">
        <f t="shared" si="1"/>
        <v>0</v>
      </c>
      <c r="T33" s="103">
        <v>617</v>
      </c>
    </row>
    <row r="34" spans="1:23" ht="15" customHeight="1" x14ac:dyDescent="0.25">
      <c r="A34" s="641">
        <v>23</v>
      </c>
      <c r="B34" s="642">
        <v>42265</v>
      </c>
      <c r="C34" s="1690" t="s">
        <v>2071</v>
      </c>
      <c r="D34" s="1574">
        <v>26</v>
      </c>
      <c r="E34" s="178" t="s">
        <v>815</v>
      </c>
      <c r="F34" s="643"/>
      <c r="G34" s="643">
        <v>1</v>
      </c>
      <c r="H34" s="644" t="s">
        <v>594</v>
      </c>
      <c r="I34" s="643"/>
      <c r="J34" s="643"/>
      <c r="K34" s="645" t="s">
        <v>1094</v>
      </c>
      <c r="L34" s="330">
        <v>4602.2</v>
      </c>
      <c r="M34" s="329">
        <v>10</v>
      </c>
      <c r="N34" s="135">
        <f t="shared" ref="N34:N45" si="8">IF(M34=0,"N/A",+L34/M34)</f>
        <v>460.21999999999997</v>
      </c>
      <c r="O34" s="135">
        <f t="shared" si="7"/>
        <v>38.351666666666667</v>
      </c>
      <c r="P34" s="646">
        <f t="shared" si="3"/>
        <v>7</v>
      </c>
      <c r="Q34" s="646">
        <f t="shared" si="4"/>
        <v>9</v>
      </c>
      <c r="R34" s="135">
        <f t="shared" ref="R34:R45" si="9">IF(M34=0,"N/A",+N34*P34+O34*Q34)</f>
        <v>3566.7049999999999</v>
      </c>
      <c r="S34" s="135">
        <f t="shared" si="1"/>
        <v>1035.4949999999999</v>
      </c>
      <c r="T34" s="103">
        <v>619</v>
      </c>
    </row>
    <row r="35" spans="1:23" ht="15" customHeight="1" x14ac:dyDescent="0.25">
      <c r="A35" s="641">
        <v>24</v>
      </c>
      <c r="B35" s="642">
        <v>42265</v>
      </c>
      <c r="C35" s="1691" t="s">
        <v>2071</v>
      </c>
      <c r="D35" s="178">
        <v>26</v>
      </c>
      <c r="E35" s="178" t="s">
        <v>764</v>
      </c>
      <c r="F35" s="643"/>
      <c r="G35" s="643">
        <v>1</v>
      </c>
      <c r="H35" s="644" t="s">
        <v>1146</v>
      </c>
      <c r="I35" s="643"/>
      <c r="J35" s="643"/>
      <c r="K35" s="645" t="s">
        <v>1129</v>
      </c>
      <c r="L35" s="330">
        <v>27505.8</v>
      </c>
      <c r="M35" s="329">
        <v>10</v>
      </c>
      <c r="N35" s="135">
        <f t="shared" si="8"/>
        <v>2750.58</v>
      </c>
      <c r="O35" s="135">
        <f t="shared" si="7"/>
        <v>229.215</v>
      </c>
      <c r="P35" s="646">
        <f t="shared" si="3"/>
        <v>7</v>
      </c>
      <c r="Q35" s="646">
        <f t="shared" si="4"/>
        <v>9</v>
      </c>
      <c r="R35" s="135">
        <f t="shared" si="9"/>
        <v>21316.994999999999</v>
      </c>
      <c r="S35" s="135">
        <f t="shared" si="1"/>
        <v>6188.8050000000003</v>
      </c>
      <c r="T35" s="103">
        <v>617</v>
      </c>
    </row>
    <row r="36" spans="1:23" ht="15.75" customHeight="1" x14ac:dyDescent="0.25">
      <c r="A36" s="641">
        <v>25</v>
      </c>
      <c r="B36" s="642">
        <v>42265</v>
      </c>
      <c r="C36" s="1690" t="s">
        <v>2071</v>
      </c>
      <c r="D36" s="1574">
        <v>26</v>
      </c>
      <c r="E36" s="178" t="s">
        <v>764</v>
      </c>
      <c r="F36" s="643"/>
      <c r="G36" s="643">
        <v>1</v>
      </c>
      <c r="H36" s="644" t="s">
        <v>1147</v>
      </c>
      <c r="I36" s="643"/>
      <c r="J36" s="643"/>
      <c r="K36" s="645" t="s">
        <v>1094</v>
      </c>
      <c r="L36" s="330">
        <v>5146.45</v>
      </c>
      <c r="M36" s="329">
        <v>10</v>
      </c>
      <c r="N36" s="135">
        <f t="shared" si="8"/>
        <v>514.64499999999998</v>
      </c>
      <c r="O36" s="135">
        <f t="shared" si="7"/>
        <v>42.887083333333329</v>
      </c>
      <c r="P36" s="646">
        <f t="shared" si="3"/>
        <v>7</v>
      </c>
      <c r="Q36" s="646">
        <f t="shared" si="4"/>
        <v>9</v>
      </c>
      <c r="R36" s="135">
        <f t="shared" si="9"/>
        <v>3988.4987499999997</v>
      </c>
      <c r="S36" s="135">
        <f t="shared" si="1"/>
        <v>1157.9512500000001</v>
      </c>
      <c r="T36" s="103">
        <v>617</v>
      </c>
    </row>
    <row r="37" spans="1:23" ht="30" customHeight="1" x14ac:dyDescent="0.25">
      <c r="A37" s="641">
        <v>26</v>
      </c>
      <c r="B37" s="642">
        <v>42265</v>
      </c>
      <c r="C37" s="1691" t="s">
        <v>2071</v>
      </c>
      <c r="D37" s="178">
        <v>26</v>
      </c>
      <c r="E37" s="178" t="s">
        <v>764</v>
      </c>
      <c r="F37" s="643"/>
      <c r="G37" s="643">
        <v>2</v>
      </c>
      <c r="H37" s="644" t="s">
        <v>1148</v>
      </c>
      <c r="I37" s="643"/>
      <c r="J37" s="643"/>
      <c r="K37" s="645" t="s">
        <v>1129</v>
      </c>
      <c r="L37" s="330">
        <v>8623.44</v>
      </c>
      <c r="M37" s="329">
        <v>10</v>
      </c>
      <c r="N37" s="135">
        <f t="shared" si="8"/>
        <v>862.34400000000005</v>
      </c>
      <c r="O37" s="135">
        <f t="shared" si="7"/>
        <v>71.862000000000009</v>
      </c>
      <c r="P37" s="646">
        <f t="shared" si="3"/>
        <v>7</v>
      </c>
      <c r="Q37" s="646">
        <f t="shared" si="4"/>
        <v>9</v>
      </c>
      <c r="R37" s="135">
        <f t="shared" si="9"/>
        <v>6683.1660000000002</v>
      </c>
      <c r="S37" s="135">
        <f t="shared" si="1"/>
        <v>1940.2740000000003</v>
      </c>
      <c r="T37" s="103">
        <v>617</v>
      </c>
    </row>
    <row r="38" spans="1:23" ht="15" customHeight="1" x14ac:dyDescent="0.25">
      <c r="A38" s="641">
        <v>27</v>
      </c>
      <c r="B38" s="642">
        <v>42517</v>
      </c>
      <c r="C38" s="1690" t="s">
        <v>2071</v>
      </c>
      <c r="D38" s="1574">
        <v>26</v>
      </c>
      <c r="E38" s="178" t="s">
        <v>764</v>
      </c>
      <c r="F38" s="643"/>
      <c r="G38" s="643">
        <v>1</v>
      </c>
      <c r="H38" s="644" t="s">
        <v>1149</v>
      </c>
      <c r="I38" s="643" t="s">
        <v>658</v>
      </c>
      <c r="J38" s="643" t="s">
        <v>1150</v>
      </c>
      <c r="K38" s="645" t="s">
        <v>1151</v>
      </c>
      <c r="L38" s="330">
        <v>7799.99</v>
      </c>
      <c r="M38" s="329">
        <v>10</v>
      </c>
      <c r="N38" s="135">
        <f t="shared" si="8"/>
        <v>779.99900000000002</v>
      </c>
      <c r="O38" s="135">
        <f t="shared" si="7"/>
        <v>64.999916666666664</v>
      </c>
      <c r="P38" s="646">
        <f t="shared" si="3"/>
        <v>7</v>
      </c>
      <c r="Q38" s="646">
        <f t="shared" si="4"/>
        <v>1</v>
      </c>
      <c r="R38" s="135">
        <f t="shared" si="9"/>
        <v>5524.992916666667</v>
      </c>
      <c r="S38" s="135">
        <f t="shared" si="1"/>
        <v>2274.9970833333327</v>
      </c>
      <c r="T38" s="103">
        <v>617</v>
      </c>
    </row>
    <row r="39" spans="1:23" ht="15" customHeight="1" x14ac:dyDescent="0.25">
      <c r="A39" s="641">
        <v>28</v>
      </c>
      <c r="B39" s="642">
        <v>43081</v>
      </c>
      <c r="C39" s="1691" t="s">
        <v>2071</v>
      </c>
      <c r="D39" s="178">
        <v>26</v>
      </c>
      <c r="E39" s="178" t="s">
        <v>823</v>
      </c>
      <c r="F39" s="643"/>
      <c r="G39" s="643">
        <v>1</v>
      </c>
      <c r="H39" s="644" t="s">
        <v>1131</v>
      </c>
      <c r="I39" s="643">
        <v>55</v>
      </c>
      <c r="J39" s="643" t="s">
        <v>1012</v>
      </c>
      <c r="K39" s="645" t="s">
        <v>1006</v>
      </c>
      <c r="L39" s="330">
        <v>31955.58</v>
      </c>
      <c r="M39" s="329">
        <v>10</v>
      </c>
      <c r="N39" s="135">
        <f t="shared" si="8"/>
        <v>3195.558</v>
      </c>
      <c r="O39" s="135">
        <f t="shared" si="7"/>
        <v>266.29649999999998</v>
      </c>
      <c r="P39" s="646">
        <f t="shared" si="3"/>
        <v>5</v>
      </c>
      <c r="Q39" s="646">
        <f t="shared" si="4"/>
        <v>6</v>
      </c>
      <c r="R39" s="135">
        <f t="shared" si="9"/>
        <v>17575.569</v>
      </c>
      <c r="S39" s="135">
        <f t="shared" si="1"/>
        <v>14380.011000000002</v>
      </c>
      <c r="T39" s="103">
        <v>618</v>
      </c>
      <c r="U39" s="109" t="s">
        <v>1152</v>
      </c>
      <c r="V39" s="108">
        <v>43185</v>
      </c>
      <c r="W39" s="109">
        <v>95</v>
      </c>
    </row>
    <row r="40" spans="1:23" ht="15" customHeight="1" x14ac:dyDescent="0.25">
      <c r="A40" s="641">
        <v>29</v>
      </c>
      <c r="B40" s="642">
        <v>43322</v>
      </c>
      <c r="C40" s="1690" t="s">
        <v>2071</v>
      </c>
      <c r="D40" s="1574">
        <v>26</v>
      </c>
      <c r="E40" s="178" t="s">
        <v>1056</v>
      </c>
      <c r="F40" s="643"/>
      <c r="G40" s="643">
        <v>1</v>
      </c>
      <c r="H40" s="644" t="s">
        <v>1153</v>
      </c>
      <c r="I40" s="643" t="s">
        <v>1028</v>
      </c>
      <c r="J40" s="643" t="s">
        <v>1012</v>
      </c>
      <c r="K40" s="645" t="s">
        <v>1006</v>
      </c>
      <c r="L40" s="330">
        <v>29382</v>
      </c>
      <c r="M40" s="329">
        <v>10</v>
      </c>
      <c r="N40" s="135">
        <f t="shared" si="8"/>
        <v>2938.2</v>
      </c>
      <c r="O40" s="135">
        <f t="shared" si="7"/>
        <v>244.85</v>
      </c>
      <c r="P40" s="646">
        <f t="shared" si="3"/>
        <v>4</v>
      </c>
      <c r="Q40" s="646">
        <f t="shared" si="4"/>
        <v>10</v>
      </c>
      <c r="R40" s="135">
        <f t="shared" si="9"/>
        <v>14201.3</v>
      </c>
      <c r="S40" s="135">
        <f t="shared" si="1"/>
        <v>15180.7</v>
      </c>
      <c r="T40" s="103">
        <v>618</v>
      </c>
      <c r="U40" s="109" t="s">
        <v>1154</v>
      </c>
      <c r="V40" s="108">
        <v>43391</v>
      </c>
      <c r="W40" s="109">
        <v>95</v>
      </c>
    </row>
    <row r="41" spans="1:23" ht="15" customHeight="1" x14ac:dyDescent="0.25">
      <c r="A41" s="641">
        <v>30</v>
      </c>
      <c r="B41" s="642">
        <v>43322</v>
      </c>
      <c r="C41" s="1691" t="s">
        <v>2071</v>
      </c>
      <c r="D41" s="178">
        <v>26</v>
      </c>
      <c r="E41" s="178" t="s">
        <v>1056</v>
      </c>
      <c r="F41" s="643"/>
      <c r="G41" s="643">
        <v>1</v>
      </c>
      <c r="H41" s="644" t="s">
        <v>1153</v>
      </c>
      <c r="I41" s="643" t="s">
        <v>1028</v>
      </c>
      <c r="J41" s="643" t="s">
        <v>1012</v>
      </c>
      <c r="K41" s="645" t="s">
        <v>1006</v>
      </c>
      <c r="L41" s="330">
        <v>29382</v>
      </c>
      <c r="M41" s="329">
        <v>10</v>
      </c>
      <c r="N41" s="135">
        <f t="shared" si="8"/>
        <v>2938.2</v>
      </c>
      <c r="O41" s="135">
        <f t="shared" si="7"/>
        <v>244.85</v>
      </c>
      <c r="P41" s="646">
        <f t="shared" si="3"/>
        <v>4</v>
      </c>
      <c r="Q41" s="646">
        <f t="shared" si="4"/>
        <v>10</v>
      </c>
      <c r="R41" s="135">
        <f t="shared" si="9"/>
        <v>14201.3</v>
      </c>
      <c r="S41" s="135">
        <f t="shared" si="1"/>
        <v>15180.7</v>
      </c>
      <c r="T41" s="103">
        <v>618</v>
      </c>
      <c r="U41" s="109" t="s">
        <v>1154</v>
      </c>
      <c r="V41" s="108">
        <v>43391</v>
      </c>
      <c r="W41" s="109">
        <v>95</v>
      </c>
    </row>
    <row r="42" spans="1:23" ht="15" customHeight="1" x14ac:dyDescent="0.25">
      <c r="A42" s="641">
        <v>31</v>
      </c>
      <c r="B42" s="642">
        <v>43322</v>
      </c>
      <c r="C42" s="1690" t="s">
        <v>2071</v>
      </c>
      <c r="D42" s="1574">
        <v>26</v>
      </c>
      <c r="E42" s="178" t="s">
        <v>1056</v>
      </c>
      <c r="F42" s="643"/>
      <c r="G42" s="643">
        <v>1</v>
      </c>
      <c r="H42" s="644" t="s">
        <v>1031</v>
      </c>
      <c r="I42" s="643" t="s">
        <v>1155</v>
      </c>
      <c r="J42" s="643"/>
      <c r="K42" s="645" t="s">
        <v>1006</v>
      </c>
      <c r="L42" s="330">
        <v>38400</v>
      </c>
      <c r="M42" s="329">
        <v>10</v>
      </c>
      <c r="N42" s="135">
        <f t="shared" si="8"/>
        <v>3840</v>
      </c>
      <c r="O42" s="135">
        <f t="shared" si="7"/>
        <v>320</v>
      </c>
      <c r="P42" s="646">
        <f t="shared" si="3"/>
        <v>4</v>
      </c>
      <c r="Q42" s="646">
        <f t="shared" si="4"/>
        <v>10</v>
      </c>
      <c r="R42" s="135">
        <f t="shared" si="9"/>
        <v>18560</v>
      </c>
      <c r="S42" s="135">
        <f t="shared" si="1"/>
        <v>19840</v>
      </c>
      <c r="T42" s="103">
        <v>618</v>
      </c>
      <c r="U42" s="109" t="s">
        <v>1154</v>
      </c>
      <c r="V42" s="108">
        <v>43391</v>
      </c>
      <c r="W42" s="109">
        <v>95</v>
      </c>
    </row>
    <row r="43" spans="1:23" ht="15" customHeight="1" x14ac:dyDescent="0.25">
      <c r="A43" s="641">
        <v>32</v>
      </c>
      <c r="B43" s="642">
        <v>43322</v>
      </c>
      <c r="C43" s="1691" t="s">
        <v>2071</v>
      </c>
      <c r="D43" s="178">
        <v>26</v>
      </c>
      <c r="E43" s="178" t="s">
        <v>1056</v>
      </c>
      <c r="F43" s="643"/>
      <c r="G43" s="643">
        <v>1</v>
      </c>
      <c r="H43" s="644" t="s">
        <v>1156</v>
      </c>
      <c r="I43" s="643" t="s">
        <v>1157</v>
      </c>
      <c r="J43" s="643" t="s">
        <v>1012</v>
      </c>
      <c r="K43" s="645" t="s">
        <v>1006</v>
      </c>
      <c r="L43" s="330">
        <v>20760.919999999998</v>
      </c>
      <c r="M43" s="329">
        <v>10</v>
      </c>
      <c r="N43" s="135">
        <f t="shared" si="8"/>
        <v>2076.0919999999996</v>
      </c>
      <c r="O43" s="135">
        <f t="shared" si="7"/>
        <v>173.00766666666664</v>
      </c>
      <c r="P43" s="646">
        <f t="shared" si="3"/>
        <v>4</v>
      </c>
      <c r="Q43" s="646">
        <f t="shared" si="4"/>
        <v>10</v>
      </c>
      <c r="R43" s="135">
        <f t="shared" si="9"/>
        <v>10034.444666666664</v>
      </c>
      <c r="S43" s="135">
        <f t="shared" si="1"/>
        <v>10726.475333333334</v>
      </c>
      <c r="T43" s="103">
        <v>618</v>
      </c>
      <c r="U43" s="109" t="s">
        <v>1154</v>
      </c>
      <c r="V43" s="108">
        <v>43391</v>
      </c>
      <c r="W43" s="109">
        <v>95</v>
      </c>
    </row>
    <row r="44" spans="1:23" ht="15" customHeight="1" x14ac:dyDescent="0.25">
      <c r="A44" s="641">
        <v>33</v>
      </c>
      <c r="B44" s="642">
        <v>43343</v>
      </c>
      <c r="C44" s="1690" t="s">
        <v>2071</v>
      </c>
      <c r="D44" s="1574">
        <v>26</v>
      </c>
      <c r="E44" s="178" t="s">
        <v>774</v>
      </c>
      <c r="F44" s="643"/>
      <c r="G44" s="643">
        <v>1</v>
      </c>
      <c r="H44" s="644" t="s">
        <v>1158</v>
      </c>
      <c r="I44" s="643" t="s">
        <v>1159</v>
      </c>
      <c r="J44" s="643" t="s">
        <v>363</v>
      </c>
      <c r="K44" s="645" t="s">
        <v>1006</v>
      </c>
      <c r="L44" s="330">
        <v>6514.78</v>
      </c>
      <c r="M44" s="329">
        <v>5</v>
      </c>
      <c r="N44" s="135">
        <f t="shared" si="8"/>
        <v>1302.9559999999999</v>
      </c>
      <c r="O44" s="135">
        <f t="shared" si="7"/>
        <v>108.57966666666665</v>
      </c>
      <c r="P44" s="646">
        <f t="shared" si="3"/>
        <v>4</v>
      </c>
      <c r="Q44" s="646">
        <f t="shared" si="4"/>
        <v>9</v>
      </c>
      <c r="R44" s="135">
        <f t="shared" si="9"/>
        <v>6189.0409999999993</v>
      </c>
      <c r="S44" s="135">
        <f t="shared" si="1"/>
        <v>325.73900000000049</v>
      </c>
      <c r="T44" s="103">
        <v>617</v>
      </c>
      <c r="U44" s="109" t="s">
        <v>72</v>
      </c>
      <c r="V44" s="108">
        <v>43378</v>
      </c>
      <c r="W44" s="109">
        <v>95</v>
      </c>
    </row>
    <row r="45" spans="1:23" ht="15" customHeight="1" x14ac:dyDescent="0.25">
      <c r="A45" s="641">
        <v>34</v>
      </c>
      <c r="B45" s="642">
        <v>43343</v>
      </c>
      <c r="C45" s="1691" t="s">
        <v>2071</v>
      </c>
      <c r="D45" s="178">
        <v>26</v>
      </c>
      <c r="E45" s="178" t="s">
        <v>774</v>
      </c>
      <c r="F45" s="643"/>
      <c r="G45" s="643">
        <v>1</v>
      </c>
      <c r="H45" s="644" t="s">
        <v>1101</v>
      </c>
      <c r="I45" s="643" t="s">
        <v>1160</v>
      </c>
      <c r="J45" s="643" t="s">
        <v>363</v>
      </c>
      <c r="K45" s="645" t="s">
        <v>1006</v>
      </c>
      <c r="L45" s="330">
        <v>11529.78</v>
      </c>
      <c r="M45" s="329">
        <v>5</v>
      </c>
      <c r="N45" s="135">
        <f t="shared" si="8"/>
        <v>2305.9560000000001</v>
      </c>
      <c r="O45" s="135">
        <f t="shared" si="7"/>
        <v>192.16300000000001</v>
      </c>
      <c r="P45" s="646">
        <f t="shared" si="3"/>
        <v>4</v>
      </c>
      <c r="Q45" s="646">
        <f t="shared" si="4"/>
        <v>9</v>
      </c>
      <c r="R45" s="135">
        <f t="shared" si="9"/>
        <v>10953.291000000001</v>
      </c>
      <c r="S45" s="135">
        <f t="shared" si="1"/>
        <v>576.48899999999958</v>
      </c>
      <c r="T45" s="103">
        <v>617</v>
      </c>
      <c r="U45" s="109" t="s">
        <v>72</v>
      </c>
      <c r="V45" s="108">
        <v>43378</v>
      </c>
      <c r="W45" s="109">
        <v>95</v>
      </c>
    </row>
    <row r="46" spans="1:23" ht="15.75" customHeight="1" x14ac:dyDescent="0.25">
      <c r="A46" s="508"/>
      <c r="B46" s="508"/>
      <c r="C46" s="508"/>
      <c r="D46" s="508"/>
      <c r="E46" s="508"/>
      <c r="F46" s="508"/>
      <c r="G46" s="508"/>
      <c r="H46" s="508"/>
      <c r="I46" s="508"/>
      <c r="J46" s="508"/>
      <c r="K46" s="508"/>
      <c r="L46" s="648">
        <f>SUM(L12:L45)</f>
        <v>483050.43000000005</v>
      </c>
      <c r="M46" s="649"/>
      <c r="N46" s="650">
        <f t="shared" ref="N46:O46" si="10">SUM(N12:N45)</f>
        <v>37233.75</v>
      </c>
      <c r="O46" s="650">
        <f t="shared" si="10"/>
        <v>3102.8124999999995</v>
      </c>
      <c r="P46" s="651"/>
      <c r="Q46" s="651"/>
      <c r="R46" s="650">
        <f t="shared" ref="R46:S46" si="11">SUM(R12:R45)</f>
        <v>366797.19333333342</v>
      </c>
      <c r="S46" s="650">
        <f t="shared" si="11"/>
        <v>116253.23666666666</v>
      </c>
    </row>
    <row r="47" spans="1:23" ht="15.75" customHeight="1" x14ac:dyDescent="0.25">
      <c r="A47" s="183"/>
      <c r="B47" s="652"/>
      <c r="C47" s="508"/>
      <c r="D47" s="508"/>
      <c r="E47" s="508"/>
      <c r="F47" s="508"/>
      <c r="G47" s="653"/>
      <c r="H47" s="654"/>
      <c r="I47" s="508"/>
      <c r="J47" s="654"/>
      <c r="K47" s="508"/>
      <c r="L47" s="508"/>
      <c r="M47" s="655"/>
      <c r="N47" s="508"/>
      <c r="O47" s="508"/>
      <c r="P47" s="508"/>
      <c r="Q47" s="508"/>
      <c r="R47" s="508"/>
      <c r="S47" s="116"/>
      <c r="T47" s="4"/>
    </row>
    <row r="48" spans="1:23" ht="15" customHeight="1" x14ac:dyDescent="0.25">
      <c r="A48" s="183"/>
      <c r="B48" s="652"/>
      <c r="C48" s="508"/>
      <c r="D48" s="508"/>
      <c r="E48" s="508"/>
      <c r="F48" s="508"/>
      <c r="G48" s="653"/>
      <c r="H48" s="654"/>
      <c r="I48" s="508"/>
      <c r="J48" s="654"/>
      <c r="K48" s="508"/>
      <c r="L48" s="508"/>
      <c r="M48" s="655"/>
      <c r="N48" s="508"/>
      <c r="O48" s="508"/>
      <c r="P48" s="508"/>
      <c r="Q48" s="508"/>
      <c r="R48" s="508"/>
      <c r="S48" s="116"/>
      <c r="T48" s="4"/>
    </row>
    <row r="49" spans="1:20" ht="15" customHeight="1" x14ac:dyDescent="0.25">
      <c r="A49" s="183"/>
      <c r="B49" s="652"/>
      <c r="C49" s="508"/>
      <c r="D49" s="508"/>
      <c r="E49" s="508"/>
      <c r="F49" s="508"/>
      <c r="G49" s="653"/>
      <c r="H49" s="654"/>
      <c r="I49" s="508"/>
      <c r="J49" s="654"/>
      <c r="K49" s="508"/>
      <c r="L49" s="508"/>
      <c r="M49" s="655"/>
      <c r="N49" s="508"/>
      <c r="O49" s="508"/>
      <c r="P49" s="508"/>
      <c r="Q49" s="508"/>
      <c r="R49" s="508"/>
      <c r="S49" s="116"/>
      <c r="T49" s="4"/>
    </row>
    <row r="50" spans="1:20" ht="15" customHeight="1" x14ac:dyDescent="0.25">
      <c r="A50" s="183"/>
      <c r="B50" s="652"/>
      <c r="C50" s="508"/>
      <c r="D50" s="508"/>
      <c r="E50" s="508"/>
      <c r="F50" s="508"/>
      <c r="G50" s="653"/>
      <c r="H50" s="654"/>
      <c r="I50" s="508"/>
      <c r="J50" s="654"/>
      <c r="K50" s="508"/>
      <c r="L50" s="508"/>
      <c r="M50" s="655"/>
      <c r="N50" s="508"/>
      <c r="O50" s="508"/>
      <c r="P50" s="508"/>
      <c r="Q50" s="508"/>
      <c r="R50" s="508"/>
      <c r="S50" s="116"/>
      <c r="T50" s="4"/>
    </row>
    <row r="51" spans="1:20" ht="15" customHeight="1" x14ac:dyDescent="0.25">
      <c r="A51" s="183"/>
      <c r="B51" s="652"/>
      <c r="C51" s="508"/>
      <c r="D51" s="508"/>
      <c r="E51" s="508"/>
      <c r="F51" s="508"/>
      <c r="G51" s="653"/>
      <c r="H51" s="654"/>
      <c r="I51" s="508"/>
      <c r="J51" s="654"/>
      <c r="K51" s="508"/>
      <c r="L51" s="508"/>
      <c r="M51" s="655"/>
      <c r="N51" s="508"/>
      <c r="O51" s="508"/>
      <c r="P51" s="508"/>
      <c r="Q51" s="508"/>
      <c r="R51" s="508"/>
      <c r="S51" s="116"/>
      <c r="T51" s="4"/>
    </row>
    <row r="52" spans="1:20" ht="15" customHeight="1" x14ac:dyDescent="0.25">
      <c r="A52" s="183"/>
      <c r="B52" s="652"/>
      <c r="C52" s="508"/>
      <c r="D52" s="508"/>
      <c r="E52" s="508"/>
      <c r="F52" s="508"/>
      <c r="G52" s="653"/>
      <c r="H52" s="654"/>
      <c r="I52" s="508"/>
      <c r="J52" s="654"/>
      <c r="K52" s="508"/>
      <c r="L52" s="508"/>
      <c r="M52" s="655"/>
      <c r="N52" s="508"/>
      <c r="O52" s="508"/>
      <c r="P52" s="508"/>
      <c r="Q52" s="508"/>
      <c r="R52" s="508"/>
      <c r="S52" s="116"/>
      <c r="T52" s="4"/>
    </row>
    <row r="53" spans="1:20" ht="15" customHeight="1" x14ac:dyDescent="0.25">
      <c r="A53" s="183"/>
      <c r="B53" s="652"/>
      <c r="C53" s="508"/>
      <c r="D53" s="508"/>
      <c r="E53" s="508"/>
      <c r="F53" s="508"/>
      <c r="G53" s="653"/>
      <c r="H53" s="654"/>
      <c r="I53" s="508"/>
      <c r="J53" s="654"/>
      <c r="K53" s="508"/>
      <c r="L53" s="508"/>
      <c r="M53" s="655"/>
      <c r="N53" s="508"/>
      <c r="O53" s="508"/>
      <c r="P53" s="508"/>
      <c r="Q53" s="508"/>
      <c r="R53" s="508"/>
      <c r="S53" s="116"/>
      <c r="T53" s="4"/>
    </row>
    <row r="54" spans="1:20" ht="15" customHeight="1" x14ac:dyDescent="0.25">
      <c r="A54" s="183"/>
      <c r="B54" s="652"/>
      <c r="C54" s="508"/>
      <c r="D54" s="508"/>
      <c r="E54" s="508"/>
      <c r="F54" s="508"/>
      <c r="G54" s="653"/>
      <c r="H54" s="654"/>
      <c r="I54" s="508"/>
      <c r="J54" s="654"/>
      <c r="K54" s="508"/>
      <c r="L54" s="508"/>
      <c r="M54" s="655"/>
      <c r="N54" s="508"/>
      <c r="O54" s="508"/>
      <c r="P54" s="508"/>
      <c r="Q54" s="508"/>
      <c r="R54" s="508"/>
      <c r="S54" s="116"/>
      <c r="T54" s="4"/>
    </row>
    <row r="55" spans="1:20" ht="15" customHeight="1" x14ac:dyDescent="0.25">
      <c r="A55" s="183"/>
      <c r="B55" s="652"/>
      <c r="C55" s="508"/>
      <c r="D55" s="508"/>
      <c r="E55" s="508"/>
      <c r="F55" s="508"/>
      <c r="G55" s="653"/>
      <c r="H55" s="654"/>
      <c r="I55" s="508"/>
      <c r="J55" s="654"/>
      <c r="K55" s="508"/>
      <c r="L55" s="508"/>
      <c r="M55" s="655"/>
      <c r="N55" s="508"/>
      <c r="O55" s="508"/>
      <c r="P55" s="508"/>
      <c r="Q55" s="508"/>
      <c r="R55" s="508"/>
      <c r="S55" s="116"/>
      <c r="T55" s="4"/>
    </row>
    <row r="56" spans="1:20" ht="31.5" customHeight="1" x14ac:dyDescent="0.25">
      <c r="A56" s="183"/>
      <c r="B56" s="652"/>
      <c r="C56" s="508"/>
      <c r="D56" s="508"/>
      <c r="E56" s="508"/>
      <c r="F56" s="508"/>
      <c r="G56" s="49" t="s">
        <v>90</v>
      </c>
      <c r="H56" s="50" t="s">
        <v>91</v>
      </c>
      <c r="I56" s="50" t="s">
        <v>92</v>
      </c>
      <c r="J56" s="49" t="s">
        <v>93</v>
      </c>
      <c r="K56" s="51" t="s">
        <v>94</v>
      </c>
      <c r="L56" s="51" t="s">
        <v>95</v>
      </c>
      <c r="M56" s="655"/>
      <c r="N56" s="508"/>
      <c r="O56" s="508"/>
      <c r="P56" s="508"/>
      <c r="Q56" s="508"/>
      <c r="R56" s="508"/>
      <c r="S56" s="116"/>
      <c r="T56" s="4"/>
    </row>
    <row r="57" spans="1:20" ht="15.75" customHeight="1" x14ac:dyDescent="0.25">
      <c r="A57" s="183"/>
      <c r="B57" s="652"/>
      <c r="C57" s="508"/>
      <c r="D57" s="508"/>
      <c r="E57" s="508"/>
      <c r="F57" s="508"/>
      <c r="G57" s="53">
        <v>611</v>
      </c>
      <c r="H57" s="54" t="s">
        <v>96</v>
      </c>
      <c r="I57" s="55">
        <f t="shared" ref="I57:I66" si="12">+SUMIF($T$1:$T$500,G57,$L$1:$L$500)</f>
        <v>0</v>
      </c>
      <c r="J57" s="55">
        <f t="shared" ref="J57:J66" si="13">+SUMIF($T$1:$T$500,G57,$R$1:$R$500)</f>
        <v>0</v>
      </c>
      <c r="K57" s="55">
        <f t="shared" ref="K57:K66" si="14">+SUMIF($T$1:$T$500,G57,$O$1:$O$500)</f>
        <v>0</v>
      </c>
      <c r="L57" s="56">
        <f t="shared" ref="L57:L66" si="15">+I57-J57</f>
        <v>0</v>
      </c>
      <c r="M57" s="655"/>
      <c r="N57" s="508"/>
      <c r="O57" s="508"/>
      <c r="P57" s="508"/>
      <c r="Q57" s="508"/>
      <c r="R57" s="508"/>
      <c r="S57" s="116"/>
      <c r="T57" s="4"/>
    </row>
    <row r="58" spans="1:20" ht="15.75" customHeight="1" x14ac:dyDescent="0.25">
      <c r="A58" s="183"/>
      <c r="B58" s="652"/>
      <c r="C58" s="508"/>
      <c r="D58" s="508"/>
      <c r="E58" s="508"/>
      <c r="F58" s="508"/>
      <c r="G58" s="53">
        <v>612</v>
      </c>
      <c r="H58" s="54" t="s">
        <v>97</v>
      </c>
      <c r="I58" s="55">
        <f t="shared" si="12"/>
        <v>0</v>
      </c>
      <c r="J58" s="55">
        <f t="shared" si="13"/>
        <v>0</v>
      </c>
      <c r="K58" s="55">
        <f t="shared" si="14"/>
        <v>0</v>
      </c>
      <c r="L58" s="56">
        <f t="shared" si="15"/>
        <v>0</v>
      </c>
      <c r="M58" s="655"/>
      <c r="N58" s="508"/>
      <c r="O58" s="508"/>
      <c r="P58" s="508"/>
      <c r="Q58" s="508"/>
      <c r="R58" s="508"/>
      <c r="S58" s="116"/>
      <c r="T58" s="4"/>
    </row>
    <row r="59" spans="1:20" ht="15.75" customHeight="1" x14ac:dyDescent="0.25">
      <c r="A59" s="183"/>
      <c r="B59" s="652"/>
      <c r="C59" s="508"/>
      <c r="D59" s="508"/>
      <c r="E59" s="508"/>
      <c r="F59" s="508"/>
      <c r="G59" s="53">
        <v>613</v>
      </c>
      <c r="H59" s="54" t="s">
        <v>98</v>
      </c>
      <c r="I59" s="55">
        <f t="shared" si="12"/>
        <v>0</v>
      </c>
      <c r="J59" s="55">
        <f t="shared" si="13"/>
        <v>0</v>
      </c>
      <c r="K59" s="55">
        <f t="shared" si="14"/>
        <v>0</v>
      </c>
      <c r="L59" s="56">
        <f t="shared" si="15"/>
        <v>0</v>
      </c>
      <c r="M59" s="655"/>
      <c r="N59" s="508"/>
      <c r="O59" s="508"/>
      <c r="P59" s="508"/>
      <c r="Q59" s="508"/>
      <c r="R59" s="508"/>
      <c r="S59" s="116"/>
      <c r="T59" s="4"/>
    </row>
    <row r="60" spans="1:20" ht="15.75" customHeight="1" x14ac:dyDescent="0.25">
      <c r="A60" s="183"/>
      <c r="B60" s="652"/>
      <c r="C60" s="508"/>
      <c r="D60" s="508"/>
      <c r="E60" s="508"/>
      <c r="F60" s="508"/>
      <c r="G60" s="53">
        <v>614</v>
      </c>
      <c r="H60" s="54" t="s">
        <v>99</v>
      </c>
      <c r="I60" s="55">
        <f t="shared" si="12"/>
        <v>27622.45</v>
      </c>
      <c r="J60" s="55">
        <f t="shared" si="13"/>
        <v>27622.45</v>
      </c>
      <c r="K60" s="55">
        <f t="shared" si="14"/>
        <v>0</v>
      </c>
      <c r="L60" s="56">
        <f t="shared" si="15"/>
        <v>0</v>
      </c>
      <c r="M60" s="655"/>
      <c r="N60" s="508"/>
      <c r="O60" s="508"/>
      <c r="P60" s="508"/>
      <c r="Q60" s="508"/>
      <c r="R60" s="508"/>
      <c r="S60" s="116"/>
      <c r="T60" s="4"/>
    </row>
    <row r="61" spans="1:20" ht="15.75" customHeight="1" x14ac:dyDescent="0.25">
      <c r="A61" s="183"/>
      <c r="B61" s="652"/>
      <c r="C61" s="508"/>
      <c r="D61" s="508"/>
      <c r="E61" s="508"/>
      <c r="F61" s="508"/>
      <c r="G61" s="53">
        <v>615</v>
      </c>
      <c r="H61" s="54" t="s">
        <v>100</v>
      </c>
      <c r="I61" s="55">
        <f t="shared" si="12"/>
        <v>0</v>
      </c>
      <c r="J61" s="55">
        <f t="shared" si="13"/>
        <v>0</v>
      </c>
      <c r="K61" s="55">
        <f t="shared" si="14"/>
        <v>0</v>
      </c>
      <c r="L61" s="56">
        <f t="shared" si="15"/>
        <v>0</v>
      </c>
      <c r="M61" s="655"/>
      <c r="N61" s="508"/>
      <c r="O61" s="508"/>
      <c r="P61" s="508"/>
      <c r="Q61" s="508"/>
      <c r="R61" s="508"/>
      <c r="S61" s="116"/>
      <c r="T61" s="4"/>
    </row>
    <row r="62" spans="1:20" ht="15.75" customHeight="1" x14ac:dyDescent="0.25">
      <c r="A62" s="183"/>
      <c r="B62" s="652"/>
      <c r="C62" s="508"/>
      <c r="D62" s="508"/>
      <c r="E62" s="508"/>
      <c r="F62" s="508"/>
      <c r="G62" s="53">
        <v>616</v>
      </c>
      <c r="H62" s="54" t="s">
        <v>101</v>
      </c>
      <c r="I62" s="55">
        <f t="shared" si="12"/>
        <v>0</v>
      </c>
      <c r="J62" s="55">
        <f t="shared" si="13"/>
        <v>0</v>
      </c>
      <c r="K62" s="55">
        <f t="shared" si="14"/>
        <v>0</v>
      </c>
      <c r="L62" s="56">
        <f t="shared" si="15"/>
        <v>0</v>
      </c>
      <c r="M62" s="655"/>
      <c r="N62" s="508"/>
      <c r="O62" s="508"/>
      <c r="P62" s="508"/>
      <c r="Q62" s="508"/>
      <c r="R62" s="508"/>
      <c r="S62" s="116"/>
      <c r="T62" s="4"/>
    </row>
    <row r="63" spans="1:20" ht="15.75" customHeight="1" x14ac:dyDescent="0.25">
      <c r="A63" s="183"/>
      <c r="B63" s="652"/>
      <c r="C63" s="508"/>
      <c r="D63" s="508"/>
      <c r="E63" s="508"/>
      <c r="F63" s="508"/>
      <c r="G63" s="53">
        <v>617</v>
      </c>
      <c r="H63" s="54" t="s">
        <v>102</v>
      </c>
      <c r="I63" s="55">
        <f t="shared" si="12"/>
        <v>281345.28000000009</v>
      </c>
      <c r="J63" s="55">
        <f t="shared" si="13"/>
        <v>241435.42466666669</v>
      </c>
      <c r="K63" s="55">
        <f t="shared" si="14"/>
        <v>1815.4566666666667</v>
      </c>
      <c r="L63" s="56">
        <f t="shared" si="15"/>
        <v>39909.855333333398</v>
      </c>
      <c r="M63" s="655"/>
      <c r="N63" s="508"/>
      <c r="O63" s="508"/>
      <c r="P63" s="508"/>
      <c r="Q63" s="508"/>
      <c r="R63" s="508"/>
      <c r="S63" s="116"/>
      <c r="T63" s="4"/>
    </row>
    <row r="64" spans="1:20" ht="15.75" customHeight="1" x14ac:dyDescent="0.25">
      <c r="A64" s="183"/>
      <c r="B64" s="652"/>
      <c r="C64" s="508"/>
      <c r="D64" s="508"/>
      <c r="E64" s="508"/>
      <c r="F64" s="508"/>
      <c r="G64" s="53">
        <v>618</v>
      </c>
      <c r="H64" s="64" t="s">
        <v>103</v>
      </c>
      <c r="I64" s="55">
        <f t="shared" si="12"/>
        <v>169480.5</v>
      </c>
      <c r="J64" s="55">
        <f t="shared" si="13"/>
        <v>94172.613666666672</v>
      </c>
      <c r="K64" s="55">
        <f t="shared" si="14"/>
        <v>1249.0041666666666</v>
      </c>
      <c r="L64" s="56">
        <f t="shared" si="15"/>
        <v>75307.886333333328</v>
      </c>
      <c r="M64" s="655"/>
      <c r="N64" s="508"/>
      <c r="O64" s="508"/>
      <c r="P64" s="508"/>
      <c r="Q64" s="508"/>
      <c r="R64" s="508"/>
      <c r="S64" s="116"/>
      <c r="T64" s="4"/>
    </row>
    <row r="65" spans="1:20" ht="15.75" customHeight="1" x14ac:dyDescent="0.25">
      <c r="A65" s="183"/>
      <c r="B65" s="652"/>
      <c r="C65" s="508"/>
      <c r="D65" s="508"/>
      <c r="E65" s="508"/>
      <c r="F65" s="508"/>
      <c r="G65" s="53">
        <v>619</v>
      </c>
      <c r="H65" s="54" t="s">
        <v>104</v>
      </c>
      <c r="I65" s="55">
        <f t="shared" si="12"/>
        <v>4602.2</v>
      </c>
      <c r="J65" s="55">
        <f t="shared" si="13"/>
        <v>3566.7049999999999</v>
      </c>
      <c r="K65" s="55">
        <f t="shared" si="14"/>
        <v>38.351666666666667</v>
      </c>
      <c r="L65" s="56">
        <f t="shared" si="15"/>
        <v>1035.4949999999999</v>
      </c>
      <c r="M65" s="655"/>
      <c r="N65" s="508"/>
      <c r="O65" s="508"/>
      <c r="P65" s="508"/>
      <c r="Q65" s="508"/>
      <c r="R65" s="508"/>
      <c r="S65" s="116"/>
      <c r="T65" s="4"/>
    </row>
    <row r="66" spans="1:20" ht="15.75" customHeight="1" x14ac:dyDescent="0.25">
      <c r="A66" s="183"/>
      <c r="B66" s="652"/>
      <c r="C66" s="508"/>
      <c r="D66" s="508"/>
      <c r="E66" s="508"/>
      <c r="F66" s="508"/>
      <c r="G66" s="53">
        <v>694</v>
      </c>
      <c r="H66" s="54" t="s">
        <v>105</v>
      </c>
      <c r="I66" s="55">
        <f t="shared" si="12"/>
        <v>0</v>
      </c>
      <c r="J66" s="55">
        <f t="shared" si="13"/>
        <v>0</v>
      </c>
      <c r="K66" s="55">
        <f t="shared" si="14"/>
        <v>0</v>
      </c>
      <c r="L66" s="56">
        <f t="shared" si="15"/>
        <v>0</v>
      </c>
      <c r="M66" s="655"/>
      <c r="N66" s="508"/>
      <c r="O66" s="508"/>
      <c r="P66" s="508"/>
      <c r="Q66" s="508"/>
      <c r="R66" s="508"/>
      <c r="S66" s="116"/>
      <c r="T66" s="4"/>
    </row>
    <row r="67" spans="1:20" ht="15.75" customHeight="1" x14ac:dyDescent="0.25">
      <c r="A67" s="183"/>
      <c r="B67" s="652"/>
      <c r="C67" s="508"/>
      <c r="D67" s="508"/>
      <c r="E67" s="508"/>
      <c r="F67" s="508"/>
      <c r="G67" s="65"/>
      <c r="H67" s="66" t="s">
        <v>124</v>
      </c>
      <c r="I67" s="527">
        <f t="shared" ref="I67:L67" si="16">SUM(I57:I66)</f>
        <v>483050.43000000011</v>
      </c>
      <c r="J67" s="527">
        <f t="shared" si="16"/>
        <v>366797.19333333336</v>
      </c>
      <c r="K67" s="527">
        <f t="shared" si="16"/>
        <v>3102.8125</v>
      </c>
      <c r="L67" s="527">
        <f t="shared" si="16"/>
        <v>116253.23666666672</v>
      </c>
      <c r="M67" s="655"/>
      <c r="N67" s="508"/>
      <c r="O67" s="508"/>
      <c r="P67" s="508"/>
      <c r="Q67" s="508"/>
      <c r="R67" s="508"/>
      <c r="S67" s="116"/>
      <c r="T67" s="4"/>
    </row>
    <row r="68" spans="1:20" ht="15.75" customHeight="1" x14ac:dyDescent="0.3">
      <c r="A68" s="116"/>
      <c r="B68" s="508"/>
      <c r="C68" s="508"/>
      <c r="D68" s="508"/>
      <c r="E68" s="508"/>
      <c r="F68" s="508"/>
      <c r="G68" s="114"/>
      <c r="H68" s="73"/>
      <c r="I68" s="71">
        <f>+I67-L46</f>
        <v>0</v>
      </c>
      <c r="J68" s="71">
        <f>+J67-R46</f>
        <v>0</v>
      </c>
      <c r="K68" s="71">
        <f>+K67-O46</f>
        <v>0</v>
      </c>
      <c r="L68" s="71">
        <f>+L67-S46</f>
        <v>0</v>
      </c>
      <c r="M68" s="116"/>
      <c r="N68" s="116"/>
      <c r="O68" s="116"/>
      <c r="P68" s="116"/>
      <c r="Q68" s="1806"/>
      <c r="R68" s="1752"/>
      <c r="S68" s="116"/>
      <c r="T68" s="57"/>
    </row>
    <row r="69" spans="1:20" ht="15" customHeight="1" x14ac:dyDescent="0.25">
      <c r="A69" s="116"/>
      <c r="B69" s="116"/>
      <c r="C69" s="116"/>
      <c r="D69" s="508"/>
      <c r="E69" s="508"/>
      <c r="F69" s="508"/>
      <c r="G69" s="116"/>
      <c r="H69" s="117"/>
      <c r="I69" s="116"/>
      <c r="J69" s="116"/>
      <c r="K69" s="117"/>
      <c r="L69" s="116"/>
      <c r="M69" s="116"/>
      <c r="N69" s="116"/>
      <c r="O69" s="116"/>
      <c r="P69" s="116"/>
      <c r="Q69" s="116"/>
      <c r="R69" s="116"/>
      <c r="S69" s="116"/>
    </row>
    <row r="70" spans="1:20" ht="18" hidden="1" customHeight="1" x14ac:dyDescent="0.25">
      <c r="C70" s="58"/>
      <c r="D70" s="508"/>
      <c r="E70" s="508"/>
      <c r="F70" s="508"/>
      <c r="H70" s="3"/>
      <c r="K70" s="3"/>
    </row>
    <row r="71" spans="1:20" ht="12.75" hidden="1" customHeight="1" x14ac:dyDescent="0.2">
      <c r="B71" s="1748" t="s">
        <v>106</v>
      </c>
      <c r="C71" s="1749"/>
      <c r="D71" s="1749"/>
      <c r="E71" s="1749"/>
      <c r="F71" s="1749"/>
      <c r="G71" s="1749"/>
      <c r="H71" s="81"/>
      <c r="I71" s="1748" t="s">
        <v>107</v>
      </c>
      <c r="J71" s="1749"/>
      <c r="K71" s="1749"/>
      <c r="L71" s="1749"/>
      <c r="M71" s="1749"/>
      <c r="O71" s="71"/>
      <c r="P71" s="1748" t="s">
        <v>108</v>
      </c>
      <c r="Q71" s="1749"/>
      <c r="R71" s="1749"/>
      <c r="S71" s="1749"/>
    </row>
    <row r="72" spans="1:20" ht="12.75" hidden="1" customHeight="1" x14ac:dyDescent="0.2">
      <c r="H72" s="3"/>
      <c r="K72" s="3"/>
      <c r="O72" s="71"/>
    </row>
    <row r="73" spans="1:20" ht="12.75" customHeight="1" x14ac:dyDescent="0.2">
      <c r="H73" s="3"/>
      <c r="K73" s="3"/>
      <c r="O73" s="71"/>
    </row>
    <row r="74" spans="1:20" ht="12.75" customHeight="1" x14ac:dyDescent="0.2">
      <c r="H74" s="3"/>
      <c r="K74" s="3"/>
    </row>
    <row r="75" spans="1:20" ht="12.75" customHeight="1" x14ac:dyDescent="0.2">
      <c r="H75" s="3"/>
      <c r="K75" s="3"/>
      <c r="O75" s="71"/>
    </row>
    <row r="76" spans="1:20" ht="12.75" customHeight="1" x14ac:dyDescent="0.2">
      <c r="H76" s="3"/>
      <c r="K76" s="3"/>
    </row>
    <row r="77" spans="1:20" ht="12.75" customHeight="1" x14ac:dyDescent="0.2">
      <c r="H77" s="3"/>
      <c r="K77" s="3"/>
    </row>
    <row r="78" spans="1:20" ht="12.75" customHeight="1" x14ac:dyDescent="0.2">
      <c r="H78" s="3"/>
      <c r="K78" s="3"/>
    </row>
    <row r="79" spans="1:20" ht="12.75" customHeight="1" x14ac:dyDescent="0.2">
      <c r="H79" s="3"/>
      <c r="K79" s="3"/>
    </row>
    <row r="80" spans="1:20" ht="12.75" customHeight="1" x14ac:dyDescent="0.2">
      <c r="H80" s="3"/>
      <c r="K80" s="3"/>
    </row>
    <row r="81" spans="8:11" ht="12.75" customHeight="1" x14ac:dyDescent="0.2">
      <c r="H81" s="3"/>
      <c r="K81" s="3"/>
    </row>
    <row r="82" spans="8:11" ht="12.75" customHeight="1" x14ac:dyDescent="0.2">
      <c r="H82" s="3"/>
      <c r="K82" s="3"/>
    </row>
    <row r="83" spans="8:11" ht="12.75" customHeight="1" x14ac:dyDescent="0.2">
      <c r="H83" s="3"/>
      <c r="K83" s="3"/>
    </row>
    <row r="84" spans="8:11" ht="12.75" customHeight="1" x14ac:dyDescent="0.2">
      <c r="H84" s="3"/>
      <c r="K84" s="3"/>
    </row>
    <row r="85" spans="8:11" ht="12.75" customHeight="1" x14ac:dyDescent="0.2">
      <c r="H85" s="3"/>
      <c r="K85" s="3"/>
    </row>
    <row r="86" spans="8:11" ht="12.75" customHeight="1" x14ac:dyDescent="0.2">
      <c r="H86" s="3"/>
      <c r="K86" s="3"/>
    </row>
    <row r="87" spans="8:11" ht="12.75" customHeight="1" x14ac:dyDescent="0.2">
      <c r="H87" s="3"/>
      <c r="K87" s="3"/>
    </row>
    <row r="88" spans="8:11" ht="12.75" customHeight="1" x14ac:dyDescent="0.2">
      <c r="H88" s="3"/>
      <c r="K88" s="3"/>
    </row>
    <row r="89" spans="8:11" ht="12.75" customHeight="1" x14ac:dyDescent="0.2">
      <c r="H89" s="3"/>
      <c r="K89" s="3"/>
    </row>
    <row r="90" spans="8:11" ht="12.75" customHeight="1" x14ac:dyDescent="0.2">
      <c r="H90" s="3"/>
      <c r="K90" s="3"/>
    </row>
    <row r="91" spans="8:11" ht="12.75" customHeight="1" x14ac:dyDescent="0.2">
      <c r="H91" s="3"/>
      <c r="K91" s="3"/>
    </row>
    <row r="92" spans="8:11" ht="12.75" customHeight="1" x14ac:dyDescent="0.2">
      <c r="H92" s="3"/>
      <c r="K92" s="3"/>
    </row>
    <row r="93" spans="8:11" ht="12.75" customHeight="1" x14ac:dyDescent="0.2">
      <c r="H93" s="3"/>
      <c r="K93" s="3"/>
    </row>
    <row r="94" spans="8:11" ht="12.75" customHeight="1" x14ac:dyDescent="0.2">
      <c r="H94" s="3"/>
      <c r="K94" s="3"/>
    </row>
    <row r="95" spans="8:11" ht="12.75" customHeight="1" x14ac:dyDescent="0.2">
      <c r="H95" s="3"/>
      <c r="K95" s="3"/>
    </row>
    <row r="96" spans="8:11" ht="12.75" customHeight="1" x14ac:dyDescent="0.2">
      <c r="H96" s="3"/>
      <c r="K96" s="3"/>
    </row>
    <row r="97" spans="8:11" ht="12.75" customHeight="1" x14ac:dyDescent="0.2">
      <c r="H97" s="3"/>
      <c r="K97" s="3"/>
    </row>
    <row r="98" spans="8:11" ht="12.75" customHeight="1" x14ac:dyDescent="0.2">
      <c r="H98" s="3"/>
      <c r="K98" s="3"/>
    </row>
    <row r="99" spans="8:11" ht="12.75" customHeight="1" x14ac:dyDescent="0.2">
      <c r="H99" s="3"/>
      <c r="K99" s="3"/>
    </row>
    <row r="100" spans="8:11" ht="12.75" customHeight="1" x14ac:dyDescent="0.2">
      <c r="H100" s="3"/>
      <c r="K100" s="3"/>
    </row>
    <row r="101" spans="8:11" ht="12.75" customHeight="1" x14ac:dyDescent="0.2">
      <c r="H101" s="3"/>
      <c r="K101" s="3"/>
    </row>
    <row r="102" spans="8:11" ht="12.75" customHeight="1" x14ac:dyDescent="0.2">
      <c r="H102" s="3"/>
      <c r="K102" s="3"/>
    </row>
    <row r="103" spans="8:11" ht="12.75" customHeight="1" x14ac:dyDescent="0.2">
      <c r="H103" s="3"/>
      <c r="K103" s="3"/>
    </row>
    <row r="104" spans="8:11" ht="12.75" customHeight="1" x14ac:dyDescent="0.2">
      <c r="H104" s="3"/>
      <c r="K104" s="3"/>
    </row>
    <row r="105" spans="8:11" ht="12.75" customHeight="1" x14ac:dyDescent="0.2">
      <c r="H105" s="3"/>
      <c r="K105" s="3"/>
    </row>
    <row r="106" spans="8:11" ht="12.75" customHeight="1" x14ac:dyDescent="0.2">
      <c r="H106" s="3"/>
      <c r="K106" s="3"/>
    </row>
    <row r="107" spans="8:11" ht="12.75" customHeight="1" x14ac:dyDescent="0.2">
      <c r="H107" s="3"/>
      <c r="K107" s="3"/>
    </row>
    <row r="108" spans="8:11" ht="12.75" customHeight="1" x14ac:dyDescent="0.2">
      <c r="H108" s="3"/>
      <c r="K108" s="3"/>
    </row>
    <row r="109" spans="8:11" ht="12.75" customHeight="1" x14ac:dyDescent="0.2">
      <c r="H109" s="3"/>
      <c r="K109" s="3"/>
    </row>
    <row r="110" spans="8:11" ht="12.75" customHeight="1" x14ac:dyDescent="0.2">
      <c r="H110" s="3"/>
      <c r="K110" s="3"/>
    </row>
    <row r="111" spans="8:11" ht="12.75" customHeight="1" x14ac:dyDescent="0.2">
      <c r="H111" s="3"/>
      <c r="K111" s="3"/>
    </row>
    <row r="112" spans="8:11" ht="12.75" customHeight="1" x14ac:dyDescent="0.2">
      <c r="H112" s="3"/>
      <c r="K112" s="3"/>
    </row>
    <row r="113" spans="8:11" ht="12.75" customHeight="1" x14ac:dyDescent="0.2">
      <c r="H113" s="3"/>
      <c r="K113" s="3"/>
    </row>
    <row r="114" spans="8:11" ht="12.75" customHeight="1" x14ac:dyDescent="0.2">
      <c r="H114" s="3"/>
      <c r="K114" s="3"/>
    </row>
    <row r="115" spans="8:11" ht="12.75" customHeight="1" x14ac:dyDescent="0.2">
      <c r="H115" s="3"/>
      <c r="K115" s="3"/>
    </row>
    <row r="116" spans="8:11" ht="12.75" customHeight="1" x14ac:dyDescent="0.2">
      <c r="H116" s="3"/>
      <c r="K116" s="3"/>
    </row>
    <row r="117" spans="8:11" ht="12.75" customHeight="1" x14ac:dyDescent="0.2">
      <c r="H117" s="3"/>
      <c r="K117" s="3"/>
    </row>
    <row r="118" spans="8:11" ht="12.75" customHeight="1" x14ac:dyDescent="0.2">
      <c r="H118" s="3"/>
      <c r="K118" s="3"/>
    </row>
    <row r="119" spans="8:11" ht="12.75" customHeight="1" x14ac:dyDescent="0.2">
      <c r="H119" s="3"/>
      <c r="K119" s="3"/>
    </row>
    <row r="120" spans="8:11" ht="12.75" customHeight="1" x14ac:dyDescent="0.2">
      <c r="H120" s="3"/>
      <c r="K120" s="3"/>
    </row>
    <row r="121" spans="8:11" ht="12.75" customHeight="1" x14ac:dyDescent="0.2">
      <c r="H121" s="3"/>
      <c r="K121" s="3"/>
    </row>
    <row r="122" spans="8:11" ht="12.75" customHeight="1" x14ac:dyDescent="0.2">
      <c r="H122" s="3"/>
      <c r="K122" s="3"/>
    </row>
    <row r="123" spans="8:11" ht="12.75" customHeight="1" x14ac:dyDescent="0.2">
      <c r="H123" s="3"/>
      <c r="K123" s="3"/>
    </row>
    <row r="124" spans="8:11" ht="12.75" customHeight="1" x14ac:dyDescent="0.2">
      <c r="H124" s="3"/>
      <c r="K124" s="3"/>
    </row>
    <row r="125" spans="8:11" ht="12.75" customHeight="1" x14ac:dyDescent="0.2">
      <c r="H125" s="3"/>
      <c r="K125" s="3"/>
    </row>
    <row r="126" spans="8:11" ht="12.75" customHeight="1" x14ac:dyDescent="0.2">
      <c r="H126" s="3"/>
      <c r="K126" s="3"/>
    </row>
    <row r="127" spans="8:11" ht="12.75" customHeight="1" x14ac:dyDescent="0.2">
      <c r="H127" s="3"/>
      <c r="K127" s="3"/>
    </row>
    <row r="128" spans="8:11" ht="12.75" customHeight="1" x14ac:dyDescent="0.2">
      <c r="H128" s="3"/>
      <c r="K128" s="3"/>
    </row>
    <row r="129" spans="8:11" ht="12.75" customHeight="1" x14ac:dyDescent="0.2">
      <c r="H129" s="3"/>
      <c r="K129" s="3"/>
    </row>
    <row r="130" spans="8:11" ht="12.75" customHeight="1" x14ac:dyDescent="0.2">
      <c r="H130" s="3"/>
      <c r="K130" s="3"/>
    </row>
    <row r="131" spans="8:11" ht="12.75" customHeight="1" x14ac:dyDescent="0.2">
      <c r="H131" s="3"/>
      <c r="K131" s="3"/>
    </row>
    <row r="132" spans="8:11" ht="12.75" customHeight="1" x14ac:dyDescent="0.2">
      <c r="H132" s="3"/>
      <c r="K132" s="3"/>
    </row>
    <row r="133" spans="8:11" ht="12.75" customHeight="1" x14ac:dyDescent="0.2">
      <c r="H133" s="3"/>
      <c r="K133" s="3"/>
    </row>
    <row r="134" spans="8:11" ht="12.75" customHeight="1" x14ac:dyDescent="0.2">
      <c r="H134" s="3"/>
      <c r="K134" s="3"/>
    </row>
    <row r="135" spans="8:11" ht="12.75" customHeight="1" x14ac:dyDescent="0.2">
      <c r="H135" s="3"/>
      <c r="K135" s="3"/>
    </row>
    <row r="136" spans="8:11" ht="12.75" customHeight="1" x14ac:dyDescent="0.2">
      <c r="H136" s="3"/>
      <c r="K136" s="3"/>
    </row>
    <row r="137" spans="8:11" ht="12.75" customHeight="1" x14ac:dyDescent="0.2">
      <c r="H137" s="3"/>
      <c r="K137" s="3"/>
    </row>
    <row r="138" spans="8:11" ht="12.75" customHeight="1" x14ac:dyDescent="0.2">
      <c r="H138" s="3"/>
      <c r="K138" s="3"/>
    </row>
    <row r="139" spans="8:11" ht="12.75" customHeight="1" x14ac:dyDescent="0.2">
      <c r="H139" s="3"/>
      <c r="K139" s="3"/>
    </row>
    <row r="140" spans="8:11" ht="12.75" customHeight="1" x14ac:dyDescent="0.2">
      <c r="H140" s="3"/>
      <c r="K140" s="3"/>
    </row>
    <row r="141" spans="8:11" ht="12.75" customHeight="1" x14ac:dyDescent="0.2">
      <c r="H141" s="3"/>
      <c r="K141" s="3"/>
    </row>
    <row r="142" spans="8:11" ht="12.75" customHeight="1" x14ac:dyDescent="0.2">
      <c r="H142" s="3"/>
      <c r="K142" s="3"/>
    </row>
    <row r="143" spans="8:11" ht="12.75" customHeight="1" x14ac:dyDescent="0.2">
      <c r="H143" s="3"/>
      <c r="K143" s="3"/>
    </row>
    <row r="144" spans="8:11" ht="12.75" customHeight="1" x14ac:dyDescent="0.2">
      <c r="H144" s="3"/>
      <c r="K144" s="3"/>
    </row>
    <row r="145" spans="8:11" ht="12.75" customHeight="1" x14ac:dyDescent="0.2">
      <c r="H145" s="3"/>
      <c r="K145" s="3"/>
    </row>
    <row r="146" spans="8:11" ht="12.75" customHeight="1" x14ac:dyDescent="0.2">
      <c r="H146" s="3"/>
      <c r="K146" s="3"/>
    </row>
    <row r="147" spans="8:11" ht="12.75" customHeight="1" x14ac:dyDescent="0.2">
      <c r="H147" s="3"/>
      <c r="K147" s="3"/>
    </row>
    <row r="148" spans="8:11" ht="12.75" customHeight="1" x14ac:dyDescent="0.2">
      <c r="H148" s="3"/>
      <c r="K148" s="3"/>
    </row>
    <row r="149" spans="8:11" ht="12.75" customHeight="1" x14ac:dyDescent="0.2">
      <c r="H149" s="3"/>
      <c r="K149" s="3"/>
    </row>
    <row r="150" spans="8:11" ht="12.75" customHeight="1" x14ac:dyDescent="0.2">
      <c r="H150" s="3"/>
      <c r="K150" s="3"/>
    </row>
    <row r="151" spans="8:11" ht="12.75" customHeight="1" x14ac:dyDescent="0.2">
      <c r="H151" s="3"/>
      <c r="K151" s="3"/>
    </row>
    <row r="152" spans="8:11" ht="12.75" customHeight="1" x14ac:dyDescent="0.2">
      <c r="H152" s="3"/>
      <c r="K152" s="3"/>
    </row>
    <row r="153" spans="8:11" ht="12.75" customHeight="1" x14ac:dyDescent="0.2">
      <c r="H153" s="3"/>
      <c r="K153" s="3"/>
    </row>
    <row r="154" spans="8:11" ht="12.75" customHeight="1" x14ac:dyDescent="0.2">
      <c r="H154" s="3"/>
      <c r="K154" s="3"/>
    </row>
    <row r="155" spans="8:11" ht="12.75" customHeight="1" x14ac:dyDescent="0.2">
      <c r="H155" s="3"/>
      <c r="K155" s="3"/>
    </row>
    <row r="156" spans="8:11" ht="12.75" customHeight="1" x14ac:dyDescent="0.2">
      <c r="H156" s="3"/>
      <c r="K156" s="3"/>
    </row>
    <row r="157" spans="8:11" ht="12.75" customHeight="1" x14ac:dyDescent="0.2">
      <c r="H157" s="3"/>
      <c r="K157" s="3"/>
    </row>
    <row r="158" spans="8:11" ht="12.75" customHeight="1" x14ac:dyDescent="0.2">
      <c r="H158" s="3"/>
      <c r="K158" s="3"/>
    </row>
    <row r="159" spans="8:11" ht="12.75" customHeight="1" x14ac:dyDescent="0.2">
      <c r="H159" s="3"/>
      <c r="K159" s="3"/>
    </row>
    <row r="160" spans="8:11" ht="12.75" customHeight="1" x14ac:dyDescent="0.2">
      <c r="H160" s="3"/>
      <c r="K160" s="3"/>
    </row>
    <row r="161" spans="8:11" ht="12.75" customHeight="1" x14ac:dyDescent="0.2">
      <c r="H161" s="3"/>
      <c r="K161" s="3"/>
    </row>
    <row r="162" spans="8:11" ht="12.75" customHeight="1" x14ac:dyDescent="0.2">
      <c r="H162" s="3"/>
      <c r="K162" s="3"/>
    </row>
    <row r="163" spans="8:11" ht="12.75" customHeight="1" x14ac:dyDescent="0.2">
      <c r="H163" s="3"/>
      <c r="K163" s="3"/>
    </row>
    <row r="164" spans="8:11" ht="12.75" customHeight="1" x14ac:dyDescent="0.2">
      <c r="H164" s="3"/>
      <c r="K164" s="3"/>
    </row>
    <row r="165" spans="8:11" ht="12.75" customHeight="1" x14ac:dyDescent="0.2">
      <c r="H165" s="3"/>
      <c r="K165" s="3"/>
    </row>
    <row r="166" spans="8:11" ht="12.75" customHeight="1" x14ac:dyDescent="0.2">
      <c r="H166" s="3"/>
      <c r="K166" s="3"/>
    </row>
    <row r="167" spans="8:11" ht="12.75" customHeight="1" x14ac:dyDescent="0.2">
      <c r="H167" s="3"/>
      <c r="K167" s="3"/>
    </row>
    <row r="168" spans="8:11" ht="12.75" customHeight="1" x14ac:dyDescent="0.2">
      <c r="H168" s="3"/>
      <c r="K168" s="3"/>
    </row>
    <row r="169" spans="8:11" ht="12.75" customHeight="1" x14ac:dyDescent="0.2">
      <c r="H169" s="3"/>
      <c r="K169" s="3"/>
    </row>
    <row r="170" spans="8:11" ht="12.75" customHeight="1" x14ac:dyDescent="0.2">
      <c r="H170" s="3"/>
      <c r="K170" s="3"/>
    </row>
    <row r="171" spans="8:11" ht="12.75" customHeight="1" x14ac:dyDescent="0.2">
      <c r="H171" s="3"/>
      <c r="K171" s="3"/>
    </row>
    <row r="172" spans="8:11" ht="12.75" customHeight="1" x14ac:dyDescent="0.2">
      <c r="H172" s="3"/>
      <c r="K172" s="3"/>
    </row>
    <row r="173" spans="8:11" ht="12.75" customHeight="1" x14ac:dyDescent="0.2">
      <c r="H173" s="3"/>
      <c r="K173" s="3"/>
    </row>
    <row r="174" spans="8:11" ht="12.75" customHeight="1" x14ac:dyDescent="0.2">
      <c r="H174" s="3"/>
      <c r="K174" s="3"/>
    </row>
    <row r="175" spans="8:11" ht="12.75" customHeight="1" x14ac:dyDescent="0.2">
      <c r="H175" s="3"/>
      <c r="K175" s="3"/>
    </row>
    <row r="176" spans="8:11" ht="12.75" customHeight="1" x14ac:dyDescent="0.2">
      <c r="H176" s="3"/>
      <c r="K176" s="3"/>
    </row>
    <row r="177" spans="8:11" ht="12.75" customHeight="1" x14ac:dyDescent="0.2">
      <c r="H177" s="3"/>
      <c r="K177" s="3"/>
    </row>
    <row r="178" spans="8:11" ht="12.75" customHeight="1" x14ac:dyDescent="0.2">
      <c r="H178" s="3"/>
      <c r="K178" s="3"/>
    </row>
    <row r="179" spans="8:11" ht="12.75" customHeight="1" x14ac:dyDescent="0.2">
      <c r="H179" s="3"/>
      <c r="K179" s="3"/>
    </row>
    <row r="180" spans="8:11" ht="12.75" customHeight="1" x14ac:dyDescent="0.2">
      <c r="H180" s="3"/>
      <c r="K180" s="3"/>
    </row>
    <row r="181" spans="8:11" ht="12.75" customHeight="1" x14ac:dyDescent="0.2">
      <c r="H181" s="3"/>
      <c r="K181" s="3"/>
    </row>
    <row r="182" spans="8:11" ht="12.75" customHeight="1" x14ac:dyDescent="0.2">
      <c r="H182" s="3"/>
      <c r="K182" s="3"/>
    </row>
    <row r="183" spans="8:11" ht="12.75" customHeight="1" x14ac:dyDescent="0.2">
      <c r="H183" s="3"/>
      <c r="K183" s="3"/>
    </row>
    <row r="184" spans="8:11" ht="12.75" customHeight="1" x14ac:dyDescent="0.2">
      <c r="H184" s="3"/>
      <c r="K184" s="3"/>
    </row>
    <row r="185" spans="8:11" ht="12.75" customHeight="1" x14ac:dyDescent="0.2">
      <c r="H185" s="3"/>
      <c r="K185" s="3"/>
    </row>
    <row r="186" spans="8:11" ht="12.75" customHeight="1" x14ac:dyDescent="0.2">
      <c r="H186" s="3"/>
      <c r="K186" s="3"/>
    </row>
    <row r="187" spans="8:11" ht="12.75" customHeight="1" x14ac:dyDescent="0.2">
      <c r="H187" s="3"/>
      <c r="K187" s="3"/>
    </row>
    <row r="188" spans="8:11" ht="12.75" customHeight="1" x14ac:dyDescent="0.2">
      <c r="H188" s="3"/>
      <c r="K188" s="3"/>
    </row>
    <row r="189" spans="8:11" ht="12.75" customHeight="1" x14ac:dyDescent="0.2">
      <c r="H189" s="3"/>
      <c r="K189" s="3"/>
    </row>
    <row r="190" spans="8:11" ht="12.75" customHeight="1" x14ac:dyDescent="0.2">
      <c r="H190" s="3"/>
      <c r="K190" s="3"/>
    </row>
    <row r="191" spans="8:11" ht="12.75" customHeight="1" x14ac:dyDescent="0.2">
      <c r="H191" s="3"/>
      <c r="K191" s="3"/>
    </row>
    <row r="192" spans="8:11" ht="12.75" customHeight="1" x14ac:dyDescent="0.2">
      <c r="H192" s="3"/>
      <c r="K192" s="3"/>
    </row>
    <row r="193" spans="8:11" ht="12.75" customHeight="1" x14ac:dyDescent="0.2">
      <c r="H193" s="3"/>
      <c r="K193" s="3"/>
    </row>
    <row r="194" spans="8:11" ht="12.75" customHeight="1" x14ac:dyDescent="0.2">
      <c r="H194" s="3"/>
      <c r="K194" s="3"/>
    </row>
    <row r="195" spans="8:11" ht="12.75" customHeight="1" x14ac:dyDescent="0.2">
      <c r="H195" s="3"/>
      <c r="K195" s="3"/>
    </row>
    <row r="196" spans="8:11" ht="12.75" customHeight="1" x14ac:dyDescent="0.2">
      <c r="H196" s="3"/>
      <c r="K196" s="3"/>
    </row>
    <row r="197" spans="8:11" ht="12.75" customHeight="1" x14ac:dyDescent="0.2">
      <c r="H197" s="3"/>
      <c r="K197" s="3"/>
    </row>
    <row r="198" spans="8:11" ht="12.75" customHeight="1" x14ac:dyDescent="0.2">
      <c r="H198" s="3"/>
      <c r="K198" s="3"/>
    </row>
    <row r="199" spans="8:11" ht="12.75" customHeight="1" x14ac:dyDescent="0.2">
      <c r="H199" s="3"/>
      <c r="K199" s="3"/>
    </row>
    <row r="200" spans="8:11" ht="12.75" customHeight="1" x14ac:dyDescent="0.2">
      <c r="H200" s="3"/>
      <c r="K200" s="3"/>
    </row>
    <row r="201" spans="8:11" ht="12.75" customHeight="1" x14ac:dyDescent="0.2">
      <c r="H201" s="3"/>
      <c r="K201" s="3"/>
    </row>
    <row r="202" spans="8:11" ht="12.75" customHeight="1" x14ac:dyDescent="0.2">
      <c r="H202" s="3"/>
      <c r="K202" s="3"/>
    </row>
    <row r="203" spans="8:11" ht="12.75" customHeight="1" x14ac:dyDescent="0.2">
      <c r="H203" s="3"/>
      <c r="K203" s="3"/>
    </row>
    <row r="204" spans="8:11" ht="12.75" customHeight="1" x14ac:dyDescent="0.2">
      <c r="H204" s="3"/>
      <c r="K204" s="3"/>
    </row>
    <row r="205" spans="8:11" ht="12.75" customHeight="1" x14ac:dyDescent="0.2">
      <c r="H205" s="3"/>
      <c r="K205" s="3"/>
    </row>
    <row r="206" spans="8:11" ht="12.75" customHeight="1" x14ac:dyDescent="0.2">
      <c r="H206" s="3"/>
      <c r="K206" s="3"/>
    </row>
    <row r="207" spans="8:11" ht="12.75" customHeight="1" x14ac:dyDescent="0.2">
      <c r="H207" s="3"/>
      <c r="K207" s="3"/>
    </row>
    <row r="208" spans="8:11" ht="12.75" customHeight="1" x14ac:dyDescent="0.2">
      <c r="H208" s="3"/>
      <c r="K208" s="3"/>
    </row>
    <row r="209" spans="8:11" ht="12.75" customHeight="1" x14ac:dyDescent="0.2">
      <c r="H209" s="3"/>
      <c r="K209" s="3"/>
    </row>
    <row r="210" spans="8:11" ht="12.75" customHeight="1" x14ac:dyDescent="0.2">
      <c r="H210" s="3"/>
      <c r="K210" s="3"/>
    </row>
    <row r="211" spans="8:11" ht="12.75" customHeight="1" x14ac:dyDescent="0.2">
      <c r="H211" s="3"/>
      <c r="K211" s="3"/>
    </row>
    <row r="212" spans="8:11" ht="12.75" customHeight="1" x14ac:dyDescent="0.2">
      <c r="H212" s="3"/>
      <c r="K212" s="3"/>
    </row>
    <row r="213" spans="8:11" ht="12.75" customHeight="1" x14ac:dyDescent="0.2">
      <c r="H213" s="3"/>
      <c r="K213" s="3"/>
    </row>
    <row r="214" spans="8:11" ht="12.75" customHeight="1" x14ac:dyDescent="0.2">
      <c r="H214" s="3"/>
      <c r="K214" s="3"/>
    </row>
    <row r="215" spans="8:11" ht="12.75" customHeight="1" x14ac:dyDescent="0.2">
      <c r="H215" s="3"/>
      <c r="K215" s="3"/>
    </row>
    <row r="216" spans="8:11" ht="12.75" customHeight="1" x14ac:dyDescent="0.2">
      <c r="H216" s="3"/>
      <c r="K216" s="3"/>
    </row>
    <row r="217" spans="8:11" ht="12.75" customHeight="1" x14ac:dyDescent="0.2">
      <c r="H217" s="3"/>
      <c r="K217" s="3"/>
    </row>
    <row r="218" spans="8:11" ht="12.75" customHeight="1" x14ac:dyDescent="0.2">
      <c r="H218" s="3"/>
      <c r="K218" s="3"/>
    </row>
    <row r="219" spans="8:11" ht="12.75" customHeight="1" x14ac:dyDescent="0.2">
      <c r="H219" s="3"/>
      <c r="K219" s="3"/>
    </row>
    <row r="220" spans="8:11" ht="12.75" customHeight="1" x14ac:dyDescent="0.2">
      <c r="H220" s="3"/>
      <c r="K220" s="3"/>
    </row>
    <row r="221" spans="8:11" ht="12.75" customHeight="1" x14ac:dyDescent="0.2">
      <c r="H221" s="3"/>
      <c r="K221" s="3"/>
    </row>
    <row r="222" spans="8:11" ht="12.75" customHeight="1" x14ac:dyDescent="0.2">
      <c r="H222" s="3"/>
      <c r="K222" s="3"/>
    </row>
    <row r="223" spans="8:11" ht="12.75" customHeight="1" x14ac:dyDescent="0.2">
      <c r="H223" s="3"/>
      <c r="K223" s="3"/>
    </row>
    <row r="224" spans="8:11" ht="12.75" customHeight="1" x14ac:dyDescent="0.2">
      <c r="H224" s="3"/>
      <c r="K224" s="3"/>
    </row>
    <row r="225" spans="8:11" ht="12.75" customHeight="1" x14ac:dyDescent="0.2">
      <c r="H225" s="3"/>
      <c r="K225" s="3"/>
    </row>
    <row r="226" spans="8:11" ht="12.75" customHeight="1" x14ac:dyDescent="0.2">
      <c r="H226" s="3"/>
      <c r="K226" s="3"/>
    </row>
    <row r="227" spans="8:11" ht="12.75" customHeight="1" x14ac:dyDescent="0.2">
      <c r="H227" s="3"/>
      <c r="K227" s="3"/>
    </row>
    <row r="228" spans="8:11" ht="12.75" customHeight="1" x14ac:dyDescent="0.2">
      <c r="H228" s="3"/>
      <c r="K228" s="3"/>
    </row>
    <row r="229" spans="8:11" ht="12.75" customHeight="1" x14ac:dyDescent="0.2">
      <c r="H229" s="3"/>
      <c r="K229" s="3"/>
    </row>
    <row r="230" spans="8:11" ht="12.75" customHeight="1" x14ac:dyDescent="0.2">
      <c r="H230" s="3"/>
      <c r="K230" s="3"/>
    </row>
    <row r="231" spans="8:11" ht="12.75" customHeight="1" x14ac:dyDescent="0.2">
      <c r="H231" s="3"/>
      <c r="K231" s="3"/>
    </row>
    <row r="232" spans="8:11" ht="12.75" customHeight="1" x14ac:dyDescent="0.2">
      <c r="H232" s="3"/>
      <c r="K232" s="3"/>
    </row>
    <row r="233" spans="8:11" ht="12.75" customHeight="1" x14ac:dyDescent="0.2">
      <c r="H233" s="3"/>
      <c r="K233" s="3"/>
    </row>
    <row r="234" spans="8:11" ht="12.75" customHeight="1" x14ac:dyDescent="0.2">
      <c r="H234" s="3"/>
      <c r="K234" s="3"/>
    </row>
    <row r="235" spans="8:11" ht="12.75" customHeight="1" x14ac:dyDescent="0.2">
      <c r="H235" s="3"/>
      <c r="K235" s="3"/>
    </row>
    <row r="236" spans="8:11" ht="12.75" customHeight="1" x14ac:dyDescent="0.2">
      <c r="H236" s="3"/>
      <c r="K236" s="3"/>
    </row>
    <row r="237" spans="8:11" ht="12.75" customHeight="1" x14ac:dyDescent="0.2">
      <c r="H237" s="3"/>
      <c r="K237" s="3"/>
    </row>
    <row r="238" spans="8:11" ht="12.75" customHeight="1" x14ac:dyDescent="0.2">
      <c r="H238" s="3"/>
      <c r="K238" s="3"/>
    </row>
    <row r="239" spans="8:11" ht="12.75" customHeight="1" x14ac:dyDescent="0.2">
      <c r="H239" s="3"/>
      <c r="K239" s="3"/>
    </row>
    <row r="240" spans="8:11" ht="12.75" customHeight="1" x14ac:dyDescent="0.2">
      <c r="H240" s="3"/>
      <c r="K240" s="3"/>
    </row>
    <row r="241" spans="8:11" ht="12.75" customHeight="1" x14ac:dyDescent="0.2">
      <c r="H241" s="3"/>
      <c r="K241" s="3"/>
    </row>
    <row r="242" spans="8:11" ht="12.75" customHeight="1" x14ac:dyDescent="0.2">
      <c r="H242" s="3"/>
      <c r="K242" s="3"/>
    </row>
    <row r="243" spans="8:11" ht="12.75" customHeight="1" x14ac:dyDescent="0.2">
      <c r="H243" s="3"/>
      <c r="K243" s="3"/>
    </row>
    <row r="244" spans="8:11" ht="12.75" customHeight="1" x14ac:dyDescent="0.2">
      <c r="H244" s="3"/>
      <c r="K244" s="3"/>
    </row>
    <row r="245" spans="8:11" ht="12.75" customHeight="1" x14ac:dyDescent="0.2">
      <c r="H245" s="3"/>
      <c r="K245" s="3"/>
    </row>
    <row r="246" spans="8:11" ht="12.75" customHeight="1" x14ac:dyDescent="0.2">
      <c r="H246" s="3"/>
      <c r="K246" s="3"/>
    </row>
    <row r="247" spans="8:11" ht="12.75" customHeight="1" x14ac:dyDescent="0.2">
      <c r="H247" s="3"/>
      <c r="K247" s="3"/>
    </row>
    <row r="248" spans="8:11" ht="12.75" customHeight="1" x14ac:dyDescent="0.2">
      <c r="H248" s="3"/>
      <c r="K248" s="3"/>
    </row>
    <row r="249" spans="8:11" ht="12.75" customHeight="1" x14ac:dyDescent="0.2">
      <c r="H249" s="3"/>
      <c r="K249" s="3"/>
    </row>
    <row r="250" spans="8:11" ht="12.75" customHeight="1" x14ac:dyDescent="0.2">
      <c r="H250" s="3"/>
      <c r="K250" s="3"/>
    </row>
    <row r="251" spans="8:11" ht="12.75" customHeight="1" x14ac:dyDescent="0.2">
      <c r="H251" s="3"/>
      <c r="K251" s="3"/>
    </row>
    <row r="252" spans="8:11" ht="12.75" customHeight="1" x14ac:dyDescent="0.2">
      <c r="H252" s="3"/>
      <c r="K252" s="3"/>
    </row>
    <row r="253" spans="8:11" ht="12.75" customHeight="1" x14ac:dyDescent="0.2">
      <c r="H253" s="3"/>
      <c r="K253" s="3"/>
    </row>
    <row r="254" spans="8:11" ht="12.75" customHeight="1" x14ac:dyDescent="0.2">
      <c r="H254" s="3"/>
      <c r="K254" s="3"/>
    </row>
    <row r="255" spans="8:11" ht="12.75" customHeight="1" x14ac:dyDescent="0.2">
      <c r="H255" s="3"/>
      <c r="K255" s="3"/>
    </row>
    <row r="256" spans="8:11" ht="12.75" customHeight="1" x14ac:dyDescent="0.2">
      <c r="H256" s="3"/>
      <c r="K256" s="3"/>
    </row>
    <row r="257" spans="8:11" ht="12.75" customHeight="1" x14ac:dyDescent="0.2">
      <c r="H257" s="3"/>
      <c r="K257" s="3"/>
    </row>
    <row r="258" spans="8:11" ht="12.75" customHeight="1" x14ac:dyDescent="0.2">
      <c r="H258" s="3"/>
      <c r="K258" s="3"/>
    </row>
    <row r="259" spans="8:11" ht="12.75" customHeight="1" x14ac:dyDescent="0.2">
      <c r="H259" s="3"/>
      <c r="K259" s="3"/>
    </row>
    <row r="260" spans="8:11" ht="12.75" customHeight="1" x14ac:dyDescent="0.2">
      <c r="H260" s="3"/>
      <c r="K260" s="3"/>
    </row>
    <row r="261" spans="8:11" ht="12.75" customHeight="1" x14ac:dyDescent="0.2">
      <c r="H261" s="3"/>
      <c r="K261" s="3"/>
    </row>
    <row r="262" spans="8:11" ht="12.75" customHeight="1" x14ac:dyDescent="0.2">
      <c r="H262" s="3"/>
      <c r="K262" s="3"/>
    </row>
    <row r="263" spans="8:11" ht="12.75" customHeight="1" x14ac:dyDescent="0.2">
      <c r="H263" s="3"/>
      <c r="K263" s="3"/>
    </row>
    <row r="264" spans="8:11" ht="12.75" customHeight="1" x14ac:dyDescent="0.2">
      <c r="H264" s="3"/>
      <c r="K264" s="3"/>
    </row>
    <row r="265" spans="8:11" ht="12.75" customHeight="1" x14ac:dyDescent="0.2">
      <c r="H265" s="3"/>
      <c r="K265" s="3"/>
    </row>
    <row r="266" spans="8:11" ht="12.75" customHeight="1" x14ac:dyDescent="0.2">
      <c r="H266" s="3"/>
      <c r="K266" s="3"/>
    </row>
    <row r="267" spans="8:11" ht="12.75" customHeight="1" x14ac:dyDescent="0.2">
      <c r="H267" s="3"/>
      <c r="K267" s="3"/>
    </row>
    <row r="268" spans="8:11" ht="12.75" customHeight="1" x14ac:dyDescent="0.2">
      <c r="H268" s="3"/>
      <c r="K268" s="3"/>
    </row>
    <row r="269" spans="8:11" ht="12.75" customHeight="1" x14ac:dyDescent="0.2">
      <c r="H269" s="3"/>
      <c r="K269" s="3"/>
    </row>
    <row r="270" spans="8:11" ht="12.75" customHeight="1" x14ac:dyDescent="0.2">
      <c r="H270" s="3"/>
      <c r="K270" s="3"/>
    </row>
    <row r="271" spans="8:11" ht="12.75" customHeight="1" x14ac:dyDescent="0.2">
      <c r="H271" s="3"/>
      <c r="K271" s="3"/>
    </row>
    <row r="272" spans="8:11" ht="12.75" customHeight="1" x14ac:dyDescent="0.2">
      <c r="H272" s="3"/>
      <c r="K272" s="3"/>
    </row>
    <row r="273" spans="8:11" ht="12.75" customHeight="1" x14ac:dyDescent="0.2">
      <c r="H273" s="3"/>
      <c r="K273" s="3"/>
    </row>
    <row r="274" spans="8:11" ht="12.75" customHeight="1" x14ac:dyDescent="0.2">
      <c r="H274" s="3"/>
      <c r="K274" s="3"/>
    </row>
    <row r="275" spans="8:11" ht="12.75" customHeight="1" x14ac:dyDescent="0.2">
      <c r="H275" s="3"/>
      <c r="K275" s="3"/>
    </row>
    <row r="276" spans="8:11" ht="12.75" customHeight="1" x14ac:dyDescent="0.2">
      <c r="H276" s="3"/>
      <c r="K276" s="3"/>
    </row>
    <row r="277" spans="8:11" ht="12.75" customHeight="1" x14ac:dyDescent="0.2">
      <c r="H277" s="3"/>
      <c r="K277" s="3"/>
    </row>
    <row r="278" spans="8:11" ht="12.75" customHeight="1" x14ac:dyDescent="0.2">
      <c r="H278" s="3"/>
      <c r="K278" s="3"/>
    </row>
    <row r="279" spans="8:11" ht="12.75" customHeight="1" x14ac:dyDescent="0.2">
      <c r="H279" s="3"/>
      <c r="K279" s="3"/>
    </row>
    <row r="280" spans="8:11" ht="12.75" customHeight="1" x14ac:dyDescent="0.2">
      <c r="H280" s="3"/>
      <c r="K280" s="3"/>
    </row>
    <row r="281" spans="8:11" ht="12.75" customHeight="1" x14ac:dyDescent="0.2">
      <c r="H281" s="3"/>
      <c r="K281" s="3"/>
    </row>
    <row r="282" spans="8:11" ht="12.75" customHeight="1" x14ac:dyDescent="0.2">
      <c r="H282" s="3"/>
      <c r="K282" s="3"/>
    </row>
    <row r="283" spans="8:11" ht="12.75" customHeight="1" x14ac:dyDescent="0.2">
      <c r="H283" s="3"/>
      <c r="K283" s="3"/>
    </row>
    <row r="284" spans="8:11" ht="12.75" customHeight="1" x14ac:dyDescent="0.2">
      <c r="H284" s="3"/>
      <c r="K284" s="3"/>
    </row>
    <row r="285" spans="8:11" ht="12.75" customHeight="1" x14ac:dyDescent="0.2">
      <c r="H285" s="3"/>
      <c r="K285" s="3"/>
    </row>
    <row r="286" spans="8:11" ht="12.75" customHeight="1" x14ac:dyDescent="0.2">
      <c r="H286" s="3"/>
      <c r="K286" s="3"/>
    </row>
    <row r="287" spans="8:11" ht="12.75" customHeight="1" x14ac:dyDescent="0.2">
      <c r="H287" s="3"/>
      <c r="K287" s="3"/>
    </row>
    <row r="288" spans="8:11" ht="12.75" customHeight="1" x14ac:dyDescent="0.2">
      <c r="H288" s="3"/>
      <c r="K288" s="3"/>
    </row>
    <row r="289" spans="8:11" ht="12.75" customHeight="1" x14ac:dyDescent="0.2">
      <c r="H289" s="3"/>
      <c r="K289" s="3"/>
    </row>
    <row r="290" spans="8:11" ht="12.75" customHeight="1" x14ac:dyDescent="0.2">
      <c r="H290" s="3"/>
      <c r="K290" s="3"/>
    </row>
    <row r="291" spans="8:11" ht="12.75" customHeight="1" x14ac:dyDescent="0.2">
      <c r="H291" s="3"/>
      <c r="K291" s="3"/>
    </row>
    <row r="292" spans="8:11" ht="12.75" customHeight="1" x14ac:dyDescent="0.2">
      <c r="H292" s="3"/>
      <c r="K292" s="3"/>
    </row>
    <row r="293" spans="8:11" ht="12.75" customHeight="1" x14ac:dyDescent="0.2">
      <c r="H293" s="3"/>
      <c r="K293" s="3"/>
    </row>
    <row r="294" spans="8:11" ht="12.75" customHeight="1" x14ac:dyDescent="0.2">
      <c r="H294" s="3"/>
      <c r="K294" s="3"/>
    </row>
    <row r="295" spans="8:11" ht="12.75" customHeight="1" x14ac:dyDescent="0.2">
      <c r="H295" s="3"/>
      <c r="K295" s="3"/>
    </row>
    <row r="296" spans="8:11" ht="12.75" customHeight="1" x14ac:dyDescent="0.2">
      <c r="H296" s="3"/>
      <c r="K296" s="3"/>
    </row>
    <row r="297" spans="8:11" ht="12.75" customHeight="1" x14ac:dyDescent="0.2">
      <c r="H297" s="3"/>
      <c r="K297" s="3"/>
    </row>
    <row r="298" spans="8:11" ht="12.75" customHeight="1" x14ac:dyDescent="0.2">
      <c r="H298" s="3"/>
      <c r="K298" s="3"/>
    </row>
    <row r="299" spans="8:11" ht="12.75" customHeight="1" x14ac:dyDescent="0.2">
      <c r="H299" s="3"/>
      <c r="K299" s="3"/>
    </row>
    <row r="300" spans="8:11" ht="12.75" customHeight="1" x14ac:dyDescent="0.2">
      <c r="H300" s="3"/>
      <c r="K300" s="3"/>
    </row>
    <row r="301" spans="8:11" ht="12.75" customHeight="1" x14ac:dyDescent="0.2">
      <c r="H301" s="3"/>
      <c r="K301" s="3"/>
    </row>
    <row r="302" spans="8:11" ht="12.75" customHeight="1" x14ac:dyDescent="0.2">
      <c r="H302" s="3"/>
      <c r="K302" s="3"/>
    </row>
    <row r="303" spans="8:11" ht="12.75" customHeight="1" x14ac:dyDescent="0.2">
      <c r="H303" s="3"/>
      <c r="K303" s="3"/>
    </row>
    <row r="304" spans="8:11" ht="12.75" customHeight="1" x14ac:dyDescent="0.2">
      <c r="H304" s="3"/>
      <c r="K304" s="3"/>
    </row>
    <row r="305" spans="8:11" ht="12.75" customHeight="1" x14ac:dyDescent="0.2">
      <c r="H305" s="3"/>
      <c r="K305" s="3"/>
    </row>
    <row r="306" spans="8:11" ht="12.75" customHeight="1" x14ac:dyDescent="0.2">
      <c r="H306" s="3"/>
      <c r="K306" s="3"/>
    </row>
    <row r="307" spans="8:11" ht="12.75" customHeight="1" x14ac:dyDescent="0.2">
      <c r="H307" s="3"/>
      <c r="K307" s="3"/>
    </row>
    <row r="308" spans="8:11" ht="12.75" customHeight="1" x14ac:dyDescent="0.2">
      <c r="H308" s="3"/>
      <c r="K308" s="3"/>
    </row>
    <row r="309" spans="8:11" ht="12.75" customHeight="1" x14ac:dyDescent="0.2">
      <c r="H309" s="3"/>
      <c r="K309" s="3"/>
    </row>
    <row r="310" spans="8:11" ht="12.75" customHeight="1" x14ac:dyDescent="0.2">
      <c r="H310" s="3"/>
      <c r="K310" s="3"/>
    </row>
    <row r="311" spans="8:11" ht="12.75" customHeight="1" x14ac:dyDescent="0.2">
      <c r="H311" s="3"/>
      <c r="K311" s="3"/>
    </row>
    <row r="312" spans="8:11" ht="12.75" customHeight="1" x14ac:dyDescent="0.2">
      <c r="H312" s="3"/>
      <c r="K312" s="3"/>
    </row>
    <row r="313" spans="8:11" ht="12.75" customHeight="1" x14ac:dyDescent="0.2">
      <c r="H313" s="3"/>
      <c r="K313" s="3"/>
    </row>
    <row r="314" spans="8:11" ht="12.75" customHeight="1" x14ac:dyDescent="0.2">
      <c r="H314" s="3"/>
      <c r="K314" s="3"/>
    </row>
    <row r="315" spans="8:11" ht="12.75" customHeight="1" x14ac:dyDescent="0.2">
      <c r="H315" s="3"/>
      <c r="K315" s="3"/>
    </row>
    <row r="316" spans="8:11" ht="12.75" customHeight="1" x14ac:dyDescent="0.2">
      <c r="H316" s="3"/>
      <c r="K316" s="3"/>
    </row>
    <row r="317" spans="8:11" ht="12.75" customHeight="1" x14ac:dyDescent="0.2">
      <c r="H317" s="3"/>
      <c r="K317" s="3"/>
    </row>
    <row r="318" spans="8:11" ht="12.75" customHeight="1" x14ac:dyDescent="0.2">
      <c r="H318" s="3"/>
      <c r="K318" s="3"/>
    </row>
    <row r="319" spans="8:11" ht="12.75" customHeight="1" x14ac:dyDescent="0.2">
      <c r="H319" s="3"/>
      <c r="K319" s="3"/>
    </row>
    <row r="320" spans="8:11" ht="12.75" customHeight="1" x14ac:dyDescent="0.2">
      <c r="H320" s="3"/>
      <c r="K320" s="3"/>
    </row>
    <row r="321" spans="8:11" ht="12.75" customHeight="1" x14ac:dyDescent="0.2">
      <c r="H321" s="3"/>
      <c r="K321" s="3"/>
    </row>
    <row r="322" spans="8:11" ht="12.75" customHeight="1" x14ac:dyDescent="0.2">
      <c r="H322" s="3"/>
      <c r="K322" s="3"/>
    </row>
    <row r="323" spans="8:11" ht="12.75" customHeight="1" x14ac:dyDescent="0.2">
      <c r="H323" s="3"/>
      <c r="K323" s="3"/>
    </row>
    <row r="324" spans="8:11" ht="12.75" customHeight="1" x14ac:dyDescent="0.2">
      <c r="H324" s="3"/>
      <c r="K324" s="3"/>
    </row>
    <row r="325" spans="8:11" ht="12.75" customHeight="1" x14ac:dyDescent="0.2">
      <c r="H325" s="3"/>
      <c r="K325" s="3"/>
    </row>
    <row r="326" spans="8:11" ht="12.75" customHeight="1" x14ac:dyDescent="0.2">
      <c r="H326" s="3"/>
      <c r="K326" s="3"/>
    </row>
    <row r="327" spans="8:11" ht="12.75" customHeight="1" x14ac:dyDescent="0.2">
      <c r="H327" s="3"/>
      <c r="K327" s="3"/>
    </row>
    <row r="328" spans="8:11" ht="12.75" customHeight="1" x14ac:dyDescent="0.2">
      <c r="H328" s="3"/>
      <c r="K328" s="3"/>
    </row>
    <row r="329" spans="8:11" ht="12.75" customHeight="1" x14ac:dyDescent="0.2">
      <c r="H329" s="3"/>
      <c r="K329" s="3"/>
    </row>
    <row r="330" spans="8:11" ht="12.75" customHeight="1" x14ac:dyDescent="0.2">
      <c r="H330" s="3"/>
      <c r="K330" s="3"/>
    </row>
    <row r="331" spans="8:11" ht="12.75" customHeight="1" x14ac:dyDescent="0.2">
      <c r="H331" s="3"/>
      <c r="K331" s="3"/>
    </row>
    <row r="332" spans="8:11" ht="12.75" customHeight="1" x14ac:dyDescent="0.2">
      <c r="H332" s="3"/>
      <c r="K332" s="3"/>
    </row>
    <row r="333" spans="8:11" ht="12.75" customHeight="1" x14ac:dyDescent="0.2">
      <c r="H333" s="3"/>
      <c r="K333" s="3"/>
    </row>
    <row r="334" spans="8:11" ht="12.75" customHeight="1" x14ac:dyDescent="0.2">
      <c r="H334" s="3"/>
      <c r="K334" s="3"/>
    </row>
    <row r="335" spans="8:11" ht="12.75" customHeight="1" x14ac:dyDescent="0.2">
      <c r="H335" s="3"/>
      <c r="K335" s="3"/>
    </row>
    <row r="336" spans="8:11" ht="12.75" customHeight="1" x14ac:dyDescent="0.2">
      <c r="H336" s="3"/>
      <c r="K336" s="3"/>
    </row>
    <row r="337" spans="8:11" ht="12.75" customHeight="1" x14ac:dyDescent="0.2">
      <c r="H337" s="3"/>
      <c r="K337" s="3"/>
    </row>
    <row r="338" spans="8:11" ht="12.75" customHeight="1" x14ac:dyDescent="0.2">
      <c r="H338" s="3"/>
      <c r="K338" s="3"/>
    </row>
    <row r="339" spans="8:11" ht="12.75" customHeight="1" x14ac:dyDescent="0.2">
      <c r="H339" s="3"/>
      <c r="K339" s="3"/>
    </row>
    <row r="340" spans="8:11" ht="12.75" customHeight="1" x14ac:dyDescent="0.2">
      <c r="H340" s="3"/>
      <c r="K340" s="3"/>
    </row>
    <row r="341" spans="8:11" ht="12.75" customHeight="1" x14ac:dyDescent="0.2">
      <c r="H341" s="3"/>
      <c r="K341" s="3"/>
    </row>
    <row r="342" spans="8:11" ht="12.75" customHeight="1" x14ac:dyDescent="0.2">
      <c r="H342" s="3"/>
      <c r="K342" s="3"/>
    </row>
    <row r="343" spans="8:11" ht="12.75" customHeight="1" x14ac:dyDescent="0.2">
      <c r="H343" s="3"/>
      <c r="K343" s="3"/>
    </row>
    <row r="344" spans="8:11" ht="12.75" customHeight="1" x14ac:dyDescent="0.2">
      <c r="H344" s="3"/>
      <c r="K344" s="3"/>
    </row>
    <row r="345" spans="8:11" ht="12.75" customHeight="1" x14ac:dyDescent="0.2">
      <c r="H345" s="3"/>
      <c r="K345" s="3"/>
    </row>
    <row r="346" spans="8:11" ht="12.75" customHeight="1" x14ac:dyDescent="0.2">
      <c r="H346" s="3"/>
      <c r="K346" s="3"/>
    </row>
    <row r="347" spans="8:11" ht="12.75" customHeight="1" x14ac:dyDescent="0.2">
      <c r="H347" s="3"/>
      <c r="K347" s="3"/>
    </row>
    <row r="348" spans="8:11" ht="12.75" customHeight="1" x14ac:dyDescent="0.2">
      <c r="H348" s="3"/>
      <c r="K348" s="3"/>
    </row>
    <row r="349" spans="8:11" ht="12.75" customHeight="1" x14ac:dyDescent="0.2">
      <c r="H349" s="3"/>
      <c r="K349" s="3"/>
    </row>
    <row r="350" spans="8:11" ht="12.75" customHeight="1" x14ac:dyDescent="0.2">
      <c r="H350" s="3"/>
      <c r="K350" s="3"/>
    </row>
    <row r="351" spans="8:11" ht="12.75" customHeight="1" x14ac:dyDescent="0.2">
      <c r="H351" s="3"/>
      <c r="K351" s="3"/>
    </row>
    <row r="352" spans="8:11" ht="12.75" customHeight="1" x14ac:dyDescent="0.2">
      <c r="H352" s="3"/>
      <c r="K352" s="3"/>
    </row>
    <row r="353" spans="8:11" ht="12.75" customHeight="1" x14ac:dyDescent="0.2">
      <c r="H353" s="3"/>
      <c r="K353" s="3"/>
    </row>
    <row r="354" spans="8:11" ht="12.75" customHeight="1" x14ac:dyDescent="0.2">
      <c r="H354" s="3"/>
      <c r="K354" s="3"/>
    </row>
    <row r="355" spans="8:11" ht="12.75" customHeight="1" x14ac:dyDescent="0.2">
      <c r="H355" s="3"/>
      <c r="K355" s="3"/>
    </row>
    <row r="356" spans="8:11" ht="12.75" customHeight="1" x14ac:dyDescent="0.2">
      <c r="H356" s="3"/>
      <c r="K356" s="3"/>
    </row>
    <row r="357" spans="8:11" ht="12.75" customHeight="1" x14ac:dyDescent="0.2">
      <c r="H357" s="3"/>
      <c r="K357" s="3"/>
    </row>
    <row r="358" spans="8:11" ht="12.75" customHeight="1" x14ac:dyDescent="0.2">
      <c r="H358" s="3"/>
      <c r="K358" s="3"/>
    </row>
    <row r="359" spans="8:11" ht="12.75" customHeight="1" x14ac:dyDescent="0.2">
      <c r="H359" s="3"/>
      <c r="K359" s="3"/>
    </row>
    <row r="360" spans="8:11" ht="12.75" customHeight="1" x14ac:dyDescent="0.2">
      <c r="H360" s="3"/>
      <c r="K360" s="3"/>
    </row>
    <row r="361" spans="8:11" ht="12.75" customHeight="1" x14ac:dyDescent="0.2">
      <c r="H361" s="3"/>
      <c r="K361" s="3"/>
    </row>
    <row r="362" spans="8:11" ht="12.75" customHeight="1" x14ac:dyDescent="0.2">
      <c r="H362" s="3"/>
      <c r="K362" s="3"/>
    </row>
    <row r="363" spans="8:11" ht="12.75" customHeight="1" x14ac:dyDescent="0.2">
      <c r="H363" s="3"/>
      <c r="K363" s="3"/>
    </row>
    <row r="364" spans="8:11" ht="12.75" customHeight="1" x14ac:dyDescent="0.2">
      <c r="H364" s="3"/>
      <c r="K364" s="3"/>
    </row>
    <row r="365" spans="8:11" ht="12.75" customHeight="1" x14ac:dyDescent="0.2">
      <c r="H365" s="3"/>
      <c r="K365" s="3"/>
    </row>
    <row r="366" spans="8:11" ht="12.75" customHeight="1" x14ac:dyDescent="0.2">
      <c r="H366" s="3"/>
      <c r="K366" s="3"/>
    </row>
    <row r="367" spans="8:11" ht="12.75" customHeight="1" x14ac:dyDescent="0.2">
      <c r="H367" s="3"/>
      <c r="K367" s="3"/>
    </row>
    <row r="368" spans="8:11" ht="12.75" customHeight="1" x14ac:dyDescent="0.2">
      <c r="H368" s="3"/>
      <c r="K368" s="3"/>
    </row>
    <row r="369" spans="8:11" ht="12.75" customHeight="1" x14ac:dyDescent="0.2">
      <c r="H369" s="3"/>
      <c r="K369" s="3"/>
    </row>
    <row r="370" spans="8:11" ht="12.75" customHeight="1" x14ac:dyDescent="0.2">
      <c r="H370" s="3"/>
      <c r="K370" s="3"/>
    </row>
    <row r="371" spans="8:11" ht="12.75" customHeight="1" x14ac:dyDescent="0.2">
      <c r="H371" s="3"/>
      <c r="K371" s="3"/>
    </row>
    <row r="372" spans="8:11" ht="12.75" customHeight="1" x14ac:dyDescent="0.2">
      <c r="H372" s="3"/>
      <c r="K372" s="3"/>
    </row>
    <row r="373" spans="8:11" ht="12.75" customHeight="1" x14ac:dyDescent="0.2">
      <c r="H373" s="3"/>
      <c r="K373" s="3"/>
    </row>
    <row r="374" spans="8:11" ht="12.75" customHeight="1" x14ac:dyDescent="0.2">
      <c r="H374" s="3"/>
      <c r="K374" s="3"/>
    </row>
    <row r="375" spans="8:11" ht="12.75" customHeight="1" x14ac:dyDescent="0.2">
      <c r="H375" s="3"/>
      <c r="K375" s="3"/>
    </row>
    <row r="376" spans="8:11" ht="12.75" customHeight="1" x14ac:dyDescent="0.2">
      <c r="H376" s="3"/>
      <c r="K376" s="3"/>
    </row>
    <row r="377" spans="8:11" ht="12.75" customHeight="1" x14ac:dyDescent="0.2">
      <c r="H377" s="3"/>
      <c r="K377" s="3"/>
    </row>
    <row r="378" spans="8:11" ht="12.75" customHeight="1" x14ac:dyDescent="0.2">
      <c r="H378" s="3"/>
      <c r="K378" s="3"/>
    </row>
    <row r="379" spans="8:11" ht="12.75" customHeight="1" x14ac:dyDescent="0.2">
      <c r="H379" s="3"/>
      <c r="K379" s="3"/>
    </row>
    <row r="380" spans="8:11" ht="12.75" customHeight="1" x14ac:dyDescent="0.2">
      <c r="H380" s="3"/>
      <c r="K380" s="3"/>
    </row>
    <row r="381" spans="8:11" ht="12.75" customHeight="1" x14ac:dyDescent="0.2">
      <c r="H381" s="3"/>
      <c r="K381" s="3"/>
    </row>
    <row r="382" spans="8:11" ht="12.75" customHeight="1" x14ac:dyDescent="0.2">
      <c r="H382" s="3"/>
      <c r="K382" s="3"/>
    </row>
    <row r="383" spans="8:11" ht="12.75" customHeight="1" x14ac:dyDescent="0.2">
      <c r="H383" s="3"/>
      <c r="K383" s="3"/>
    </row>
    <row r="384" spans="8:11" ht="12.75" customHeight="1" x14ac:dyDescent="0.2">
      <c r="H384" s="3"/>
      <c r="K384" s="3"/>
    </row>
    <row r="385" spans="8:11" ht="12.75" customHeight="1" x14ac:dyDescent="0.2">
      <c r="H385" s="3"/>
      <c r="K385" s="3"/>
    </row>
    <row r="386" spans="8:11" ht="12.75" customHeight="1" x14ac:dyDescent="0.2">
      <c r="H386" s="3"/>
      <c r="K386" s="3"/>
    </row>
    <row r="387" spans="8:11" ht="12.75" customHeight="1" x14ac:dyDescent="0.2">
      <c r="H387" s="3"/>
      <c r="K387" s="3"/>
    </row>
    <row r="388" spans="8:11" ht="12.75" customHeight="1" x14ac:dyDescent="0.2">
      <c r="H388" s="3"/>
      <c r="K388" s="3"/>
    </row>
    <row r="389" spans="8:11" ht="12.75" customHeight="1" x14ac:dyDescent="0.2">
      <c r="H389" s="3"/>
      <c r="K389" s="3"/>
    </row>
    <row r="390" spans="8:11" ht="12.75" customHeight="1" x14ac:dyDescent="0.2">
      <c r="H390" s="3"/>
      <c r="K390" s="3"/>
    </row>
    <row r="391" spans="8:11" ht="12.75" customHeight="1" x14ac:dyDescent="0.2">
      <c r="H391" s="3"/>
      <c r="K391" s="3"/>
    </row>
    <row r="392" spans="8:11" ht="12.75" customHeight="1" x14ac:dyDescent="0.2">
      <c r="H392" s="3"/>
      <c r="K392" s="3"/>
    </row>
    <row r="393" spans="8:11" ht="12.75" customHeight="1" x14ac:dyDescent="0.2">
      <c r="H393" s="3"/>
      <c r="K393" s="3"/>
    </row>
    <row r="394" spans="8:11" ht="12.75" customHeight="1" x14ac:dyDescent="0.2">
      <c r="H394" s="3"/>
      <c r="K394" s="3"/>
    </row>
    <row r="395" spans="8:11" ht="12.75" customHeight="1" x14ac:dyDescent="0.2">
      <c r="H395" s="3"/>
      <c r="K395" s="3"/>
    </row>
    <row r="396" spans="8:11" ht="12.75" customHeight="1" x14ac:dyDescent="0.2">
      <c r="H396" s="3"/>
      <c r="K396" s="3"/>
    </row>
    <row r="397" spans="8:11" ht="12.75" customHeight="1" x14ac:dyDescent="0.2">
      <c r="H397" s="3"/>
      <c r="K397" s="3"/>
    </row>
    <row r="398" spans="8:11" ht="12.75" customHeight="1" x14ac:dyDescent="0.2">
      <c r="H398" s="3"/>
      <c r="K398" s="3"/>
    </row>
    <row r="399" spans="8:11" ht="12.75" customHeight="1" x14ac:dyDescent="0.2">
      <c r="H399" s="3"/>
      <c r="K399" s="3"/>
    </row>
    <row r="400" spans="8:11" ht="12.75" customHeight="1" x14ac:dyDescent="0.2">
      <c r="H400" s="3"/>
      <c r="K400" s="3"/>
    </row>
    <row r="401" spans="8:11" ht="12.75" customHeight="1" x14ac:dyDescent="0.2">
      <c r="H401" s="3"/>
      <c r="K401" s="3"/>
    </row>
    <row r="402" spans="8:11" ht="12.75" customHeight="1" x14ac:dyDescent="0.2">
      <c r="H402" s="3"/>
      <c r="K402" s="3"/>
    </row>
    <row r="403" spans="8:11" ht="12.75" customHeight="1" x14ac:dyDescent="0.2">
      <c r="H403" s="3"/>
      <c r="K403" s="3"/>
    </row>
    <row r="404" spans="8:11" ht="12.75" customHeight="1" x14ac:dyDescent="0.2">
      <c r="H404" s="3"/>
      <c r="K404" s="3"/>
    </row>
    <row r="405" spans="8:11" ht="12.75" customHeight="1" x14ac:dyDescent="0.2">
      <c r="H405" s="3"/>
      <c r="K405" s="3"/>
    </row>
    <row r="406" spans="8:11" ht="12.75" customHeight="1" x14ac:dyDescent="0.2">
      <c r="H406" s="3"/>
      <c r="K406" s="3"/>
    </row>
    <row r="407" spans="8:11" ht="12.75" customHeight="1" x14ac:dyDescent="0.2">
      <c r="H407" s="3"/>
      <c r="K407" s="3"/>
    </row>
    <row r="408" spans="8:11" ht="12.75" customHeight="1" x14ac:dyDescent="0.2">
      <c r="H408" s="3"/>
      <c r="K408" s="3"/>
    </row>
    <row r="409" spans="8:11" ht="12.75" customHeight="1" x14ac:dyDescent="0.2">
      <c r="H409" s="3"/>
      <c r="K409" s="3"/>
    </row>
    <row r="410" spans="8:11" ht="12.75" customHeight="1" x14ac:dyDescent="0.2">
      <c r="H410" s="3"/>
      <c r="K410" s="3"/>
    </row>
    <row r="411" spans="8:11" ht="12.75" customHeight="1" x14ac:dyDescent="0.2">
      <c r="H411" s="3"/>
      <c r="K411" s="3"/>
    </row>
    <row r="412" spans="8:11" ht="12.75" customHeight="1" x14ac:dyDescent="0.2">
      <c r="H412" s="3"/>
      <c r="K412" s="3"/>
    </row>
    <row r="413" spans="8:11" ht="12.75" customHeight="1" x14ac:dyDescent="0.2">
      <c r="H413" s="3"/>
      <c r="K413" s="3"/>
    </row>
    <row r="414" spans="8:11" ht="12.75" customHeight="1" x14ac:dyDescent="0.2">
      <c r="H414" s="3"/>
      <c r="K414" s="3"/>
    </row>
    <row r="415" spans="8:11" ht="12.75" customHeight="1" x14ac:dyDescent="0.2">
      <c r="H415" s="3"/>
      <c r="K415" s="3"/>
    </row>
    <row r="416" spans="8:11" ht="12.75" customHeight="1" x14ac:dyDescent="0.2">
      <c r="H416" s="3"/>
      <c r="K416" s="3"/>
    </row>
    <row r="417" spans="8:11" ht="12.75" customHeight="1" x14ac:dyDescent="0.2">
      <c r="H417" s="3"/>
      <c r="K417" s="3"/>
    </row>
    <row r="418" spans="8:11" ht="12.75" customHeight="1" x14ac:dyDescent="0.2">
      <c r="H418" s="3"/>
      <c r="K418" s="3"/>
    </row>
    <row r="419" spans="8:11" ht="12.75" customHeight="1" x14ac:dyDescent="0.2">
      <c r="H419" s="3"/>
      <c r="K419" s="3"/>
    </row>
    <row r="420" spans="8:11" ht="12.75" customHeight="1" x14ac:dyDescent="0.2">
      <c r="H420" s="3"/>
      <c r="K420" s="3"/>
    </row>
    <row r="421" spans="8:11" ht="12.75" customHeight="1" x14ac:dyDescent="0.2">
      <c r="H421" s="3"/>
      <c r="K421" s="3"/>
    </row>
    <row r="422" spans="8:11" ht="12.75" customHeight="1" x14ac:dyDescent="0.2">
      <c r="H422" s="3"/>
      <c r="K422" s="3"/>
    </row>
    <row r="423" spans="8:11" ht="12.75" customHeight="1" x14ac:dyDescent="0.2">
      <c r="H423" s="3"/>
      <c r="K423" s="3"/>
    </row>
    <row r="424" spans="8:11" ht="12.75" customHeight="1" x14ac:dyDescent="0.2">
      <c r="H424" s="3"/>
      <c r="K424" s="3"/>
    </row>
    <row r="425" spans="8:11" ht="12.75" customHeight="1" x14ac:dyDescent="0.2">
      <c r="H425" s="3"/>
      <c r="K425" s="3"/>
    </row>
    <row r="426" spans="8:11" ht="12.75" customHeight="1" x14ac:dyDescent="0.2">
      <c r="H426" s="3"/>
      <c r="K426" s="3"/>
    </row>
    <row r="427" spans="8:11" ht="12.75" customHeight="1" x14ac:dyDescent="0.2">
      <c r="H427" s="3"/>
      <c r="K427" s="3"/>
    </row>
    <row r="428" spans="8:11" ht="12.75" customHeight="1" x14ac:dyDescent="0.2">
      <c r="H428" s="3"/>
      <c r="K428" s="3"/>
    </row>
    <row r="429" spans="8:11" ht="12.75" customHeight="1" x14ac:dyDescent="0.2">
      <c r="H429" s="3"/>
      <c r="K429" s="3"/>
    </row>
    <row r="430" spans="8:11" ht="12.75" customHeight="1" x14ac:dyDescent="0.2">
      <c r="H430" s="3"/>
      <c r="K430" s="3"/>
    </row>
    <row r="431" spans="8:11" ht="12.75" customHeight="1" x14ac:dyDescent="0.2">
      <c r="H431" s="3"/>
      <c r="K431" s="3"/>
    </row>
    <row r="432" spans="8:11" ht="12.75" customHeight="1" x14ac:dyDescent="0.2">
      <c r="H432" s="3"/>
      <c r="K432" s="3"/>
    </row>
    <row r="433" spans="8:11" ht="12.75" customHeight="1" x14ac:dyDescent="0.2">
      <c r="H433" s="3"/>
      <c r="K433" s="3"/>
    </row>
    <row r="434" spans="8:11" ht="12.75" customHeight="1" x14ac:dyDescent="0.2">
      <c r="H434" s="3"/>
      <c r="K434" s="3"/>
    </row>
    <row r="435" spans="8:11" ht="12.75" customHeight="1" x14ac:dyDescent="0.2">
      <c r="H435" s="3"/>
      <c r="K435" s="3"/>
    </row>
    <row r="436" spans="8:11" ht="12.75" customHeight="1" x14ac:dyDescent="0.2">
      <c r="H436" s="3"/>
      <c r="K436" s="3"/>
    </row>
    <row r="437" spans="8:11" ht="12.75" customHeight="1" x14ac:dyDescent="0.2">
      <c r="H437" s="3"/>
      <c r="K437" s="3"/>
    </row>
    <row r="438" spans="8:11" ht="12.75" customHeight="1" x14ac:dyDescent="0.2">
      <c r="H438" s="3"/>
      <c r="K438" s="3"/>
    </row>
    <row r="439" spans="8:11" ht="12.75" customHeight="1" x14ac:dyDescent="0.2">
      <c r="H439" s="3"/>
      <c r="K439" s="3"/>
    </row>
    <row r="440" spans="8:11" ht="12.75" customHeight="1" x14ac:dyDescent="0.2">
      <c r="H440" s="3"/>
      <c r="K440" s="3"/>
    </row>
    <row r="441" spans="8:11" ht="12.75" customHeight="1" x14ac:dyDescent="0.2">
      <c r="H441" s="3"/>
      <c r="K441" s="3"/>
    </row>
    <row r="442" spans="8:11" ht="12.75" customHeight="1" x14ac:dyDescent="0.2">
      <c r="H442" s="3"/>
      <c r="K442" s="3"/>
    </row>
    <row r="443" spans="8:11" ht="12.75" customHeight="1" x14ac:dyDescent="0.2">
      <c r="H443" s="3"/>
      <c r="K443" s="3"/>
    </row>
    <row r="444" spans="8:11" ht="12.75" customHeight="1" x14ac:dyDescent="0.2">
      <c r="H444" s="3"/>
      <c r="K444" s="3"/>
    </row>
    <row r="445" spans="8:11" ht="12.75" customHeight="1" x14ac:dyDescent="0.2">
      <c r="H445" s="3"/>
      <c r="K445" s="3"/>
    </row>
    <row r="446" spans="8:11" ht="12.75" customHeight="1" x14ac:dyDescent="0.2">
      <c r="H446" s="3"/>
      <c r="K446" s="3"/>
    </row>
    <row r="447" spans="8:11" ht="12.75" customHeight="1" x14ac:dyDescent="0.2">
      <c r="H447" s="3"/>
      <c r="K447" s="3"/>
    </row>
    <row r="448" spans="8:11" ht="12.75" customHeight="1" x14ac:dyDescent="0.2">
      <c r="H448" s="3"/>
      <c r="K448" s="3"/>
    </row>
    <row r="449" spans="8:11" ht="12.75" customHeight="1" x14ac:dyDescent="0.2">
      <c r="H449" s="3"/>
      <c r="K449" s="3"/>
    </row>
    <row r="450" spans="8:11" ht="12.75" customHeight="1" x14ac:dyDescent="0.2">
      <c r="H450" s="3"/>
      <c r="K450" s="3"/>
    </row>
    <row r="451" spans="8:11" ht="12.75" customHeight="1" x14ac:dyDescent="0.2">
      <c r="H451" s="3"/>
      <c r="K451" s="3"/>
    </row>
    <row r="452" spans="8:11" ht="12.75" customHeight="1" x14ac:dyDescent="0.2">
      <c r="H452" s="3"/>
      <c r="K452" s="3"/>
    </row>
    <row r="453" spans="8:11" ht="12.75" customHeight="1" x14ac:dyDescent="0.2">
      <c r="H453" s="3"/>
      <c r="K453" s="3"/>
    </row>
    <row r="454" spans="8:11" ht="12.75" customHeight="1" x14ac:dyDescent="0.2">
      <c r="H454" s="3"/>
      <c r="K454" s="3"/>
    </row>
    <row r="455" spans="8:11" ht="12.75" customHeight="1" x14ac:dyDescent="0.2">
      <c r="H455" s="3"/>
      <c r="K455" s="3"/>
    </row>
    <row r="456" spans="8:11" ht="12.75" customHeight="1" x14ac:dyDescent="0.2">
      <c r="H456" s="3"/>
      <c r="K456" s="3"/>
    </row>
    <row r="457" spans="8:11" ht="12.75" customHeight="1" x14ac:dyDescent="0.2">
      <c r="H457" s="3"/>
      <c r="K457" s="3"/>
    </row>
    <row r="458" spans="8:11" ht="12.75" customHeight="1" x14ac:dyDescent="0.2">
      <c r="H458" s="3"/>
      <c r="K458" s="3"/>
    </row>
    <row r="459" spans="8:11" ht="12.75" customHeight="1" x14ac:dyDescent="0.2">
      <c r="H459" s="3"/>
      <c r="K459" s="3"/>
    </row>
    <row r="460" spans="8:11" ht="12.75" customHeight="1" x14ac:dyDescent="0.2">
      <c r="H460" s="3"/>
      <c r="K460" s="3"/>
    </row>
    <row r="461" spans="8:11" ht="12.75" customHeight="1" x14ac:dyDescent="0.2">
      <c r="H461" s="3"/>
      <c r="K461" s="3"/>
    </row>
    <row r="462" spans="8:11" ht="12.75" customHeight="1" x14ac:dyDescent="0.2">
      <c r="H462" s="3"/>
      <c r="K462" s="3"/>
    </row>
    <row r="463" spans="8:11" ht="12.75" customHeight="1" x14ac:dyDescent="0.2">
      <c r="H463" s="3"/>
      <c r="K463" s="3"/>
    </row>
    <row r="464" spans="8:11" ht="12.75" customHeight="1" x14ac:dyDescent="0.2">
      <c r="H464" s="3"/>
      <c r="K464" s="3"/>
    </row>
    <row r="465" spans="8:11" ht="12.75" customHeight="1" x14ac:dyDescent="0.2">
      <c r="H465" s="3"/>
      <c r="K465" s="3"/>
    </row>
    <row r="466" spans="8:11" ht="12.75" customHeight="1" x14ac:dyDescent="0.2">
      <c r="H466" s="3"/>
      <c r="K466" s="3"/>
    </row>
    <row r="467" spans="8:11" ht="12.75" customHeight="1" x14ac:dyDescent="0.2">
      <c r="H467" s="3"/>
      <c r="K467" s="3"/>
    </row>
    <row r="468" spans="8:11" ht="12.75" customHeight="1" x14ac:dyDescent="0.2">
      <c r="H468" s="3"/>
      <c r="K468" s="3"/>
    </row>
    <row r="469" spans="8:11" ht="12.75" customHeight="1" x14ac:dyDescent="0.2">
      <c r="H469" s="3"/>
      <c r="K469" s="3"/>
    </row>
    <row r="470" spans="8:11" ht="12.75" customHeight="1" x14ac:dyDescent="0.2">
      <c r="H470" s="3"/>
      <c r="K470" s="3"/>
    </row>
    <row r="471" spans="8:11" ht="12.75" customHeight="1" x14ac:dyDescent="0.2">
      <c r="H471" s="3"/>
      <c r="K471" s="3"/>
    </row>
    <row r="472" spans="8:11" ht="12.75" customHeight="1" x14ac:dyDescent="0.2">
      <c r="H472" s="3"/>
      <c r="K472" s="3"/>
    </row>
    <row r="473" spans="8:11" ht="12.75" customHeight="1" x14ac:dyDescent="0.2">
      <c r="H473" s="3"/>
      <c r="K473" s="3"/>
    </row>
    <row r="474" spans="8:11" ht="12.75" customHeight="1" x14ac:dyDescent="0.2">
      <c r="H474" s="3"/>
      <c r="K474" s="3"/>
    </row>
    <row r="475" spans="8:11" ht="12.75" customHeight="1" x14ac:dyDescent="0.2">
      <c r="H475" s="3"/>
      <c r="K475" s="3"/>
    </row>
    <row r="476" spans="8:11" ht="12.75" customHeight="1" x14ac:dyDescent="0.2">
      <c r="H476" s="3"/>
      <c r="K476" s="3"/>
    </row>
    <row r="477" spans="8:11" ht="12.75" customHeight="1" x14ac:dyDescent="0.2">
      <c r="H477" s="3"/>
      <c r="K477" s="3"/>
    </row>
    <row r="478" spans="8:11" ht="12.75" customHeight="1" x14ac:dyDescent="0.2">
      <c r="H478" s="3"/>
      <c r="K478" s="3"/>
    </row>
    <row r="479" spans="8:11" ht="12.75" customHeight="1" x14ac:dyDescent="0.2">
      <c r="H479" s="3"/>
      <c r="K479" s="3"/>
    </row>
    <row r="480" spans="8:11" ht="12.75" customHeight="1" x14ac:dyDescent="0.2">
      <c r="H480" s="3"/>
      <c r="K480" s="3"/>
    </row>
    <row r="481" spans="8:11" ht="12.75" customHeight="1" x14ac:dyDescent="0.2">
      <c r="H481" s="3"/>
      <c r="K481" s="3"/>
    </row>
    <row r="482" spans="8:11" ht="12.75" customHeight="1" x14ac:dyDescent="0.2">
      <c r="H482" s="3"/>
      <c r="K482" s="3"/>
    </row>
    <row r="483" spans="8:11" ht="12.75" customHeight="1" x14ac:dyDescent="0.2">
      <c r="H483" s="3"/>
      <c r="K483" s="3"/>
    </row>
    <row r="484" spans="8:11" ht="12.75" customHeight="1" x14ac:dyDescent="0.2">
      <c r="H484" s="3"/>
      <c r="K484" s="3"/>
    </row>
    <row r="485" spans="8:11" ht="12.75" customHeight="1" x14ac:dyDescent="0.2">
      <c r="H485" s="3"/>
      <c r="K485" s="3"/>
    </row>
    <row r="486" spans="8:11" ht="12.75" customHeight="1" x14ac:dyDescent="0.2">
      <c r="H486" s="3"/>
      <c r="K486" s="3"/>
    </row>
    <row r="487" spans="8:11" ht="12.75" customHeight="1" x14ac:dyDescent="0.2">
      <c r="H487" s="3"/>
      <c r="K487" s="3"/>
    </row>
    <row r="488" spans="8:11" ht="12.75" customHeight="1" x14ac:dyDescent="0.2">
      <c r="H488" s="3"/>
      <c r="K488" s="3"/>
    </row>
    <row r="489" spans="8:11" ht="12.75" customHeight="1" x14ac:dyDescent="0.2">
      <c r="H489" s="3"/>
      <c r="K489" s="3"/>
    </row>
    <row r="490" spans="8:11" ht="12.75" customHeight="1" x14ac:dyDescent="0.2">
      <c r="H490" s="3"/>
      <c r="K490" s="3"/>
    </row>
    <row r="491" spans="8:11" ht="12.75" customHeight="1" x14ac:dyDescent="0.2">
      <c r="H491" s="3"/>
      <c r="K491" s="3"/>
    </row>
    <row r="492" spans="8:11" ht="12.75" customHeight="1" x14ac:dyDescent="0.2">
      <c r="H492" s="3"/>
      <c r="K492" s="3"/>
    </row>
    <row r="493" spans="8:11" ht="12.75" customHeight="1" x14ac:dyDescent="0.2">
      <c r="H493" s="3"/>
      <c r="K493" s="3"/>
    </row>
    <row r="494" spans="8:11" ht="12.75" customHeight="1" x14ac:dyDescent="0.2">
      <c r="H494" s="3"/>
      <c r="K494" s="3"/>
    </row>
    <row r="495" spans="8:11" ht="12.75" customHeight="1" x14ac:dyDescent="0.2">
      <c r="H495" s="3"/>
      <c r="K495" s="3"/>
    </row>
    <row r="496" spans="8:11" ht="12.75" customHeight="1" x14ac:dyDescent="0.2">
      <c r="H496" s="3"/>
      <c r="K496" s="3"/>
    </row>
    <row r="497" spans="8:11" ht="12.75" customHeight="1" x14ac:dyDescent="0.2">
      <c r="H497" s="3"/>
      <c r="K497" s="3"/>
    </row>
    <row r="498" spans="8:11" ht="12.75" customHeight="1" x14ac:dyDescent="0.2">
      <c r="H498" s="3"/>
      <c r="K498" s="3"/>
    </row>
    <row r="499" spans="8:11" ht="12.75" customHeight="1" x14ac:dyDescent="0.2">
      <c r="H499" s="3"/>
      <c r="K499" s="3"/>
    </row>
    <row r="500" spans="8:11" ht="12.75" customHeight="1" x14ac:dyDescent="0.2">
      <c r="H500" s="3"/>
      <c r="K500" s="3"/>
    </row>
    <row r="501" spans="8:11" ht="12.75" customHeight="1" x14ac:dyDescent="0.2">
      <c r="H501" s="3"/>
      <c r="K501" s="3"/>
    </row>
    <row r="502" spans="8:11" ht="12.75" customHeight="1" x14ac:dyDescent="0.2">
      <c r="H502" s="3"/>
      <c r="K502" s="3"/>
    </row>
    <row r="503" spans="8:11" ht="12.75" customHeight="1" x14ac:dyDescent="0.2">
      <c r="H503" s="3"/>
      <c r="K503" s="3"/>
    </row>
    <row r="504" spans="8:11" ht="12.75" customHeight="1" x14ac:dyDescent="0.2">
      <c r="H504" s="3"/>
      <c r="K504" s="3"/>
    </row>
    <row r="505" spans="8:11" ht="12.75" customHeight="1" x14ac:dyDescent="0.2">
      <c r="H505" s="3"/>
      <c r="K505" s="3"/>
    </row>
    <row r="506" spans="8:11" ht="12.75" customHeight="1" x14ac:dyDescent="0.2">
      <c r="H506" s="3"/>
      <c r="K506" s="3"/>
    </row>
    <row r="507" spans="8:11" ht="12.75" customHeight="1" x14ac:dyDescent="0.2">
      <c r="H507" s="3"/>
      <c r="K507" s="3"/>
    </row>
    <row r="508" spans="8:11" ht="12.75" customHeight="1" x14ac:dyDescent="0.2">
      <c r="H508" s="3"/>
      <c r="K508" s="3"/>
    </row>
    <row r="509" spans="8:11" ht="12.75" customHeight="1" x14ac:dyDescent="0.2">
      <c r="H509" s="3"/>
      <c r="K509" s="3"/>
    </row>
    <row r="510" spans="8:11" ht="12.75" customHeight="1" x14ac:dyDescent="0.2">
      <c r="H510" s="3"/>
      <c r="K510" s="3"/>
    </row>
    <row r="511" spans="8:11" ht="12.75" customHeight="1" x14ac:dyDescent="0.2">
      <c r="H511" s="3"/>
      <c r="K511" s="3"/>
    </row>
    <row r="512" spans="8:11" ht="12.75" customHeight="1" x14ac:dyDescent="0.2">
      <c r="H512" s="3"/>
      <c r="K512" s="3"/>
    </row>
    <row r="513" spans="8:11" ht="12.75" customHeight="1" x14ac:dyDescent="0.2">
      <c r="H513" s="3"/>
      <c r="K513" s="3"/>
    </row>
    <row r="514" spans="8:11" ht="12.75" customHeight="1" x14ac:dyDescent="0.2">
      <c r="H514" s="3"/>
      <c r="K514" s="3"/>
    </row>
    <row r="515" spans="8:11" ht="12.75" customHeight="1" x14ac:dyDescent="0.2">
      <c r="H515" s="3"/>
      <c r="K515" s="3"/>
    </row>
    <row r="516" spans="8:11" ht="12.75" customHeight="1" x14ac:dyDescent="0.2">
      <c r="H516" s="3"/>
      <c r="K516" s="3"/>
    </row>
    <row r="517" spans="8:11" ht="12.75" customHeight="1" x14ac:dyDescent="0.2">
      <c r="H517" s="3"/>
      <c r="K517" s="3"/>
    </row>
    <row r="518" spans="8:11" ht="12.75" customHeight="1" x14ac:dyDescent="0.2">
      <c r="H518" s="3"/>
      <c r="K518" s="3"/>
    </row>
    <row r="519" spans="8:11" ht="12.75" customHeight="1" x14ac:dyDescent="0.2">
      <c r="H519" s="3"/>
      <c r="K519" s="3"/>
    </row>
    <row r="520" spans="8:11" ht="12.75" customHeight="1" x14ac:dyDescent="0.2">
      <c r="H520" s="3"/>
      <c r="K520" s="3"/>
    </row>
    <row r="521" spans="8:11" ht="12.75" customHeight="1" x14ac:dyDescent="0.2">
      <c r="H521" s="3"/>
      <c r="K521" s="3"/>
    </row>
    <row r="522" spans="8:11" ht="12.75" customHeight="1" x14ac:dyDescent="0.2">
      <c r="H522" s="3"/>
      <c r="K522" s="3"/>
    </row>
    <row r="523" spans="8:11" ht="12.75" customHeight="1" x14ac:dyDescent="0.2">
      <c r="H523" s="3"/>
      <c r="K523" s="3"/>
    </row>
    <row r="524" spans="8:11" ht="12.75" customHeight="1" x14ac:dyDescent="0.2">
      <c r="H524" s="3"/>
      <c r="K524" s="3"/>
    </row>
    <row r="525" spans="8:11" ht="12.75" customHeight="1" x14ac:dyDescent="0.2">
      <c r="H525" s="3"/>
      <c r="K525" s="3"/>
    </row>
    <row r="526" spans="8:11" ht="12.75" customHeight="1" x14ac:dyDescent="0.2">
      <c r="H526" s="3"/>
      <c r="K526" s="3"/>
    </row>
    <row r="527" spans="8:11" ht="12.75" customHeight="1" x14ac:dyDescent="0.2">
      <c r="H527" s="3"/>
      <c r="K527" s="3"/>
    </row>
    <row r="528" spans="8:11" ht="12.75" customHeight="1" x14ac:dyDescent="0.2">
      <c r="H528" s="3"/>
      <c r="K528" s="3"/>
    </row>
    <row r="529" spans="8:11" ht="12.75" customHeight="1" x14ac:dyDescent="0.2">
      <c r="H529" s="3"/>
      <c r="K529" s="3"/>
    </row>
    <row r="530" spans="8:11" ht="12.75" customHeight="1" x14ac:dyDescent="0.2">
      <c r="H530" s="3"/>
      <c r="K530" s="3"/>
    </row>
    <row r="531" spans="8:11" ht="12.75" customHeight="1" x14ac:dyDescent="0.2">
      <c r="H531" s="3"/>
      <c r="K531" s="3"/>
    </row>
    <row r="532" spans="8:11" ht="12.75" customHeight="1" x14ac:dyDescent="0.2">
      <c r="H532" s="3"/>
      <c r="K532" s="3"/>
    </row>
    <row r="533" spans="8:11" ht="12.75" customHeight="1" x14ac:dyDescent="0.2">
      <c r="H533" s="3"/>
      <c r="K533" s="3"/>
    </row>
    <row r="534" spans="8:11" ht="12.75" customHeight="1" x14ac:dyDescent="0.2">
      <c r="H534" s="3"/>
      <c r="K534" s="3"/>
    </row>
    <row r="535" spans="8:11" ht="12.75" customHeight="1" x14ac:dyDescent="0.2">
      <c r="H535" s="3"/>
      <c r="K535" s="3"/>
    </row>
    <row r="536" spans="8:11" ht="12.75" customHeight="1" x14ac:dyDescent="0.2">
      <c r="H536" s="3"/>
      <c r="K536" s="3"/>
    </row>
    <row r="537" spans="8:11" ht="12.75" customHeight="1" x14ac:dyDescent="0.2">
      <c r="H537" s="3"/>
      <c r="K537" s="3"/>
    </row>
    <row r="538" spans="8:11" ht="12.75" customHeight="1" x14ac:dyDescent="0.2">
      <c r="H538" s="3"/>
      <c r="K538" s="3"/>
    </row>
    <row r="539" spans="8:11" ht="12.75" customHeight="1" x14ac:dyDescent="0.2">
      <c r="H539" s="3"/>
      <c r="K539" s="3"/>
    </row>
    <row r="540" spans="8:11" ht="12.75" customHeight="1" x14ac:dyDescent="0.2">
      <c r="H540" s="3"/>
      <c r="K540" s="3"/>
    </row>
    <row r="541" spans="8:11" ht="12.75" customHeight="1" x14ac:dyDescent="0.2">
      <c r="H541" s="3"/>
      <c r="K541" s="3"/>
    </row>
    <row r="542" spans="8:11" ht="12.75" customHeight="1" x14ac:dyDescent="0.2">
      <c r="H542" s="3"/>
      <c r="K542" s="3"/>
    </row>
    <row r="543" spans="8:11" ht="12.75" customHeight="1" x14ac:dyDescent="0.2">
      <c r="H543" s="3"/>
      <c r="K543" s="3"/>
    </row>
    <row r="544" spans="8:11" ht="12.75" customHeight="1" x14ac:dyDescent="0.2">
      <c r="H544" s="3"/>
      <c r="K544" s="3"/>
    </row>
    <row r="545" spans="8:11" ht="12.75" customHeight="1" x14ac:dyDescent="0.2">
      <c r="H545" s="3"/>
      <c r="K545" s="3"/>
    </row>
    <row r="546" spans="8:11" ht="12.75" customHeight="1" x14ac:dyDescent="0.2">
      <c r="H546" s="3"/>
      <c r="K546" s="3"/>
    </row>
    <row r="547" spans="8:11" ht="12.75" customHeight="1" x14ac:dyDescent="0.2">
      <c r="H547" s="3"/>
      <c r="K547" s="3"/>
    </row>
    <row r="548" spans="8:11" ht="12.75" customHeight="1" x14ac:dyDescent="0.2">
      <c r="H548" s="3"/>
      <c r="K548" s="3"/>
    </row>
    <row r="549" spans="8:11" ht="12.75" customHeight="1" x14ac:dyDescent="0.2">
      <c r="H549" s="3"/>
      <c r="K549" s="3"/>
    </row>
    <row r="550" spans="8:11" ht="12.75" customHeight="1" x14ac:dyDescent="0.2">
      <c r="H550" s="3"/>
      <c r="K550" s="3"/>
    </row>
    <row r="551" spans="8:11" ht="12.75" customHeight="1" x14ac:dyDescent="0.2">
      <c r="H551" s="3"/>
      <c r="K551" s="3"/>
    </row>
    <row r="552" spans="8:11" ht="12.75" customHeight="1" x14ac:dyDescent="0.2">
      <c r="H552" s="3"/>
      <c r="K552" s="3"/>
    </row>
    <row r="553" spans="8:11" ht="12.75" customHeight="1" x14ac:dyDescent="0.2">
      <c r="H553" s="3"/>
      <c r="K553" s="3"/>
    </row>
    <row r="554" spans="8:11" ht="12.75" customHeight="1" x14ac:dyDescent="0.2">
      <c r="H554" s="3"/>
      <c r="K554" s="3"/>
    </row>
    <row r="555" spans="8:11" ht="12.75" customHeight="1" x14ac:dyDescent="0.2">
      <c r="H555" s="3"/>
      <c r="K555" s="3"/>
    </row>
    <row r="556" spans="8:11" ht="12.75" customHeight="1" x14ac:dyDescent="0.2">
      <c r="H556" s="3"/>
      <c r="K556" s="3"/>
    </row>
    <row r="557" spans="8:11" ht="12.75" customHeight="1" x14ac:dyDescent="0.2">
      <c r="H557" s="3"/>
      <c r="K557" s="3"/>
    </row>
    <row r="558" spans="8:11" ht="12.75" customHeight="1" x14ac:dyDescent="0.2">
      <c r="H558" s="3"/>
      <c r="K558" s="3"/>
    </row>
    <row r="559" spans="8:11" ht="12.75" customHeight="1" x14ac:dyDescent="0.2">
      <c r="H559" s="3"/>
      <c r="K559" s="3"/>
    </row>
    <row r="560" spans="8:11" ht="12.75" customHeight="1" x14ac:dyDescent="0.2">
      <c r="H560" s="3"/>
      <c r="K560" s="3"/>
    </row>
    <row r="561" spans="8:11" ht="12.75" customHeight="1" x14ac:dyDescent="0.2">
      <c r="H561" s="3"/>
      <c r="K561" s="3"/>
    </row>
    <row r="562" spans="8:11" ht="12.75" customHeight="1" x14ac:dyDescent="0.2">
      <c r="H562" s="3"/>
      <c r="K562" s="3"/>
    </row>
    <row r="563" spans="8:11" ht="12.75" customHeight="1" x14ac:dyDescent="0.2">
      <c r="H563" s="3"/>
      <c r="K563" s="3"/>
    </row>
    <row r="564" spans="8:11" ht="12.75" customHeight="1" x14ac:dyDescent="0.2">
      <c r="H564" s="3"/>
      <c r="K564" s="3"/>
    </row>
    <row r="565" spans="8:11" ht="12.75" customHeight="1" x14ac:dyDescent="0.2">
      <c r="H565" s="3"/>
      <c r="K565" s="3"/>
    </row>
    <row r="566" spans="8:11" ht="12.75" customHeight="1" x14ac:dyDescent="0.2">
      <c r="H566" s="3"/>
      <c r="K566" s="3"/>
    </row>
    <row r="567" spans="8:11" ht="12.75" customHeight="1" x14ac:dyDescent="0.2">
      <c r="H567" s="3"/>
      <c r="K567" s="3"/>
    </row>
    <row r="568" spans="8:11" ht="12.75" customHeight="1" x14ac:dyDescent="0.2">
      <c r="H568" s="3"/>
      <c r="K568" s="3"/>
    </row>
    <row r="569" spans="8:11" ht="12.75" customHeight="1" x14ac:dyDescent="0.2">
      <c r="H569" s="3"/>
      <c r="K569" s="3"/>
    </row>
    <row r="570" spans="8:11" ht="12.75" customHeight="1" x14ac:dyDescent="0.2">
      <c r="H570" s="3"/>
      <c r="K570" s="3"/>
    </row>
    <row r="571" spans="8:11" ht="12.75" customHeight="1" x14ac:dyDescent="0.2">
      <c r="H571" s="3"/>
      <c r="K571" s="3"/>
    </row>
    <row r="572" spans="8:11" ht="12.75" customHeight="1" x14ac:dyDescent="0.2">
      <c r="H572" s="3"/>
      <c r="K572" s="3"/>
    </row>
    <row r="573" spans="8:11" ht="12.75" customHeight="1" x14ac:dyDescent="0.2">
      <c r="H573" s="3"/>
      <c r="K573" s="3"/>
    </row>
    <row r="574" spans="8:11" ht="12.75" customHeight="1" x14ac:dyDescent="0.2">
      <c r="H574" s="3"/>
      <c r="K574" s="3"/>
    </row>
    <row r="575" spans="8:11" ht="12.75" customHeight="1" x14ac:dyDescent="0.2">
      <c r="H575" s="3"/>
      <c r="K575" s="3"/>
    </row>
    <row r="576" spans="8:11" ht="12.75" customHeight="1" x14ac:dyDescent="0.2">
      <c r="H576" s="3"/>
      <c r="K576" s="3"/>
    </row>
    <row r="577" spans="8:11" ht="12.75" customHeight="1" x14ac:dyDescent="0.2">
      <c r="H577" s="3"/>
      <c r="K577" s="3"/>
    </row>
    <row r="578" spans="8:11" ht="12.75" customHeight="1" x14ac:dyDescent="0.2">
      <c r="H578" s="3"/>
      <c r="K578" s="3"/>
    </row>
    <row r="579" spans="8:11" ht="12.75" customHeight="1" x14ac:dyDescent="0.2">
      <c r="H579" s="3"/>
      <c r="K579" s="3"/>
    </row>
    <row r="580" spans="8:11" ht="12.75" customHeight="1" x14ac:dyDescent="0.2">
      <c r="H580" s="3"/>
      <c r="K580" s="3"/>
    </row>
    <row r="581" spans="8:11" ht="12.75" customHeight="1" x14ac:dyDescent="0.2">
      <c r="H581" s="3"/>
      <c r="K581" s="3"/>
    </row>
    <row r="582" spans="8:11" ht="12.75" customHeight="1" x14ac:dyDescent="0.2">
      <c r="H582" s="3"/>
      <c r="K582" s="3"/>
    </row>
    <row r="583" spans="8:11" ht="12.75" customHeight="1" x14ac:dyDescent="0.2">
      <c r="H583" s="3"/>
      <c r="K583" s="3"/>
    </row>
    <row r="584" spans="8:11" ht="12.75" customHeight="1" x14ac:dyDescent="0.2">
      <c r="H584" s="3"/>
      <c r="K584" s="3"/>
    </row>
    <row r="585" spans="8:11" ht="12.75" customHeight="1" x14ac:dyDescent="0.2">
      <c r="H585" s="3"/>
      <c r="K585" s="3"/>
    </row>
    <row r="586" spans="8:11" ht="12.75" customHeight="1" x14ac:dyDescent="0.2">
      <c r="H586" s="3"/>
      <c r="K586" s="3"/>
    </row>
    <row r="587" spans="8:11" ht="12.75" customHeight="1" x14ac:dyDescent="0.2">
      <c r="H587" s="3"/>
      <c r="K587" s="3"/>
    </row>
    <row r="588" spans="8:11" ht="12.75" customHeight="1" x14ac:dyDescent="0.2">
      <c r="H588" s="3"/>
      <c r="K588" s="3"/>
    </row>
    <row r="589" spans="8:11" ht="12.75" customHeight="1" x14ac:dyDescent="0.2">
      <c r="H589" s="3"/>
      <c r="K589" s="3"/>
    </row>
    <row r="590" spans="8:11" ht="12.75" customHeight="1" x14ac:dyDescent="0.2">
      <c r="H590" s="3"/>
      <c r="K590" s="3"/>
    </row>
    <row r="591" spans="8:11" ht="12.75" customHeight="1" x14ac:dyDescent="0.2">
      <c r="H591" s="3"/>
      <c r="K591" s="3"/>
    </row>
    <row r="592" spans="8:11" ht="12.75" customHeight="1" x14ac:dyDescent="0.2">
      <c r="H592" s="3"/>
      <c r="K592" s="3"/>
    </row>
    <row r="593" spans="8:11" ht="12.75" customHeight="1" x14ac:dyDescent="0.2">
      <c r="H593" s="3"/>
      <c r="K593" s="3"/>
    </row>
    <row r="594" spans="8:11" ht="12.75" customHeight="1" x14ac:dyDescent="0.2">
      <c r="H594" s="3"/>
      <c r="K594" s="3"/>
    </row>
    <row r="595" spans="8:11" ht="12.75" customHeight="1" x14ac:dyDescent="0.2">
      <c r="H595" s="3"/>
      <c r="K595" s="3"/>
    </row>
    <row r="596" spans="8:11" ht="12.75" customHeight="1" x14ac:dyDescent="0.2">
      <c r="H596" s="3"/>
      <c r="K596" s="3"/>
    </row>
    <row r="597" spans="8:11" ht="12.75" customHeight="1" x14ac:dyDescent="0.2">
      <c r="H597" s="3"/>
      <c r="K597" s="3"/>
    </row>
    <row r="598" spans="8:11" ht="12.75" customHeight="1" x14ac:dyDescent="0.2">
      <c r="H598" s="3"/>
      <c r="K598" s="3"/>
    </row>
    <row r="599" spans="8:11" ht="12.75" customHeight="1" x14ac:dyDescent="0.2">
      <c r="H599" s="3"/>
      <c r="K599" s="3"/>
    </row>
    <row r="600" spans="8:11" ht="12.75" customHeight="1" x14ac:dyDescent="0.2">
      <c r="H600" s="3"/>
      <c r="K600" s="3"/>
    </row>
    <row r="601" spans="8:11" ht="12.75" customHeight="1" x14ac:dyDescent="0.2">
      <c r="H601" s="3"/>
      <c r="K601" s="3"/>
    </row>
    <row r="602" spans="8:11" ht="12.75" customHeight="1" x14ac:dyDescent="0.2">
      <c r="H602" s="3"/>
      <c r="K602" s="3"/>
    </row>
    <row r="603" spans="8:11" ht="12.75" customHeight="1" x14ac:dyDescent="0.2">
      <c r="H603" s="3"/>
      <c r="K603" s="3"/>
    </row>
    <row r="604" spans="8:11" ht="12.75" customHeight="1" x14ac:dyDescent="0.2">
      <c r="H604" s="3"/>
      <c r="K604" s="3"/>
    </row>
    <row r="605" spans="8:11" ht="12.75" customHeight="1" x14ac:dyDescent="0.2">
      <c r="H605" s="3"/>
      <c r="K605" s="3"/>
    </row>
    <row r="606" spans="8:11" ht="12.75" customHeight="1" x14ac:dyDescent="0.2">
      <c r="H606" s="3"/>
      <c r="K606" s="3"/>
    </row>
    <row r="607" spans="8:11" ht="12.75" customHeight="1" x14ac:dyDescent="0.2">
      <c r="H607" s="3"/>
      <c r="K607" s="3"/>
    </row>
    <row r="608" spans="8:11" ht="12.75" customHeight="1" x14ac:dyDescent="0.2">
      <c r="H608" s="3"/>
      <c r="K608" s="3"/>
    </row>
    <row r="609" spans="8:11" ht="12.75" customHeight="1" x14ac:dyDescent="0.2">
      <c r="H609" s="3"/>
      <c r="K609" s="3"/>
    </row>
    <row r="610" spans="8:11" ht="12.75" customHeight="1" x14ac:dyDescent="0.2">
      <c r="H610" s="3"/>
      <c r="K610" s="3"/>
    </row>
    <row r="611" spans="8:11" ht="12.75" customHeight="1" x14ac:dyDescent="0.2">
      <c r="H611" s="3"/>
      <c r="K611" s="3"/>
    </row>
    <row r="612" spans="8:11" ht="12.75" customHeight="1" x14ac:dyDescent="0.2">
      <c r="H612" s="3"/>
      <c r="K612" s="3"/>
    </row>
    <row r="613" spans="8:11" ht="12.75" customHeight="1" x14ac:dyDescent="0.2">
      <c r="H613" s="3"/>
      <c r="K613" s="3"/>
    </row>
    <row r="614" spans="8:11" ht="12.75" customHeight="1" x14ac:dyDescent="0.2">
      <c r="H614" s="3"/>
      <c r="K614" s="3"/>
    </row>
    <row r="615" spans="8:11" ht="12.75" customHeight="1" x14ac:dyDescent="0.2">
      <c r="H615" s="3"/>
      <c r="K615" s="3"/>
    </row>
    <row r="616" spans="8:11" ht="12.75" customHeight="1" x14ac:dyDescent="0.2">
      <c r="H616" s="3"/>
      <c r="K616" s="3"/>
    </row>
    <row r="617" spans="8:11" ht="12.75" customHeight="1" x14ac:dyDescent="0.2">
      <c r="H617" s="3"/>
      <c r="K617" s="3"/>
    </row>
    <row r="618" spans="8:11" ht="12.75" customHeight="1" x14ac:dyDescent="0.2">
      <c r="H618" s="3"/>
      <c r="K618" s="3"/>
    </row>
    <row r="619" spans="8:11" ht="12.75" customHeight="1" x14ac:dyDescent="0.2">
      <c r="H619" s="3"/>
      <c r="K619" s="3"/>
    </row>
    <row r="620" spans="8:11" ht="12.75" customHeight="1" x14ac:dyDescent="0.2">
      <c r="H620" s="3"/>
      <c r="K620" s="3"/>
    </row>
    <row r="621" spans="8:11" ht="12.75" customHeight="1" x14ac:dyDescent="0.2">
      <c r="H621" s="3"/>
      <c r="K621" s="3"/>
    </row>
    <row r="622" spans="8:11" ht="12.75" customHeight="1" x14ac:dyDescent="0.2">
      <c r="H622" s="3"/>
      <c r="K622" s="3"/>
    </row>
    <row r="623" spans="8:11" ht="12.75" customHeight="1" x14ac:dyDescent="0.2">
      <c r="H623" s="3"/>
      <c r="K623" s="3"/>
    </row>
    <row r="624" spans="8:11" ht="12.75" customHeight="1" x14ac:dyDescent="0.2">
      <c r="H624" s="3"/>
      <c r="K624" s="3"/>
    </row>
    <row r="625" spans="8:11" ht="12.75" customHeight="1" x14ac:dyDescent="0.2">
      <c r="H625" s="3"/>
      <c r="K625" s="3"/>
    </row>
    <row r="626" spans="8:11" ht="12.75" customHeight="1" x14ac:dyDescent="0.2">
      <c r="H626" s="3"/>
      <c r="K626" s="3"/>
    </row>
    <row r="627" spans="8:11" ht="12.75" customHeight="1" x14ac:dyDescent="0.2">
      <c r="H627" s="3"/>
      <c r="K627" s="3"/>
    </row>
    <row r="628" spans="8:11" ht="12.75" customHeight="1" x14ac:dyDescent="0.2">
      <c r="H628" s="3"/>
      <c r="K628" s="3"/>
    </row>
    <row r="629" spans="8:11" ht="12.75" customHeight="1" x14ac:dyDescent="0.2">
      <c r="H629" s="3"/>
      <c r="K629" s="3"/>
    </row>
    <row r="630" spans="8:11" ht="12.75" customHeight="1" x14ac:dyDescent="0.2">
      <c r="H630" s="3"/>
      <c r="K630" s="3"/>
    </row>
    <row r="631" spans="8:11" ht="12.75" customHeight="1" x14ac:dyDescent="0.2">
      <c r="H631" s="3"/>
      <c r="K631" s="3"/>
    </row>
    <row r="632" spans="8:11" ht="12.75" customHeight="1" x14ac:dyDescent="0.2">
      <c r="H632" s="3"/>
      <c r="K632" s="3"/>
    </row>
    <row r="633" spans="8:11" ht="12.75" customHeight="1" x14ac:dyDescent="0.2">
      <c r="H633" s="3"/>
      <c r="K633" s="3"/>
    </row>
    <row r="634" spans="8:11" ht="12.75" customHeight="1" x14ac:dyDescent="0.2">
      <c r="H634" s="3"/>
      <c r="K634" s="3"/>
    </row>
    <row r="635" spans="8:11" ht="12.75" customHeight="1" x14ac:dyDescent="0.2">
      <c r="H635" s="3"/>
      <c r="K635" s="3"/>
    </row>
    <row r="636" spans="8:11" ht="12.75" customHeight="1" x14ac:dyDescent="0.2">
      <c r="H636" s="3"/>
      <c r="K636" s="3"/>
    </row>
    <row r="637" spans="8:11" ht="12.75" customHeight="1" x14ac:dyDescent="0.2">
      <c r="H637" s="3"/>
      <c r="K637" s="3"/>
    </row>
    <row r="638" spans="8:11" ht="12.75" customHeight="1" x14ac:dyDescent="0.2">
      <c r="H638" s="3"/>
      <c r="K638" s="3"/>
    </row>
    <row r="639" spans="8:11" ht="12.75" customHeight="1" x14ac:dyDescent="0.2">
      <c r="H639" s="3"/>
      <c r="K639" s="3"/>
    </row>
    <row r="640" spans="8:11" ht="12.75" customHeight="1" x14ac:dyDescent="0.2">
      <c r="H640" s="3"/>
      <c r="K640" s="3"/>
    </row>
    <row r="641" spans="8:11" ht="12.75" customHeight="1" x14ac:dyDescent="0.2">
      <c r="H641" s="3"/>
      <c r="K641" s="3"/>
    </row>
    <row r="642" spans="8:11" ht="12.75" customHeight="1" x14ac:dyDescent="0.2">
      <c r="H642" s="3"/>
      <c r="K642" s="3"/>
    </row>
    <row r="643" spans="8:11" ht="12.75" customHeight="1" x14ac:dyDescent="0.2">
      <c r="H643" s="3"/>
      <c r="K643" s="3"/>
    </row>
    <row r="644" spans="8:11" ht="12.75" customHeight="1" x14ac:dyDescent="0.2">
      <c r="H644" s="3"/>
      <c r="K644" s="3"/>
    </row>
    <row r="645" spans="8:11" ht="12.75" customHeight="1" x14ac:dyDescent="0.2">
      <c r="H645" s="3"/>
      <c r="K645" s="3"/>
    </row>
    <row r="646" spans="8:11" ht="12.75" customHeight="1" x14ac:dyDescent="0.2">
      <c r="H646" s="3"/>
      <c r="K646" s="3"/>
    </row>
    <row r="647" spans="8:11" ht="12.75" customHeight="1" x14ac:dyDescent="0.2">
      <c r="H647" s="3"/>
      <c r="K647" s="3"/>
    </row>
    <row r="648" spans="8:11" ht="12.75" customHeight="1" x14ac:dyDescent="0.2">
      <c r="H648" s="3"/>
      <c r="K648" s="3"/>
    </row>
    <row r="649" spans="8:11" ht="12.75" customHeight="1" x14ac:dyDescent="0.2">
      <c r="H649" s="3"/>
      <c r="K649" s="3"/>
    </row>
    <row r="650" spans="8:11" ht="12.75" customHeight="1" x14ac:dyDescent="0.2">
      <c r="H650" s="3"/>
      <c r="K650" s="3"/>
    </row>
    <row r="651" spans="8:11" ht="12.75" customHeight="1" x14ac:dyDescent="0.2">
      <c r="H651" s="3"/>
      <c r="K651" s="3"/>
    </row>
    <row r="652" spans="8:11" ht="12.75" customHeight="1" x14ac:dyDescent="0.2">
      <c r="H652" s="3"/>
      <c r="K652" s="3"/>
    </row>
    <row r="653" spans="8:11" ht="12.75" customHeight="1" x14ac:dyDescent="0.2">
      <c r="H653" s="3"/>
      <c r="K653" s="3"/>
    </row>
    <row r="654" spans="8:11" ht="12.75" customHeight="1" x14ac:dyDescent="0.2">
      <c r="H654" s="3"/>
      <c r="K654" s="3"/>
    </row>
    <row r="655" spans="8:11" ht="12.75" customHeight="1" x14ac:dyDescent="0.2">
      <c r="H655" s="3"/>
      <c r="K655" s="3"/>
    </row>
    <row r="656" spans="8:11" ht="12.75" customHeight="1" x14ac:dyDescent="0.2">
      <c r="H656" s="3"/>
      <c r="K656" s="3"/>
    </row>
    <row r="657" spans="8:11" ht="12.75" customHeight="1" x14ac:dyDescent="0.2">
      <c r="H657" s="3"/>
      <c r="K657" s="3"/>
    </row>
    <row r="658" spans="8:11" ht="12.75" customHeight="1" x14ac:dyDescent="0.2">
      <c r="H658" s="3"/>
      <c r="K658" s="3"/>
    </row>
    <row r="659" spans="8:11" ht="12.75" customHeight="1" x14ac:dyDescent="0.2">
      <c r="H659" s="3"/>
      <c r="K659" s="3"/>
    </row>
    <row r="660" spans="8:11" ht="12.75" customHeight="1" x14ac:dyDescent="0.2">
      <c r="H660" s="3"/>
      <c r="K660" s="3"/>
    </row>
    <row r="661" spans="8:11" ht="12.75" customHeight="1" x14ac:dyDescent="0.2">
      <c r="H661" s="3"/>
      <c r="K661" s="3"/>
    </row>
    <row r="662" spans="8:11" ht="12.75" customHeight="1" x14ac:dyDescent="0.2">
      <c r="H662" s="3"/>
      <c r="K662" s="3"/>
    </row>
    <row r="663" spans="8:11" ht="12.75" customHeight="1" x14ac:dyDescent="0.2">
      <c r="H663" s="3"/>
      <c r="K663" s="3"/>
    </row>
    <row r="664" spans="8:11" ht="12.75" customHeight="1" x14ac:dyDescent="0.2">
      <c r="H664" s="3"/>
      <c r="K664" s="3"/>
    </row>
    <row r="665" spans="8:11" ht="12.75" customHeight="1" x14ac:dyDescent="0.2">
      <c r="H665" s="3"/>
      <c r="K665" s="3"/>
    </row>
    <row r="666" spans="8:11" ht="12.75" customHeight="1" x14ac:dyDescent="0.2">
      <c r="H666" s="3"/>
      <c r="K666" s="3"/>
    </row>
    <row r="667" spans="8:11" ht="12.75" customHeight="1" x14ac:dyDescent="0.2">
      <c r="H667" s="3"/>
      <c r="K667" s="3"/>
    </row>
    <row r="668" spans="8:11" ht="12.75" customHeight="1" x14ac:dyDescent="0.2">
      <c r="H668" s="3"/>
      <c r="K668" s="3"/>
    </row>
    <row r="669" spans="8:11" ht="12.75" customHeight="1" x14ac:dyDescent="0.2">
      <c r="H669" s="3"/>
      <c r="K669" s="3"/>
    </row>
    <row r="670" spans="8:11" ht="12.75" customHeight="1" x14ac:dyDescent="0.2">
      <c r="H670" s="3"/>
      <c r="K670" s="3"/>
    </row>
    <row r="671" spans="8:11" ht="12.75" customHeight="1" x14ac:dyDescent="0.2">
      <c r="H671" s="3"/>
      <c r="K671" s="3"/>
    </row>
    <row r="672" spans="8:11" ht="12.75" customHeight="1" x14ac:dyDescent="0.2">
      <c r="H672" s="3"/>
      <c r="K672" s="3"/>
    </row>
    <row r="673" spans="8:11" ht="12.75" customHeight="1" x14ac:dyDescent="0.2">
      <c r="H673" s="3"/>
      <c r="K673" s="3"/>
    </row>
    <row r="674" spans="8:11" ht="12.75" customHeight="1" x14ac:dyDescent="0.2">
      <c r="H674" s="3"/>
      <c r="K674" s="3"/>
    </row>
    <row r="675" spans="8:11" ht="12.75" customHeight="1" x14ac:dyDescent="0.2">
      <c r="H675" s="3"/>
      <c r="K675" s="3"/>
    </row>
    <row r="676" spans="8:11" ht="12.75" customHeight="1" x14ac:dyDescent="0.2">
      <c r="H676" s="3"/>
      <c r="K676" s="3"/>
    </row>
    <row r="677" spans="8:11" ht="12.75" customHeight="1" x14ac:dyDescent="0.2">
      <c r="H677" s="3"/>
      <c r="K677" s="3"/>
    </row>
    <row r="678" spans="8:11" ht="12.75" customHeight="1" x14ac:dyDescent="0.2">
      <c r="H678" s="3"/>
      <c r="K678" s="3"/>
    </row>
    <row r="679" spans="8:11" ht="12.75" customHeight="1" x14ac:dyDescent="0.2">
      <c r="H679" s="3"/>
      <c r="K679" s="3"/>
    </row>
    <row r="680" spans="8:11" ht="12.75" customHeight="1" x14ac:dyDescent="0.2">
      <c r="H680" s="3"/>
      <c r="K680" s="3"/>
    </row>
    <row r="681" spans="8:11" ht="12.75" customHeight="1" x14ac:dyDescent="0.2">
      <c r="H681" s="3"/>
      <c r="K681" s="3"/>
    </row>
    <row r="682" spans="8:11" ht="12.75" customHeight="1" x14ac:dyDescent="0.2">
      <c r="H682" s="3"/>
      <c r="K682" s="3"/>
    </row>
    <row r="683" spans="8:11" ht="12.75" customHeight="1" x14ac:dyDescent="0.2">
      <c r="H683" s="3"/>
      <c r="K683" s="3"/>
    </row>
    <row r="684" spans="8:11" ht="12.75" customHeight="1" x14ac:dyDescent="0.2">
      <c r="H684" s="3"/>
      <c r="K684" s="3"/>
    </row>
    <row r="685" spans="8:11" ht="12.75" customHeight="1" x14ac:dyDescent="0.2">
      <c r="H685" s="3"/>
      <c r="K685" s="3"/>
    </row>
    <row r="686" spans="8:11" ht="12.75" customHeight="1" x14ac:dyDescent="0.2">
      <c r="H686" s="3"/>
      <c r="K686" s="3"/>
    </row>
    <row r="687" spans="8:11" ht="12.75" customHeight="1" x14ac:dyDescent="0.2">
      <c r="H687" s="3"/>
      <c r="K687" s="3"/>
    </row>
    <row r="688" spans="8:11" ht="12.75" customHeight="1" x14ac:dyDescent="0.2">
      <c r="H688" s="3"/>
      <c r="K688" s="3"/>
    </row>
    <row r="689" spans="8:11" ht="12.75" customHeight="1" x14ac:dyDescent="0.2">
      <c r="H689" s="3"/>
      <c r="K689" s="3"/>
    </row>
    <row r="690" spans="8:11" ht="12.75" customHeight="1" x14ac:dyDescent="0.2">
      <c r="H690" s="3"/>
      <c r="K690" s="3"/>
    </row>
    <row r="691" spans="8:11" ht="12.75" customHeight="1" x14ac:dyDescent="0.2">
      <c r="H691" s="3"/>
      <c r="K691" s="3"/>
    </row>
    <row r="692" spans="8:11" ht="12.75" customHeight="1" x14ac:dyDescent="0.2">
      <c r="H692" s="3"/>
      <c r="K692" s="3"/>
    </row>
    <row r="693" spans="8:11" ht="12.75" customHeight="1" x14ac:dyDescent="0.2">
      <c r="H693" s="3"/>
      <c r="K693" s="3"/>
    </row>
    <row r="694" spans="8:11" ht="12.75" customHeight="1" x14ac:dyDescent="0.2">
      <c r="H694" s="3"/>
      <c r="K694" s="3"/>
    </row>
    <row r="695" spans="8:11" ht="12.75" customHeight="1" x14ac:dyDescent="0.2">
      <c r="H695" s="3"/>
      <c r="K695" s="3"/>
    </row>
    <row r="696" spans="8:11" ht="12.75" customHeight="1" x14ac:dyDescent="0.2">
      <c r="H696" s="3"/>
      <c r="K696" s="3"/>
    </row>
    <row r="697" spans="8:11" ht="12.75" customHeight="1" x14ac:dyDescent="0.2">
      <c r="H697" s="3"/>
      <c r="K697" s="3"/>
    </row>
    <row r="698" spans="8:11" ht="12.75" customHeight="1" x14ac:dyDescent="0.2">
      <c r="H698" s="3"/>
      <c r="K698" s="3"/>
    </row>
    <row r="699" spans="8:11" ht="12.75" customHeight="1" x14ac:dyDescent="0.2">
      <c r="H699" s="3"/>
      <c r="K699" s="3"/>
    </row>
    <row r="700" spans="8:11" ht="12.75" customHeight="1" x14ac:dyDescent="0.2">
      <c r="H700" s="3"/>
      <c r="K700" s="3"/>
    </row>
    <row r="701" spans="8:11" ht="12.75" customHeight="1" x14ac:dyDescent="0.2">
      <c r="H701" s="3"/>
      <c r="K701" s="3"/>
    </row>
    <row r="702" spans="8:11" ht="12.75" customHeight="1" x14ac:dyDescent="0.2">
      <c r="H702" s="3"/>
      <c r="K702" s="3"/>
    </row>
    <row r="703" spans="8:11" ht="12.75" customHeight="1" x14ac:dyDescent="0.2">
      <c r="H703" s="3"/>
      <c r="K703" s="3"/>
    </row>
    <row r="704" spans="8:11" ht="12.75" customHeight="1" x14ac:dyDescent="0.2">
      <c r="H704" s="3"/>
      <c r="K704" s="3"/>
    </row>
    <row r="705" spans="8:11" ht="12.75" customHeight="1" x14ac:dyDescent="0.2">
      <c r="H705" s="3"/>
      <c r="K705" s="3"/>
    </row>
    <row r="706" spans="8:11" ht="12.75" customHeight="1" x14ac:dyDescent="0.2">
      <c r="H706" s="3"/>
      <c r="K706" s="3"/>
    </row>
    <row r="707" spans="8:11" ht="12.75" customHeight="1" x14ac:dyDescent="0.2">
      <c r="H707" s="3"/>
      <c r="K707" s="3"/>
    </row>
    <row r="708" spans="8:11" ht="12.75" customHeight="1" x14ac:dyDescent="0.2">
      <c r="H708" s="3"/>
      <c r="K708" s="3"/>
    </row>
    <row r="709" spans="8:11" ht="12.75" customHeight="1" x14ac:dyDescent="0.2">
      <c r="H709" s="3"/>
      <c r="K709" s="3"/>
    </row>
    <row r="710" spans="8:11" ht="12.75" customHeight="1" x14ac:dyDescent="0.2">
      <c r="H710" s="3"/>
      <c r="K710" s="3"/>
    </row>
    <row r="711" spans="8:11" ht="12.75" customHeight="1" x14ac:dyDescent="0.2">
      <c r="H711" s="3"/>
      <c r="K711" s="3"/>
    </row>
    <row r="712" spans="8:11" ht="12.75" customHeight="1" x14ac:dyDescent="0.2">
      <c r="H712" s="3"/>
      <c r="K712" s="3"/>
    </row>
    <row r="713" spans="8:11" ht="12.75" customHeight="1" x14ac:dyDescent="0.2">
      <c r="H713" s="3"/>
      <c r="K713" s="3"/>
    </row>
    <row r="714" spans="8:11" ht="12.75" customHeight="1" x14ac:dyDescent="0.2">
      <c r="H714" s="3"/>
      <c r="K714" s="3"/>
    </row>
    <row r="715" spans="8:11" ht="12.75" customHeight="1" x14ac:dyDescent="0.2">
      <c r="H715" s="3"/>
      <c r="K715" s="3"/>
    </row>
    <row r="716" spans="8:11" ht="12.75" customHeight="1" x14ac:dyDescent="0.2">
      <c r="H716" s="3"/>
      <c r="K716" s="3"/>
    </row>
    <row r="717" spans="8:11" ht="12.75" customHeight="1" x14ac:dyDescent="0.2">
      <c r="H717" s="3"/>
      <c r="K717" s="3"/>
    </row>
    <row r="718" spans="8:11" ht="12.75" customHeight="1" x14ac:dyDescent="0.2">
      <c r="H718" s="3"/>
      <c r="K718" s="3"/>
    </row>
    <row r="719" spans="8:11" ht="12.75" customHeight="1" x14ac:dyDescent="0.2">
      <c r="H719" s="3"/>
      <c r="K719" s="3"/>
    </row>
    <row r="720" spans="8:11" ht="12.75" customHeight="1" x14ac:dyDescent="0.2">
      <c r="H720" s="3"/>
      <c r="K720" s="3"/>
    </row>
    <row r="721" spans="8:11" ht="12.75" customHeight="1" x14ac:dyDescent="0.2">
      <c r="H721" s="3"/>
      <c r="K721" s="3"/>
    </row>
    <row r="722" spans="8:11" ht="12.75" customHeight="1" x14ac:dyDescent="0.2">
      <c r="H722" s="3"/>
      <c r="K722" s="3"/>
    </row>
    <row r="723" spans="8:11" ht="12.75" customHeight="1" x14ac:dyDescent="0.2">
      <c r="H723" s="3"/>
      <c r="K723" s="3"/>
    </row>
    <row r="724" spans="8:11" ht="12.75" customHeight="1" x14ac:dyDescent="0.2">
      <c r="H724" s="3"/>
      <c r="K724" s="3"/>
    </row>
    <row r="725" spans="8:11" ht="12.75" customHeight="1" x14ac:dyDescent="0.2">
      <c r="H725" s="3"/>
      <c r="K725" s="3"/>
    </row>
    <row r="726" spans="8:11" ht="12.75" customHeight="1" x14ac:dyDescent="0.2">
      <c r="H726" s="3"/>
      <c r="K726" s="3"/>
    </row>
    <row r="727" spans="8:11" ht="12.75" customHeight="1" x14ac:dyDescent="0.2">
      <c r="H727" s="3"/>
      <c r="K727" s="3"/>
    </row>
    <row r="728" spans="8:11" ht="12.75" customHeight="1" x14ac:dyDescent="0.2">
      <c r="H728" s="3"/>
      <c r="K728" s="3"/>
    </row>
    <row r="729" spans="8:11" ht="12.75" customHeight="1" x14ac:dyDescent="0.2">
      <c r="H729" s="3"/>
      <c r="K729" s="3"/>
    </row>
    <row r="730" spans="8:11" ht="12.75" customHeight="1" x14ac:dyDescent="0.2">
      <c r="H730" s="3"/>
      <c r="K730" s="3"/>
    </row>
    <row r="731" spans="8:11" ht="12.75" customHeight="1" x14ac:dyDescent="0.2">
      <c r="H731" s="3"/>
      <c r="K731" s="3"/>
    </row>
    <row r="732" spans="8:11" ht="12.75" customHeight="1" x14ac:dyDescent="0.2">
      <c r="H732" s="3"/>
      <c r="K732" s="3"/>
    </row>
    <row r="733" spans="8:11" ht="12.75" customHeight="1" x14ac:dyDescent="0.2">
      <c r="H733" s="3"/>
      <c r="K733" s="3"/>
    </row>
    <row r="734" spans="8:11" ht="12.75" customHeight="1" x14ac:dyDescent="0.2">
      <c r="H734" s="3"/>
      <c r="K734" s="3"/>
    </row>
    <row r="735" spans="8:11" ht="12.75" customHeight="1" x14ac:dyDescent="0.2">
      <c r="H735" s="3"/>
      <c r="K735" s="3"/>
    </row>
    <row r="736" spans="8:11" ht="12.75" customHeight="1" x14ac:dyDescent="0.2">
      <c r="H736" s="3"/>
      <c r="K736" s="3"/>
    </row>
    <row r="737" spans="8:11" ht="12.75" customHeight="1" x14ac:dyDescent="0.2">
      <c r="H737" s="3"/>
      <c r="K737" s="3"/>
    </row>
    <row r="738" spans="8:11" ht="12.75" customHeight="1" x14ac:dyDescent="0.2">
      <c r="H738" s="3"/>
      <c r="K738" s="3"/>
    </row>
    <row r="739" spans="8:11" ht="12.75" customHeight="1" x14ac:dyDescent="0.2">
      <c r="H739" s="3"/>
      <c r="K739" s="3"/>
    </row>
    <row r="740" spans="8:11" ht="12.75" customHeight="1" x14ac:dyDescent="0.2">
      <c r="H740" s="3"/>
      <c r="K740" s="3"/>
    </row>
    <row r="741" spans="8:11" ht="12.75" customHeight="1" x14ac:dyDescent="0.2">
      <c r="H741" s="3"/>
      <c r="K741" s="3"/>
    </row>
    <row r="742" spans="8:11" ht="12.75" customHeight="1" x14ac:dyDescent="0.2">
      <c r="H742" s="3"/>
      <c r="K742" s="3"/>
    </row>
    <row r="743" spans="8:11" ht="12.75" customHeight="1" x14ac:dyDescent="0.2">
      <c r="H743" s="3"/>
      <c r="K743" s="3"/>
    </row>
    <row r="744" spans="8:11" ht="12.75" customHeight="1" x14ac:dyDescent="0.2">
      <c r="H744" s="3"/>
      <c r="K744" s="3"/>
    </row>
    <row r="745" spans="8:11" ht="12.75" customHeight="1" x14ac:dyDescent="0.2">
      <c r="H745" s="3"/>
      <c r="K745" s="3"/>
    </row>
    <row r="746" spans="8:11" ht="12.75" customHeight="1" x14ac:dyDescent="0.2">
      <c r="H746" s="3"/>
      <c r="K746" s="3"/>
    </row>
    <row r="747" spans="8:11" ht="12.75" customHeight="1" x14ac:dyDescent="0.2">
      <c r="H747" s="3"/>
      <c r="K747" s="3"/>
    </row>
    <row r="748" spans="8:11" ht="12.75" customHeight="1" x14ac:dyDescent="0.2">
      <c r="H748" s="3"/>
      <c r="K748" s="3"/>
    </row>
    <row r="749" spans="8:11" ht="12.75" customHeight="1" x14ac:dyDescent="0.2">
      <c r="H749" s="3"/>
      <c r="K749" s="3"/>
    </row>
    <row r="750" spans="8:11" ht="12.75" customHeight="1" x14ac:dyDescent="0.2">
      <c r="H750" s="3"/>
      <c r="K750" s="3"/>
    </row>
    <row r="751" spans="8:11" ht="12.75" customHeight="1" x14ac:dyDescent="0.2">
      <c r="H751" s="3"/>
      <c r="K751" s="3"/>
    </row>
    <row r="752" spans="8:11" ht="12.75" customHeight="1" x14ac:dyDescent="0.2">
      <c r="H752" s="3"/>
      <c r="K752" s="3"/>
    </row>
    <row r="753" spans="8:11" ht="12.75" customHeight="1" x14ac:dyDescent="0.2">
      <c r="H753" s="3"/>
      <c r="K753" s="3"/>
    </row>
    <row r="754" spans="8:11" ht="12.75" customHeight="1" x14ac:dyDescent="0.2">
      <c r="H754" s="3"/>
      <c r="K754" s="3"/>
    </row>
    <row r="755" spans="8:11" ht="12.75" customHeight="1" x14ac:dyDescent="0.2">
      <c r="H755" s="3"/>
      <c r="K755" s="3"/>
    </row>
    <row r="756" spans="8:11" ht="12.75" customHeight="1" x14ac:dyDescent="0.2">
      <c r="H756" s="3"/>
      <c r="K756" s="3"/>
    </row>
    <row r="757" spans="8:11" ht="12.75" customHeight="1" x14ac:dyDescent="0.2">
      <c r="H757" s="3"/>
      <c r="K757" s="3"/>
    </row>
    <row r="758" spans="8:11" ht="12.75" customHeight="1" x14ac:dyDescent="0.2">
      <c r="H758" s="3"/>
      <c r="K758" s="3"/>
    </row>
    <row r="759" spans="8:11" ht="12.75" customHeight="1" x14ac:dyDescent="0.2">
      <c r="H759" s="3"/>
      <c r="K759" s="3"/>
    </row>
    <row r="760" spans="8:11" ht="12.75" customHeight="1" x14ac:dyDescent="0.2">
      <c r="H760" s="3"/>
      <c r="K760" s="3"/>
    </row>
    <row r="761" spans="8:11" ht="12.75" customHeight="1" x14ac:dyDescent="0.2">
      <c r="H761" s="3"/>
      <c r="K761" s="3"/>
    </row>
    <row r="762" spans="8:11" ht="12.75" customHeight="1" x14ac:dyDescent="0.2">
      <c r="H762" s="3"/>
      <c r="K762" s="3"/>
    </row>
    <row r="763" spans="8:11" ht="12.75" customHeight="1" x14ac:dyDescent="0.2">
      <c r="H763" s="3"/>
      <c r="K763" s="3"/>
    </row>
    <row r="764" spans="8:11" ht="12.75" customHeight="1" x14ac:dyDescent="0.2">
      <c r="H764" s="3"/>
      <c r="K764" s="3"/>
    </row>
    <row r="765" spans="8:11" ht="12.75" customHeight="1" x14ac:dyDescent="0.2">
      <c r="H765" s="3"/>
      <c r="K765" s="3"/>
    </row>
    <row r="766" spans="8:11" ht="12.75" customHeight="1" x14ac:dyDescent="0.2">
      <c r="H766" s="3"/>
      <c r="K766" s="3"/>
    </row>
    <row r="767" spans="8:11" ht="12.75" customHeight="1" x14ac:dyDescent="0.2">
      <c r="H767" s="3"/>
      <c r="K767" s="3"/>
    </row>
    <row r="768" spans="8:11" ht="12.75" customHeight="1" x14ac:dyDescent="0.2">
      <c r="H768" s="3"/>
      <c r="K768" s="3"/>
    </row>
    <row r="769" spans="8:11" ht="12.75" customHeight="1" x14ac:dyDescent="0.2">
      <c r="H769" s="3"/>
      <c r="K769" s="3"/>
    </row>
    <row r="770" spans="8:11" ht="12.75" customHeight="1" x14ac:dyDescent="0.2">
      <c r="H770" s="3"/>
      <c r="K770" s="3"/>
    </row>
    <row r="771" spans="8:11" ht="12.75" customHeight="1" x14ac:dyDescent="0.2">
      <c r="H771" s="3"/>
      <c r="K771" s="3"/>
    </row>
    <row r="772" spans="8:11" ht="12.75" customHeight="1" x14ac:dyDescent="0.2">
      <c r="H772" s="3"/>
      <c r="K772" s="3"/>
    </row>
    <row r="773" spans="8:11" ht="12.75" customHeight="1" x14ac:dyDescent="0.2">
      <c r="H773" s="3"/>
      <c r="K773" s="3"/>
    </row>
    <row r="774" spans="8:11" ht="12.75" customHeight="1" x14ac:dyDescent="0.2">
      <c r="H774" s="3"/>
      <c r="K774" s="3"/>
    </row>
    <row r="775" spans="8:11" ht="12.75" customHeight="1" x14ac:dyDescent="0.2">
      <c r="H775" s="3"/>
      <c r="K775" s="3"/>
    </row>
    <row r="776" spans="8:11" ht="12.75" customHeight="1" x14ac:dyDescent="0.2">
      <c r="H776" s="3"/>
      <c r="K776" s="3"/>
    </row>
    <row r="777" spans="8:11" ht="12.75" customHeight="1" x14ac:dyDescent="0.2">
      <c r="H777" s="3"/>
      <c r="K777" s="3"/>
    </row>
    <row r="778" spans="8:11" ht="12.75" customHeight="1" x14ac:dyDescent="0.2">
      <c r="H778" s="3"/>
      <c r="K778" s="3"/>
    </row>
    <row r="779" spans="8:11" ht="12.75" customHeight="1" x14ac:dyDescent="0.2">
      <c r="H779" s="3"/>
      <c r="K779" s="3"/>
    </row>
    <row r="780" spans="8:11" ht="12.75" customHeight="1" x14ac:dyDescent="0.2">
      <c r="H780" s="3"/>
      <c r="K780" s="3"/>
    </row>
    <row r="781" spans="8:11" ht="12.75" customHeight="1" x14ac:dyDescent="0.2">
      <c r="H781" s="3"/>
      <c r="K781" s="3"/>
    </row>
    <row r="782" spans="8:11" ht="12.75" customHeight="1" x14ac:dyDescent="0.2">
      <c r="H782" s="3"/>
      <c r="K782" s="3"/>
    </row>
    <row r="783" spans="8:11" ht="12.75" customHeight="1" x14ac:dyDescent="0.2">
      <c r="H783" s="3"/>
      <c r="K783" s="3"/>
    </row>
    <row r="784" spans="8:11" ht="12.75" customHeight="1" x14ac:dyDescent="0.2">
      <c r="H784" s="3"/>
      <c r="K784" s="3"/>
    </row>
    <row r="785" spans="8:11" ht="12.75" customHeight="1" x14ac:dyDescent="0.2">
      <c r="H785" s="3"/>
      <c r="K785" s="3"/>
    </row>
    <row r="786" spans="8:11" ht="12.75" customHeight="1" x14ac:dyDescent="0.2">
      <c r="H786" s="3"/>
      <c r="K786" s="3"/>
    </row>
    <row r="787" spans="8:11" ht="12.75" customHeight="1" x14ac:dyDescent="0.2">
      <c r="H787" s="3"/>
      <c r="K787" s="3"/>
    </row>
    <row r="788" spans="8:11" ht="12.75" customHeight="1" x14ac:dyDescent="0.2">
      <c r="H788" s="3"/>
      <c r="K788" s="3"/>
    </row>
    <row r="789" spans="8:11" ht="12.75" customHeight="1" x14ac:dyDescent="0.2">
      <c r="H789" s="3"/>
      <c r="K789" s="3"/>
    </row>
    <row r="790" spans="8:11" ht="12.75" customHeight="1" x14ac:dyDescent="0.2">
      <c r="H790" s="3"/>
      <c r="K790" s="3"/>
    </row>
    <row r="791" spans="8:11" ht="12.75" customHeight="1" x14ac:dyDescent="0.2">
      <c r="H791" s="3"/>
      <c r="K791" s="3"/>
    </row>
    <row r="792" spans="8:11" ht="12.75" customHeight="1" x14ac:dyDescent="0.2">
      <c r="H792" s="3"/>
      <c r="K792" s="3"/>
    </row>
    <row r="793" spans="8:11" ht="12.75" customHeight="1" x14ac:dyDescent="0.2">
      <c r="H793" s="3"/>
      <c r="K793" s="3"/>
    </row>
    <row r="794" spans="8:11" ht="12.75" customHeight="1" x14ac:dyDescent="0.2">
      <c r="H794" s="3"/>
      <c r="K794" s="3"/>
    </row>
    <row r="795" spans="8:11" ht="12.75" customHeight="1" x14ac:dyDescent="0.2">
      <c r="H795" s="3"/>
      <c r="K795" s="3"/>
    </row>
    <row r="796" spans="8:11" ht="12.75" customHeight="1" x14ac:dyDescent="0.2">
      <c r="H796" s="3"/>
      <c r="K796" s="3"/>
    </row>
    <row r="797" spans="8:11" ht="12.75" customHeight="1" x14ac:dyDescent="0.2">
      <c r="H797" s="3"/>
      <c r="K797" s="3"/>
    </row>
    <row r="798" spans="8:11" ht="12.75" customHeight="1" x14ac:dyDescent="0.2">
      <c r="H798" s="3"/>
      <c r="K798" s="3"/>
    </row>
    <row r="799" spans="8:11" ht="12.75" customHeight="1" x14ac:dyDescent="0.2">
      <c r="H799" s="3"/>
      <c r="K799" s="3"/>
    </row>
    <row r="800" spans="8:11" ht="12.75" customHeight="1" x14ac:dyDescent="0.2">
      <c r="H800" s="3"/>
      <c r="K800" s="3"/>
    </row>
    <row r="801" spans="8:11" ht="12.75" customHeight="1" x14ac:dyDescent="0.2">
      <c r="H801" s="3"/>
      <c r="K801" s="3"/>
    </row>
    <row r="802" spans="8:11" ht="12.75" customHeight="1" x14ac:dyDescent="0.2">
      <c r="H802" s="3"/>
      <c r="K802" s="3"/>
    </row>
    <row r="803" spans="8:11" ht="12.75" customHeight="1" x14ac:dyDescent="0.2">
      <c r="H803" s="3"/>
      <c r="K803" s="3"/>
    </row>
    <row r="804" spans="8:11" ht="12.75" customHeight="1" x14ac:dyDescent="0.2">
      <c r="H804" s="3"/>
      <c r="K804" s="3"/>
    </row>
    <row r="805" spans="8:11" ht="12.75" customHeight="1" x14ac:dyDescent="0.2">
      <c r="H805" s="3"/>
      <c r="K805" s="3"/>
    </row>
    <row r="806" spans="8:11" ht="12.75" customHeight="1" x14ac:dyDescent="0.2">
      <c r="H806" s="3"/>
      <c r="K806" s="3"/>
    </row>
    <row r="807" spans="8:11" ht="12.75" customHeight="1" x14ac:dyDescent="0.2">
      <c r="H807" s="3"/>
      <c r="K807" s="3"/>
    </row>
    <row r="808" spans="8:11" ht="12.75" customHeight="1" x14ac:dyDescent="0.2">
      <c r="H808" s="3"/>
      <c r="K808" s="3"/>
    </row>
    <row r="809" spans="8:11" ht="12.75" customHeight="1" x14ac:dyDescent="0.2">
      <c r="H809" s="3"/>
      <c r="K809" s="3"/>
    </row>
    <row r="810" spans="8:11" ht="12.75" customHeight="1" x14ac:dyDescent="0.2">
      <c r="H810" s="3"/>
      <c r="K810" s="3"/>
    </row>
    <row r="811" spans="8:11" ht="12.75" customHeight="1" x14ac:dyDescent="0.2">
      <c r="H811" s="3"/>
      <c r="K811" s="3"/>
    </row>
    <row r="812" spans="8:11" ht="12.75" customHeight="1" x14ac:dyDescent="0.2">
      <c r="H812" s="3"/>
      <c r="K812" s="3"/>
    </row>
    <row r="813" spans="8:11" ht="12.75" customHeight="1" x14ac:dyDescent="0.2">
      <c r="H813" s="3"/>
      <c r="K813" s="3"/>
    </row>
    <row r="814" spans="8:11" ht="12.75" customHeight="1" x14ac:dyDescent="0.2">
      <c r="H814" s="3"/>
      <c r="K814" s="3"/>
    </row>
    <row r="815" spans="8:11" ht="12.75" customHeight="1" x14ac:dyDescent="0.2">
      <c r="H815" s="3"/>
      <c r="K815" s="3"/>
    </row>
    <row r="816" spans="8:11" ht="12.75" customHeight="1" x14ac:dyDescent="0.2">
      <c r="H816" s="3"/>
      <c r="K816" s="3"/>
    </row>
    <row r="817" spans="8:11" ht="12.75" customHeight="1" x14ac:dyDescent="0.2">
      <c r="H817" s="3"/>
      <c r="K817" s="3"/>
    </row>
    <row r="818" spans="8:11" ht="12.75" customHeight="1" x14ac:dyDescent="0.2">
      <c r="H818" s="3"/>
      <c r="K818" s="3"/>
    </row>
    <row r="819" spans="8:11" ht="12.75" customHeight="1" x14ac:dyDescent="0.2">
      <c r="H819" s="3"/>
      <c r="K819" s="3"/>
    </row>
    <row r="820" spans="8:11" ht="12.75" customHeight="1" x14ac:dyDescent="0.2">
      <c r="H820" s="3"/>
      <c r="K820" s="3"/>
    </row>
    <row r="821" spans="8:11" ht="12.75" customHeight="1" x14ac:dyDescent="0.2">
      <c r="H821" s="3"/>
      <c r="K821" s="3"/>
    </row>
    <row r="822" spans="8:11" ht="12.75" customHeight="1" x14ac:dyDescent="0.2">
      <c r="H822" s="3"/>
      <c r="K822" s="3"/>
    </row>
    <row r="823" spans="8:11" ht="12.75" customHeight="1" x14ac:dyDescent="0.2">
      <c r="H823" s="3"/>
      <c r="K823" s="3"/>
    </row>
    <row r="824" spans="8:11" ht="12.75" customHeight="1" x14ac:dyDescent="0.2">
      <c r="H824" s="3"/>
      <c r="K824" s="3"/>
    </row>
    <row r="825" spans="8:11" ht="12.75" customHeight="1" x14ac:dyDescent="0.2">
      <c r="H825" s="3"/>
      <c r="K825" s="3"/>
    </row>
    <row r="826" spans="8:11" ht="12.75" customHeight="1" x14ac:dyDescent="0.2">
      <c r="H826" s="3"/>
      <c r="K826" s="3"/>
    </row>
    <row r="827" spans="8:11" ht="12.75" customHeight="1" x14ac:dyDescent="0.2">
      <c r="H827" s="3"/>
      <c r="K827" s="3"/>
    </row>
    <row r="828" spans="8:11" ht="12.75" customHeight="1" x14ac:dyDescent="0.2">
      <c r="H828" s="3"/>
      <c r="K828" s="3"/>
    </row>
    <row r="829" spans="8:11" ht="12.75" customHeight="1" x14ac:dyDescent="0.2">
      <c r="H829" s="3"/>
      <c r="K829" s="3"/>
    </row>
    <row r="830" spans="8:11" ht="12.75" customHeight="1" x14ac:dyDescent="0.2">
      <c r="H830" s="3"/>
      <c r="K830" s="3"/>
    </row>
    <row r="831" spans="8:11" ht="12.75" customHeight="1" x14ac:dyDescent="0.2">
      <c r="H831" s="3"/>
      <c r="K831" s="3"/>
    </row>
    <row r="832" spans="8:11" ht="12.75" customHeight="1" x14ac:dyDescent="0.2">
      <c r="H832" s="3"/>
      <c r="K832" s="3"/>
    </row>
    <row r="833" spans="8:11" ht="12.75" customHeight="1" x14ac:dyDescent="0.2">
      <c r="H833" s="3"/>
      <c r="K833" s="3"/>
    </row>
    <row r="834" spans="8:11" ht="12.75" customHeight="1" x14ac:dyDescent="0.2">
      <c r="H834" s="3"/>
      <c r="K834" s="3"/>
    </row>
    <row r="835" spans="8:11" ht="12.75" customHeight="1" x14ac:dyDescent="0.2">
      <c r="H835" s="3"/>
      <c r="K835" s="3"/>
    </row>
    <row r="836" spans="8:11" ht="12.75" customHeight="1" x14ac:dyDescent="0.2">
      <c r="H836" s="3"/>
      <c r="K836" s="3"/>
    </row>
    <row r="837" spans="8:11" ht="12.75" customHeight="1" x14ac:dyDescent="0.2">
      <c r="H837" s="3"/>
      <c r="K837" s="3"/>
    </row>
    <row r="838" spans="8:11" ht="12.75" customHeight="1" x14ac:dyDescent="0.2">
      <c r="H838" s="3"/>
      <c r="K838" s="3"/>
    </row>
    <row r="839" spans="8:11" ht="12.75" customHeight="1" x14ac:dyDescent="0.2">
      <c r="H839" s="3"/>
      <c r="K839" s="3"/>
    </row>
    <row r="840" spans="8:11" ht="12.75" customHeight="1" x14ac:dyDescent="0.2">
      <c r="H840" s="3"/>
      <c r="K840" s="3"/>
    </row>
    <row r="841" spans="8:11" ht="12.75" customHeight="1" x14ac:dyDescent="0.2">
      <c r="H841" s="3"/>
      <c r="K841" s="3"/>
    </row>
    <row r="842" spans="8:11" ht="12.75" customHeight="1" x14ac:dyDescent="0.2">
      <c r="H842" s="3"/>
      <c r="K842" s="3"/>
    </row>
    <row r="843" spans="8:11" ht="12.75" customHeight="1" x14ac:dyDescent="0.2">
      <c r="H843" s="3"/>
      <c r="K843" s="3"/>
    </row>
    <row r="844" spans="8:11" ht="12.75" customHeight="1" x14ac:dyDescent="0.2">
      <c r="H844" s="3"/>
      <c r="K844" s="3"/>
    </row>
    <row r="845" spans="8:11" ht="12.75" customHeight="1" x14ac:dyDescent="0.2">
      <c r="H845" s="3"/>
      <c r="K845" s="3"/>
    </row>
    <row r="846" spans="8:11" ht="12.75" customHeight="1" x14ac:dyDescent="0.2">
      <c r="H846" s="3"/>
      <c r="K846" s="3"/>
    </row>
    <row r="847" spans="8:11" ht="12.75" customHeight="1" x14ac:dyDescent="0.2">
      <c r="H847" s="3"/>
      <c r="K847" s="3"/>
    </row>
    <row r="848" spans="8:11" ht="12.75" customHeight="1" x14ac:dyDescent="0.2">
      <c r="H848" s="3"/>
      <c r="K848" s="3"/>
    </row>
    <row r="849" spans="8:11" ht="12.75" customHeight="1" x14ac:dyDescent="0.2">
      <c r="H849" s="3"/>
      <c r="K849" s="3"/>
    </row>
    <row r="850" spans="8:11" ht="12.75" customHeight="1" x14ac:dyDescent="0.2">
      <c r="H850" s="3"/>
      <c r="K850" s="3"/>
    </row>
    <row r="851" spans="8:11" ht="12.75" customHeight="1" x14ac:dyDescent="0.2">
      <c r="H851" s="3"/>
      <c r="K851" s="3"/>
    </row>
    <row r="852" spans="8:11" ht="12.75" customHeight="1" x14ac:dyDescent="0.2">
      <c r="H852" s="3"/>
      <c r="K852" s="3"/>
    </row>
    <row r="853" spans="8:11" ht="12.75" customHeight="1" x14ac:dyDescent="0.2">
      <c r="H853" s="3"/>
      <c r="K853" s="3"/>
    </row>
    <row r="854" spans="8:11" ht="12.75" customHeight="1" x14ac:dyDescent="0.2">
      <c r="H854" s="3"/>
      <c r="K854" s="3"/>
    </row>
    <row r="855" spans="8:11" ht="12.75" customHeight="1" x14ac:dyDescent="0.2">
      <c r="H855" s="3"/>
      <c r="K855" s="3"/>
    </row>
    <row r="856" spans="8:11" ht="12.75" customHeight="1" x14ac:dyDescent="0.2">
      <c r="H856" s="3"/>
      <c r="K856" s="3"/>
    </row>
    <row r="857" spans="8:11" ht="12.75" customHeight="1" x14ac:dyDescent="0.2">
      <c r="H857" s="3"/>
      <c r="K857" s="3"/>
    </row>
    <row r="858" spans="8:11" ht="12.75" customHeight="1" x14ac:dyDescent="0.2">
      <c r="H858" s="3"/>
      <c r="K858" s="3"/>
    </row>
    <row r="859" spans="8:11" ht="12.75" customHeight="1" x14ac:dyDescent="0.2">
      <c r="H859" s="3"/>
      <c r="K859" s="3"/>
    </row>
    <row r="860" spans="8:11" ht="12.75" customHeight="1" x14ac:dyDescent="0.2">
      <c r="H860" s="3"/>
      <c r="K860" s="3"/>
    </row>
    <row r="861" spans="8:11" ht="12.75" customHeight="1" x14ac:dyDescent="0.2">
      <c r="H861" s="3"/>
      <c r="K861" s="3"/>
    </row>
    <row r="862" spans="8:11" ht="12.75" customHeight="1" x14ac:dyDescent="0.2">
      <c r="H862" s="3"/>
      <c r="K862" s="3"/>
    </row>
    <row r="863" spans="8:11" ht="12.75" customHeight="1" x14ac:dyDescent="0.2">
      <c r="H863" s="3"/>
      <c r="K863" s="3"/>
    </row>
    <row r="864" spans="8:11" ht="12.75" customHeight="1" x14ac:dyDescent="0.2">
      <c r="H864" s="3"/>
      <c r="K864" s="3"/>
    </row>
    <row r="865" spans="8:11" ht="12.75" customHeight="1" x14ac:dyDescent="0.2">
      <c r="H865" s="3"/>
      <c r="K865" s="3"/>
    </row>
    <row r="866" spans="8:11" ht="12.75" customHeight="1" x14ac:dyDescent="0.2">
      <c r="H866" s="3"/>
      <c r="K866" s="3"/>
    </row>
    <row r="867" spans="8:11" ht="12.75" customHeight="1" x14ac:dyDescent="0.2">
      <c r="H867" s="3"/>
      <c r="K867" s="3"/>
    </row>
    <row r="868" spans="8:11" ht="12.75" customHeight="1" x14ac:dyDescent="0.2">
      <c r="H868" s="3"/>
      <c r="K868" s="3"/>
    </row>
    <row r="869" spans="8:11" ht="12.75" customHeight="1" x14ac:dyDescent="0.2">
      <c r="H869" s="3"/>
      <c r="K869" s="3"/>
    </row>
    <row r="870" spans="8:11" ht="12.75" customHeight="1" x14ac:dyDescent="0.2">
      <c r="H870" s="3"/>
      <c r="K870" s="3"/>
    </row>
    <row r="871" spans="8:11" ht="12.75" customHeight="1" x14ac:dyDescent="0.2">
      <c r="H871" s="3"/>
      <c r="K871" s="3"/>
    </row>
    <row r="872" spans="8:11" ht="12.75" customHeight="1" x14ac:dyDescent="0.2">
      <c r="H872" s="3"/>
      <c r="K872" s="3"/>
    </row>
    <row r="873" spans="8:11" ht="12.75" customHeight="1" x14ac:dyDescent="0.2">
      <c r="H873" s="3"/>
      <c r="K873" s="3"/>
    </row>
    <row r="874" spans="8:11" ht="12.75" customHeight="1" x14ac:dyDescent="0.2">
      <c r="H874" s="3"/>
      <c r="K874" s="3"/>
    </row>
    <row r="875" spans="8:11" ht="12.75" customHeight="1" x14ac:dyDescent="0.2">
      <c r="H875" s="3"/>
      <c r="K875" s="3"/>
    </row>
    <row r="876" spans="8:11" ht="12.75" customHeight="1" x14ac:dyDescent="0.2">
      <c r="H876" s="3"/>
      <c r="K876" s="3"/>
    </row>
    <row r="877" spans="8:11" ht="12.75" customHeight="1" x14ac:dyDescent="0.2">
      <c r="H877" s="3"/>
      <c r="K877" s="3"/>
    </row>
    <row r="878" spans="8:11" ht="12.75" customHeight="1" x14ac:dyDescent="0.2">
      <c r="H878" s="3"/>
      <c r="K878" s="3"/>
    </row>
    <row r="879" spans="8:11" ht="12.75" customHeight="1" x14ac:dyDescent="0.2">
      <c r="H879" s="3"/>
      <c r="K879" s="3"/>
    </row>
    <row r="880" spans="8:11" ht="12.75" customHeight="1" x14ac:dyDescent="0.2">
      <c r="H880" s="3"/>
      <c r="K880" s="3"/>
    </row>
    <row r="881" spans="8:11" ht="12.75" customHeight="1" x14ac:dyDescent="0.2">
      <c r="H881" s="3"/>
      <c r="K881" s="3"/>
    </row>
    <row r="882" spans="8:11" ht="12.75" customHeight="1" x14ac:dyDescent="0.2">
      <c r="H882" s="3"/>
      <c r="K882" s="3"/>
    </row>
    <row r="883" spans="8:11" ht="12.75" customHeight="1" x14ac:dyDescent="0.2">
      <c r="H883" s="3"/>
      <c r="K883" s="3"/>
    </row>
    <row r="884" spans="8:11" ht="12.75" customHeight="1" x14ac:dyDescent="0.2">
      <c r="H884" s="3"/>
      <c r="K884" s="3"/>
    </row>
    <row r="885" spans="8:11" ht="12.75" customHeight="1" x14ac:dyDescent="0.2">
      <c r="H885" s="3"/>
      <c r="K885" s="3"/>
    </row>
    <row r="886" spans="8:11" ht="12.75" customHeight="1" x14ac:dyDescent="0.2">
      <c r="H886" s="3"/>
      <c r="K886" s="3"/>
    </row>
    <row r="887" spans="8:11" ht="12.75" customHeight="1" x14ac:dyDescent="0.2">
      <c r="H887" s="3"/>
      <c r="K887" s="3"/>
    </row>
    <row r="888" spans="8:11" ht="12.75" customHeight="1" x14ac:dyDescent="0.2">
      <c r="H888" s="3"/>
      <c r="K888" s="3"/>
    </row>
    <row r="889" spans="8:11" ht="12.75" customHeight="1" x14ac:dyDescent="0.2">
      <c r="H889" s="3"/>
      <c r="K889" s="3"/>
    </row>
    <row r="890" spans="8:11" ht="12.75" customHeight="1" x14ac:dyDescent="0.2">
      <c r="H890" s="3"/>
      <c r="K890" s="3"/>
    </row>
    <row r="891" spans="8:11" ht="12.75" customHeight="1" x14ac:dyDescent="0.2">
      <c r="H891" s="3"/>
      <c r="K891" s="3"/>
    </row>
    <row r="892" spans="8:11" ht="12.75" customHeight="1" x14ac:dyDescent="0.2">
      <c r="H892" s="3"/>
      <c r="K892" s="3"/>
    </row>
    <row r="893" spans="8:11" ht="12.75" customHeight="1" x14ac:dyDescent="0.2">
      <c r="H893" s="3"/>
      <c r="K893" s="3"/>
    </row>
    <row r="894" spans="8:11" ht="12.75" customHeight="1" x14ac:dyDescent="0.2">
      <c r="H894" s="3"/>
      <c r="K894" s="3"/>
    </row>
    <row r="895" spans="8:11" ht="12.75" customHeight="1" x14ac:dyDescent="0.2">
      <c r="H895" s="3"/>
      <c r="K895" s="3"/>
    </row>
    <row r="896" spans="8:11" ht="12.75" customHeight="1" x14ac:dyDescent="0.2">
      <c r="H896" s="3"/>
      <c r="K896" s="3"/>
    </row>
    <row r="897" spans="8:11" ht="12.75" customHeight="1" x14ac:dyDescent="0.2">
      <c r="H897" s="3"/>
      <c r="K897" s="3"/>
    </row>
    <row r="898" spans="8:11" ht="12.75" customHeight="1" x14ac:dyDescent="0.2">
      <c r="H898" s="3"/>
      <c r="K898" s="3"/>
    </row>
    <row r="899" spans="8:11" ht="12.75" customHeight="1" x14ac:dyDescent="0.2">
      <c r="H899" s="3"/>
      <c r="K899" s="3"/>
    </row>
    <row r="900" spans="8:11" ht="12.75" customHeight="1" x14ac:dyDescent="0.2">
      <c r="H900" s="3"/>
      <c r="K900" s="3"/>
    </row>
    <row r="901" spans="8:11" ht="12.75" customHeight="1" x14ac:dyDescent="0.2">
      <c r="H901" s="3"/>
      <c r="K901" s="3"/>
    </row>
    <row r="902" spans="8:11" ht="12.75" customHeight="1" x14ac:dyDescent="0.2">
      <c r="H902" s="3"/>
      <c r="K902" s="3"/>
    </row>
    <row r="903" spans="8:11" ht="12.75" customHeight="1" x14ac:dyDescent="0.2">
      <c r="H903" s="3"/>
      <c r="K903" s="3"/>
    </row>
    <row r="904" spans="8:11" ht="12.75" customHeight="1" x14ac:dyDescent="0.2">
      <c r="H904" s="3"/>
      <c r="K904" s="3"/>
    </row>
    <row r="905" spans="8:11" ht="12.75" customHeight="1" x14ac:dyDescent="0.2">
      <c r="H905" s="3"/>
      <c r="K905" s="3"/>
    </row>
    <row r="906" spans="8:11" ht="12.75" customHeight="1" x14ac:dyDescent="0.2">
      <c r="H906" s="3"/>
      <c r="K906" s="3"/>
    </row>
    <row r="907" spans="8:11" ht="12.75" customHeight="1" x14ac:dyDescent="0.2">
      <c r="H907" s="3"/>
      <c r="K907" s="3"/>
    </row>
    <row r="908" spans="8:11" ht="12.75" customHeight="1" x14ac:dyDescent="0.2">
      <c r="H908" s="3"/>
      <c r="K908" s="3"/>
    </row>
    <row r="909" spans="8:11" ht="12.75" customHeight="1" x14ac:dyDescent="0.2">
      <c r="H909" s="3"/>
      <c r="K909" s="3"/>
    </row>
    <row r="910" spans="8:11" ht="12.75" customHeight="1" x14ac:dyDescent="0.2">
      <c r="H910" s="3"/>
      <c r="K910" s="3"/>
    </row>
    <row r="911" spans="8:11" ht="12.75" customHeight="1" x14ac:dyDescent="0.2">
      <c r="H911" s="3"/>
      <c r="K911" s="3"/>
    </row>
    <row r="912" spans="8:11" ht="12.75" customHeight="1" x14ac:dyDescent="0.2">
      <c r="H912" s="3"/>
      <c r="K912" s="3"/>
    </row>
    <row r="913" spans="8:11" ht="12.75" customHeight="1" x14ac:dyDescent="0.2">
      <c r="H913" s="3"/>
      <c r="K913" s="3"/>
    </row>
    <row r="914" spans="8:11" ht="12.75" customHeight="1" x14ac:dyDescent="0.2">
      <c r="H914" s="3"/>
      <c r="K914" s="3"/>
    </row>
    <row r="915" spans="8:11" ht="12.75" customHeight="1" x14ac:dyDescent="0.2">
      <c r="H915" s="3"/>
      <c r="K915" s="3"/>
    </row>
    <row r="916" spans="8:11" ht="12.75" customHeight="1" x14ac:dyDescent="0.2">
      <c r="H916" s="3"/>
      <c r="K916" s="3"/>
    </row>
    <row r="917" spans="8:11" ht="12.75" customHeight="1" x14ac:dyDescent="0.2">
      <c r="H917" s="3"/>
      <c r="K917" s="3"/>
    </row>
    <row r="918" spans="8:11" ht="12.75" customHeight="1" x14ac:dyDescent="0.2">
      <c r="H918" s="3"/>
      <c r="K918" s="3"/>
    </row>
    <row r="919" spans="8:11" ht="12.75" customHeight="1" x14ac:dyDescent="0.2">
      <c r="H919" s="3"/>
      <c r="K919" s="3"/>
    </row>
    <row r="920" spans="8:11" ht="12.75" customHeight="1" x14ac:dyDescent="0.2">
      <c r="H920" s="3"/>
      <c r="K920" s="3"/>
    </row>
    <row r="921" spans="8:11" ht="12.75" customHeight="1" x14ac:dyDescent="0.2">
      <c r="H921" s="3"/>
      <c r="K921" s="3"/>
    </row>
    <row r="922" spans="8:11" ht="12.75" customHeight="1" x14ac:dyDescent="0.2">
      <c r="H922" s="3"/>
      <c r="K922" s="3"/>
    </row>
    <row r="923" spans="8:11" ht="12.75" customHeight="1" x14ac:dyDescent="0.2">
      <c r="H923" s="3"/>
      <c r="K923" s="3"/>
    </row>
    <row r="924" spans="8:11" ht="12.75" customHeight="1" x14ac:dyDescent="0.2">
      <c r="H924" s="3"/>
      <c r="K924" s="3"/>
    </row>
    <row r="925" spans="8:11" ht="12.75" customHeight="1" x14ac:dyDescent="0.2">
      <c r="H925" s="3"/>
      <c r="K925" s="3"/>
    </row>
    <row r="926" spans="8:11" ht="12.75" customHeight="1" x14ac:dyDescent="0.2">
      <c r="H926" s="3"/>
      <c r="K926" s="3"/>
    </row>
    <row r="927" spans="8:11" ht="12.75" customHeight="1" x14ac:dyDescent="0.2">
      <c r="H927" s="3"/>
      <c r="K927" s="3"/>
    </row>
    <row r="928" spans="8:11" ht="12.75" customHeight="1" x14ac:dyDescent="0.2">
      <c r="H928" s="3"/>
      <c r="K928" s="3"/>
    </row>
    <row r="929" spans="8:11" ht="12.75" customHeight="1" x14ac:dyDescent="0.2">
      <c r="H929" s="3"/>
      <c r="K929" s="3"/>
    </row>
    <row r="930" spans="8:11" ht="12.75" customHeight="1" x14ac:dyDescent="0.2">
      <c r="H930" s="3"/>
      <c r="K930" s="3"/>
    </row>
    <row r="931" spans="8:11" ht="12.75" customHeight="1" x14ac:dyDescent="0.2">
      <c r="H931" s="3"/>
      <c r="K931" s="3"/>
    </row>
    <row r="932" spans="8:11" ht="12.75" customHeight="1" x14ac:dyDescent="0.2">
      <c r="H932" s="3"/>
      <c r="K932" s="3"/>
    </row>
    <row r="933" spans="8:11" ht="12.75" customHeight="1" x14ac:dyDescent="0.2">
      <c r="H933" s="3"/>
      <c r="K933" s="3"/>
    </row>
    <row r="934" spans="8:11" ht="12.75" customHeight="1" x14ac:dyDescent="0.2">
      <c r="H934" s="3"/>
      <c r="K934" s="3"/>
    </row>
    <row r="935" spans="8:11" ht="12.75" customHeight="1" x14ac:dyDescent="0.2">
      <c r="H935" s="3"/>
      <c r="K935" s="3"/>
    </row>
    <row r="936" spans="8:11" ht="12.75" customHeight="1" x14ac:dyDescent="0.2">
      <c r="H936" s="3"/>
      <c r="K936" s="3"/>
    </row>
    <row r="937" spans="8:11" ht="12.75" customHeight="1" x14ac:dyDescent="0.2">
      <c r="H937" s="3"/>
      <c r="K937" s="3"/>
    </row>
    <row r="938" spans="8:11" ht="12.75" customHeight="1" x14ac:dyDescent="0.2">
      <c r="H938" s="3"/>
      <c r="K938" s="3"/>
    </row>
    <row r="939" spans="8:11" ht="12.75" customHeight="1" x14ac:dyDescent="0.2">
      <c r="H939" s="3"/>
      <c r="K939" s="3"/>
    </row>
    <row r="940" spans="8:11" ht="12.75" customHeight="1" x14ac:dyDescent="0.2">
      <c r="H940" s="3"/>
      <c r="K940" s="3"/>
    </row>
    <row r="941" spans="8:11" ht="12.75" customHeight="1" x14ac:dyDescent="0.2">
      <c r="H941" s="3"/>
      <c r="K941" s="3"/>
    </row>
    <row r="942" spans="8:11" ht="12.75" customHeight="1" x14ac:dyDescent="0.2">
      <c r="H942" s="3"/>
      <c r="K942" s="3"/>
    </row>
    <row r="943" spans="8:11" ht="12.75" customHeight="1" x14ac:dyDescent="0.2">
      <c r="H943" s="3"/>
      <c r="K943" s="3"/>
    </row>
    <row r="944" spans="8:11" ht="12.75" customHeight="1" x14ac:dyDescent="0.2">
      <c r="H944" s="3"/>
      <c r="K944" s="3"/>
    </row>
    <row r="945" spans="8:11" ht="12.75" customHeight="1" x14ac:dyDescent="0.2">
      <c r="H945" s="3"/>
      <c r="K945" s="3"/>
    </row>
    <row r="946" spans="8:11" ht="12.75" customHeight="1" x14ac:dyDescent="0.2">
      <c r="H946" s="3"/>
      <c r="K946" s="3"/>
    </row>
    <row r="947" spans="8:11" ht="12.75" customHeight="1" x14ac:dyDescent="0.2">
      <c r="H947" s="3"/>
      <c r="K947" s="3"/>
    </row>
    <row r="948" spans="8:11" ht="12.75" customHeight="1" x14ac:dyDescent="0.2">
      <c r="H948" s="3"/>
      <c r="K948" s="3"/>
    </row>
    <row r="949" spans="8:11" ht="12.75" customHeight="1" x14ac:dyDescent="0.2">
      <c r="H949" s="3"/>
      <c r="K949" s="3"/>
    </row>
    <row r="950" spans="8:11" ht="12.75" customHeight="1" x14ac:dyDescent="0.2">
      <c r="H950" s="3"/>
      <c r="K950" s="3"/>
    </row>
    <row r="951" spans="8:11" ht="12.75" customHeight="1" x14ac:dyDescent="0.2">
      <c r="H951" s="3"/>
      <c r="K951" s="3"/>
    </row>
    <row r="952" spans="8:11" ht="12.75" customHeight="1" x14ac:dyDescent="0.2">
      <c r="H952" s="3"/>
      <c r="K952" s="3"/>
    </row>
    <row r="953" spans="8:11" ht="12.75" customHeight="1" x14ac:dyDescent="0.2">
      <c r="H953" s="3"/>
      <c r="K953" s="3"/>
    </row>
    <row r="954" spans="8:11" ht="12.75" customHeight="1" x14ac:dyDescent="0.2">
      <c r="H954" s="3"/>
      <c r="K954" s="3"/>
    </row>
    <row r="955" spans="8:11" ht="12.75" customHeight="1" x14ac:dyDescent="0.2">
      <c r="H955" s="3"/>
      <c r="K955" s="3"/>
    </row>
    <row r="956" spans="8:11" ht="12.75" customHeight="1" x14ac:dyDescent="0.2">
      <c r="H956" s="3"/>
      <c r="K956" s="3"/>
    </row>
    <row r="957" spans="8:11" ht="12.75" customHeight="1" x14ac:dyDescent="0.2">
      <c r="H957" s="3"/>
      <c r="K957" s="3"/>
    </row>
    <row r="958" spans="8:11" ht="12.75" customHeight="1" x14ac:dyDescent="0.2">
      <c r="H958" s="3"/>
      <c r="K958" s="3"/>
    </row>
    <row r="959" spans="8:11" ht="12.75" customHeight="1" x14ac:dyDescent="0.2">
      <c r="H959" s="3"/>
      <c r="K959" s="3"/>
    </row>
    <row r="960" spans="8:11" ht="12.75" customHeight="1" x14ac:dyDescent="0.2">
      <c r="H960" s="3"/>
      <c r="K960" s="3"/>
    </row>
    <row r="961" spans="8:11" ht="12.75" customHeight="1" x14ac:dyDescent="0.2">
      <c r="H961" s="3"/>
      <c r="K961" s="3"/>
    </row>
    <row r="962" spans="8:11" ht="12.75" customHeight="1" x14ac:dyDescent="0.2">
      <c r="H962" s="3"/>
      <c r="K962" s="3"/>
    </row>
    <row r="963" spans="8:11" ht="12.75" customHeight="1" x14ac:dyDescent="0.2">
      <c r="H963" s="3"/>
      <c r="K963" s="3"/>
    </row>
    <row r="964" spans="8:11" ht="12.75" customHeight="1" x14ac:dyDescent="0.2">
      <c r="H964" s="3"/>
      <c r="K964" s="3"/>
    </row>
    <row r="965" spans="8:11" ht="12.75" customHeight="1" x14ac:dyDescent="0.2">
      <c r="H965" s="3"/>
      <c r="K965" s="3"/>
    </row>
    <row r="966" spans="8:11" ht="12.75" customHeight="1" x14ac:dyDescent="0.2">
      <c r="H966" s="3"/>
      <c r="K966" s="3"/>
    </row>
    <row r="967" spans="8:11" ht="12.75" customHeight="1" x14ac:dyDescent="0.2">
      <c r="H967" s="3"/>
      <c r="K967" s="3"/>
    </row>
    <row r="968" spans="8:11" ht="12.75" customHeight="1" x14ac:dyDescent="0.2">
      <c r="H968" s="3"/>
      <c r="K968" s="3"/>
    </row>
    <row r="969" spans="8:11" ht="12.75" customHeight="1" x14ac:dyDescent="0.2">
      <c r="H969" s="3"/>
      <c r="K969" s="3"/>
    </row>
    <row r="970" spans="8:11" ht="12.75" customHeight="1" x14ac:dyDescent="0.2">
      <c r="H970" s="3"/>
      <c r="K970" s="3"/>
    </row>
    <row r="971" spans="8:11" ht="12.75" customHeight="1" x14ac:dyDescent="0.2">
      <c r="H971" s="3"/>
      <c r="K971" s="3"/>
    </row>
    <row r="972" spans="8:11" ht="12.75" customHeight="1" x14ac:dyDescent="0.2">
      <c r="H972" s="3"/>
      <c r="K972" s="3"/>
    </row>
    <row r="973" spans="8:11" ht="12.75" customHeight="1" x14ac:dyDescent="0.2">
      <c r="H973" s="3"/>
      <c r="K973" s="3"/>
    </row>
    <row r="974" spans="8:11" ht="12.75" customHeight="1" x14ac:dyDescent="0.2">
      <c r="H974" s="3"/>
      <c r="K974" s="3"/>
    </row>
    <row r="975" spans="8:11" ht="12.75" customHeight="1" x14ac:dyDescent="0.2">
      <c r="H975" s="3"/>
      <c r="K975" s="3"/>
    </row>
    <row r="976" spans="8:11" ht="12.75" customHeight="1" x14ac:dyDescent="0.2">
      <c r="H976" s="3"/>
      <c r="K976" s="3"/>
    </row>
    <row r="977" spans="8:11" ht="12.75" customHeight="1" x14ac:dyDescent="0.2">
      <c r="H977" s="3"/>
      <c r="K977" s="3"/>
    </row>
    <row r="978" spans="8:11" ht="12.75" customHeight="1" x14ac:dyDescent="0.2">
      <c r="H978" s="3"/>
      <c r="K978" s="3"/>
    </row>
    <row r="979" spans="8:11" ht="12.75" customHeight="1" x14ac:dyDescent="0.2">
      <c r="H979" s="3"/>
      <c r="K979" s="3"/>
    </row>
    <row r="980" spans="8:11" ht="12.75" customHeight="1" x14ac:dyDescent="0.2">
      <c r="H980" s="3"/>
      <c r="K980" s="3"/>
    </row>
    <row r="981" spans="8:11" ht="12.75" customHeight="1" x14ac:dyDescent="0.2">
      <c r="H981" s="3"/>
      <c r="K981" s="3"/>
    </row>
    <row r="982" spans="8:11" ht="12.75" customHeight="1" x14ac:dyDescent="0.2">
      <c r="H982" s="3"/>
      <c r="K982" s="3"/>
    </row>
    <row r="983" spans="8:11" ht="12.75" customHeight="1" x14ac:dyDescent="0.2">
      <c r="H983" s="3"/>
      <c r="K983" s="3"/>
    </row>
    <row r="984" spans="8:11" ht="12.75" customHeight="1" x14ac:dyDescent="0.2">
      <c r="H984" s="3"/>
      <c r="K984" s="3"/>
    </row>
    <row r="985" spans="8:11" ht="12.75" customHeight="1" x14ac:dyDescent="0.2">
      <c r="H985" s="3"/>
      <c r="K985" s="3"/>
    </row>
    <row r="986" spans="8:11" ht="12.75" customHeight="1" x14ac:dyDescent="0.2">
      <c r="H986" s="3"/>
      <c r="K986" s="3"/>
    </row>
    <row r="987" spans="8:11" ht="12.75" customHeight="1" x14ac:dyDescent="0.2">
      <c r="H987" s="3"/>
      <c r="K987" s="3"/>
    </row>
    <row r="988" spans="8:11" ht="12.75" customHeight="1" x14ac:dyDescent="0.2">
      <c r="H988" s="3"/>
      <c r="K988" s="3"/>
    </row>
    <row r="989" spans="8:11" ht="12.75" customHeight="1" x14ac:dyDescent="0.2">
      <c r="H989" s="3"/>
      <c r="K989" s="3"/>
    </row>
    <row r="990" spans="8:11" ht="12.75" customHeight="1" x14ac:dyDescent="0.2">
      <c r="H990" s="3"/>
      <c r="K990" s="3"/>
    </row>
    <row r="991" spans="8:11" ht="12.75" customHeight="1" x14ac:dyDescent="0.2">
      <c r="H991" s="3"/>
      <c r="K991" s="3"/>
    </row>
    <row r="992" spans="8:11" ht="12.75" customHeight="1" x14ac:dyDescent="0.2">
      <c r="H992" s="3"/>
      <c r="K992" s="3"/>
    </row>
    <row r="993" spans="8:11" ht="12.75" customHeight="1" x14ac:dyDescent="0.2">
      <c r="H993" s="3"/>
      <c r="K993" s="3"/>
    </row>
    <row r="994" spans="8:11" ht="12.75" customHeight="1" x14ac:dyDescent="0.2">
      <c r="H994" s="3"/>
      <c r="K994" s="3"/>
    </row>
    <row r="995" spans="8:11" ht="12.75" customHeight="1" x14ac:dyDescent="0.2">
      <c r="H995" s="3"/>
      <c r="K995" s="3"/>
    </row>
    <row r="996" spans="8:11" ht="12.75" customHeight="1" x14ac:dyDescent="0.2">
      <c r="H996" s="3"/>
      <c r="K996" s="3"/>
    </row>
    <row r="997" spans="8:11" ht="12.75" customHeight="1" x14ac:dyDescent="0.2">
      <c r="H997" s="3"/>
      <c r="K997" s="3"/>
    </row>
    <row r="998" spans="8:11" ht="12.75" customHeight="1" x14ac:dyDescent="0.2">
      <c r="H998" s="3"/>
      <c r="K998" s="3"/>
    </row>
    <row r="999" spans="8:11" ht="12.75" customHeight="1" x14ac:dyDescent="0.2">
      <c r="H999" s="3"/>
      <c r="K999" s="3"/>
    </row>
    <row r="1000" spans="8:11" ht="12.75" customHeight="1" x14ac:dyDescent="0.2">
      <c r="H1000" s="3"/>
      <c r="K1000" s="3"/>
    </row>
  </sheetData>
  <mergeCells count="9">
    <mergeCell ref="A7:S7"/>
    <mergeCell ref="A6:S6"/>
    <mergeCell ref="A5:S5"/>
    <mergeCell ref="Q68:R68"/>
    <mergeCell ref="B71:G71"/>
    <mergeCell ref="I71:M71"/>
    <mergeCell ref="P71:S71"/>
    <mergeCell ref="A9:S9"/>
    <mergeCell ref="A8:S8"/>
  </mergeCells>
  <phoneticPr fontId="114" type="noConversion"/>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Z1006"/>
  <sheetViews>
    <sheetView topLeftCell="A92" workbookViewId="0">
      <selection activeCell="E116" sqref="E116"/>
    </sheetView>
  </sheetViews>
  <sheetFormatPr baseColWidth="10" defaultColWidth="14.42578125" defaultRowHeight="15" customHeight="1" x14ac:dyDescent="0.2"/>
  <cols>
    <col min="1" max="1" width="5.85546875" customWidth="1"/>
    <col min="2" max="2" width="13" customWidth="1"/>
    <col min="3" max="3" width="14.140625" customWidth="1"/>
    <col min="4" max="4" width="10.7109375" customWidth="1"/>
    <col min="5" max="5" width="13.85546875" customWidth="1"/>
    <col min="6" max="6" width="7" customWidth="1"/>
    <col min="7" max="7" width="13.140625" customWidth="1"/>
    <col min="8" max="8" width="42.7109375" customWidth="1"/>
    <col min="9" max="10" width="20.28515625" customWidth="1"/>
    <col min="11" max="11" width="20.7109375" customWidth="1"/>
    <col min="12" max="12" width="20.28515625" customWidth="1"/>
    <col min="13" max="13" width="6.85546875" customWidth="1"/>
    <col min="14" max="14" width="18.85546875" customWidth="1"/>
    <col min="15" max="15" width="18.5703125" customWidth="1"/>
    <col min="16" max="16" width="10.85546875" customWidth="1"/>
    <col min="17" max="17" width="11" customWidth="1"/>
    <col min="18" max="18" width="19.28515625" customWidth="1"/>
    <col min="19" max="19" width="19.85546875" customWidth="1"/>
    <col min="20" max="20" width="17.85546875" hidden="1" customWidth="1"/>
    <col min="21" max="21" width="11.7109375" hidden="1" customWidth="1"/>
    <col min="22" max="22" width="10.5703125" hidden="1" customWidth="1"/>
    <col min="23" max="23" width="5.140625" hidden="1" customWidth="1"/>
    <col min="24" max="25" width="10" hidden="1" customWidth="1"/>
    <col min="26" max="26" width="10" customWidth="1"/>
  </cols>
  <sheetData>
    <row r="1" spans="1:26" ht="11.25" customHeight="1" x14ac:dyDescent="0.2">
      <c r="A1" s="357"/>
      <c r="B1" s="415"/>
      <c r="C1" s="357"/>
      <c r="D1" s="357"/>
      <c r="E1" s="357"/>
      <c r="F1" s="357"/>
      <c r="G1" s="357"/>
      <c r="H1" s="357"/>
      <c r="I1" s="357"/>
      <c r="J1" s="357"/>
      <c r="K1" s="361"/>
      <c r="L1" s="357"/>
      <c r="M1" s="357"/>
      <c r="N1" s="357"/>
      <c r="O1" s="357"/>
      <c r="P1" s="357"/>
      <c r="Q1" s="357"/>
      <c r="R1" s="357"/>
      <c r="S1" s="357"/>
      <c r="T1" s="357"/>
      <c r="U1" s="357"/>
      <c r="V1" s="357"/>
      <c r="W1" s="357"/>
      <c r="X1" s="357"/>
      <c r="Y1" s="357"/>
      <c r="Z1" s="357"/>
    </row>
    <row r="2" spans="1:26" ht="11.25" customHeight="1" x14ac:dyDescent="0.2">
      <c r="A2" s="357"/>
      <c r="B2" s="656"/>
      <c r="C2" s="444"/>
      <c r="D2" s="444"/>
      <c r="E2" s="357"/>
      <c r="F2" s="415"/>
      <c r="G2" s="357"/>
      <c r="H2" s="357"/>
      <c r="I2" s="357"/>
      <c r="J2" s="357"/>
      <c r="K2" s="361"/>
      <c r="L2" s="357"/>
      <c r="M2" s="357"/>
      <c r="N2" s="357"/>
      <c r="O2" s="357"/>
      <c r="P2" s="357"/>
      <c r="Q2" s="357"/>
      <c r="R2" s="357"/>
      <c r="S2" s="357"/>
      <c r="T2" s="357"/>
      <c r="U2" s="357"/>
      <c r="V2" s="357"/>
      <c r="W2" s="357"/>
      <c r="X2" s="357"/>
      <c r="Y2" s="357"/>
      <c r="Z2" s="357"/>
    </row>
    <row r="3" spans="1:26" ht="11.25" customHeight="1" x14ac:dyDescent="0.2">
      <c r="A3" s="357"/>
      <c r="B3" s="657" t="s">
        <v>1161</v>
      </c>
      <c r="C3" s="444"/>
      <c r="D3" s="444"/>
      <c r="E3" s="357"/>
      <c r="F3" s="415"/>
      <c r="G3" s="357"/>
      <c r="H3" s="357"/>
      <c r="I3" s="357"/>
      <c r="J3" s="357"/>
      <c r="K3" s="361"/>
      <c r="L3" s="357"/>
      <c r="M3" s="357"/>
      <c r="N3" s="357"/>
      <c r="O3" s="357"/>
      <c r="P3" s="357"/>
      <c r="Q3" s="357"/>
      <c r="R3" s="357"/>
      <c r="S3" s="357"/>
      <c r="T3" s="357"/>
      <c r="U3" s="357"/>
      <c r="V3" s="357"/>
      <c r="W3" s="357"/>
      <c r="X3" s="357"/>
      <c r="Y3" s="357"/>
      <c r="Z3" s="357"/>
    </row>
    <row r="4" spans="1:26" ht="11.25" customHeight="1" x14ac:dyDescent="0.2">
      <c r="A4" s="357"/>
      <c r="B4" s="656"/>
      <c r="C4" s="444"/>
      <c r="D4" s="444"/>
      <c r="E4" s="357"/>
      <c r="F4" s="415"/>
      <c r="G4" s="357"/>
      <c r="H4" s="357"/>
      <c r="I4" s="357"/>
      <c r="J4" s="357"/>
      <c r="K4" s="361"/>
      <c r="L4" s="357"/>
      <c r="M4" s="357"/>
      <c r="N4" s="357"/>
      <c r="O4" s="357"/>
      <c r="P4" s="357"/>
      <c r="Q4" s="357"/>
      <c r="R4" s="357"/>
      <c r="S4" s="357"/>
      <c r="T4" s="357"/>
      <c r="U4" s="357"/>
      <c r="V4" s="357"/>
      <c r="W4" s="357"/>
      <c r="X4" s="357"/>
      <c r="Y4" s="357"/>
      <c r="Z4" s="357"/>
    </row>
    <row r="5" spans="1:26" ht="11.25" customHeight="1" x14ac:dyDescent="0.2">
      <c r="A5" s="357"/>
      <c r="B5" s="415"/>
      <c r="C5" s="444"/>
      <c r="D5" s="444"/>
      <c r="E5" s="444"/>
      <c r="F5" s="357"/>
      <c r="G5" s="415"/>
      <c r="H5" s="357"/>
      <c r="I5" s="357"/>
      <c r="J5" s="357"/>
      <c r="K5" s="361"/>
      <c r="L5" s="357"/>
      <c r="M5" s="357"/>
      <c r="N5" s="357"/>
      <c r="O5" s="357"/>
      <c r="P5" s="357"/>
      <c r="Q5" s="357"/>
      <c r="R5" s="357"/>
      <c r="S5" s="357"/>
      <c r="T5" s="357"/>
      <c r="U5" s="357"/>
      <c r="V5" s="357"/>
      <c r="W5" s="357"/>
      <c r="X5" s="357"/>
      <c r="Y5" s="357"/>
      <c r="Z5" s="357"/>
    </row>
    <row r="6" spans="1:26" ht="11.25" customHeight="1" x14ac:dyDescent="0.2">
      <c r="A6" s="357"/>
      <c r="B6" s="415"/>
      <c r="C6" s="444"/>
      <c r="D6" s="444"/>
      <c r="E6" s="444"/>
      <c r="F6" s="357"/>
      <c r="G6" s="415"/>
      <c r="H6" s="357"/>
      <c r="I6" s="357"/>
      <c r="J6" s="357"/>
      <c r="K6" s="361"/>
      <c r="L6" s="357"/>
      <c r="M6" s="357"/>
      <c r="N6" s="357"/>
      <c r="O6" s="357"/>
      <c r="P6" s="357"/>
      <c r="Q6" s="357"/>
      <c r="R6" s="357"/>
      <c r="S6" s="357"/>
      <c r="T6" s="357"/>
      <c r="U6" s="357"/>
      <c r="V6" s="357"/>
      <c r="W6" s="357"/>
      <c r="X6" s="357"/>
      <c r="Y6" s="357"/>
      <c r="Z6" s="357"/>
    </row>
    <row r="7" spans="1:26" ht="11.25" customHeight="1" x14ac:dyDescent="0.2">
      <c r="A7" s="1787" t="s">
        <v>0</v>
      </c>
      <c r="B7" s="1746"/>
      <c r="C7" s="1746"/>
      <c r="D7" s="1746"/>
      <c r="E7" s="1746"/>
      <c r="F7" s="1746"/>
      <c r="G7" s="1746"/>
      <c r="H7" s="1746"/>
      <c r="I7" s="1746"/>
      <c r="J7" s="1746"/>
      <c r="K7" s="1746"/>
      <c r="L7" s="1746"/>
      <c r="M7" s="1746"/>
      <c r="N7" s="1746"/>
      <c r="O7" s="1746"/>
      <c r="P7" s="1746"/>
      <c r="Q7" s="1746"/>
      <c r="R7" s="1746"/>
      <c r="S7" s="1747"/>
      <c r="T7" s="357"/>
      <c r="U7" s="357"/>
      <c r="V7" s="357"/>
      <c r="W7" s="357"/>
      <c r="X7" s="357"/>
      <c r="Y7" s="357"/>
      <c r="Z7" s="357"/>
    </row>
    <row r="8" spans="1:26" ht="11.25" customHeight="1" x14ac:dyDescent="0.2">
      <c r="A8" s="1787" t="s">
        <v>1</v>
      </c>
      <c r="B8" s="1746"/>
      <c r="C8" s="1746"/>
      <c r="D8" s="1746"/>
      <c r="E8" s="1746"/>
      <c r="F8" s="1746"/>
      <c r="G8" s="1746"/>
      <c r="H8" s="1746"/>
      <c r="I8" s="1746"/>
      <c r="J8" s="1746"/>
      <c r="K8" s="1746"/>
      <c r="L8" s="1746"/>
      <c r="M8" s="1746"/>
      <c r="N8" s="1746"/>
      <c r="O8" s="1746"/>
      <c r="P8" s="1746"/>
      <c r="Q8" s="1746"/>
      <c r="R8" s="1746"/>
      <c r="S8" s="1747"/>
      <c r="T8" s="357"/>
      <c r="U8" s="357" t="s">
        <v>109</v>
      </c>
      <c r="V8" s="357"/>
      <c r="W8" s="357"/>
      <c r="X8" s="357"/>
      <c r="Y8" s="357"/>
      <c r="Z8" s="357"/>
    </row>
    <row r="9" spans="1:26" ht="11.25" customHeight="1" x14ac:dyDescent="0.2">
      <c r="A9" s="1787" t="s">
        <v>2</v>
      </c>
      <c r="B9" s="1746"/>
      <c r="C9" s="1746"/>
      <c r="D9" s="1746"/>
      <c r="E9" s="1746"/>
      <c r="F9" s="1746"/>
      <c r="G9" s="1746"/>
      <c r="H9" s="1746"/>
      <c r="I9" s="1746"/>
      <c r="J9" s="1746"/>
      <c r="K9" s="1746"/>
      <c r="L9" s="1746"/>
      <c r="M9" s="1746"/>
      <c r="N9" s="1746"/>
      <c r="O9" s="1746"/>
      <c r="P9" s="1746"/>
      <c r="Q9" s="1746"/>
      <c r="R9" s="1746"/>
      <c r="S9" s="1747"/>
      <c r="T9" s="357"/>
      <c r="U9" s="1807">
        <v>45107</v>
      </c>
      <c r="V9" s="357"/>
      <c r="W9" s="357"/>
      <c r="X9" s="357"/>
      <c r="Y9" s="357"/>
      <c r="Z9" s="357"/>
    </row>
    <row r="10" spans="1:26" ht="11.25" customHeight="1" x14ac:dyDescent="0.2">
      <c r="A10" s="1787" t="s">
        <v>3</v>
      </c>
      <c r="B10" s="1746"/>
      <c r="C10" s="1746"/>
      <c r="D10" s="1746"/>
      <c r="E10" s="1746"/>
      <c r="F10" s="1746"/>
      <c r="G10" s="1746"/>
      <c r="H10" s="1746"/>
      <c r="I10" s="1746"/>
      <c r="J10" s="1746"/>
      <c r="K10" s="1746"/>
      <c r="L10" s="1746"/>
      <c r="M10" s="1746"/>
      <c r="N10" s="1746"/>
      <c r="O10" s="1746"/>
      <c r="P10" s="1746"/>
      <c r="Q10" s="1746"/>
      <c r="R10" s="1746"/>
      <c r="S10" s="1747"/>
      <c r="T10" s="357"/>
      <c r="U10" s="1767"/>
      <c r="V10" s="357"/>
      <c r="W10" s="357"/>
      <c r="X10" s="357"/>
      <c r="Y10" s="357"/>
      <c r="Z10" s="357"/>
    </row>
    <row r="11" spans="1:26" ht="11.25" customHeight="1" x14ac:dyDescent="0.2">
      <c r="A11" s="1808" t="str">
        <f>+'DIRECCION Y SUBDIRECCION '!A9:S9</f>
        <v>30 de junio  2023</v>
      </c>
      <c r="B11" s="1803"/>
      <c r="C11" s="1803"/>
      <c r="D11" s="1803"/>
      <c r="E11" s="1803"/>
      <c r="F11" s="1803"/>
      <c r="G11" s="1803"/>
      <c r="H11" s="1803"/>
      <c r="I11" s="1803"/>
      <c r="J11" s="1803"/>
      <c r="K11" s="1803"/>
      <c r="L11" s="1803"/>
      <c r="M11" s="1803"/>
      <c r="N11" s="1803"/>
      <c r="O11" s="1803"/>
      <c r="P11" s="1803"/>
      <c r="Q11" s="1803"/>
      <c r="R11" s="1803"/>
      <c r="S11" s="1804"/>
      <c r="T11" s="357"/>
      <c r="U11" s="1767"/>
      <c r="V11" s="357"/>
      <c r="W11" s="357"/>
      <c r="X11" s="357"/>
      <c r="Y11" s="357"/>
      <c r="Z11" s="357"/>
    </row>
    <row r="12" spans="1:26" ht="11.25" customHeight="1" x14ac:dyDescent="0.2">
      <c r="A12" s="658"/>
      <c r="B12" s="659"/>
      <c r="C12" s="659"/>
      <c r="D12" s="659"/>
      <c r="E12" s="659"/>
      <c r="F12" s="659"/>
      <c r="G12" s="659"/>
      <c r="H12" s="659"/>
      <c r="I12" s="659"/>
      <c r="J12" s="659"/>
      <c r="K12" s="659"/>
      <c r="L12" s="659"/>
      <c r="M12" s="659"/>
      <c r="N12" s="659"/>
      <c r="O12" s="659"/>
      <c r="P12" s="659"/>
      <c r="Q12" s="659"/>
      <c r="R12" s="659"/>
      <c r="S12" s="659"/>
      <c r="T12" s="357"/>
      <c r="U12" s="1768"/>
      <c r="V12" s="357"/>
      <c r="W12" s="357"/>
      <c r="X12" s="357"/>
      <c r="Y12" s="357"/>
      <c r="Z12" s="357"/>
    </row>
    <row r="13" spans="1:26" ht="12.75" customHeight="1" x14ac:dyDescent="0.25">
      <c r="A13" s="606"/>
      <c r="B13" s="606"/>
      <c r="C13" s="606"/>
      <c r="D13" s="606"/>
      <c r="E13" s="606"/>
      <c r="F13" s="606"/>
      <c r="G13" s="606"/>
      <c r="H13" s="606"/>
      <c r="I13" s="606"/>
      <c r="J13" s="606"/>
      <c r="K13" s="660"/>
      <c r="L13" s="606"/>
      <c r="M13" s="661"/>
      <c r="N13" s="661"/>
      <c r="O13" s="661"/>
      <c r="P13" s="661"/>
      <c r="Q13" s="661"/>
      <c r="R13" s="661"/>
      <c r="S13" s="661"/>
      <c r="T13" s="357"/>
      <c r="U13" s="455"/>
      <c r="V13" s="357"/>
      <c r="W13" s="357"/>
      <c r="X13" s="357"/>
      <c r="Y13" s="357"/>
      <c r="Z13" s="357"/>
    </row>
    <row r="14" spans="1:26" ht="60" customHeight="1" x14ac:dyDescent="0.2">
      <c r="A14" s="636" t="s">
        <v>6</v>
      </c>
      <c r="B14" s="637" t="s">
        <v>7</v>
      </c>
      <c r="C14" s="638" t="s">
        <v>255</v>
      </c>
      <c r="D14" s="638" t="s">
        <v>9</v>
      </c>
      <c r="E14" s="638" t="s">
        <v>10</v>
      </c>
      <c r="F14" s="637" t="s">
        <v>11</v>
      </c>
      <c r="G14" s="637" t="s">
        <v>12</v>
      </c>
      <c r="H14" s="639" t="s">
        <v>13</v>
      </c>
      <c r="I14" s="637" t="s">
        <v>14</v>
      </c>
      <c r="J14" s="637" t="s">
        <v>15</v>
      </c>
      <c r="K14" s="639" t="s">
        <v>16</v>
      </c>
      <c r="L14" s="639" t="s">
        <v>17</v>
      </c>
      <c r="M14" s="639" t="s">
        <v>18</v>
      </c>
      <c r="N14" s="639" t="s">
        <v>19</v>
      </c>
      <c r="O14" s="639" t="s">
        <v>20</v>
      </c>
      <c r="P14" s="640" t="s">
        <v>21</v>
      </c>
      <c r="Q14" s="639" t="s">
        <v>22</v>
      </c>
      <c r="R14" s="640" t="str">
        <f>+'08-01SD_ TECNICOS_ HORT_'!R11</f>
        <v>DEPRECIACION ACUMULADA 30/06/23</v>
      </c>
      <c r="S14" s="640" t="s">
        <v>23</v>
      </c>
      <c r="T14" s="92" t="s">
        <v>24</v>
      </c>
      <c r="U14" s="357"/>
      <c r="V14" s="357"/>
      <c r="W14" s="357"/>
      <c r="X14" s="357"/>
      <c r="Y14" s="357"/>
      <c r="Z14" s="357"/>
    </row>
    <row r="15" spans="1:26" ht="15" customHeight="1" x14ac:dyDescent="0.25">
      <c r="A15" s="636">
        <v>1</v>
      </c>
      <c r="B15" s="421">
        <v>187</v>
      </c>
      <c r="C15" s="1644" t="s">
        <v>2075</v>
      </c>
      <c r="D15" s="1644">
        <v>26</v>
      </c>
      <c r="E15" s="582" t="s">
        <v>774</v>
      </c>
      <c r="F15" s="661"/>
      <c r="G15" s="422">
        <v>1</v>
      </c>
      <c r="H15" s="662" t="s">
        <v>955</v>
      </c>
      <c r="I15" s="584" t="s">
        <v>363</v>
      </c>
      <c r="J15" s="422"/>
      <c r="K15" s="663" t="s">
        <v>693</v>
      </c>
      <c r="L15" s="135">
        <v>16634.400000000001</v>
      </c>
      <c r="M15" s="426">
        <v>10</v>
      </c>
      <c r="N15" s="135">
        <v>0</v>
      </c>
      <c r="O15" s="135">
        <v>0</v>
      </c>
      <c r="P15" s="427">
        <v>10</v>
      </c>
      <c r="Q15" s="427"/>
      <c r="R15" s="135">
        <v>16634.400000000001</v>
      </c>
      <c r="S15" s="135">
        <f t="shared" ref="S15:S71" si="0">IF(M15=0,"N/A",+L15-R15)</f>
        <v>0</v>
      </c>
      <c r="T15" s="585">
        <v>614</v>
      </c>
      <c r="U15" s="357"/>
      <c r="V15" s="357"/>
      <c r="W15" s="357"/>
      <c r="X15" s="357"/>
      <c r="Y15" s="357"/>
      <c r="Z15" s="357"/>
    </row>
    <row r="16" spans="1:26" ht="15" customHeight="1" x14ac:dyDescent="0.25">
      <c r="A16" s="636">
        <v>2</v>
      </c>
      <c r="B16" s="421">
        <v>36877</v>
      </c>
      <c r="C16" s="1644" t="s">
        <v>2075</v>
      </c>
      <c r="D16" s="1644">
        <v>26</v>
      </c>
      <c r="E16" s="422" t="s">
        <v>1091</v>
      </c>
      <c r="F16" s="422"/>
      <c r="G16" s="422">
        <v>2</v>
      </c>
      <c r="H16" s="583" t="s">
        <v>1162</v>
      </c>
      <c r="I16" s="422"/>
      <c r="J16" s="422"/>
      <c r="K16" s="584" t="s">
        <v>806</v>
      </c>
      <c r="L16" s="135">
        <v>1000</v>
      </c>
      <c r="M16" s="426">
        <v>10</v>
      </c>
      <c r="N16" s="135">
        <v>0</v>
      </c>
      <c r="O16" s="135">
        <v>0</v>
      </c>
      <c r="P16" s="427">
        <v>10</v>
      </c>
      <c r="Q16" s="427"/>
      <c r="R16" s="135">
        <v>1000</v>
      </c>
      <c r="S16" s="135">
        <f t="shared" si="0"/>
        <v>0</v>
      </c>
      <c r="T16" s="585">
        <v>615</v>
      </c>
      <c r="U16" s="357"/>
      <c r="V16" s="357"/>
      <c r="W16" s="357"/>
      <c r="X16" s="357"/>
      <c r="Y16" s="357"/>
      <c r="Z16" s="357"/>
    </row>
    <row r="17" spans="1:26" ht="15" customHeight="1" x14ac:dyDescent="0.25">
      <c r="A17" s="636">
        <v>3</v>
      </c>
      <c r="B17" s="421">
        <v>36888</v>
      </c>
      <c r="C17" s="1644" t="s">
        <v>2075</v>
      </c>
      <c r="D17" s="1644">
        <v>26</v>
      </c>
      <c r="E17" s="422" t="s">
        <v>764</v>
      </c>
      <c r="F17" s="422">
        <v>35210</v>
      </c>
      <c r="G17" s="422">
        <v>1</v>
      </c>
      <c r="H17" s="662" t="s">
        <v>1163</v>
      </c>
      <c r="I17" s="422"/>
      <c r="J17" s="422"/>
      <c r="K17" s="584" t="s">
        <v>806</v>
      </c>
      <c r="L17" s="135">
        <v>400</v>
      </c>
      <c r="M17" s="426">
        <v>10</v>
      </c>
      <c r="N17" s="135">
        <v>0</v>
      </c>
      <c r="O17" s="135">
        <v>0</v>
      </c>
      <c r="P17" s="427">
        <v>10</v>
      </c>
      <c r="Q17" s="427"/>
      <c r="R17" s="135">
        <v>400</v>
      </c>
      <c r="S17" s="135">
        <f t="shared" si="0"/>
        <v>0</v>
      </c>
      <c r="T17" s="585">
        <v>617</v>
      </c>
      <c r="U17" s="357"/>
      <c r="V17" s="357"/>
      <c r="W17" s="357"/>
      <c r="X17" s="357"/>
      <c r="Y17" s="357"/>
      <c r="Z17" s="357"/>
    </row>
    <row r="18" spans="1:26" ht="15" customHeight="1" x14ac:dyDescent="0.25">
      <c r="A18" s="636">
        <v>4</v>
      </c>
      <c r="B18" s="421">
        <v>36889</v>
      </c>
      <c r="C18" s="1644" t="s">
        <v>2075</v>
      </c>
      <c r="D18" s="1644">
        <v>26</v>
      </c>
      <c r="E18" s="422" t="s">
        <v>764</v>
      </c>
      <c r="F18" s="422"/>
      <c r="G18" s="422">
        <v>1</v>
      </c>
      <c r="H18" s="583" t="s">
        <v>1164</v>
      </c>
      <c r="I18" s="422"/>
      <c r="J18" s="422"/>
      <c r="K18" s="584" t="s">
        <v>806</v>
      </c>
      <c r="L18" s="135">
        <v>1200</v>
      </c>
      <c r="M18" s="426">
        <v>10</v>
      </c>
      <c r="N18" s="135">
        <v>0</v>
      </c>
      <c r="O18" s="135">
        <v>0</v>
      </c>
      <c r="P18" s="427">
        <v>10</v>
      </c>
      <c r="Q18" s="427"/>
      <c r="R18" s="135">
        <v>1200</v>
      </c>
      <c r="S18" s="135">
        <f t="shared" si="0"/>
        <v>0</v>
      </c>
      <c r="T18" s="585">
        <v>617</v>
      </c>
      <c r="U18" s="357"/>
      <c r="V18" s="357"/>
      <c r="W18" s="357"/>
      <c r="X18" s="357"/>
      <c r="Y18" s="357"/>
      <c r="Z18" s="357"/>
    </row>
    <row r="19" spans="1:26" ht="15" customHeight="1" x14ac:dyDescent="0.25">
      <c r="A19" s="636">
        <v>5</v>
      </c>
      <c r="B19" s="421">
        <v>36889</v>
      </c>
      <c r="C19" s="1644" t="s">
        <v>2075</v>
      </c>
      <c r="D19" s="1644">
        <v>26</v>
      </c>
      <c r="E19" s="422" t="s">
        <v>1091</v>
      </c>
      <c r="F19" s="422">
        <v>127967</v>
      </c>
      <c r="G19" s="422">
        <v>1</v>
      </c>
      <c r="H19" s="662" t="s">
        <v>1165</v>
      </c>
      <c r="I19" s="422"/>
      <c r="J19" s="422" t="s">
        <v>1166</v>
      </c>
      <c r="K19" s="584" t="s">
        <v>806</v>
      </c>
      <c r="L19" s="135">
        <v>2000</v>
      </c>
      <c r="M19" s="426">
        <v>10</v>
      </c>
      <c r="N19" s="135">
        <v>0</v>
      </c>
      <c r="O19" s="135">
        <v>0</v>
      </c>
      <c r="P19" s="427">
        <v>10</v>
      </c>
      <c r="Q19" s="427"/>
      <c r="R19" s="135">
        <v>2000</v>
      </c>
      <c r="S19" s="135">
        <f t="shared" si="0"/>
        <v>0</v>
      </c>
      <c r="T19" s="585">
        <v>615</v>
      </c>
      <c r="U19" s="357"/>
      <c r="V19" s="357"/>
      <c r="W19" s="357"/>
      <c r="X19" s="357"/>
      <c r="Y19" s="357"/>
      <c r="Z19" s="357"/>
    </row>
    <row r="20" spans="1:26" ht="15" customHeight="1" x14ac:dyDescent="0.25">
      <c r="A20" s="636">
        <v>6</v>
      </c>
      <c r="B20" s="421">
        <v>36889</v>
      </c>
      <c r="C20" s="1644" t="s">
        <v>2075</v>
      </c>
      <c r="D20" s="1644">
        <v>26</v>
      </c>
      <c r="E20" s="422" t="s">
        <v>764</v>
      </c>
      <c r="F20" s="422">
        <v>125433</v>
      </c>
      <c r="G20" s="422">
        <v>1</v>
      </c>
      <c r="H20" s="662" t="s">
        <v>1167</v>
      </c>
      <c r="I20" s="422"/>
      <c r="J20" s="422"/>
      <c r="K20" s="584" t="s">
        <v>806</v>
      </c>
      <c r="L20" s="135">
        <v>3000</v>
      </c>
      <c r="M20" s="426">
        <v>10</v>
      </c>
      <c r="N20" s="135">
        <v>0</v>
      </c>
      <c r="O20" s="135">
        <v>0</v>
      </c>
      <c r="P20" s="427">
        <v>10</v>
      </c>
      <c r="Q20" s="427"/>
      <c r="R20" s="135">
        <v>3000</v>
      </c>
      <c r="S20" s="135">
        <f t="shared" si="0"/>
        <v>0</v>
      </c>
      <c r="T20" s="585">
        <v>617</v>
      </c>
      <c r="U20" s="357"/>
      <c r="V20" s="357"/>
      <c r="W20" s="357"/>
      <c r="X20" s="357"/>
      <c r="Y20" s="357"/>
      <c r="Z20" s="357"/>
    </row>
    <row r="21" spans="1:26" ht="15" customHeight="1" x14ac:dyDescent="0.25">
      <c r="A21" s="636">
        <v>7</v>
      </c>
      <c r="B21" s="421">
        <v>36889</v>
      </c>
      <c r="C21" s="1644" t="s">
        <v>2075</v>
      </c>
      <c r="D21" s="1644">
        <v>26</v>
      </c>
      <c r="E21" s="422" t="s">
        <v>764</v>
      </c>
      <c r="F21" s="422">
        <v>125432</v>
      </c>
      <c r="G21" s="422">
        <v>1</v>
      </c>
      <c r="H21" s="662" t="s">
        <v>1096</v>
      </c>
      <c r="I21" s="422"/>
      <c r="J21" s="422"/>
      <c r="K21" s="584" t="s">
        <v>806</v>
      </c>
      <c r="L21" s="135">
        <v>2000</v>
      </c>
      <c r="M21" s="426">
        <v>10</v>
      </c>
      <c r="N21" s="135">
        <v>0</v>
      </c>
      <c r="O21" s="135">
        <v>0</v>
      </c>
      <c r="P21" s="427">
        <v>10</v>
      </c>
      <c r="Q21" s="427"/>
      <c r="R21" s="135">
        <v>2000</v>
      </c>
      <c r="S21" s="135">
        <f t="shared" si="0"/>
        <v>0</v>
      </c>
      <c r="T21" s="585">
        <v>617</v>
      </c>
      <c r="U21" s="357"/>
      <c r="V21" s="357"/>
      <c r="W21" s="357"/>
      <c r="X21" s="357"/>
      <c r="Y21" s="357"/>
      <c r="Z21" s="357"/>
    </row>
    <row r="22" spans="1:26" ht="15" customHeight="1" x14ac:dyDescent="0.25">
      <c r="A22" s="636">
        <v>8</v>
      </c>
      <c r="B22" s="421">
        <v>36889</v>
      </c>
      <c r="C22" s="1644" t="s">
        <v>2075</v>
      </c>
      <c r="D22" s="1644">
        <v>26</v>
      </c>
      <c r="E22" s="422" t="s">
        <v>764</v>
      </c>
      <c r="F22" s="422"/>
      <c r="G22" s="422">
        <v>1</v>
      </c>
      <c r="H22" s="662" t="s">
        <v>1168</v>
      </c>
      <c r="I22" s="422"/>
      <c r="J22" s="422"/>
      <c r="K22" s="584" t="s">
        <v>806</v>
      </c>
      <c r="L22" s="135">
        <v>2000</v>
      </c>
      <c r="M22" s="426">
        <v>10</v>
      </c>
      <c r="N22" s="135">
        <v>0</v>
      </c>
      <c r="O22" s="135">
        <v>0</v>
      </c>
      <c r="P22" s="427">
        <v>10</v>
      </c>
      <c r="Q22" s="427"/>
      <c r="R22" s="135">
        <v>2000</v>
      </c>
      <c r="S22" s="135">
        <f t="shared" si="0"/>
        <v>0</v>
      </c>
      <c r="T22" s="585">
        <v>617</v>
      </c>
      <c r="U22" s="357"/>
      <c r="V22" s="357"/>
      <c r="W22" s="357"/>
      <c r="X22" s="357"/>
      <c r="Y22" s="357"/>
      <c r="Z22" s="357"/>
    </row>
    <row r="23" spans="1:26" ht="15" customHeight="1" x14ac:dyDescent="0.25">
      <c r="A23" s="636">
        <v>9</v>
      </c>
      <c r="B23" s="421">
        <v>36889</v>
      </c>
      <c r="C23" s="1644" t="s">
        <v>2075</v>
      </c>
      <c r="D23" s="1644">
        <v>26</v>
      </c>
      <c r="E23" s="422" t="s">
        <v>764</v>
      </c>
      <c r="F23" s="422"/>
      <c r="G23" s="422">
        <v>1</v>
      </c>
      <c r="H23" s="662" t="s">
        <v>1169</v>
      </c>
      <c r="I23" s="422"/>
      <c r="J23" s="422"/>
      <c r="K23" s="584" t="s">
        <v>806</v>
      </c>
      <c r="L23" s="135">
        <v>2664.81</v>
      </c>
      <c r="M23" s="426">
        <v>10</v>
      </c>
      <c r="N23" s="135">
        <v>0</v>
      </c>
      <c r="O23" s="135">
        <v>0</v>
      </c>
      <c r="P23" s="427">
        <v>10</v>
      </c>
      <c r="Q23" s="427"/>
      <c r="R23" s="135">
        <v>2664.81</v>
      </c>
      <c r="S23" s="135">
        <f t="shared" si="0"/>
        <v>0</v>
      </c>
      <c r="T23" s="585">
        <v>617</v>
      </c>
      <c r="U23" s="357"/>
      <c r="V23" s="357"/>
      <c r="W23" s="357"/>
      <c r="X23" s="357"/>
      <c r="Y23" s="357"/>
      <c r="Z23" s="357"/>
    </row>
    <row r="24" spans="1:26" ht="15" customHeight="1" x14ac:dyDescent="0.25">
      <c r="A24" s="636">
        <v>10</v>
      </c>
      <c r="B24" s="431">
        <v>36889</v>
      </c>
      <c r="C24" s="1644" t="s">
        <v>2075</v>
      </c>
      <c r="D24" s="1644">
        <v>26</v>
      </c>
      <c r="E24" s="426" t="s">
        <v>764</v>
      </c>
      <c r="F24" s="433"/>
      <c r="G24" s="426">
        <v>1</v>
      </c>
      <c r="H24" s="432" t="s">
        <v>1170</v>
      </c>
      <c r="I24" s="433"/>
      <c r="J24" s="426"/>
      <c r="K24" s="584" t="s">
        <v>1171</v>
      </c>
      <c r="L24" s="135">
        <v>7000</v>
      </c>
      <c r="M24" s="426">
        <v>10</v>
      </c>
      <c r="N24" s="135">
        <v>0</v>
      </c>
      <c r="O24" s="135">
        <v>0</v>
      </c>
      <c r="P24" s="664">
        <v>10</v>
      </c>
      <c r="Q24" s="664"/>
      <c r="R24" s="135">
        <v>7000</v>
      </c>
      <c r="S24" s="135">
        <f t="shared" si="0"/>
        <v>0</v>
      </c>
      <c r="T24" s="585">
        <v>617</v>
      </c>
      <c r="U24" s="357"/>
      <c r="V24" s="357"/>
      <c r="W24" s="357"/>
      <c r="X24" s="357"/>
      <c r="Y24" s="357"/>
      <c r="Z24" s="357"/>
    </row>
    <row r="25" spans="1:26" ht="15" customHeight="1" x14ac:dyDescent="0.25">
      <c r="A25" s="636">
        <v>11</v>
      </c>
      <c r="B25" s="421">
        <v>37434</v>
      </c>
      <c r="C25" s="1644" t="s">
        <v>2075</v>
      </c>
      <c r="D25" s="1644">
        <v>26</v>
      </c>
      <c r="E25" s="422" t="s">
        <v>774</v>
      </c>
      <c r="F25" s="422"/>
      <c r="G25" s="422">
        <v>1</v>
      </c>
      <c r="H25" s="662" t="s">
        <v>517</v>
      </c>
      <c r="I25" s="422" t="s">
        <v>1172</v>
      </c>
      <c r="J25" s="422" t="s">
        <v>116</v>
      </c>
      <c r="K25" s="584" t="s">
        <v>806</v>
      </c>
      <c r="L25" s="135">
        <v>2871</v>
      </c>
      <c r="M25" s="426">
        <v>10</v>
      </c>
      <c r="N25" s="135">
        <v>0</v>
      </c>
      <c r="O25" s="135">
        <v>0</v>
      </c>
      <c r="P25" s="427">
        <v>10</v>
      </c>
      <c r="Q25" s="427"/>
      <c r="R25" s="135">
        <v>2871</v>
      </c>
      <c r="S25" s="135">
        <f t="shared" si="0"/>
        <v>0</v>
      </c>
      <c r="T25" s="585">
        <v>614</v>
      </c>
      <c r="U25" s="357"/>
      <c r="V25" s="357"/>
      <c r="W25" s="357"/>
      <c r="X25" s="357"/>
      <c r="Y25" s="357"/>
      <c r="Z25" s="357"/>
    </row>
    <row r="26" spans="1:26" ht="15" customHeight="1" x14ac:dyDescent="0.25">
      <c r="A26" s="636">
        <v>12</v>
      </c>
      <c r="B26" s="421">
        <v>39475</v>
      </c>
      <c r="C26" s="1644" t="s">
        <v>2075</v>
      </c>
      <c r="D26" s="1644">
        <v>26</v>
      </c>
      <c r="E26" s="422" t="s">
        <v>764</v>
      </c>
      <c r="F26" s="422"/>
      <c r="G26" s="422">
        <v>1</v>
      </c>
      <c r="H26" s="662" t="s">
        <v>1173</v>
      </c>
      <c r="I26" s="422"/>
      <c r="J26" s="422"/>
      <c r="K26" s="584" t="s">
        <v>806</v>
      </c>
      <c r="L26" s="135">
        <v>1200</v>
      </c>
      <c r="M26" s="426">
        <v>10</v>
      </c>
      <c r="N26" s="135">
        <v>0</v>
      </c>
      <c r="O26" s="135">
        <v>0</v>
      </c>
      <c r="P26" s="427">
        <v>10</v>
      </c>
      <c r="Q26" s="427"/>
      <c r="R26" s="135">
        <v>1200</v>
      </c>
      <c r="S26" s="135">
        <f t="shared" si="0"/>
        <v>0</v>
      </c>
      <c r="T26" s="585">
        <v>617</v>
      </c>
      <c r="U26" s="357"/>
      <c r="V26" s="357"/>
      <c r="W26" s="357"/>
      <c r="X26" s="357"/>
      <c r="Y26" s="357"/>
      <c r="Z26" s="357"/>
    </row>
    <row r="27" spans="1:26" ht="15" customHeight="1" x14ac:dyDescent="0.25">
      <c r="A27" s="636">
        <v>13</v>
      </c>
      <c r="B27" s="421">
        <v>40040</v>
      </c>
      <c r="C27" s="1644" t="s">
        <v>2075</v>
      </c>
      <c r="D27" s="1644">
        <v>26</v>
      </c>
      <c r="E27" s="422" t="s">
        <v>815</v>
      </c>
      <c r="F27" s="422"/>
      <c r="G27" s="422">
        <v>1</v>
      </c>
      <c r="H27" s="583" t="s">
        <v>1174</v>
      </c>
      <c r="I27" s="422"/>
      <c r="J27" s="584" t="s">
        <v>1175</v>
      </c>
      <c r="K27" s="584" t="s">
        <v>806</v>
      </c>
      <c r="L27" s="135">
        <v>31440</v>
      </c>
      <c r="M27" s="426">
        <v>10</v>
      </c>
      <c r="N27" s="135">
        <v>0</v>
      </c>
      <c r="O27" s="135">
        <v>0</v>
      </c>
      <c r="P27" s="427">
        <v>10</v>
      </c>
      <c r="Q27" s="427"/>
      <c r="R27" s="135">
        <v>31440</v>
      </c>
      <c r="S27" s="135">
        <f t="shared" si="0"/>
        <v>0</v>
      </c>
      <c r="T27" s="585">
        <v>619</v>
      </c>
      <c r="U27" s="357"/>
      <c r="V27" s="357"/>
      <c r="W27" s="357"/>
      <c r="X27" s="357"/>
      <c r="Y27" s="357"/>
      <c r="Z27" s="357"/>
    </row>
    <row r="28" spans="1:26" ht="15" customHeight="1" x14ac:dyDescent="0.25">
      <c r="A28" s="636">
        <v>14</v>
      </c>
      <c r="B28" s="421">
        <v>40459</v>
      </c>
      <c r="C28" s="1644" t="s">
        <v>2075</v>
      </c>
      <c r="D28" s="1644">
        <v>26</v>
      </c>
      <c r="E28" s="422" t="s">
        <v>815</v>
      </c>
      <c r="F28" s="422"/>
      <c r="G28" s="422">
        <v>1</v>
      </c>
      <c r="H28" s="583" t="s">
        <v>1176</v>
      </c>
      <c r="I28" s="422" t="s">
        <v>1177</v>
      </c>
      <c r="J28" s="422"/>
      <c r="K28" s="584" t="s">
        <v>806</v>
      </c>
      <c r="L28" s="135">
        <v>33250</v>
      </c>
      <c r="M28" s="426">
        <v>5</v>
      </c>
      <c r="N28" s="135">
        <v>0</v>
      </c>
      <c r="O28" s="135">
        <v>0</v>
      </c>
      <c r="P28" s="427">
        <v>5</v>
      </c>
      <c r="Q28" s="427"/>
      <c r="R28" s="135">
        <v>33250</v>
      </c>
      <c r="S28" s="135">
        <f t="shared" si="0"/>
        <v>0</v>
      </c>
      <c r="T28" s="585">
        <v>619</v>
      </c>
      <c r="U28" s="357"/>
      <c r="V28" s="357"/>
      <c r="W28" s="357"/>
      <c r="X28" s="357"/>
      <c r="Y28" s="357"/>
      <c r="Z28" s="357"/>
    </row>
    <row r="29" spans="1:26" ht="15" customHeight="1" x14ac:dyDescent="0.25">
      <c r="A29" s="636">
        <v>15</v>
      </c>
      <c r="B29" s="421">
        <v>40504</v>
      </c>
      <c r="C29" s="1644" t="s">
        <v>2075</v>
      </c>
      <c r="D29" s="1644">
        <v>26</v>
      </c>
      <c r="E29" s="422" t="s">
        <v>1091</v>
      </c>
      <c r="F29" s="422"/>
      <c r="G29" s="422">
        <v>2</v>
      </c>
      <c r="H29" s="583" t="s">
        <v>1178</v>
      </c>
      <c r="I29" s="422"/>
      <c r="J29" s="422"/>
      <c r="K29" s="584" t="s">
        <v>806</v>
      </c>
      <c r="L29" s="135">
        <v>1958.4</v>
      </c>
      <c r="M29" s="426">
        <v>10</v>
      </c>
      <c r="N29" s="135">
        <v>0</v>
      </c>
      <c r="O29" s="135">
        <f t="shared" ref="O29:O38" si="1">IF(M29=0,"N/A",+N29/12)</f>
        <v>0</v>
      </c>
      <c r="P29" s="427">
        <v>10</v>
      </c>
      <c r="Q29" s="427"/>
      <c r="R29" s="135">
        <v>1958.4</v>
      </c>
      <c r="S29" s="135">
        <f t="shared" si="0"/>
        <v>0</v>
      </c>
      <c r="T29" s="585">
        <v>615</v>
      </c>
      <c r="U29" s="357"/>
      <c r="V29" s="357"/>
      <c r="W29" s="357"/>
      <c r="X29" s="357"/>
      <c r="Y29" s="357"/>
      <c r="Z29" s="357"/>
    </row>
    <row r="30" spans="1:26" ht="15" customHeight="1" x14ac:dyDescent="0.25">
      <c r="A30" s="636">
        <v>16</v>
      </c>
      <c r="B30" s="421">
        <v>40877</v>
      </c>
      <c r="C30" s="1644" t="s">
        <v>2075</v>
      </c>
      <c r="D30" s="1644">
        <v>26</v>
      </c>
      <c r="E30" s="422" t="s">
        <v>764</v>
      </c>
      <c r="F30" s="422"/>
      <c r="G30" s="422">
        <v>1</v>
      </c>
      <c r="H30" s="583" t="s">
        <v>1179</v>
      </c>
      <c r="I30" s="422"/>
      <c r="J30" s="422"/>
      <c r="K30" s="584" t="s">
        <v>806</v>
      </c>
      <c r="L30" s="135">
        <v>6720</v>
      </c>
      <c r="M30" s="426">
        <v>10</v>
      </c>
      <c r="N30" s="135">
        <v>0</v>
      </c>
      <c r="O30" s="135">
        <f t="shared" si="1"/>
        <v>0</v>
      </c>
      <c r="P30" s="427">
        <f t="shared" ref="P30:P38" si="2">+DATEDIF($B30,$U$9,"y")</f>
        <v>11</v>
      </c>
      <c r="Q30" s="427"/>
      <c r="R30" s="135">
        <v>6720</v>
      </c>
      <c r="S30" s="135">
        <f t="shared" si="0"/>
        <v>0</v>
      </c>
      <c r="T30" s="585">
        <v>617</v>
      </c>
      <c r="U30" s="357"/>
      <c r="V30" s="357"/>
      <c r="W30" s="357"/>
      <c r="X30" s="357"/>
      <c r="Y30" s="357"/>
      <c r="Z30" s="357"/>
    </row>
    <row r="31" spans="1:26" ht="15" customHeight="1" x14ac:dyDescent="0.25">
      <c r="A31" s="636">
        <v>17</v>
      </c>
      <c r="B31" s="421">
        <v>40925</v>
      </c>
      <c r="C31" s="1644" t="s">
        <v>2075</v>
      </c>
      <c r="D31" s="1644">
        <v>26</v>
      </c>
      <c r="E31" s="422" t="s">
        <v>793</v>
      </c>
      <c r="F31" s="422"/>
      <c r="G31" s="422">
        <v>1</v>
      </c>
      <c r="H31" s="583" t="s">
        <v>1180</v>
      </c>
      <c r="I31" s="422"/>
      <c r="J31" s="584" t="s">
        <v>1181</v>
      </c>
      <c r="K31" s="584" t="s">
        <v>806</v>
      </c>
      <c r="L31" s="135">
        <v>24071.05</v>
      </c>
      <c r="M31" s="426">
        <v>10</v>
      </c>
      <c r="N31" s="135">
        <v>0</v>
      </c>
      <c r="O31" s="135">
        <f t="shared" si="1"/>
        <v>0</v>
      </c>
      <c r="P31" s="427">
        <f t="shared" si="2"/>
        <v>11</v>
      </c>
      <c r="Q31" s="427"/>
      <c r="R31" s="135">
        <v>24071.05</v>
      </c>
      <c r="S31" s="135">
        <f t="shared" si="0"/>
        <v>0</v>
      </c>
      <c r="T31" s="585">
        <v>619</v>
      </c>
      <c r="U31" s="357"/>
      <c r="V31" s="357"/>
      <c r="W31" s="357"/>
      <c r="X31" s="357"/>
      <c r="Y31" s="357"/>
      <c r="Z31" s="357"/>
    </row>
    <row r="32" spans="1:26" ht="15" customHeight="1" x14ac:dyDescent="0.25">
      <c r="A32" s="636">
        <v>18</v>
      </c>
      <c r="B32" s="421">
        <v>40925</v>
      </c>
      <c r="C32" s="1644" t="s">
        <v>2075</v>
      </c>
      <c r="D32" s="1644">
        <v>26</v>
      </c>
      <c r="E32" s="422" t="s">
        <v>793</v>
      </c>
      <c r="F32" s="422"/>
      <c r="G32" s="422">
        <v>4</v>
      </c>
      <c r="H32" s="583" t="s">
        <v>430</v>
      </c>
      <c r="I32" s="422"/>
      <c r="J32" s="422" t="s">
        <v>804</v>
      </c>
      <c r="K32" s="584" t="s">
        <v>806</v>
      </c>
      <c r="L32" s="135">
        <v>23780</v>
      </c>
      <c r="M32" s="426">
        <v>10</v>
      </c>
      <c r="N32" s="135">
        <v>0</v>
      </c>
      <c r="O32" s="135">
        <f t="shared" si="1"/>
        <v>0</v>
      </c>
      <c r="P32" s="427">
        <f t="shared" si="2"/>
        <v>11</v>
      </c>
      <c r="Q32" s="427"/>
      <c r="R32" s="135">
        <v>23780</v>
      </c>
      <c r="S32" s="135">
        <f t="shared" si="0"/>
        <v>0</v>
      </c>
      <c r="T32" s="585">
        <v>619</v>
      </c>
      <c r="U32" s="357"/>
      <c r="V32" s="357"/>
      <c r="W32" s="357"/>
      <c r="X32" s="357"/>
      <c r="Y32" s="357"/>
      <c r="Z32" s="357"/>
    </row>
    <row r="33" spans="1:26" s="890" customFormat="1" ht="15" customHeight="1" x14ac:dyDescent="0.25">
      <c r="A33" s="636">
        <v>19</v>
      </c>
      <c r="B33" s="925">
        <v>41059</v>
      </c>
      <c r="C33" s="1644" t="s">
        <v>2075</v>
      </c>
      <c r="D33" s="1644">
        <v>26</v>
      </c>
      <c r="E33" s="927" t="s">
        <v>764</v>
      </c>
      <c r="F33" s="927"/>
      <c r="G33" s="927">
        <v>1</v>
      </c>
      <c r="H33" s="1668" t="s">
        <v>1182</v>
      </c>
      <c r="I33" s="927"/>
      <c r="J33" s="927"/>
      <c r="K33" s="929" t="s">
        <v>806</v>
      </c>
      <c r="L33" s="897">
        <v>5533.2</v>
      </c>
      <c r="M33" s="930">
        <v>10</v>
      </c>
      <c r="N33" s="897">
        <f t="shared" ref="N33:N38" si="3">IF(M33=0,"N/A",+L33/M33)</f>
        <v>553.31999999999994</v>
      </c>
      <c r="O33" s="897">
        <f t="shared" si="1"/>
        <v>46.109999999999992</v>
      </c>
      <c r="P33" s="1631">
        <v>10</v>
      </c>
      <c r="Q33" s="1631">
        <v>0</v>
      </c>
      <c r="R33" s="897">
        <f t="shared" ref="R33:R38" si="4">IF(M33=0,"N/A",+N33*P33+O33*Q33)</f>
        <v>5533.1999999999989</v>
      </c>
      <c r="S33" s="897">
        <f t="shared" si="0"/>
        <v>9.0949470177292824E-13</v>
      </c>
      <c r="T33" s="931">
        <v>617</v>
      </c>
      <c r="U33" s="932"/>
      <c r="V33" s="932"/>
      <c r="W33" s="932"/>
      <c r="X33" s="932"/>
      <c r="Y33" s="932"/>
      <c r="Z33" s="932"/>
    </row>
    <row r="34" spans="1:26" s="890" customFormat="1" ht="15" customHeight="1" x14ac:dyDescent="0.25">
      <c r="A34" s="636">
        <v>20</v>
      </c>
      <c r="B34" s="925">
        <v>41059</v>
      </c>
      <c r="C34" s="1644" t="s">
        <v>2075</v>
      </c>
      <c r="D34" s="1644">
        <v>26</v>
      </c>
      <c r="E34" s="927" t="s">
        <v>764</v>
      </c>
      <c r="F34" s="927"/>
      <c r="G34" s="927">
        <v>1</v>
      </c>
      <c r="H34" s="928" t="s">
        <v>1183</v>
      </c>
      <c r="I34" s="927"/>
      <c r="J34" s="927" t="s">
        <v>32</v>
      </c>
      <c r="K34" s="929" t="s">
        <v>806</v>
      </c>
      <c r="L34" s="897">
        <v>2939.99</v>
      </c>
      <c r="M34" s="930">
        <v>10</v>
      </c>
      <c r="N34" s="897">
        <f t="shared" si="3"/>
        <v>293.99899999999997</v>
      </c>
      <c r="O34" s="897">
        <f t="shared" si="1"/>
        <v>24.499916666666664</v>
      </c>
      <c r="P34" s="1631">
        <v>10</v>
      </c>
      <c r="Q34" s="1631">
        <v>0</v>
      </c>
      <c r="R34" s="897">
        <f t="shared" si="4"/>
        <v>2939.99</v>
      </c>
      <c r="S34" s="897">
        <f t="shared" si="0"/>
        <v>0</v>
      </c>
      <c r="T34" s="931">
        <v>617</v>
      </c>
      <c r="U34" s="932"/>
      <c r="V34" s="932"/>
      <c r="W34" s="932"/>
      <c r="X34" s="932"/>
      <c r="Y34" s="932"/>
      <c r="Z34" s="932"/>
    </row>
    <row r="35" spans="1:26" s="890" customFormat="1" ht="15" customHeight="1" x14ac:dyDescent="0.25">
      <c r="A35" s="636">
        <v>21</v>
      </c>
      <c r="B35" s="925">
        <v>41262</v>
      </c>
      <c r="C35" s="1644" t="s">
        <v>2075</v>
      </c>
      <c r="D35" s="1644">
        <v>26</v>
      </c>
      <c r="E35" s="927" t="s">
        <v>815</v>
      </c>
      <c r="F35" s="927"/>
      <c r="G35" s="927">
        <v>2</v>
      </c>
      <c r="H35" s="1668" t="s">
        <v>1184</v>
      </c>
      <c r="I35" s="927"/>
      <c r="J35" s="927"/>
      <c r="K35" s="929" t="s">
        <v>806</v>
      </c>
      <c r="L35" s="897">
        <v>4221</v>
      </c>
      <c r="M35" s="930">
        <v>10</v>
      </c>
      <c r="N35" s="897">
        <f t="shared" si="3"/>
        <v>422.1</v>
      </c>
      <c r="O35" s="897">
        <f t="shared" si="1"/>
        <v>35.175000000000004</v>
      </c>
      <c r="P35" s="1631">
        <f t="shared" si="2"/>
        <v>10</v>
      </c>
      <c r="Q35" s="1631">
        <v>0</v>
      </c>
      <c r="R35" s="897">
        <f t="shared" si="4"/>
        <v>4221</v>
      </c>
      <c r="S35" s="897">
        <f t="shared" si="0"/>
        <v>0</v>
      </c>
      <c r="T35" s="931">
        <v>619</v>
      </c>
      <c r="U35" s="932"/>
      <c r="V35" s="932"/>
      <c r="W35" s="932"/>
      <c r="X35" s="932"/>
      <c r="Y35" s="932"/>
      <c r="Z35" s="932"/>
    </row>
    <row r="36" spans="1:26" s="890" customFormat="1" ht="15" customHeight="1" x14ac:dyDescent="0.25">
      <c r="A36" s="636">
        <v>22</v>
      </c>
      <c r="B36" s="925">
        <v>41262</v>
      </c>
      <c r="C36" s="1644" t="s">
        <v>2075</v>
      </c>
      <c r="D36" s="1644">
        <v>26</v>
      </c>
      <c r="E36" s="927" t="s">
        <v>280</v>
      </c>
      <c r="F36" s="927" t="s">
        <v>4</v>
      </c>
      <c r="G36" s="927">
        <v>2</v>
      </c>
      <c r="H36" s="1668" t="s">
        <v>1185</v>
      </c>
      <c r="I36" s="927"/>
      <c r="J36" s="927"/>
      <c r="K36" s="929" t="s">
        <v>806</v>
      </c>
      <c r="L36" s="897">
        <v>16800</v>
      </c>
      <c r="M36" s="930">
        <v>10</v>
      </c>
      <c r="N36" s="897">
        <f t="shared" si="3"/>
        <v>1680</v>
      </c>
      <c r="O36" s="897">
        <f t="shared" si="1"/>
        <v>140</v>
      </c>
      <c r="P36" s="1631">
        <f t="shared" si="2"/>
        <v>10</v>
      </c>
      <c r="Q36" s="1631">
        <v>0</v>
      </c>
      <c r="R36" s="897">
        <f t="shared" si="4"/>
        <v>16800</v>
      </c>
      <c r="S36" s="897">
        <f t="shared" si="0"/>
        <v>0</v>
      </c>
      <c r="T36" s="931">
        <v>614</v>
      </c>
      <c r="U36" s="932"/>
      <c r="V36" s="932"/>
      <c r="W36" s="932"/>
      <c r="X36" s="932"/>
      <c r="Y36" s="932"/>
      <c r="Z36" s="932"/>
    </row>
    <row r="37" spans="1:26" s="890" customFormat="1" ht="15" customHeight="1" x14ac:dyDescent="0.25">
      <c r="A37" s="636">
        <v>23</v>
      </c>
      <c r="B37" s="925">
        <v>41262</v>
      </c>
      <c r="C37" s="1644" t="s">
        <v>2075</v>
      </c>
      <c r="D37" s="1644">
        <v>26</v>
      </c>
      <c r="E37" s="927" t="s">
        <v>774</v>
      </c>
      <c r="F37" s="927"/>
      <c r="G37" s="927">
        <v>1</v>
      </c>
      <c r="H37" s="1668" t="s">
        <v>1186</v>
      </c>
      <c r="I37" s="927" t="s">
        <v>1187</v>
      </c>
      <c r="J37" s="927" t="s">
        <v>1188</v>
      </c>
      <c r="K37" s="929" t="s">
        <v>806</v>
      </c>
      <c r="L37" s="897">
        <v>28299.200000000001</v>
      </c>
      <c r="M37" s="930">
        <v>10</v>
      </c>
      <c r="N37" s="897">
        <f t="shared" si="3"/>
        <v>2829.92</v>
      </c>
      <c r="O37" s="897">
        <f t="shared" si="1"/>
        <v>235.82666666666668</v>
      </c>
      <c r="P37" s="1631">
        <f t="shared" si="2"/>
        <v>10</v>
      </c>
      <c r="Q37" s="1631">
        <v>0</v>
      </c>
      <c r="R37" s="897">
        <f t="shared" si="4"/>
        <v>28299.200000000001</v>
      </c>
      <c r="S37" s="897">
        <f t="shared" si="0"/>
        <v>0</v>
      </c>
      <c r="T37" s="931">
        <v>617</v>
      </c>
      <c r="U37" s="932"/>
      <c r="V37" s="932"/>
      <c r="W37" s="932"/>
      <c r="X37" s="932"/>
      <c r="Y37" s="932"/>
      <c r="Z37" s="932"/>
    </row>
    <row r="38" spans="1:26" s="890" customFormat="1" ht="15" customHeight="1" x14ac:dyDescent="0.25">
      <c r="A38" s="636">
        <v>24</v>
      </c>
      <c r="B38" s="925">
        <v>41262</v>
      </c>
      <c r="C38" s="1644" t="s">
        <v>2075</v>
      </c>
      <c r="D38" s="1644">
        <v>26</v>
      </c>
      <c r="E38" s="927" t="s">
        <v>1091</v>
      </c>
      <c r="F38" s="927"/>
      <c r="G38" s="927">
        <v>1</v>
      </c>
      <c r="H38" s="1668" t="s">
        <v>1189</v>
      </c>
      <c r="I38" s="927" t="s">
        <v>1190</v>
      </c>
      <c r="J38" s="927" t="s">
        <v>1191</v>
      </c>
      <c r="K38" s="929" t="s">
        <v>806</v>
      </c>
      <c r="L38" s="897">
        <v>2227.5</v>
      </c>
      <c r="M38" s="930">
        <v>10</v>
      </c>
      <c r="N38" s="897">
        <f t="shared" si="3"/>
        <v>222.75</v>
      </c>
      <c r="O38" s="897">
        <f t="shared" si="1"/>
        <v>18.5625</v>
      </c>
      <c r="P38" s="1631">
        <f t="shared" si="2"/>
        <v>10</v>
      </c>
      <c r="Q38" s="1631">
        <v>0</v>
      </c>
      <c r="R38" s="897">
        <f t="shared" si="4"/>
        <v>2227.5</v>
      </c>
      <c r="S38" s="897">
        <f t="shared" si="0"/>
        <v>0</v>
      </c>
      <c r="T38" s="931">
        <v>615</v>
      </c>
      <c r="U38" s="932"/>
      <c r="V38" s="932"/>
      <c r="W38" s="932"/>
      <c r="X38" s="932"/>
      <c r="Y38" s="932"/>
      <c r="Z38" s="932"/>
    </row>
    <row r="39" spans="1:26" ht="15" customHeight="1" x14ac:dyDescent="0.25">
      <c r="A39" s="636">
        <v>25</v>
      </c>
      <c r="B39" s="421">
        <v>41521</v>
      </c>
      <c r="C39" s="1644" t="s">
        <v>2075</v>
      </c>
      <c r="D39" s="1644">
        <v>26</v>
      </c>
      <c r="E39" s="582" t="s">
        <v>1091</v>
      </c>
      <c r="F39" s="661"/>
      <c r="G39" s="422">
        <v>1</v>
      </c>
      <c r="H39" s="583" t="s">
        <v>289</v>
      </c>
      <c r="I39" s="422"/>
      <c r="J39" s="422"/>
      <c r="K39" s="584" t="s">
        <v>806</v>
      </c>
      <c r="L39" s="135">
        <v>15200</v>
      </c>
      <c r="M39" s="426">
        <v>5</v>
      </c>
      <c r="N39" s="135">
        <v>0</v>
      </c>
      <c r="O39" s="135">
        <v>0</v>
      </c>
      <c r="P39" s="427">
        <v>5</v>
      </c>
      <c r="Q39" s="427"/>
      <c r="R39" s="135">
        <v>15200</v>
      </c>
      <c r="S39" s="135">
        <f t="shared" si="0"/>
        <v>0</v>
      </c>
      <c r="T39" s="585">
        <v>615</v>
      </c>
      <c r="U39" s="357"/>
      <c r="V39" s="357"/>
      <c r="W39" s="357"/>
      <c r="X39" s="357"/>
      <c r="Y39" s="357"/>
      <c r="Z39" s="357"/>
    </row>
    <row r="40" spans="1:26" ht="15" customHeight="1" x14ac:dyDescent="0.25">
      <c r="A40" s="636">
        <v>26</v>
      </c>
      <c r="B40" s="421">
        <v>41632</v>
      </c>
      <c r="C40" s="1644" t="s">
        <v>2075</v>
      </c>
      <c r="D40" s="1644">
        <v>26</v>
      </c>
      <c r="E40" s="582" t="s">
        <v>280</v>
      </c>
      <c r="F40" s="661">
        <v>614132</v>
      </c>
      <c r="G40" s="422">
        <v>1</v>
      </c>
      <c r="H40" s="661" t="s">
        <v>41</v>
      </c>
      <c r="I40" s="422"/>
      <c r="J40" s="422" t="s">
        <v>1192</v>
      </c>
      <c r="K40" s="584" t="s">
        <v>1171</v>
      </c>
      <c r="L40" s="135">
        <v>6579</v>
      </c>
      <c r="M40" s="426">
        <v>3</v>
      </c>
      <c r="N40" s="135">
        <v>0</v>
      </c>
      <c r="O40" s="135">
        <v>0</v>
      </c>
      <c r="P40" s="427">
        <v>3</v>
      </c>
      <c r="Q40" s="427"/>
      <c r="R40" s="135">
        <v>6579</v>
      </c>
      <c r="S40" s="135">
        <f t="shared" si="0"/>
        <v>0</v>
      </c>
      <c r="T40" s="585">
        <v>614</v>
      </c>
      <c r="U40" s="357"/>
      <c r="V40" s="357"/>
      <c r="W40" s="357"/>
      <c r="X40" s="357"/>
      <c r="Y40" s="357"/>
      <c r="Z40" s="357"/>
    </row>
    <row r="41" spans="1:26" ht="15" customHeight="1" x14ac:dyDescent="0.25">
      <c r="A41" s="636">
        <v>27</v>
      </c>
      <c r="B41" s="421">
        <v>42811</v>
      </c>
      <c r="C41" s="1644" t="s">
        <v>2075</v>
      </c>
      <c r="D41" s="1644">
        <v>26</v>
      </c>
      <c r="E41" s="582" t="s">
        <v>280</v>
      </c>
      <c r="F41" s="580"/>
      <c r="G41" s="422">
        <v>1</v>
      </c>
      <c r="H41" s="661" t="s">
        <v>233</v>
      </c>
      <c r="I41" s="422" t="s">
        <v>1193</v>
      </c>
      <c r="J41" s="422" t="s">
        <v>149</v>
      </c>
      <c r="K41" s="584" t="s">
        <v>1171</v>
      </c>
      <c r="L41" s="516">
        <v>12895</v>
      </c>
      <c r="M41" s="426">
        <v>3</v>
      </c>
      <c r="N41" s="135">
        <v>0</v>
      </c>
      <c r="O41" s="135">
        <v>0</v>
      </c>
      <c r="P41" s="427">
        <v>3</v>
      </c>
      <c r="Q41" s="427"/>
      <c r="R41" s="135">
        <v>12895</v>
      </c>
      <c r="S41" s="135">
        <f t="shared" si="0"/>
        <v>0</v>
      </c>
      <c r="T41" s="585">
        <v>614</v>
      </c>
      <c r="U41" s="357"/>
      <c r="V41" s="357"/>
      <c r="W41" s="357"/>
      <c r="X41" s="357"/>
      <c r="Y41" s="357"/>
      <c r="Z41" s="357"/>
    </row>
    <row r="42" spans="1:26" ht="15" customHeight="1" x14ac:dyDescent="0.25">
      <c r="A42" s="636">
        <v>28</v>
      </c>
      <c r="B42" s="421">
        <v>41715</v>
      </c>
      <c r="C42" s="1644" t="s">
        <v>2075</v>
      </c>
      <c r="D42" s="1644">
        <v>26</v>
      </c>
      <c r="E42" s="582" t="s">
        <v>280</v>
      </c>
      <c r="F42" s="580">
        <v>614162</v>
      </c>
      <c r="G42" s="422">
        <v>1</v>
      </c>
      <c r="H42" s="661" t="s">
        <v>233</v>
      </c>
      <c r="I42" s="422" t="s">
        <v>234</v>
      </c>
      <c r="J42" s="422" t="s">
        <v>281</v>
      </c>
      <c r="K42" s="584" t="s">
        <v>1171</v>
      </c>
      <c r="L42" s="516">
        <v>12895</v>
      </c>
      <c r="M42" s="426">
        <v>3</v>
      </c>
      <c r="N42" s="135">
        <v>0</v>
      </c>
      <c r="O42" s="135">
        <v>0</v>
      </c>
      <c r="P42" s="427">
        <v>3</v>
      </c>
      <c r="Q42" s="427"/>
      <c r="R42" s="135">
        <v>12895</v>
      </c>
      <c r="S42" s="135">
        <f t="shared" si="0"/>
        <v>0</v>
      </c>
      <c r="T42" s="585">
        <v>614</v>
      </c>
      <c r="U42" s="357"/>
      <c r="V42" s="357"/>
      <c r="W42" s="357"/>
      <c r="X42" s="357"/>
      <c r="Y42" s="357"/>
      <c r="Z42" s="357"/>
    </row>
    <row r="43" spans="1:26" ht="15" customHeight="1" x14ac:dyDescent="0.25">
      <c r="A43" s="636">
        <v>29</v>
      </c>
      <c r="B43" s="421">
        <v>41926</v>
      </c>
      <c r="C43" s="1644" t="s">
        <v>2075</v>
      </c>
      <c r="D43" s="1644">
        <v>26</v>
      </c>
      <c r="E43" s="422" t="s">
        <v>764</v>
      </c>
      <c r="F43" s="422"/>
      <c r="G43" s="422">
        <v>3</v>
      </c>
      <c r="H43" s="662" t="s">
        <v>1194</v>
      </c>
      <c r="I43" s="422"/>
      <c r="J43" s="422"/>
      <c r="K43" s="584" t="s">
        <v>806</v>
      </c>
      <c r="L43" s="135">
        <v>10415.85</v>
      </c>
      <c r="M43" s="426">
        <v>10</v>
      </c>
      <c r="N43" s="135">
        <f t="shared" ref="N43:N61" si="5">IF(M43=0,"N/A",+L43/M43)</f>
        <v>1041.585</v>
      </c>
      <c r="O43" s="135">
        <f t="shared" ref="O43:O69" si="6">IF(M43=0,"N/A",+N43/12)</f>
        <v>86.798749999999998</v>
      </c>
      <c r="P43" s="427">
        <f t="shared" ref="P43:P106" si="7">+DATEDIF($B43,$U$9,"y")</f>
        <v>8</v>
      </c>
      <c r="Q43" s="427">
        <f t="shared" ref="Q43:Q106" si="8">+DATEDIF($B43,$U$9,"ym")</f>
        <v>8</v>
      </c>
      <c r="R43" s="135">
        <f t="shared" ref="R43:R61" si="9">IF(M43=0,"N/A",+N43*P43+O43*Q43)</f>
        <v>9027.07</v>
      </c>
      <c r="S43" s="135">
        <f t="shared" si="0"/>
        <v>1388.7800000000007</v>
      </c>
      <c r="T43" s="585">
        <v>617</v>
      </c>
      <c r="U43" s="357"/>
      <c r="V43" s="357"/>
      <c r="W43" s="357"/>
      <c r="X43" s="357"/>
      <c r="Y43" s="357"/>
      <c r="Z43" s="357"/>
    </row>
    <row r="44" spans="1:26" ht="15" customHeight="1" x14ac:dyDescent="0.25">
      <c r="A44" s="636">
        <v>30</v>
      </c>
      <c r="B44" s="421">
        <v>41926</v>
      </c>
      <c r="C44" s="1644" t="s">
        <v>2075</v>
      </c>
      <c r="D44" s="1644">
        <v>26</v>
      </c>
      <c r="E44" s="422" t="s">
        <v>774</v>
      </c>
      <c r="F44" s="422"/>
      <c r="G44" s="422">
        <v>1</v>
      </c>
      <c r="H44" s="430" t="s">
        <v>566</v>
      </c>
      <c r="I44" s="424" t="s">
        <v>567</v>
      </c>
      <c r="J44" s="424" t="s">
        <v>1195</v>
      </c>
      <c r="K44" s="584" t="s">
        <v>1171</v>
      </c>
      <c r="L44" s="135">
        <v>8995</v>
      </c>
      <c r="M44" s="426">
        <v>10</v>
      </c>
      <c r="N44" s="135">
        <f t="shared" si="5"/>
        <v>899.5</v>
      </c>
      <c r="O44" s="135">
        <f t="shared" si="6"/>
        <v>74.958333333333329</v>
      </c>
      <c r="P44" s="427">
        <f t="shared" si="7"/>
        <v>8</v>
      </c>
      <c r="Q44" s="427">
        <f t="shared" si="8"/>
        <v>8</v>
      </c>
      <c r="R44" s="135">
        <f t="shared" si="9"/>
        <v>7795.666666666667</v>
      </c>
      <c r="S44" s="135">
        <f t="shared" si="0"/>
        <v>1199.333333333333</v>
      </c>
      <c r="T44" s="585">
        <v>617</v>
      </c>
      <c r="U44" s="357"/>
      <c r="V44" s="357"/>
      <c r="W44" s="357"/>
      <c r="X44" s="357"/>
      <c r="Y44" s="357"/>
      <c r="Z44" s="357"/>
    </row>
    <row r="45" spans="1:26" ht="15" customHeight="1" x14ac:dyDescent="0.25">
      <c r="A45" s="636">
        <v>31</v>
      </c>
      <c r="B45" s="421">
        <v>41990</v>
      </c>
      <c r="C45" s="1644" t="s">
        <v>2075</v>
      </c>
      <c r="D45" s="1644">
        <v>26</v>
      </c>
      <c r="E45" s="422" t="s">
        <v>764</v>
      </c>
      <c r="F45" s="422"/>
      <c r="G45" s="422">
        <v>1</v>
      </c>
      <c r="H45" s="661" t="s">
        <v>1196</v>
      </c>
      <c r="I45" s="661"/>
      <c r="J45" s="422" t="s">
        <v>45</v>
      </c>
      <c r="K45" s="584" t="s">
        <v>1171</v>
      </c>
      <c r="L45" s="135">
        <v>2938.2</v>
      </c>
      <c r="M45" s="426">
        <v>10</v>
      </c>
      <c r="N45" s="135">
        <f t="shared" si="5"/>
        <v>293.82</v>
      </c>
      <c r="O45" s="135">
        <f t="shared" si="6"/>
        <v>24.484999999999999</v>
      </c>
      <c r="P45" s="427">
        <f t="shared" si="7"/>
        <v>8</v>
      </c>
      <c r="Q45" s="427">
        <f t="shared" si="8"/>
        <v>6</v>
      </c>
      <c r="R45" s="135">
        <f t="shared" si="9"/>
        <v>2497.4699999999998</v>
      </c>
      <c r="S45" s="135">
        <f t="shared" si="0"/>
        <v>440.73</v>
      </c>
      <c r="T45" s="585">
        <v>617</v>
      </c>
      <c r="U45" s="357"/>
      <c r="V45" s="357"/>
      <c r="W45" s="357"/>
      <c r="X45" s="357"/>
      <c r="Y45" s="357"/>
      <c r="Z45" s="357"/>
    </row>
    <row r="46" spans="1:26" ht="25.5" customHeight="1" x14ac:dyDescent="0.25">
      <c r="A46" s="636">
        <v>32</v>
      </c>
      <c r="B46" s="421">
        <v>42041</v>
      </c>
      <c r="C46" s="1644" t="s">
        <v>2075</v>
      </c>
      <c r="D46" s="1644">
        <v>26</v>
      </c>
      <c r="E46" s="422" t="s">
        <v>793</v>
      </c>
      <c r="F46" s="422"/>
      <c r="G46" s="422">
        <v>1</v>
      </c>
      <c r="H46" s="583" t="s">
        <v>1197</v>
      </c>
      <c r="I46" s="422"/>
      <c r="J46" s="422"/>
      <c r="K46" s="584" t="s">
        <v>806</v>
      </c>
      <c r="L46" s="135">
        <v>972925.8</v>
      </c>
      <c r="M46" s="426">
        <v>10</v>
      </c>
      <c r="N46" s="135">
        <f t="shared" si="5"/>
        <v>97292.58</v>
      </c>
      <c r="O46" s="135">
        <f t="shared" si="6"/>
        <v>8107.7150000000001</v>
      </c>
      <c r="P46" s="427">
        <f t="shared" si="7"/>
        <v>8</v>
      </c>
      <c r="Q46" s="427">
        <f t="shared" si="8"/>
        <v>4</v>
      </c>
      <c r="R46" s="135">
        <f t="shared" si="9"/>
        <v>810771.5</v>
      </c>
      <c r="S46" s="135">
        <f t="shared" si="0"/>
        <v>162154.30000000005</v>
      </c>
      <c r="T46" s="585">
        <v>619</v>
      </c>
      <c r="U46" s="357"/>
      <c r="V46" s="357"/>
      <c r="W46" s="357"/>
      <c r="X46" s="357"/>
      <c r="Y46" s="357"/>
      <c r="Z46" s="357"/>
    </row>
    <row r="47" spans="1:26" ht="15" customHeight="1" x14ac:dyDescent="0.25">
      <c r="A47" s="636">
        <v>33</v>
      </c>
      <c r="B47" s="421">
        <v>42138</v>
      </c>
      <c r="C47" s="1644" t="s">
        <v>2075</v>
      </c>
      <c r="D47" s="1644">
        <v>26</v>
      </c>
      <c r="E47" s="422" t="s">
        <v>764</v>
      </c>
      <c r="F47" s="422"/>
      <c r="G47" s="422">
        <v>1</v>
      </c>
      <c r="H47" s="583" t="s">
        <v>1198</v>
      </c>
      <c r="I47" s="422"/>
      <c r="J47" s="422"/>
      <c r="K47" s="584" t="s">
        <v>806</v>
      </c>
      <c r="L47" s="135">
        <v>6480.56</v>
      </c>
      <c r="M47" s="426">
        <v>10</v>
      </c>
      <c r="N47" s="135">
        <f t="shared" si="5"/>
        <v>648.05600000000004</v>
      </c>
      <c r="O47" s="135">
        <f t="shared" si="6"/>
        <v>54.004666666666672</v>
      </c>
      <c r="P47" s="427">
        <f t="shared" si="7"/>
        <v>8</v>
      </c>
      <c r="Q47" s="427">
        <f t="shared" si="8"/>
        <v>1</v>
      </c>
      <c r="R47" s="135">
        <f t="shared" si="9"/>
        <v>5238.452666666667</v>
      </c>
      <c r="S47" s="135">
        <f t="shared" si="0"/>
        <v>1242.1073333333334</v>
      </c>
      <c r="T47" s="585">
        <v>617</v>
      </c>
      <c r="U47" s="357"/>
      <c r="V47" s="357"/>
      <c r="W47" s="357"/>
      <c r="X47" s="357"/>
      <c r="Y47" s="357"/>
      <c r="Z47" s="357"/>
    </row>
    <row r="48" spans="1:26" ht="25.5" customHeight="1" x14ac:dyDescent="0.25">
      <c r="A48" s="636">
        <v>34</v>
      </c>
      <c r="B48" s="421">
        <v>42138</v>
      </c>
      <c r="C48" s="1644" t="s">
        <v>2075</v>
      </c>
      <c r="D48" s="1644">
        <v>26</v>
      </c>
      <c r="E48" s="422" t="s">
        <v>764</v>
      </c>
      <c r="F48" s="422"/>
      <c r="G48" s="422">
        <v>1</v>
      </c>
      <c r="H48" s="583" t="s">
        <v>1199</v>
      </c>
      <c r="I48" s="422"/>
      <c r="J48" s="422"/>
      <c r="K48" s="584" t="s">
        <v>806</v>
      </c>
      <c r="L48" s="135">
        <v>12272</v>
      </c>
      <c r="M48" s="426">
        <v>10</v>
      </c>
      <c r="N48" s="135">
        <f t="shared" si="5"/>
        <v>1227.2</v>
      </c>
      <c r="O48" s="135">
        <f t="shared" si="6"/>
        <v>102.26666666666667</v>
      </c>
      <c r="P48" s="427">
        <f t="shared" si="7"/>
        <v>8</v>
      </c>
      <c r="Q48" s="427">
        <f t="shared" si="8"/>
        <v>1</v>
      </c>
      <c r="R48" s="135">
        <f t="shared" si="9"/>
        <v>9919.8666666666668</v>
      </c>
      <c r="S48" s="135">
        <f t="shared" si="0"/>
        <v>2352.1333333333332</v>
      </c>
      <c r="T48" s="585">
        <v>617</v>
      </c>
      <c r="U48" s="357"/>
      <c r="V48" s="357"/>
      <c r="W48" s="357"/>
      <c r="X48" s="357"/>
      <c r="Y48" s="357"/>
      <c r="Z48" s="357"/>
    </row>
    <row r="49" spans="1:26" ht="15" customHeight="1" x14ac:dyDescent="0.25">
      <c r="A49" s="636">
        <v>35</v>
      </c>
      <c r="B49" s="421">
        <v>42185</v>
      </c>
      <c r="C49" s="1644" t="s">
        <v>2075</v>
      </c>
      <c r="D49" s="1644">
        <v>26</v>
      </c>
      <c r="E49" s="422" t="s">
        <v>764</v>
      </c>
      <c r="F49" s="422"/>
      <c r="G49" s="422"/>
      <c r="H49" s="583" t="s">
        <v>1200</v>
      </c>
      <c r="I49" s="422"/>
      <c r="J49" s="422"/>
      <c r="K49" s="584" t="s">
        <v>806</v>
      </c>
      <c r="L49" s="135">
        <v>23482</v>
      </c>
      <c r="M49" s="426">
        <v>10</v>
      </c>
      <c r="N49" s="135">
        <f t="shared" si="5"/>
        <v>2348.1999999999998</v>
      </c>
      <c r="O49" s="135">
        <f t="shared" si="6"/>
        <v>195.68333333333331</v>
      </c>
      <c r="P49" s="427">
        <f t="shared" si="7"/>
        <v>8</v>
      </c>
      <c r="Q49" s="427">
        <f t="shared" si="8"/>
        <v>0</v>
      </c>
      <c r="R49" s="135">
        <f t="shared" si="9"/>
        <v>18785.599999999999</v>
      </c>
      <c r="S49" s="135">
        <f t="shared" si="0"/>
        <v>4696.4000000000015</v>
      </c>
      <c r="T49" s="585">
        <v>617</v>
      </c>
      <c r="U49" s="357"/>
      <c r="V49" s="357"/>
      <c r="W49" s="357"/>
      <c r="X49" s="357"/>
      <c r="Y49" s="357"/>
      <c r="Z49" s="357"/>
    </row>
    <row r="50" spans="1:26" ht="15" customHeight="1" x14ac:dyDescent="0.25">
      <c r="A50" s="636">
        <v>36</v>
      </c>
      <c r="B50" s="421">
        <v>42185</v>
      </c>
      <c r="C50" s="1644" t="s">
        <v>2075</v>
      </c>
      <c r="D50" s="1644">
        <v>26</v>
      </c>
      <c r="E50" s="422" t="s">
        <v>764</v>
      </c>
      <c r="F50" s="422"/>
      <c r="G50" s="422">
        <v>1</v>
      </c>
      <c r="H50" s="583" t="s">
        <v>1201</v>
      </c>
      <c r="I50" s="422"/>
      <c r="J50" s="422"/>
      <c r="K50" s="584" t="s">
        <v>806</v>
      </c>
      <c r="L50" s="135">
        <v>4838</v>
      </c>
      <c r="M50" s="426">
        <v>10</v>
      </c>
      <c r="N50" s="135">
        <f t="shared" si="5"/>
        <v>483.8</v>
      </c>
      <c r="O50" s="135">
        <f t="shared" si="6"/>
        <v>40.31666666666667</v>
      </c>
      <c r="P50" s="427">
        <f t="shared" si="7"/>
        <v>8</v>
      </c>
      <c r="Q50" s="427">
        <f t="shared" si="8"/>
        <v>0</v>
      </c>
      <c r="R50" s="135">
        <f t="shared" si="9"/>
        <v>3870.4</v>
      </c>
      <c r="S50" s="135">
        <f t="shared" si="0"/>
        <v>967.59999999999991</v>
      </c>
      <c r="T50" s="585">
        <v>617</v>
      </c>
      <c r="U50" s="357"/>
      <c r="V50" s="357"/>
      <c r="W50" s="357"/>
      <c r="X50" s="357"/>
      <c r="Y50" s="357"/>
      <c r="Z50" s="357"/>
    </row>
    <row r="51" spans="1:26" ht="25.5" customHeight="1" x14ac:dyDescent="0.25">
      <c r="A51" s="636">
        <v>37</v>
      </c>
      <c r="B51" s="421">
        <v>42185</v>
      </c>
      <c r="C51" s="1644" t="s">
        <v>2075</v>
      </c>
      <c r="D51" s="1644">
        <v>26</v>
      </c>
      <c r="E51" s="422" t="s">
        <v>764</v>
      </c>
      <c r="F51" s="422"/>
      <c r="G51" s="422">
        <v>1</v>
      </c>
      <c r="H51" s="583" t="s">
        <v>1202</v>
      </c>
      <c r="I51" s="422"/>
      <c r="J51" s="422"/>
      <c r="K51" s="584" t="s">
        <v>806</v>
      </c>
      <c r="L51" s="135">
        <v>6985.6</v>
      </c>
      <c r="M51" s="426">
        <v>10</v>
      </c>
      <c r="N51" s="135">
        <f t="shared" si="5"/>
        <v>698.56000000000006</v>
      </c>
      <c r="O51" s="135">
        <f t="shared" si="6"/>
        <v>58.213333333333338</v>
      </c>
      <c r="P51" s="427">
        <f t="shared" si="7"/>
        <v>8</v>
      </c>
      <c r="Q51" s="427">
        <f t="shared" si="8"/>
        <v>0</v>
      </c>
      <c r="R51" s="135">
        <f t="shared" si="9"/>
        <v>5588.4800000000005</v>
      </c>
      <c r="S51" s="135">
        <f t="shared" si="0"/>
        <v>1397.12</v>
      </c>
      <c r="T51" s="585">
        <v>617</v>
      </c>
      <c r="U51" s="357"/>
      <c r="V51" s="357"/>
      <c r="W51" s="357"/>
      <c r="X51" s="357"/>
      <c r="Y51" s="357"/>
      <c r="Z51" s="357"/>
    </row>
    <row r="52" spans="1:26" ht="15" customHeight="1" x14ac:dyDescent="0.25">
      <c r="A52" s="636">
        <v>38</v>
      </c>
      <c r="B52" s="421">
        <v>42185</v>
      </c>
      <c r="C52" s="1644" t="s">
        <v>2075</v>
      </c>
      <c r="D52" s="1644">
        <v>26</v>
      </c>
      <c r="E52" s="422" t="s">
        <v>764</v>
      </c>
      <c r="F52" s="422"/>
      <c r="G52" s="422">
        <v>6</v>
      </c>
      <c r="H52" s="583" t="s">
        <v>1203</v>
      </c>
      <c r="I52" s="422"/>
      <c r="J52" s="422"/>
      <c r="K52" s="584" t="s">
        <v>806</v>
      </c>
      <c r="L52" s="135">
        <v>28426.2</v>
      </c>
      <c r="M52" s="426">
        <v>10</v>
      </c>
      <c r="N52" s="135">
        <f t="shared" si="5"/>
        <v>2842.62</v>
      </c>
      <c r="O52" s="135">
        <f t="shared" si="6"/>
        <v>236.88499999999999</v>
      </c>
      <c r="P52" s="427">
        <f t="shared" si="7"/>
        <v>8</v>
      </c>
      <c r="Q52" s="427">
        <f t="shared" si="8"/>
        <v>0</v>
      </c>
      <c r="R52" s="135">
        <f t="shared" si="9"/>
        <v>22740.959999999999</v>
      </c>
      <c r="S52" s="135">
        <f t="shared" si="0"/>
        <v>5685.2400000000016</v>
      </c>
      <c r="T52" s="585">
        <v>617</v>
      </c>
      <c r="U52" s="357"/>
      <c r="V52" s="357"/>
      <c r="W52" s="357"/>
      <c r="X52" s="357"/>
      <c r="Y52" s="357"/>
      <c r="Z52" s="357"/>
    </row>
    <row r="53" spans="1:26" ht="15" customHeight="1" x14ac:dyDescent="0.25">
      <c r="A53" s="636">
        <v>39</v>
      </c>
      <c r="B53" s="421">
        <v>42185</v>
      </c>
      <c r="C53" s="1644" t="s">
        <v>2075</v>
      </c>
      <c r="D53" s="1644">
        <v>26</v>
      </c>
      <c r="E53" s="422" t="s">
        <v>764</v>
      </c>
      <c r="F53" s="422"/>
      <c r="G53" s="422">
        <v>2</v>
      </c>
      <c r="H53" s="583" t="s">
        <v>1204</v>
      </c>
      <c r="I53" s="422"/>
      <c r="J53" s="422"/>
      <c r="K53" s="584" t="s">
        <v>806</v>
      </c>
      <c r="L53" s="135">
        <v>10667.2</v>
      </c>
      <c r="M53" s="426">
        <v>10</v>
      </c>
      <c r="N53" s="135">
        <f t="shared" si="5"/>
        <v>1066.72</v>
      </c>
      <c r="O53" s="135">
        <f t="shared" si="6"/>
        <v>88.893333333333331</v>
      </c>
      <c r="P53" s="427">
        <f t="shared" si="7"/>
        <v>8</v>
      </c>
      <c r="Q53" s="427">
        <f t="shared" si="8"/>
        <v>0</v>
      </c>
      <c r="R53" s="135">
        <f t="shared" si="9"/>
        <v>8533.76</v>
      </c>
      <c r="S53" s="135">
        <f t="shared" si="0"/>
        <v>2133.4400000000005</v>
      </c>
      <c r="T53" s="585">
        <v>617</v>
      </c>
      <c r="U53" s="357"/>
      <c r="V53" s="357"/>
      <c r="W53" s="357"/>
      <c r="X53" s="357"/>
      <c r="Y53" s="357"/>
      <c r="Z53" s="357"/>
    </row>
    <row r="54" spans="1:26" ht="25.5" customHeight="1" x14ac:dyDescent="0.25">
      <c r="A54" s="636">
        <v>40</v>
      </c>
      <c r="B54" s="421">
        <v>42185</v>
      </c>
      <c r="C54" s="1644" t="s">
        <v>2075</v>
      </c>
      <c r="D54" s="1644">
        <v>26</v>
      </c>
      <c r="E54" s="422" t="s">
        <v>764</v>
      </c>
      <c r="F54" s="422"/>
      <c r="G54" s="422">
        <v>1</v>
      </c>
      <c r="H54" s="583" t="s">
        <v>1205</v>
      </c>
      <c r="I54" s="422"/>
      <c r="J54" s="422"/>
      <c r="K54" s="584" t="s">
        <v>806</v>
      </c>
      <c r="L54" s="135">
        <v>52982</v>
      </c>
      <c r="M54" s="426">
        <v>10</v>
      </c>
      <c r="N54" s="135">
        <f t="shared" si="5"/>
        <v>5298.2</v>
      </c>
      <c r="O54" s="135">
        <f t="shared" si="6"/>
        <v>441.51666666666665</v>
      </c>
      <c r="P54" s="427">
        <f t="shared" si="7"/>
        <v>8</v>
      </c>
      <c r="Q54" s="427">
        <f t="shared" si="8"/>
        <v>0</v>
      </c>
      <c r="R54" s="135">
        <f t="shared" si="9"/>
        <v>42385.599999999999</v>
      </c>
      <c r="S54" s="135">
        <f t="shared" si="0"/>
        <v>10596.400000000001</v>
      </c>
      <c r="T54" s="585">
        <v>617</v>
      </c>
      <c r="U54" s="357"/>
      <c r="V54" s="357"/>
      <c r="W54" s="357"/>
      <c r="X54" s="357"/>
      <c r="Y54" s="357"/>
      <c r="Z54" s="357"/>
    </row>
    <row r="55" spans="1:26" ht="15" customHeight="1" x14ac:dyDescent="0.25">
      <c r="A55" s="636">
        <v>41</v>
      </c>
      <c r="B55" s="421">
        <v>42185</v>
      </c>
      <c r="C55" s="1644" t="s">
        <v>2075</v>
      </c>
      <c r="D55" s="1644">
        <v>26</v>
      </c>
      <c r="E55" s="422" t="s">
        <v>764</v>
      </c>
      <c r="F55" s="422"/>
      <c r="G55" s="422">
        <v>1</v>
      </c>
      <c r="H55" s="583" t="s">
        <v>1206</v>
      </c>
      <c r="I55" s="422"/>
      <c r="J55" s="422"/>
      <c r="K55" s="584" t="s">
        <v>806</v>
      </c>
      <c r="L55" s="135">
        <v>5428</v>
      </c>
      <c r="M55" s="426">
        <v>10</v>
      </c>
      <c r="N55" s="135">
        <f t="shared" si="5"/>
        <v>542.79999999999995</v>
      </c>
      <c r="O55" s="135">
        <f t="shared" si="6"/>
        <v>45.233333333333327</v>
      </c>
      <c r="P55" s="427">
        <f t="shared" si="7"/>
        <v>8</v>
      </c>
      <c r="Q55" s="427">
        <f t="shared" si="8"/>
        <v>0</v>
      </c>
      <c r="R55" s="135">
        <f t="shared" si="9"/>
        <v>4342.3999999999996</v>
      </c>
      <c r="S55" s="135">
        <f t="shared" si="0"/>
        <v>1085.6000000000004</v>
      </c>
      <c r="T55" s="585">
        <v>617</v>
      </c>
      <c r="U55" s="357"/>
      <c r="V55" s="357"/>
      <c r="W55" s="357"/>
      <c r="X55" s="357"/>
      <c r="Y55" s="357"/>
      <c r="Z55" s="357"/>
    </row>
    <row r="56" spans="1:26" ht="15" customHeight="1" x14ac:dyDescent="0.25">
      <c r="A56" s="636">
        <v>42</v>
      </c>
      <c r="B56" s="421">
        <v>42185</v>
      </c>
      <c r="C56" s="1644" t="s">
        <v>2075</v>
      </c>
      <c r="D56" s="1644">
        <v>26</v>
      </c>
      <c r="E56" s="422" t="s">
        <v>764</v>
      </c>
      <c r="F56" s="422"/>
      <c r="G56" s="422">
        <v>1</v>
      </c>
      <c r="H56" s="583" t="s">
        <v>1207</v>
      </c>
      <c r="I56" s="422"/>
      <c r="J56" s="422"/>
      <c r="K56" s="584" t="s">
        <v>806</v>
      </c>
      <c r="L56" s="135">
        <v>4897</v>
      </c>
      <c r="M56" s="426">
        <v>10</v>
      </c>
      <c r="N56" s="135">
        <f t="shared" si="5"/>
        <v>489.7</v>
      </c>
      <c r="O56" s="135">
        <f t="shared" si="6"/>
        <v>40.80833333333333</v>
      </c>
      <c r="P56" s="427">
        <f t="shared" si="7"/>
        <v>8</v>
      </c>
      <c r="Q56" s="427">
        <f t="shared" si="8"/>
        <v>0</v>
      </c>
      <c r="R56" s="135">
        <f t="shared" si="9"/>
        <v>3917.6</v>
      </c>
      <c r="S56" s="135">
        <f t="shared" si="0"/>
        <v>979.40000000000009</v>
      </c>
      <c r="T56" s="585">
        <v>617</v>
      </c>
      <c r="U56" s="357"/>
      <c r="V56" s="357"/>
      <c r="W56" s="357"/>
      <c r="X56" s="357"/>
      <c r="Y56" s="357"/>
      <c r="Z56" s="357"/>
    </row>
    <row r="57" spans="1:26" ht="15" customHeight="1" x14ac:dyDescent="0.25">
      <c r="A57" s="636">
        <v>43</v>
      </c>
      <c r="B57" s="421">
        <v>42185</v>
      </c>
      <c r="C57" s="1644" t="s">
        <v>2075</v>
      </c>
      <c r="D57" s="1644">
        <v>26</v>
      </c>
      <c r="E57" s="422" t="s">
        <v>764</v>
      </c>
      <c r="F57" s="422"/>
      <c r="G57" s="422">
        <v>1</v>
      </c>
      <c r="H57" s="583" t="s">
        <v>1208</v>
      </c>
      <c r="I57" s="422"/>
      <c r="J57" s="422"/>
      <c r="K57" s="584" t="s">
        <v>806</v>
      </c>
      <c r="L57" s="135">
        <v>7670</v>
      </c>
      <c r="M57" s="426">
        <v>10</v>
      </c>
      <c r="N57" s="135">
        <f t="shared" si="5"/>
        <v>767</v>
      </c>
      <c r="O57" s="135">
        <f t="shared" si="6"/>
        <v>63.916666666666664</v>
      </c>
      <c r="P57" s="427">
        <f t="shared" si="7"/>
        <v>8</v>
      </c>
      <c r="Q57" s="427">
        <f t="shared" si="8"/>
        <v>0</v>
      </c>
      <c r="R57" s="135">
        <f t="shared" si="9"/>
        <v>6136</v>
      </c>
      <c r="S57" s="135">
        <f t="shared" si="0"/>
        <v>1534</v>
      </c>
      <c r="T57" s="585">
        <v>617</v>
      </c>
      <c r="U57" s="357"/>
      <c r="V57" s="357"/>
      <c r="W57" s="357"/>
      <c r="X57" s="357"/>
      <c r="Y57" s="357"/>
      <c r="Z57" s="357"/>
    </row>
    <row r="58" spans="1:26" ht="15" customHeight="1" x14ac:dyDescent="0.25">
      <c r="A58" s="636">
        <v>44</v>
      </c>
      <c r="B58" s="421">
        <v>42185</v>
      </c>
      <c r="C58" s="1644" t="s">
        <v>2075</v>
      </c>
      <c r="D58" s="1644">
        <v>26</v>
      </c>
      <c r="E58" s="422" t="s">
        <v>764</v>
      </c>
      <c r="F58" s="422"/>
      <c r="G58" s="422">
        <v>2</v>
      </c>
      <c r="H58" s="583" t="s">
        <v>1209</v>
      </c>
      <c r="I58" s="422"/>
      <c r="J58" s="422"/>
      <c r="K58" s="584" t="s">
        <v>806</v>
      </c>
      <c r="L58" s="135">
        <v>2808.4</v>
      </c>
      <c r="M58" s="426">
        <v>10</v>
      </c>
      <c r="N58" s="135">
        <f t="shared" si="5"/>
        <v>280.84000000000003</v>
      </c>
      <c r="O58" s="135">
        <f t="shared" si="6"/>
        <v>23.403333333333336</v>
      </c>
      <c r="P58" s="427">
        <f t="shared" si="7"/>
        <v>8</v>
      </c>
      <c r="Q58" s="427">
        <f t="shared" si="8"/>
        <v>0</v>
      </c>
      <c r="R58" s="135">
        <f t="shared" si="9"/>
        <v>2246.7200000000003</v>
      </c>
      <c r="S58" s="135">
        <f t="shared" si="0"/>
        <v>561.67999999999984</v>
      </c>
      <c r="T58" s="585">
        <v>617</v>
      </c>
      <c r="U58" s="357"/>
      <c r="V58" s="357"/>
      <c r="W58" s="357"/>
      <c r="X58" s="357"/>
      <c r="Y58" s="357"/>
      <c r="Z58" s="357"/>
    </row>
    <row r="59" spans="1:26" ht="15" customHeight="1" x14ac:dyDescent="0.25">
      <c r="A59" s="636">
        <v>45</v>
      </c>
      <c r="B59" s="421">
        <v>42185</v>
      </c>
      <c r="C59" s="1644" t="s">
        <v>2075</v>
      </c>
      <c r="D59" s="1644">
        <v>26</v>
      </c>
      <c r="E59" s="422" t="s">
        <v>764</v>
      </c>
      <c r="F59" s="422"/>
      <c r="G59" s="422">
        <v>1</v>
      </c>
      <c r="H59" s="583" t="s">
        <v>384</v>
      </c>
      <c r="I59" s="422"/>
      <c r="J59" s="422"/>
      <c r="K59" s="584" t="s">
        <v>806</v>
      </c>
      <c r="L59" s="135">
        <v>4956</v>
      </c>
      <c r="M59" s="426">
        <v>10</v>
      </c>
      <c r="N59" s="135">
        <f t="shared" si="5"/>
        <v>495.6</v>
      </c>
      <c r="O59" s="135">
        <f t="shared" si="6"/>
        <v>41.300000000000004</v>
      </c>
      <c r="P59" s="427">
        <f t="shared" si="7"/>
        <v>8</v>
      </c>
      <c r="Q59" s="427">
        <f t="shared" si="8"/>
        <v>0</v>
      </c>
      <c r="R59" s="135">
        <f t="shared" si="9"/>
        <v>3964.8</v>
      </c>
      <c r="S59" s="135">
        <f t="shared" si="0"/>
        <v>991.19999999999982</v>
      </c>
      <c r="T59" s="585">
        <v>617</v>
      </c>
      <c r="U59" s="357"/>
      <c r="V59" s="357"/>
      <c r="W59" s="357"/>
      <c r="X59" s="357"/>
      <c r="Y59" s="357"/>
      <c r="Z59" s="357"/>
    </row>
    <row r="60" spans="1:26" ht="15" customHeight="1" x14ac:dyDescent="0.25">
      <c r="A60" s="636">
        <v>46</v>
      </c>
      <c r="B60" s="421">
        <v>42185</v>
      </c>
      <c r="C60" s="1644" t="s">
        <v>2075</v>
      </c>
      <c r="D60" s="1644">
        <v>26</v>
      </c>
      <c r="E60" s="422" t="s">
        <v>764</v>
      </c>
      <c r="F60" s="422"/>
      <c r="G60" s="422">
        <v>15</v>
      </c>
      <c r="H60" s="583" t="s">
        <v>805</v>
      </c>
      <c r="I60" s="422"/>
      <c r="J60" s="422"/>
      <c r="K60" s="584" t="s">
        <v>806</v>
      </c>
      <c r="L60" s="135">
        <v>50710.5</v>
      </c>
      <c r="M60" s="426">
        <v>10</v>
      </c>
      <c r="N60" s="135">
        <f t="shared" si="5"/>
        <v>5071.05</v>
      </c>
      <c r="O60" s="135">
        <f t="shared" si="6"/>
        <v>422.58750000000003</v>
      </c>
      <c r="P60" s="427">
        <f t="shared" si="7"/>
        <v>8</v>
      </c>
      <c r="Q60" s="427">
        <f t="shared" si="8"/>
        <v>0</v>
      </c>
      <c r="R60" s="135">
        <f t="shared" si="9"/>
        <v>40568.400000000001</v>
      </c>
      <c r="S60" s="135">
        <f t="shared" si="0"/>
        <v>10142.099999999999</v>
      </c>
      <c r="T60" s="585">
        <v>617</v>
      </c>
      <c r="U60" s="357"/>
      <c r="V60" s="357"/>
      <c r="W60" s="357"/>
      <c r="X60" s="357"/>
      <c r="Y60" s="357"/>
      <c r="Z60" s="357"/>
    </row>
    <row r="61" spans="1:26" ht="15" customHeight="1" x14ac:dyDescent="0.25">
      <c r="A61" s="636">
        <v>47</v>
      </c>
      <c r="B61" s="421">
        <v>42185</v>
      </c>
      <c r="C61" s="1644" t="s">
        <v>2075</v>
      </c>
      <c r="D61" s="1644">
        <v>26</v>
      </c>
      <c r="E61" s="422" t="s">
        <v>764</v>
      </c>
      <c r="F61" s="422"/>
      <c r="G61" s="422">
        <v>4</v>
      </c>
      <c r="H61" s="583" t="s">
        <v>1210</v>
      </c>
      <c r="I61" s="422"/>
      <c r="J61" s="422"/>
      <c r="K61" s="584" t="s">
        <v>806</v>
      </c>
      <c r="L61" s="135">
        <v>16048</v>
      </c>
      <c r="M61" s="426">
        <v>10</v>
      </c>
      <c r="N61" s="135">
        <f t="shared" si="5"/>
        <v>1604.8</v>
      </c>
      <c r="O61" s="135">
        <f t="shared" si="6"/>
        <v>133.73333333333332</v>
      </c>
      <c r="P61" s="427">
        <f t="shared" si="7"/>
        <v>8</v>
      </c>
      <c r="Q61" s="427">
        <f t="shared" si="8"/>
        <v>0</v>
      </c>
      <c r="R61" s="135">
        <f t="shared" si="9"/>
        <v>12838.4</v>
      </c>
      <c r="S61" s="135">
        <f t="shared" si="0"/>
        <v>3209.6000000000004</v>
      </c>
      <c r="T61" s="585">
        <v>617</v>
      </c>
      <c r="U61" s="357"/>
      <c r="V61" s="357"/>
      <c r="W61" s="357"/>
      <c r="X61" s="357"/>
      <c r="Y61" s="357"/>
      <c r="Z61" s="357"/>
    </row>
    <row r="62" spans="1:26" ht="15" customHeight="1" x14ac:dyDescent="0.25">
      <c r="A62" s="636">
        <v>48</v>
      </c>
      <c r="B62" s="421">
        <v>42227</v>
      </c>
      <c r="C62" s="1644" t="s">
        <v>2075</v>
      </c>
      <c r="D62" s="1644">
        <v>26</v>
      </c>
      <c r="E62" s="422" t="s">
        <v>793</v>
      </c>
      <c r="F62" s="422"/>
      <c r="G62" s="422">
        <v>1</v>
      </c>
      <c r="H62" s="583" t="s">
        <v>1211</v>
      </c>
      <c r="I62" s="422"/>
      <c r="J62" s="422" t="s">
        <v>1212</v>
      </c>
      <c r="K62" s="584" t="s">
        <v>806</v>
      </c>
      <c r="L62" s="135">
        <v>46000</v>
      </c>
      <c r="M62" s="426">
        <v>5</v>
      </c>
      <c r="N62" s="135">
        <v>0</v>
      </c>
      <c r="O62" s="135">
        <f t="shared" si="6"/>
        <v>0</v>
      </c>
      <c r="P62" s="427">
        <f t="shared" si="7"/>
        <v>7</v>
      </c>
      <c r="Q62" s="427">
        <f t="shared" si="8"/>
        <v>10</v>
      </c>
      <c r="R62" s="135">
        <v>46000</v>
      </c>
      <c r="S62" s="135">
        <v>0</v>
      </c>
      <c r="T62" s="585">
        <v>619</v>
      </c>
      <c r="U62" s="357"/>
      <c r="V62" s="357"/>
      <c r="W62" s="357"/>
      <c r="X62" s="357"/>
      <c r="Y62" s="357"/>
      <c r="Z62" s="357"/>
    </row>
    <row r="63" spans="1:26" ht="15" customHeight="1" x14ac:dyDescent="0.25">
      <c r="A63" s="636">
        <v>49</v>
      </c>
      <c r="B63" s="421">
        <v>42227</v>
      </c>
      <c r="C63" s="1644" t="s">
        <v>2075</v>
      </c>
      <c r="D63" s="1644">
        <v>26</v>
      </c>
      <c r="E63" s="422" t="s">
        <v>793</v>
      </c>
      <c r="F63" s="422"/>
      <c r="G63" s="422">
        <v>4</v>
      </c>
      <c r="H63" s="583" t="s">
        <v>430</v>
      </c>
      <c r="I63" s="422"/>
      <c r="J63" s="422" t="s">
        <v>804</v>
      </c>
      <c r="K63" s="584" t="s">
        <v>806</v>
      </c>
      <c r="L63" s="135">
        <v>51992.03</v>
      </c>
      <c r="M63" s="426">
        <v>5</v>
      </c>
      <c r="N63" s="135">
        <v>0</v>
      </c>
      <c r="O63" s="135">
        <f t="shared" si="6"/>
        <v>0</v>
      </c>
      <c r="P63" s="427">
        <f t="shared" si="7"/>
        <v>7</v>
      </c>
      <c r="Q63" s="427">
        <f t="shared" si="8"/>
        <v>10</v>
      </c>
      <c r="R63" s="135">
        <v>51992.03</v>
      </c>
      <c r="S63" s="135">
        <v>0</v>
      </c>
      <c r="T63" s="585">
        <v>619</v>
      </c>
      <c r="U63" s="357"/>
      <c r="V63" s="357"/>
      <c r="W63" s="357"/>
      <c r="X63" s="357"/>
      <c r="Y63" s="357"/>
      <c r="Z63" s="357"/>
    </row>
    <row r="64" spans="1:26" ht="15" customHeight="1" x14ac:dyDescent="0.25">
      <c r="A64" s="636">
        <v>50</v>
      </c>
      <c r="B64" s="421">
        <v>42261</v>
      </c>
      <c r="C64" s="1644" t="s">
        <v>2075</v>
      </c>
      <c r="D64" s="1644">
        <v>26</v>
      </c>
      <c r="E64" s="422" t="s">
        <v>764</v>
      </c>
      <c r="F64" s="422"/>
      <c r="G64" s="422">
        <v>1</v>
      </c>
      <c r="H64" s="583" t="s">
        <v>1213</v>
      </c>
      <c r="I64" s="422"/>
      <c r="J64" s="422"/>
      <c r="K64" s="584" t="s">
        <v>806</v>
      </c>
      <c r="L64" s="135">
        <v>10030</v>
      </c>
      <c r="M64" s="426">
        <v>10</v>
      </c>
      <c r="N64" s="135">
        <f t="shared" ref="N64:N68" si="10">IF(M64=0,"N/A",+L64/M64)</f>
        <v>1003</v>
      </c>
      <c r="O64" s="135">
        <f t="shared" si="6"/>
        <v>83.583333333333329</v>
      </c>
      <c r="P64" s="427">
        <f t="shared" si="7"/>
        <v>7</v>
      </c>
      <c r="Q64" s="427">
        <f t="shared" si="8"/>
        <v>9</v>
      </c>
      <c r="R64" s="135">
        <f t="shared" ref="R64:R68" si="11">IF(M64=0,"N/A",+N64*P64+O64*Q64)</f>
        <v>7773.25</v>
      </c>
      <c r="S64" s="135">
        <f t="shared" si="0"/>
        <v>2256.75</v>
      </c>
      <c r="T64" s="585">
        <v>617</v>
      </c>
      <c r="U64" s="357"/>
      <c r="V64" s="357"/>
      <c r="W64" s="357"/>
      <c r="X64" s="357"/>
      <c r="Y64" s="357"/>
      <c r="Z64" s="357"/>
    </row>
    <row r="65" spans="1:26" ht="15" customHeight="1" x14ac:dyDescent="0.25">
      <c r="A65" s="636">
        <v>51</v>
      </c>
      <c r="B65" s="421">
        <v>42265</v>
      </c>
      <c r="C65" s="1644" t="s">
        <v>2075</v>
      </c>
      <c r="D65" s="1644">
        <v>26</v>
      </c>
      <c r="E65" s="422" t="s">
        <v>764</v>
      </c>
      <c r="F65" s="422"/>
      <c r="G65" s="422">
        <v>2</v>
      </c>
      <c r="H65" s="583" t="s">
        <v>1214</v>
      </c>
      <c r="I65" s="422"/>
      <c r="J65" s="422"/>
      <c r="K65" s="584" t="s">
        <v>806</v>
      </c>
      <c r="L65" s="135">
        <v>15229.08</v>
      </c>
      <c r="M65" s="426">
        <v>10</v>
      </c>
      <c r="N65" s="135">
        <f t="shared" si="10"/>
        <v>1522.9079999999999</v>
      </c>
      <c r="O65" s="135">
        <f t="shared" si="6"/>
        <v>126.90899999999999</v>
      </c>
      <c r="P65" s="427">
        <f t="shared" si="7"/>
        <v>7</v>
      </c>
      <c r="Q65" s="427">
        <f t="shared" si="8"/>
        <v>9</v>
      </c>
      <c r="R65" s="135">
        <f t="shared" si="11"/>
        <v>11802.537</v>
      </c>
      <c r="S65" s="135">
        <f t="shared" si="0"/>
        <v>3426.5429999999997</v>
      </c>
      <c r="T65" s="585">
        <v>617</v>
      </c>
      <c r="U65" s="357"/>
      <c r="V65" s="357"/>
      <c r="W65" s="357"/>
      <c r="X65" s="357"/>
      <c r="Y65" s="357"/>
      <c r="Z65" s="357"/>
    </row>
    <row r="66" spans="1:26" ht="25.5" customHeight="1" x14ac:dyDescent="0.25">
      <c r="A66" s="636">
        <v>52</v>
      </c>
      <c r="B66" s="421">
        <v>42265</v>
      </c>
      <c r="C66" s="1644" t="s">
        <v>2075</v>
      </c>
      <c r="D66" s="1644">
        <v>26</v>
      </c>
      <c r="E66" s="422" t="s">
        <v>764</v>
      </c>
      <c r="F66" s="422"/>
      <c r="G66" s="422">
        <v>1</v>
      </c>
      <c r="H66" s="583" t="s">
        <v>1215</v>
      </c>
      <c r="I66" s="422"/>
      <c r="J66" s="422"/>
      <c r="K66" s="584" t="s">
        <v>806</v>
      </c>
      <c r="L66" s="135">
        <v>27505.8</v>
      </c>
      <c r="M66" s="426">
        <v>10</v>
      </c>
      <c r="N66" s="135">
        <f t="shared" si="10"/>
        <v>2750.58</v>
      </c>
      <c r="O66" s="135">
        <f t="shared" si="6"/>
        <v>229.215</v>
      </c>
      <c r="P66" s="427">
        <f t="shared" si="7"/>
        <v>7</v>
      </c>
      <c r="Q66" s="427">
        <f t="shared" si="8"/>
        <v>9</v>
      </c>
      <c r="R66" s="135">
        <f t="shared" si="11"/>
        <v>21316.994999999999</v>
      </c>
      <c r="S66" s="135">
        <f t="shared" si="0"/>
        <v>6188.8050000000003</v>
      </c>
      <c r="T66" s="585">
        <v>617</v>
      </c>
      <c r="U66" s="357"/>
      <c r="V66" s="357"/>
      <c r="W66" s="357"/>
      <c r="X66" s="357"/>
      <c r="Y66" s="357"/>
      <c r="Z66" s="357"/>
    </row>
    <row r="67" spans="1:26" ht="25.5" customHeight="1" x14ac:dyDescent="0.25">
      <c r="A67" s="636">
        <v>53</v>
      </c>
      <c r="B67" s="421">
        <v>42265</v>
      </c>
      <c r="C67" s="1644" t="s">
        <v>2075</v>
      </c>
      <c r="D67" s="1644">
        <v>26</v>
      </c>
      <c r="E67" s="422" t="s">
        <v>764</v>
      </c>
      <c r="F67" s="422"/>
      <c r="G67" s="422">
        <v>1</v>
      </c>
      <c r="H67" s="583" t="s">
        <v>1216</v>
      </c>
      <c r="I67" s="422"/>
      <c r="J67" s="422"/>
      <c r="K67" s="584" t="s">
        <v>749</v>
      </c>
      <c r="L67" s="135">
        <v>38019.599999999999</v>
      </c>
      <c r="M67" s="426">
        <v>10</v>
      </c>
      <c r="N67" s="135">
        <f t="shared" si="10"/>
        <v>3801.96</v>
      </c>
      <c r="O67" s="135">
        <f t="shared" si="6"/>
        <v>316.83</v>
      </c>
      <c r="P67" s="427">
        <f t="shared" si="7"/>
        <v>7</v>
      </c>
      <c r="Q67" s="427">
        <f t="shared" si="8"/>
        <v>9</v>
      </c>
      <c r="R67" s="135">
        <f t="shared" si="11"/>
        <v>29465.190000000002</v>
      </c>
      <c r="S67" s="135">
        <f t="shared" si="0"/>
        <v>8554.4099999999962</v>
      </c>
      <c r="T67" s="585">
        <v>617</v>
      </c>
      <c r="U67" s="357"/>
      <c r="V67" s="357"/>
      <c r="W67" s="357"/>
      <c r="X67" s="357"/>
      <c r="Y67" s="357"/>
      <c r="Z67" s="357"/>
    </row>
    <row r="68" spans="1:26" ht="15" customHeight="1" x14ac:dyDescent="0.25">
      <c r="A68" s="636">
        <v>54</v>
      </c>
      <c r="B68" s="431">
        <v>42265</v>
      </c>
      <c r="C68" s="1644" t="s">
        <v>2075</v>
      </c>
      <c r="D68" s="1644">
        <v>26</v>
      </c>
      <c r="E68" s="426" t="s">
        <v>774</v>
      </c>
      <c r="F68" s="426"/>
      <c r="G68" s="426">
        <v>1</v>
      </c>
      <c r="H68" s="423" t="s">
        <v>1217</v>
      </c>
      <c r="I68" s="433"/>
      <c r="J68" s="426" t="s">
        <v>1218</v>
      </c>
      <c r="K68" s="584" t="s">
        <v>1171</v>
      </c>
      <c r="L68" s="135">
        <v>5723</v>
      </c>
      <c r="M68" s="426">
        <v>10</v>
      </c>
      <c r="N68" s="135">
        <f t="shared" si="10"/>
        <v>572.29999999999995</v>
      </c>
      <c r="O68" s="135">
        <f t="shared" si="6"/>
        <v>47.691666666666663</v>
      </c>
      <c r="P68" s="427">
        <f t="shared" si="7"/>
        <v>7</v>
      </c>
      <c r="Q68" s="427">
        <f t="shared" si="8"/>
        <v>9</v>
      </c>
      <c r="R68" s="135">
        <f t="shared" si="11"/>
        <v>4435.3249999999998</v>
      </c>
      <c r="S68" s="135">
        <f t="shared" si="0"/>
        <v>1287.6750000000002</v>
      </c>
      <c r="T68" s="585">
        <v>617</v>
      </c>
      <c r="U68" s="357"/>
      <c r="V68" s="357"/>
      <c r="W68" s="357"/>
      <c r="X68" s="357"/>
      <c r="Y68" s="357"/>
      <c r="Z68" s="357"/>
    </row>
    <row r="69" spans="1:26" ht="15" customHeight="1" x14ac:dyDescent="0.25">
      <c r="A69" s="636">
        <v>55</v>
      </c>
      <c r="B69" s="421">
        <v>42265</v>
      </c>
      <c r="C69" s="1644" t="s">
        <v>2075</v>
      </c>
      <c r="D69" s="1644">
        <v>26</v>
      </c>
      <c r="E69" s="582" t="s">
        <v>774</v>
      </c>
      <c r="F69" s="422"/>
      <c r="G69" s="422">
        <v>1</v>
      </c>
      <c r="H69" s="662" t="s">
        <v>115</v>
      </c>
      <c r="I69" s="422"/>
      <c r="J69" s="422" t="s">
        <v>1219</v>
      </c>
      <c r="K69" s="584" t="s">
        <v>1171</v>
      </c>
      <c r="L69" s="135">
        <v>7416.3</v>
      </c>
      <c r="M69" s="426">
        <v>5</v>
      </c>
      <c r="N69" s="135">
        <v>0</v>
      </c>
      <c r="O69" s="135">
        <f t="shared" si="6"/>
        <v>0</v>
      </c>
      <c r="P69" s="427">
        <f t="shared" si="7"/>
        <v>7</v>
      </c>
      <c r="Q69" s="427">
        <f t="shared" si="8"/>
        <v>9</v>
      </c>
      <c r="R69" s="135">
        <v>7416.3</v>
      </c>
      <c r="S69" s="135">
        <f t="shared" si="0"/>
        <v>0</v>
      </c>
      <c r="T69" s="585">
        <v>617</v>
      </c>
      <c r="U69" s="357"/>
      <c r="V69" s="357"/>
      <c r="W69" s="357"/>
      <c r="X69" s="357"/>
      <c r="Y69" s="357"/>
      <c r="Z69" s="357"/>
    </row>
    <row r="70" spans="1:26" ht="25.5" customHeight="1" x14ac:dyDescent="0.25">
      <c r="A70" s="636">
        <v>56</v>
      </c>
      <c r="B70" s="421">
        <v>42275</v>
      </c>
      <c r="C70" s="1644" t="s">
        <v>2075</v>
      </c>
      <c r="D70" s="1644">
        <v>26</v>
      </c>
      <c r="E70" s="422" t="s">
        <v>280</v>
      </c>
      <c r="F70" s="422"/>
      <c r="G70" s="422">
        <v>1</v>
      </c>
      <c r="H70" s="583" t="s">
        <v>1220</v>
      </c>
      <c r="I70" s="422"/>
      <c r="J70" s="422" t="s">
        <v>551</v>
      </c>
      <c r="K70" s="584" t="s">
        <v>806</v>
      </c>
      <c r="L70" s="135">
        <v>3545.01</v>
      </c>
      <c r="M70" s="426">
        <v>3</v>
      </c>
      <c r="N70" s="135">
        <v>0</v>
      </c>
      <c r="O70" s="135">
        <v>0</v>
      </c>
      <c r="P70" s="427">
        <f t="shared" si="7"/>
        <v>7</v>
      </c>
      <c r="Q70" s="427">
        <f t="shared" si="8"/>
        <v>9</v>
      </c>
      <c r="R70" s="135">
        <v>3545.01</v>
      </c>
      <c r="S70" s="135">
        <f t="shared" si="0"/>
        <v>0</v>
      </c>
      <c r="T70" s="585">
        <v>614</v>
      </c>
      <c r="U70" s="357"/>
      <c r="V70" s="357"/>
      <c r="W70" s="357"/>
      <c r="X70" s="357"/>
      <c r="Y70" s="357"/>
      <c r="Z70" s="357"/>
    </row>
    <row r="71" spans="1:26" ht="15" customHeight="1" x14ac:dyDescent="0.25">
      <c r="A71" s="636">
        <v>57</v>
      </c>
      <c r="B71" s="421">
        <v>42275</v>
      </c>
      <c r="C71" s="1644" t="s">
        <v>2075</v>
      </c>
      <c r="D71" s="1644">
        <v>26</v>
      </c>
      <c r="E71" s="422" t="s">
        <v>280</v>
      </c>
      <c r="F71" s="422"/>
      <c r="G71" s="422">
        <v>1</v>
      </c>
      <c r="H71" s="583" t="s">
        <v>66</v>
      </c>
      <c r="I71" s="422"/>
      <c r="J71" s="422" t="s">
        <v>56</v>
      </c>
      <c r="K71" s="584" t="s">
        <v>806</v>
      </c>
      <c r="L71" s="135">
        <v>25477</v>
      </c>
      <c r="M71" s="426">
        <v>3</v>
      </c>
      <c r="N71" s="135">
        <v>0</v>
      </c>
      <c r="O71" s="135">
        <v>0</v>
      </c>
      <c r="P71" s="427">
        <f t="shared" si="7"/>
        <v>7</v>
      </c>
      <c r="Q71" s="427">
        <f t="shared" si="8"/>
        <v>9</v>
      </c>
      <c r="R71" s="135">
        <v>25477</v>
      </c>
      <c r="S71" s="135">
        <f t="shared" si="0"/>
        <v>0</v>
      </c>
      <c r="T71" s="585">
        <v>614</v>
      </c>
      <c r="U71" s="357"/>
      <c r="V71" s="357"/>
      <c r="W71" s="357"/>
      <c r="X71" s="357"/>
      <c r="Y71" s="357"/>
      <c r="Z71" s="357"/>
    </row>
    <row r="72" spans="1:26" ht="15" customHeight="1" x14ac:dyDescent="0.25">
      <c r="A72" s="636">
        <v>58</v>
      </c>
      <c r="B72" s="421">
        <v>42275</v>
      </c>
      <c r="C72" s="1644" t="s">
        <v>2075</v>
      </c>
      <c r="D72" s="1644">
        <v>26</v>
      </c>
      <c r="E72" s="422" t="s">
        <v>280</v>
      </c>
      <c r="F72" s="422"/>
      <c r="G72" s="422">
        <v>1</v>
      </c>
      <c r="H72" s="583" t="s">
        <v>66</v>
      </c>
      <c r="I72" s="422"/>
      <c r="J72" s="422" t="s">
        <v>56</v>
      </c>
      <c r="K72" s="584" t="s">
        <v>1221</v>
      </c>
      <c r="L72" s="135">
        <v>25477</v>
      </c>
      <c r="M72" s="426">
        <v>3</v>
      </c>
      <c r="N72" s="135">
        <v>0</v>
      </c>
      <c r="O72" s="135">
        <v>0</v>
      </c>
      <c r="P72" s="427">
        <f t="shared" si="7"/>
        <v>7</v>
      </c>
      <c r="Q72" s="427">
        <f t="shared" si="8"/>
        <v>9</v>
      </c>
      <c r="R72" s="135">
        <v>25477</v>
      </c>
      <c r="S72" s="135">
        <v>0</v>
      </c>
      <c r="T72" s="585">
        <v>614</v>
      </c>
      <c r="U72" s="357"/>
      <c r="V72" s="357"/>
      <c r="W72" s="357"/>
      <c r="X72" s="357"/>
      <c r="Y72" s="357"/>
      <c r="Z72" s="357"/>
    </row>
    <row r="73" spans="1:26" ht="15" customHeight="1" x14ac:dyDescent="0.25">
      <c r="A73" s="636">
        <v>59</v>
      </c>
      <c r="B73" s="421">
        <v>42275</v>
      </c>
      <c r="C73" s="1644" t="s">
        <v>2075</v>
      </c>
      <c r="D73" s="1644">
        <v>26</v>
      </c>
      <c r="E73" s="422" t="s">
        <v>280</v>
      </c>
      <c r="F73" s="422">
        <v>614133</v>
      </c>
      <c r="G73" s="422">
        <v>5</v>
      </c>
      <c r="H73" s="583" t="s">
        <v>139</v>
      </c>
      <c r="I73" s="422" t="s">
        <v>1222</v>
      </c>
      <c r="J73" s="422" t="s">
        <v>141</v>
      </c>
      <c r="K73" s="584" t="s">
        <v>806</v>
      </c>
      <c r="L73" s="135">
        <v>24096</v>
      </c>
      <c r="M73" s="426">
        <v>5</v>
      </c>
      <c r="N73" s="135">
        <v>0</v>
      </c>
      <c r="O73" s="135">
        <v>0</v>
      </c>
      <c r="P73" s="427">
        <f t="shared" si="7"/>
        <v>7</v>
      </c>
      <c r="Q73" s="427">
        <f t="shared" si="8"/>
        <v>9</v>
      </c>
      <c r="R73" s="135">
        <v>24096</v>
      </c>
      <c r="S73" s="135">
        <f t="shared" ref="S73:S108" si="12">IF(M73=0,"N/A",+L73-R73)</f>
        <v>0</v>
      </c>
      <c r="T73" s="585">
        <v>614</v>
      </c>
      <c r="U73" s="357"/>
      <c r="V73" s="357"/>
      <c r="W73" s="357"/>
      <c r="X73" s="357"/>
      <c r="Y73" s="357"/>
      <c r="Z73" s="357"/>
    </row>
    <row r="74" spans="1:26" s="890" customFormat="1" ht="15" customHeight="1" x14ac:dyDescent="0.25">
      <c r="A74" s="636">
        <v>60</v>
      </c>
      <c r="B74" s="925">
        <v>43006</v>
      </c>
      <c r="C74" s="1644" t="s">
        <v>2075</v>
      </c>
      <c r="D74" s="1644">
        <v>26</v>
      </c>
      <c r="E74" s="927" t="s">
        <v>280</v>
      </c>
      <c r="F74" s="1678">
        <v>614129</v>
      </c>
      <c r="G74" s="927">
        <v>5</v>
      </c>
      <c r="H74" s="1668" t="s">
        <v>118</v>
      </c>
      <c r="I74" s="927"/>
      <c r="J74" s="927" t="s">
        <v>56</v>
      </c>
      <c r="K74" s="929" t="s">
        <v>806</v>
      </c>
      <c r="L74" s="897">
        <v>9320</v>
      </c>
      <c r="M74" s="930">
        <v>5</v>
      </c>
      <c r="N74" s="897">
        <f>IF(M74=0,"N/A",+L74/M74)</f>
        <v>1864</v>
      </c>
      <c r="O74" s="897">
        <v>0</v>
      </c>
      <c r="P74" s="1631">
        <f t="shared" si="7"/>
        <v>5</v>
      </c>
      <c r="Q74" s="1631">
        <f t="shared" si="8"/>
        <v>9</v>
      </c>
      <c r="R74" s="897">
        <f>IF(M74=0,"N/A",+N74*P74+O74*Q74)</f>
        <v>9320</v>
      </c>
      <c r="S74" s="897">
        <f t="shared" si="12"/>
        <v>0</v>
      </c>
      <c r="T74" s="931">
        <v>614</v>
      </c>
      <c r="U74" s="932"/>
      <c r="V74" s="932"/>
      <c r="W74" s="932"/>
      <c r="X74" s="932"/>
      <c r="Y74" s="932"/>
      <c r="Z74" s="932"/>
    </row>
    <row r="75" spans="1:26" ht="15" customHeight="1" x14ac:dyDescent="0.25">
      <c r="A75" s="636">
        <v>61</v>
      </c>
      <c r="B75" s="421">
        <v>42275</v>
      </c>
      <c r="C75" s="1644" t="s">
        <v>2075</v>
      </c>
      <c r="D75" s="1644">
        <v>26</v>
      </c>
      <c r="E75" s="422" t="s">
        <v>280</v>
      </c>
      <c r="F75" s="422"/>
      <c r="G75" s="422">
        <v>5</v>
      </c>
      <c r="H75" s="583" t="s">
        <v>1223</v>
      </c>
      <c r="I75" s="422"/>
      <c r="J75" s="422"/>
      <c r="K75" s="584" t="s">
        <v>806</v>
      </c>
      <c r="L75" s="135">
        <v>41436</v>
      </c>
      <c r="M75" s="426">
        <v>3</v>
      </c>
      <c r="N75" s="135">
        <v>0</v>
      </c>
      <c r="O75" s="135">
        <v>0</v>
      </c>
      <c r="P75" s="427">
        <f t="shared" si="7"/>
        <v>7</v>
      </c>
      <c r="Q75" s="427">
        <f t="shared" si="8"/>
        <v>9</v>
      </c>
      <c r="R75" s="135">
        <v>41436</v>
      </c>
      <c r="S75" s="135">
        <f t="shared" si="12"/>
        <v>0</v>
      </c>
      <c r="T75" s="585">
        <v>614</v>
      </c>
      <c r="U75" s="357"/>
      <c r="V75" s="357"/>
      <c r="W75" s="357"/>
      <c r="X75" s="357"/>
      <c r="Y75" s="357"/>
      <c r="Z75" s="357"/>
    </row>
    <row r="76" spans="1:26" ht="15" customHeight="1" x14ac:dyDescent="0.25">
      <c r="A76" s="636">
        <v>62</v>
      </c>
      <c r="B76" s="421">
        <v>43006</v>
      </c>
      <c r="C76" s="1644" t="s">
        <v>2075</v>
      </c>
      <c r="D76" s="1644">
        <v>26</v>
      </c>
      <c r="E76" s="422" t="s">
        <v>280</v>
      </c>
      <c r="F76" s="422">
        <v>614130</v>
      </c>
      <c r="G76" s="422">
        <v>1</v>
      </c>
      <c r="H76" s="583" t="s">
        <v>41</v>
      </c>
      <c r="I76" s="422" t="s">
        <v>1224</v>
      </c>
      <c r="J76" s="422" t="s">
        <v>56</v>
      </c>
      <c r="K76" s="584" t="s">
        <v>806</v>
      </c>
      <c r="L76" s="135">
        <v>18950</v>
      </c>
      <c r="M76" s="426">
        <v>3</v>
      </c>
      <c r="N76" s="135">
        <v>0</v>
      </c>
      <c r="O76" s="135">
        <v>0</v>
      </c>
      <c r="P76" s="427">
        <f t="shared" si="7"/>
        <v>5</v>
      </c>
      <c r="Q76" s="427">
        <f t="shared" si="8"/>
        <v>9</v>
      </c>
      <c r="R76" s="135">
        <v>18950</v>
      </c>
      <c r="S76" s="135">
        <f t="shared" si="12"/>
        <v>0</v>
      </c>
      <c r="T76" s="585">
        <v>614</v>
      </c>
      <c r="U76" s="357"/>
      <c r="V76" s="357"/>
      <c r="W76" s="357"/>
      <c r="X76" s="357"/>
      <c r="Y76" s="357"/>
      <c r="Z76" s="357"/>
    </row>
    <row r="77" spans="1:26" ht="15" customHeight="1" x14ac:dyDescent="0.25">
      <c r="A77" s="636">
        <v>63</v>
      </c>
      <c r="B77" s="421">
        <v>42275</v>
      </c>
      <c r="C77" s="1644" t="s">
        <v>2075</v>
      </c>
      <c r="D77" s="1644">
        <v>26</v>
      </c>
      <c r="E77" s="422" t="s">
        <v>280</v>
      </c>
      <c r="F77" s="422">
        <v>614128</v>
      </c>
      <c r="G77" s="422">
        <v>1</v>
      </c>
      <c r="H77" s="583" t="s">
        <v>41</v>
      </c>
      <c r="I77" s="422"/>
      <c r="J77" s="422" t="s">
        <v>56</v>
      </c>
      <c r="K77" s="584" t="s">
        <v>806</v>
      </c>
      <c r="L77" s="135">
        <v>8287.2000000000007</v>
      </c>
      <c r="M77" s="426">
        <v>3</v>
      </c>
      <c r="N77" s="135">
        <v>0</v>
      </c>
      <c r="O77" s="135">
        <v>0</v>
      </c>
      <c r="P77" s="427">
        <f t="shared" si="7"/>
        <v>7</v>
      </c>
      <c r="Q77" s="427">
        <f t="shared" si="8"/>
        <v>9</v>
      </c>
      <c r="R77" s="135">
        <v>8287.2000000000007</v>
      </c>
      <c r="S77" s="135">
        <f t="shared" si="12"/>
        <v>0</v>
      </c>
      <c r="T77" s="585">
        <v>614</v>
      </c>
      <c r="U77" s="357"/>
      <c r="V77" s="357"/>
      <c r="W77" s="357"/>
      <c r="X77" s="357"/>
      <c r="Y77" s="357"/>
      <c r="Z77" s="357"/>
    </row>
    <row r="78" spans="1:26" ht="15" customHeight="1" x14ac:dyDescent="0.25">
      <c r="A78" s="636">
        <v>64</v>
      </c>
      <c r="B78" s="421">
        <v>42276</v>
      </c>
      <c r="C78" s="1644" t="s">
        <v>2075</v>
      </c>
      <c r="D78" s="1644">
        <v>26</v>
      </c>
      <c r="E78" s="422" t="s">
        <v>280</v>
      </c>
      <c r="F78" s="422"/>
      <c r="G78" s="422">
        <v>5</v>
      </c>
      <c r="H78" s="583" t="s">
        <v>62</v>
      </c>
      <c r="I78" s="422"/>
      <c r="J78" s="422" t="s">
        <v>64</v>
      </c>
      <c r="K78" s="584" t="s">
        <v>806</v>
      </c>
      <c r="L78" s="135">
        <v>16170.06</v>
      </c>
      <c r="M78" s="426">
        <v>3</v>
      </c>
      <c r="N78" s="135">
        <v>0</v>
      </c>
      <c r="O78" s="135">
        <v>0</v>
      </c>
      <c r="P78" s="427">
        <f t="shared" si="7"/>
        <v>7</v>
      </c>
      <c r="Q78" s="427">
        <f t="shared" si="8"/>
        <v>9</v>
      </c>
      <c r="R78" s="135">
        <v>16170.06</v>
      </c>
      <c r="S78" s="135">
        <f t="shared" si="12"/>
        <v>0</v>
      </c>
      <c r="T78" s="585">
        <v>614</v>
      </c>
      <c r="U78" s="357"/>
      <c r="V78" s="357"/>
      <c r="W78" s="357"/>
      <c r="X78" s="357"/>
      <c r="Y78" s="357"/>
      <c r="Z78" s="357"/>
    </row>
    <row r="79" spans="1:26" ht="25.5" customHeight="1" x14ac:dyDescent="0.25">
      <c r="A79" s="636">
        <v>65</v>
      </c>
      <c r="B79" s="421">
        <v>42335</v>
      </c>
      <c r="C79" s="1644" t="s">
        <v>2075</v>
      </c>
      <c r="D79" s="1644">
        <v>26</v>
      </c>
      <c r="E79" s="422" t="s">
        <v>25</v>
      </c>
      <c r="F79" s="422"/>
      <c r="G79" s="422">
        <v>16</v>
      </c>
      <c r="H79" s="583" t="s">
        <v>1225</v>
      </c>
      <c r="I79" s="422"/>
      <c r="J79" s="422"/>
      <c r="K79" s="584" t="s">
        <v>1226</v>
      </c>
      <c r="L79" s="135">
        <v>124608</v>
      </c>
      <c r="M79" s="426">
        <v>10</v>
      </c>
      <c r="N79" s="135">
        <f t="shared" ref="N79:N98" si="13">IF(M79=0,"N/A",+L79/M79)</f>
        <v>12460.8</v>
      </c>
      <c r="O79" s="135">
        <f t="shared" ref="O79:O98" si="14">IF(M79=0,"N/A",+N79/12)</f>
        <v>1038.3999999999999</v>
      </c>
      <c r="P79" s="427">
        <f t="shared" si="7"/>
        <v>7</v>
      </c>
      <c r="Q79" s="427">
        <f t="shared" si="8"/>
        <v>7</v>
      </c>
      <c r="R79" s="135">
        <f t="shared" ref="R79:R83" si="15">IF(M79=0,"N/A",+N79*P79+O79*Q79)</f>
        <v>94494.399999999994</v>
      </c>
      <c r="S79" s="135">
        <f t="shared" si="12"/>
        <v>30113.600000000006</v>
      </c>
      <c r="T79" s="585">
        <v>617</v>
      </c>
      <c r="U79" s="357"/>
      <c r="V79" s="357"/>
      <c r="W79" s="357"/>
      <c r="X79" s="357"/>
      <c r="Y79" s="357"/>
      <c r="Z79" s="357"/>
    </row>
    <row r="80" spans="1:26" ht="25.5" customHeight="1" x14ac:dyDescent="0.25">
      <c r="A80" s="636">
        <v>66</v>
      </c>
      <c r="B80" s="421">
        <v>42348</v>
      </c>
      <c r="C80" s="1644" t="s">
        <v>2075</v>
      </c>
      <c r="D80" s="1644">
        <v>26</v>
      </c>
      <c r="E80" s="422" t="s">
        <v>774</v>
      </c>
      <c r="F80" s="422"/>
      <c r="G80" s="422">
        <v>4</v>
      </c>
      <c r="H80" s="583" t="s">
        <v>1227</v>
      </c>
      <c r="I80" s="422"/>
      <c r="J80" s="422" t="s">
        <v>74</v>
      </c>
      <c r="K80" s="584" t="s">
        <v>806</v>
      </c>
      <c r="L80" s="135">
        <v>98000</v>
      </c>
      <c r="M80" s="426">
        <v>10</v>
      </c>
      <c r="N80" s="135">
        <f t="shared" si="13"/>
        <v>9800</v>
      </c>
      <c r="O80" s="135">
        <f t="shared" si="14"/>
        <v>816.66666666666663</v>
      </c>
      <c r="P80" s="427">
        <f t="shared" si="7"/>
        <v>7</v>
      </c>
      <c r="Q80" s="427">
        <f t="shared" si="8"/>
        <v>6</v>
      </c>
      <c r="R80" s="135">
        <f t="shared" si="15"/>
        <v>73500</v>
      </c>
      <c r="S80" s="135">
        <f t="shared" si="12"/>
        <v>24500</v>
      </c>
      <c r="T80" s="585">
        <v>617</v>
      </c>
      <c r="U80" s="357"/>
      <c r="V80" s="357"/>
      <c r="W80" s="357"/>
      <c r="X80" s="357"/>
      <c r="Y80" s="357"/>
      <c r="Z80" s="357"/>
    </row>
    <row r="81" spans="1:26" ht="15" customHeight="1" x14ac:dyDescent="0.25">
      <c r="A81" s="636">
        <v>67</v>
      </c>
      <c r="B81" s="421">
        <v>42452</v>
      </c>
      <c r="C81" s="1644" t="s">
        <v>2075</v>
      </c>
      <c r="D81" s="1644">
        <v>26</v>
      </c>
      <c r="E81" s="422" t="s">
        <v>1091</v>
      </c>
      <c r="F81" s="422"/>
      <c r="G81" s="422">
        <v>1</v>
      </c>
      <c r="H81" s="662" t="s">
        <v>1228</v>
      </c>
      <c r="I81" s="422" t="s">
        <v>1229</v>
      </c>
      <c r="J81" s="422" t="s">
        <v>1230</v>
      </c>
      <c r="K81" s="584" t="s">
        <v>806</v>
      </c>
      <c r="L81" s="135">
        <v>15500</v>
      </c>
      <c r="M81" s="426">
        <v>10</v>
      </c>
      <c r="N81" s="135">
        <f t="shared" si="13"/>
        <v>1550</v>
      </c>
      <c r="O81" s="135">
        <f t="shared" si="14"/>
        <v>129.16666666666666</v>
      </c>
      <c r="P81" s="427">
        <f t="shared" si="7"/>
        <v>7</v>
      </c>
      <c r="Q81" s="427">
        <f t="shared" si="8"/>
        <v>3</v>
      </c>
      <c r="R81" s="135">
        <f t="shared" si="15"/>
        <v>11237.5</v>
      </c>
      <c r="S81" s="135">
        <f t="shared" si="12"/>
        <v>4262.5</v>
      </c>
      <c r="T81" s="585">
        <v>615</v>
      </c>
      <c r="U81" s="357"/>
      <c r="V81" s="357"/>
      <c r="W81" s="357"/>
      <c r="X81" s="357"/>
      <c r="Y81" s="357"/>
      <c r="Z81" s="357"/>
    </row>
    <row r="82" spans="1:26" ht="25.5" customHeight="1" x14ac:dyDescent="0.25">
      <c r="A82" s="636">
        <v>68</v>
      </c>
      <c r="B82" s="421">
        <v>42493</v>
      </c>
      <c r="C82" s="1644" t="s">
        <v>2075</v>
      </c>
      <c r="D82" s="1644">
        <v>26</v>
      </c>
      <c r="E82" s="422" t="s">
        <v>774</v>
      </c>
      <c r="F82" s="422"/>
      <c r="G82" s="422">
        <v>2</v>
      </c>
      <c r="H82" s="662" t="s">
        <v>1231</v>
      </c>
      <c r="I82" s="422"/>
      <c r="J82" s="422" t="s">
        <v>232</v>
      </c>
      <c r="K82" s="584" t="s">
        <v>806</v>
      </c>
      <c r="L82" s="135">
        <v>76666</v>
      </c>
      <c r="M82" s="426">
        <v>10</v>
      </c>
      <c r="N82" s="135">
        <f t="shared" si="13"/>
        <v>7666.6</v>
      </c>
      <c r="O82" s="135">
        <f t="shared" si="14"/>
        <v>638.88333333333333</v>
      </c>
      <c r="P82" s="427">
        <f t="shared" si="7"/>
        <v>7</v>
      </c>
      <c r="Q82" s="427">
        <f t="shared" si="8"/>
        <v>1</v>
      </c>
      <c r="R82" s="135">
        <f t="shared" si="15"/>
        <v>54305.083333333336</v>
      </c>
      <c r="S82" s="135">
        <f t="shared" si="12"/>
        <v>22360.916666666664</v>
      </c>
      <c r="T82" s="585">
        <v>617</v>
      </c>
      <c r="U82" s="357"/>
      <c r="V82" s="357"/>
      <c r="W82" s="357"/>
      <c r="X82" s="357"/>
      <c r="Y82" s="357"/>
      <c r="Z82" s="357"/>
    </row>
    <row r="83" spans="1:26" ht="15" customHeight="1" x14ac:dyDescent="0.25">
      <c r="A83" s="636">
        <v>69</v>
      </c>
      <c r="B83" s="421">
        <v>42493</v>
      </c>
      <c r="C83" s="1644" t="s">
        <v>2075</v>
      </c>
      <c r="D83" s="1644">
        <v>26</v>
      </c>
      <c r="E83" s="422" t="s">
        <v>774</v>
      </c>
      <c r="F83" s="422"/>
      <c r="G83" s="422">
        <v>1</v>
      </c>
      <c r="H83" s="662" t="s">
        <v>1232</v>
      </c>
      <c r="I83" s="422"/>
      <c r="J83" s="422" t="s">
        <v>232</v>
      </c>
      <c r="K83" s="584" t="s">
        <v>806</v>
      </c>
      <c r="L83" s="135">
        <v>46500</v>
      </c>
      <c r="M83" s="426">
        <v>10</v>
      </c>
      <c r="N83" s="135">
        <f t="shared" si="13"/>
        <v>4650</v>
      </c>
      <c r="O83" s="135">
        <f t="shared" si="14"/>
        <v>387.5</v>
      </c>
      <c r="P83" s="427">
        <f t="shared" si="7"/>
        <v>7</v>
      </c>
      <c r="Q83" s="427">
        <f t="shared" si="8"/>
        <v>1</v>
      </c>
      <c r="R83" s="135">
        <f t="shared" si="15"/>
        <v>32937.5</v>
      </c>
      <c r="S83" s="135">
        <f t="shared" si="12"/>
        <v>13562.5</v>
      </c>
      <c r="T83" s="585">
        <v>617</v>
      </c>
      <c r="U83" s="357"/>
      <c r="V83" s="357"/>
      <c r="W83" s="357"/>
      <c r="X83" s="357"/>
      <c r="Y83" s="357"/>
      <c r="Z83" s="357"/>
    </row>
    <row r="84" spans="1:26" ht="15" customHeight="1" x14ac:dyDescent="0.25">
      <c r="A84" s="636">
        <v>70</v>
      </c>
      <c r="B84" s="421">
        <v>42517</v>
      </c>
      <c r="C84" s="1644" t="s">
        <v>2075</v>
      </c>
      <c r="D84" s="1644">
        <v>26</v>
      </c>
      <c r="E84" s="422" t="s">
        <v>774</v>
      </c>
      <c r="F84" s="422"/>
      <c r="G84" s="422">
        <v>1</v>
      </c>
      <c r="H84" s="662" t="s">
        <v>547</v>
      </c>
      <c r="I84" s="422"/>
      <c r="J84" s="422" t="s">
        <v>232</v>
      </c>
      <c r="K84" s="584" t="s">
        <v>1171</v>
      </c>
      <c r="L84" s="135">
        <v>28500</v>
      </c>
      <c r="M84" s="426">
        <v>5</v>
      </c>
      <c r="N84" s="135">
        <f t="shared" si="13"/>
        <v>5700</v>
      </c>
      <c r="O84" s="135">
        <f t="shared" si="14"/>
        <v>475</v>
      </c>
      <c r="P84" s="427">
        <f t="shared" si="7"/>
        <v>7</v>
      </c>
      <c r="Q84" s="427">
        <f t="shared" si="8"/>
        <v>1</v>
      </c>
      <c r="R84" s="135">
        <v>28500</v>
      </c>
      <c r="S84" s="135">
        <f t="shared" si="12"/>
        <v>0</v>
      </c>
      <c r="T84" s="585">
        <v>617</v>
      </c>
      <c r="U84" s="357"/>
      <c r="V84" s="357"/>
      <c r="W84" s="357"/>
      <c r="X84" s="357"/>
      <c r="Y84" s="357"/>
      <c r="Z84" s="357"/>
    </row>
    <row r="85" spans="1:26" ht="15" customHeight="1" x14ac:dyDescent="0.25">
      <c r="A85" s="636">
        <v>71</v>
      </c>
      <c r="B85" s="421">
        <v>42517</v>
      </c>
      <c r="C85" s="1644" t="s">
        <v>2075</v>
      </c>
      <c r="D85" s="1644">
        <v>26</v>
      </c>
      <c r="E85" s="422" t="s">
        <v>764</v>
      </c>
      <c r="F85" s="422"/>
      <c r="G85" s="422">
        <v>4</v>
      </c>
      <c r="H85" s="662" t="s">
        <v>1149</v>
      </c>
      <c r="I85" s="422" t="s">
        <v>658</v>
      </c>
      <c r="J85" s="422" t="s">
        <v>1150</v>
      </c>
      <c r="K85" s="584" t="s">
        <v>1006</v>
      </c>
      <c r="L85" s="135">
        <v>31199.96</v>
      </c>
      <c r="M85" s="426">
        <v>10</v>
      </c>
      <c r="N85" s="135">
        <f t="shared" si="13"/>
        <v>3119.9960000000001</v>
      </c>
      <c r="O85" s="135">
        <f t="shared" si="14"/>
        <v>259.99966666666666</v>
      </c>
      <c r="P85" s="427">
        <f t="shared" si="7"/>
        <v>7</v>
      </c>
      <c r="Q85" s="427">
        <f t="shared" si="8"/>
        <v>1</v>
      </c>
      <c r="R85" s="135">
        <f t="shared" ref="R85:R98" si="16">IF(M85=0,"N/A",+N85*P85+O85*Q85)</f>
        <v>22099.971666666668</v>
      </c>
      <c r="S85" s="135">
        <f t="shared" si="12"/>
        <v>9099.988333333331</v>
      </c>
      <c r="T85" s="585">
        <v>617</v>
      </c>
      <c r="U85" s="357"/>
      <c r="V85" s="357"/>
      <c r="W85" s="357"/>
      <c r="X85" s="357"/>
      <c r="Y85" s="357"/>
      <c r="Z85" s="357"/>
    </row>
    <row r="86" spans="1:26" ht="15" customHeight="1" x14ac:dyDescent="0.25">
      <c r="A86" s="636">
        <v>72</v>
      </c>
      <c r="B86" s="421">
        <v>42517</v>
      </c>
      <c r="C86" s="1644" t="s">
        <v>2075</v>
      </c>
      <c r="D86" s="1644">
        <v>26</v>
      </c>
      <c r="E86" s="422" t="s">
        <v>1091</v>
      </c>
      <c r="F86" s="422"/>
      <c r="G86" s="422">
        <v>2</v>
      </c>
      <c r="H86" s="662" t="s">
        <v>1233</v>
      </c>
      <c r="I86" s="422" t="s">
        <v>1234</v>
      </c>
      <c r="J86" s="422"/>
      <c r="K86" s="584"/>
      <c r="L86" s="135">
        <v>74576</v>
      </c>
      <c r="M86" s="426">
        <v>10</v>
      </c>
      <c r="N86" s="135">
        <f t="shared" si="13"/>
        <v>7457.6</v>
      </c>
      <c r="O86" s="135">
        <f t="shared" si="14"/>
        <v>621.4666666666667</v>
      </c>
      <c r="P86" s="427">
        <f t="shared" si="7"/>
        <v>7</v>
      </c>
      <c r="Q86" s="427">
        <f t="shared" si="8"/>
        <v>1</v>
      </c>
      <c r="R86" s="135">
        <f t="shared" si="16"/>
        <v>52824.666666666672</v>
      </c>
      <c r="S86" s="135">
        <f t="shared" si="12"/>
        <v>21751.333333333328</v>
      </c>
      <c r="T86" s="585">
        <v>615</v>
      </c>
      <c r="U86" s="357"/>
      <c r="V86" s="357"/>
      <c r="W86" s="357"/>
      <c r="X86" s="357"/>
      <c r="Y86" s="357"/>
      <c r="Z86" s="357"/>
    </row>
    <row r="87" spans="1:26" ht="15" customHeight="1" x14ac:dyDescent="0.25">
      <c r="A87" s="636">
        <v>73</v>
      </c>
      <c r="B87" s="421">
        <v>42643</v>
      </c>
      <c r="C87" s="1644" t="s">
        <v>2075</v>
      </c>
      <c r="D87" s="1644">
        <v>26</v>
      </c>
      <c r="E87" s="582" t="s">
        <v>815</v>
      </c>
      <c r="F87" s="661"/>
      <c r="G87" s="422">
        <v>1</v>
      </c>
      <c r="H87" s="662" t="s">
        <v>1235</v>
      </c>
      <c r="I87" s="422"/>
      <c r="J87" s="422"/>
      <c r="K87" s="584" t="s">
        <v>806</v>
      </c>
      <c r="L87" s="135">
        <v>147518.88</v>
      </c>
      <c r="M87" s="426">
        <v>10</v>
      </c>
      <c r="N87" s="135">
        <f t="shared" si="13"/>
        <v>14751.888000000001</v>
      </c>
      <c r="O87" s="135">
        <f t="shared" si="14"/>
        <v>1229.3240000000001</v>
      </c>
      <c r="P87" s="427">
        <f t="shared" si="7"/>
        <v>6</v>
      </c>
      <c r="Q87" s="427">
        <f t="shared" si="8"/>
        <v>9</v>
      </c>
      <c r="R87" s="135">
        <f t="shared" si="16"/>
        <v>99575.244000000006</v>
      </c>
      <c r="S87" s="135">
        <f t="shared" si="12"/>
        <v>47943.635999999999</v>
      </c>
      <c r="T87" s="585">
        <v>619</v>
      </c>
      <c r="U87" s="357"/>
      <c r="V87" s="357"/>
      <c r="W87" s="357"/>
      <c r="X87" s="357"/>
      <c r="Y87" s="357"/>
      <c r="Z87" s="357"/>
    </row>
    <row r="88" spans="1:26" ht="15" customHeight="1" x14ac:dyDescent="0.25">
      <c r="A88" s="636">
        <v>74</v>
      </c>
      <c r="B88" s="421">
        <v>42643</v>
      </c>
      <c r="C88" s="1644" t="s">
        <v>2075</v>
      </c>
      <c r="D88" s="1644">
        <v>26</v>
      </c>
      <c r="E88" s="582" t="s">
        <v>815</v>
      </c>
      <c r="F88" s="661"/>
      <c r="G88" s="422">
        <v>1</v>
      </c>
      <c r="H88" s="662" t="s">
        <v>1236</v>
      </c>
      <c r="I88" s="422"/>
      <c r="J88" s="422"/>
      <c r="K88" s="584" t="s">
        <v>806</v>
      </c>
      <c r="L88" s="135">
        <v>20532</v>
      </c>
      <c r="M88" s="426">
        <v>10</v>
      </c>
      <c r="N88" s="135">
        <f t="shared" si="13"/>
        <v>2053.1999999999998</v>
      </c>
      <c r="O88" s="135">
        <f t="shared" si="14"/>
        <v>171.1</v>
      </c>
      <c r="P88" s="427">
        <f t="shared" si="7"/>
        <v>6</v>
      </c>
      <c r="Q88" s="427">
        <f t="shared" si="8"/>
        <v>9</v>
      </c>
      <c r="R88" s="135">
        <f t="shared" si="16"/>
        <v>13859.099999999999</v>
      </c>
      <c r="S88" s="135">
        <f t="shared" si="12"/>
        <v>6672.9000000000015</v>
      </c>
      <c r="T88" s="585">
        <v>619</v>
      </c>
      <c r="U88" s="357"/>
      <c r="V88" s="357"/>
      <c r="W88" s="357"/>
      <c r="X88" s="357"/>
      <c r="Y88" s="357"/>
      <c r="Z88" s="357"/>
    </row>
    <row r="89" spans="1:26" ht="15" customHeight="1" x14ac:dyDescent="0.25">
      <c r="A89" s="636">
        <v>75</v>
      </c>
      <c r="B89" s="421">
        <v>42643</v>
      </c>
      <c r="C89" s="1644" t="s">
        <v>2075</v>
      </c>
      <c r="D89" s="1644">
        <v>26</v>
      </c>
      <c r="E89" s="582" t="s">
        <v>1091</v>
      </c>
      <c r="F89" s="661"/>
      <c r="G89" s="422">
        <v>1</v>
      </c>
      <c r="H89" s="662" t="s">
        <v>1233</v>
      </c>
      <c r="I89" s="422" t="s">
        <v>1237</v>
      </c>
      <c r="J89" s="422" t="s">
        <v>1238</v>
      </c>
      <c r="K89" s="584" t="s">
        <v>806</v>
      </c>
      <c r="L89" s="135">
        <v>94400</v>
      </c>
      <c r="M89" s="426">
        <v>10</v>
      </c>
      <c r="N89" s="135">
        <f t="shared" si="13"/>
        <v>9440</v>
      </c>
      <c r="O89" s="135">
        <f t="shared" si="14"/>
        <v>786.66666666666663</v>
      </c>
      <c r="P89" s="427">
        <f t="shared" si="7"/>
        <v>6</v>
      </c>
      <c r="Q89" s="427">
        <f t="shared" si="8"/>
        <v>9</v>
      </c>
      <c r="R89" s="135">
        <f t="shared" si="16"/>
        <v>63720</v>
      </c>
      <c r="S89" s="135">
        <f t="shared" si="12"/>
        <v>30680</v>
      </c>
      <c r="T89" s="585">
        <v>615</v>
      </c>
      <c r="U89" s="357"/>
      <c r="V89" s="357"/>
      <c r="W89" s="357"/>
      <c r="X89" s="357"/>
      <c r="Y89" s="357"/>
      <c r="Z89" s="357"/>
    </row>
    <row r="90" spans="1:26" ht="15" customHeight="1" x14ac:dyDescent="0.25">
      <c r="A90" s="636">
        <v>76</v>
      </c>
      <c r="B90" s="421">
        <v>42643</v>
      </c>
      <c r="C90" s="1644" t="s">
        <v>2075</v>
      </c>
      <c r="D90" s="1644">
        <v>26</v>
      </c>
      <c r="E90" s="582" t="s">
        <v>1091</v>
      </c>
      <c r="F90" s="661"/>
      <c r="G90" s="422">
        <v>1</v>
      </c>
      <c r="H90" s="662" t="s">
        <v>1239</v>
      </c>
      <c r="I90" s="422"/>
      <c r="J90" s="422"/>
      <c r="K90" s="584" t="s">
        <v>806</v>
      </c>
      <c r="L90" s="135">
        <v>274291</v>
      </c>
      <c r="M90" s="426">
        <v>10</v>
      </c>
      <c r="N90" s="135">
        <f t="shared" si="13"/>
        <v>27429.1</v>
      </c>
      <c r="O90" s="135">
        <f t="shared" si="14"/>
        <v>2285.7583333333332</v>
      </c>
      <c r="P90" s="427">
        <f t="shared" si="7"/>
        <v>6</v>
      </c>
      <c r="Q90" s="427">
        <f t="shared" si="8"/>
        <v>9</v>
      </c>
      <c r="R90" s="135">
        <f t="shared" si="16"/>
        <v>185146.42499999999</v>
      </c>
      <c r="S90" s="135">
        <f t="shared" si="12"/>
        <v>89144.575000000012</v>
      </c>
      <c r="T90" s="585">
        <v>615</v>
      </c>
      <c r="U90" s="357"/>
      <c r="V90" s="357"/>
      <c r="W90" s="357"/>
      <c r="X90" s="357"/>
      <c r="Y90" s="357"/>
      <c r="Z90" s="357"/>
    </row>
    <row r="91" spans="1:26" ht="15" customHeight="1" x14ac:dyDescent="0.25">
      <c r="A91" s="636">
        <v>77</v>
      </c>
      <c r="B91" s="421">
        <v>42643</v>
      </c>
      <c r="C91" s="1644" t="s">
        <v>2075</v>
      </c>
      <c r="D91" s="1644">
        <v>26</v>
      </c>
      <c r="E91" s="582" t="s">
        <v>1091</v>
      </c>
      <c r="F91" s="661"/>
      <c r="G91" s="422">
        <v>1</v>
      </c>
      <c r="H91" s="662" t="s">
        <v>1240</v>
      </c>
      <c r="I91" s="422" t="s">
        <v>1241</v>
      </c>
      <c r="J91" s="422" t="s">
        <v>1242</v>
      </c>
      <c r="K91" s="584" t="s">
        <v>806</v>
      </c>
      <c r="L91" s="135">
        <v>399430</v>
      </c>
      <c r="M91" s="426">
        <v>10</v>
      </c>
      <c r="N91" s="135">
        <f t="shared" si="13"/>
        <v>39943</v>
      </c>
      <c r="O91" s="135">
        <f t="shared" si="14"/>
        <v>3328.5833333333335</v>
      </c>
      <c r="P91" s="427">
        <f t="shared" si="7"/>
        <v>6</v>
      </c>
      <c r="Q91" s="427">
        <f t="shared" si="8"/>
        <v>9</v>
      </c>
      <c r="R91" s="135">
        <f t="shared" si="16"/>
        <v>269615.25</v>
      </c>
      <c r="S91" s="135">
        <f t="shared" si="12"/>
        <v>129814.75</v>
      </c>
      <c r="T91" s="585">
        <v>615</v>
      </c>
      <c r="U91" s="357"/>
      <c r="V91" s="357"/>
      <c r="W91" s="357"/>
      <c r="X91" s="357"/>
      <c r="Y91" s="357"/>
      <c r="Z91" s="357"/>
    </row>
    <row r="92" spans="1:26" s="890" customFormat="1" ht="15" customHeight="1" x14ac:dyDescent="0.25">
      <c r="A92" s="636">
        <v>78</v>
      </c>
      <c r="B92" s="925">
        <v>42643</v>
      </c>
      <c r="C92" s="1644" t="s">
        <v>2075</v>
      </c>
      <c r="D92" s="1644">
        <v>26</v>
      </c>
      <c r="E92" s="927" t="s">
        <v>764</v>
      </c>
      <c r="F92" s="927"/>
      <c r="G92" s="927">
        <v>1</v>
      </c>
      <c r="H92" s="928" t="s">
        <v>1243</v>
      </c>
      <c r="I92" s="927" t="s">
        <v>1244</v>
      </c>
      <c r="J92" s="927" t="s">
        <v>1245</v>
      </c>
      <c r="K92" s="929" t="s">
        <v>806</v>
      </c>
      <c r="L92" s="897">
        <v>26078</v>
      </c>
      <c r="M92" s="930">
        <v>5</v>
      </c>
      <c r="N92" s="897">
        <v>0</v>
      </c>
      <c r="O92" s="897">
        <f t="shared" si="14"/>
        <v>0</v>
      </c>
      <c r="P92" s="427">
        <f t="shared" si="7"/>
        <v>6</v>
      </c>
      <c r="Q92" s="427">
        <f t="shared" si="8"/>
        <v>9</v>
      </c>
      <c r="R92" s="897">
        <v>26078</v>
      </c>
      <c r="S92" s="897">
        <f t="shared" si="12"/>
        <v>0</v>
      </c>
      <c r="T92" s="931">
        <v>619</v>
      </c>
      <c r="U92" s="932"/>
      <c r="V92" s="932"/>
      <c r="W92" s="932"/>
      <c r="X92" s="932"/>
      <c r="Y92" s="932"/>
      <c r="Z92" s="932"/>
    </row>
    <row r="93" spans="1:26" ht="15" customHeight="1" x14ac:dyDescent="0.25">
      <c r="A93" s="636">
        <v>79</v>
      </c>
      <c r="B93" s="421">
        <v>42643</v>
      </c>
      <c r="C93" s="1644" t="s">
        <v>2075</v>
      </c>
      <c r="D93" s="1644">
        <v>26</v>
      </c>
      <c r="E93" s="422" t="s">
        <v>1091</v>
      </c>
      <c r="F93" s="422"/>
      <c r="G93" s="422">
        <v>1</v>
      </c>
      <c r="H93" s="662" t="s">
        <v>289</v>
      </c>
      <c r="I93" s="422" t="s">
        <v>1246</v>
      </c>
      <c r="J93" s="422" t="s">
        <v>1247</v>
      </c>
      <c r="K93" s="584" t="s">
        <v>806</v>
      </c>
      <c r="L93" s="135">
        <v>44840</v>
      </c>
      <c r="M93" s="426">
        <v>5</v>
      </c>
      <c r="N93" s="135">
        <v>0</v>
      </c>
      <c r="O93" s="135">
        <v>0</v>
      </c>
      <c r="P93" s="427">
        <f t="shared" si="7"/>
        <v>6</v>
      </c>
      <c r="Q93" s="427">
        <f t="shared" si="8"/>
        <v>9</v>
      </c>
      <c r="R93" s="135">
        <v>44840</v>
      </c>
      <c r="S93" s="135">
        <f t="shared" si="12"/>
        <v>0</v>
      </c>
      <c r="T93" s="585">
        <v>615</v>
      </c>
      <c r="U93" s="357"/>
      <c r="V93" s="357"/>
      <c r="W93" s="357"/>
      <c r="X93" s="357"/>
      <c r="Y93" s="357"/>
      <c r="Z93" s="357"/>
    </row>
    <row r="94" spans="1:26" ht="15" customHeight="1" x14ac:dyDescent="0.25">
      <c r="A94" s="636">
        <v>80</v>
      </c>
      <c r="B94" s="421">
        <v>42669</v>
      </c>
      <c r="C94" s="1644" t="s">
        <v>2075</v>
      </c>
      <c r="D94" s="1644">
        <v>26</v>
      </c>
      <c r="E94" s="582" t="s">
        <v>815</v>
      </c>
      <c r="F94" s="661"/>
      <c r="G94" s="422">
        <v>1</v>
      </c>
      <c r="H94" s="662" t="s">
        <v>1248</v>
      </c>
      <c r="I94" s="422"/>
      <c r="J94" s="422"/>
      <c r="K94" s="584" t="s">
        <v>806</v>
      </c>
      <c r="L94" s="135">
        <v>17899.41</v>
      </c>
      <c r="M94" s="426">
        <v>10</v>
      </c>
      <c r="N94" s="135">
        <f t="shared" si="13"/>
        <v>1789.941</v>
      </c>
      <c r="O94" s="135">
        <f t="shared" si="14"/>
        <v>149.16175000000001</v>
      </c>
      <c r="P94" s="427">
        <f t="shared" si="7"/>
        <v>6</v>
      </c>
      <c r="Q94" s="427">
        <f t="shared" si="8"/>
        <v>8</v>
      </c>
      <c r="R94" s="135">
        <f t="shared" si="16"/>
        <v>11932.94</v>
      </c>
      <c r="S94" s="135">
        <f t="shared" si="12"/>
        <v>5966.4699999999993</v>
      </c>
      <c r="T94" s="585">
        <v>619</v>
      </c>
      <c r="U94" s="357"/>
      <c r="V94" s="357"/>
      <c r="W94" s="357"/>
      <c r="X94" s="357"/>
      <c r="Y94" s="357"/>
      <c r="Z94" s="357"/>
    </row>
    <row r="95" spans="1:26" ht="15" customHeight="1" x14ac:dyDescent="0.25">
      <c r="A95" s="636">
        <v>81</v>
      </c>
      <c r="B95" s="421">
        <v>42800</v>
      </c>
      <c r="C95" s="1644" t="s">
        <v>2075</v>
      </c>
      <c r="D95" s="1644">
        <v>26</v>
      </c>
      <c r="E95" s="426" t="s">
        <v>764</v>
      </c>
      <c r="F95" s="433"/>
      <c r="G95" s="426">
        <v>4</v>
      </c>
      <c r="H95" s="432" t="s">
        <v>1249</v>
      </c>
      <c r="I95" s="426" t="s">
        <v>1250</v>
      </c>
      <c r="J95" s="426"/>
      <c r="K95" s="665" t="s">
        <v>802</v>
      </c>
      <c r="L95" s="135">
        <v>19729.599999999999</v>
      </c>
      <c r="M95" s="426">
        <v>10</v>
      </c>
      <c r="N95" s="135">
        <f t="shared" si="13"/>
        <v>1972.9599999999998</v>
      </c>
      <c r="O95" s="135">
        <f t="shared" si="14"/>
        <v>164.41333333333333</v>
      </c>
      <c r="P95" s="427">
        <f t="shared" si="7"/>
        <v>6</v>
      </c>
      <c r="Q95" s="427">
        <f t="shared" si="8"/>
        <v>3</v>
      </c>
      <c r="R95" s="135">
        <f t="shared" si="16"/>
        <v>12330.999999999998</v>
      </c>
      <c r="S95" s="135">
        <f t="shared" si="12"/>
        <v>7398.6</v>
      </c>
      <c r="T95" s="585">
        <v>617</v>
      </c>
      <c r="U95" s="354"/>
      <c r="V95" s="357"/>
      <c r="W95" s="357"/>
      <c r="X95" s="357"/>
      <c r="Y95" s="357"/>
      <c r="Z95" s="357"/>
    </row>
    <row r="96" spans="1:26" ht="14.25" customHeight="1" x14ac:dyDescent="0.25">
      <c r="A96" s="636">
        <v>82</v>
      </c>
      <c r="B96" s="666">
        <v>43035</v>
      </c>
      <c r="C96" s="1644" t="s">
        <v>2075</v>
      </c>
      <c r="D96" s="1644">
        <v>26</v>
      </c>
      <c r="E96" s="422" t="s">
        <v>25</v>
      </c>
      <c r="F96" s="667"/>
      <c r="G96" s="667">
        <v>1</v>
      </c>
      <c r="H96" s="668" t="s">
        <v>1251</v>
      </c>
      <c r="I96" s="668"/>
      <c r="J96" s="669" t="s">
        <v>1252</v>
      </c>
      <c r="K96" s="670" t="s">
        <v>1171</v>
      </c>
      <c r="L96" s="166">
        <v>9895</v>
      </c>
      <c r="M96" s="671">
        <v>10</v>
      </c>
      <c r="N96" s="166">
        <f t="shared" si="13"/>
        <v>989.5</v>
      </c>
      <c r="O96" s="166">
        <f t="shared" si="14"/>
        <v>82.458333333333329</v>
      </c>
      <c r="P96" s="427">
        <f t="shared" si="7"/>
        <v>5</v>
      </c>
      <c r="Q96" s="427">
        <f t="shared" si="8"/>
        <v>8</v>
      </c>
      <c r="R96" s="166">
        <f t="shared" si="16"/>
        <v>5607.166666666667</v>
      </c>
      <c r="S96" s="166">
        <f t="shared" si="12"/>
        <v>4287.833333333333</v>
      </c>
      <c r="T96" s="462">
        <v>617</v>
      </c>
      <c r="U96" s="459"/>
      <c r="V96" s="459"/>
      <c r="W96" s="459"/>
      <c r="X96" s="459"/>
      <c r="Y96" s="459"/>
      <c r="Z96" s="459"/>
    </row>
    <row r="97" spans="1:26" s="890" customFormat="1" ht="15" customHeight="1" x14ac:dyDescent="0.25">
      <c r="A97" s="636">
        <v>83</v>
      </c>
      <c r="B97" s="925">
        <v>43091</v>
      </c>
      <c r="C97" s="1644" t="s">
        <v>2075</v>
      </c>
      <c r="D97" s="1644">
        <v>26</v>
      </c>
      <c r="E97" s="927" t="s">
        <v>25</v>
      </c>
      <c r="F97" s="927"/>
      <c r="G97" s="927">
        <v>1</v>
      </c>
      <c r="H97" s="1679" t="s">
        <v>1253</v>
      </c>
      <c r="I97" s="1680">
        <v>1625299385</v>
      </c>
      <c r="J97" s="927" t="s">
        <v>1106</v>
      </c>
      <c r="K97" s="929" t="s">
        <v>1171</v>
      </c>
      <c r="L97" s="897">
        <v>23246</v>
      </c>
      <c r="M97" s="930">
        <v>5</v>
      </c>
      <c r="N97" s="897">
        <f t="shared" si="13"/>
        <v>4649.2</v>
      </c>
      <c r="O97" s="897">
        <v>0</v>
      </c>
      <c r="P97" s="1631">
        <f t="shared" si="7"/>
        <v>5</v>
      </c>
      <c r="Q97" s="1631">
        <f t="shared" si="8"/>
        <v>6</v>
      </c>
      <c r="R97" s="897">
        <f t="shared" si="16"/>
        <v>23246</v>
      </c>
      <c r="S97" s="897">
        <f t="shared" si="12"/>
        <v>0</v>
      </c>
      <c r="T97" s="931">
        <v>617</v>
      </c>
      <c r="U97" s="932" t="s">
        <v>737</v>
      </c>
      <c r="V97" s="1647">
        <v>43154</v>
      </c>
      <c r="W97" s="932">
        <v>95</v>
      </c>
      <c r="X97" s="932"/>
      <c r="Y97" s="932"/>
      <c r="Z97" s="932"/>
    </row>
    <row r="98" spans="1:26" ht="15" customHeight="1" x14ac:dyDescent="0.25">
      <c r="A98" s="636">
        <v>84</v>
      </c>
      <c r="B98" s="421">
        <v>43091</v>
      </c>
      <c r="C98" s="1644" t="s">
        <v>2075</v>
      </c>
      <c r="D98" s="1644">
        <v>26</v>
      </c>
      <c r="E98" s="422" t="s">
        <v>25</v>
      </c>
      <c r="F98" s="422"/>
      <c r="G98" s="422">
        <v>1</v>
      </c>
      <c r="H98" s="661" t="s">
        <v>1254</v>
      </c>
      <c r="I98" s="672"/>
      <c r="J98" s="422"/>
      <c r="K98" s="584" t="s">
        <v>1171</v>
      </c>
      <c r="L98" s="135">
        <v>4648.7299999999996</v>
      </c>
      <c r="M98" s="426">
        <v>10</v>
      </c>
      <c r="N98" s="135">
        <f t="shared" si="13"/>
        <v>464.87299999999993</v>
      </c>
      <c r="O98" s="135">
        <f t="shared" si="14"/>
        <v>38.739416666666664</v>
      </c>
      <c r="P98" s="427">
        <f t="shared" si="7"/>
        <v>5</v>
      </c>
      <c r="Q98" s="427">
        <f t="shared" si="8"/>
        <v>6</v>
      </c>
      <c r="R98" s="135">
        <f t="shared" si="16"/>
        <v>2556.8014999999996</v>
      </c>
      <c r="S98" s="135">
        <f t="shared" si="12"/>
        <v>2091.9285</v>
      </c>
      <c r="T98" s="585">
        <v>617</v>
      </c>
      <c r="U98" s="357" t="s">
        <v>737</v>
      </c>
      <c r="V98" s="461">
        <v>43154</v>
      </c>
      <c r="W98" s="357">
        <v>95</v>
      </c>
      <c r="X98" s="357"/>
      <c r="Y98" s="357"/>
      <c r="Z98" s="357"/>
    </row>
    <row r="99" spans="1:26" ht="15" customHeight="1" x14ac:dyDescent="0.25">
      <c r="A99" s="636">
        <v>85</v>
      </c>
      <c r="B99" s="421">
        <v>43091</v>
      </c>
      <c r="C99" s="1644" t="s">
        <v>2075</v>
      </c>
      <c r="D99" s="1644">
        <v>26</v>
      </c>
      <c r="E99" s="422" t="s">
        <v>25</v>
      </c>
      <c r="F99" s="422"/>
      <c r="G99" s="422">
        <v>1</v>
      </c>
      <c r="H99" s="661" t="s">
        <v>1255</v>
      </c>
      <c r="I99" s="672"/>
      <c r="J99" s="422" t="s">
        <v>1256</v>
      </c>
      <c r="K99" s="584" t="s">
        <v>1171</v>
      </c>
      <c r="L99" s="135">
        <v>41382.6</v>
      </c>
      <c r="M99" s="426">
        <v>3</v>
      </c>
      <c r="N99" s="135">
        <v>0</v>
      </c>
      <c r="O99" s="135">
        <v>0</v>
      </c>
      <c r="P99" s="427">
        <f t="shared" si="7"/>
        <v>5</v>
      </c>
      <c r="Q99" s="427">
        <f t="shared" si="8"/>
        <v>6</v>
      </c>
      <c r="R99" s="135">
        <v>41382.6</v>
      </c>
      <c r="S99" s="135">
        <f t="shared" si="12"/>
        <v>0</v>
      </c>
      <c r="T99" s="585">
        <v>617</v>
      </c>
      <c r="U99" s="357"/>
      <c r="V99" s="461"/>
      <c r="W99" s="357"/>
      <c r="X99" s="357"/>
      <c r="Y99" s="357"/>
      <c r="Z99" s="357"/>
    </row>
    <row r="100" spans="1:26" ht="15" customHeight="1" x14ac:dyDescent="0.25">
      <c r="A100" s="636">
        <v>86</v>
      </c>
      <c r="B100" s="421">
        <v>43111</v>
      </c>
      <c r="C100" s="1644" t="s">
        <v>2075</v>
      </c>
      <c r="D100" s="1644">
        <v>26</v>
      </c>
      <c r="E100" s="422" t="s">
        <v>25</v>
      </c>
      <c r="F100" s="422"/>
      <c r="G100" s="422">
        <v>1</v>
      </c>
      <c r="H100" s="661" t="s">
        <v>1257</v>
      </c>
      <c r="I100" s="661"/>
      <c r="J100" s="422"/>
      <c r="K100" s="584" t="s">
        <v>1171</v>
      </c>
      <c r="L100" s="135">
        <v>477.9</v>
      </c>
      <c r="M100" s="426">
        <v>10</v>
      </c>
      <c r="N100" s="135">
        <f t="shared" ref="N100:N108" si="17">IF(M100=0,"N/A",+L100/M100)</f>
        <v>47.79</v>
      </c>
      <c r="O100" s="135">
        <f t="shared" ref="O100:O107" si="18">IF(M100=0,"N/A",+N100/12)</f>
        <v>3.9824999999999999</v>
      </c>
      <c r="P100" s="427">
        <f t="shared" si="7"/>
        <v>5</v>
      </c>
      <c r="Q100" s="427">
        <f t="shared" si="8"/>
        <v>5</v>
      </c>
      <c r="R100" s="135">
        <f t="shared" ref="R100:R108" si="19">IF(M100=0,"N/A",+N100*P100+O100*Q100)</f>
        <v>258.86250000000001</v>
      </c>
      <c r="S100" s="135">
        <f t="shared" si="12"/>
        <v>219.03749999999997</v>
      </c>
      <c r="T100" s="585">
        <v>617</v>
      </c>
      <c r="U100" s="357" t="s">
        <v>468</v>
      </c>
      <c r="V100" s="461">
        <v>43159</v>
      </c>
      <c r="W100" s="357">
        <v>95</v>
      </c>
      <c r="X100" s="357"/>
      <c r="Y100" s="357"/>
      <c r="Z100" s="357"/>
    </row>
    <row r="101" spans="1:26" ht="15" customHeight="1" x14ac:dyDescent="0.25">
      <c r="A101" s="636">
        <v>87</v>
      </c>
      <c r="B101" s="421">
        <v>43111</v>
      </c>
      <c r="C101" s="1644" t="s">
        <v>2075</v>
      </c>
      <c r="D101" s="1644">
        <v>26</v>
      </c>
      <c r="E101" s="422" t="s">
        <v>25</v>
      </c>
      <c r="F101" s="422"/>
      <c r="G101" s="422">
        <v>1</v>
      </c>
      <c r="H101" s="661" t="s">
        <v>1257</v>
      </c>
      <c r="I101" s="661"/>
      <c r="J101" s="422"/>
      <c r="K101" s="584" t="s">
        <v>1171</v>
      </c>
      <c r="L101" s="135">
        <v>477.9</v>
      </c>
      <c r="M101" s="426">
        <v>10</v>
      </c>
      <c r="N101" s="135">
        <f t="shared" si="17"/>
        <v>47.79</v>
      </c>
      <c r="O101" s="135">
        <f t="shared" si="18"/>
        <v>3.9824999999999999</v>
      </c>
      <c r="P101" s="427">
        <f t="shared" si="7"/>
        <v>5</v>
      </c>
      <c r="Q101" s="427">
        <f t="shared" si="8"/>
        <v>5</v>
      </c>
      <c r="R101" s="135">
        <f t="shared" si="19"/>
        <v>258.86250000000001</v>
      </c>
      <c r="S101" s="135">
        <f t="shared" si="12"/>
        <v>219.03749999999997</v>
      </c>
      <c r="T101" s="585">
        <v>617</v>
      </c>
      <c r="U101" s="357" t="s">
        <v>468</v>
      </c>
      <c r="V101" s="461">
        <v>43159</v>
      </c>
      <c r="W101" s="357">
        <v>95</v>
      </c>
      <c r="X101" s="357"/>
      <c r="Y101" s="357"/>
      <c r="Z101" s="357"/>
    </row>
    <row r="102" spans="1:26" ht="15" customHeight="1" x14ac:dyDescent="0.25">
      <c r="A102" s="636">
        <v>88</v>
      </c>
      <c r="B102" s="421">
        <v>43111</v>
      </c>
      <c r="C102" s="1644" t="s">
        <v>2075</v>
      </c>
      <c r="D102" s="1644">
        <v>26</v>
      </c>
      <c r="E102" s="422" t="s">
        <v>25</v>
      </c>
      <c r="F102" s="422"/>
      <c r="G102" s="422">
        <v>1</v>
      </c>
      <c r="H102" s="661" t="s">
        <v>1257</v>
      </c>
      <c r="I102" s="661"/>
      <c r="J102" s="422"/>
      <c r="K102" s="584" t="s">
        <v>1171</v>
      </c>
      <c r="L102" s="135">
        <v>477.9</v>
      </c>
      <c r="M102" s="426">
        <v>10</v>
      </c>
      <c r="N102" s="135">
        <f t="shared" si="17"/>
        <v>47.79</v>
      </c>
      <c r="O102" s="135">
        <f t="shared" si="18"/>
        <v>3.9824999999999999</v>
      </c>
      <c r="P102" s="427">
        <f t="shared" si="7"/>
        <v>5</v>
      </c>
      <c r="Q102" s="427">
        <f t="shared" si="8"/>
        <v>5</v>
      </c>
      <c r="R102" s="135">
        <f t="shared" si="19"/>
        <v>258.86250000000001</v>
      </c>
      <c r="S102" s="135">
        <f t="shared" si="12"/>
        <v>219.03749999999997</v>
      </c>
      <c r="T102" s="585">
        <v>617</v>
      </c>
      <c r="U102" s="357" t="s">
        <v>468</v>
      </c>
      <c r="V102" s="461">
        <v>43159</v>
      </c>
      <c r="W102" s="357">
        <v>95</v>
      </c>
      <c r="X102" s="357"/>
      <c r="Y102" s="357"/>
      <c r="Z102" s="357"/>
    </row>
    <row r="103" spans="1:26" ht="15" customHeight="1" x14ac:dyDescent="0.25">
      <c r="A103" s="636">
        <v>89</v>
      </c>
      <c r="B103" s="421">
        <v>43111</v>
      </c>
      <c r="C103" s="1644" t="s">
        <v>2075</v>
      </c>
      <c r="D103" s="1644">
        <v>26</v>
      </c>
      <c r="E103" s="422" t="s">
        <v>25</v>
      </c>
      <c r="F103" s="422"/>
      <c r="G103" s="422">
        <v>1</v>
      </c>
      <c r="H103" s="661" t="s">
        <v>1257</v>
      </c>
      <c r="I103" s="661"/>
      <c r="J103" s="422"/>
      <c r="K103" s="584" t="s">
        <v>1171</v>
      </c>
      <c r="L103" s="135">
        <v>477.9</v>
      </c>
      <c r="M103" s="426">
        <v>10</v>
      </c>
      <c r="N103" s="135">
        <f t="shared" si="17"/>
        <v>47.79</v>
      </c>
      <c r="O103" s="135">
        <f t="shared" si="18"/>
        <v>3.9824999999999999</v>
      </c>
      <c r="P103" s="427">
        <f t="shared" si="7"/>
        <v>5</v>
      </c>
      <c r="Q103" s="427">
        <f t="shared" si="8"/>
        <v>5</v>
      </c>
      <c r="R103" s="135">
        <f t="shared" si="19"/>
        <v>258.86250000000001</v>
      </c>
      <c r="S103" s="135">
        <f t="shared" si="12"/>
        <v>219.03749999999997</v>
      </c>
      <c r="T103" s="585">
        <v>617</v>
      </c>
      <c r="U103" s="357" t="s">
        <v>468</v>
      </c>
      <c r="V103" s="461">
        <v>43159</v>
      </c>
      <c r="W103" s="357">
        <v>95</v>
      </c>
      <c r="X103" s="357"/>
      <c r="Y103" s="357"/>
      <c r="Z103" s="357"/>
    </row>
    <row r="104" spans="1:26" ht="15" customHeight="1" x14ac:dyDescent="0.25">
      <c r="A104" s="636">
        <v>90</v>
      </c>
      <c r="B104" s="421">
        <v>43111</v>
      </c>
      <c r="C104" s="1644" t="s">
        <v>2075</v>
      </c>
      <c r="D104" s="1644">
        <v>26</v>
      </c>
      <c r="E104" s="422" t="s">
        <v>25</v>
      </c>
      <c r="F104" s="422"/>
      <c r="G104" s="422">
        <v>1</v>
      </c>
      <c r="H104" s="661" t="s">
        <v>1257</v>
      </c>
      <c r="I104" s="661"/>
      <c r="J104" s="422"/>
      <c r="K104" s="584" t="s">
        <v>1171</v>
      </c>
      <c r="L104" s="135">
        <v>477.9</v>
      </c>
      <c r="M104" s="426">
        <v>10</v>
      </c>
      <c r="N104" s="135">
        <f t="shared" si="17"/>
        <v>47.79</v>
      </c>
      <c r="O104" s="135">
        <f t="shared" si="18"/>
        <v>3.9824999999999999</v>
      </c>
      <c r="P104" s="427">
        <f t="shared" si="7"/>
        <v>5</v>
      </c>
      <c r="Q104" s="427">
        <f t="shared" si="8"/>
        <v>5</v>
      </c>
      <c r="R104" s="135">
        <f t="shared" si="19"/>
        <v>258.86250000000001</v>
      </c>
      <c r="S104" s="135">
        <f t="shared" si="12"/>
        <v>219.03749999999997</v>
      </c>
      <c r="T104" s="585">
        <v>617</v>
      </c>
      <c r="U104" s="357" t="s">
        <v>468</v>
      </c>
      <c r="V104" s="461">
        <v>43159</v>
      </c>
      <c r="W104" s="357">
        <v>95</v>
      </c>
      <c r="X104" s="357"/>
      <c r="Y104" s="357"/>
      <c r="Z104" s="357"/>
    </row>
    <row r="105" spans="1:26" ht="15" customHeight="1" x14ac:dyDescent="0.25">
      <c r="A105" s="636">
        <v>91</v>
      </c>
      <c r="B105" s="421">
        <v>43111</v>
      </c>
      <c r="C105" s="1644" t="s">
        <v>2075</v>
      </c>
      <c r="D105" s="1644">
        <v>26</v>
      </c>
      <c r="E105" s="422" t="s">
        <v>25</v>
      </c>
      <c r="F105" s="422"/>
      <c r="G105" s="422">
        <v>1</v>
      </c>
      <c r="H105" s="661" t="s">
        <v>1257</v>
      </c>
      <c r="I105" s="661"/>
      <c r="J105" s="422"/>
      <c r="K105" s="584" t="s">
        <v>1171</v>
      </c>
      <c r="L105" s="135">
        <v>477.9</v>
      </c>
      <c r="M105" s="426">
        <v>10</v>
      </c>
      <c r="N105" s="135">
        <f t="shared" si="17"/>
        <v>47.79</v>
      </c>
      <c r="O105" s="135">
        <f t="shared" si="18"/>
        <v>3.9824999999999999</v>
      </c>
      <c r="P105" s="427">
        <f t="shared" si="7"/>
        <v>5</v>
      </c>
      <c r="Q105" s="427">
        <f t="shared" si="8"/>
        <v>5</v>
      </c>
      <c r="R105" s="135">
        <f t="shared" si="19"/>
        <v>258.86250000000001</v>
      </c>
      <c r="S105" s="135">
        <f t="shared" si="12"/>
        <v>219.03749999999997</v>
      </c>
      <c r="T105" s="585">
        <v>617</v>
      </c>
      <c r="U105" s="357" t="s">
        <v>468</v>
      </c>
      <c r="V105" s="461">
        <v>43159</v>
      </c>
      <c r="W105" s="357">
        <v>95</v>
      </c>
      <c r="X105" s="357"/>
      <c r="Y105" s="357"/>
      <c r="Z105" s="357"/>
    </row>
    <row r="106" spans="1:26" ht="15" customHeight="1" x14ac:dyDescent="0.25">
      <c r="A106" s="636">
        <v>92</v>
      </c>
      <c r="B106" s="421">
        <v>43390</v>
      </c>
      <c r="C106" s="1644" t="s">
        <v>2075</v>
      </c>
      <c r="D106" s="1644">
        <v>26</v>
      </c>
      <c r="E106" s="582" t="s">
        <v>1091</v>
      </c>
      <c r="F106" s="422"/>
      <c r="G106" s="422">
        <v>1</v>
      </c>
      <c r="H106" s="661" t="s">
        <v>904</v>
      </c>
      <c r="I106" s="422">
        <v>17011450</v>
      </c>
      <c r="J106" s="422" t="s">
        <v>1258</v>
      </c>
      <c r="K106" s="584" t="s">
        <v>1171</v>
      </c>
      <c r="L106" s="135">
        <v>81377.52</v>
      </c>
      <c r="M106" s="426">
        <v>10</v>
      </c>
      <c r="N106" s="135">
        <f t="shared" si="17"/>
        <v>8137.7520000000004</v>
      </c>
      <c r="O106" s="135">
        <f t="shared" si="18"/>
        <v>678.14600000000007</v>
      </c>
      <c r="P106" s="427">
        <f t="shared" si="7"/>
        <v>4</v>
      </c>
      <c r="Q106" s="427">
        <f t="shared" si="8"/>
        <v>8</v>
      </c>
      <c r="R106" s="135">
        <f t="shared" si="19"/>
        <v>37976.175999999999</v>
      </c>
      <c r="S106" s="135">
        <f t="shared" si="12"/>
        <v>43401.344000000005</v>
      </c>
      <c r="T106" s="585">
        <v>615</v>
      </c>
      <c r="U106" s="357" t="s">
        <v>1259</v>
      </c>
      <c r="V106" s="461">
        <v>43412</v>
      </c>
      <c r="W106" s="357">
        <v>95</v>
      </c>
      <c r="X106" s="357"/>
      <c r="Y106" s="357"/>
      <c r="Z106" s="357"/>
    </row>
    <row r="107" spans="1:26" ht="25.5" customHeight="1" x14ac:dyDescent="0.25">
      <c r="A107" s="636">
        <v>93</v>
      </c>
      <c r="B107" s="421">
        <v>43566</v>
      </c>
      <c r="C107" s="1644" t="s">
        <v>2075</v>
      </c>
      <c r="D107" s="1644">
        <v>26</v>
      </c>
      <c r="E107" s="582" t="s">
        <v>366</v>
      </c>
      <c r="F107" s="422"/>
      <c r="G107" s="422">
        <v>1</v>
      </c>
      <c r="H107" s="661" t="s">
        <v>1260</v>
      </c>
      <c r="I107" s="422" t="s">
        <v>1261</v>
      </c>
      <c r="J107" s="422" t="s">
        <v>1262</v>
      </c>
      <c r="K107" s="584" t="s">
        <v>1263</v>
      </c>
      <c r="L107" s="135">
        <v>1170150.22</v>
      </c>
      <c r="M107" s="426">
        <v>5</v>
      </c>
      <c r="N107" s="135">
        <f t="shared" si="17"/>
        <v>234030.04399999999</v>
      </c>
      <c r="O107" s="135">
        <f t="shared" si="18"/>
        <v>19502.503666666667</v>
      </c>
      <c r="P107" s="427">
        <f t="shared" ref="P107:P117" si="20">+DATEDIF($B107,$U$9,"y")</f>
        <v>4</v>
      </c>
      <c r="Q107" s="427">
        <f t="shared" ref="Q107:Q117" si="21">+DATEDIF($B107,$U$9,"ym")</f>
        <v>2</v>
      </c>
      <c r="R107" s="135">
        <f t="shared" si="19"/>
        <v>975125.18333333335</v>
      </c>
      <c r="S107" s="135">
        <f t="shared" si="12"/>
        <v>195025.03666666662</v>
      </c>
      <c r="T107" s="585">
        <v>619</v>
      </c>
      <c r="U107" s="357" t="s">
        <v>1264</v>
      </c>
      <c r="V107" s="461">
        <v>43830</v>
      </c>
      <c r="W107" s="357" t="s">
        <v>1265</v>
      </c>
      <c r="X107" s="357"/>
      <c r="Y107" s="357"/>
      <c r="Z107" s="357"/>
    </row>
    <row r="108" spans="1:26" s="890" customFormat="1" ht="15" customHeight="1" x14ac:dyDescent="0.3">
      <c r="A108" s="636">
        <v>94</v>
      </c>
      <c r="B108" s="925">
        <v>43689</v>
      </c>
      <c r="C108" s="1644" t="s">
        <v>2075</v>
      </c>
      <c r="D108" s="1644">
        <v>26</v>
      </c>
      <c r="E108" s="903" t="s">
        <v>57</v>
      </c>
      <c r="F108" s="904"/>
      <c r="G108" s="903">
        <v>1</v>
      </c>
      <c r="H108" s="904" t="s">
        <v>76</v>
      </c>
      <c r="I108" s="903" t="s">
        <v>77</v>
      </c>
      <c r="J108" s="903" t="s">
        <v>78</v>
      </c>
      <c r="K108" s="929" t="s">
        <v>1171</v>
      </c>
      <c r="L108" s="906">
        <v>3961.4133999999999</v>
      </c>
      <c r="M108" s="907">
        <v>3</v>
      </c>
      <c r="N108" s="897">
        <f t="shared" si="17"/>
        <v>1320.4711333333332</v>
      </c>
      <c r="O108" s="897">
        <v>0</v>
      </c>
      <c r="P108" s="1631">
        <f t="shared" si="20"/>
        <v>3</v>
      </c>
      <c r="Q108" s="1631">
        <f t="shared" si="21"/>
        <v>10</v>
      </c>
      <c r="R108" s="897">
        <f t="shared" si="19"/>
        <v>3961.4133999999995</v>
      </c>
      <c r="S108" s="897">
        <f t="shared" si="12"/>
        <v>4.5474735088646412E-13</v>
      </c>
      <c r="T108" s="908">
        <v>616</v>
      </c>
      <c r="U108" s="916" t="s">
        <v>79</v>
      </c>
      <c r="V108" s="910">
        <v>43844</v>
      </c>
      <c r="W108" s="911">
        <v>100</v>
      </c>
      <c r="X108" s="932"/>
      <c r="Y108" s="932"/>
      <c r="Z108" s="932"/>
    </row>
    <row r="109" spans="1:26" s="890" customFormat="1" ht="15" customHeight="1" x14ac:dyDescent="0.3">
      <c r="A109" s="636">
        <v>95</v>
      </c>
      <c r="B109" s="925">
        <v>43689</v>
      </c>
      <c r="C109" s="1644" t="s">
        <v>2075</v>
      </c>
      <c r="D109" s="1644">
        <v>26</v>
      </c>
      <c r="E109" s="903" t="s">
        <v>57</v>
      </c>
      <c r="F109" s="904"/>
      <c r="G109" s="903">
        <v>1</v>
      </c>
      <c r="H109" s="904" t="s">
        <v>76</v>
      </c>
      <c r="I109" s="903" t="s">
        <v>77</v>
      </c>
      <c r="J109" s="903" t="s">
        <v>78</v>
      </c>
      <c r="K109" s="929" t="s">
        <v>1221</v>
      </c>
      <c r="L109" s="906">
        <v>3961.4133999999999</v>
      </c>
      <c r="M109" s="907">
        <v>3</v>
      </c>
      <c r="N109" s="897">
        <v>1320.4711333333332</v>
      </c>
      <c r="O109" s="897">
        <v>110.0392611111111</v>
      </c>
      <c r="P109" s="1631">
        <f t="shared" si="20"/>
        <v>3</v>
      </c>
      <c r="Q109" s="1631">
        <f t="shared" si="21"/>
        <v>10</v>
      </c>
      <c r="R109" s="897">
        <v>1100.3926111111109</v>
      </c>
      <c r="S109" s="897">
        <v>2861.020788888889</v>
      </c>
      <c r="T109" s="908">
        <v>616</v>
      </c>
      <c r="U109" s="916"/>
      <c r="V109" s="910"/>
      <c r="X109" s="932"/>
      <c r="Y109" s="932"/>
      <c r="Z109" s="932"/>
    </row>
    <row r="110" spans="1:26" s="890" customFormat="1" ht="15" customHeight="1" x14ac:dyDescent="0.3">
      <c r="A110" s="636">
        <v>96</v>
      </c>
      <c r="B110" s="925">
        <v>43839</v>
      </c>
      <c r="C110" s="1644" t="s">
        <v>2075</v>
      </c>
      <c r="D110" s="1644">
        <v>26</v>
      </c>
      <c r="E110" s="903" t="s">
        <v>68</v>
      </c>
      <c r="F110" s="904"/>
      <c r="G110" s="903">
        <v>1</v>
      </c>
      <c r="H110" s="904" t="s">
        <v>361</v>
      </c>
      <c r="I110" s="903">
        <v>20190700078</v>
      </c>
      <c r="J110" s="903" t="s">
        <v>625</v>
      </c>
      <c r="K110" s="929" t="s">
        <v>1221</v>
      </c>
      <c r="L110" s="906">
        <v>8712.9500000000007</v>
      </c>
      <c r="M110" s="907">
        <v>5</v>
      </c>
      <c r="N110" s="897">
        <f t="shared" ref="N110:N112" si="22">IF(M110=0,"N/A",+L110/M110)</f>
        <v>1742.5900000000001</v>
      </c>
      <c r="O110" s="897">
        <f t="shared" ref="O110" si="23">IF(M110=0,"N/A",+N110/12)</f>
        <v>145.21583333333334</v>
      </c>
      <c r="P110" s="1631">
        <f t="shared" si="20"/>
        <v>3</v>
      </c>
      <c r="Q110" s="1631">
        <f t="shared" si="21"/>
        <v>5</v>
      </c>
      <c r="R110" s="897">
        <f t="shared" ref="R110:R111" si="24">IF(M110=0,"N/A",+N110*P110+O110*Q110)</f>
        <v>5953.8491666666669</v>
      </c>
      <c r="S110" s="897">
        <f t="shared" ref="S110:S111" si="25">IF(M110=0,"N/A",+L110-R110)</f>
        <v>2759.1008333333339</v>
      </c>
      <c r="T110" s="931">
        <v>617</v>
      </c>
      <c r="U110" s="932" t="s">
        <v>673</v>
      </c>
      <c r="V110" s="910">
        <v>43908</v>
      </c>
      <c r="W110" s="932">
        <v>95</v>
      </c>
      <c r="X110" s="932"/>
      <c r="Y110" s="932"/>
      <c r="Z110" s="932"/>
    </row>
    <row r="111" spans="1:26" s="890" customFormat="1" ht="15" customHeight="1" x14ac:dyDescent="0.3">
      <c r="A111" s="636">
        <v>97</v>
      </c>
      <c r="B111" s="925">
        <v>43858</v>
      </c>
      <c r="C111" s="1644" t="s">
        <v>2075</v>
      </c>
      <c r="D111" s="1644">
        <v>26</v>
      </c>
      <c r="E111" s="903" t="s">
        <v>68</v>
      </c>
      <c r="F111" s="904"/>
      <c r="G111" s="903">
        <v>1</v>
      </c>
      <c r="H111" s="904" t="s">
        <v>569</v>
      </c>
      <c r="I111" s="903">
        <v>4655</v>
      </c>
      <c r="J111" s="903" t="s">
        <v>570</v>
      </c>
      <c r="K111" s="929" t="s">
        <v>1171</v>
      </c>
      <c r="L111" s="906">
        <v>6300</v>
      </c>
      <c r="M111" s="907">
        <v>3</v>
      </c>
      <c r="N111" s="897">
        <f t="shared" si="22"/>
        <v>2100</v>
      </c>
      <c r="O111" s="897">
        <v>0</v>
      </c>
      <c r="P111" s="1631">
        <f t="shared" si="20"/>
        <v>3</v>
      </c>
      <c r="Q111" s="1631">
        <f t="shared" si="21"/>
        <v>5</v>
      </c>
      <c r="R111" s="897">
        <f t="shared" si="24"/>
        <v>6300</v>
      </c>
      <c r="S111" s="897">
        <f t="shared" si="25"/>
        <v>0</v>
      </c>
      <c r="T111" s="931">
        <v>617</v>
      </c>
      <c r="U111" s="932" t="s">
        <v>579</v>
      </c>
      <c r="V111" s="910">
        <v>44011</v>
      </c>
      <c r="W111" s="932">
        <v>95</v>
      </c>
      <c r="X111" s="932"/>
      <c r="Y111" s="932"/>
      <c r="Z111" s="932"/>
    </row>
    <row r="112" spans="1:26" s="890" customFormat="1" ht="15" customHeight="1" x14ac:dyDescent="0.3">
      <c r="A112" s="636">
        <v>98</v>
      </c>
      <c r="B112" s="925">
        <v>44543</v>
      </c>
      <c r="C112" s="1644" t="s">
        <v>2075</v>
      </c>
      <c r="D112" s="1644">
        <v>26</v>
      </c>
      <c r="E112" s="903" t="s">
        <v>1945</v>
      </c>
      <c r="F112" s="904"/>
      <c r="G112" s="903">
        <v>1</v>
      </c>
      <c r="H112" s="904" t="s">
        <v>1946</v>
      </c>
      <c r="I112" s="903"/>
      <c r="J112" s="903" t="s">
        <v>232</v>
      </c>
      <c r="K112" s="929" t="s">
        <v>1171</v>
      </c>
      <c r="L112" s="906">
        <v>188800</v>
      </c>
      <c r="M112" s="907">
        <v>10</v>
      </c>
      <c r="N112" s="897">
        <f t="shared" si="22"/>
        <v>18880</v>
      </c>
      <c r="O112" s="897">
        <f t="shared" ref="O112" si="26">IF(M112=0,"N/A",+N112/12)</f>
        <v>1573.3333333333333</v>
      </c>
      <c r="P112" s="1631">
        <f t="shared" si="20"/>
        <v>1</v>
      </c>
      <c r="Q112" s="1631">
        <f t="shared" si="21"/>
        <v>6</v>
      </c>
      <c r="R112" s="897">
        <f t="shared" ref="R112" si="27">IF(M112=0,"N/A",+N112*P112+O112*Q112)</f>
        <v>28320</v>
      </c>
      <c r="S112" s="897">
        <f t="shared" ref="S112" si="28">IF(M112=0,"N/A",+L112-R112)</f>
        <v>160480</v>
      </c>
      <c r="T112" s="931">
        <v>617</v>
      </c>
      <c r="U112" s="932"/>
      <c r="V112" s="910"/>
      <c r="W112" s="932"/>
      <c r="X112" s="932"/>
      <c r="Y112" s="932"/>
      <c r="Z112" s="932"/>
    </row>
    <row r="113" spans="1:26" ht="15" customHeight="1" x14ac:dyDescent="0.3">
      <c r="A113" s="636">
        <v>99</v>
      </c>
      <c r="B113" s="421">
        <v>44543</v>
      </c>
      <c r="C113" s="1644" t="s">
        <v>2075</v>
      </c>
      <c r="D113" s="1644">
        <v>26</v>
      </c>
      <c r="E113" s="97" t="s">
        <v>1945</v>
      </c>
      <c r="F113" s="98"/>
      <c r="G113" s="97">
        <v>1</v>
      </c>
      <c r="H113" s="98" t="s">
        <v>1947</v>
      </c>
      <c r="I113" s="97"/>
      <c r="J113" s="97" t="s">
        <v>232</v>
      </c>
      <c r="K113" s="584" t="s">
        <v>1171</v>
      </c>
      <c r="L113" s="99">
        <v>200600</v>
      </c>
      <c r="M113" s="100">
        <v>10</v>
      </c>
      <c r="N113" s="135">
        <f t="shared" ref="N113" si="29">IF(M113=0,"N/A",+L113/M113)</f>
        <v>20060</v>
      </c>
      <c r="O113" s="135">
        <f t="shared" ref="O113" si="30">IF(M113=0,"N/A",+N113/12)</f>
        <v>1671.6666666666667</v>
      </c>
      <c r="P113" s="427">
        <f t="shared" si="20"/>
        <v>1</v>
      </c>
      <c r="Q113" s="427">
        <f t="shared" si="21"/>
        <v>6</v>
      </c>
      <c r="R113" s="135">
        <f t="shared" ref="R113" si="31">IF(M113=0,"N/A",+N113*P113+O113*Q113)</f>
        <v>30090</v>
      </c>
      <c r="S113" s="135">
        <f t="shared" ref="S113" si="32">IF(M113=0,"N/A",+L113-R113)</f>
        <v>170510</v>
      </c>
      <c r="T113" s="585">
        <v>617</v>
      </c>
      <c r="U113" s="357"/>
      <c r="V113" s="108"/>
      <c r="W113" s="357"/>
      <c r="X113" s="357"/>
      <c r="Y113" s="357"/>
      <c r="Z113" s="357"/>
    </row>
    <row r="114" spans="1:26" ht="30" customHeight="1" x14ac:dyDescent="0.3">
      <c r="A114" s="636">
        <v>100</v>
      </c>
      <c r="B114" s="421">
        <v>44572</v>
      </c>
      <c r="C114" s="1644" t="s">
        <v>2075</v>
      </c>
      <c r="D114" s="1644">
        <v>26</v>
      </c>
      <c r="E114" s="97" t="s">
        <v>849</v>
      </c>
      <c r="F114" s="98"/>
      <c r="G114" s="97">
        <v>1</v>
      </c>
      <c r="H114" s="107" t="s">
        <v>1791</v>
      </c>
      <c r="I114" s="97"/>
      <c r="J114" s="97" t="s">
        <v>74</v>
      </c>
      <c r="K114" s="584" t="s">
        <v>1171</v>
      </c>
      <c r="L114" s="99">
        <v>58646</v>
      </c>
      <c r="M114" s="100">
        <v>10</v>
      </c>
      <c r="N114" s="135">
        <f t="shared" ref="N114" si="33">IF(M114=0,"N/A",+L114/M114)</f>
        <v>5864.6</v>
      </c>
      <c r="O114" s="135">
        <f t="shared" ref="O114" si="34">IF(M114=0,"N/A",+N114/12)</f>
        <v>488.7166666666667</v>
      </c>
      <c r="P114" s="427">
        <f t="shared" si="20"/>
        <v>1</v>
      </c>
      <c r="Q114" s="427">
        <f t="shared" si="21"/>
        <v>5</v>
      </c>
      <c r="R114" s="135">
        <f t="shared" ref="R114" si="35">IF(M114=0,"N/A",+N114*P114+O114*Q114)</f>
        <v>8308.1833333333343</v>
      </c>
      <c r="S114" s="135">
        <f t="shared" ref="S114" si="36">IF(M114=0,"N/A",+L114-R114)</f>
        <v>50337.816666666666</v>
      </c>
      <c r="T114" s="585">
        <v>619</v>
      </c>
      <c r="U114" s="357"/>
      <c r="V114" s="108"/>
      <c r="W114" s="357"/>
      <c r="X114" s="357"/>
      <c r="Y114" s="357"/>
      <c r="Z114" s="357"/>
    </row>
    <row r="115" spans="1:26" ht="30" customHeight="1" x14ac:dyDescent="0.3">
      <c r="A115" s="636">
        <v>101</v>
      </c>
      <c r="B115" s="421">
        <v>44854</v>
      </c>
      <c r="C115" s="1644" t="s">
        <v>2075</v>
      </c>
      <c r="D115" s="1644">
        <v>26</v>
      </c>
      <c r="E115" s="97" t="s">
        <v>1862</v>
      </c>
      <c r="F115" s="98"/>
      <c r="G115" s="97">
        <v>1</v>
      </c>
      <c r="H115" s="107" t="s">
        <v>1863</v>
      </c>
      <c r="I115" s="97"/>
      <c r="J115" s="97"/>
      <c r="K115" s="584" t="s">
        <v>1171</v>
      </c>
      <c r="L115" s="99">
        <v>3776</v>
      </c>
      <c r="M115" s="100">
        <v>10</v>
      </c>
      <c r="N115" s="135">
        <f t="shared" ref="N115" si="37">IF(M115=0,"N/A",+L115/M115)</f>
        <v>377.6</v>
      </c>
      <c r="O115" s="135">
        <f t="shared" ref="O115" si="38">IF(M115=0,"N/A",+N115/12)</f>
        <v>31.466666666666669</v>
      </c>
      <c r="P115" s="427">
        <f t="shared" si="20"/>
        <v>0</v>
      </c>
      <c r="Q115" s="427">
        <f t="shared" si="21"/>
        <v>8</v>
      </c>
      <c r="R115" s="135">
        <f t="shared" ref="R115" si="39">IF(M115=0,"N/A",+N115*P115+O115*Q115)</f>
        <v>251.73333333333335</v>
      </c>
      <c r="S115" s="135">
        <f t="shared" ref="S115" si="40">IF(M115=0,"N/A",+L115-R115)</f>
        <v>3524.2666666666664</v>
      </c>
      <c r="T115" s="585">
        <v>619</v>
      </c>
      <c r="U115" s="357"/>
      <c r="V115" s="108"/>
      <c r="W115" s="357"/>
      <c r="X115" s="357"/>
      <c r="Y115" s="357"/>
      <c r="Z115" s="357"/>
    </row>
    <row r="116" spans="1:26" ht="30" customHeight="1" x14ac:dyDescent="0.3">
      <c r="A116" s="636">
        <v>102</v>
      </c>
      <c r="B116" s="977">
        <v>44901</v>
      </c>
      <c r="C116" s="1644" t="s">
        <v>2075</v>
      </c>
      <c r="D116" s="1644">
        <v>26</v>
      </c>
      <c r="E116" s="978" t="s">
        <v>25</v>
      </c>
      <c r="F116" s="991"/>
      <c r="G116" s="979">
        <v>5</v>
      </c>
      <c r="H116" s="958" t="s">
        <v>1881</v>
      </c>
      <c r="I116" s="979"/>
      <c r="J116" s="979" t="s">
        <v>1882</v>
      </c>
      <c r="K116" s="1292" t="s">
        <v>1171</v>
      </c>
      <c r="L116" s="992">
        <v>42080.04</v>
      </c>
      <c r="M116" s="993">
        <v>10</v>
      </c>
      <c r="N116" s="962">
        <f t="shared" ref="N116:N117" si="41">IF(M116=0,"N/A",+L116/M116)</f>
        <v>4208.0039999999999</v>
      </c>
      <c r="O116" s="962">
        <f t="shared" ref="O116:O117" si="42">IF(M116=0,"N/A",+N116/12)</f>
        <v>350.66699999999997</v>
      </c>
      <c r="P116" s="1293">
        <f t="shared" si="20"/>
        <v>0</v>
      </c>
      <c r="Q116" s="1293">
        <f t="shared" si="21"/>
        <v>6</v>
      </c>
      <c r="R116" s="962">
        <f t="shared" ref="R116:R117" si="43">IF(M116=0,"N/A",+N116*P116+O116*Q116)</f>
        <v>2104.002</v>
      </c>
      <c r="S116" s="962">
        <f t="shared" ref="S116:S117" si="44">IF(M116=0,"N/A",+L116-R116)</f>
        <v>39976.038</v>
      </c>
      <c r="T116" s="1294">
        <v>617</v>
      </c>
      <c r="U116" s="357"/>
      <c r="V116" s="108"/>
      <c r="W116" s="357"/>
      <c r="X116" s="357"/>
      <c r="Y116" s="357"/>
      <c r="Z116" s="357"/>
    </row>
    <row r="117" spans="1:26" ht="30" customHeight="1" x14ac:dyDescent="0.3">
      <c r="A117" s="1291">
        <v>103</v>
      </c>
      <c r="B117" s="982">
        <v>44973</v>
      </c>
      <c r="C117" s="1644" t="s">
        <v>2075</v>
      </c>
      <c r="D117" s="1644">
        <v>26</v>
      </c>
      <c r="E117" s="1295" t="s">
        <v>648</v>
      </c>
      <c r="F117" s="959"/>
      <c r="G117" s="983">
        <v>6</v>
      </c>
      <c r="H117" s="994" t="s">
        <v>2046</v>
      </c>
      <c r="I117" s="983"/>
      <c r="J117" s="983"/>
      <c r="K117" s="1296" t="s">
        <v>1171</v>
      </c>
      <c r="L117" s="986">
        <v>40517.08</v>
      </c>
      <c r="M117" s="995">
        <v>10</v>
      </c>
      <c r="N117" s="964">
        <f t="shared" si="41"/>
        <v>4051.7080000000001</v>
      </c>
      <c r="O117" s="964">
        <f t="shared" si="42"/>
        <v>337.64233333333334</v>
      </c>
      <c r="P117" s="1297">
        <f t="shared" si="20"/>
        <v>0</v>
      </c>
      <c r="Q117" s="1297">
        <f t="shared" si="21"/>
        <v>4</v>
      </c>
      <c r="R117" s="964">
        <f t="shared" si="43"/>
        <v>1350.5693333333334</v>
      </c>
      <c r="S117" s="964">
        <f t="shared" si="44"/>
        <v>39166.510666666669</v>
      </c>
      <c r="T117" s="1298">
        <v>619</v>
      </c>
      <c r="U117" s="357"/>
      <c r="V117" s="108"/>
      <c r="W117" s="357"/>
      <c r="X117" s="357"/>
      <c r="Y117" s="357"/>
      <c r="Z117" s="357"/>
    </row>
    <row r="118" spans="1:26" ht="13.5" customHeight="1" x14ac:dyDescent="0.25">
      <c r="A118" s="673"/>
      <c r="B118" s="673"/>
      <c r="C118" s="673"/>
      <c r="D118" s="673"/>
      <c r="E118" s="673"/>
      <c r="F118" s="673"/>
      <c r="G118" s="673"/>
      <c r="H118" s="673"/>
      <c r="I118" s="673"/>
      <c r="J118" s="673"/>
      <c r="K118" s="673"/>
      <c r="L118" s="674">
        <f>SUM(L15:L117)</f>
        <v>5310571.1568</v>
      </c>
      <c r="M118" s="435"/>
      <c r="N118" s="674">
        <f>SUM(N15:N117)</f>
        <v>599178.10626666632</v>
      </c>
      <c r="O118" s="674">
        <f>SUM(O15:O117)</f>
        <v>49103.702927777769</v>
      </c>
      <c r="P118" s="435"/>
      <c r="Q118" s="675" t="s">
        <v>1266</v>
      </c>
      <c r="R118" s="674">
        <f>SUM(R15:R117)</f>
        <v>3917092.9193444429</v>
      </c>
      <c r="S118" s="674">
        <f>SUM(S15:S117)</f>
        <v>1393478.2374555552</v>
      </c>
      <c r="T118" s="357"/>
      <c r="U118" s="357"/>
      <c r="V118" s="357"/>
      <c r="W118" s="357"/>
      <c r="X118" s="357"/>
      <c r="Y118" s="357"/>
      <c r="Z118" s="357"/>
    </row>
    <row r="119" spans="1:26" ht="13.5" customHeight="1" x14ac:dyDescent="0.25">
      <c r="A119" s="357"/>
      <c r="B119" s="352"/>
      <c r="C119" s="673"/>
      <c r="D119" s="673"/>
      <c r="E119" s="673"/>
      <c r="F119" s="351"/>
      <c r="G119" s="352"/>
      <c r="H119" s="351"/>
      <c r="I119" s="351"/>
      <c r="J119" s="351"/>
      <c r="K119" s="676"/>
      <c r="L119" s="351"/>
      <c r="M119" s="351"/>
      <c r="N119" s="351"/>
      <c r="O119" s="351"/>
      <c r="P119" s="351"/>
      <c r="Q119" s="351"/>
      <c r="R119" s="351"/>
      <c r="S119" s="357"/>
      <c r="T119" s="357"/>
      <c r="U119" s="357"/>
      <c r="V119" s="357"/>
      <c r="W119" s="357"/>
      <c r="X119" s="357"/>
      <c r="Y119" s="357"/>
      <c r="Z119" s="357"/>
    </row>
    <row r="120" spans="1:26" ht="31.5" customHeight="1" x14ac:dyDescent="0.25">
      <c r="A120" s="357"/>
      <c r="B120" s="352"/>
      <c r="C120" s="673"/>
      <c r="D120" s="673"/>
      <c r="E120" s="673"/>
      <c r="F120" s="351"/>
      <c r="G120" s="49" t="s">
        <v>90</v>
      </c>
      <c r="H120" s="50" t="s">
        <v>91</v>
      </c>
      <c r="I120" s="50" t="s">
        <v>92</v>
      </c>
      <c r="J120" s="49" t="s">
        <v>93</v>
      </c>
      <c r="K120" s="51" t="s">
        <v>94</v>
      </c>
      <c r="L120" s="51" t="s">
        <v>95</v>
      </c>
      <c r="M120" s="351"/>
      <c r="N120" s="351"/>
      <c r="O120" s="351"/>
      <c r="P120" s="351"/>
      <c r="Q120" s="351"/>
      <c r="R120" s="351"/>
      <c r="S120" s="357"/>
      <c r="T120" s="357"/>
      <c r="U120" s="357"/>
      <c r="V120" s="357"/>
      <c r="W120" s="357"/>
      <c r="X120" s="357"/>
      <c r="Y120" s="357"/>
      <c r="Z120" s="357"/>
    </row>
    <row r="121" spans="1:26" ht="15.75" customHeight="1" x14ac:dyDescent="0.25">
      <c r="A121" s="357"/>
      <c r="B121" s="352"/>
      <c r="C121" s="673"/>
      <c r="D121" s="673"/>
      <c r="E121" s="673"/>
      <c r="F121" s="351"/>
      <c r="G121" s="53">
        <v>611</v>
      </c>
      <c r="H121" s="54" t="s">
        <v>96</v>
      </c>
      <c r="I121" s="55">
        <f t="shared" ref="I121:I130" si="45">+SUMIF($T$1:$T$505,G121,$L$1:$L$505)</f>
        <v>0</v>
      </c>
      <c r="J121" s="55">
        <f t="shared" ref="J121:J130" si="46">+SUMIF($T$1:$T$505,G121,$R$1:$R$505)</f>
        <v>0</v>
      </c>
      <c r="K121" s="55">
        <f t="shared" ref="K121:K130" si="47">+SUMIF($T$1:$T$505,G121,$O$1:$O$505)</f>
        <v>0</v>
      </c>
      <c r="L121" s="56">
        <f t="shared" ref="L121:L130" si="48">+I121-J121</f>
        <v>0</v>
      </c>
      <c r="M121" s="351"/>
      <c r="N121" s="351"/>
      <c r="O121" s="351"/>
      <c r="P121" s="351"/>
      <c r="Q121" s="351"/>
      <c r="R121" s="351"/>
      <c r="S121" s="357"/>
      <c r="T121" s="357"/>
      <c r="U121" s="357"/>
      <c r="V121" s="357"/>
      <c r="W121" s="357"/>
      <c r="X121" s="357"/>
      <c r="Y121" s="357"/>
      <c r="Z121" s="357"/>
    </row>
    <row r="122" spans="1:26" ht="15.75" customHeight="1" x14ac:dyDescent="0.25">
      <c r="A122" s="357"/>
      <c r="B122" s="352"/>
      <c r="C122" s="673"/>
      <c r="D122" s="673"/>
      <c r="E122" s="673"/>
      <c r="F122" s="351"/>
      <c r="G122" s="53">
        <v>612</v>
      </c>
      <c r="H122" s="54" t="s">
        <v>97</v>
      </c>
      <c r="I122" s="55">
        <f t="shared" si="45"/>
        <v>0</v>
      </c>
      <c r="J122" s="55">
        <f t="shared" si="46"/>
        <v>0</v>
      </c>
      <c r="K122" s="55">
        <f t="shared" si="47"/>
        <v>0</v>
      </c>
      <c r="L122" s="56">
        <f t="shared" si="48"/>
        <v>0</v>
      </c>
      <c r="M122" s="351"/>
      <c r="N122" s="351"/>
      <c r="O122" s="351"/>
      <c r="P122" s="351"/>
      <c r="Q122" s="351"/>
      <c r="R122" s="351"/>
      <c r="S122" s="357"/>
      <c r="T122" s="357"/>
      <c r="U122" s="357"/>
      <c r="V122" s="357"/>
      <c r="W122" s="357"/>
      <c r="X122" s="357"/>
      <c r="Y122" s="357"/>
      <c r="Z122" s="357"/>
    </row>
    <row r="123" spans="1:26" ht="15.75" customHeight="1" x14ac:dyDescent="0.25">
      <c r="A123" s="357"/>
      <c r="B123" s="352"/>
      <c r="C123" s="673"/>
      <c r="D123" s="673"/>
      <c r="E123" s="673"/>
      <c r="F123" s="351"/>
      <c r="G123" s="53">
        <v>613</v>
      </c>
      <c r="H123" s="54" t="s">
        <v>98</v>
      </c>
      <c r="I123" s="55">
        <f t="shared" si="45"/>
        <v>0</v>
      </c>
      <c r="J123" s="55">
        <f t="shared" si="46"/>
        <v>0</v>
      </c>
      <c r="K123" s="55">
        <f t="shared" si="47"/>
        <v>0</v>
      </c>
      <c r="L123" s="56">
        <f t="shared" si="48"/>
        <v>0</v>
      </c>
      <c r="M123" s="351"/>
      <c r="N123" s="351"/>
      <c r="O123" s="351"/>
      <c r="P123" s="351"/>
      <c r="Q123" s="351"/>
      <c r="R123" s="351"/>
      <c r="S123" s="357"/>
      <c r="T123" s="357"/>
      <c r="U123" s="357"/>
      <c r="V123" s="357"/>
      <c r="W123" s="357"/>
      <c r="X123" s="357"/>
      <c r="Y123" s="357"/>
      <c r="Z123" s="357"/>
    </row>
    <row r="124" spans="1:26" ht="15.75" customHeight="1" x14ac:dyDescent="0.25">
      <c r="A124" s="357"/>
      <c r="B124" s="352"/>
      <c r="C124" s="673"/>
      <c r="D124" s="673"/>
      <c r="E124" s="673"/>
      <c r="F124" s="351"/>
      <c r="G124" s="53">
        <v>614</v>
      </c>
      <c r="H124" s="54" t="s">
        <v>99</v>
      </c>
      <c r="I124" s="55">
        <f t="shared" si="45"/>
        <v>241432.66999999998</v>
      </c>
      <c r="J124" s="55">
        <f t="shared" si="46"/>
        <v>241432.66999999998</v>
      </c>
      <c r="K124" s="55">
        <f t="shared" si="47"/>
        <v>140</v>
      </c>
      <c r="L124" s="56">
        <f t="shared" si="48"/>
        <v>0</v>
      </c>
      <c r="M124" s="351"/>
      <c r="N124" s="351"/>
      <c r="O124" s="351"/>
      <c r="P124" s="351"/>
      <c r="Q124" s="351"/>
      <c r="R124" s="351"/>
      <c r="S124" s="357"/>
      <c r="T124" s="357"/>
      <c r="U124" s="357"/>
      <c r="V124" s="357"/>
      <c r="W124" s="357"/>
      <c r="X124" s="357"/>
      <c r="Y124" s="357"/>
      <c r="Z124" s="357"/>
    </row>
    <row r="125" spans="1:26" ht="15.75" customHeight="1" x14ac:dyDescent="0.25">
      <c r="A125" s="357"/>
      <c r="B125" s="352"/>
      <c r="C125" s="673"/>
      <c r="D125" s="673"/>
      <c r="E125" s="673"/>
      <c r="F125" s="351"/>
      <c r="G125" s="53">
        <v>615</v>
      </c>
      <c r="H125" s="54" t="s">
        <v>100</v>
      </c>
      <c r="I125" s="55">
        <f t="shared" si="45"/>
        <v>1006800.42</v>
      </c>
      <c r="J125" s="55">
        <f t="shared" si="46"/>
        <v>687745.91766666668</v>
      </c>
      <c r="K125" s="55">
        <f t="shared" si="47"/>
        <v>7848.3501666666662</v>
      </c>
      <c r="L125" s="56">
        <f t="shared" si="48"/>
        <v>319054.50233333337</v>
      </c>
      <c r="M125" s="351"/>
      <c r="N125" s="351"/>
      <c r="O125" s="351"/>
      <c r="P125" s="351"/>
      <c r="Q125" s="351"/>
      <c r="R125" s="351"/>
      <c r="S125" s="357"/>
      <c r="T125" s="357"/>
      <c r="U125" s="357"/>
      <c r="V125" s="357"/>
      <c r="W125" s="357"/>
      <c r="X125" s="357"/>
      <c r="Y125" s="357"/>
      <c r="Z125" s="357"/>
    </row>
    <row r="126" spans="1:26" ht="15.75" customHeight="1" x14ac:dyDescent="0.25">
      <c r="A126" s="357"/>
      <c r="B126" s="352"/>
      <c r="C126" s="673"/>
      <c r="D126" s="673"/>
      <c r="E126" s="673"/>
      <c r="F126" s="351"/>
      <c r="G126" s="53">
        <v>616</v>
      </c>
      <c r="H126" s="54" t="s">
        <v>101</v>
      </c>
      <c r="I126" s="55">
        <f t="shared" si="45"/>
        <v>7922.8267999999998</v>
      </c>
      <c r="J126" s="55">
        <f t="shared" si="46"/>
        <v>5061.8060111111099</v>
      </c>
      <c r="K126" s="55">
        <f t="shared" si="47"/>
        <v>110.0392611111111</v>
      </c>
      <c r="L126" s="56">
        <f t="shared" si="48"/>
        <v>2861.0207888888899</v>
      </c>
      <c r="M126" s="351"/>
      <c r="N126" s="351"/>
      <c r="O126" s="351"/>
      <c r="P126" s="351"/>
      <c r="Q126" s="351"/>
      <c r="R126" s="351"/>
      <c r="S126" s="357"/>
      <c r="T126" s="357"/>
      <c r="U126" s="357"/>
      <c r="V126" s="357"/>
      <c r="W126" s="357"/>
      <c r="X126" s="357"/>
      <c r="Y126" s="357"/>
      <c r="Z126" s="357"/>
    </row>
    <row r="127" spans="1:26" ht="15.75" customHeight="1" x14ac:dyDescent="0.25">
      <c r="A127" s="357"/>
      <c r="B127" s="352"/>
      <c r="C127" s="673"/>
      <c r="D127" s="673"/>
      <c r="E127" s="673"/>
      <c r="F127" s="351"/>
      <c r="G127" s="53">
        <v>617</v>
      </c>
      <c r="H127" s="54" t="s">
        <v>102</v>
      </c>
      <c r="I127" s="55">
        <f t="shared" si="45"/>
        <v>1381617.77</v>
      </c>
      <c r="J127" s="55">
        <f t="shared" si="46"/>
        <v>820845.99233333347</v>
      </c>
      <c r="K127" s="55">
        <f t="shared" si="47"/>
        <v>10952.508416666666</v>
      </c>
      <c r="L127" s="56">
        <f t="shared" si="48"/>
        <v>560771.77766666654</v>
      </c>
      <c r="M127" s="351"/>
      <c r="N127" s="351"/>
      <c r="O127" s="351"/>
      <c r="P127" s="351"/>
      <c r="Q127" s="351"/>
      <c r="R127" s="351"/>
      <c r="S127" s="357"/>
      <c r="T127" s="357"/>
      <c r="U127" s="357"/>
      <c r="V127" s="357"/>
      <c r="W127" s="357"/>
      <c r="X127" s="357"/>
      <c r="Y127" s="357"/>
      <c r="Z127" s="357"/>
    </row>
    <row r="128" spans="1:26" ht="15.75" customHeight="1" x14ac:dyDescent="0.25">
      <c r="A128" s="357"/>
      <c r="B128" s="352"/>
      <c r="C128" s="673"/>
      <c r="D128" s="673"/>
      <c r="E128" s="673"/>
      <c r="F128" s="351"/>
      <c r="G128" s="53">
        <v>618</v>
      </c>
      <c r="H128" s="64" t="s">
        <v>103</v>
      </c>
      <c r="I128" s="55">
        <f t="shared" si="45"/>
        <v>0</v>
      </c>
      <c r="J128" s="55">
        <f t="shared" si="46"/>
        <v>0</v>
      </c>
      <c r="K128" s="55">
        <f t="shared" si="47"/>
        <v>0</v>
      </c>
      <c r="L128" s="56">
        <f t="shared" si="48"/>
        <v>0</v>
      </c>
      <c r="M128" s="351"/>
      <c r="N128" s="351"/>
      <c r="O128" s="351"/>
      <c r="P128" s="351"/>
      <c r="Q128" s="351"/>
      <c r="R128" s="351"/>
      <c r="S128" s="357"/>
      <c r="T128" s="357"/>
      <c r="U128" s="357"/>
      <c r="V128" s="357"/>
      <c r="W128" s="357"/>
      <c r="X128" s="357"/>
      <c r="Y128" s="357"/>
      <c r="Z128" s="357"/>
    </row>
    <row r="129" spans="1:26" ht="15.75" customHeight="1" x14ac:dyDescent="0.25">
      <c r="A129" s="357"/>
      <c r="B129" s="673"/>
      <c r="C129" s="673"/>
      <c r="D129" s="673"/>
      <c r="E129" s="673"/>
      <c r="F129" s="351"/>
      <c r="G129" s="53">
        <v>619</v>
      </c>
      <c r="H129" s="54" t="s">
        <v>104</v>
      </c>
      <c r="I129" s="55">
        <f t="shared" si="45"/>
        <v>2672797.4700000002</v>
      </c>
      <c r="J129" s="55">
        <f t="shared" si="46"/>
        <v>2162006.5333333337</v>
      </c>
      <c r="K129" s="55">
        <f t="shared" si="47"/>
        <v>30052.805083333336</v>
      </c>
      <c r="L129" s="56">
        <f t="shared" si="48"/>
        <v>510790.93666666653</v>
      </c>
      <c r="M129" s="351"/>
      <c r="N129" s="351"/>
      <c r="O129" s="677"/>
      <c r="P129" s="351"/>
      <c r="Q129" s="1806"/>
      <c r="R129" s="1752"/>
      <c r="S129" s="357"/>
      <c r="T129" s="357"/>
      <c r="U129" s="357"/>
      <c r="V129" s="357"/>
      <c r="W129" s="357"/>
      <c r="X129" s="357"/>
      <c r="Y129" s="357"/>
      <c r="Z129" s="357"/>
    </row>
    <row r="130" spans="1:26" ht="15.75" customHeight="1" x14ac:dyDescent="0.25">
      <c r="A130" s="357"/>
      <c r="B130" s="673"/>
      <c r="C130" s="673"/>
      <c r="D130" s="673"/>
      <c r="E130" s="673"/>
      <c r="F130" s="351"/>
      <c r="G130" s="53">
        <v>694</v>
      </c>
      <c r="H130" s="54" t="s">
        <v>105</v>
      </c>
      <c r="I130" s="55">
        <f t="shared" si="45"/>
        <v>0</v>
      </c>
      <c r="J130" s="55">
        <f t="shared" si="46"/>
        <v>0</v>
      </c>
      <c r="K130" s="55">
        <f t="shared" si="47"/>
        <v>0</v>
      </c>
      <c r="L130" s="56">
        <f t="shared" si="48"/>
        <v>0</v>
      </c>
      <c r="M130" s="351"/>
      <c r="N130" s="351"/>
      <c r="O130" s="351"/>
      <c r="P130" s="351"/>
      <c r="Q130" s="1806"/>
      <c r="R130" s="1752"/>
      <c r="S130" s="357"/>
      <c r="T130" s="357"/>
      <c r="U130" s="357"/>
      <c r="V130" s="357"/>
      <c r="W130" s="357"/>
      <c r="X130" s="357"/>
      <c r="Y130" s="357"/>
      <c r="Z130" s="357"/>
    </row>
    <row r="131" spans="1:26" ht="15.75" customHeight="1" x14ac:dyDescent="0.25">
      <c r="A131" s="357"/>
      <c r="B131" s="673"/>
      <c r="C131" s="673"/>
      <c r="D131" s="673"/>
      <c r="E131" s="673"/>
      <c r="F131" s="351"/>
      <c r="G131" s="65"/>
      <c r="H131" s="66" t="s">
        <v>124</v>
      </c>
      <c r="I131" s="527">
        <f t="shared" ref="I131:L131" si="49">SUM(I121:I130)</f>
        <v>5310571.1568</v>
      </c>
      <c r="J131" s="527">
        <f t="shared" si="49"/>
        <v>3917092.9193444448</v>
      </c>
      <c r="K131" s="527">
        <f t="shared" si="49"/>
        <v>49103.702927777776</v>
      </c>
      <c r="L131" s="527">
        <f t="shared" si="49"/>
        <v>1393478.2374555552</v>
      </c>
      <c r="M131" s="351"/>
      <c r="N131" s="351"/>
      <c r="O131" s="351"/>
      <c r="P131" s="351"/>
      <c r="Q131" s="1806"/>
      <c r="R131" s="1752"/>
      <c r="S131" s="357"/>
      <c r="T131" s="357"/>
      <c r="U131" s="357"/>
      <c r="V131" s="357"/>
      <c r="W131" s="357"/>
      <c r="X131" s="357"/>
      <c r="Y131" s="357"/>
      <c r="Z131" s="357"/>
    </row>
    <row r="132" spans="1:26" ht="15" customHeight="1" x14ac:dyDescent="0.3">
      <c r="A132" s="357"/>
      <c r="B132" s="673"/>
      <c r="C132" s="673"/>
      <c r="D132" s="673"/>
      <c r="E132" s="673"/>
      <c r="F132" s="351"/>
      <c r="G132" s="114"/>
      <c r="H132" s="73"/>
      <c r="I132" s="71">
        <f>+I131-L118</f>
        <v>0</v>
      </c>
      <c r="J132" s="71">
        <f>+J131-R118</f>
        <v>0</v>
      </c>
      <c r="K132" s="71">
        <f>+K131-O118</f>
        <v>0</v>
      </c>
      <c r="L132" s="71">
        <f>+L131-S118</f>
        <v>0</v>
      </c>
      <c r="M132" s="351"/>
      <c r="N132" s="351"/>
      <c r="O132" s="351"/>
      <c r="P132" s="351"/>
      <c r="Q132" s="351"/>
      <c r="R132" s="356"/>
      <c r="S132" s="357"/>
      <c r="T132" s="357"/>
      <c r="U132" s="357"/>
      <c r="V132" s="357"/>
      <c r="W132" s="357"/>
      <c r="X132" s="357"/>
      <c r="Y132" s="357"/>
      <c r="Z132" s="357"/>
    </row>
    <row r="133" spans="1:26" ht="13.5" customHeight="1" x14ac:dyDescent="0.25">
      <c r="A133" s="357"/>
      <c r="B133" s="673"/>
      <c r="C133" s="673"/>
      <c r="D133" s="673"/>
      <c r="E133" s="673"/>
      <c r="F133" s="351"/>
      <c r="G133" s="113"/>
      <c r="H133" s="71"/>
      <c r="I133" s="351"/>
      <c r="J133" s="351"/>
      <c r="K133" s="678"/>
      <c r="L133" s="351"/>
      <c r="M133" s="351"/>
      <c r="N133" s="351"/>
      <c r="O133" s="351"/>
      <c r="P133" s="351"/>
      <c r="Q133" s="351"/>
      <c r="R133" s="351"/>
      <c r="S133" s="357"/>
      <c r="T133" s="357"/>
      <c r="U133" s="357"/>
      <c r="V133" s="357"/>
      <c r="W133" s="357"/>
      <c r="X133" s="357"/>
      <c r="Y133" s="357"/>
      <c r="Z133" s="357"/>
    </row>
    <row r="134" spans="1:26" ht="12.75" hidden="1" customHeight="1" x14ac:dyDescent="0.2">
      <c r="A134" s="357"/>
      <c r="B134" s="415"/>
      <c r="C134" s="357"/>
      <c r="D134" s="442"/>
      <c r="E134" s="442"/>
      <c r="F134" s="442"/>
      <c r="G134" s="357"/>
      <c r="H134" s="361"/>
      <c r="I134" s="439"/>
      <c r="J134" s="439"/>
      <c r="K134" s="439"/>
      <c r="L134" s="439"/>
      <c r="M134" s="439"/>
      <c r="N134" s="357"/>
      <c r="O134" s="357"/>
      <c r="P134" s="439"/>
      <c r="Q134" s="439"/>
      <c r="R134" s="439"/>
      <c r="S134" s="439"/>
      <c r="V134" s="357"/>
      <c r="W134" s="357"/>
      <c r="X134" s="357"/>
      <c r="Y134" s="357"/>
      <c r="Z134" s="357"/>
    </row>
    <row r="135" spans="1:26" ht="12.75" hidden="1" customHeight="1" x14ac:dyDescent="0.2">
      <c r="A135" s="442"/>
      <c r="B135" s="1769" t="s">
        <v>106</v>
      </c>
      <c r="C135" s="1749"/>
      <c r="D135" s="1749"/>
      <c r="E135" s="1749"/>
      <c r="F135" s="1749"/>
      <c r="G135" s="442"/>
      <c r="H135" s="472"/>
      <c r="I135" s="1769" t="s">
        <v>107</v>
      </c>
      <c r="J135" s="1749"/>
      <c r="K135" s="1749"/>
      <c r="L135" s="1749"/>
      <c r="M135" s="1749"/>
      <c r="N135" s="357"/>
      <c r="O135" s="441"/>
      <c r="P135" s="1769" t="s">
        <v>108</v>
      </c>
      <c r="Q135" s="1749"/>
      <c r="R135" s="1749"/>
      <c r="S135" s="1749"/>
      <c r="V135" s="357"/>
      <c r="W135" s="357"/>
      <c r="X135" s="357"/>
      <c r="Y135" s="357"/>
      <c r="Z135" s="357"/>
    </row>
    <row r="136" spans="1:26" ht="13.5" hidden="1" customHeight="1" x14ac:dyDescent="0.25">
      <c r="A136" s="357"/>
      <c r="B136" s="351"/>
      <c r="C136" s="351"/>
      <c r="D136" s="351"/>
      <c r="E136" s="351"/>
      <c r="F136" s="351"/>
      <c r="G136" s="351"/>
      <c r="H136" s="678"/>
      <c r="I136" s="351"/>
      <c r="J136" s="351"/>
      <c r="K136" s="678"/>
      <c r="L136" s="351"/>
      <c r="M136" s="351"/>
      <c r="N136" s="351"/>
      <c r="O136" s="351"/>
      <c r="P136" s="351"/>
      <c r="Q136" s="351"/>
      <c r="R136" s="351"/>
      <c r="S136" s="351"/>
      <c r="V136" s="357"/>
      <c r="W136" s="357"/>
      <c r="X136" s="357"/>
      <c r="Y136" s="357"/>
      <c r="Z136" s="357"/>
    </row>
    <row r="137" spans="1:26" ht="13.5" customHeight="1" x14ac:dyDescent="0.25">
      <c r="A137" s="357"/>
      <c r="B137" s="352"/>
      <c r="C137" s="351"/>
      <c r="D137" s="351"/>
      <c r="E137" s="351"/>
      <c r="F137" s="351"/>
      <c r="G137" s="351"/>
      <c r="H137" s="351"/>
      <c r="I137" s="351"/>
      <c r="J137" s="351"/>
      <c r="K137" s="678"/>
      <c r="L137" s="351"/>
      <c r="M137" s="351"/>
      <c r="N137" s="351"/>
      <c r="O137" s="351"/>
      <c r="P137" s="351"/>
      <c r="Q137" s="351"/>
      <c r="R137" s="351"/>
      <c r="S137" s="351"/>
      <c r="V137" s="357"/>
      <c r="W137" s="357"/>
      <c r="X137" s="357"/>
      <c r="Y137" s="357"/>
      <c r="Z137" s="357"/>
    </row>
    <row r="138" spans="1:26" ht="13.5" customHeight="1" x14ac:dyDescent="0.25">
      <c r="A138" s="357"/>
      <c r="B138" s="352"/>
      <c r="C138" s="351"/>
      <c r="D138" s="351"/>
      <c r="E138" s="351"/>
      <c r="F138" s="351"/>
      <c r="G138" s="357"/>
      <c r="H138" s="357"/>
      <c r="I138" s="357"/>
      <c r="J138" s="357"/>
      <c r="K138" s="357"/>
      <c r="L138" s="357"/>
      <c r="M138" s="351"/>
      <c r="N138" s="351"/>
      <c r="O138" s="351"/>
      <c r="P138" s="351"/>
      <c r="Q138" s="351"/>
      <c r="R138" s="351"/>
      <c r="S138" s="351"/>
      <c r="V138" s="357"/>
      <c r="W138" s="357"/>
      <c r="X138" s="357"/>
      <c r="Y138" s="357"/>
      <c r="Z138" s="357"/>
    </row>
    <row r="139" spans="1:26" ht="12.75" customHeight="1" x14ac:dyDescent="0.2">
      <c r="A139" s="357"/>
      <c r="B139" s="415"/>
      <c r="C139" s="357"/>
      <c r="D139" s="357"/>
      <c r="E139" s="357"/>
      <c r="F139" s="357"/>
      <c r="G139" s="357"/>
      <c r="H139" s="357"/>
      <c r="I139" s="357"/>
      <c r="J139" s="357"/>
      <c r="K139" s="357"/>
      <c r="L139" s="357"/>
      <c r="M139" s="357"/>
      <c r="N139" s="357"/>
      <c r="O139" s="357"/>
      <c r="P139" s="357"/>
      <c r="Q139" s="357"/>
      <c r="R139" s="357"/>
      <c r="S139" s="357"/>
      <c r="W139" s="357"/>
      <c r="X139" s="357"/>
      <c r="Y139" s="357"/>
      <c r="Z139" s="357"/>
    </row>
    <row r="140" spans="1:26" ht="12.75" customHeight="1" x14ac:dyDescent="0.2">
      <c r="A140" s="357"/>
      <c r="B140" s="415"/>
      <c r="C140" s="357"/>
      <c r="D140" s="357"/>
      <c r="E140" s="357"/>
      <c r="F140" s="357"/>
      <c r="G140" s="357"/>
      <c r="H140" s="357"/>
      <c r="I140" s="357"/>
      <c r="J140" s="357"/>
      <c r="K140" s="357"/>
      <c r="L140" s="357"/>
      <c r="M140" s="357"/>
      <c r="N140" s="357"/>
      <c r="O140" s="357"/>
      <c r="P140" s="357"/>
      <c r="Q140" s="357"/>
      <c r="R140" s="354"/>
      <c r="S140" s="357"/>
      <c r="W140" s="357"/>
      <c r="X140" s="357"/>
      <c r="Y140" s="357"/>
      <c r="Z140" s="357"/>
    </row>
    <row r="141" spans="1:26" ht="12.75" customHeight="1" x14ac:dyDescent="0.2">
      <c r="A141" s="357"/>
      <c r="B141" s="415"/>
      <c r="C141" s="357"/>
      <c r="D141" s="357"/>
      <c r="E141" s="357"/>
      <c r="F141" s="357"/>
      <c r="G141" s="357"/>
      <c r="H141" s="357"/>
      <c r="I141" s="357"/>
      <c r="J141" s="357"/>
      <c r="K141" s="357"/>
      <c r="L141" s="357"/>
      <c r="M141" s="357"/>
      <c r="N141" s="357"/>
      <c r="O141" s="357"/>
      <c r="P141" s="357"/>
      <c r="Q141" s="357"/>
      <c r="R141" s="354"/>
      <c r="S141" s="357"/>
      <c r="W141" s="357"/>
      <c r="X141" s="357"/>
      <c r="Y141" s="357"/>
      <c r="Z141" s="357"/>
    </row>
    <row r="142" spans="1:26" ht="12.75" customHeight="1" x14ac:dyDescent="0.2">
      <c r="A142" s="357"/>
      <c r="B142" s="415"/>
      <c r="C142" s="357"/>
      <c r="D142" s="357"/>
      <c r="E142" s="357"/>
      <c r="F142" s="357"/>
      <c r="G142" s="357"/>
      <c r="H142" s="357"/>
      <c r="I142" s="357"/>
      <c r="J142" s="357"/>
      <c r="K142" s="357"/>
      <c r="L142" s="357"/>
      <c r="M142" s="357"/>
      <c r="N142" s="357"/>
      <c r="O142" s="357"/>
      <c r="P142" s="357"/>
      <c r="Q142" s="357"/>
      <c r="R142" s="679"/>
      <c r="S142" s="357"/>
      <c r="W142" s="357"/>
      <c r="X142" s="357"/>
      <c r="Y142" s="357"/>
      <c r="Z142" s="357"/>
    </row>
    <row r="143" spans="1:26" ht="12.75" customHeight="1" x14ac:dyDescent="0.2">
      <c r="A143" s="357"/>
      <c r="B143" s="415"/>
      <c r="C143" s="357"/>
      <c r="D143" s="357"/>
      <c r="E143" s="357"/>
      <c r="F143" s="357"/>
      <c r="G143" s="357"/>
      <c r="H143" s="357"/>
      <c r="I143" s="357"/>
      <c r="J143" s="357"/>
      <c r="K143" s="357"/>
      <c r="L143" s="357"/>
      <c r="M143" s="357"/>
      <c r="N143" s="357"/>
      <c r="O143" s="357"/>
      <c r="P143" s="357"/>
      <c r="Q143" s="357"/>
      <c r="R143" s="357"/>
      <c r="S143" s="357"/>
      <c r="U143" s="357"/>
      <c r="V143" s="357"/>
      <c r="W143" s="357"/>
      <c r="X143" s="357"/>
      <c r="Y143" s="357"/>
      <c r="Z143" s="357"/>
    </row>
    <row r="144" spans="1:26" ht="12.75" customHeight="1" x14ac:dyDescent="0.2">
      <c r="A144" s="357"/>
      <c r="B144" s="415"/>
      <c r="C144" s="357"/>
      <c r="D144" s="357"/>
      <c r="E144" s="357"/>
      <c r="F144" s="357"/>
      <c r="G144" s="357"/>
      <c r="H144" s="357"/>
      <c r="I144" s="357"/>
      <c r="J144" s="357"/>
      <c r="K144" s="357"/>
      <c r="L144" s="357"/>
      <c r="M144" s="357"/>
      <c r="N144" s="357"/>
      <c r="O144" s="357"/>
      <c r="P144" s="357"/>
      <c r="Q144" s="357"/>
      <c r="R144" s="357"/>
      <c r="S144" s="357"/>
      <c r="U144" s="357"/>
      <c r="V144" s="357"/>
      <c r="W144" s="357"/>
      <c r="X144" s="357"/>
      <c r="Y144" s="357"/>
      <c r="Z144" s="357"/>
    </row>
    <row r="145" spans="1:26" ht="12.75" customHeight="1" x14ac:dyDescent="0.2">
      <c r="A145" s="357"/>
      <c r="B145" s="415"/>
      <c r="C145" s="357"/>
      <c r="D145" s="357"/>
      <c r="E145" s="357"/>
      <c r="F145" s="357"/>
      <c r="G145" s="357"/>
      <c r="H145" s="357"/>
      <c r="I145" s="357"/>
      <c r="J145" s="357"/>
      <c r="K145" s="357"/>
      <c r="L145" s="357"/>
      <c r="M145" s="357"/>
      <c r="N145" s="357"/>
      <c r="O145" s="357"/>
      <c r="P145" s="357"/>
      <c r="Q145" s="357"/>
      <c r="R145" s="357"/>
      <c r="S145" s="357"/>
      <c r="U145" s="357"/>
      <c r="V145" s="357"/>
      <c r="W145" s="357"/>
      <c r="X145" s="357"/>
      <c r="Y145" s="357"/>
      <c r="Z145" s="357"/>
    </row>
    <row r="146" spans="1:26" ht="12.75" customHeight="1" x14ac:dyDescent="0.2">
      <c r="A146" s="357"/>
      <c r="B146" s="415"/>
      <c r="C146" s="357"/>
      <c r="D146" s="357"/>
      <c r="E146" s="357"/>
      <c r="F146" s="357"/>
      <c r="G146" s="357"/>
      <c r="H146" s="357"/>
      <c r="I146" s="357"/>
      <c r="J146" s="357"/>
      <c r="K146" s="357"/>
      <c r="L146" s="357"/>
      <c r="M146" s="357"/>
      <c r="N146" s="357"/>
      <c r="O146" s="357"/>
      <c r="P146" s="357"/>
      <c r="Q146" s="357"/>
      <c r="R146" s="357"/>
      <c r="S146" s="357"/>
      <c r="U146" s="357"/>
      <c r="V146" s="357"/>
      <c r="W146" s="357"/>
      <c r="X146" s="357"/>
      <c r="Y146" s="357"/>
      <c r="Z146" s="357"/>
    </row>
    <row r="147" spans="1:26" ht="12.75" customHeight="1" x14ac:dyDescent="0.2">
      <c r="A147" s="357"/>
      <c r="B147" s="415"/>
      <c r="C147" s="357"/>
      <c r="D147" s="357"/>
      <c r="E147" s="357"/>
      <c r="F147" s="357"/>
      <c r="G147" s="357"/>
      <c r="H147" s="357"/>
      <c r="I147" s="357"/>
      <c r="J147" s="357"/>
      <c r="K147" s="357"/>
      <c r="L147" s="357"/>
      <c r="M147" s="357"/>
      <c r="N147" s="357"/>
      <c r="O147" s="357"/>
      <c r="P147" s="357"/>
      <c r="Q147" s="357"/>
      <c r="R147" s="357"/>
      <c r="S147" s="357"/>
      <c r="U147" s="357"/>
      <c r="V147" s="357"/>
      <c r="W147" s="357"/>
      <c r="X147" s="357"/>
      <c r="Y147" s="357"/>
      <c r="Z147" s="357"/>
    </row>
    <row r="148" spans="1:26" ht="12.75" customHeight="1" x14ac:dyDescent="0.2">
      <c r="A148" s="357"/>
      <c r="B148" s="415"/>
      <c r="C148" s="357"/>
      <c r="D148" s="357"/>
      <c r="E148" s="357"/>
      <c r="F148" s="357"/>
      <c r="G148" s="357"/>
      <c r="H148" s="357"/>
      <c r="I148" s="357"/>
      <c r="J148" s="357"/>
      <c r="K148" s="357"/>
      <c r="L148" s="357"/>
      <c r="M148" s="357"/>
      <c r="N148" s="357"/>
      <c r="O148" s="357"/>
      <c r="P148" s="357"/>
      <c r="Q148" s="357"/>
      <c r="R148" s="357"/>
      <c r="S148" s="357"/>
      <c r="U148" s="357"/>
      <c r="V148" s="357"/>
      <c r="W148" s="357"/>
      <c r="X148" s="357"/>
      <c r="Y148" s="357"/>
      <c r="Z148" s="357"/>
    </row>
    <row r="149" spans="1:26" ht="12.75" customHeight="1" x14ac:dyDescent="0.2">
      <c r="A149" s="357"/>
      <c r="B149" s="415"/>
      <c r="C149" s="357"/>
      <c r="D149" s="357"/>
      <c r="E149" s="357"/>
      <c r="F149" s="357"/>
      <c r="G149" s="357"/>
      <c r="H149" s="357"/>
      <c r="I149" s="357"/>
      <c r="J149" s="357"/>
      <c r="K149" s="357"/>
      <c r="L149" s="357"/>
      <c r="M149" s="357"/>
      <c r="N149" s="357"/>
      <c r="O149" s="357"/>
      <c r="P149" s="357"/>
      <c r="Q149" s="357"/>
      <c r="R149" s="357"/>
      <c r="S149" s="357"/>
      <c r="U149" s="357"/>
      <c r="V149" s="357"/>
      <c r="W149" s="357"/>
      <c r="X149" s="357"/>
      <c r="Y149" s="357"/>
      <c r="Z149" s="357"/>
    </row>
    <row r="150" spans="1:26" ht="12.75" customHeight="1" x14ac:dyDescent="0.2">
      <c r="A150" s="357"/>
      <c r="B150" s="415"/>
      <c r="C150" s="357"/>
      <c r="D150" s="357"/>
      <c r="E150" s="357"/>
      <c r="F150" s="357"/>
      <c r="G150" s="357"/>
      <c r="H150" s="357"/>
      <c r="I150" s="357"/>
      <c r="J150" s="357"/>
      <c r="K150" s="357"/>
      <c r="L150" s="357"/>
      <c r="M150" s="357"/>
      <c r="N150" s="357"/>
      <c r="O150" s="357"/>
      <c r="P150" s="357"/>
      <c r="Q150" s="357"/>
      <c r="R150" s="357"/>
      <c r="S150" s="357"/>
      <c r="U150" s="357"/>
      <c r="V150" s="357"/>
      <c r="W150" s="357"/>
      <c r="X150" s="357"/>
      <c r="Y150" s="357"/>
      <c r="Z150" s="357"/>
    </row>
    <row r="151" spans="1:26" ht="12.75" customHeight="1" x14ac:dyDescent="0.2">
      <c r="A151" s="357"/>
      <c r="B151" s="415"/>
      <c r="C151" s="357"/>
      <c r="D151" s="357"/>
      <c r="E151" s="357"/>
      <c r="F151" s="357"/>
      <c r="G151" s="357"/>
      <c r="H151" s="357"/>
      <c r="I151" s="357"/>
      <c r="J151" s="357"/>
      <c r="K151" s="361"/>
      <c r="L151" s="357"/>
      <c r="M151" s="357"/>
      <c r="N151" s="357"/>
      <c r="O151" s="357"/>
      <c r="P151" s="357"/>
      <c r="Q151" s="357"/>
      <c r="R151" s="357"/>
      <c r="S151" s="357"/>
      <c r="U151" s="357"/>
      <c r="V151" s="357"/>
      <c r="W151" s="357"/>
      <c r="X151" s="357"/>
      <c r="Y151" s="357"/>
      <c r="Z151" s="357"/>
    </row>
    <row r="152" spans="1:26" ht="12.75" customHeight="1" x14ac:dyDescent="0.2">
      <c r="A152" s="357"/>
      <c r="B152" s="415"/>
      <c r="C152" s="357"/>
      <c r="D152" s="357"/>
      <c r="E152" s="357"/>
      <c r="F152" s="357"/>
      <c r="G152" s="357"/>
      <c r="H152" s="357"/>
      <c r="I152" s="357"/>
      <c r="J152" s="357"/>
      <c r="K152" s="361"/>
      <c r="L152" s="357"/>
      <c r="M152" s="357"/>
      <c r="N152" s="357"/>
      <c r="O152" s="357"/>
      <c r="P152" s="357"/>
      <c r="Q152" s="357"/>
      <c r="R152" s="357"/>
      <c r="S152" s="357"/>
      <c r="U152" s="357"/>
      <c r="V152" s="357"/>
      <c r="W152" s="357"/>
      <c r="X152" s="357"/>
      <c r="Y152" s="357"/>
      <c r="Z152" s="357"/>
    </row>
    <row r="153" spans="1:26" ht="12.75" customHeight="1" x14ac:dyDescent="0.2">
      <c r="A153" s="357"/>
      <c r="B153" s="415"/>
      <c r="C153" s="357"/>
      <c r="D153" s="357"/>
      <c r="E153" s="357"/>
      <c r="F153" s="357"/>
      <c r="G153" s="357"/>
      <c r="H153" s="357"/>
      <c r="I153" s="357"/>
      <c r="J153" s="357"/>
      <c r="K153" s="361"/>
      <c r="L153" s="357"/>
      <c r="M153" s="357"/>
      <c r="N153" s="357"/>
      <c r="O153" s="357"/>
      <c r="P153" s="357"/>
      <c r="Q153" s="357"/>
      <c r="R153" s="357"/>
      <c r="S153" s="357"/>
      <c r="U153" s="357"/>
      <c r="V153" s="357"/>
      <c r="W153" s="357"/>
      <c r="X153" s="357"/>
      <c r="Y153" s="357"/>
      <c r="Z153" s="357"/>
    </row>
    <row r="154" spans="1:26" ht="12.75" customHeight="1" x14ac:dyDescent="0.2">
      <c r="A154" s="357"/>
      <c r="B154" s="415"/>
      <c r="C154" s="357"/>
      <c r="D154" s="357"/>
      <c r="E154" s="357"/>
      <c r="F154" s="357"/>
      <c r="G154" s="357"/>
      <c r="H154" s="357"/>
      <c r="I154" s="357"/>
      <c r="J154" s="357"/>
      <c r="K154" s="361"/>
      <c r="L154" s="357"/>
      <c r="M154" s="357"/>
      <c r="N154" s="357"/>
      <c r="O154" s="357"/>
      <c r="P154" s="357"/>
      <c r="Q154" s="357"/>
      <c r="R154" s="357"/>
      <c r="S154" s="357"/>
      <c r="U154" s="357"/>
      <c r="V154" s="357"/>
      <c r="W154" s="357"/>
      <c r="X154" s="357"/>
      <c r="Y154" s="357"/>
      <c r="Z154" s="357"/>
    </row>
    <row r="155" spans="1:26" ht="12.75" customHeight="1" x14ac:dyDescent="0.2">
      <c r="A155" s="357"/>
      <c r="B155" s="415"/>
      <c r="C155" s="357"/>
      <c r="D155" s="357"/>
      <c r="E155" s="357"/>
      <c r="F155" s="357"/>
      <c r="G155" s="357"/>
      <c r="H155" s="357"/>
      <c r="I155" s="357"/>
      <c r="J155" s="357"/>
      <c r="K155" s="361"/>
      <c r="L155" s="357"/>
      <c r="M155" s="357"/>
      <c r="N155" s="357"/>
      <c r="O155" s="357"/>
      <c r="P155" s="357"/>
      <c r="Q155" s="357"/>
      <c r="R155" s="357"/>
      <c r="S155" s="357"/>
      <c r="U155" s="357"/>
      <c r="V155" s="357"/>
      <c r="W155" s="357"/>
      <c r="X155" s="357"/>
      <c r="Y155" s="357"/>
      <c r="Z155" s="357"/>
    </row>
    <row r="156" spans="1:26" ht="12.75" customHeight="1" x14ac:dyDescent="0.2">
      <c r="A156" s="357"/>
      <c r="B156" s="415"/>
      <c r="C156" s="357"/>
      <c r="D156" s="357"/>
      <c r="E156" s="357"/>
      <c r="F156" s="357"/>
      <c r="G156" s="357"/>
      <c r="H156" s="357"/>
      <c r="I156" s="357"/>
      <c r="J156" s="357"/>
      <c r="K156" s="361"/>
      <c r="L156" s="357"/>
      <c r="M156" s="357"/>
      <c r="N156" s="357"/>
      <c r="O156" s="357"/>
      <c r="P156" s="357"/>
      <c r="Q156" s="357"/>
      <c r="R156" s="357"/>
      <c r="S156" s="357"/>
      <c r="U156" s="357"/>
      <c r="V156" s="357"/>
      <c r="W156" s="357"/>
      <c r="X156" s="357"/>
      <c r="Y156" s="357"/>
      <c r="Z156" s="357"/>
    </row>
    <row r="157" spans="1:26" ht="12.75" customHeight="1" x14ac:dyDescent="0.2">
      <c r="A157" s="357"/>
      <c r="B157" s="415"/>
      <c r="C157" s="357"/>
      <c r="D157" s="357"/>
      <c r="E157" s="357"/>
      <c r="F157" s="357"/>
      <c r="G157" s="357"/>
      <c r="H157" s="357"/>
      <c r="I157" s="357"/>
      <c r="J157" s="357"/>
      <c r="K157" s="361"/>
      <c r="L157" s="357"/>
      <c r="M157" s="357"/>
      <c r="N157" s="357"/>
      <c r="O157" s="357"/>
      <c r="P157" s="357"/>
      <c r="Q157" s="357"/>
      <c r="R157" s="357"/>
      <c r="S157" s="357"/>
      <c r="U157" s="357"/>
      <c r="V157" s="357"/>
      <c r="W157" s="357"/>
      <c r="X157" s="357"/>
      <c r="Y157" s="357"/>
      <c r="Z157" s="357"/>
    </row>
    <row r="158" spans="1:26" ht="12.75" customHeight="1" x14ac:dyDescent="0.2">
      <c r="A158" s="357"/>
      <c r="B158" s="415"/>
      <c r="C158" s="357"/>
      <c r="D158" s="357"/>
      <c r="E158" s="357"/>
      <c r="F158" s="357"/>
      <c r="G158" s="357"/>
      <c r="H158" s="357"/>
      <c r="I158" s="357"/>
      <c r="J158" s="357"/>
      <c r="K158" s="361"/>
      <c r="L158" s="357"/>
      <c r="M158" s="357"/>
      <c r="N158" s="357"/>
      <c r="O158" s="357"/>
      <c r="P158" s="357"/>
      <c r="Q158" s="357"/>
      <c r="R158" s="357"/>
      <c r="S158" s="357"/>
      <c r="U158" s="357"/>
      <c r="V158" s="357"/>
      <c r="W158" s="357"/>
      <c r="X158" s="357"/>
      <c r="Y158" s="357"/>
      <c r="Z158" s="357"/>
    </row>
    <row r="159" spans="1:26" ht="12.75" customHeight="1" x14ac:dyDescent="0.2">
      <c r="A159" s="357"/>
      <c r="B159" s="415"/>
      <c r="C159" s="357"/>
      <c r="D159" s="357"/>
      <c r="E159" s="357"/>
      <c r="F159" s="357"/>
      <c r="G159" s="357"/>
      <c r="H159" s="357"/>
      <c r="I159" s="357"/>
      <c r="J159" s="357"/>
      <c r="K159" s="361"/>
      <c r="L159" s="357"/>
      <c r="M159" s="357"/>
      <c r="N159" s="357"/>
      <c r="O159" s="357"/>
      <c r="P159" s="357"/>
      <c r="Q159" s="357"/>
      <c r="R159" s="357"/>
      <c r="S159" s="357"/>
      <c r="U159" s="357"/>
      <c r="V159" s="357"/>
      <c r="W159" s="357"/>
      <c r="X159" s="357"/>
      <c r="Y159" s="357"/>
      <c r="Z159" s="357"/>
    </row>
    <row r="160" spans="1:26" ht="12.75" customHeight="1" x14ac:dyDescent="0.2">
      <c r="A160" s="357"/>
      <c r="B160" s="415"/>
      <c r="C160" s="357"/>
      <c r="D160" s="357"/>
      <c r="E160" s="357"/>
      <c r="F160" s="357"/>
      <c r="G160" s="357"/>
      <c r="H160" s="357"/>
      <c r="I160" s="357"/>
      <c r="J160" s="357"/>
      <c r="K160" s="361"/>
      <c r="L160" s="357"/>
      <c r="M160" s="357"/>
      <c r="N160" s="357"/>
      <c r="O160" s="357"/>
      <c r="P160" s="357"/>
      <c r="Q160" s="357"/>
      <c r="R160" s="357"/>
      <c r="S160" s="357"/>
      <c r="U160" s="357"/>
      <c r="V160" s="357"/>
      <c r="W160" s="357"/>
      <c r="X160" s="357"/>
      <c r="Y160" s="357"/>
      <c r="Z160" s="357"/>
    </row>
    <row r="161" spans="1:26" ht="12.75" customHeight="1" x14ac:dyDescent="0.2">
      <c r="A161" s="357"/>
      <c r="B161" s="415"/>
      <c r="C161" s="357"/>
      <c r="D161" s="357"/>
      <c r="E161" s="357"/>
      <c r="F161" s="357"/>
      <c r="G161" s="357"/>
      <c r="H161" s="357"/>
      <c r="I161" s="357"/>
      <c r="J161" s="357"/>
      <c r="K161" s="361"/>
      <c r="L161" s="357"/>
      <c r="M161" s="357"/>
      <c r="N161" s="357"/>
      <c r="O161" s="357"/>
      <c r="P161" s="357"/>
      <c r="Q161" s="357"/>
      <c r="R161" s="357"/>
      <c r="S161" s="357"/>
      <c r="U161" s="357"/>
      <c r="V161" s="357"/>
      <c r="W161" s="357"/>
      <c r="X161" s="357"/>
      <c r="Y161" s="357"/>
      <c r="Z161" s="357"/>
    </row>
    <row r="162" spans="1:26" ht="12.75" customHeight="1" x14ac:dyDescent="0.2">
      <c r="A162" s="357"/>
      <c r="B162" s="415"/>
      <c r="C162" s="357"/>
      <c r="D162" s="357"/>
      <c r="E162" s="357"/>
      <c r="F162" s="357"/>
      <c r="G162" s="357"/>
      <c r="H162" s="357"/>
      <c r="I162" s="357"/>
      <c r="J162" s="357"/>
      <c r="K162" s="361"/>
      <c r="L162" s="357"/>
      <c r="M162" s="357"/>
      <c r="N162" s="357"/>
      <c r="O162" s="357"/>
      <c r="P162" s="357"/>
      <c r="Q162" s="357"/>
      <c r="R162" s="357"/>
      <c r="S162" s="357"/>
      <c r="U162" s="357"/>
      <c r="V162" s="357"/>
      <c r="W162" s="357"/>
      <c r="X162" s="357"/>
      <c r="Y162" s="357"/>
      <c r="Z162" s="357"/>
    </row>
    <row r="163" spans="1:26" ht="12.75" customHeight="1" x14ac:dyDescent="0.2">
      <c r="A163" s="357"/>
      <c r="B163" s="415"/>
      <c r="C163" s="357"/>
      <c r="D163" s="357"/>
      <c r="E163" s="357"/>
      <c r="F163" s="357"/>
      <c r="G163" s="357"/>
      <c r="H163" s="357"/>
      <c r="I163" s="357"/>
      <c r="J163" s="357"/>
      <c r="K163" s="361"/>
      <c r="L163" s="357"/>
      <c r="M163" s="357"/>
      <c r="N163" s="357"/>
      <c r="O163" s="357"/>
      <c r="P163" s="357"/>
      <c r="Q163" s="357"/>
      <c r="R163" s="357"/>
      <c r="S163" s="357"/>
      <c r="U163" s="357"/>
      <c r="V163" s="357"/>
      <c r="W163" s="357"/>
      <c r="X163" s="357"/>
      <c r="Y163" s="357"/>
      <c r="Z163" s="357"/>
    </row>
    <row r="164" spans="1:26" ht="12.75" customHeight="1" x14ac:dyDescent="0.2">
      <c r="A164" s="357"/>
      <c r="B164" s="415"/>
      <c r="C164" s="357"/>
      <c r="D164" s="357"/>
      <c r="E164" s="357"/>
      <c r="F164" s="357"/>
      <c r="G164" s="357"/>
      <c r="H164" s="357"/>
      <c r="I164" s="357"/>
      <c r="J164" s="357"/>
      <c r="K164" s="361"/>
      <c r="L164" s="357"/>
      <c r="M164" s="357"/>
      <c r="N164" s="357"/>
      <c r="O164" s="357"/>
      <c r="P164" s="357"/>
      <c r="Q164" s="357"/>
      <c r="R164" s="357"/>
      <c r="S164" s="357"/>
      <c r="U164" s="357"/>
      <c r="V164" s="357"/>
      <c r="W164" s="357"/>
      <c r="X164" s="357"/>
      <c r="Y164" s="357"/>
      <c r="Z164" s="357"/>
    </row>
    <row r="165" spans="1:26" ht="12.75" customHeight="1" x14ac:dyDescent="0.2">
      <c r="A165" s="357"/>
      <c r="B165" s="415"/>
      <c r="C165" s="357"/>
      <c r="D165" s="357"/>
      <c r="E165" s="357"/>
      <c r="F165" s="357"/>
      <c r="G165" s="357"/>
      <c r="H165" s="357"/>
      <c r="I165" s="357"/>
      <c r="J165" s="357"/>
      <c r="K165" s="361"/>
      <c r="L165" s="357"/>
      <c r="M165" s="357"/>
      <c r="N165" s="357"/>
      <c r="O165" s="357"/>
      <c r="P165" s="357"/>
      <c r="Q165" s="357"/>
      <c r="R165" s="357"/>
      <c r="S165" s="357"/>
      <c r="U165" s="357"/>
      <c r="V165" s="357"/>
      <c r="W165" s="357"/>
      <c r="X165" s="357"/>
      <c r="Y165" s="357"/>
      <c r="Z165" s="357"/>
    </row>
    <row r="166" spans="1:26" ht="12.75" customHeight="1" x14ac:dyDescent="0.2">
      <c r="A166" s="357"/>
      <c r="B166" s="415"/>
      <c r="C166" s="357"/>
      <c r="D166" s="357"/>
      <c r="E166" s="357"/>
      <c r="F166" s="357"/>
      <c r="G166" s="357"/>
      <c r="H166" s="357"/>
      <c r="I166" s="357"/>
      <c r="J166" s="357"/>
      <c r="K166" s="361"/>
      <c r="L166" s="357"/>
      <c r="M166" s="357"/>
      <c r="N166" s="357"/>
      <c r="O166" s="357"/>
      <c r="P166" s="357"/>
      <c r="Q166" s="357"/>
      <c r="R166" s="357"/>
      <c r="S166" s="357"/>
      <c r="U166" s="357"/>
      <c r="V166" s="357"/>
      <c r="W166" s="357"/>
      <c r="X166" s="357"/>
      <c r="Y166" s="357"/>
      <c r="Z166" s="357"/>
    </row>
    <row r="167" spans="1:26" ht="12.75" customHeight="1" x14ac:dyDescent="0.2">
      <c r="A167" s="357"/>
      <c r="B167" s="415"/>
      <c r="C167" s="357"/>
      <c r="D167" s="357"/>
      <c r="E167" s="357"/>
      <c r="F167" s="357"/>
      <c r="G167" s="357"/>
      <c r="H167" s="357"/>
      <c r="I167" s="357"/>
      <c r="J167" s="357"/>
      <c r="K167" s="361"/>
      <c r="L167" s="357"/>
      <c r="M167" s="357"/>
      <c r="N167" s="357"/>
      <c r="O167" s="357"/>
      <c r="P167" s="357"/>
      <c r="Q167" s="357"/>
      <c r="R167" s="357"/>
      <c r="S167" s="357"/>
      <c r="U167" s="357"/>
      <c r="V167" s="357"/>
      <c r="W167" s="357"/>
      <c r="X167" s="357"/>
      <c r="Y167" s="357"/>
      <c r="Z167" s="357"/>
    </row>
    <row r="168" spans="1:26" ht="12.75" customHeight="1" x14ac:dyDescent="0.2">
      <c r="A168" s="357"/>
      <c r="B168" s="415"/>
      <c r="C168" s="357"/>
      <c r="D168" s="357"/>
      <c r="E168" s="357"/>
      <c r="F168" s="357"/>
      <c r="G168" s="357"/>
      <c r="H168" s="357"/>
      <c r="I168" s="357"/>
      <c r="J168" s="357"/>
      <c r="K168" s="361"/>
      <c r="L168" s="357"/>
      <c r="M168" s="357"/>
      <c r="N168" s="357"/>
      <c r="O168" s="357"/>
      <c r="P168" s="357"/>
      <c r="Q168" s="357"/>
      <c r="R168" s="357"/>
      <c r="S168" s="357"/>
      <c r="U168" s="357"/>
      <c r="V168" s="357"/>
      <c r="W168" s="357"/>
      <c r="X168" s="357"/>
      <c r="Y168" s="357"/>
      <c r="Z168" s="357"/>
    </row>
    <row r="169" spans="1:26" ht="12.75" customHeight="1" x14ac:dyDescent="0.2">
      <c r="A169" s="357"/>
      <c r="B169" s="415"/>
      <c r="C169" s="357"/>
      <c r="D169" s="357"/>
      <c r="E169" s="357"/>
      <c r="F169" s="357"/>
      <c r="G169" s="357"/>
      <c r="H169" s="357"/>
      <c r="I169" s="357"/>
      <c r="J169" s="357"/>
      <c r="K169" s="361"/>
      <c r="L169" s="357"/>
      <c r="M169" s="357"/>
      <c r="N169" s="357"/>
      <c r="O169" s="357"/>
      <c r="P169" s="357"/>
      <c r="Q169" s="357"/>
      <c r="R169" s="357"/>
      <c r="S169" s="357"/>
      <c r="U169" s="357"/>
      <c r="V169" s="357"/>
      <c r="W169" s="357"/>
      <c r="X169" s="357"/>
      <c r="Y169" s="357"/>
      <c r="Z169" s="357"/>
    </row>
    <row r="170" spans="1:26" ht="12.75" customHeight="1" x14ac:dyDescent="0.2">
      <c r="A170" s="357"/>
      <c r="B170" s="415"/>
      <c r="C170" s="357"/>
      <c r="D170" s="357"/>
      <c r="E170" s="357"/>
      <c r="F170" s="357"/>
      <c r="G170" s="357"/>
      <c r="H170" s="357"/>
      <c r="I170" s="357"/>
      <c r="J170" s="357"/>
      <c r="K170" s="361"/>
      <c r="L170" s="357"/>
      <c r="M170" s="357"/>
      <c r="N170" s="357"/>
      <c r="O170" s="357"/>
      <c r="P170" s="357"/>
      <c r="Q170" s="357"/>
      <c r="R170" s="357"/>
      <c r="S170" s="357"/>
      <c r="U170" s="357"/>
      <c r="V170" s="357"/>
      <c r="W170" s="357"/>
      <c r="X170" s="357"/>
      <c r="Y170" s="357"/>
      <c r="Z170" s="357"/>
    </row>
    <row r="171" spans="1:26" ht="12.75" customHeight="1" x14ac:dyDescent="0.2">
      <c r="A171" s="357"/>
      <c r="B171" s="415"/>
      <c r="C171" s="357"/>
      <c r="D171" s="357"/>
      <c r="E171" s="357"/>
      <c r="F171" s="357"/>
      <c r="G171" s="357"/>
      <c r="H171" s="357"/>
      <c r="I171" s="357"/>
      <c r="J171" s="357"/>
      <c r="K171" s="361"/>
      <c r="L171" s="357"/>
      <c r="M171" s="357"/>
      <c r="N171" s="357"/>
      <c r="O171" s="357"/>
      <c r="P171" s="357"/>
      <c r="Q171" s="357"/>
      <c r="R171" s="357"/>
      <c r="S171" s="357"/>
      <c r="U171" s="357"/>
      <c r="V171" s="357"/>
      <c r="W171" s="357"/>
      <c r="X171" s="357"/>
      <c r="Y171" s="357"/>
      <c r="Z171" s="357"/>
    </row>
    <row r="172" spans="1:26" ht="12.75" customHeight="1" x14ac:dyDescent="0.2">
      <c r="A172" s="357"/>
      <c r="B172" s="415"/>
      <c r="C172" s="357"/>
      <c r="D172" s="357"/>
      <c r="E172" s="357"/>
      <c r="F172" s="357"/>
      <c r="G172" s="357"/>
      <c r="H172" s="357"/>
      <c r="I172" s="357"/>
      <c r="J172" s="357"/>
      <c r="K172" s="361"/>
      <c r="L172" s="357"/>
      <c r="M172" s="357"/>
      <c r="N172" s="357"/>
      <c r="O172" s="357"/>
      <c r="P172" s="357"/>
      <c r="Q172" s="357"/>
      <c r="R172" s="357"/>
      <c r="S172" s="357"/>
      <c r="U172" s="357"/>
      <c r="V172" s="357"/>
      <c r="W172" s="357"/>
      <c r="X172" s="357"/>
      <c r="Y172" s="357"/>
      <c r="Z172" s="357"/>
    </row>
    <row r="173" spans="1:26" ht="12.75" customHeight="1" x14ac:dyDescent="0.2">
      <c r="A173" s="357"/>
      <c r="B173" s="415"/>
      <c r="C173" s="357"/>
      <c r="D173" s="357"/>
      <c r="E173" s="357"/>
      <c r="F173" s="357"/>
      <c r="G173" s="357"/>
      <c r="H173" s="357"/>
      <c r="I173" s="357"/>
      <c r="J173" s="357"/>
      <c r="K173" s="361"/>
      <c r="L173" s="357"/>
      <c r="M173" s="357"/>
      <c r="N173" s="357"/>
      <c r="O173" s="357"/>
      <c r="P173" s="357"/>
      <c r="Q173" s="357"/>
      <c r="R173" s="357"/>
      <c r="S173" s="357"/>
      <c r="U173" s="357"/>
      <c r="V173" s="357"/>
      <c r="W173" s="357"/>
      <c r="X173" s="357"/>
      <c r="Y173" s="357"/>
      <c r="Z173" s="357"/>
    </row>
    <row r="174" spans="1:26" ht="12.75" customHeight="1" x14ac:dyDescent="0.2">
      <c r="A174" s="357"/>
      <c r="B174" s="415"/>
      <c r="C174" s="357"/>
      <c r="D174" s="357"/>
      <c r="E174" s="357"/>
      <c r="F174" s="357"/>
      <c r="G174" s="357"/>
      <c r="H174" s="357"/>
      <c r="I174" s="357"/>
      <c r="J174" s="357"/>
      <c r="K174" s="361"/>
      <c r="L174" s="357"/>
      <c r="M174" s="357"/>
      <c r="N174" s="357"/>
      <c r="O174" s="357"/>
      <c r="P174" s="357"/>
      <c r="Q174" s="357"/>
      <c r="R174" s="357"/>
      <c r="S174" s="357"/>
      <c r="U174" s="357"/>
      <c r="V174" s="357"/>
      <c r="W174" s="357"/>
      <c r="X174" s="357"/>
      <c r="Y174" s="357"/>
      <c r="Z174" s="357"/>
    </row>
    <row r="175" spans="1:26" ht="12.75" customHeight="1" x14ac:dyDescent="0.2">
      <c r="A175" s="357"/>
      <c r="B175" s="415"/>
      <c r="C175" s="357"/>
      <c r="D175" s="357"/>
      <c r="E175" s="357"/>
      <c r="F175" s="357"/>
      <c r="G175" s="357"/>
      <c r="H175" s="357"/>
      <c r="I175" s="357"/>
      <c r="J175" s="357"/>
      <c r="K175" s="361"/>
      <c r="L175" s="357"/>
      <c r="M175" s="357"/>
      <c r="N175" s="357"/>
      <c r="O175" s="357"/>
      <c r="P175" s="357"/>
      <c r="Q175" s="357"/>
      <c r="R175" s="357"/>
      <c r="S175" s="357"/>
      <c r="U175" s="357"/>
      <c r="V175" s="357"/>
      <c r="W175" s="357"/>
      <c r="X175" s="357"/>
      <c r="Y175" s="357"/>
      <c r="Z175" s="357"/>
    </row>
    <row r="176" spans="1:26" ht="12.75" customHeight="1" x14ac:dyDescent="0.2">
      <c r="A176" s="357"/>
      <c r="B176" s="415"/>
      <c r="C176" s="357"/>
      <c r="D176" s="357"/>
      <c r="E176" s="357"/>
      <c r="F176" s="357"/>
      <c r="G176" s="357"/>
      <c r="H176" s="357"/>
      <c r="I176" s="357"/>
      <c r="J176" s="357"/>
      <c r="K176" s="361"/>
      <c r="L176" s="357"/>
      <c r="M176" s="357"/>
      <c r="N176" s="357"/>
      <c r="O176" s="357"/>
      <c r="P176" s="357"/>
      <c r="Q176" s="357"/>
      <c r="R176" s="357"/>
      <c r="S176" s="357"/>
      <c r="U176" s="357"/>
      <c r="V176" s="357"/>
      <c r="W176" s="357"/>
      <c r="X176" s="357"/>
      <c r="Y176" s="357"/>
      <c r="Z176" s="357"/>
    </row>
    <row r="177" spans="1:26" ht="12.75" customHeight="1" x14ac:dyDescent="0.2">
      <c r="A177" s="357"/>
      <c r="B177" s="415"/>
      <c r="C177" s="357"/>
      <c r="D177" s="357"/>
      <c r="E177" s="357"/>
      <c r="F177" s="357"/>
      <c r="G177" s="357"/>
      <c r="H177" s="357"/>
      <c r="I177" s="357"/>
      <c r="J177" s="357"/>
      <c r="K177" s="361"/>
      <c r="L177" s="357"/>
      <c r="M177" s="357"/>
      <c r="N177" s="357"/>
      <c r="O177" s="357"/>
      <c r="P177" s="357"/>
      <c r="Q177" s="357"/>
      <c r="R177" s="357"/>
      <c r="S177" s="357"/>
      <c r="U177" s="357"/>
      <c r="V177" s="357"/>
      <c r="W177" s="357"/>
      <c r="X177" s="357"/>
      <c r="Y177" s="357"/>
      <c r="Z177" s="357"/>
    </row>
    <row r="178" spans="1:26" ht="12.75" customHeight="1" x14ac:dyDescent="0.2">
      <c r="A178" s="357"/>
      <c r="B178" s="415"/>
      <c r="C178" s="357"/>
      <c r="D178" s="357"/>
      <c r="E178" s="357"/>
      <c r="F178" s="357"/>
      <c r="G178" s="357"/>
      <c r="H178" s="357"/>
      <c r="I178" s="357"/>
      <c r="J178" s="357"/>
      <c r="K178" s="361"/>
      <c r="L178" s="357"/>
      <c r="M178" s="357"/>
      <c r="N178" s="357"/>
      <c r="O178" s="357"/>
      <c r="P178" s="357"/>
      <c r="Q178" s="357"/>
      <c r="R178" s="357"/>
      <c r="S178" s="357"/>
      <c r="U178" s="357"/>
      <c r="V178" s="357"/>
      <c r="W178" s="357"/>
      <c r="X178" s="357"/>
      <c r="Y178" s="357"/>
      <c r="Z178" s="357"/>
    </row>
    <row r="179" spans="1:26" ht="12.75" customHeight="1" x14ac:dyDescent="0.2">
      <c r="A179" s="357"/>
      <c r="B179" s="415"/>
      <c r="C179" s="357"/>
      <c r="D179" s="357"/>
      <c r="E179" s="357"/>
      <c r="F179" s="357"/>
      <c r="G179" s="357"/>
      <c r="H179" s="357"/>
      <c r="I179" s="357"/>
      <c r="J179" s="357"/>
      <c r="K179" s="361"/>
      <c r="L179" s="357"/>
      <c r="M179" s="357"/>
      <c r="N179" s="357"/>
      <c r="O179" s="357"/>
      <c r="P179" s="357"/>
      <c r="Q179" s="357"/>
      <c r="R179" s="357"/>
      <c r="S179" s="357"/>
      <c r="U179" s="357"/>
      <c r="V179" s="357"/>
      <c r="W179" s="357"/>
      <c r="X179" s="357"/>
      <c r="Y179" s="357"/>
      <c r="Z179" s="357"/>
    </row>
    <row r="180" spans="1:26" ht="12.75" customHeight="1" x14ac:dyDescent="0.2">
      <c r="A180" s="357"/>
      <c r="B180" s="415"/>
      <c r="C180" s="357"/>
      <c r="D180" s="357"/>
      <c r="E180" s="357"/>
      <c r="F180" s="357"/>
      <c r="G180" s="357"/>
      <c r="H180" s="357"/>
      <c r="I180" s="357"/>
      <c r="J180" s="357"/>
      <c r="K180" s="361"/>
      <c r="L180" s="357"/>
      <c r="M180" s="357"/>
      <c r="N180" s="357"/>
      <c r="O180" s="357"/>
      <c r="P180" s="357"/>
      <c r="Q180" s="357"/>
      <c r="R180" s="357"/>
      <c r="S180" s="357"/>
      <c r="U180" s="357"/>
      <c r="V180" s="357"/>
      <c r="W180" s="357"/>
      <c r="X180" s="357"/>
      <c r="Y180" s="357"/>
      <c r="Z180" s="357"/>
    </row>
    <row r="181" spans="1:26" ht="12.75" customHeight="1" x14ac:dyDescent="0.2">
      <c r="A181" s="357"/>
      <c r="B181" s="415"/>
      <c r="C181" s="357"/>
      <c r="D181" s="357"/>
      <c r="E181" s="357"/>
      <c r="F181" s="357"/>
      <c r="G181" s="357"/>
      <c r="H181" s="357"/>
      <c r="I181" s="357"/>
      <c r="J181" s="357"/>
      <c r="K181" s="361"/>
      <c r="L181" s="357"/>
      <c r="M181" s="357"/>
      <c r="N181" s="357"/>
      <c r="O181" s="357"/>
      <c r="P181" s="357"/>
      <c r="Q181" s="357"/>
      <c r="R181" s="357"/>
      <c r="S181" s="357"/>
      <c r="U181" s="357"/>
      <c r="V181" s="357"/>
      <c r="W181" s="357"/>
      <c r="X181" s="357"/>
      <c r="Y181" s="357"/>
      <c r="Z181" s="357"/>
    </row>
    <row r="182" spans="1:26" ht="12.75" customHeight="1" x14ac:dyDescent="0.2">
      <c r="A182" s="357"/>
      <c r="B182" s="415"/>
      <c r="C182" s="357"/>
      <c r="D182" s="357"/>
      <c r="E182" s="357"/>
      <c r="F182" s="357"/>
      <c r="G182" s="357"/>
      <c r="H182" s="357"/>
      <c r="I182" s="357"/>
      <c r="J182" s="357"/>
      <c r="K182" s="361"/>
      <c r="L182" s="357"/>
      <c r="M182" s="357"/>
      <c r="N182" s="357"/>
      <c r="O182" s="357"/>
      <c r="P182" s="357"/>
      <c r="Q182" s="357"/>
      <c r="R182" s="357"/>
      <c r="S182" s="357"/>
      <c r="U182" s="357"/>
      <c r="V182" s="357"/>
      <c r="W182" s="357"/>
      <c r="X182" s="357"/>
      <c r="Y182" s="357"/>
      <c r="Z182" s="357"/>
    </row>
    <row r="183" spans="1:26" ht="12.75" customHeight="1" x14ac:dyDescent="0.2">
      <c r="A183" s="357"/>
      <c r="B183" s="415"/>
      <c r="C183" s="357"/>
      <c r="D183" s="357"/>
      <c r="E183" s="357"/>
      <c r="F183" s="357"/>
      <c r="G183" s="357"/>
      <c r="H183" s="357"/>
      <c r="I183" s="357"/>
      <c r="J183" s="357"/>
      <c r="K183" s="361"/>
      <c r="L183" s="357"/>
      <c r="M183" s="357"/>
      <c r="N183" s="357"/>
      <c r="O183" s="357"/>
      <c r="P183" s="357"/>
      <c r="Q183" s="357"/>
      <c r="R183" s="357"/>
      <c r="S183" s="357"/>
      <c r="U183" s="357"/>
      <c r="V183" s="357"/>
      <c r="W183" s="357"/>
      <c r="X183" s="357"/>
      <c r="Y183" s="357"/>
      <c r="Z183" s="357"/>
    </row>
    <row r="184" spans="1:26" ht="12.75" customHeight="1" x14ac:dyDescent="0.2">
      <c r="A184" s="357"/>
      <c r="B184" s="415"/>
      <c r="C184" s="357"/>
      <c r="D184" s="357"/>
      <c r="E184" s="357"/>
      <c r="F184" s="357"/>
      <c r="G184" s="357"/>
      <c r="H184" s="357"/>
      <c r="I184" s="357"/>
      <c r="J184" s="357"/>
      <c r="K184" s="361"/>
      <c r="L184" s="357"/>
      <c r="M184" s="357"/>
      <c r="N184" s="357"/>
      <c r="O184" s="357"/>
      <c r="P184" s="357"/>
      <c r="Q184" s="357"/>
      <c r="R184" s="357"/>
      <c r="S184" s="357"/>
      <c r="U184" s="357"/>
      <c r="V184" s="357"/>
      <c r="W184" s="357"/>
      <c r="X184" s="357"/>
      <c r="Y184" s="357"/>
      <c r="Z184" s="357"/>
    </row>
    <row r="185" spans="1:26" ht="12.75" customHeight="1" x14ac:dyDescent="0.2">
      <c r="A185" s="357"/>
      <c r="B185" s="415"/>
      <c r="C185" s="357"/>
      <c r="D185" s="357"/>
      <c r="E185" s="357"/>
      <c r="F185" s="357"/>
      <c r="G185" s="357"/>
      <c r="H185" s="357"/>
      <c r="I185" s="357"/>
      <c r="J185" s="357"/>
      <c r="K185" s="361"/>
      <c r="L185" s="357"/>
      <c r="M185" s="357"/>
      <c r="N185" s="357"/>
      <c r="O185" s="357"/>
      <c r="P185" s="357"/>
      <c r="Q185" s="357"/>
      <c r="R185" s="357"/>
      <c r="S185" s="357"/>
      <c r="U185" s="357"/>
      <c r="V185" s="357"/>
      <c r="W185" s="357"/>
      <c r="X185" s="357"/>
      <c r="Y185" s="357"/>
      <c r="Z185" s="357"/>
    </row>
    <row r="186" spans="1:26" ht="12.75" customHeight="1" x14ac:dyDescent="0.2">
      <c r="A186" s="357"/>
      <c r="B186" s="415"/>
      <c r="C186" s="357"/>
      <c r="D186" s="357"/>
      <c r="E186" s="357"/>
      <c r="F186" s="357"/>
      <c r="G186" s="357"/>
      <c r="H186" s="357"/>
      <c r="I186" s="357"/>
      <c r="J186" s="357"/>
      <c r="K186" s="361"/>
      <c r="L186" s="357"/>
      <c r="M186" s="357"/>
      <c r="N186" s="357"/>
      <c r="O186" s="357"/>
      <c r="P186" s="357"/>
      <c r="Q186" s="357"/>
      <c r="R186" s="357"/>
      <c r="S186" s="357"/>
      <c r="U186" s="357"/>
      <c r="V186" s="357"/>
      <c r="W186" s="357"/>
      <c r="X186" s="357"/>
      <c r="Y186" s="357"/>
      <c r="Z186" s="357"/>
    </row>
    <row r="187" spans="1:26" ht="12.75" customHeight="1" x14ac:dyDescent="0.2">
      <c r="A187" s="357"/>
      <c r="B187" s="415"/>
      <c r="C187" s="357"/>
      <c r="D187" s="357"/>
      <c r="E187" s="357"/>
      <c r="F187" s="357"/>
      <c r="G187" s="357"/>
      <c r="H187" s="357"/>
      <c r="I187" s="357"/>
      <c r="J187" s="357"/>
      <c r="K187" s="361"/>
      <c r="L187" s="357"/>
      <c r="M187" s="357"/>
      <c r="N187" s="357"/>
      <c r="O187" s="357"/>
      <c r="P187" s="357"/>
      <c r="Q187" s="357"/>
      <c r="R187" s="357"/>
      <c r="S187" s="357"/>
      <c r="U187" s="357"/>
      <c r="V187" s="357"/>
      <c r="W187" s="357"/>
      <c r="X187" s="357"/>
      <c r="Y187" s="357"/>
      <c r="Z187" s="357"/>
    </row>
    <row r="188" spans="1:26" ht="12.75" customHeight="1" x14ac:dyDescent="0.2">
      <c r="A188" s="357"/>
      <c r="B188" s="415"/>
      <c r="C188" s="357"/>
      <c r="D188" s="357"/>
      <c r="E188" s="357"/>
      <c r="F188" s="357"/>
      <c r="G188" s="357"/>
      <c r="H188" s="357"/>
      <c r="I188" s="357"/>
      <c r="J188" s="357"/>
      <c r="K188" s="361"/>
      <c r="L188" s="357"/>
      <c r="M188" s="357"/>
      <c r="N188" s="357"/>
      <c r="O188" s="357"/>
      <c r="P188" s="357"/>
      <c r="Q188" s="357"/>
      <c r="R188" s="357"/>
      <c r="S188" s="357"/>
      <c r="U188" s="357"/>
      <c r="V188" s="357"/>
      <c r="W188" s="357"/>
      <c r="X188" s="357"/>
      <c r="Y188" s="357"/>
      <c r="Z188" s="357"/>
    </row>
    <row r="189" spans="1:26" ht="12.75" customHeight="1" x14ac:dyDescent="0.2">
      <c r="A189" s="357"/>
      <c r="B189" s="415"/>
      <c r="C189" s="357"/>
      <c r="D189" s="357"/>
      <c r="E189" s="357"/>
      <c r="F189" s="357"/>
      <c r="G189" s="357"/>
      <c r="H189" s="357"/>
      <c r="I189" s="357"/>
      <c r="J189" s="357"/>
      <c r="K189" s="361"/>
      <c r="L189" s="357"/>
      <c r="M189" s="357"/>
      <c r="N189" s="357"/>
      <c r="O189" s="357"/>
      <c r="P189" s="357"/>
      <c r="Q189" s="357"/>
      <c r="R189" s="357"/>
      <c r="S189" s="357"/>
      <c r="U189" s="357"/>
      <c r="V189" s="357"/>
      <c r="W189" s="357"/>
      <c r="X189" s="357"/>
      <c r="Y189" s="357"/>
      <c r="Z189" s="357"/>
    </row>
    <row r="190" spans="1:26" ht="12.75" customHeight="1" x14ac:dyDescent="0.2">
      <c r="A190" s="357"/>
      <c r="B190" s="415"/>
      <c r="C190" s="357"/>
      <c r="D190" s="357"/>
      <c r="E190" s="357"/>
      <c r="F190" s="357"/>
      <c r="G190" s="357"/>
      <c r="H190" s="357"/>
      <c r="I190" s="357"/>
      <c r="J190" s="357"/>
      <c r="K190" s="361"/>
      <c r="L190" s="357"/>
      <c r="M190" s="357"/>
      <c r="N190" s="357"/>
      <c r="O190" s="357"/>
      <c r="P190" s="357"/>
      <c r="Q190" s="357"/>
      <c r="R190" s="357"/>
      <c r="S190" s="357"/>
      <c r="U190" s="357"/>
      <c r="V190" s="357"/>
      <c r="W190" s="357"/>
      <c r="X190" s="357"/>
      <c r="Y190" s="357"/>
      <c r="Z190" s="357"/>
    </row>
    <row r="191" spans="1:26" ht="12.75" customHeight="1" x14ac:dyDescent="0.2">
      <c r="A191" s="357"/>
      <c r="B191" s="415"/>
      <c r="C191" s="357"/>
      <c r="D191" s="357"/>
      <c r="E191" s="357"/>
      <c r="F191" s="357"/>
      <c r="G191" s="357"/>
      <c r="H191" s="357"/>
      <c r="I191" s="357"/>
      <c r="J191" s="357"/>
      <c r="K191" s="361"/>
      <c r="L191" s="357"/>
      <c r="M191" s="357"/>
      <c r="N191" s="357"/>
      <c r="O191" s="357"/>
      <c r="P191" s="357"/>
      <c r="Q191" s="357"/>
      <c r="R191" s="357"/>
      <c r="S191" s="357"/>
      <c r="U191" s="357"/>
      <c r="V191" s="357"/>
      <c r="W191" s="357"/>
      <c r="X191" s="357"/>
      <c r="Y191" s="357"/>
      <c r="Z191" s="357"/>
    </row>
    <row r="192" spans="1:26" ht="12.75" customHeight="1" x14ac:dyDescent="0.2">
      <c r="A192" s="357"/>
      <c r="B192" s="415"/>
      <c r="C192" s="357"/>
      <c r="D192" s="357"/>
      <c r="E192" s="357"/>
      <c r="F192" s="357"/>
      <c r="G192" s="357"/>
      <c r="H192" s="357"/>
      <c r="I192" s="357"/>
      <c r="J192" s="357"/>
      <c r="K192" s="361"/>
      <c r="L192" s="357"/>
      <c r="M192" s="357"/>
      <c r="N192" s="357"/>
      <c r="O192" s="357"/>
      <c r="P192" s="357"/>
      <c r="Q192" s="357"/>
      <c r="R192" s="357"/>
      <c r="S192" s="357"/>
      <c r="U192" s="357"/>
      <c r="V192" s="357"/>
      <c r="W192" s="357"/>
      <c r="X192" s="357"/>
      <c r="Y192" s="357"/>
      <c r="Z192" s="357"/>
    </row>
    <row r="193" spans="1:26" ht="12.75" customHeight="1" x14ac:dyDescent="0.2">
      <c r="A193" s="357"/>
      <c r="B193" s="415"/>
      <c r="C193" s="357"/>
      <c r="D193" s="357"/>
      <c r="E193" s="357"/>
      <c r="F193" s="357"/>
      <c r="G193" s="357"/>
      <c r="H193" s="357"/>
      <c r="I193" s="357"/>
      <c r="J193" s="357"/>
      <c r="K193" s="361"/>
      <c r="L193" s="357"/>
      <c r="M193" s="357"/>
      <c r="N193" s="357"/>
      <c r="O193" s="357"/>
      <c r="P193" s="357"/>
      <c r="Q193" s="357"/>
      <c r="R193" s="357"/>
      <c r="S193" s="357"/>
      <c r="U193" s="357"/>
      <c r="V193" s="357"/>
      <c r="W193" s="357"/>
      <c r="X193" s="357"/>
      <c r="Y193" s="357"/>
      <c r="Z193" s="357"/>
    </row>
    <row r="194" spans="1:26" ht="12.75" customHeight="1" x14ac:dyDescent="0.2">
      <c r="A194" s="357"/>
      <c r="B194" s="415"/>
      <c r="C194" s="357"/>
      <c r="D194" s="357"/>
      <c r="E194" s="357"/>
      <c r="F194" s="357"/>
      <c r="G194" s="357"/>
      <c r="H194" s="357"/>
      <c r="I194" s="357"/>
      <c r="J194" s="357"/>
      <c r="K194" s="361"/>
      <c r="L194" s="357"/>
      <c r="M194" s="357"/>
      <c r="N194" s="357"/>
      <c r="O194" s="357"/>
      <c r="P194" s="357"/>
      <c r="Q194" s="357"/>
      <c r="R194" s="357"/>
      <c r="S194" s="357"/>
      <c r="U194" s="357"/>
      <c r="V194" s="357"/>
      <c r="W194" s="357"/>
      <c r="X194" s="357"/>
      <c r="Y194" s="357"/>
      <c r="Z194" s="357"/>
    </row>
    <row r="195" spans="1:26" ht="12.75" customHeight="1" x14ac:dyDescent="0.2">
      <c r="A195" s="357"/>
      <c r="B195" s="415"/>
      <c r="C195" s="357"/>
      <c r="D195" s="357"/>
      <c r="E195" s="357"/>
      <c r="F195" s="357"/>
      <c r="G195" s="357"/>
      <c r="H195" s="357"/>
      <c r="I195" s="357"/>
      <c r="J195" s="357"/>
      <c r="K195" s="361"/>
      <c r="L195" s="357"/>
      <c r="M195" s="357"/>
      <c r="N195" s="357"/>
      <c r="O195" s="357"/>
      <c r="P195" s="357"/>
      <c r="Q195" s="357"/>
      <c r="R195" s="357"/>
      <c r="S195" s="357"/>
      <c r="U195" s="357"/>
      <c r="V195" s="357"/>
      <c r="W195" s="357"/>
      <c r="X195" s="357"/>
      <c r="Y195" s="357"/>
      <c r="Z195" s="357"/>
    </row>
    <row r="196" spans="1:26" ht="12.75" customHeight="1" x14ac:dyDescent="0.2">
      <c r="A196" s="357"/>
      <c r="B196" s="415"/>
      <c r="C196" s="357"/>
      <c r="D196" s="357"/>
      <c r="E196" s="357"/>
      <c r="F196" s="357"/>
      <c r="G196" s="357"/>
      <c r="H196" s="357"/>
      <c r="I196" s="357"/>
      <c r="J196" s="357"/>
      <c r="K196" s="361"/>
      <c r="L196" s="357"/>
      <c r="M196" s="357"/>
      <c r="N196" s="357"/>
      <c r="O196" s="357"/>
      <c r="P196" s="357"/>
      <c r="Q196" s="357"/>
      <c r="R196" s="357"/>
      <c r="S196" s="357"/>
      <c r="U196" s="357"/>
      <c r="V196" s="357"/>
      <c r="W196" s="357"/>
      <c r="X196" s="357"/>
      <c r="Y196" s="357"/>
      <c r="Z196" s="357"/>
    </row>
    <row r="197" spans="1:26" ht="12.75" customHeight="1" x14ac:dyDescent="0.2">
      <c r="A197" s="357"/>
      <c r="B197" s="415"/>
      <c r="C197" s="357"/>
      <c r="D197" s="357"/>
      <c r="E197" s="357"/>
      <c r="F197" s="357"/>
      <c r="G197" s="357"/>
      <c r="H197" s="357"/>
      <c r="I197" s="357"/>
      <c r="J197" s="357"/>
      <c r="K197" s="361"/>
      <c r="L197" s="357"/>
      <c r="M197" s="357"/>
      <c r="N197" s="357"/>
      <c r="O197" s="357"/>
      <c r="P197" s="357"/>
      <c r="Q197" s="357"/>
      <c r="R197" s="357"/>
      <c r="S197" s="357"/>
      <c r="U197" s="357"/>
      <c r="V197" s="357"/>
      <c r="W197" s="357"/>
      <c r="X197" s="357"/>
      <c r="Y197" s="357"/>
      <c r="Z197" s="357"/>
    </row>
    <row r="198" spans="1:26" ht="12.75" customHeight="1" x14ac:dyDescent="0.2">
      <c r="A198" s="357"/>
      <c r="B198" s="415"/>
      <c r="C198" s="357"/>
      <c r="D198" s="357"/>
      <c r="E198" s="357"/>
      <c r="F198" s="357"/>
      <c r="G198" s="357"/>
      <c r="H198" s="357"/>
      <c r="I198" s="357"/>
      <c r="J198" s="357"/>
      <c r="K198" s="361"/>
      <c r="L198" s="357"/>
      <c r="M198" s="357"/>
      <c r="N198" s="357"/>
      <c r="O198" s="357"/>
      <c r="P198" s="357"/>
      <c r="Q198" s="357"/>
      <c r="R198" s="357"/>
      <c r="S198" s="357"/>
      <c r="U198" s="357"/>
      <c r="V198" s="357"/>
      <c r="W198" s="357"/>
      <c r="X198" s="357"/>
      <c r="Y198" s="357"/>
      <c r="Z198" s="357"/>
    </row>
    <row r="199" spans="1:26" ht="12.75" customHeight="1" x14ac:dyDescent="0.2">
      <c r="A199" s="357"/>
      <c r="B199" s="415"/>
      <c r="C199" s="357"/>
      <c r="D199" s="357"/>
      <c r="E199" s="357"/>
      <c r="F199" s="357"/>
      <c r="G199" s="357"/>
      <c r="H199" s="357"/>
      <c r="I199" s="357"/>
      <c r="J199" s="357"/>
      <c r="K199" s="361"/>
      <c r="L199" s="357"/>
      <c r="M199" s="357"/>
      <c r="N199" s="357"/>
      <c r="O199" s="357"/>
      <c r="P199" s="357"/>
      <c r="Q199" s="357"/>
      <c r="R199" s="357"/>
      <c r="S199" s="357"/>
      <c r="U199" s="357"/>
      <c r="V199" s="357"/>
      <c r="W199" s="357"/>
      <c r="X199" s="357"/>
      <c r="Y199" s="357"/>
      <c r="Z199" s="357"/>
    </row>
    <row r="200" spans="1:26" ht="12.75" customHeight="1" x14ac:dyDescent="0.2">
      <c r="A200" s="357"/>
      <c r="B200" s="415"/>
      <c r="C200" s="357"/>
      <c r="D200" s="357"/>
      <c r="E200" s="357"/>
      <c r="F200" s="357"/>
      <c r="G200" s="357"/>
      <c r="H200" s="357"/>
      <c r="I200" s="357"/>
      <c r="J200" s="357"/>
      <c r="K200" s="361"/>
      <c r="L200" s="357"/>
      <c r="M200" s="357"/>
      <c r="N200" s="357"/>
      <c r="O200" s="357"/>
      <c r="P200" s="357"/>
      <c r="Q200" s="357"/>
      <c r="R200" s="357"/>
      <c r="S200" s="357"/>
      <c r="U200" s="357"/>
      <c r="V200" s="357"/>
      <c r="W200" s="357"/>
      <c r="X200" s="357"/>
      <c r="Y200" s="357"/>
      <c r="Z200" s="357"/>
    </row>
    <row r="201" spans="1:26" ht="12.75" customHeight="1" x14ac:dyDescent="0.2">
      <c r="A201" s="357"/>
      <c r="B201" s="415"/>
      <c r="C201" s="357"/>
      <c r="D201" s="357"/>
      <c r="E201" s="357"/>
      <c r="F201" s="357"/>
      <c r="G201" s="357"/>
      <c r="H201" s="357"/>
      <c r="I201" s="357"/>
      <c r="J201" s="357"/>
      <c r="K201" s="361"/>
      <c r="L201" s="357"/>
      <c r="M201" s="357"/>
      <c r="N201" s="357"/>
      <c r="O201" s="357"/>
      <c r="P201" s="357"/>
      <c r="Q201" s="357"/>
      <c r="R201" s="357"/>
      <c r="S201" s="357"/>
      <c r="U201" s="357"/>
      <c r="V201" s="357"/>
      <c r="W201" s="357"/>
      <c r="X201" s="357"/>
      <c r="Y201" s="357"/>
      <c r="Z201" s="357"/>
    </row>
    <row r="202" spans="1:26" ht="12.75" customHeight="1" x14ac:dyDescent="0.2">
      <c r="A202" s="357"/>
      <c r="B202" s="415"/>
      <c r="C202" s="357"/>
      <c r="D202" s="357"/>
      <c r="E202" s="357"/>
      <c r="F202" s="357"/>
      <c r="G202" s="357"/>
      <c r="H202" s="357"/>
      <c r="I202" s="357"/>
      <c r="J202" s="357"/>
      <c r="K202" s="361"/>
      <c r="L202" s="357"/>
      <c r="M202" s="357"/>
      <c r="N202" s="357"/>
      <c r="O202" s="357"/>
      <c r="P202" s="357"/>
      <c r="Q202" s="357"/>
      <c r="R202" s="357"/>
      <c r="S202" s="357"/>
      <c r="U202" s="357"/>
      <c r="V202" s="357"/>
      <c r="W202" s="357"/>
      <c r="X202" s="357"/>
      <c r="Y202" s="357"/>
      <c r="Z202" s="357"/>
    </row>
    <row r="203" spans="1:26" ht="12.75" customHeight="1" x14ac:dyDescent="0.2">
      <c r="A203" s="357"/>
      <c r="B203" s="415"/>
      <c r="C203" s="357"/>
      <c r="D203" s="357"/>
      <c r="E203" s="357"/>
      <c r="F203" s="357"/>
      <c r="G203" s="357"/>
      <c r="H203" s="357"/>
      <c r="I203" s="357"/>
      <c r="J203" s="357"/>
      <c r="K203" s="361"/>
      <c r="L203" s="357"/>
      <c r="M203" s="357"/>
      <c r="N203" s="357"/>
      <c r="O203" s="357"/>
      <c r="P203" s="357"/>
      <c r="Q203" s="357"/>
      <c r="R203" s="357"/>
      <c r="S203" s="357"/>
      <c r="U203" s="357"/>
      <c r="V203" s="357"/>
      <c r="W203" s="357"/>
      <c r="X203" s="357"/>
      <c r="Y203" s="357"/>
      <c r="Z203" s="357"/>
    </row>
    <row r="204" spans="1:26" ht="12.75" customHeight="1" x14ac:dyDescent="0.2">
      <c r="A204" s="357"/>
      <c r="B204" s="415"/>
      <c r="C204" s="357"/>
      <c r="D204" s="357"/>
      <c r="E204" s="357"/>
      <c r="F204" s="357"/>
      <c r="G204" s="357"/>
      <c r="H204" s="357"/>
      <c r="I204" s="357"/>
      <c r="J204" s="357"/>
      <c r="K204" s="361"/>
      <c r="L204" s="357"/>
      <c r="M204" s="357"/>
      <c r="N204" s="357"/>
      <c r="O204" s="357"/>
      <c r="P204" s="357"/>
      <c r="Q204" s="357"/>
      <c r="R204" s="357"/>
      <c r="S204" s="357"/>
      <c r="U204" s="357"/>
      <c r="V204" s="357"/>
      <c r="W204" s="357"/>
      <c r="X204" s="357"/>
      <c r="Y204" s="357"/>
      <c r="Z204" s="357"/>
    </row>
    <row r="205" spans="1:26" ht="12.75" customHeight="1" x14ac:dyDescent="0.2">
      <c r="A205" s="357"/>
      <c r="B205" s="415"/>
      <c r="C205" s="357"/>
      <c r="D205" s="357"/>
      <c r="E205" s="357"/>
      <c r="F205" s="357"/>
      <c r="G205" s="357"/>
      <c r="H205" s="357"/>
      <c r="I205" s="357"/>
      <c r="J205" s="357"/>
      <c r="K205" s="361"/>
      <c r="L205" s="357"/>
      <c r="M205" s="357"/>
      <c r="N205" s="357"/>
      <c r="O205" s="357"/>
      <c r="P205" s="357"/>
      <c r="Q205" s="357"/>
      <c r="R205" s="357"/>
      <c r="S205" s="357"/>
      <c r="U205" s="357"/>
      <c r="V205" s="357"/>
      <c r="W205" s="357"/>
      <c r="X205" s="357"/>
      <c r="Y205" s="357"/>
      <c r="Z205" s="357"/>
    </row>
    <row r="206" spans="1:26" ht="12.75" customHeight="1" x14ac:dyDescent="0.2">
      <c r="A206" s="357"/>
      <c r="B206" s="415"/>
      <c r="C206" s="357"/>
      <c r="D206" s="357"/>
      <c r="E206" s="357"/>
      <c r="F206" s="357"/>
      <c r="G206" s="357"/>
      <c r="H206" s="357"/>
      <c r="I206" s="357"/>
      <c r="J206" s="357"/>
      <c r="K206" s="361"/>
      <c r="L206" s="357"/>
      <c r="M206" s="357"/>
      <c r="N206" s="357"/>
      <c r="O206" s="357"/>
      <c r="P206" s="357"/>
      <c r="Q206" s="357"/>
      <c r="R206" s="357"/>
      <c r="S206" s="357"/>
      <c r="U206" s="357"/>
      <c r="V206" s="357"/>
      <c r="W206" s="357"/>
      <c r="X206" s="357"/>
      <c r="Y206" s="357"/>
      <c r="Z206" s="357"/>
    </row>
    <row r="207" spans="1:26" ht="12.75" customHeight="1" x14ac:dyDescent="0.2">
      <c r="A207" s="357"/>
      <c r="B207" s="415"/>
      <c r="C207" s="357"/>
      <c r="D207" s="357"/>
      <c r="E207" s="357"/>
      <c r="F207" s="357"/>
      <c r="G207" s="357"/>
      <c r="H207" s="357"/>
      <c r="I207" s="357"/>
      <c r="J207" s="357"/>
      <c r="K207" s="361"/>
      <c r="L207" s="357"/>
      <c r="M207" s="357"/>
      <c r="N207" s="357"/>
      <c r="O207" s="357"/>
      <c r="P207" s="357"/>
      <c r="Q207" s="357"/>
      <c r="R207" s="357"/>
      <c r="S207" s="357"/>
      <c r="U207" s="357"/>
      <c r="V207" s="357"/>
      <c r="W207" s="357"/>
      <c r="X207" s="357"/>
      <c r="Y207" s="357"/>
      <c r="Z207" s="357"/>
    </row>
    <row r="208" spans="1:26" ht="11.25" customHeight="1" x14ac:dyDescent="0.2">
      <c r="A208" s="357"/>
      <c r="B208" s="415"/>
      <c r="C208" s="357"/>
      <c r="D208" s="357"/>
      <c r="E208" s="357"/>
      <c r="F208" s="357"/>
      <c r="G208" s="357"/>
      <c r="H208" s="357"/>
      <c r="I208" s="357"/>
      <c r="J208" s="357"/>
      <c r="K208" s="361"/>
      <c r="L208" s="357"/>
      <c r="M208" s="357"/>
      <c r="N208" s="357"/>
      <c r="O208" s="357"/>
      <c r="P208" s="357"/>
      <c r="Q208" s="357"/>
      <c r="R208" s="357"/>
      <c r="S208" s="357"/>
      <c r="T208" s="357"/>
      <c r="U208" s="357"/>
      <c r="V208" s="357"/>
      <c r="W208" s="357"/>
      <c r="X208" s="357"/>
      <c r="Y208" s="357"/>
      <c r="Z208" s="357"/>
    </row>
    <row r="209" spans="1:26" ht="11.25" customHeight="1" x14ac:dyDescent="0.2">
      <c r="A209" s="357"/>
      <c r="B209" s="415"/>
      <c r="C209" s="357"/>
      <c r="D209" s="357"/>
      <c r="E209" s="357"/>
      <c r="F209" s="357"/>
      <c r="G209" s="357"/>
      <c r="H209" s="357"/>
      <c r="I209" s="357"/>
      <c r="J209" s="357"/>
      <c r="K209" s="361"/>
      <c r="L209" s="357"/>
      <c r="M209" s="357"/>
      <c r="N209" s="357"/>
      <c r="O209" s="357"/>
      <c r="P209" s="357"/>
      <c r="Q209" s="357"/>
      <c r="R209" s="357"/>
      <c r="S209" s="357"/>
      <c r="T209" s="357"/>
      <c r="U209" s="357"/>
      <c r="V209" s="357"/>
      <c r="W209" s="357"/>
      <c r="X209" s="357"/>
      <c r="Y209" s="357"/>
      <c r="Z209" s="357"/>
    </row>
    <row r="210" spans="1:26" ht="11.25" customHeight="1" x14ac:dyDescent="0.2">
      <c r="A210" s="357"/>
      <c r="B210" s="415"/>
      <c r="C210" s="357"/>
      <c r="D210" s="357"/>
      <c r="E210" s="357"/>
      <c r="F210" s="357"/>
      <c r="G210" s="357"/>
      <c r="H210" s="357"/>
      <c r="I210" s="357"/>
      <c r="J210" s="357"/>
      <c r="K210" s="361"/>
      <c r="L210" s="357"/>
      <c r="M210" s="357"/>
      <c r="N210" s="357"/>
      <c r="O210" s="357"/>
      <c r="P210" s="357"/>
      <c r="Q210" s="357"/>
      <c r="R210" s="357"/>
      <c r="S210" s="357"/>
      <c r="T210" s="357"/>
      <c r="U210" s="357"/>
      <c r="V210" s="357"/>
      <c r="W210" s="357"/>
      <c r="X210" s="357"/>
      <c r="Y210" s="357"/>
      <c r="Z210" s="357"/>
    </row>
    <row r="211" spans="1:26" ht="11.25" customHeight="1" x14ac:dyDescent="0.2">
      <c r="A211" s="357"/>
      <c r="B211" s="415"/>
      <c r="C211" s="357"/>
      <c r="D211" s="357"/>
      <c r="E211" s="357"/>
      <c r="F211" s="357"/>
      <c r="G211" s="357"/>
      <c r="H211" s="357"/>
      <c r="I211" s="357"/>
      <c r="J211" s="357"/>
      <c r="K211" s="361"/>
      <c r="L211" s="357"/>
      <c r="M211" s="357"/>
      <c r="N211" s="357"/>
      <c r="O211" s="357"/>
      <c r="P211" s="357"/>
      <c r="Q211" s="357"/>
      <c r="R211" s="357"/>
      <c r="S211" s="357"/>
      <c r="T211" s="357"/>
      <c r="U211" s="357"/>
      <c r="V211" s="357"/>
      <c r="W211" s="357"/>
      <c r="X211" s="357"/>
      <c r="Y211" s="357"/>
      <c r="Z211" s="357"/>
    </row>
    <row r="212" spans="1:26" ht="11.25" customHeight="1" x14ac:dyDescent="0.2">
      <c r="A212" s="357"/>
      <c r="B212" s="415"/>
      <c r="C212" s="357"/>
      <c r="D212" s="357"/>
      <c r="E212" s="357"/>
      <c r="F212" s="357"/>
      <c r="G212" s="357"/>
      <c r="H212" s="357"/>
      <c r="I212" s="357"/>
      <c r="J212" s="357"/>
      <c r="K212" s="361"/>
      <c r="L212" s="357"/>
      <c r="M212" s="357"/>
      <c r="N212" s="357"/>
      <c r="O212" s="357"/>
      <c r="P212" s="357"/>
      <c r="Q212" s="357"/>
      <c r="R212" s="357"/>
      <c r="S212" s="357"/>
      <c r="T212" s="357"/>
      <c r="U212" s="357"/>
      <c r="V212" s="357"/>
      <c r="W212" s="357"/>
      <c r="X212" s="357"/>
      <c r="Y212" s="357"/>
      <c r="Z212" s="357"/>
    </row>
    <row r="213" spans="1:26" ht="11.25" customHeight="1" x14ac:dyDescent="0.2">
      <c r="A213" s="357"/>
      <c r="B213" s="415"/>
      <c r="C213" s="357"/>
      <c r="D213" s="357"/>
      <c r="E213" s="357"/>
      <c r="F213" s="357"/>
      <c r="G213" s="357"/>
      <c r="H213" s="357"/>
      <c r="I213" s="357"/>
      <c r="J213" s="357"/>
      <c r="K213" s="361"/>
      <c r="L213" s="357"/>
      <c r="M213" s="357"/>
      <c r="N213" s="357"/>
      <c r="O213" s="357"/>
      <c r="P213" s="357"/>
      <c r="Q213" s="357"/>
      <c r="R213" s="357"/>
      <c r="S213" s="357"/>
      <c r="T213" s="357"/>
      <c r="U213" s="357"/>
      <c r="V213" s="357"/>
      <c r="W213" s="357"/>
      <c r="X213" s="357"/>
      <c r="Y213" s="357"/>
      <c r="Z213" s="357"/>
    </row>
    <row r="214" spans="1:26" ht="11.25" customHeight="1" x14ac:dyDescent="0.2">
      <c r="A214" s="357"/>
      <c r="B214" s="415"/>
      <c r="C214" s="357"/>
      <c r="D214" s="357"/>
      <c r="E214" s="357"/>
      <c r="F214" s="357"/>
      <c r="G214" s="357"/>
      <c r="H214" s="357"/>
      <c r="I214" s="357"/>
      <c r="J214" s="357"/>
      <c r="K214" s="361"/>
      <c r="L214" s="357"/>
      <c r="M214" s="357"/>
      <c r="N214" s="357"/>
      <c r="O214" s="357"/>
      <c r="P214" s="357"/>
      <c r="Q214" s="357"/>
      <c r="R214" s="357"/>
      <c r="S214" s="357"/>
      <c r="T214" s="357"/>
      <c r="U214" s="357"/>
      <c r="V214" s="357"/>
      <c r="W214" s="357"/>
      <c r="X214" s="357"/>
      <c r="Y214" s="357"/>
      <c r="Z214" s="357"/>
    </row>
    <row r="215" spans="1:26" ht="11.25" customHeight="1" x14ac:dyDescent="0.2">
      <c r="A215" s="357"/>
      <c r="B215" s="415"/>
      <c r="C215" s="357"/>
      <c r="D215" s="357"/>
      <c r="E215" s="357"/>
      <c r="F215" s="357"/>
      <c r="G215" s="357"/>
      <c r="H215" s="357"/>
      <c r="I215" s="357"/>
      <c r="J215" s="357"/>
      <c r="K215" s="361"/>
      <c r="L215" s="357"/>
      <c r="M215" s="357"/>
      <c r="N215" s="357"/>
      <c r="O215" s="357"/>
      <c r="P215" s="357"/>
      <c r="Q215" s="357"/>
      <c r="R215" s="357"/>
      <c r="S215" s="357"/>
      <c r="T215" s="357"/>
      <c r="U215" s="357"/>
      <c r="V215" s="357"/>
      <c r="W215" s="357"/>
      <c r="X215" s="357"/>
      <c r="Y215" s="357"/>
      <c r="Z215" s="357"/>
    </row>
    <row r="216" spans="1:26" ht="11.25" customHeight="1" x14ac:dyDescent="0.2">
      <c r="A216" s="357"/>
      <c r="B216" s="415"/>
      <c r="C216" s="357"/>
      <c r="D216" s="357"/>
      <c r="E216" s="357"/>
      <c r="F216" s="357"/>
      <c r="G216" s="357"/>
      <c r="H216" s="357"/>
      <c r="I216" s="357"/>
      <c r="J216" s="357"/>
      <c r="K216" s="361"/>
      <c r="L216" s="357"/>
      <c r="M216" s="357"/>
      <c r="N216" s="357"/>
      <c r="O216" s="357"/>
      <c r="P216" s="357"/>
      <c r="Q216" s="357"/>
      <c r="R216" s="357"/>
      <c r="S216" s="357"/>
      <c r="T216" s="357"/>
      <c r="U216" s="357"/>
      <c r="V216" s="357"/>
      <c r="W216" s="357"/>
      <c r="X216" s="357"/>
      <c r="Y216" s="357"/>
      <c r="Z216" s="357"/>
    </row>
    <row r="217" spans="1:26" ht="11.25" customHeight="1" x14ac:dyDescent="0.2">
      <c r="A217" s="357"/>
      <c r="B217" s="415"/>
      <c r="C217" s="357"/>
      <c r="D217" s="357"/>
      <c r="E217" s="357"/>
      <c r="F217" s="357"/>
      <c r="G217" s="357"/>
      <c r="H217" s="357"/>
      <c r="I217" s="357"/>
      <c r="J217" s="357"/>
      <c r="K217" s="361"/>
      <c r="L217" s="357"/>
      <c r="M217" s="357"/>
      <c r="N217" s="357"/>
      <c r="O217" s="357"/>
      <c r="P217" s="357"/>
      <c r="Q217" s="357"/>
      <c r="R217" s="357"/>
      <c r="S217" s="357"/>
      <c r="T217" s="357"/>
      <c r="U217" s="357"/>
      <c r="V217" s="357"/>
      <c r="W217" s="357"/>
      <c r="X217" s="357"/>
      <c r="Y217" s="357"/>
      <c r="Z217" s="357"/>
    </row>
    <row r="218" spans="1:26" ht="11.25" customHeight="1" x14ac:dyDescent="0.2">
      <c r="A218" s="357"/>
      <c r="B218" s="415"/>
      <c r="C218" s="357"/>
      <c r="D218" s="357"/>
      <c r="E218" s="357"/>
      <c r="F218" s="357"/>
      <c r="G218" s="357"/>
      <c r="H218" s="357"/>
      <c r="I218" s="357"/>
      <c r="J218" s="357"/>
      <c r="K218" s="361"/>
      <c r="L218" s="357"/>
      <c r="M218" s="357"/>
      <c r="N218" s="357"/>
      <c r="O218" s="357"/>
      <c r="P218" s="357"/>
      <c r="Q218" s="357"/>
      <c r="R218" s="357"/>
      <c r="S218" s="357"/>
      <c r="T218" s="357"/>
      <c r="U218" s="357"/>
      <c r="V218" s="357"/>
      <c r="W218" s="357"/>
      <c r="X218" s="357"/>
      <c r="Y218" s="357"/>
      <c r="Z218" s="357"/>
    </row>
    <row r="219" spans="1:26" ht="11.25" customHeight="1" x14ac:dyDescent="0.2">
      <c r="A219" s="357"/>
      <c r="B219" s="415"/>
      <c r="C219" s="357"/>
      <c r="D219" s="357"/>
      <c r="E219" s="357"/>
      <c r="F219" s="357"/>
      <c r="G219" s="357"/>
      <c r="H219" s="357"/>
      <c r="I219" s="357"/>
      <c r="J219" s="357"/>
      <c r="K219" s="361"/>
      <c r="L219" s="357"/>
      <c r="M219" s="357"/>
      <c r="N219" s="357"/>
      <c r="O219" s="357"/>
      <c r="P219" s="357"/>
      <c r="Q219" s="357"/>
      <c r="R219" s="357"/>
      <c r="S219" s="357"/>
      <c r="T219" s="357"/>
      <c r="U219" s="357"/>
      <c r="V219" s="357"/>
      <c r="W219" s="357"/>
      <c r="X219" s="357"/>
      <c r="Y219" s="357"/>
      <c r="Z219" s="357"/>
    </row>
    <row r="220" spans="1:26" ht="11.25" customHeight="1" x14ac:dyDescent="0.2">
      <c r="A220" s="357"/>
      <c r="B220" s="415"/>
      <c r="C220" s="357"/>
      <c r="D220" s="357"/>
      <c r="E220" s="357"/>
      <c r="F220" s="357"/>
      <c r="G220" s="357"/>
      <c r="H220" s="357"/>
      <c r="I220" s="357"/>
      <c r="J220" s="357"/>
      <c r="K220" s="361"/>
      <c r="L220" s="357"/>
      <c r="M220" s="357"/>
      <c r="N220" s="357"/>
      <c r="O220" s="357"/>
      <c r="P220" s="357"/>
      <c r="Q220" s="357"/>
      <c r="R220" s="357"/>
      <c r="S220" s="357"/>
      <c r="T220" s="357"/>
      <c r="U220" s="357"/>
      <c r="V220" s="357"/>
      <c r="W220" s="357"/>
      <c r="X220" s="357"/>
      <c r="Y220" s="357"/>
      <c r="Z220" s="357"/>
    </row>
    <row r="221" spans="1:26" ht="11.25" customHeight="1" x14ac:dyDescent="0.2">
      <c r="A221" s="357"/>
      <c r="B221" s="415"/>
      <c r="C221" s="357"/>
      <c r="D221" s="357"/>
      <c r="E221" s="357"/>
      <c r="F221" s="357"/>
      <c r="G221" s="357"/>
      <c r="H221" s="357"/>
      <c r="I221" s="357"/>
      <c r="J221" s="357"/>
      <c r="K221" s="361"/>
      <c r="L221" s="357"/>
      <c r="M221" s="357"/>
      <c r="N221" s="357"/>
      <c r="O221" s="357"/>
      <c r="P221" s="357"/>
      <c r="Q221" s="357"/>
      <c r="R221" s="357"/>
      <c r="S221" s="357"/>
      <c r="T221" s="357"/>
      <c r="U221" s="357"/>
      <c r="V221" s="357"/>
      <c r="W221" s="357"/>
      <c r="X221" s="357"/>
      <c r="Y221" s="357"/>
      <c r="Z221" s="357"/>
    </row>
    <row r="222" spans="1:26" ht="11.25" customHeight="1" x14ac:dyDescent="0.2">
      <c r="A222" s="357"/>
      <c r="B222" s="415"/>
      <c r="C222" s="357"/>
      <c r="D222" s="357"/>
      <c r="E222" s="357"/>
      <c r="F222" s="357"/>
      <c r="G222" s="357"/>
      <c r="H222" s="357"/>
      <c r="I222" s="357"/>
      <c r="J222" s="357"/>
      <c r="K222" s="361"/>
      <c r="L222" s="357"/>
      <c r="M222" s="357"/>
      <c r="N222" s="357"/>
      <c r="O222" s="357"/>
      <c r="P222" s="357"/>
      <c r="Q222" s="357"/>
      <c r="R222" s="357"/>
      <c r="S222" s="357"/>
      <c r="T222" s="357"/>
      <c r="U222" s="357"/>
      <c r="V222" s="357"/>
      <c r="W222" s="357"/>
      <c r="X222" s="357"/>
      <c r="Y222" s="357"/>
      <c r="Z222" s="357"/>
    </row>
    <row r="223" spans="1:26" ht="11.25" customHeight="1" x14ac:dyDescent="0.2">
      <c r="A223" s="357"/>
      <c r="B223" s="415"/>
      <c r="C223" s="357"/>
      <c r="D223" s="357"/>
      <c r="E223" s="357"/>
      <c r="F223" s="357"/>
      <c r="G223" s="357"/>
      <c r="H223" s="357"/>
      <c r="I223" s="357"/>
      <c r="J223" s="357"/>
      <c r="K223" s="361"/>
      <c r="L223" s="357"/>
      <c r="M223" s="357"/>
      <c r="N223" s="357"/>
      <c r="O223" s="357"/>
      <c r="P223" s="357"/>
      <c r="Q223" s="357"/>
      <c r="R223" s="357"/>
      <c r="S223" s="357"/>
      <c r="T223" s="357"/>
      <c r="U223" s="357"/>
      <c r="V223" s="357"/>
      <c r="W223" s="357"/>
      <c r="X223" s="357"/>
      <c r="Y223" s="357"/>
      <c r="Z223" s="357"/>
    </row>
    <row r="224" spans="1:26" ht="11.25" customHeight="1" x14ac:dyDescent="0.2">
      <c r="A224" s="357"/>
      <c r="B224" s="415"/>
      <c r="C224" s="357"/>
      <c r="D224" s="357"/>
      <c r="E224" s="357"/>
      <c r="F224" s="357"/>
      <c r="G224" s="357"/>
      <c r="H224" s="357"/>
      <c r="I224" s="357"/>
      <c r="J224" s="357"/>
      <c r="K224" s="361"/>
      <c r="L224" s="357"/>
      <c r="M224" s="357"/>
      <c r="N224" s="357"/>
      <c r="O224" s="357"/>
      <c r="P224" s="357"/>
      <c r="Q224" s="357"/>
      <c r="R224" s="357"/>
      <c r="S224" s="357"/>
      <c r="T224" s="357"/>
      <c r="U224" s="357"/>
      <c r="V224" s="357"/>
      <c r="W224" s="357"/>
      <c r="X224" s="357"/>
      <c r="Y224" s="357"/>
      <c r="Z224" s="357"/>
    </row>
    <row r="225" spans="1:26" ht="11.25" customHeight="1" x14ac:dyDescent="0.2">
      <c r="A225" s="357"/>
      <c r="B225" s="415"/>
      <c r="C225" s="357"/>
      <c r="D225" s="357"/>
      <c r="E225" s="357"/>
      <c r="F225" s="357"/>
      <c r="G225" s="357"/>
      <c r="H225" s="357"/>
      <c r="I225" s="357"/>
      <c r="J225" s="357"/>
      <c r="K225" s="361"/>
      <c r="L225" s="357"/>
      <c r="M225" s="357"/>
      <c r="N225" s="357"/>
      <c r="O225" s="357"/>
      <c r="P225" s="357"/>
      <c r="Q225" s="357"/>
      <c r="R225" s="357"/>
      <c r="S225" s="357"/>
      <c r="T225" s="357"/>
      <c r="U225" s="357"/>
      <c r="V225" s="357"/>
      <c r="W225" s="357"/>
      <c r="X225" s="357"/>
      <c r="Y225" s="357"/>
      <c r="Z225" s="357"/>
    </row>
    <row r="226" spans="1:26" ht="11.25" customHeight="1" x14ac:dyDescent="0.2">
      <c r="A226" s="357"/>
      <c r="B226" s="415"/>
      <c r="C226" s="357"/>
      <c r="D226" s="357"/>
      <c r="E226" s="357"/>
      <c r="F226" s="357"/>
      <c r="G226" s="357"/>
      <c r="H226" s="357"/>
      <c r="I226" s="357"/>
      <c r="J226" s="357"/>
      <c r="K226" s="361"/>
      <c r="L226" s="357"/>
      <c r="M226" s="357"/>
      <c r="N226" s="357"/>
      <c r="O226" s="357"/>
      <c r="P226" s="357"/>
      <c r="Q226" s="357"/>
      <c r="R226" s="357"/>
      <c r="S226" s="357"/>
      <c r="T226" s="357"/>
      <c r="U226" s="357"/>
      <c r="V226" s="357"/>
      <c r="W226" s="357"/>
      <c r="X226" s="357"/>
      <c r="Y226" s="357"/>
      <c r="Z226" s="357"/>
    </row>
    <row r="227" spans="1:26" ht="11.25" customHeight="1" x14ac:dyDescent="0.2">
      <c r="A227" s="357"/>
      <c r="B227" s="415"/>
      <c r="C227" s="357"/>
      <c r="D227" s="357"/>
      <c r="E227" s="357"/>
      <c r="F227" s="357"/>
      <c r="G227" s="357"/>
      <c r="H227" s="357"/>
      <c r="I227" s="357"/>
      <c r="J227" s="357"/>
      <c r="K227" s="361"/>
      <c r="L227" s="357"/>
      <c r="M227" s="357"/>
      <c r="N227" s="357"/>
      <c r="O227" s="357"/>
      <c r="P227" s="357"/>
      <c r="Q227" s="357"/>
      <c r="R227" s="357"/>
      <c r="S227" s="357"/>
      <c r="T227" s="357"/>
      <c r="U227" s="357"/>
      <c r="V227" s="357"/>
      <c r="W227" s="357"/>
      <c r="X227" s="357"/>
      <c r="Y227" s="357"/>
      <c r="Z227" s="357"/>
    </row>
    <row r="228" spans="1:26" ht="11.25" customHeight="1" x14ac:dyDescent="0.2">
      <c r="A228" s="357"/>
      <c r="B228" s="415"/>
      <c r="C228" s="357"/>
      <c r="D228" s="357"/>
      <c r="E228" s="357"/>
      <c r="F228" s="357"/>
      <c r="G228" s="357"/>
      <c r="H228" s="357"/>
      <c r="I228" s="357"/>
      <c r="J228" s="357"/>
      <c r="K228" s="361"/>
      <c r="L228" s="357"/>
      <c r="M228" s="357"/>
      <c r="N228" s="357"/>
      <c r="O228" s="357"/>
      <c r="P228" s="357"/>
      <c r="Q228" s="357"/>
      <c r="R228" s="357"/>
      <c r="S228" s="357"/>
      <c r="T228" s="357"/>
      <c r="U228" s="357"/>
      <c r="V228" s="357"/>
      <c r="W228" s="357"/>
      <c r="X228" s="357"/>
      <c r="Y228" s="357"/>
      <c r="Z228" s="357"/>
    </row>
    <row r="229" spans="1:26" ht="11.25" customHeight="1" x14ac:dyDescent="0.2">
      <c r="A229" s="357"/>
      <c r="B229" s="415"/>
      <c r="C229" s="357"/>
      <c r="D229" s="357"/>
      <c r="E229" s="357"/>
      <c r="F229" s="357"/>
      <c r="G229" s="357"/>
      <c r="H229" s="357"/>
      <c r="I229" s="357"/>
      <c r="J229" s="357"/>
      <c r="K229" s="361"/>
      <c r="L229" s="357"/>
      <c r="M229" s="357"/>
      <c r="N229" s="357"/>
      <c r="O229" s="357"/>
      <c r="P229" s="357"/>
      <c r="Q229" s="357"/>
      <c r="R229" s="357"/>
      <c r="S229" s="357"/>
      <c r="T229" s="357"/>
      <c r="U229" s="357"/>
      <c r="V229" s="357"/>
      <c r="W229" s="357"/>
      <c r="X229" s="357"/>
      <c r="Y229" s="357"/>
      <c r="Z229" s="357"/>
    </row>
    <row r="230" spans="1:26" ht="11.25" customHeight="1" x14ac:dyDescent="0.2">
      <c r="A230" s="357"/>
      <c r="B230" s="415"/>
      <c r="C230" s="357"/>
      <c r="D230" s="357"/>
      <c r="E230" s="357"/>
      <c r="F230" s="357"/>
      <c r="G230" s="357"/>
      <c r="H230" s="357"/>
      <c r="I230" s="357"/>
      <c r="J230" s="357"/>
      <c r="K230" s="361"/>
      <c r="L230" s="357"/>
      <c r="M230" s="357"/>
      <c r="N230" s="357"/>
      <c r="O230" s="357"/>
      <c r="P230" s="357"/>
      <c r="Q230" s="357"/>
      <c r="R230" s="357"/>
      <c r="S230" s="357"/>
      <c r="T230" s="357"/>
      <c r="U230" s="357"/>
      <c r="V230" s="357"/>
      <c r="W230" s="357"/>
      <c r="X230" s="357"/>
      <c r="Y230" s="357"/>
      <c r="Z230" s="357"/>
    </row>
    <row r="231" spans="1:26" ht="11.25" customHeight="1" x14ac:dyDescent="0.2">
      <c r="A231" s="357"/>
      <c r="B231" s="415"/>
      <c r="C231" s="357"/>
      <c r="D231" s="357"/>
      <c r="E231" s="357"/>
      <c r="F231" s="357"/>
      <c r="G231" s="357"/>
      <c r="H231" s="357"/>
      <c r="I231" s="357"/>
      <c r="J231" s="357"/>
      <c r="K231" s="361"/>
      <c r="L231" s="357"/>
      <c r="M231" s="357"/>
      <c r="N231" s="357"/>
      <c r="O231" s="357"/>
      <c r="P231" s="357"/>
      <c r="Q231" s="357"/>
      <c r="R231" s="357"/>
      <c r="S231" s="357"/>
      <c r="T231" s="357"/>
      <c r="U231" s="357"/>
      <c r="V231" s="357"/>
      <c r="W231" s="357"/>
      <c r="X231" s="357"/>
      <c r="Y231" s="357"/>
      <c r="Z231" s="357"/>
    </row>
    <row r="232" spans="1:26" ht="11.25" customHeight="1" x14ac:dyDescent="0.2">
      <c r="A232" s="357"/>
      <c r="B232" s="415"/>
      <c r="C232" s="357"/>
      <c r="D232" s="357"/>
      <c r="E232" s="357"/>
      <c r="F232" s="357"/>
      <c r="G232" s="357"/>
      <c r="H232" s="357"/>
      <c r="I232" s="357"/>
      <c r="J232" s="357"/>
      <c r="K232" s="361"/>
      <c r="L232" s="357"/>
      <c r="M232" s="357"/>
      <c r="N232" s="357"/>
      <c r="O232" s="357"/>
      <c r="P232" s="357"/>
      <c r="Q232" s="357"/>
      <c r="R232" s="357"/>
      <c r="S232" s="357"/>
      <c r="T232" s="357"/>
      <c r="U232" s="357"/>
      <c r="V232" s="357"/>
      <c r="W232" s="357"/>
      <c r="X232" s="357"/>
      <c r="Y232" s="357"/>
      <c r="Z232" s="357"/>
    </row>
    <row r="233" spans="1:26" ht="11.25" customHeight="1" x14ac:dyDescent="0.2">
      <c r="A233" s="357"/>
      <c r="B233" s="415"/>
      <c r="C233" s="357"/>
      <c r="D233" s="357"/>
      <c r="E233" s="357"/>
      <c r="F233" s="357"/>
      <c r="G233" s="357"/>
      <c r="H233" s="357"/>
      <c r="I233" s="357"/>
      <c r="J233" s="357"/>
      <c r="K233" s="361"/>
      <c r="L233" s="357"/>
      <c r="M233" s="357"/>
      <c r="N233" s="357"/>
      <c r="O233" s="357"/>
      <c r="P233" s="357"/>
      <c r="Q233" s="357"/>
      <c r="R233" s="357"/>
      <c r="S233" s="357"/>
      <c r="T233" s="357"/>
      <c r="U233" s="357"/>
      <c r="V233" s="357"/>
      <c r="W233" s="357"/>
      <c r="X233" s="357"/>
      <c r="Y233" s="357"/>
      <c r="Z233" s="357"/>
    </row>
    <row r="234" spans="1:26" ht="11.25" customHeight="1" x14ac:dyDescent="0.2">
      <c r="A234" s="357"/>
      <c r="B234" s="415"/>
      <c r="C234" s="357"/>
      <c r="D234" s="357"/>
      <c r="E234" s="357"/>
      <c r="F234" s="357"/>
      <c r="G234" s="357"/>
      <c r="H234" s="357"/>
      <c r="I234" s="357"/>
      <c r="J234" s="357"/>
      <c r="K234" s="361"/>
      <c r="L234" s="357"/>
      <c r="M234" s="357"/>
      <c r="N234" s="357"/>
      <c r="O234" s="357"/>
      <c r="P234" s="357"/>
      <c r="Q234" s="357"/>
      <c r="R234" s="357"/>
      <c r="S234" s="357"/>
      <c r="T234" s="357"/>
      <c r="U234" s="357"/>
      <c r="V234" s="357"/>
      <c r="W234" s="357"/>
      <c r="X234" s="357"/>
      <c r="Y234" s="357"/>
      <c r="Z234" s="357"/>
    </row>
    <row r="235" spans="1:26" ht="11.25" customHeight="1" x14ac:dyDescent="0.2">
      <c r="A235" s="357"/>
      <c r="B235" s="415"/>
      <c r="C235" s="357"/>
      <c r="D235" s="357"/>
      <c r="E235" s="357"/>
      <c r="F235" s="357"/>
      <c r="G235" s="357"/>
      <c r="H235" s="357"/>
      <c r="I235" s="357"/>
      <c r="J235" s="357"/>
      <c r="K235" s="361"/>
      <c r="L235" s="357"/>
      <c r="M235" s="357"/>
      <c r="N235" s="357"/>
      <c r="O235" s="357"/>
      <c r="P235" s="357"/>
      <c r="Q235" s="357"/>
      <c r="R235" s="357"/>
      <c r="S235" s="357"/>
      <c r="T235" s="357"/>
      <c r="U235" s="357"/>
      <c r="V235" s="357"/>
      <c r="W235" s="357"/>
      <c r="X235" s="357"/>
      <c r="Y235" s="357"/>
      <c r="Z235" s="357"/>
    </row>
    <row r="236" spans="1:26" ht="11.25" customHeight="1" x14ac:dyDescent="0.2">
      <c r="A236" s="357"/>
      <c r="B236" s="415"/>
      <c r="C236" s="357"/>
      <c r="D236" s="357"/>
      <c r="E236" s="357"/>
      <c r="F236" s="357"/>
      <c r="G236" s="357"/>
      <c r="H236" s="357"/>
      <c r="I236" s="357"/>
      <c r="J236" s="357"/>
      <c r="K236" s="361"/>
      <c r="L236" s="357"/>
      <c r="M236" s="357"/>
      <c r="N236" s="357"/>
      <c r="O236" s="357"/>
      <c r="P236" s="357"/>
      <c r="Q236" s="357"/>
      <c r="R236" s="357"/>
      <c r="S236" s="357"/>
      <c r="T236" s="357"/>
      <c r="U236" s="357"/>
      <c r="V236" s="357"/>
      <c r="W236" s="357"/>
      <c r="X236" s="357"/>
      <c r="Y236" s="357"/>
      <c r="Z236" s="357"/>
    </row>
    <row r="237" spans="1:26" ht="11.25" customHeight="1" x14ac:dyDescent="0.2">
      <c r="A237" s="357"/>
      <c r="B237" s="415"/>
      <c r="C237" s="357"/>
      <c r="D237" s="357"/>
      <c r="E237" s="357"/>
      <c r="F237" s="357"/>
      <c r="G237" s="357"/>
      <c r="H237" s="357"/>
      <c r="I237" s="357"/>
      <c r="J237" s="357"/>
      <c r="K237" s="361"/>
      <c r="L237" s="357"/>
      <c r="M237" s="357"/>
      <c r="N237" s="357"/>
      <c r="O237" s="357"/>
      <c r="P237" s="357"/>
      <c r="Q237" s="357"/>
      <c r="R237" s="357"/>
      <c r="S237" s="357"/>
      <c r="T237" s="357"/>
      <c r="U237" s="357"/>
      <c r="V237" s="357"/>
      <c r="W237" s="357"/>
      <c r="X237" s="357"/>
      <c r="Y237" s="357"/>
      <c r="Z237" s="357"/>
    </row>
    <row r="238" spans="1:26" ht="11.25" customHeight="1" x14ac:dyDescent="0.2">
      <c r="A238" s="357"/>
      <c r="B238" s="415"/>
      <c r="C238" s="357"/>
      <c r="D238" s="357"/>
      <c r="E238" s="357"/>
      <c r="F238" s="357"/>
      <c r="G238" s="357"/>
      <c r="H238" s="357"/>
      <c r="I238" s="357"/>
      <c r="J238" s="357"/>
      <c r="K238" s="361"/>
      <c r="L238" s="357"/>
      <c r="M238" s="357"/>
      <c r="N238" s="357"/>
      <c r="O238" s="357"/>
      <c r="P238" s="357"/>
      <c r="Q238" s="357"/>
      <c r="R238" s="357"/>
      <c r="S238" s="357"/>
      <c r="T238" s="357"/>
      <c r="U238" s="357"/>
      <c r="V238" s="357"/>
      <c r="W238" s="357"/>
      <c r="X238" s="357"/>
      <c r="Y238" s="357"/>
      <c r="Z238" s="357"/>
    </row>
    <row r="239" spans="1:26" ht="11.25" customHeight="1" x14ac:dyDescent="0.2">
      <c r="A239" s="357"/>
      <c r="B239" s="415"/>
      <c r="C239" s="357"/>
      <c r="D239" s="357"/>
      <c r="E239" s="357"/>
      <c r="F239" s="357"/>
      <c r="G239" s="357"/>
      <c r="H239" s="357"/>
      <c r="I239" s="357"/>
      <c r="J239" s="357"/>
      <c r="K239" s="361"/>
      <c r="L239" s="357"/>
      <c r="M239" s="357"/>
      <c r="N239" s="357"/>
      <c r="O239" s="357"/>
      <c r="P239" s="357"/>
      <c r="Q239" s="357"/>
      <c r="R239" s="357"/>
      <c r="S239" s="357"/>
      <c r="T239" s="357"/>
      <c r="U239" s="357"/>
      <c r="V239" s="357"/>
      <c r="W239" s="357"/>
      <c r="X239" s="357"/>
      <c r="Y239" s="357"/>
      <c r="Z239" s="357"/>
    </row>
    <row r="240" spans="1:26" ht="11.25" customHeight="1" x14ac:dyDescent="0.2">
      <c r="A240" s="357"/>
      <c r="B240" s="415"/>
      <c r="C240" s="357"/>
      <c r="D240" s="357"/>
      <c r="E240" s="357"/>
      <c r="F240" s="357"/>
      <c r="G240" s="357"/>
      <c r="H240" s="357"/>
      <c r="I240" s="357"/>
      <c r="J240" s="357"/>
      <c r="K240" s="361"/>
      <c r="L240" s="357"/>
      <c r="M240" s="357"/>
      <c r="N240" s="357"/>
      <c r="O240" s="357"/>
      <c r="P240" s="357"/>
      <c r="Q240" s="357"/>
      <c r="R240" s="357"/>
      <c r="S240" s="357"/>
      <c r="T240" s="357"/>
      <c r="U240" s="357"/>
      <c r="V240" s="357"/>
      <c r="W240" s="357"/>
      <c r="X240" s="357"/>
      <c r="Y240" s="357"/>
      <c r="Z240" s="357"/>
    </row>
    <row r="241" spans="1:26" ht="11.25" customHeight="1" x14ac:dyDescent="0.2">
      <c r="A241" s="357"/>
      <c r="B241" s="415"/>
      <c r="C241" s="357"/>
      <c r="D241" s="357"/>
      <c r="E241" s="357"/>
      <c r="F241" s="357"/>
      <c r="G241" s="357"/>
      <c r="H241" s="357"/>
      <c r="I241" s="357"/>
      <c r="J241" s="357"/>
      <c r="K241" s="361"/>
      <c r="L241" s="357"/>
      <c r="M241" s="357"/>
      <c r="N241" s="357"/>
      <c r="O241" s="357"/>
      <c r="P241" s="357"/>
      <c r="Q241" s="357"/>
      <c r="R241" s="357"/>
      <c r="S241" s="357"/>
      <c r="T241" s="357"/>
      <c r="U241" s="357"/>
      <c r="V241" s="357"/>
      <c r="W241" s="357"/>
      <c r="X241" s="357"/>
      <c r="Y241" s="357"/>
      <c r="Z241" s="357"/>
    </row>
    <row r="242" spans="1:26" ht="11.25" customHeight="1" x14ac:dyDescent="0.2">
      <c r="A242" s="357"/>
      <c r="B242" s="415"/>
      <c r="C242" s="357"/>
      <c r="D242" s="357"/>
      <c r="E242" s="357"/>
      <c r="F242" s="357"/>
      <c r="G242" s="357"/>
      <c r="H242" s="357"/>
      <c r="I242" s="357"/>
      <c r="J242" s="357"/>
      <c r="K242" s="361"/>
      <c r="L242" s="357"/>
      <c r="M242" s="357"/>
      <c r="N242" s="357"/>
      <c r="O242" s="357"/>
      <c r="P242" s="357"/>
      <c r="Q242" s="357"/>
      <c r="R242" s="357"/>
      <c r="S242" s="357"/>
      <c r="T242" s="357"/>
      <c r="U242" s="357"/>
      <c r="V242" s="357"/>
      <c r="W242" s="357"/>
      <c r="X242" s="357"/>
      <c r="Y242" s="357"/>
      <c r="Z242" s="357"/>
    </row>
    <row r="243" spans="1:26" ht="11.25" customHeight="1" x14ac:dyDescent="0.2">
      <c r="A243" s="357"/>
      <c r="B243" s="415"/>
      <c r="C243" s="357"/>
      <c r="D243" s="357"/>
      <c r="E243" s="357"/>
      <c r="F243" s="357"/>
      <c r="G243" s="357"/>
      <c r="H243" s="357"/>
      <c r="I243" s="357"/>
      <c r="J243" s="357"/>
      <c r="K243" s="361"/>
      <c r="L243" s="357"/>
      <c r="M243" s="357"/>
      <c r="N243" s="357"/>
      <c r="O243" s="357"/>
      <c r="P243" s="357"/>
      <c r="Q243" s="357"/>
      <c r="R243" s="357"/>
      <c r="S243" s="357"/>
      <c r="T243" s="357"/>
      <c r="U243" s="357"/>
      <c r="V243" s="357"/>
      <c r="W243" s="357"/>
      <c r="X243" s="357"/>
      <c r="Y243" s="357"/>
      <c r="Z243" s="357"/>
    </row>
    <row r="244" spans="1:26" ht="11.25" customHeight="1" x14ac:dyDescent="0.2">
      <c r="A244" s="357"/>
      <c r="B244" s="415"/>
      <c r="C244" s="357"/>
      <c r="D244" s="357"/>
      <c r="E244" s="357"/>
      <c r="F244" s="357"/>
      <c r="G244" s="357"/>
      <c r="H244" s="357"/>
      <c r="I244" s="357"/>
      <c r="J244" s="357"/>
      <c r="K244" s="361"/>
      <c r="L244" s="357"/>
      <c r="M244" s="357"/>
      <c r="N244" s="357"/>
      <c r="O244" s="357"/>
      <c r="P244" s="357"/>
      <c r="Q244" s="357"/>
      <c r="R244" s="357"/>
      <c r="S244" s="357"/>
      <c r="T244" s="357"/>
      <c r="U244" s="357"/>
      <c r="V244" s="357"/>
      <c r="W244" s="357"/>
      <c r="X244" s="357"/>
      <c r="Y244" s="357"/>
      <c r="Z244" s="357"/>
    </row>
    <row r="245" spans="1:26" ht="11.25" customHeight="1" x14ac:dyDescent="0.2">
      <c r="A245" s="357"/>
      <c r="B245" s="415"/>
      <c r="C245" s="357"/>
      <c r="D245" s="357"/>
      <c r="E245" s="357"/>
      <c r="F245" s="357"/>
      <c r="G245" s="357"/>
      <c r="H245" s="357"/>
      <c r="I245" s="357"/>
      <c r="J245" s="357"/>
      <c r="K245" s="361"/>
      <c r="L245" s="357"/>
      <c r="M245" s="357"/>
      <c r="N245" s="357"/>
      <c r="O245" s="357"/>
      <c r="P245" s="357"/>
      <c r="Q245" s="357"/>
      <c r="R245" s="357"/>
      <c r="S245" s="357"/>
      <c r="T245" s="357"/>
      <c r="U245" s="357"/>
      <c r="V245" s="357"/>
      <c r="W245" s="357"/>
      <c r="X245" s="357"/>
      <c r="Y245" s="357"/>
      <c r="Z245" s="357"/>
    </row>
    <row r="246" spans="1:26" ht="11.25" customHeight="1" x14ac:dyDescent="0.2">
      <c r="A246" s="357"/>
      <c r="B246" s="415"/>
      <c r="C246" s="357"/>
      <c r="D246" s="357"/>
      <c r="E246" s="357"/>
      <c r="F246" s="357"/>
      <c r="G246" s="357"/>
      <c r="H246" s="357"/>
      <c r="I246" s="357"/>
      <c r="J246" s="357"/>
      <c r="K246" s="361"/>
      <c r="L246" s="357"/>
      <c r="M246" s="357"/>
      <c r="N246" s="357"/>
      <c r="O246" s="357"/>
      <c r="P246" s="357"/>
      <c r="Q246" s="357"/>
      <c r="R246" s="357"/>
      <c r="S246" s="357"/>
      <c r="T246" s="357"/>
      <c r="U246" s="357"/>
      <c r="V246" s="357"/>
      <c r="W246" s="357"/>
      <c r="X246" s="357"/>
      <c r="Y246" s="357"/>
      <c r="Z246" s="357"/>
    </row>
    <row r="247" spans="1:26" ht="11.25" customHeight="1" x14ac:dyDescent="0.2">
      <c r="A247" s="357"/>
      <c r="B247" s="415"/>
      <c r="C247" s="357"/>
      <c r="D247" s="357"/>
      <c r="E247" s="357"/>
      <c r="F247" s="357"/>
      <c r="G247" s="357"/>
      <c r="H247" s="357"/>
      <c r="I247" s="357"/>
      <c r="J247" s="357"/>
      <c r="K247" s="361"/>
      <c r="L247" s="357"/>
      <c r="M247" s="357"/>
      <c r="N247" s="357"/>
      <c r="O247" s="357"/>
      <c r="P247" s="357"/>
      <c r="Q247" s="357"/>
      <c r="R247" s="357"/>
      <c r="S247" s="357"/>
      <c r="T247" s="357"/>
      <c r="U247" s="357"/>
      <c r="V247" s="357"/>
      <c r="W247" s="357"/>
      <c r="X247" s="357"/>
      <c r="Y247" s="357"/>
      <c r="Z247" s="357"/>
    </row>
    <row r="248" spans="1:26" ht="11.25" customHeight="1" x14ac:dyDescent="0.2">
      <c r="A248" s="357"/>
      <c r="B248" s="415"/>
      <c r="C248" s="357"/>
      <c r="D248" s="357"/>
      <c r="E248" s="357"/>
      <c r="F248" s="357"/>
      <c r="G248" s="357"/>
      <c r="H248" s="357"/>
      <c r="I248" s="357"/>
      <c r="J248" s="357"/>
      <c r="K248" s="361"/>
      <c r="L248" s="357"/>
      <c r="M248" s="357"/>
      <c r="N248" s="357"/>
      <c r="O248" s="357"/>
      <c r="P248" s="357"/>
      <c r="Q248" s="357"/>
      <c r="R248" s="357"/>
      <c r="S248" s="357"/>
      <c r="T248" s="357"/>
      <c r="U248" s="357"/>
      <c r="V248" s="357"/>
      <c r="W248" s="357"/>
      <c r="X248" s="357"/>
      <c r="Y248" s="357"/>
      <c r="Z248" s="357"/>
    </row>
    <row r="249" spans="1:26" ht="11.25" customHeight="1" x14ac:dyDescent="0.2">
      <c r="A249" s="357"/>
      <c r="B249" s="415"/>
      <c r="C249" s="357"/>
      <c r="D249" s="357"/>
      <c r="E249" s="357"/>
      <c r="F249" s="357"/>
      <c r="G249" s="357"/>
      <c r="H249" s="357"/>
      <c r="I249" s="357"/>
      <c r="J249" s="357"/>
      <c r="K249" s="361"/>
      <c r="L249" s="357"/>
      <c r="M249" s="357"/>
      <c r="N249" s="357"/>
      <c r="O249" s="357"/>
      <c r="P249" s="357"/>
      <c r="Q249" s="357"/>
      <c r="R249" s="357"/>
      <c r="S249" s="357"/>
      <c r="T249" s="357"/>
      <c r="U249" s="357"/>
      <c r="V249" s="357"/>
      <c r="W249" s="357"/>
      <c r="X249" s="357"/>
      <c r="Y249" s="357"/>
      <c r="Z249" s="357"/>
    </row>
    <row r="250" spans="1:26" ht="11.25" customHeight="1" x14ac:dyDescent="0.2">
      <c r="A250" s="357"/>
      <c r="B250" s="415"/>
      <c r="C250" s="357"/>
      <c r="D250" s="357"/>
      <c r="E250" s="357"/>
      <c r="F250" s="357"/>
      <c r="G250" s="357"/>
      <c r="H250" s="357"/>
      <c r="I250" s="357"/>
      <c r="J250" s="357"/>
      <c r="K250" s="361"/>
      <c r="L250" s="357"/>
      <c r="M250" s="357"/>
      <c r="N250" s="357"/>
      <c r="O250" s="357"/>
      <c r="P250" s="357"/>
      <c r="Q250" s="357"/>
      <c r="R250" s="357"/>
      <c r="S250" s="357"/>
      <c r="T250" s="357"/>
      <c r="U250" s="357"/>
      <c r="V250" s="357"/>
      <c r="W250" s="357"/>
      <c r="X250" s="357"/>
      <c r="Y250" s="357"/>
      <c r="Z250" s="357"/>
    </row>
    <row r="251" spans="1:26" ht="11.25" customHeight="1" x14ac:dyDescent="0.2">
      <c r="A251" s="357"/>
      <c r="B251" s="415"/>
      <c r="C251" s="357"/>
      <c r="D251" s="357"/>
      <c r="E251" s="357"/>
      <c r="F251" s="357"/>
      <c r="G251" s="357"/>
      <c r="H251" s="357"/>
      <c r="I251" s="357"/>
      <c r="J251" s="357"/>
      <c r="K251" s="361"/>
      <c r="L251" s="357"/>
      <c r="M251" s="357"/>
      <c r="N251" s="357"/>
      <c r="O251" s="357"/>
      <c r="P251" s="357"/>
      <c r="Q251" s="357"/>
      <c r="R251" s="357"/>
      <c r="S251" s="357"/>
      <c r="T251" s="357"/>
      <c r="U251" s="357"/>
      <c r="V251" s="357"/>
      <c r="W251" s="357"/>
      <c r="X251" s="357"/>
      <c r="Y251" s="357"/>
      <c r="Z251" s="357"/>
    </row>
    <row r="252" spans="1:26" ht="11.25" customHeight="1" x14ac:dyDescent="0.2">
      <c r="A252" s="357"/>
      <c r="B252" s="415"/>
      <c r="C252" s="357"/>
      <c r="D252" s="357"/>
      <c r="E252" s="357"/>
      <c r="F252" s="357"/>
      <c r="G252" s="357"/>
      <c r="H252" s="357"/>
      <c r="I252" s="357"/>
      <c r="J252" s="357"/>
      <c r="K252" s="361"/>
      <c r="L252" s="357"/>
      <c r="M252" s="357"/>
      <c r="N252" s="357"/>
      <c r="O252" s="357"/>
      <c r="P252" s="357"/>
      <c r="Q252" s="357"/>
      <c r="R252" s="357"/>
      <c r="S252" s="357"/>
      <c r="T252" s="357"/>
      <c r="U252" s="357"/>
      <c r="V252" s="357"/>
      <c r="W252" s="357"/>
      <c r="X252" s="357"/>
      <c r="Y252" s="357"/>
      <c r="Z252" s="357"/>
    </row>
    <row r="253" spans="1:26" ht="11.25" customHeight="1" x14ac:dyDescent="0.2">
      <c r="A253" s="357"/>
      <c r="B253" s="415"/>
      <c r="C253" s="357"/>
      <c r="D253" s="357"/>
      <c r="E253" s="357"/>
      <c r="F253" s="357"/>
      <c r="G253" s="357"/>
      <c r="H253" s="357"/>
      <c r="I253" s="357"/>
      <c r="J253" s="357"/>
      <c r="K253" s="361"/>
      <c r="L253" s="357"/>
      <c r="M253" s="357"/>
      <c r="N253" s="357"/>
      <c r="O253" s="357"/>
      <c r="P253" s="357"/>
      <c r="Q253" s="357"/>
      <c r="R253" s="357"/>
      <c r="S253" s="357"/>
      <c r="T253" s="357"/>
      <c r="U253" s="357"/>
      <c r="V253" s="357"/>
      <c r="W253" s="357"/>
      <c r="X253" s="357"/>
      <c r="Y253" s="357"/>
      <c r="Z253" s="357"/>
    </row>
    <row r="254" spans="1:26" ht="11.25" customHeight="1" x14ac:dyDescent="0.2">
      <c r="A254" s="357"/>
      <c r="B254" s="415"/>
      <c r="C254" s="357"/>
      <c r="D254" s="357"/>
      <c r="E254" s="357"/>
      <c r="F254" s="357"/>
      <c r="G254" s="357"/>
      <c r="H254" s="357"/>
      <c r="I254" s="357"/>
      <c r="J254" s="357"/>
      <c r="K254" s="361"/>
      <c r="L254" s="357"/>
      <c r="M254" s="357"/>
      <c r="N254" s="357"/>
      <c r="O254" s="357"/>
      <c r="P254" s="357"/>
      <c r="Q254" s="357"/>
      <c r="R254" s="357"/>
      <c r="S254" s="357"/>
      <c r="T254" s="357"/>
      <c r="U254" s="357"/>
      <c r="V254" s="357"/>
      <c r="W254" s="357"/>
      <c r="X254" s="357"/>
      <c r="Y254" s="357"/>
      <c r="Z254" s="357"/>
    </row>
    <row r="255" spans="1:26" ht="11.25" customHeight="1" x14ac:dyDescent="0.2">
      <c r="A255" s="357"/>
      <c r="B255" s="415"/>
      <c r="C255" s="357"/>
      <c r="D255" s="357"/>
      <c r="E255" s="357"/>
      <c r="F255" s="357"/>
      <c r="G255" s="357"/>
      <c r="H255" s="357"/>
      <c r="I255" s="357"/>
      <c r="J255" s="357"/>
      <c r="K255" s="361"/>
      <c r="L255" s="357"/>
      <c r="M255" s="357"/>
      <c r="N255" s="357"/>
      <c r="O255" s="357"/>
      <c r="P255" s="357"/>
      <c r="Q255" s="357"/>
      <c r="R255" s="357"/>
      <c r="S255" s="357"/>
      <c r="T255" s="357"/>
      <c r="U255" s="357"/>
      <c r="V255" s="357"/>
      <c r="W255" s="357"/>
      <c r="X255" s="357"/>
      <c r="Y255" s="357"/>
      <c r="Z255" s="357"/>
    </row>
    <row r="256" spans="1:26" ht="11.25" customHeight="1" x14ac:dyDescent="0.2">
      <c r="A256" s="357"/>
      <c r="B256" s="415"/>
      <c r="C256" s="357"/>
      <c r="D256" s="357"/>
      <c r="E256" s="357"/>
      <c r="F256" s="357"/>
      <c r="G256" s="357"/>
      <c r="H256" s="357"/>
      <c r="I256" s="357"/>
      <c r="J256" s="357"/>
      <c r="K256" s="361"/>
      <c r="L256" s="357"/>
      <c r="M256" s="357"/>
      <c r="N256" s="357"/>
      <c r="O256" s="357"/>
      <c r="P256" s="357"/>
      <c r="Q256" s="357"/>
      <c r="R256" s="357"/>
      <c r="S256" s="357"/>
      <c r="T256" s="357"/>
      <c r="U256" s="357"/>
      <c r="V256" s="357"/>
      <c r="W256" s="357"/>
      <c r="X256" s="357"/>
      <c r="Y256" s="357"/>
      <c r="Z256" s="357"/>
    </row>
    <row r="257" spans="1:26" ht="11.25" customHeight="1" x14ac:dyDescent="0.2">
      <c r="A257" s="357"/>
      <c r="B257" s="415"/>
      <c r="C257" s="357"/>
      <c r="D257" s="357"/>
      <c r="E257" s="357"/>
      <c r="F257" s="357"/>
      <c r="G257" s="357"/>
      <c r="H257" s="357"/>
      <c r="I257" s="357"/>
      <c r="J257" s="357"/>
      <c r="K257" s="361"/>
      <c r="L257" s="357"/>
      <c r="M257" s="357"/>
      <c r="N257" s="357"/>
      <c r="O257" s="357"/>
      <c r="P257" s="357"/>
      <c r="Q257" s="357"/>
      <c r="R257" s="357"/>
      <c r="S257" s="357"/>
      <c r="T257" s="357"/>
      <c r="U257" s="357"/>
      <c r="V257" s="357"/>
      <c r="W257" s="357"/>
      <c r="X257" s="357"/>
      <c r="Y257" s="357"/>
      <c r="Z257" s="357"/>
    </row>
    <row r="258" spans="1:26" ht="11.25" customHeight="1" x14ac:dyDescent="0.2">
      <c r="A258" s="357"/>
      <c r="B258" s="415"/>
      <c r="C258" s="357"/>
      <c r="D258" s="357"/>
      <c r="E258" s="357"/>
      <c r="F258" s="357"/>
      <c r="G258" s="357"/>
      <c r="H258" s="357"/>
      <c r="I258" s="357"/>
      <c r="J258" s="357"/>
      <c r="K258" s="361"/>
      <c r="L258" s="357"/>
      <c r="M258" s="357"/>
      <c r="N258" s="357"/>
      <c r="O258" s="357"/>
      <c r="P258" s="357"/>
      <c r="Q258" s="357"/>
      <c r="R258" s="357"/>
      <c r="S258" s="357"/>
      <c r="T258" s="357"/>
      <c r="U258" s="357"/>
      <c r="V258" s="357"/>
      <c r="W258" s="357"/>
      <c r="X258" s="357"/>
      <c r="Y258" s="357"/>
      <c r="Z258" s="357"/>
    </row>
    <row r="259" spans="1:26" ht="11.25" customHeight="1" x14ac:dyDescent="0.2">
      <c r="A259" s="357"/>
      <c r="B259" s="415"/>
      <c r="C259" s="357"/>
      <c r="D259" s="357"/>
      <c r="E259" s="357"/>
      <c r="F259" s="357"/>
      <c r="G259" s="357"/>
      <c r="H259" s="357"/>
      <c r="I259" s="357"/>
      <c r="J259" s="357"/>
      <c r="K259" s="361"/>
      <c r="L259" s="357"/>
      <c r="M259" s="357"/>
      <c r="N259" s="357"/>
      <c r="O259" s="357"/>
      <c r="P259" s="357"/>
      <c r="Q259" s="357"/>
      <c r="R259" s="357"/>
      <c r="S259" s="357"/>
      <c r="T259" s="357"/>
      <c r="U259" s="357"/>
      <c r="V259" s="357"/>
      <c r="W259" s="357"/>
      <c r="X259" s="357"/>
      <c r="Y259" s="357"/>
      <c r="Z259" s="357"/>
    </row>
    <row r="260" spans="1:26" ht="11.25" customHeight="1" x14ac:dyDescent="0.2">
      <c r="A260" s="357"/>
      <c r="B260" s="415"/>
      <c r="C260" s="357"/>
      <c r="D260" s="357"/>
      <c r="E260" s="357"/>
      <c r="F260" s="357"/>
      <c r="G260" s="357"/>
      <c r="H260" s="357"/>
      <c r="I260" s="357"/>
      <c r="J260" s="357"/>
      <c r="K260" s="361"/>
      <c r="L260" s="357"/>
      <c r="M260" s="357"/>
      <c r="N260" s="357"/>
      <c r="O260" s="357"/>
      <c r="P260" s="357"/>
      <c r="Q260" s="357"/>
      <c r="R260" s="357"/>
      <c r="S260" s="357"/>
      <c r="T260" s="357"/>
      <c r="U260" s="357"/>
      <c r="V260" s="357"/>
      <c r="W260" s="357"/>
      <c r="X260" s="357"/>
      <c r="Y260" s="357"/>
      <c r="Z260" s="357"/>
    </row>
    <row r="261" spans="1:26" ht="11.25" customHeight="1" x14ac:dyDescent="0.2">
      <c r="A261" s="357"/>
      <c r="B261" s="415"/>
      <c r="C261" s="357"/>
      <c r="D261" s="357"/>
      <c r="E261" s="357"/>
      <c r="F261" s="357"/>
      <c r="G261" s="357"/>
      <c r="H261" s="357"/>
      <c r="I261" s="357"/>
      <c r="J261" s="357"/>
      <c r="K261" s="361"/>
      <c r="L261" s="357"/>
      <c r="M261" s="357"/>
      <c r="N261" s="357"/>
      <c r="O261" s="357"/>
      <c r="P261" s="357"/>
      <c r="Q261" s="357"/>
      <c r="R261" s="357"/>
      <c r="S261" s="357"/>
      <c r="T261" s="357"/>
      <c r="U261" s="357"/>
      <c r="V261" s="357"/>
      <c r="W261" s="357"/>
      <c r="X261" s="357"/>
      <c r="Y261" s="357"/>
      <c r="Z261" s="357"/>
    </row>
    <row r="262" spans="1:26" ht="11.25" customHeight="1" x14ac:dyDescent="0.2">
      <c r="A262" s="357"/>
      <c r="B262" s="415"/>
      <c r="C262" s="357"/>
      <c r="D262" s="357"/>
      <c r="E262" s="357"/>
      <c r="F262" s="357"/>
      <c r="G262" s="357"/>
      <c r="H262" s="357"/>
      <c r="I262" s="357"/>
      <c r="J262" s="357"/>
      <c r="K262" s="361"/>
      <c r="L262" s="357"/>
      <c r="M262" s="357"/>
      <c r="N262" s="357"/>
      <c r="O262" s="357"/>
      <c r="P262" s="357"/>
      <c r="Q262" s="357"/>
      <c r="R262" s="357"/>
      <c r="S262" s="357"/>
      <c r="T262" s="357"/>
      <c r="U262" s="357"/>
      <c r="V262" s="357"/>
      <c r="W262" s="357"/>
      <c r="X262" s="357"/>
      <c r="Y262" s="357"/>
      <c r="Z262" s="357"/>
    </row>
    <row r="263" spans="1:26" ht="11.25" customHeight="1" x14ac:dyDescent="0.2">
      <c r="A263" s="357"/>
      <c r="B263" s="415"/>
      <c r="C263" s="357"/>
      <c r="D263" s="357"/>
      <c r="E263" s="357"/>
      <c r="F263" s="357"/>
      <c r="G263" s="357"/>
      <c r="H263" s="357"/>
      <c r="I263" s="357"/>
      <c r="J263" s="357"/>
      <c r="K263" s="361"/>
      <c r="L263" s="357"/>
      <c r="M263" s="357"/>
      <c r="N263" s="357"/>
      <c r="O263" s="357"/>
      <c r="P263" s="357"/>
      <c r="Q263" s="357"/>
      <c r="R263" s="357"/>
      <c r="S263" s="357"/>
      <c r="T263" s="357"/>
      <c r="U263" s="357"/>
      <c r="V263" s="357"/>
      <c r="W263" s="357"/>
      <c r="X263" s="357"/>
      <c r="Y263" s="357"/>
      <c r="Z263" s="357"/>
    </row>
    <row r="264" spans="1:26" ht="11.25" customHeight="1" x14ac:dyDescent="0.2">
      <c r="A264" s="357"/>
      <c r="B264" s="415"/>
      <c r="C264" s="357"/>
      <c r="D264" s="357"/>
      <c r="E264" s="357"/>
      <c r="F264" s="357"/>
      <c r="G264" s="357"/>
      <c r="H264" s="357"/>
      <c r="I264" s="357"/>
      <c r="J264" s="357"/>
      <c r="K264" s="361"/>
      <c r="L264" s="357"/>
      <c r="M264" s="357"/>
      <c r="N264" s="357"/>
      <c r="O264" s="357"/>
      <c r="P264" s="357"/>
      <c r="Q264" s="357"/>
      <c r="R264" s="357"/>
      <c r="S264" s="357"/>
      <c r="T264" s="357"/>
      <c r="U264" s="357"/>
      <c r="V264" s="357"/>
      <c r="W264" s="357"/>
      <c r="X264" s="357"/>
      <c r="Y264" s="357"/>
      <c r="Z264" s="357"/>
    </row>
    <row r="265" spans="1:26" ht="11.25" customHeight="1" x14ac:dyDescent="0.2">
      <c r="A265" s="357"/>
      <c r="B265" s="415"/>
      <c r="C265" s="357"/>
      <c r="D265" s="357"/>
      <c r="E265" s="357"/>
      <c r="F265" s="357"/>
      <c r="G265" s="357"/>
      <c r="H265" s="357"/>
      <c r="I265" s="357"/>
      <c r="J265" s="357"/>
      <c r="K265" s="361"/>
      <c r="L265" s="357"/>
      <c r="M265" s="357"/>
      <c r="N265" s="357"/>
      <c r="O265" s="357"/>
      <c r="P265" s="357"/>
      <c r="Q265" s="357"/>
      <c r="R265" s="357"/>
      <c r="S265" s="357"/>
      <c r="T265" s="357"/>
      <c r="U265" s="357"/>
      <c r="V265" s="357"/>
      <c r="W265" s="357"/>
      <c r="X265" s="357"/>
      <c r="Y265" s="357"/>
      <c r="Z265" s="357"/>
    </row>
    <row r="266" spans="1:26" ht="11.25" customHeight="1" x14ac:dyDescent="0.2">
      <c r="A266" s="357"/>
      <c r="B266" s="415"/>
      <c r="C266" s="357"/>
      <c r="D266" s="357"/>
      <c r="E266" s="357"/>
      <c r="F266" s="357"/>
      <c r="G266" s="357"/>
      <c r="H266" s="357"/>
      <c r="I266" s="357"/>
      <c r="J266" s="357"/>
      <c r="K266" s="361"/>
      <c r="L266" s="357"/>
      <c r="M266" s="357"/>
      <c r="N266" s="357"/>
      <c r="O266" s="357"/>
      <c r="P266" s="357"/>
      <c r="Q266" s="357"/>
      <c r="R266" s="357"/>
      <c r="S266" s="357"/>
      <c r="T266" s="357"/>
      <c r="U266" s="357"/>
      <c r="V266" s="357"/>
      <c r="W266" s="357"/>
      <c r="X266" s="357"/>
      <c r="Y266" s="357"/>
      <c r="Z266" s="357"/>
    </row>
    <row r="267" spans="1:26" ht="11.25" customHeight="1" x14ac:dyDescent="0.2">
      <c r="A267" s="357"/>
      <c r="B267" s="415"/>
      <c r="C267" s="357"/>
      <c r="D267" s="357"/>
      <c r="E267" s="357"/>
      <c r="F267" s="357"/>
      <c r="G267" s="357"/>
      <c r="H267" s="357"/>
      <c r="I267" s="357"/>
      <c r="J267" s="357"/>
      <c r="K267" s="361"/>
      <c r="L267" s="357"/>
      <c r="M267" s="357"/>
      <c r="N267" s="357"/>
      <c r="O267" s="357"/>
      <c r="P267" s="357"/>
      <c r="Q267" s="357"/>
      <c r="R267" s="357"/>
      <c r="S267" s="357"/>
      <c r="T267" s="357"/>
      <c r="U267" s="357"/>
      <c r="V267" s="357"/>
      <c r="W267" s="357"/>
      <c r="X267" s="357"/>
      <c r="Y267" s="357"/>
      <c r="Z267" s="357"/>
    </row>
    <row r="268" spans="1:26" ht="11.25" customHeight="1" x14ac:dyDescent="0.2">
      <c r="A268" s="357"/>
      <c r="B268" s="415"/>
      <c r="C268" s="357"/>
      <c r="D268" s="357"/>
      <c r="E268" s="357"/>
      <c r="F268" s="357"/>
      <c r="G268" s="357"/>
      <c r="H268" s="357"/>
      <c r="I268" s="357"/>
      <c r="J268" s="357"/>
      <c r="K268" s="361"/>
      <c r="L268" s="357"/>
      <c r="M268" s="357"/>
      <c r="N268" s="357"/>
      <c r="O268" s="357"/>
      <c r="P268" s="357"/>
      <c r="Q268" s="357"/>
      <c r="R268" s="357"/>
      <c r="S268" s="357"/>
      <c r="T268" s="357"/>
      <c r="U268" s="357"/>
      <c r="V268" s="357"/>
      <c r="W268" s="357"/>
      <c r="X268" s="357"/>
      <c r="Y268" s="357"/>
      <c r="Z268" s="357"/>
    </row>
    <row r="269" spans="1:26" ht="11.25" customHeight="1" x14ac:dyDescent="0.2">
      <c r="A269" s="357"/>
      <c r="B269" s="415"/>
      <c r="C269" s="357"/>
      <c r="D269" s="357"/>
      <c r="E269" s="357"/>
      <c r="F269" s="357"/>
      <c r="G269" s="357"/>
      <c r="H269" s="357"/>
      <c r="I269" s="357"/>
      <c r="J269" s="357"/>
      <c r="K269" s="361"/>
      <c r="L269" s="357"/>
      <c r="M269" s="357"/>
      <c r="N269" s="357"/>
      <c r="O269" s="357"/>
      <c r="P269" s="357"/>
      <c r="Q269" s="357"/>
      <c r="R269" s="357"/>
      <c r="S269" s="357"/>
      <c r="T269" s="357"/>
      <c r="U269" s="357"/>
      <c r="V269" s="357"/>
      <c r="W269" s="357"/>
      <c r="X269" s="357"/>
      <c r="Y269" s="357"/>
      <c r="Z269" s="357"/>
    </row>
    <row r="270" spans="1:26" ht="11.25" customHeight="1" x14ac:dyDescent="0.2">
      <c r="A270" s="357"/>
      <c r="B270" s="415"/>
      <c r="C270" s="357"/>
      <c r="D270" s="357"/>
      <c r="E270" s="357"/>
      <c r="F270" s="357"/>
      <c r="G270" s="357"/>
      <c r="H270" s="357"/>
      <c r="I270" s="357"/>
      <c r="J270" s="357"/>
      <c r="K270" s="361"/>
      <c r="L270" s="357"/>
      <c r="M270" s="357"/>
      <c r="N270" s="357"/>
      <c r="O270" s="357"/>
      <c r="P270" s="357"/>
      <c r="Q270" s="357"/>
      <c r="R270" s="357"/>
      <c r="S270" s="357"/>
      <c r="T270" s="357"/>
      <c r="U270" s="357"/>
      <c r="V270" s="357"/>
      <c r="W270" s="357"/>
      <c r="X270" s="357"/>
      <c r="Y270" s="357"/>
      <c r="Z270" s="357"/>
    </row>
    <row r="271" spans="1:26" ht="11.25" customHeight="1" x14ac:dyDescent="0.2">
      <c r="A271" s="357"/>
      <c r="B271" s="415"/>
      <c r="C271" s="357"/>
      <c r="D271" s="357"/>
      <c r="E271" s="357"/>
      <c r="F271" s="357"/>
      <c r="G271" s="357"/>
      <c r="H271" s="357"/>
      <c r="I271" s="357"/>
      <c r="J271" s="357"/>
      <c r="K271" s="361"/>
      <c r="L271" s="357"/>
      <c r="M271" s="357"/>
      <c r="N271" s="357"/>
      <c r="O271" s="357"/>
      <c r="P271" s="357"/>
      <c r="Q271" s="357"/>
      <c r="R271" s="357"/>
      <c r="S271" s="357"/>
      <c r="T271" s="357"/>
      <c r="U271" s="357"/>
      <c r="V271" s="357"/>
      <c r="W271" s="357"/>
      <c r="X271" s="357"/>
      <c r="Y271" s="357"/>
      <c r="Z271" s="357"/>
    </row>
    <row r="272" spans="1:26" ht="11.25" customHeight="1" x14ac:dyDescent="0.2">
      <c r="A272" s="357"/>
      <c r="B272" s="415"/>
      <c r="C272" s="357"/>
      <c r="D272" s="357"/>
      <c r="E272" s="357"/>
      <c r="F272" s="357"/>
      <c r="G272" s="357"/>
      <c r="H272" s="357"/>
      <c r="I272" s="357"/>
      <c r="J272" s="357"/>
      <c r="K272" s="361"/>
      <c r="L272" s="357"/>
      <c r="M272" s="357"/>
      <c r="N272" s="357"/>
      <c r="O272" s="357"/>
      <c r="P272" s="357"/>
      <c r="Q272" s="357"/>
      <c r="R272" s="357"/>
      <c r="S272" s="357"/>
      <c r="T272" s="357"/>
      <c r="U272" s="357"/>
      <c r="V272" s="357"/>
      <c r="W272" s="357"/>
      <c r="X272" s="357"/>
      <c r="Y272" s="357"/>
      <c r="Z272" s="357"/>
    </row>
    <row r="273" spans="1:26" ht="11.25" customHeight="1" x14ac:dyDescent="0.2">
      <c r="A273" s="357"/>
      <c r="B273" s="415"/>
      <c r="C273" s="357"/>
      <c r="D273" s="357"/>
      <c r="E273" s="357"/>
      <c r="F273" s="357"/>
      <c r="G273" s="357"/>
      <c r="H273" s="357"/>
      <c r="I273" s="357"/>
      <c r="J273" s="357"/>
      <c r="K273" s="361"/>
      <c r="L273" s="357"/>
      <c r="M273" s="357"/>
      <c r="N273" s="357"/>
      <c r="O273" s="357"/>
      <c r="P273" s="357"/>
      <c r="Q273" s="357"/>
      <c r="R273" s="357"/>
      <c r="S273" s="357"/>
      <c r="T273" s="357"/>
      <c r="U273" s="357"/>
      <c r="V273" s="357"/>
      <c r="W273" s="357"/>
      <c r="X273" s="357"/>
      <c r="Y273" s="357"/>
      <c r="Z273" s="357"/>
    </row>
    <row r="274" spans="1:26" ht="11.25" customHeight="1" x14ac:dyDescent="0.2">
      <c r="A274" s="357"/>
      <c r="B274" s="415"/>
      <c r="C274" s="357"/>
      <c r="D274" s="357"/>
      <c r="E274" s="357"/>
      <c r="F274" s="357"/>
      <c r="G274" s="357"/>
      <c r="H274" s="357"/>
      <c r="I274" s="357"/>
      <c r="J274" s="357"/>
      <c r="K274" s="361"/>
      <c r="L274" s="357"/>
      <c r="M274" s="357"/>
      <c r="N274" s="357"/>
      <c r="O274" s="357"/>
      <c r="P274" s="357"/>
      <c r="Q274" s="357"/>
      <c r="R274" s="357"/>
      <c r="S274" s="357"/>
      <c r="T274" s="357"/>
      <c r="U274" s="357"/>
      <c r="V274" s="357"/>
      <c r="W274" s="357"/>
      <c r="X274" s="357"/>
      <c r="Y274" s="357"/>
      <c r="Z274" s="357"/>
    </row>
    <row r="275" spans="1:26" ht="11.25" customHeight="1" x14ac:dyDescent="0.2">
      <c r="A275" s="357"/>
      <c r="B275" s="415"/>
      <c r="C275" s="357"/>
      <c r="D275" s="357"/>
      <c r="E275" s="357"/>
      <c r="F275" s="357"/>
      <c r="G275" s="357"/>
      <c r="H275" s="357"/>
      <c r="I275" s="357"/>
      <c r="J275" s="357"/>
      <c r="K275" s="361"/>
      <c r="L275" s="357"/>
      <c r="M275" s="357"/>
      <c r="N275" s="357"/>
      <c r="O275" s="357"/>
      <c r="P275" s="357"/>
      <c r="Q275" s="357"/>
      <c r="R275" s="357"/>
      <c r="S275" s="357"/>
      <c r="T275" s="357"/>
      <c r="U275" s="357"/>
      <c r="V275" s="357"/>
      <c r="W275" s="357"/>
      <c r="X275" s="357"/>
      <c r="Y275" s="357"/>
      <c r="Z275" s="357"/>
    </row>
    <row r="276" spans="1:26" ht="11.25" customHeight="1" x14ac:dyDescent="0.2">
      <c r="A276" s="357"/>
      <c r="B276" s="415"/>
      <c r="C276" s="357"/>
      <c r="D276" s="357"/>
      <c r="E276" s="357"/>
      <c r="F276" s="357"/>
      <c r="G276" s="357"/>
      <c r="H276" s="357"/>
      <c r="I276" s="357"/>
      <c r="J276" s="357"/>
      <c r="K276" s="361"/>
      <c r="L276" s="357"/>
      <c r="M276" s="357"/>
      <c r="N276" s="357"/>
      <c r="O276" s="357"/>
      <c r="P276" s="357"/>
      <c r="Q276" s="357"/>
      <c r="R276" s="357"/>
      <c r="S276" s="357"/>
      <c r="T276" s="357"/>
      <c r="U276" s="357"/>
      <c r="V276" s="357"/>
      <c r="W276" s="357"/>
      <c r="X276" s="357"/>
      <c r="Y276" s="357"/>
      <c r="Z276" s="357"/>
    </row>
    <row r="277" spans="1:26" ht="11.25" customHeight="1" x14ac:dyDescent="0.2">
      <c r="A277" s="357"/>
      <c r="B277" s="415"/>
      <c r="C277" s="357"/>
      <c r="D277" s="357"/>
      <c r="E277" s="357"/>
      <c r="F277" s="357"/>
      <c r="G277" s="357"/>
      <c r="H277" s="357"/>
      <c r="I277" s="357"/>
      <c r="J277" s="357"/>
      <c r="K277" s="361"/>
      <c r="L277" s="357"/>
      <c r="M277" s="357"/>
      <c r="N277" s="357"/>
      <c r="O277" s="357"/>
      <c r="P277" s="357"/>
      <c r="Q277" s="357"/>
      <c r="R277" s="357"/>
      <c r="S277" s="357"/>
      <c r="T277" s="357"/>
      <c r="U277" s="357"/>
      <c r="V277" s="357"/>
      <c r="W277" s="357"/>
      <c r="X277" s="357"/>
      <c r="Y277" s="357"/>
      <c r="Z277" s="357"/>
    </row>
    <row r="278" spans="1:26" ht="11.25" customHeight="1" x14ac:dyDescent="0.2">
      <c r="A278" s="357"/>
      <c r="B278" s="415"/>
      <c r="C278" s="357"/>
      <c r="D278" s="357"/>
      <c r="E278" s="357"/>
      <c r="F278" s="357"/>
      <c r="G278" s="357"/>
      <c r="H278" s="357"/>
      <c r="I278" s="357"/>
      <c r="J278" s="357"/>
      <c r="K278" s="361"/>
      <c r="L278" s="357"/>
      <c r="M278" s="357"/>
      <c r="N278" s="357"/>
      <c r="O278" s="357"/>
      <c r="P278" s="357"/>
      <c r="Q278" s="357"/>
      <c r="R278" s="357"/>
      <c r="S278" s="357"/>
      <c r="T278" s="357"/>
      <c r="U278" s="357"/>
      <c r="V278" s="357"/>
      <c r="W278" s="357"/>
      <c r="X278" s="357"/>
      <c r="Y278" s="357"/>
      <c r="Z278" s="357"/>
    </row>
    <row r="279" spans="1:26" ht="11.25" customHeight="1" x14ac:dyDescent="0.2">
      <c r="A279" s="357"/>
      <c r="B279" s="415"/>
      <c r="C279" s="357"/>
      <c r="D279" s="357"/>
      <c r="E279" s="357"/>
      <c r="F279" s="357"/>
      <c r="G279" s="357"/>
      <c r="H279" s="357"/>
      <c r="I279" s="357"/>
      <c r="J279" s="357"/>
      <c r="K279" s="361"/>
      <c r="L279" s="357"/>
      <c r="M279" s="357"/>
      <c r="N279" s="357"/>
      <c r="O279" s="357"/>
      <c r="P279" s="357"/>
      <c r="Q279" s="357"/>
      <c r="R279" s="357"/>
      <c r="S279" s="357"/>
      <c r="T279" s="357"/>
      <c r="U279" s="357"/>
      <c r="V279" s="357"/>
      <c r="W279" s="357"/>
      <c r="X279" s="357"/>
      <c r="Y279" s="357"/>
      <c r="Z279" s="357"/>
    </row>
    <row r="280" spans="1:26" ht="11.25" customHeight="1" x14ac:dyDescent="0.2">
      <c r="A280" s="357"/>
      <c r="B280" s="415"/>
      <c r="C280" s="357"/>
      <c r="D280" s="357"/>
      <c r="E280" s="357"/>
      <c r="F280" s="357"/>
      <c r="G280" s="357"/>
      <c r="H280" s="357"/>
      <c r="I280" s="357"/>
      <c r="J280" s="357"/>
      <c r="K280" s="361"/>
      <c r="L280" s="357"/>
      <c r="M280" s="357"/>
      <c r="N280" s="357"/>
      <c r="O280" s="357"/>
      <c r="P280" s="357"/>
      <c r="Q280" s="357"/>
      <c r="R280" s="357"/>
      <c r="S280" s="357"/>
      <c r="T280" s="357"/>
      <c r="U280" s="357"/>
      <c r="V280" s="357"/>
      <c r="W280" s="357"/>
      <c r="X280" s="357"/>
      <c r="Y280" s="357"/>
      <c r="Z280" s="357"/>
    </row>
    <row r="281" spans="1:26" ht="11.25" customHeight="1" x14ac:dyDescent="0.2">
      <c r="A281" s="357"/>
      <c r="B281" s="415"/>
      <c r="C281" s="357"/>
      <c r="D281" s="357"/>
      <c r="E281" s="357"/>
      <c r="F281" s="357"/>
      <c r="G281" s="357"/>
      <c r="H281" s="357"/>
      <c r="I281" s="357"/>
      <c r="J281" s="357"/>
      <c r="K281" s="361"/>
      <c r="L281" s="357"/>
      <c r="M281" s="357"/>
      <c r="N281" s="357"/>
      <c r="O281" s="357"/>
      <c r="P281" s="357"/>
      <c r="Q281" s="357"/>
      <c r="R281" s="357"/>
      <c r="S281" s="357"/>
      <c r="T281" s="357"/>
      <c r="U281" s="357"/>
      <c r="V281" s="357"/>
      <c r="W281" s="357"/>
      <c r="X281" s="357"/>
      <c r="Y281" s="357"/>
      <c r="Z281" s="357"/>
    </row>
    <row r="282" spans="1:26" ht="11.25" customHeight="1" x14ac:dyDescent="0.2">
      <c r="A282" s="357"/>
      <c r="B282" s="415"/>
      <c r="C282" s="357"/>
      <c r="D282" s="357"/>
      <c r="E282" s="357"/>
      <c r="F282" s="357"/>
      <c r="G282" s="357"/>
      <c r="H282" s="357"/>
      <c r="I282" s="357"/>
      <c r="J282" s="357"/>
      <c r="K282" s="361"/>
      <c r="L282" s="357"/>
      <c r="M282" s="357"/>
      <c r="N282" s="357"/>
      <c r="O282" s="357"/>
      <c r="P282" s="357"/>
      <c r="Q282" s="357"/>
      <c r="R282" s="357"/>
      <c r="S282" s="357"/>
      <c r="T282" s="357"/>
      <c r="U282" s="357"/>
      <c r="V282" s="357"/>
      <c r="W282" s="357"/>
      <c r="X282" s="357"/>
      <c r="Y282" s="357"/>
      <c r="Z282" s="357"/>
    </row>
    <row r="283" spans="1:26" ht="11.25" customHeight="1" x14ac:dyDescent="0.2">
      <c r="A283" s="357"/>
      <c r="B283" s="415"/>
      <c r="C283" s="357"/>
      <c r="D283" s="357"/>
      <c r="E283" s="357"/>
      <c r="F283" s="357"/>
      <c r="G283" s="357"/>
      <c r="H283" s="357"/>
      <c r="I283" s="357"/>
      <c r="J283" s="357"/>
      <c r="K283" s="361"/>
      <c r="L283" s="357"/>
      <c r="M283" s="357"/>
      <c r="N283" s="357"/>
      <c r="O283" s="357"/>
      <c r="P283" s="357"/>
      <c r="Q283" s="357"/>
      <c r="R283" s="357"/>
      <c r="S283" s="357"/>
      <c r="T283" s="357"/>
      <c r="U283" s="357"/>
      <c r="V283" s="357"/>
      <c r="W283" s="357"/>
      <c r="X283" s="357"/>
      <c r="Y283" s="357"/>
      <c r="Z283" s="357"/>
    </row>
    <row r="284" spans="1:26" ht="11.25" customHeight="1" x14ac:dyDescent="0.2">
      <c r="A284" s="357"/>
      <c r="B284" s="415"/>
      <c r="C284" s="357"/>
      <c r="D284" s="357"/>
      <c r="E284" s="357"/>
      <c r="F284" s="357"/>
      <c r="G284" s="357"/>
      <c r="H284" s="357"/>
      <c r="I284" s="357"/>
      <c r="J284" s="357"/>
      <c r="K284" s="361"/>
      <c r="L284" s="357"/>
      <c r="M284" s="357"/>
      <c r="N284" s="357"/>
      <c r="O284" s="357"/>
      <c r="P284" s="357"/>
      <c r="Q284" s="357"/>
      <c r="R284" s="357"/>
      <c r="S284" s="357"/>
      <c r="T284" s="357"/>
      <c r="U284" s="357"/>
      <c r="V284" s="357"/>
      <c r="W284" s="357"/>
      <c r="X284" s="357"/>
      <c r="Y284" s="357"/>
      <c r="Z284" s="357"/>
    </row>
    <row r="285" spans="1:26" ht="11.25" customHeight="1" x14ac:dyDescent="0.2">
      <c r="A285" s="357"/>
      <c r="B285" s="415"/>
      <c r="C285" s="357"/>
      <c r="D285" s="357"/>
      <c r="E285" s="357"/>
      <c r="F285" s="357"/>
      <c r="G285" s="357"/>
      <c r="H285" s="357"/>
      <c r="I285" s="357"/>
      <c r="J285" s="357"/>
      <c r="K285" s="361"/>
      <c r="L285" s="357"/>
      <c r="M285" s="357"/>
      <c r="N285" s="357"/>
      <c r="O285" s="357"/>
      <c r="P285" s="357"/>
      <c r="Q285" s="357"/>
      <c r="R285" s="357"/>
      <c r="S285" s="357"/>
      <c r="T285" s="357"/>
      <c r="U285" s="357"/>
      <c r="V285" s="357"/>
      <c r="W285" s="357"/>
      <c r="X285" s="357"/>
      <c r="Y285" s="357"/>
      <c r="Z285" s="357"/>
    </row>
    <row r="286" spans="1:26" ht="11.25" customHeight="1" x14ac:dyDescent="0.2">
      <c r="A286" s="357"/>
      <c r="B286" s="415"/>
      <c r="C286" s="357"/>
      <c r="D286" s="357"/>
      <c r="E286" s="357"/>
      <c r="F286" s="357"/>
      <c r="G286" s="357"/>
      <c r="H286" s="357"/>
      <c r="I286" s="357"/>
      <c r="J286" s="357"/>
      <c r="K286" s="361"/>
      <c r="L286" s="357"/>
      <c r="M286" s="357"/>
      <c r="N286" s="357"/>
      <c r="O286" s="357"/>
      <c r="P286" s="357"/>
      <c r="Q286" s="357"/>
      <c r="R286" s="357"/>
      <c r="S286" s="357"/>
      <c r="T286" s="357"/>
      <c r="U286" s="357"/>
      <c r="V286" s="357"/>
      <c r="W286" s="357"/>
      <c r="X286" s="357"/>
      <c r="Y286" s="357"/>
      <c r="Z286" s="357"/>
    </row>
    <row r="287" spans="1:26" ht="11.25" customHeight="1" x14ac:dyDescent="0.2">
      <c r="A287" s="357"/>
      <c r="B287" s="415"/>
      <c r="C287" s="357"/>
      <c r="D287" s="357"/>
      <c r="E287" s="357"/>
      <c r="F287" s="357"/>
      <c r="G287" s="357"/>
      <c r="H287" s="357"/>
      <c r="I287" s="357"/>
      <c r="J287" s="357"/>
      <c r="K287" s="361"/>
      <c r="L287" s="357"/>
      <c r="M287" s="357"/>
      <c r="N287" s="357"/>
      <c r="O287" s="357"/>
      <c r="P287" s="357"/>
      <c r="Q287" s="357"/>
      <c r="R287" s="357"/>
      <c r="S287" s="357"/>
      <c r="T287" s="357"/>
      <c r="U287" s="357"/>
      <c r="V287" s="357"/>
      <c r="W287" s="357"/>
      <c r="X287" s="357"/>
      <c r="Y287" s="357"/>
      <c r="Z287" s="357"/>
    </row>
    <row r="288" spans="1:26" ht="11.25" customHeight="1" x14ac:dyDescent="0.2">
      <c r="A288" s="357"/>
      <c r="B288" s="415"/>
      <c r="C288" s="357"/>
      <c r="D288" s="357"/>
      <c r="E288" s="357"/>
      <c r="F288" s="357"/>
      <c r="G288" s="357"/>
      <c r="H288" s="357"/>
      <c r="I288" s="357"/>
      <c r="J288" s="357"/>
      <c r="K288" s="361"/>
      <c r="L288" s="357"/>
      <c r="M288" s="357"/>
      <c r="N288" s="357"/>
      <c r="O288" s="357"/>
      <c r="P288" s="357"/>
      <c r="Q288" s="357"/>
      <c r="R288" s="357"/>
      <c r="S288" s="357"/>
      <c r="T288" s="357"/>
      <c r="U288" s="357"/>
      <c r="V288" s="357"/>
      <c r="W288" s="357"/>
      <c r="X288" s="357"/>
      <c r="Y288" s="357"/>
      <c r="Z288" s="357"/>
    </row>
    <row r="289" spans="1:26" ht="11.25" customHeight="1" x14ac:dyDescent="0.2">
      <c r="A289" s="357"/>
      <c r="B289" s="415"/>
      <c r="C289" s="357"/>
      <c r="D289" s="357"/>
      <c r="E289" s="357"/>
      <c r="F289" s="357"/>
      <c r="G289" s="357"/>
      <c r="H289" s="357"/>
      <c r="I289" s="357"/>
      <c r="J289" s="357"/>
      <c r="K289" s="361"/>
      <c r="L289" s="357"/>
      <c r="M289" s="357"/>
      <c r="N289" s="357"/>
      <c r="O289" s="357"/>
      <c r="P289" s="357"/>
      <c r="Q289" s="357"/>
      <c r="R289" s="357"/>
      <c r="S289" s="357"/>
      <c r="T289" s="357"/>
      <c r="U289" s="357"/>
      <c r="V289" s="357"/>
      <c r="W289" s="357"/>
      <c r="X289" s="357"/>
      <c r="Y289" s="357"/>
      <c r="Z289" s="357"/>
    </row>
    <row r="290" spans="1:26" ht="11.25" customHeight="1" x14ac:dyDescent="0.2">
      <c r="A290" s="357"/>
      <c r="B290" s="415"/>
      <c r="C290" s="357"/>
      <c r="D290" s="357"/>
      <c r="E290" s="357"/>
      <c r="F290" s="357"/>
      <c r="G290" s="357"/>
      <c r="H290" s="357"/>
      <c r="I290" s="357"/>
      <c r="J290" s="357"/>
      <c r="K290" s="361"/>
      <c r="L290" s="357"/>
      <c r="M290" s="357"/>
      <c r="N290" s="357"/>
      <c r="O290" s="357"/>
      <c r="P290" s="357"/>
      <c r="Q290" s="357"/>
      <c r="R290" s="357"/>
      <c r="S290" s="357"/>
      <c r="T290" s="357"/>
      <c r="U290" s="357"/>
      <c r="V290" s="357"/>
      <c r="W290" s="357"/>
      <c r="X290" s="357"/>
      <c r="Y290" s="357"/>
      <c r="Z290" s="357"/>
    </row>
    <row r="291" spans="1:26" ht="11.25" customHeight="1" x14ac:dyDescent="0.2">
      <c r="A291" s="357"/>
      <c r="B291" s="415"/>
      <c r="C291" s="357"/>
      <c r="D291" s="357"/>
      <c r="E291" s="357"/>
      <c r="F291" s="357"/>
      <c r="G291" s="357"/>
      <c r="H291" s="357"/>
      <c r="I291" s="357"/>
      <c r="J291" s="357"/>
      <c r="K291" s="361"/>
      <c r="L291" s="357"/>
      <c r="M291" s="357"/>
      <c r="N291" s="357"/>
      <c r="O291" s="357"/>
      <c r="P291" s="357"/>
      <c r="Q291" s="357"/>
      <c r="R291" s="357"/>
      <c r="S291" s="357"/>
      <c r="T291" s="357"/>
      <c r="U291" s="357"/>
      <c r="V291" s="357"/>
      <c r="W291" s="357"/>
      <c r="X291" s="357"/>
      <c r="Y291" s="357"/>
      <c r="Z291" s="357"/>
    </row>
    <row r="292" spans="1:26" ht="11.25" customHeight="1" x14ac:dyDescent="0.2">
      <c r="A292" s="357"/>
      <c r="B292" s="415"/>
      <c r="C292" s="357"/>
      <c r="D292" s="357"/>
      <c r="E292" s="357"/>
      <c r="F292" s="357"/>
      <c r="G292" s="357"/>
      <c r="H292" s="357"/>
      <c r="I292" s="357"/>
      <c r="J292" s="357"/>
      <c r="K292" s="361"/>
      <c r="L292" s="357"/>
      <c r="M292" s="357"/>
      <c r="N292" s="357"/>
      <c r="O292" s="357"/>
      <c r="P292" s="357"/>
      <c r="Q292" s="357"/>
      <c r="R292" s="357"/>
      <c r="S292" s="357"/>
      <c r="T292" s="357"/>
      <c r="U292" s="357"/>
      <c r="V292" s="357"/>
      <c r="W292" s="357"/>
      <c r="X292" s="357"/>
      <c r="Y292" s="357"/>
      <c r="Z292" s="357"/>
    </row>
    <row r="293" spans="1:26" ht="11.25" customHeight="1" x14ac:dyDescent="0.2">
      <c r="A293" s="357"/>
      <c r="B293" s="415"/>
      <c r="C293" s="357"/>
      <c r="D293" s="357"/>
      <c r="E293" s="357"/>
      <c r="F293" s="357"/>
      <c r="G293" s="357"/>
      <c r="H293" s="357"/>
      <c r="I293" s="357"/>
      <c r="J293" s="357"/>
      <c r="K293" s="361"/>
      <c r="L293" s="357"/>
      <c r="M293" s="357"/>
      <c r="N293" s="357"/>
      <c r="O293" s="357"/>
      <c r="P293" s="357"/>
      <c r="Q293" s="357"/>
      <c r="R293" s="357"/>
      <c r="S293" s="357"/>
      <c r="T293" s="357"/>
      <c r="U293" s="357"/>
      <c r="V293" s="357"/>
      <c r="W293" s="357"/>
      <c r="X293" s="357"/>
      <c r="Y293" s="357"/>
      <c r="Z293" s="357"/>
    </row>
    <row r="294" spans="1:26" ht="11.25" customHeight="1" x14ac:dyDescent="0.2">
      <c r="A294" s="357"/>
      <c r="B294" s="415"/>
      <c r="C294" s="357"/>
      <c r="D294" s="357"/>
      <c r="E294" s="357"/>
      <c r="F294" s="357"/>
      <c r="G294" s="357"/>
      <c r="H294" s="357"/>
      <c r="I294" s="357"/>
      <c r="J294" s="357"/>
      <c r="K294" s="361"/>
      <c r="L294" s="357"/>
      <c r="M294" s="357"/>
      <c r="N294" s="357"/>
      <c r="O294" s="357"/>
      <c r="P294" s="357"/>
      <c r="Q294" s="357"/>
      <c r="R294" s="357"/>
      <c r="S294" s="357"/>
      <c r="T294" s="357"/>
      <c r="U294" s="357"/>
      <c r="V294" s="357"/>
      <c r="W294" s="357"/>
      <c r="X294" s="357"/>
      <c r="Y294" s="357"/>
      <c r="Z294" s="357"/>
    </row>
    <row r="295" spans="1:26" ht="11.25" customHeight="1" x14ac:dyDescent="0.2">
      <c r="A295" s="357"/>
      <c r="B295" s="415"/>
      <c r="C295" s="357"/>
      <c r="D295" s="357"/>
      <c r="E295" s="357"/>
      <c r="F295" s="357"/>
      <c r="G295" s="357"/>
      <c r="H295" s="357"/>
      <c r="I295" s="357"/>
      <c r="J295" s="357"/>
      <c r="K295" s="361"/>
      <c r="L295" s="357"/>
      <c r="M295" s="357"/>
      <c r="N295" s="357"/>
      <c r="O295" s="357"/>
      <c r="P295" s="357"/>
      <c r="Q295" s="357"/>
      <c r="R295" s="357"/>
      <c r="S295" s="357"/>
      <c r="T295" s="357"/>
      <c r="U295" s="357"/>
      <c r="V295" s="357"/>
      <c r="W295" s="357"/>
      <c r="X295" s="357"/>
      <c r="Y295" s="357"/>
      <c r="Z295" s="357"/>
    </row>
    <row r="296" spans="1:26" ht="11.25" customHeight="1" x14ac:dyDescent="0.2">
      <c r="A296" s="357"/>
      <c r="B296" s="415"/>
      <c r="C296" s="357"/>
      <c r="D296" s="357"/>
      <c r="E296" s="357"/>
      <c r="F296" s="357"/>
      <c r="G296" s="357"/>
      <c r="H296" s="357"/>
      <c r="I296" s="357"/>
      <c r="J296" s="357"/>
      <c r="K296" s="361"/>
      <c r="L296" s="357"/>
      <c r="M296" s="357"/>
      <c r="N296" s="357"/>
      <c r="O296" s="357"/>
      <c r="P296" s="357"/>
      <c r="Q296" s="357"/>
      <c r="R296" s="357"/>
      <c r="S296" s="357"/>
      <c r="T296" s="357"/>
      <c r="U296" s="357"/>
      <c r="V296" s="357"/>
      <c r="W296" s="357"/>
      <c r="X296" s="357"/>
      <c r="Y296" s="357"/>
      <c r="Z296" s="357"/>
    </row>
    <row r="297" spans="1:26" ht="11.25" customHeight="1" x14ac:dyDescent="0.2">
      <c r="A297" s="357"/>
      <c r="B297" s="415"/>
      <c r="C297" s="357"/>
      <c r="D297" s="357"/>
      <c r="E297" s="357"/>
      <c r="F297" s="357"/>
      <c r="G297" s="357"/>
      <c r="H297" s="357"/>
      <c r="I297" s="357"/>
      <c r="J297" s="357"/>
      <c r="K297" s="361"/>
      <c r="L297" s="357"/>
      <c r="M297" s="357"/>
      <c r="N297" s="357"/>
      <c r="O297" s="357"/>
      <c r="P297" s="357"/>
      <c r="Q297" s="357"/>
      <c r="R297" s="357"/>
      <c r="S297" s="357"/>
      <c r="T297" s="357"/>
      <c r="U297" s="357"/>
      <c r="V297" s="357"/>
      <c r="W297" s="357"/>
      <c r="X297" s="357"/>
      <c r="Y297" s="357"/>
      <c r="Z297" s="357"/>
    </row>
    <row r="298" spans="1:26" ht="11.25" customHeight="1" x14ac:dyDescent="0.2">
      <c r="A298" s="357"/>
      <c r="B298" s="415"/>
      <c r="C298" s="357"/>
      <c r="D298" s="357"/>
      <c r="E298" s="357"/>
      <c r="F298" s="357"/>
      <c r="G298" s="357"/>
      <c r="H298" s="357"/>
      <c r="I298" s="357"/>
      <c r="J298" s="357"/>
      <c r="K298" s="361"/>
      <c r="L298" s="357"/>
      <c r="M298" s="357"/>
      <c r="N298" s="357"/>
      <c r="O298" s="357"/>
      <c r="P298" s="357"/>
      <c r="Q298" s="357"/>
      <c r="R298" s="357"/>
      <c r="S298" s="357"/>
      <c r="T298" s="357"/>
      <c r="U298" s="357"/>
      <c r="V298" s="357"/>
      <c r="W298" s="357"/>
      <c r="X298" s="357"/>
      <c r="Y298" s="357"/>
      <c r="Z298" s="357"/>
    </row>
    <row r="299" spans="1:26" ht="11.25" customHeight="1" x14ac:dyDescent="0.2">
      <c r="A299" s="357"/>
      <c r="B299" s="415"/>
      <c r="C299" s="357"/>
      <c r="D299" s="357"/>
      <c r="E299" s="357"/>
      <c r="F299" s="357"/>
      <c r="G299" s="357"/>
      <c r="H299" s="357"/>
      <c r="I299" s="357"/>
      <c r="J299" s="357"/>
      <c r="K299" s="361"/>
      <c r="L299" s="357"/>
      <c r="M299" s="357"/>
      <c r="N299" s="357"/>
      <c r="O299" s="357"/>
      <c r="P299" s="357"/>
      <c r="Q299" s="357"/>
      <c r="R299" s="357"/>
      <c r="S299" s="357"/>
      <c r="T299" s="357"/>
      <c r="U299" s="357"/>
      <c r="V299" s="357"/>
      <c r="W299" s="357"/>
      <c r="X299" s="357"/>
      <c r="Y299" s="357"/>
      <c r="Z299" s="357"/>
    </row>
    <row r="300" spans="1:26" ht="11.25" customHeight="1" x14ac:dyDescent="0.2">
      <c r="A300" s="357"/>
      <c r="B300" s="415"/>
      <c r="C300" s="357"/>
      <c r="D300" s="357"/>
      <c r="E300" s="357"/>
      <c r="F300" s="357"/>
      <c r="G300" s="357"/>
      <c r="H300" s="357"/>
      <c r="I300" s="357"/>
      <c r="J300" s="357"/>
      <c r="K300" s="361"/>
      <c r="L300" s="357"/>
      <c r="M300" s="357"/>
      <c r="N300" s="357"/>
      <c r="O300" s="357"/>
      <c r="P300" s="357"/>
      <c r="Q300" s="357"/>
      <c r="R300" s="357"/>
      <c r="S300" s="357"/>
      <c r="T300" s="357"/>
      <c r="U300" s="357"/>
      <c r="V300" s="357"/>
      <c r="W300" s="357"/>
      <c r="X300" s="357"/>
      <c r="Y300" s="357"/>
      <c r="Z300" s="357"/>
    </row>
    <row r="301" spans="1:26" ht="11.25" customHeight="1" x14ac:dyDescent="0.2">
      <c r="A301" s="357"/>
      <c r="B301" s="415"/>
      <c r="C301" s="357"/>
      <c r="D301" s="357"/>
      <c r="E301" s="357"/>
      <c r="F301" s="357"/>
      <c r="G301" s="357"/>
      <c r="H301" s="357"/>
      <c r="I301" s="357"/>
      <c r="J301" s="357"/>
      <c r="K301" s="361"/>
      <c r="L301" s="357"/>
      <c r="M301" s="357"/>
      <c r="N301" s="357"/>
      <c r="O301" s="357"/>
      <c r="P301" s="357"/>
      <c r="Q301" s="357"/>
      <c r="R301" s="357"/>
      <c r="S301" s="357"/>
      <c r="T301" s="357"/>
      <c r="U301" s="357"/>
      <c r="V301" s="357"/>
      <c r="W301" s="357"/>
      <c r="X301" s="357"/>
      <c r="Y301" s="357"/>
      <c r="Z301" s="357"/>
    </row>
    <row r="302" spans="1:26" ht="11.25" customHeight="1" x14ac:dyDescent="0.2">
      <c r="A302" s="357"/>
      <c r="B302" s="415"/>
      <c r="C302" s="357"/>
      <c r="D302" s="357"/>
      <c r="E302" s="357"/>
      <c r="F302" s="357"/>
      <c r="G302" s="357"/>
      <c r="H302" s="357"/>
      <c r="I302" s="357"/>
      <c r="J302" s="357"/>
      <c r="K302" s="361"/>
      <c r="L302" s="357"/>
      <c r="M302" s="357"/>
      <c r="N302" s="357"/>
      <c r="O302" s="357"/>
      <c r="P302" s="357"/>
      <c r="Q302" s="357"/>
      <c r="R302" s="357"/>
      <c r="S302" s="357"/>
      <c r="T302" s="357"/>
      <c r="U302" s="357"/>
      <c r="V302" s="357"/>
      <c r="W302" s="357"/>
      <c r="X302" s="357"/>
      <c r="Y302" s="357"/>
      <c r="Z302" s="357"/>
    </row>
    <row r="303" spans="1:26" ht="11.25" customHeight="1" x14ac:dyDescent="0.2">
      <c r="A303" s="357"/>
      <c r="B303" s="415"/>
      <c r="C303" s="357"/>
      <c r="D303" s="357"/>
      <c r="E303" s="357"/>
      <c r="F303" s="357"/>
      <c r="G303" s="357"/>
      <c r="H303" s="357"/>
      <c r="I303" s="357"/>
      <c r="J303" s="357"/>
      <c r="K303" s="361"/>
      <c r="L303" s="357"/>
      <c r="M303" s="357"/>
      <c r="N303" s="357"/>
      <c r="O303" s="357"/>
      <c r="P303" s="357"/>
      <c r="Q303" s="357"/>
      <c r="R303" s="357"/>
      <c r="S303" s="357"/>
      <c r="T303" s="357"/>
      <c r="U303" s="357"/>
      <c r="V303" s="357"/>
      <c r="W303" s="357"/>
      <c r="X303" s="357"/>
      <c r="Y303" s="357"/>
      <c r="Z303" s="357"/>
    </row>
    <row r="304" spans="1:26" ht="11.25" customHeight="1" x14ac:dyDescent="0.2">
      <c r="A304" s="357"/>
      <c r="B304" s="415"/>
      <c r="C304" s="357"/>
      <c r="D304" s="357"/>
      <c r="E304" s="357"/>
      <c r="F304" s="357"/>
      <c r="G304" s="357"/>
      <c r="H304" s="357"/>
      <c r="I304" s="357"/>
      <c r="J304" s="357"/>
      <c r="K304" s="361"/>
      <c r="L304" s="357"/>
      <c r="M304" s="357"/>
      <c r="N304" s="357"/>
      <c r="O304" s="357"/>
      <c r="P304" s="357"/>
      <c r="Q304" s="357"/>
      <c r="R304" s="357"/>
      <c r="S304" s="357"/>
      <c r="T304" s="357"/>
      <c r="U304" s="357"/>
      <c r="V304" s="357"/>
      <c r="W304" s="357"/>
      <c r="X304" s="357"/>
      <c r="Y304" s="357"/>
      <c r="Z304" s="357"/>
    </row>
    <row r="305" spans="1:26" ht="11.25" customHeight="1" x14ac:dyDescent="0.2">
      <c r="A305" s="357"/>
      <c r="B305" s="415"/>
      <c r="C305" s="357"/>
      <c r="D305" s="357"/>
      <c r="E305" s="357"/>
      <c r="F305" s="357"/>
      <c r="G305" s="357"/>
      <c r="H305" s="357"/>
      <c r="I305" s="357"/>
      <c r="J305" s="357"/>
      <c r="K305" s="361"/>
      <c r="L305" s="357"/>
      <c r="M305" s="357"/>
      <c r="N305" s="357"/>
      <c r="O305" s="357"/>
      <c r="P305" s="357"/>
      <c r="Q305" s="357"/>
      <c r="R305" s="357"/>
      <c r="S305" s="357"/>
      <c r="T305" s="357"/>
      <c r="U305" s="357"/>
      <c r="V305" s="357"/>
      <c r="W305" s="357"/>
      <c r="X305" s="357"/>
      <c r="Y305" s="357"/>
      <c r="Z305" s="357"/>
    </row>
    <row r="306" spans="1:26" ht="11.25" customHeight="1" x14ac:dyDescent="0.2">
      <c r="A306" s="357"/>
      <c r="B306" s="415"/>
      <c r="C306" s="357"/>
      <c r="D306" s="357"/>
      <c r="E306" s="357"/>
      <c r="F306" s="357"/>
      <c r="G306" s="357"/>
      <c r="H306" s="357"/>
      <c r="I306" s="357"/>
      <c r="J306" s="357"/>
      <c r="K306" s="361"/>
      <c r="L306" s="357"/>
      <c r="M306" s="357"/>
      <c r="N306" s="357"/>
      <c r="O306" s="357"/>
      <c r="P306" s="357"/>
      <c r="Q306" s="357"/>
      <c r="R306" s="357"/>
      <c r="S306" s="357"/>
      <c r="T306" s="357"/>
      <c r="U306" s="357"/>
      <c r="V306" s="357"/>
      <c r="W306" s="357"/>
      <c r="X306" s="357"/>
      <c r="Y306" s="357"/>
      <c r="Z306" s="357"/>
    </row>
    <row r="307" spans="1:26" ht="11.25" customHeight="1" x14ac:dyDescent="0.2">
      <c r="A307" s="357"/>
      <c r="B307" s="415"/>
      <c r="C307" s="357"/>
      <c r="D307" s="357"/>
      <c r="E307" s="357"/>
      <c r="F307" s="357"/>
      <c r="G307" s="357"/>
      <c r="H307" s="357"/>
      <c r="I307" s="357"/>
      <c r="J307" s="357"/>
      <c r="K307" s="361"/>
      <c r="L307" s="357"/>
      <c r="M307" s="357"/>
      <c r="N307" s="357"/>
      <c r="O307" s="357"/>
      <c r="P307" s="357"/>
      <c r="Q307" s="357"/>
      <c r="R307" s="357"/>
      <c r="S307" s="357"/>
      <c r="T307" s="357"/>
      <c r="U307" s="357"/>
      <c r="V307" s="357"/>
      <c r="W307" s="357"/>
      <c r="X307" s="357"/>
      <c r="Y307" s="357"/>
      <c r="Z307" s="357"/>
    </row>
    <row r="308" spans="1:26" ht="11.25" customHeight="1" x14ac:dyDescent="0.2">
      <c r="A308" s="357"/>
      <c r="B308" s="415"/>
      <c r="C308" s="357"/>
      <c r="D308" s="357"/>
      <c r="E308" s="357"/>
      <c r="F308" s="357"/>
      <c r="G308" s="357"/>
      <c r="H308" s="357"/>
      <c r="I308" s="357"/>
      <c r="J308" s="357"/>
      <c r="K308" s="361"/>
      <c r="L308" s="357"/>
      <c r="M308" s="357"/>
      <c r="N308" s="357"/>
      <c r="O308" s="357"/>
      <c r="P308" s="357"/>
      <c r="Q308" s="357"/>
      <c r="R308" s="357"/>
      <c r="S308" s="357"/>
      <c r="T308" s="357"/>
      <c r="U308" s="357"/>
      <c r="V308" s="357"/>
      <c r="W308" s="357"/>
      <c r="X308" s="357"/>
      <c r="Y308" s="357"/>
      <c r="Z308" s="357"/>
    </row>
    <row r="309" spans="1:26" ht="11.25" customHeight="1" x14ac:dyDescent="0.2">
      <c r="A309" s="357"/>
      <c r="B309" s="415"/>
      <c r="C309" s="357"/>
      <c r="D309" s="357"/>
      <c r="E309" s="357"/>
      <c r="F309" s="357"/>
      <c r="G309" s="357"/>
      <c r="H309" s="357"/>
      <c r="I309" s="357"/>
      <c r="J309" s="357"/>
      <c r="K309" s="361"/>
      <c r="L309" s="357"/>
      <c r="M309" s="357"/>
      <c r="N309" s="357"/>
      <c r="O309" s="357"/>
      <c r="P309" s="357"/>
      <c r="Q309" s="357"/>
      <c r="R309" s="357"/>
      <c r="S309" s="357"/>
      <c r="T309" s="357"/>
      <c r="U309" s="357"/>
      <c r="V309" s="357"/>
      <c r="W309" s="357"/>
      <c r="X309" s="357"/>
      <c r="Y309" s="357"/>
      <c r="Z309" s="357"/>
    </row>
    <row r="310" spans="1:26" ht="11.25" customHeight="1" x14ac:dyDescent="0.2">
      <c r="A310" s="357"/>
      <c r="B310" s="415"/>
      <c r="C310" s="357"/>
      <c r="D310" s="357"/>
      <c r="E310" s="357"/>
      <c r="F310" s="357"/>
      <c r="G310" s="357"/>
      <c r="H310" s="357"/>
      <c r="I310" s="357"/>
      <c r="J310" s="357"/>
      <c r="K310" s="361"/>
      <c r="L310" s="357"/>
      <c r="M310" s="357"/>
      <c r="N310" s="357"/>
      <c r="O310" s="357"/>
      <c r="P310" s="357"/>
      <c r="Q310" s="357"/>
      <c r="R310" s="357"/>
      <c r="S310" s="357"/>
      <c r="T310" s="357"/>
      <c r="U310" s="357"/>
      <c r="V310" s="357"/>
      <c r="W310" s="357"/>
      <c r="X310" s="357"/>
      <c r="Y310" s="357"/>
      <c r="Z310" s="357"/>
    </row>
    <row r="311" spans="1:26" ht="11.25" customHeight="1" x14ac:dyDescent="0.2">
      <c r="A311" s="357"/>
      <c r="B311" s="415"/>
      <c r="C311" s="357"/>
      <c r="D311" s="357"/>
      <c r="E311" s="357"/>
      <c r="F311" s="357"/>
      <c r="G311" s="357"/>
      <c r="H311" s="357"/>
      <c r="I311" s="357"/>
      <c r="J311" s="357"/>
      <c r="K311" s="361"/>
      <c r="L311" s="357"/>
      <c r="M311" s="357"/>
      <c r="N311" s="357"/>
      <c r="O311" s="357"/>
      <c r="P311" s="357"/>
      <c r="Q311" s="357"/>
      <c r="R311" s="357"/>
      <c r="S311" s="357"/>
      <c r="T311" s="357"/>
      <c r="U311" s="357"/>
      <c r="V311" s="357"/>
      <c r="W311" s="357"/>
      <c r="X311" s="357"/>
      <c r="Y311" s="357"/>
      <c r="Z311" s="357"/>
    </row>
    <row r="312" spans="1:26" ht="11.25" customHeight="1" x14ac:dyDescent="0.2">
      <c r="A312" s="357"/>
      <c r="B312" s="415"/>
      <c r="C312" s="357"/>
      <c r="D312" s="357"/>
      <c r="E312" s="357"/>
      <c r="F312" s="357"/>
      <c r="G312" s="357"/>
      <c r="H312" s="357"/>
      <c r="I312" s="357"/>
      <c r="J312" s="357"/>
      <c r="K312" s="361"/>
      <c r="L312" s="357"/>
      <c r="M312" s="357"/>
      <c r="N312" s="357"/>
      <c r="O312" s="357"/>
      <c r="P312" s="357"/>
      <c r="Q312" s="357"/>
      <c r="R312" s="357"/>
      <c r="S312" s="357"/>
      <c r="T312" s="357"/>
      <c r="U312" s="357"/>
      <c r="V312" s="357"/>
      <c r="W312" s="357"/>
      <c r="X312" s="357"/>
      <c r="Y312" s="357"/>
      <c r="Z312" s="357"/>
    </row>
    <row r="313" spans="1:26" ht="11.25" customHeight="1" x14ac:dyDescent="0.2">
      <c r="A313" s="357"/>
      <c r="B313" s="415"/>
      <c r="C313" s="357"/>
      <c r="D313" s="357"/>
      <c r="E313" s="357"/>
      <c r="F313" s="357"/>
      <c r="G313" s="357"/>
      <c r="H313" s="357"/>
      <c r="I313" s="357"/>
      <c r="J313" s="357"/>
      <c r="K313" s="361"/>
      <c r="L313" s="357"/>
      <c r="M313" s="357"/>
      <c r="N313" s="357"/>
      <c r="O313" s="357"/>
      <c r="P313" s="357"/>
      <c r="Q313" s="357"/>
      <c r="R313" s="357"/>
      <c r="S313" s="357"/>
      <c r="T313" s="357"/>
      <c r="U313" s="357"/>
      <c r="V313" s="357"/>
      <c r="W313" s="357"/>
      <c r="X313" s="357"/>
      <c r="Y313" s="357"/>
      <c r="Z313" s="357"/>
    </row>
    <row r="314" spans="1:26" ht="11.25" customHeight="1" x14ac:dyDescent="0.2">
      <c r="A314" s="357"/>
      <c r="B314" s="415"/>
      <c r="C314" s="357"/>
      <c r="D314" s="357"/>
      <c r="E314" s="357"/>
      <c r="F314" s="357"/>
      <c r="G314" s="357"/>
      <c r="H314" s="357"/>
      <c r="I314" s="357"/>
      <c r="J314" s="357"/>
      <c r="K314" s="361"/>
      <c r="L314" s="357"/>
      <c r="M314" s="357"/>
      <c r="N314" s="357"/>
      <c r="O314" s="357"/>
      <c r="P314" s="357"/>
      <c r="Q314" s="357"/>
      <c r="R314" s="357"/>
      <c r="S314" s="357"/>
      <c r="T314" s="357"/>
      <c r="U314" s="357"/>
      <c r="V314" s="357"/>
      <c r="W314" s="357"/>
      <c r="X314" s="357"/>
      <c r="Y314" s="357"/>
      <c r="Z314" s="357"/>
    </row>
    <row r="315" spans="1:26" ht="11.25" customHeight="1" x14ac:dyDescent="0.2">
      <c r="A315" s="357"/>
      <c r="B315" s="415"/>
      <c r="C315" s="357"/>
      <c r="D315" s="357"/>
      <c r="E315" s="357"/>
      <c r="F315" s="357"/>
      <c r="G315" s="357"/>
      <c r="H315" s="357"/>
      <c r="I315" s="357"/>
      <c r="J315" s="357"/>
      <c r="K315" s="361"/>
      <c r="L315" s="357"/>
      <c r="M315" s="357"/>
      <c r="N315" s="357"/>
      <c r="O315" s="357"/>
      <c r="P315" s="357"/>
      <c r="Q315" s="357"/>
      <c r="R315" s="357"/>
      <c r="S315" s="357"/>
      <c r="T315" s="357"/>
      <c r="U315" s="357"/>
      <c r="V315" s="357"/>
      <c r="W315" s="357"/>
      <c r="X315" s="357"/>
      <c r="Y315" s="357"/>
      <c r="Z315" s="357"/>
    </row>
    <row r="316" spans="1:26" ht="11.25" customHeight="1" x14ac:dyDescent="0.2">
      <c r="A316" s="357"/>
      <c r="B316" s="415"/>
      <c r="C316" s="357"/>
      <c r="D316" s="357"/>
      <c r="E316" s="357"/>
      <c r="F316" s="357"/>
      <c r="G316" s="357"/>
      <c r="H316" s="357"/>
      <c r="I316" s="357"/>
      <c r="J316" s="357"/>
      <c r="K316" s="361"/>
      <c r="L316" s="357"/>
      <c r="M316" s="357"/>
      <c r="N316" s="357"/>
      <c r="O316" s="357"/>
      <c r="P316" s="357"/>
      <c r="Q316" s="357"/>
      <c r="R316" s="357"/>
      <c r="S316" s="357"/>
      <c r="T316" s="357"/>
      <c r="U316" s="357"/>
      <c r="V316" s="357"/>
      <c r="W316" s="357"/>
      <c r="X316" s="357"/>
      <c r="Y316" s="357"/>
      <c r="Z316" s="357"/>
    </row>
    <row r="317" spans="1:26" ht="11.25" customHeight="1" x14ac:dyDescent="0.2">
      <c r="A317" s="357"/>
      <c r="B317" s="415"/>
      <c r="C317" s="357"/>
      <c r="D317" s="357"/>
      <c r="E317" s="357"/>
      <c r="F317" s="357"/>
      <c r="G317" s="357"/>
      <c r="H317" s="357"/>
      <c r="I317" s="357"/>
      <c r="J317" s="357"/>
      <c r="K317" s="361"/>
      <c r="L317" s="357"/>
      <c r="M317" s="357"/>
      <c r="N317" s="357"/>
      <c r="O317" s="357"/>
      <c r="P317" s="357"/>
      <c r="Q317" s="357"/>
      <c r="R317" s="357"/>
      <c r="S317" s="357"/>
      <c r="T317" s="357"/>
      <c r="U317" s="357"/>
      <c r="V317" s="357"/>
      <c r="W317" s="357"/>
      <c r="X317" s="357"/>
      <c r="Y317" s="357"/>
      <c r="Z317" s="357"/>
    </row>
    <row r="318" spans="1:26" ht="11.25" customHeight="1" x14ac:dyDescent="0.2">
      <c r="A318" s="357"/>
      <c r="B318" s="415"/>
      <c r="C318" s="357"/>
      <c r="D318" s="357"/>
      <c r="E318" s="357"/>
      <c r="F318" s="357"/>
      <c r="G318" s="357"/>
      <c r="H318" s="357"/>
      <c r="I318" s="357"/>
      <c r="J318" s="357"/>
      <c r="K318" s="361"/>
      <c r="L318" s="357"/>
      <c r="M318" s="357"/>
      <c r="N318" s="357"/>
      <c r="O318" s="357"/>
      <c r="P318" s="357"/>
      <c r="Q318" s="357"/>
      <c r="R318" s="357"/>
      <c r="S318" s="357"/>
      <c r="T318" s="357"/>
      <c r="U318" s="357"/>
      <c r="V318" s="357"/>
      <c r="W318" s="357"/>
      <c r="X318" s="357"/>
      <c r="Y318" s="357"/>
      <c r="Z318" s="357"/>
    </row>
    <row r="319" spans="1:26" ht="11.25" customHeight="1" x14ac:dyDescent="0.2">
      <c r="A319" s="357"/>
      <c r="B319" s="415"/>
      <c r="C319" s="357"/>
      <c r="D319" s="357"/>
      <c r="E319" s="357"/>
      <c r="F319" s="357"/>
      <c r="G319" s="357"/>
      <c r="H319" s="357"/>
      <c r="I319" s="357"/>
      <c r="J319" s="357"/>
      <c r="K319" s="361"/>
      <c r="L319" s="357"/>
      <c r="M319" s="357"/>
      <c r="N319" s="357"/>
      <c r="O319" s="357"/>
      <c r="P319" s="357"/>
      <c r="Q319" s="357"/>
      <c r="R319" s="357"/>
      <c r="S319" s="357"/>
      <c r="T319" s="357"/>
      <c r="U319" s="357"/>
      <c r="V319" s="357"/>
      <c r="W319" s="357"/>
      <c r="X319" s="357"/>
      <c r="Y319" s="357"/>
      <c r="Z319" s="357"/>
    </row>
    <row r="320" spans="1:26" ht="11.25" customHeight="1" x14ac:dyDescent="0.2">
      <c r="A320" s="357"/>
      <c r="B320" s="415"/>
      <c r="C320" s="357"/>
      <c r="D320" s="357"/>
      <c r="E320" s="357"/>
      <c r="F320" s="357"/>
      <c r="G320" s="357"/>
      <c r="H320" s="357"/>
      <c r="I320" s="357"/>
      <c r="J320" s="357"/>
      <c r="K320" s="361"/>
      <c r="L320" s="357"/>
      <c r="M320" s="357"/>
      <c r="N320" s="357"/>
      <c r="O320" s="357"/>
      <c r="P320" s="357"/>
      <c r="Q320" s="357"/>
      <c r="R320" s="357"/>
      <c r="S320" s="357"/>
      <c r="T320" s="357"/>
      <c r="U320" s="357"/>
      <c r="V320" s="357"/>
      <c r="W320" s="357"/>
      <c r="X320" s="357"/>
      <c r="Y320" s="357"/>
      <c r="Z320" s="357"/>
    </row>
    <row r="321" spans="1:26" ht="11.25" customHeight="1" x14ac:dyDescent="0.2">
      <c r="A321" s="357"/>
      <c r="B321" s="415"/>
      <c r="C321" s="357"/>
      <c r="D321" s="357"/>
      <c r="E321" s="357"/>
      <c r="F321" s="357"/>
      <c r="G321" s="357"/>
      <c r="H321" s="357"/>
      <c r="I321" s="357"/>
      <c r="J321" s="357"/>
      <c r="K321" s="361"/>
      <c r="L321" s="357"/>
      <c r="M321" s="357"/>
      <c r="N321" s="357"/>
      <c r="O321" s="357"/>
      <c r="P321" s="357"/>
      <c r="Q321" s="357"/>
      <c r="R321" s="357"/>
      <c r="S321" s="357"/>
      <c r="T321" s="357"/>
      <c r="U321" s="357"/>
      <c r="V321" s="357"/>
      <c r="W321" s="357"/>
      <c r="X321" s="357"/>
      <c r="Y321" s="357"/>
      <c r="Z321" s="357"/>
    </row>
    <row r="322" spans="1:26" ht="11.25" customHeight="1" x14ac:dyDescent="0.2">
      <c r="A322" s="357"/>
      <c r="B322" s="415"/>
      <c r="C322" s="357"/>
      <c r="D322" s="357"/>
      <c r="E322" s="357"/>
      <c r="F322" s="357"/>
      <c r="G322" s="357"/>
      <c r="H322" s="357"/>
      <c r="I322" s="357"/>
      <c r="J322" s="357"/>
      <c r="K322" s="361"/>
      <c r="L322" s="357"/>
      <c r="M322" s="357"/>
      <c r="N322" s="357"/>
      <c r="O322" s="357"/>
      <c r="P322" s="357"/>
      <c r="Q322" s="357"/>
      <c r="R322" s="357"/>
      <c r="S322" s="357"/>
      <c r="T322" s="357"/>
      <c r="U322" s="357"/>
      <c r="V322" s="357"/>
      <c r="W322" s="357"/>
      <c r="X322" s="357"/>
      <c r="Y322" s="357"/>
      <c r="Z322" s="357"/>
    </row>
    <row r="323" spans="1:26" ht="11.25" customHeight="1" x14ac:dyDescent="0.2">
      <c r="A323" s="357"/>
      <c r="B323" s="415"/>
      <c r="C323" s="357"/>
      <c r="D323" s="357"/>
      <c r="E323" s="357"/>
      <c r="F323" s="357"/>
      <c r="G323" s="357"/>
      <c r="H323" s="357"/>
      <c r="I323" s="357"/>
      <c r="J323" s="357"/>
      <c r="K323" s="361"/>
      <c r="L323" s="357"/>
      <c r="M323" s="357"/>
      <c r="N323" s="357"/>
      <c r="O323" s="357"/>
      <c r="P323" s="357"/>
      <c r="Q323" s="357"/>
      <c r="R323" s="357"/>
      <c r="S323" s="357"/>
      <c r="T323" s="357"/>
      <c r="U323" s="357"/>
      <c r="V323" s="357"/>
      <c r="W323" s="357"/>
      <c r="X323" s="357"/>
      <c r="Y323" s="357"/>
      <c r="Z323" s="357"/>
    </row>
    <row r="324" spans="1:26" ht="11.25" customHeight="1" x14ac:dyDescent="0.2">
      <c r="A324" s="357"/>
      <c r="B324" s="415"/>
      <c r="C324" s="357"/>
      <c r="D324" s="357"/>
      <c r="E324" s="357"/>
      <c r="F324" s="357"/>
      <c r="G324" s="357"/>
      <c r="H324" s="357"/>
      <c r="I324" s="357"/>
      <c r="J324" s="357"/>
      <c r="K324" s="361"/>
      <c r="L324" s="357"/>
      <c r="M324" s="357"/>
      <c r="N324" s="357"/>
      <c r="O324" s="357"/>
      <c r="P324" s="357"/>
      <c r="Q324" s="357"/>
      <c r="R324" s="357"/>
      <c r="S324" s="357"/>
      <c r="T324" s="357"/>
      <c r="U324" s="357"/>
      <c r="V324" s="357"/>
      <c r="W324" s="357"/>
      <c r="X324" s="357"/>
      <c r="Y324" s="357"/>
      <c r="Z324" s="357"/>
    </row>
    <row r="325" spans="1:26" ht="11.25" customHeight="1" x14ac:dyDescent="0.2">
      <c r="A325" s="357"/>
      <c r="B325" s="415"/>
      <c r="C325" s="357"/>
      <c r="D325" s="357"/>
      <c r="E325" s="357"/>
      <c r="F325" s="357"/>
      <c r="G325" s="357"/>
      <c r="H325" s="357"/>
      <c r="I325" s="357"/>
      <c r="J325" s="357"/>
      <c r="K325" s="361"/>
      <c r="L325" s="357"/>
      <c r="M325" s="357"/>
      <c r="N325" s="357"/>
      <c r="O325" s="357"/>
      <c r="P325" s="357"/>
      <c r="Q325" s="357"/>
      <c r="R325" s="357"/>
      <c r="S325" s="357"/>
      <c r="T325" s="357"/>
      <c r="U325" s="357"/>
      <c r="V325" s="357"/>
      <c r="W325" s="357"/>
      <c r="X325" s="357"/>
      <c r="Y325" s="357"/>
      <c r="Z325" s="357"/>
    </row>
    <row r="326" spans="1:26" ht="11.25" customHeight="1" x14ac:dyDescent="0.2">
      <c r="A326" s="357"/>
      <c r="B326" s="415"/>
      <c r="C326" s="357"/>
      <c r="D326" s="357"/>
      <c r="E326" s="357"/>
      <c r="F326" s="357"/>
      <c r="G326" s="357"/>
      <c r="H326" s="357"/>
      <c r="I326" s="357"/>
      <c r="J326" s="357"/>
      <c r="K326" s="361"/>
      <c r="L326" s="357"/>
      <c r="M326" s="357"/>
      <c r="N326" s="357"/>
      <c r="O326" s="357"/>
      <c r="P326" s="357"/>
      <c r="Q326" s="357"/>
      <c r="R326" s="357"/>
      <c r="S326" s="357"/>
      <c r="T326" s="357"/>
      <c r="U326" s="357"/>
      <c r="V326" s="357"/>
      <c r="W326" s="357"/>
      <c r="X326" s="357"/>
      <c r="Y326" s="357"/>
      <c r="Z326" s="357"/>
    </row>
    <row r="327" spans="1:26" ht="11.25" customHeight="1" x14ac:dyDescent="0.2">
      <c r="A327" s="357"/>
      <c r="B327" s="415"/>
      <c r="C327" s="357"/>
      <c r="D327" s="357"/>
      <c r="E327" s="357"/>
      <c r="F327" s="357"/>
      <c r="G327" s="357"/>
      <c r="H327" s="357"/>
      <c r="I327" s="357"/>
      <c r="J327" s="357"/>
      <c r="K327" s="361"/>
      <c r="L327" s="357"/>
      <c r="M327" s="357"/>
      <c r="N327" s="357"/>
      <c r="O327" s="357"/>
      <c r="P327" s="357"/>
      <c r="Q327" s="357"/>
      <c r="R327" s="357"/>
      <c r="S327" s="357"/>
      <c r="T327" s="357"/>
      <c r="U327" s="357"/>
      <c r="V327" s="357"/>
      <c r="W327" s="357"/>
      <c r="X327" s="357"/>
      <c r="Y327" s="357"/>
      <c r="Z327" s="357"/>
    </row>
    <row r="328" spans="1:26" ht="11.25" customHeight="1" x14ac:dyDescent="0.2">
      <c r="A328" s="357"/>
      <c r="B328" s="415"/>
      <c r="C328" s="357"/>
      <c r="D328" s="357"/>
      <c r="E328" s="357"/>
      <c r="F328" s="357"/>
      <c r="G328" s="357"/>
      <c r="H328" s="357"/>
      <c r="I328" s="357"/>
      <c r="J328" s="357"/>
      <c r="K328" s="361"/>
      <c r="L328" s="357"/>
      <c r="M328" s="357"/>
      <c r="N328" s="357"/>
      <c r="O328" s="357"/>
      <c r="P328" s="357"/>
      <c r="Q328" s="357"/>
      <c r="R328" s="357"/>
      <c r="S328" s="357"/>
      <c r="T328" s="357"/>
      <c r="U328" s="357"/>
      <c r="V328" s="357"/>
      <c r="W328" s="357"/>
      <c r="X328" s="357"/>
      <c r="Y328" s="357"/>
      <c r="Z328" s="357"/>
    </row>
    <row r="329" spans="1:26" ht="11.25" customHeight="1" x14ac:dyDescent="0.2">
      <c r="A329" s="357"/>
      <c r="B329" s="415"/>
      <c r="C329" s="357"/>
      <c r="D329" s="357"/>
      <c r="E329" s="357"/>
      <c r="F329" s="357"/>
      <c r="G329" s="357"/>
      <c r="H329" s="357"/>
      <c r="I329" s="357"/>
      <c r="J329" s="357"/>
      <c r="K329" s="361"/>
      <c r="L329" s="357"/>
      <c r="M329" s="357"/>
      <c r="N329" s="357"/>
      <c r="O329" s="357"/>
      <c r="P329" s="357"/>
      <c r="Q329" s="357"/>
      <c r="R329" s="357"/>
      <c r="S329" s="357"/>
      <c r="T329" s="357"/>
      <c r="U329" s="357"/>
      <c r="V329" s="357"/>
      <c r="W329" s="357"/>
      <c r="X329" s="357"/>
      <c r="Y329" s="357"/>
      <c r="Z329" s="357"/>
    </row>
    <row r="330" spans="1:26" ht="11.25" customHeight="1" x14ac:dyDescent="0.2">
      <c r="A330" s="357"/>
      <c r="B330" s="415"/>
      <c r="C330" s="357"/>
      <c r="D330" s="357"/>
      <c r="E330" s="357"/>
      <c r="F330" s="357"/>
      <c r="G330" s="357"/>
      <c r="H330" s="357"/>
      <c r="I330" s="357"/>
      <c r="J330" s="357"/>
      <c r="K330" s="361"/>
      <c r="L330" s="357"/>
      <c r="M330" s="357"/>
      <c r="N330" s="357"/>
      <c r="O330" s="357"/>
      <c r="P330" s="357"/>
      <c r="Q330" s="357"/>
      <c r="R330" s="357"/>
      <c r="S330" s="357"/>
      <c r="T330" s="357"/>
      <c r="U330" s="357"/>
      <c r="V330" s="357"/>
      <c r="W330" s="357"/>
      <c r="X330" s="357"/>
      <c r="Y330" s="357"/>
      <c r="Z330" s="357"/>
    </row>
    <row r="331" spans="1:26" ht="11.25" customHeight="1" x14ac:dyDescent="0.2">
      <c r="A331" s="357"/>
      <c r="B331" s="415"/>
      <c r="C331" s="357"/>
      <c r="D331" s="357"/>
      <c r="E331" s="357"/>
      <c r="F331" s="357"/>
      <c r="G331" s="357"/>
      <c r="H331" s="357"/>
      <c r="I331" s="357"/>
      <c r="J331" s="357"/>
      <c r="K331" s="361"/>
      <c r="L331" s="357"/>
      <c r="M331" s="357"/>
      <c r="N331" s="357"/>
      <c r="O331" s="357"/>
      <c r="P331" s="357"/>
      <c r="Q331" s="357"/>
      <c r="R331" s="357"/>
      <c r="S331" s="357"/>
      <c r="T331" s="357"/>
      <c r="U331" s="357"/>
      <c r="V331" s="357"/>
      <c r="W331" s="357"/>
      <c r="X331" s="357"/>
      <c r="Y331" s="357"/>
      <c r="Z331" s="357"/>
    </row>
    <row r="332" spans="1:26" ht="11.25" customHeight="1" x14ac:dyDescent="0.2">
      <c r="A332" s="357"/>
      <c r="B332" s="415"/>
      <c r="C332" s="357"/>
      <c r="D332" s="357"/>
      <c r="E332" s="357"/>
      <c r="F332" s="357"/>
      <c r="G332" s="357"/>
      <c r="H332" s="357"/>
      <c r="I332" s="357"/>
      <c r="J332" s="357"/>
      <c r="K332" s="361"/>
      <c r="L332" s="357"/>
      <c r="M332" s="357"/>
      <c r="N332" s="357"/>
      <c r="O332" s="357"/>
      <c r="P332" s="357"/>
      <c r="Q332" s="357"/>
      <c r="R332" s="357"/>
      <c r="S332" s="357"/>
      <c r="T332" s="357"/>
      <c r="U332" s="357"/>
      <c r="V332" s="357"/>
      <c r="W332" s="357"/>
      <c r="X332" s="357"/>
      <c r="Y332" s="357"/>
      <c r="Z332" s="357"/>
    </row>
    <row r="333" spans="1:26" ht="11.25" customHeight="1" x14ac:dyDescent="0.2">
      <c r="A333" s="357"/>
      <c r="B333" s="415"/>
      <c r="C333" s="357"/>
      <c r="D333" s="357"/>
      <c r="E333" s="357"/>
      <c r="F333" s="357"/>
      <c r="G333" s="357"/>
      <c r="H333" s="357"/>
      <c r="I333" s="357"/>
      <c r="J333" s="357"/>
      <c r="K333" s="361"/>
      <c r="L333" s="357"/>
      <c r="M333" s="357"/>
      <c r="N333" s="357"/>
      <c r="O333" s="357"/>
      <c r="P333" s="357"/>
      <c r="Q333" s="357"/>
      <c r="R333" s="357"/>
      <c r="S333" s="357"/>
      <c r="T333" s="357"/>
      <c r="U333" s="357"/>
      <c r="V333" s="357"/>
      <c r="W333" s="357"/>
      <c r="X333" s="357"/>
      <c r="Y333" s="357"/>
      <c r="Z333" s="357"/>
    </row>
    <row r="334" spans="1:26" ht="11.25" customHeight="1" x14ac:dyDescent="0.2">
      <c r="A334" s="357"/>
      <c r="B334" s="415"/>
      <c r="C334" s="357"/>
      <c r="D334" s="357"/>
      <c r="E334" s="357"/>
      <c r="F334" s="357"/>
      <c r="G334" s="357"/>
      <c r="H334" s="357"/>
      <c r="I334" s="357"/>
      <c r="J334" s="357"/>
      <c r="K334" s="361"/>
      <c r="L334" s="357"/>
      <c r="M334" s="357"/>
      <c r="N334" s="357"/>
      <c r="O334" s="357"/>
      <c r="P334" s="357"/>
      <c r="Q334" s="357"/>
      <c r="R334" s="357"/>
      <c r="S334" s="357"/>
      <c r="T334" s="357"/>
      <c r="U334" s="357"/>
      <c r="V334" s="357"/>
      <c r="W334" s="357"/>
      <c r="X334" s="357"/>
      <c r="Y334" s="357"/>
      <c r="Z334" s="357"/>
    </row>
    <row r="335" spans="1:26" ht="11.25" customHeight="1" x14ac:dyDescent="0.2">
      <c r="A335" s="357"/>
      <c r="B335" s="415"/>
      <c r="C335" s="357"/>
      <c r="D335" s="357"/>
      <c r="E335" s="357"/>
      <c r="F335" s="357"/>
      <c r="G335" s="357"/>
      <c r="H335" s="357"/>
      <c r="I335" s="357"/>
      <c r="J335" s="357"/>
      <c r="K335" s="361"/>
      <c r="L335" s="357"/>
      <c r="M335" s="357"/>
      <c r="N335" s="357"/>
      <c r="O335" s="357"/>
      <c r="P335" s="357"/>
      <c r="Q335" s="357"/>
      <c r="R335" s="357"/>
      <c r="S335" s="357"/>
      <c r="T335" s="357"/>
      <c r="U335" s="357"/>
      <c r="V335" s="357"/>
      <c r="W335" s="357"/>
      <c r="X335" s="357"/>
      <c r="Y335" s="357"/>
      <c r="Z335" s="357"/>
    </row>
    <row r="336" spans="1:26" ht="11.25" customHeight="1" x14ac:dyDescent="0.2">
      <c r="A336" s="357"/>
      <c r="B336" s="415"/>
      <c r="C336" s="357"/>
      <c r="D336" s="357"/>
      <c r="E336" s="357"/>
      <c r="F336" s="357"/>
      <c r="G336" s="357"/>
      <c r="H336" s="357"/>
      <c r="I336" s="357"/>
      <c r="J336" s="357"/>
      <c r="K336" s="361"/>
      <c r="L336" s="357"/>
      <c r="M336" s="357"/>
      <c r="N336" s="357"/>
      <c r="O336" s="357"/>
      <c r="P336" s="357"/>
      <c r="Q336" s="357"/>
      <c r="R336" s="357"/>
      <c r="S336" s="357"/>
      <c r="T336" s="357"/>
      <c r="U336" s="357"/>
      <c r="V336" s="357"/>
      <c r="W336" s="357"/>
      <c r="X336" s="357"/>
      <c r="Y336" s="357"/>
      <c r="Z336" s="357"/>
    </row>
    <row r="337" spans="1:26" ht="11.25" customHeight="1" x14ac:dyDescent="0.2">
      <c r="A337" s="357"/>
      <c r="B337" s="415"/>
      <c r="C337" s="357"/>
      <c r="D337" s="357"/>
      <c r="E337" s="357"/>
      <c r="F337" s="357"/>
      <c r="G337" s="357"/>
      <c r="H337" s="357"/>
      <c r="I337" s="357"/>
      <c r="J337" s="357"/>
      <c r="K337" s="361"/>
      <c r="L337" s="357"/>
      <c r="M337" s="357"/>
      <c r="N337" s="357"/>
      <c r="O337" s="357"/>
      <c r="P337" s="357"/>
      <c r="Q337" s="357"/>
      <c r="R337" s="357"/>
      <c r="S337" s="357"/>
      <c r="T337" s="357"/>
      <c r="U337" s="357"/>
      <c r="V337" s="357"/>
      <c r="W337" s="357"/>
      <c r="X337" s="357"/>
      <c r="Y337" s="357"/>
      <c r="Z337" s="357"/>
    </row>
    <row r="338" spans="1:26" ht="11.25" customHeight="1" x14ac:dyDescent="0.2">
      <c r="A338" s="357"/>
      <c r="B338" s="415"/>
      <c r="C338" s="357"/>
      <c r="D338" s="357"/>
      <c r="E338" s="357"/>
      <c r="F338" s="357"/>
      <c r="G338" s="357"/>
      <c r="H338" s="357"/>
      <c r="I338" s="357"/>
      <c r="J338" s="357"/>
      <c r="K338" s="361"/>
      <c r="L338" s="357"/>
      <c r="M338" s="357"/>
      <c r="N338" s="357"/>
      <c r="O338" s="357"/>
      <c r="P338" s="357"/>
      <c r="Q338" s="357"/>
      <c r="R338" s="357"/>
      <c r="S338" s="357"/>
      <c r="T338" s="357"/>
      <c r="U338" s="357"/>
      <c r="V338" s="357"/>
      <c r="W338" s="357"/>
      <c r="X338" s="357"/>
      <c r="Y338" s="357"/>
      <c r="Z338" s="357"/>
    </row>
    <row r="339" spans="1:26" ht="11.25" customHeight="1" x14ac:dyDescent="0.2">
      <c r="A339" s="357"/>
      <c r="B339" s="415"/>
      <c r="C339" s="357"/>
      <c r="D339" s="357"/>
      <c r="E339" s="357"/>
      <c r="F339" s="357"/>
      <c r="G339" s="357"/>
      <c r="H339" s="357"/>
      <c r="I339" s="357"/>
      <c r="J339" s="357"/>
      <c r="K339" s="361"/>
      <c r="L339" s="357"/>
      <c r="M339" s="357"/>
      <c r="N339" s="357"/>
      <c r="O339" s="357"/>
      <c r="P339" s="357"/>
      <c r="Q339" s="357"/>
      <c r="R339" s="357"/>
      <c r="S339" s="357"/>
      <c r="T339" s="357"/>
      <c r="U339" s="357"/>
      <c r="V339" s="357"/>
      <c r="W339" s="357"/>
      <c r="X339" s="357"/>
      <c r="Y339" s="357"/>
      <c r="Z339" s="357"/>
    </row>
    <row r="340" spans="1:26" ht="11.25" customHeight="1" x14ac:dyDescent="0.2">
      <c r="A340" s="357"/>
      <c r="B340" s="415"/>
      <c r="C340" s="357"/>
      <c r="D340" s="357"/>
      <c r="E340" s="357"/>
      <c r="F340" s="357"/>
      <c r="G340" s="357"/>
      <c r="H340" s="357"/>
      <c r="I340" s="357"/>
      <c r="J340" s="357"/>
      <c r="K340" s="361"/>
      <c r="L340" s="357"/>
      <c r="M340" s="357"/>
      <c r="N340" s="357"/>
      <c r="O340" s="357"/>
      <c r="P340" s="357"/>
      <c r="Q340" s="357"/>
      <c r="R340" s="357"/>
      <c r="S340" s="357"/>
      <c r="T340" s="357"/>
      <c r="U340" s="357"/>
      <c r="V340" s="357"/>
      <c r="W340" s="357"/>
      <c r="X340" s="357"/>
      <c r="Y340" s="357"/>
      <c r="Z340" s="357"/>
    </row>
    <row r="341" spans="1:26" ht="11.25" customHeight="1" x14ac:dyDescent="0.2">
      <c r="A341" s="357"/>
      <c r="B341" s="415"/>
      <c r="C341" s="357"/>
      <c r="D341" s="357"/>
      <c r="E341" s="357"/>
      <c r="F341" s="357"/>
      <c r="G341" s="357"/>
      <c r="H341" s="357"/>
      <c r="I341" s="357"/>
      <c r="J341" s="357"/>
      <c r="K341" s="361"/>
      <c r="L341" s="357"/>
      <c r="M341" s="357"/>
      <c r="N341" s="357"/>
      <c r="O341" s="357"/>
      <c r="P341" s="357"/>
      <c r="Q341" s="357"/>
      <c r="R341" s="357"/>
      <c r="S341" s="357"/>
      <c r="T341" s="357"/>
      <c r="U341" s="357"/>
      <c r="V341" s="357"/>
      <c r="W341" s="357"/>
      <c r="X341" s="357"/>
      <c r="Y341" s="357"/>
      <c r="Z341" s="357"/>
    </row>
    <row r="342" spans="1:26" ht="11.25" customHeight="1" x14ac:dyDescent="0.2">
      <c r="A342" s="357"/>
      <c r="B342" s="415"/>
      <c r="C342" s="357"/>
      <c r="D342" s="357"/>
      <c r="E342" s="357"/>
      <c r="F342" s="357"/>
      <c r="G342" s="357"/>
      <c r="H342" s="357"/>
      <c r="I342" s="357"/>
      <c r="J342" s="357"/>
      <c r="K342" s="361"/>
      <c r="L342" s="357"/>
      <c r="M342" s="357"/>
      <c r="N342" s="357"/>
      <c r="O342" s="357"/>
      <c r="P342" s="357"/>
      <c r="Q342" s="357"/>
      <c r="R342" s="357"/>
      <c r="S342" s="357"/>
      <c r="T342" s="357"/>
      <c r="U342" s="357"/>
      <c r="V342" s="357"/>
      <c r="W342" s="357"/>
      <c r="X342" s="357"/>
      <c r="Y342" s="357"/>
      <c r="Z342" s="357"/>
    </row>
    <row r="343" spans="1:26" ht="11.25" customHeight="1" x14ac:dyDescent="0.2">
      <c r="A343" s="357"/>
      <c r="B343" s="415"/>
      <c r="C343" s="357"/>
      <c r="D343" s="357"/>
      <c r="E343" s="357"/>
      <c r="F343" s="357"/>
      <c r="G343" s="357"/>
      <c r="H343" s="357"/>
      <c r="I343" s="357"/>
      <c r="J343" s="357"/>
      <c r="K343" s="361"/>
      <c r="L343" s="357"/>
      <c r="M343" s="357"/>
      <c r="N343" s="357"/>
      <c r="O343" s="357"/>
      <c r="P343" s="357"/>
      <c r="Q343" s="357"/>
      <c r="R343" s="357"/>
      <c r="S343" s="357"/>
      <c r="T343" s="357"/>
      <c r="U343" s="357"/>
      <c r="V343" s="357"/>
      <c r="W343" s="357"/>
      <c r="X343" s="357"/>
      <c r="Y343" s="357"/>
      <c r="Z343" s="357"/>
    </row>
    <row r="344" spans="1:26" ht="11.25" customHeight="1" x14ac:dyDescent="0.2">
      <c r="A344" s="357"/>
      <c r="B344" s="415"/>
      <c r="C344" s="357"/>
      <c r="D344" s="357"/>
      <c r="E344" s="357"/>
      <c r="F344" s="357"/>
      <c r="G344" s="357"/>
      <c r="H344" s="357"/>
      <c r="I344" s="357"/>
      <c r="J344" s="357"/>
      <c r="K344" s="361"/>
      <c r="L344" s="357"/>
      <c r="M344" s="357"/>
      <c r="N344" s="357"/>
      <c r="O344" s="357"/>
      <c r="P344" s="357"/>
      <c r="Q344" s="357"/>
      <c r="R344" s="357"/>
      <c r="S344" s="357"/>
      <c r="T344" s="357"/>
      <c r="U344" s="357"/>
      <c r="V344" s="357"/>
      <c r="W344" s="357"/>
      <c r="X344" s="357"/>
      <c r="Y344" s="357"/>
      <c r="Z344" s="357"/>
    </row>
    <row r="345" spans="1:26" ht="11.25" customHeight="1" x14ac:dyDescent="0.2">
      <c r="A345" s="357"/>
      <c r="B345" s="415"/>
      <c r="C345" s="357"/>
      <c r="D345" s="357"/>
      <c r="E345" s="357"/>
      <c r="F345" s="357"/>
      <c r="G345" s="357"/>
      <c r="H345" s="357"/>
      <c r="I345" s="357"/>
      <c r="J345" s="357"/>
      <c r="K345" s="361"/>
      <c r="L345" s="357"/>
      <c r="M345" s="357"/>
      <c r="N345" s="357"/>
      <c r="O345" s="357"/>
      <c r="P345" s="357"/>
      <c r="Q345" s="357"/>
      <c r="R345" s="357"/>
      <c r="S345" s="357"/>
      <c r="T345" s="357"/>
      <c r="U345" s="357"/>
      <c r="V345" s="357"/>
      <c r="W345" s="357"/>
      <c r="X345" s="357"/>
      <c r="Y345" s="357"/>
      <c r="Z345" s="357"/>
    </row>
    <row r="346" spans="1:26" ht="11.25" customHeight="1" x14ac:dyDescent="0.2">
      <c r="A346" s="357"/>
      <c r="B346" s="415"/>
      <c r="C346" s="357"/>
      <c r="D346" s="357"/>
      <c r="E346" s="357"/>
      <c r="F346" s="357"/>
      <c r="G346" s="357"/>
      <c r="H346" s="357"/>
      <c r="I346" s="357"/>
      <c r="J346" s="357"/>
      <c r="K346" s="361"/>
      <c r="L346" s="357"/>
      <c r="M346" s="357"/>
      <c r="N346" s="357"/>
      <c r="O346" s="357"/>
      <c r="P346" s="357"/>
      <c r="Q346" s="357"/>
      <c r="R346" s="357"/>
      <c r="S346" s="357"/>
      <c r="T346" s="357"/>
      <c r="U346" s="357"/>
      <c r="V346" s="357"/>
      <c r="W346" s="357"/>
      <c r="X346" s="357"/>
      <c r="Y346" s="357"/>
      <c r="Z346" s="357"/>
    </row>
    <row r="347" spans="1:26" ht="11.25" customHeight="1" x14ac:dyDescent="0.2">
      <c r="A347" s="357"/>
      <c r="B347" s="415"/>
      <c r="C347" s="357"/>
      <c r="D347" s="357"/>
      <c r="E347" s="357"/>
      <c r="F347" s="357"/>
      <c r="G347" s="357"/>
      <c r="H347" s="357"/>
      <c r="I347" s="357"/>
      <c r="J347" s="357"/>
      <c r="K347" s="361"/>
      <c r="L347" s="357"/>
      <c r="M347" s="357"/>
      <c r="N347" s="357"/>
      <c r="O347" s="357"/>
      <c r="P347" s="357"/>
      <c r="Q347" s="357"/>
      <c r="R347" s="357"/>
      <c r="S347" s="357"/>
      <c r="T347" s="357"/>
      <c r="U347" s="357"/>
      <c r="V347" s="357"/>
      <c r="W347" s="357"/>
      <c r="X347" s="357"/>
      <c r="Y347" s="357"/>
      <c r="Z347" s="357"/>
    </row>
    <row r="348" spans="1:26" ht="11.25" customHeight="1" x14ac:dyDescent="0.2">
      <c r="A348" s="357"/>
      <c r="B348" s="415"/>
      <c r="C348" s="357"/>
      <c r="D348" s="357"/>
      <c r="E348" s="357"/>
      <c r="F348" s="357"/>
      <c r="G348" s="357"/>
      <c r="H348" s="357"/>
      <c r="I348" s="357"/>
      <c r="J348" s="357"/>
      <c r="K348" s="361"/>
      <c r="L348" s="357"/>
      <c r="M348" s="357"/>
      <c r="N348" s="357"/>
      <c r="O348" s="357"/>
      <c r="P348" s="357"/>
      <c r="Q348" s="357"/>
      <c r="R348" s="357"/>
      <c r="S348" s="357"/>
      <c r="T348" s="357"/>
      <c r="U348" s="357"/>
      <c r="V348" s="357"/>
      <c r="W348" s="357"/>
      <c r="X348" s="357"/>
      <c r="Y348" s="357"/>
      <c r="Z348" s="357"/>
    </row>
    <row r="349" spans="1:26" ht="11.25" customHeight="1" x14ac:dyDescent="0.2">
      <c r="A349" s="357"/>
      <c r="B349" s="415"/>
      <c r="C349" s="357"/>
      <c r="D349" s="357"/>
      <c r="E349" s="357"/>
      <c r="F349" s="357"/>
      <c r="G349" s="357"/>
      <c r="H349" s="357"/>
      <c r="I349" s="357"/>
      <c r="J349" s="357"/>
      <c r="K349" s="361"/>
      <c r="L349" s="357"/>
      <c r="M349" s="357"/>
      <c r="N349" s="357"/>
      <c r="O349" s="357"/>
      <c r="P349" s="357"/>
      <c r="Q349" s="357"/>
      <c r="R349" s="357"/>
      <c r="S349" s="357"/>
      <c r="T349" s="357"/>
      <c r="U349" s="357"/>
      <c r="V349" s="357"/>
      <c r="W349" s="357"/>
      <c r="X349" s="357"/>
      <c r="Y349" s="357"/>
      <c r="Z349" s="357"/>
    </row>
    <row r="350" spans="1:26" ht="11.25" customHeight="1" x14ac:dyDescent="0.2">
      <c r="A350" s="357"/>
      <c r="B350" s="415"/>
      <c r="C350" s="357"/>
      <c r="D350" s="357"/>
      <c r="E350" s="357"/>
      <c r="F350" s="357"/>
      <c r="G350" s="357"/>
      <c r="H350" s="357"/>
      <c r="I350" s="357"/>
      <c r="J350" s="357"/>
      <c r="K350" s="361"/>
      <c r="L350" s="357"/>
      <c r="M350" s="357"/>
      <c r="N350" s="357"/>
      <c r="O350" s="357"/>
      <c r="P350" s="357"/>
      <c r="Q350" s="357"/>
      <c r="R350" s="357"/>
      <c r="S350" s="357"/>
      <c r="T350" s="357"/>
      <c r="U350" s="357"/>
      <c r="V350" s="357"/>
      <c r="W350" s="357"/>
      <c r="X350" s="357"/>
      <c r="Y350" s="357"/>
      <c r="Z350" s="357"/>
    </row>
    <row r="351" spans="1:26" ht="11.25" customHeight="1" x14ac:dyDescent="0.2">
      <c r="A351" s="357"/>
      <c r="B351" s="415"/>
      <c r="C351" s="357"/>
      <c r="D351" s="357"/>
      <c r="E351" s="357"/>
      <c r="F351" s="357"/>
      <c r="G351" s="357"/>
      <c r="H351" s="357"/>
      <c r="I351" s="357"/>
      <c r="J351" s="357"/>
      <c r="K351" s="361"/>
      <c r="L351" s="357"/>
      <c r="M351" s="357"/>
      <c r="N351" s="357"/>
      <c r="O351" s="357"/>
      <c r="P351" s="357"/>
      <c r="Q351" s="357"/>
      <c r="R351" s="357"/>
      <c r="S351" s="357"/>
      <c r="T351" s="357"/>
      <c r="U351" s="357"/>
      <c r="V351" s="357"/>
      <c r="W351" s="357"/>
      <c r="X351" s="357"/>
      <c r="Y351" s="357"/>
      <c r="Z351" s="357"/>
    </row>
    <row r="352" spans="1:26" ht="11.25" customHeight="1" x14ac:dyDescent="0.2">
      <c r="A352" s="357"/>
      <c r="B352" s="415"/>
      <c r="C352" s="357"/>
      <c r="D352" s="357"/>
      <c r="E352" s="357"/>
      <c r="F352" s="357"/>
      <c r="G352" s="357"/>
      <c r="H352" s="357"/>
      <c r="I352" s="357"/>
      <c r="J352" s="357"/>
      <c r="K352" s="361"/>
      <c r="L352" s="357"/>
      <c r="M352" s="357"/>
      <c r="N352" s="357"/>
      <c r="O352" s="357"/>
      <c r="P352" s="357"/>
      <c r="Q352" s="357"/>
      <c r="R352" s="357"/>
      <c r="S352" s="357"/>
      <c r="T352" s="357"/>
      <c r="U352" s="357"/>
      <c r="V352" s="357"/>
      <c r="W352" s="357"/>
      <c r="X352" s="357"/>
      <c r="Y352" s="357"/>
      <c r="Z352" s="357"/>
    </row>
    <row r="353" spans="1:26" ht="11.25" customHeight="1" x14ac:dyDescent="0.2">
      <c r="A353" s="357"/>
      <c r="B353" s="415"/>
      <c r="C353" s="357"/>
      <c r="D353" s="357"/>
      <c r="E353" s="357"/>
      <c r="F353" s="357"/>
      <c r="G353" s="357"/>
      <c r="H353" s="357"/>
      <c r="I353" s="357"/>
      <c r="J353" s="357"/>
      <c r="K353" s="361"/>
      <c r="L353" s="357"/>
      <c r="M353" s="357"/>
      <c r="N353" s="357"/>
      <c r="O353" s="357"/>
      <c r="P353" s="357"/>
      <c r="Q353" s="357"/>
      <c r="R353" s="357"/>
      <c r="S353" s="357"/>
      <c r="T353" s="357"/>
      <c r="U353" s="357"/>
      <c r="V353" s="357"/>
      <c r="W353" s="357"/>
      <c r="X353" s="357"/>
      <c r="Y353" s="357"/>
      <c r="Z353" s="357"/>
    </row>
    <row r="354" spans="1:26" ht="11.25" customHeight="1" x14ac:dyDescent="0.2">
      <c r="A354" s="357"/>
      <c r="B354" s="415"/>
      <c r="C354" s="357"/>
      <c r="D354" s="357"/>
      <c r="E354" s="357"/>
      <c r="F354" s="357"/>
      <c r="G354" s="357"/>
      <c r="H354" s="357"/>
      <c r="I354" s="357"/>
      <c r="J354" s="357"/>
      <c r="K354" s="361"/>
      <c r="L354" s="357"/>
      <c r="M354" s="357"/>
      <c r="N354" s="357"/>
      <c r="O354" s="357"/>
      <c r="P354" s="357"/>
      <c r="Q354" s="357"/>
      <c r="R354" s="357"/>
      <c r="S354" s="357"/>
      <c r="T354" s="357"/>
      <c r="U354" s="357"/>
      <c r="V354" s="357"/>
      <c r="W354" s="357"/>
      <c r="X354" s="357"/>
      <c r="Y354" s="357"/>
      <c r="Z354" s="357"/>
    </row>
    <row r="355" spans="1:26" ht="11.25" customHeight="1" x14ac:dyDescent="0.2">
      <c r="A355" s="357"/>
      <c r="B355" s="415"/>
      <c r="C355" s="357"/>
      <c r="D355" s="357"/>
      <c r="E355" s="357"/>
      <c r="F355" s="357"/>
      <c r="G355" s="357"/>
      <c r="H355" s="357"/>
      <c r="I355" s="357"/>
      <c r="J355" s="357"/>
      <c r="K355" s="361"/>
      <c r="L355" s="357"/>
      <c r="M355" s="357"/>
      <c r="N355" s="357"/>
      <c r="O355" s="357"/>
      <c r="P355" s="357"/>
      <c r="Q355" s="357"/>
      <c r="R355" s="357"/>
      <c r="S355" s="357"/>
      <c r="T355" s="357"/>
      <c r="U355" s="357"/>
      <c r="V355" s="357"/>
      <c r="W355" s="357"/>
      <c r="X355" s="357"/>
      <c r="Y355" s="357"/>
      <c r="Z355" s="357"/>
    </row>
    <row r="356" spans="1:26" ht="11.25" customHeight="1" x14ac:dyDescent="0.2">
      <c r="A356" s="357"/>
      <c r="B356" s="415"/>
      <c r="C356" s="357"/>
      <c r="D356" s="357"/>
      <c r="E356" s="357"/>
      <c r="F356" s="357"/>
      <c r="G356" s="357"/>
      <c r="H356" s="357"/>
      <c r="I356" s="357"/>
      <c r="J356" s="357"/>
      <c r="K356" s="361"/>
      <c r="L356" s="357"/>
      <c r="M356" s="357"/>
      <c r="N356" s="357"/>
      <c r="O356" s="357"/>
      <c r="P356" s="357"/>
      <c r="Q356" s="357"/>
      <c r="R356" s="357"/>
      <c r="S356" s="357"/>
      <c r="T356" s="357"/>
      <c r="U356" s="357"/>
      <c r="V356" s="357"/>
      <c r="W356" s="357"/>
      <c r="X356" s="357"/>
      <c r="Y356" s="357"/>
      <c r="Z356" s="357"/>
    </row>
    <row r="357" spans="1:26" ht="11.25" customHeight="1" x14ac:dyDescent="0.2">
      <c r="A357" s="357"/>
      <c r="B357" s="415"/>
      <c r="C357" s="357"/>
      <c r="D357" s="357"/>
      <c r="E357" s="357"/>
      <c r="F357" s="357"/>
      <c r="G357" s="357"/>
      <c r="H357" s="357"/>
      <c r="I357" s="357"/>
      <c r="J357" s="357"/>
      <c r="K357" s="361"/>
      <c r="L357" s="357"/>
      <c r="M357" s="357"/>
      <c r="N357" s="357"/>
      <c r="O357" s="357"/>
      <c r="P357" s="357"/>
      <c r="Q357" s="357"/>
      <c r="R357" s="357"/>
      <c r="S357" s="357"/>
      <c r="T357" s="357"/>
      <c r="U357" s="357"/>
      <c r="V357" s="357"/>
      <c r="W357" s="357"/>
      <c r="X357" s="357"/>
      <c r="Y357" s="357"/>
      <c r="Z357" s="357"/>
    </row>
    <row r="358" spans="1:26" ht="11.25" customHeight="1" x14ac:dyDescent="0.2">
      <c r="A358" s="357"/>
      <c r="B358" s="415"/>
      <c r="C358" s="357"/>
      <c r="D358" s="357"/>
      <c r="E358" s="357"/>
      <c r="F358" s="357"/>
      <c r="G358" s="357"/>
      <c r="H358" s="357"/>
      <c r="I358" s="357"/>
      <c r="J358" s="357"/>
      <c r="K358" s="361"/>
      <c r="L358" s="357"/>
      <c r="M358" s="357"/>
      <c r="N358" s="357"/>
      <c r="O358" s="357"/>
      <c r="P358" s="357"/>
      <c r="Q358" s="357"/>
      <c r="R358" s="357"/>
      <c r="S358" s="357"/>
      <c r="T358" s="357"/>
      <c r="U358" s="357"/>
      <c r="V358" s="357"/>
      <c r="W358" s="357"/>
      <c r="X358" s="357"/>
      <c r="Y358" s="357"/>
      <c r="Z358" s="357"/>
    </row>
    <row r="359" spans="1:26" ht="11.25" customHeight="1" x14ac:dyDescent="0.2">
      <c r="A359" s="357"/>
      <c r="B359" s="415"/>
      <c r="C359" s="357"/>
      <c r="D359" s="357"/>
      <c r="E359" s="357"/>
      <c r="F359" s="357"/>
      <c r="G359" s="357"/>
      <c r="H359" s="357"/>
      <c r="I359" s="357"/>
      <c r="J359" s="357"/>
      <c r="K359" s="361"/>
      <c r="L359" s="357"/>
      <c r="M359" s="357"/>
      <c r="N359" s="357"/>
      <c r="O359" s="357"/>
      <c r="P359" s="357"/>
      <c r="Q359" s="357"/>
      <c r="R359" s="357"/>
      <c r="S359" s="357"/>
      <c r="T359" s="357"/>
      <c r="U359" s="357"/>
      <c r="V359" s="357"/>
      <c r="W359" s="357"/>
      <c r="X359" s="357"/>
      <c r="Y359" s="357"/>
      <c r="Z359" s="357"/>
    </row>
    <row r="360" spans="1:26" ht="11.25" customHeight="1" x14ac:dyDescent="0.2">
      <c r="A360" s="357"/>
      <c r="B360" s="415"/>
      <c r="C360" s="357"/>
      <c r="D360" s="357"/>
      <c r="E360" s="357"/>
      <c r="F360" s="357"/>
      <c r="G360" s="357"/>
      <c r="H360" s="357"/>
      <c r="I360" s="357"/>
      <c r="J360" s="357"/>
      <c r="K360" s="361"/>
      <c r="L360" s="357"/>
      <c r="M360" s="357"/>
      <c r="N360" s="357"/>
      <c r="O360" s="357"/>
      <c r="P360" s="357"/>
      <c r="Q360" s="357"/>
      <c r="R360" s="357"/>
      <c r="S360" s="357"/>
      <c r="T360" s="357"/>
      <c r="U360" s="357"/>
      <c r="V360" s="357"/>
      <c r="W360" s="357"/>
      <c r="X360" s="357"/>
      <c r="Y360" s="357"/>
      <c r="Z360" s="357"/>
    </row>
    <row r="361" spans="1:26" ht="11.25" customHeight="1" x14ac:dyDescent="0.2">
      <c r="A361" s="357"/>
      <c r="B361" s="415"/>
      <c r="C361" s="357"/>
      <c r="D361" s="357"/>
      <c r="E361" s="357"/>
      <c r="F361" s="357"/>
      <c r="G361" s="357"/>
      <c r="H361" s="357"/>
      <c r="I361" s="357"/>
      <c r="J361" s="357"/>
      <c r="K361" s="361"/>
      <c r="L361" s="357"/>
      <c r="M361" s="357"/>
      <c r="N361" s="357"/>
      <c r="O361" s="357"/>
      <c r="P361" s="357"/>
      <c r="Q361" s="357"/>
      <c r="R361" s="357"/>
      <c r="S361" s="357"/>
      <c r="T361" s="357"/>
      <c r="U361" s="357"/>
      <c r="V361" s="357"/>
      <c r="W361" s="357"/>
      <c r="X361" s="357"/>
      <c r="Y361" s="357"/>
      <c r="Z361" s="357"/>
    </row>
    <row r="362" spans="1:26" ht="11.25" customHeight="1" x14ac:dyDescent="0.2">
      <c r="A362" s="357"/>
      <c r="B362" s="415"/>
      <c r="C362" s="357"/>
      <c r="D362" s="357"/>
      <c r="E362" s="357"/>
      <c r="F362" s="357"/>
      <c r="G362" s="357"/>
      <c r="H362" s="357"/>
      <c r="I362" s="357"/>
      <c r="J362" s="357"/>
      <c r="K362" s="361"/>
      <c r="L362" s="357"/>
      <c r="M362" s="357"/>
      <c r="N362" s="357"/>
      <c r="O362" s="357"/>
      <c r="P362" s="357"/>
      <c r="Q362" s="357"/>
      <c r="R362" s="357"/>
      <c r="S362" s="357"/>
      <c r="T362" s="357"/>
      <c r="U362" s="357"/>
      <c r="V362" s="357"/>
      <c r="W362" s="357"/>
      <c r="X362" s="357"/>
      <c r="Y362" s="357"/>
      <c r="Z362" s="357"/>
    </row>
    <row r="363" spans="1:26" ht="11.25" customHeight="1" x14ac:dyDescent="0.2">
      <c r="A363" s="357"/>
      <c r="B363" s="415"/>
      <c r="C363" s="357"/>
      <c r="D363" s="357"/>
      <c r="E363" s="357"/>
      <c r="F363" s="357"/>
      <c r="G363" s="357"/>
      <c r="H363" s="357"/>
      <c r="I363" s="357"/>
      <c r="J363" s="357"/>
      <c r="K363" s="361"/>
      <c r="L363" s="357"/>
      <c r="M363" s="357"/>
      <c r="N363" s="357"/>
      <c r="O363" s="357"/>
      <c r="P363" s="357"/>
      <c r="Q363" s="357"/>
      <c r="R363" s="357"/>
      <c r="S363" s="357"/>
      <c r="T363" s="357"/>
      <c r="U363" s="357"/>
      <c r="V363" s="357"/>
      <c r="W363" s="357"/>
      <c r="X363" s="357"/>
      <c r="Y363" s="357"/>
      <c r="Z363" s="357"/>
    </row>
    <row r="364" spans="1:26" ht="11.25" customHeight="1" x14ac:dyDescent="0.2">
      <c r="A364" s="357"/>
      <c r="B364" s="415"/>
      <c r="C364" s="357"/>
      <c r="D364" s="357"/>
      <c r="E364" s="357"/>
      <c r="F364" s="357"/>
      <c r="G364" s="357"/>
      <c r="H364" s="357"/>
      <c r="I364" s="357"/>
      <c r="J364" s="357"/>
      <c r="K364" s="361"/>
      <c r="L364" s="357"/>
      <c r="M364" s="357"/>
      <c r="N364" s="357"/>
      <c r="O364" s="357"/>
      <c r="P364" s="357"/>
      <c r="Q364" s="357"/>
      <c r="R364" s="357"/>
      <c r="S364" s="357"/>
      <c r="T364" s="357"/>
      <c r="U364" s="357"/>
      <c r="V364" s="357"/>
      <c r="W364" s="357"/>
      <c r="X364" s="357"/>
      <c r="Y364" s="357"/>
      <c r="Z364" s="357"/>
    </row>
    <row r="365" spans="1:26" ht="11.25" customHeight="1" x14ac:dyDescent="0.2">
      <c r="A365" s="357"/>
      <c r="B365" s="415"/>
      <c r="C365" s="357"/>
      <c r="D365" s="357"/>
      <c r="E365" s="357"/>
      <c r="F365" s="357"/>
      <c r="G365" s="357"/>
      <c r="H365" s="357"/>
      <c r="I365" s="357"/>
      <c r="J365" s="357"/>
      <c r="K365" s="361"/>
      <c r="L365" s="357"/>
      <c r="M365" s="357"/>
      <c r="N365" s="357"/>
      <c r="O365" s="357"/>
      <c r="P365" s="357"/>
      <c r="Q365" s="357"/>
      <c r="R365" s="357"/>
      <c r="S365" s="357"/>
      <c r="T365" s="357"/>
      <c r="U365" s="357"/>
      <c r="V365" s="357"/>
      <c r="W365" s="357"/>
      <c r="X365" s="357"/>
      <c r="Y365" s="357"/>
      <c r="Z365" s="357"/>
    </row>
    <row r="366" spans="1:26" ht="11.25" customHeight="1" x14ac:dyDescent="0.2">
      <c r="A366" s="357"/>
      <c r="B366" s="415"/>
      <c r="C366" s="357"/>
      <c r="D366" s="357"/>
      <c r="E366" s="357"/>
      <c r="F366" s="357"/>
      <c r="G366" s="357"/>
      <c r="H366" s="357"/>
      <c r="I366" s="357"/>
      <c r="J366" s="357"/>
      <c r="K366" s="361"/>
      <c r="L366" s="357"/>
      <c r="M366" s="357"/>
      <c r="N366" s="357"/>
      <c r="O366" s="357"/>
      <c r="P366" s="357"/>
      <c r="Q366" s="357"/>
      <c r="R366" s="357"/>
      <c r="S366" s="357"/>
      <c r="T366" s="357"/>
      <c r="U366" s="357"/>
      <c r="V366" s="357"/>
      <c r="W366" s="357"/>
      <c r="X366" s="357"/>
      <c r="Y366" s="357"/>
      <c r="Z366" s="357"/>
    </row>
    <row r="367" spans="1:26" ht="11.25" customHeight="1" x14ac:dyDescent="0.2">
      <c r="A367" s="357"/>
      <c r="B367" s="415"/>
      <c r="C367" s="357"/>
      <c r="D367" s="357"/>
      <c r="E367" s="357"/>
      <c r="F367" s="357"/>
      <c r="G367" s="357"/>
      <c r="H367" s="357"/>
      <c r="I367" s="357"/>
      <c r="J367" s="357"/>
      <c r="K367" s="361"/>
      <c r="L367" s="357"/>
      <c r="M367" s="357"/>
      <c r="N367" s="357"/>
      <c r="O367" s="357"/>
      <c r="P367" s="357"/>
      <c r="Q367" s="357"/>
      <c r="R367" s="357"/>
      <c r="S367" s="357"/>
      <c r="T367" s="357"/>
      <c r="U367" s="357"/>
      <c r="V367" s="357"/>
      <c r="W367" s="357"/>
      <c r="X367" s="357"/>
      <c r="Y367" s="357"/>
      <c r="Z367" s="357"/>
    </row>
    <row r="368" spans="1:26" ht="11.25" customHeight="1" x14ac:dyDescent="0.2">
      <c r="A368" s="357"/>
      <c r="B368" s="415"/>
      <c r="C368" s="357"/>
      <c r="D368" s="357"/>
      <c r="E368" s="357"/>
      <c r="F368" s="357"/>
      <c r="G368" s="357"/>
      <c r="H368" s="357"/>
      <c r="I368" s="357"/>
      <c r="J368" s="357"/>
      <c r="K368" s="361"/>
      <c r="L368" s="357"/>
      <c r="M368" s="357"/>
      <c r="N368" s="357"/>
      <c r="O368" s="357"/>
      <c r="P368" s="357"/>
      <c r="Q368" s="357"/>
      <c r="R368" s="357"/>
      <c r="S368" s="357"/>
      <c r="T368" s="357"/>
      <c r="U368" s="357"/>
      <c r="V368" s="357"/>
      <c r="W368" s="357"/>
      <c r="X368" s="357"/>
      <c r="Y368" s="357"/>
      <c r="Z368" s="357"/>
    </row>
    <row r="369" spans="1:26" ht="11.25" customHeight="1" x14ac:dyDescent="0.2">
      <c r="A369" s="357"/>
      <c r="B369" s="415"/>
      <c r="C369" s="357"/>
      <c r="D369" s="357"/>
      <c r="E369" s="357"/>
      <c r="F369" s="357"/>
      <c r="G369" s="357"/>
      <c r="H369" s="357"/>
      <c r="I369" s="357"/>
      <c r="J369" s="357"/>
      <c r="K369" s="361"/>
      <c r="L369" s="357"/>
      <c r="M369" s="357"/>
      <c r="N369" s="357"/>
      <c r="O369" s="357"/>
      <c r="P369" s="357"/>
      <c r="Q369" s="357"/>
      <c r="R369" s="357"/>
      <c r="S369" s="357"/>
      <c r="T369" s="357"/>
      <c r="U369" s="357"/>
      <c r="V369" s="357"/>
      <c r="W369" s="357"/>
      <c r="X369" s="357"/>
      <c r="Y369" s="357"/>
      <c r="Z369" s="357"/>
    </row>
    <row r="370" spans="1:26" ht="11.25" customHeight="1" x14ac:dyDescent="0.2">
      <c r="A370" s="357"/>
      <c r="B370" s="415"/>
      <c r="C370" s="357"/>
      <c r="D370" s="357"/>
      <c r="E370" s="357"/>
      <c r="F370" s="357"/>
      <c r="G370" s="357"/>
      <c r="H370" s="357"/>
      <c r="I370" s="357"/>
      <c r="J370" s="357"/>
      <c r="K370" s="361"/>
      <c r="L370" s="357"/>
      <c r="M370" s="357"/>
      <c r="N370" s="357"/>
      <c r="O370" s="357"/>
      <c r="P370" s="357"/>
      <c r="Q370" s="357"/>
      <c r="R370" s="357"/>
      <c r="S370" s="357"/>
      <c r="T370" s="357"/>
      <c r="U370" s="357"/>
      <c r="V370" s="357"/>
      <c r="W370" s="357"/>
      <c r="X370" s="357"/>
      <c r="Y370" s="357"/>
      <c r="Z370" s="357"/>
    </row>
    <row r="371" spans="1:26" ht="11.25" customHeight="1" x14ac:dyDescent="0.2">
      <c r="A371" s="357"/>
      <c r="B371" s="415"/>
      <c r="C371" s="357"/>
      <c r="D371" s="357"/>
      <c r="E371" s="357"/>
      <c r="F371" s="357"/>
      <c r="G371" s="357"/>
      <c r="H371" s="357"/>
      <c r="I371" s="357"/>
      <c r="J371" s="357"/>
      <c r="K371" s="361"/>
      <c r="L371" s="357"/>
      <c r="M371" s="357"/>
      <c r="N371" s="357"/>
      <c r="O371" s="357"/>
      <c r="P371" s="357"/>
      <c r="Q371" s="357"/>
      <c r="R371" s="357"/>
      <c r="S371" s="357"/>
      <c r="T371" s="357"/>
      <c r="U371" s="357"/>
      <c r="V371" s="357"/>
      <c r="W371" s="357"/>
      <c r="X371" s="357"/>
      <c r="Y371" s="357"/>
      <c r="Z371" s="357"/>
    </row>
    <row r="372" spans="1:26" ht="11.25" customHeight="1" x14ac:dyDescent="0.2">
      <c r="A372" s="357"/>
      <c r="B372" s="415"/>
      <c r="C372" s="357"/>
      <c r="D372" s="357"/>
      <c r="E372" s="357"/>
      <c r="F372" s="357"/>
      <c r="G372" s="357"/>
      <c r="H372" s="357"/>
      <c r="I372" s="357"/>
      <c r="J372" s="357"/>
      <c r="K372" s="361"/>
      <c r="L372" s="357"/>
      <c r="M372" s="357"/>
      <c r="N372" s="357"/>
      <c r="O372" s="357"/>
      <c r="P372" s="357"/>
      <c r="Q372" s="357"/>
      <c r="R372" s="357"/>
      <c r="S372" s="357"/>
      <c r="T372" s="357"/>
      <c r="U372" s="357"/>
      <c r="V372" s="357"/>
      <c r="W372" s="357"/>
      <c r="X372" s="357"/>
      <c r="Y372" s="357"/>
      <c r="Z372" s="357"/>
    </row>
    <row r="373" spans="1:26" ht="11.25" customHeight="1" x14ac:dyDescent="0.2">
      <c r="A373" s="357"/>
      <c r="B373" s="415"/>
      <c r="C373" s="357"/>
      <c r="D373" s="357"/>
      <c r="E373" s="357"/>
      <c r="F373" s="357"/>
      <c r="G373" s="357"/>
      <c r="H373" s="357"/>
      <c r="I373" s="357"/>
      <c r="J373" s="357"/>
      <c r="K373" s="361"/>
      <c r="L373" s="357"/>
      <c r="M373" s="357"/>
      <c r="N373" s="357"/>
      <c r="O373" s="357"/>
      <c r="P373" s="357"/>
      <c r="Q373" s="357"/>
      <c r="R373" s="357"/>
      <c r="S373" s="357"/>
      <c r="T373" s="357"/>
      <c r="U373" s="357"/>
      <c r="V373" s="357"/>
      <c r="W373" s="357"/>
      <c r="X373" s="357"/>
      <c r="Y373" s="357"/>
      <c r="Z373" s="357"/>
    </row>
    <row r="374" spans="1:26" ht="11.25" customHeight="1" x14ac:dyDescent="0.2">
      <c r="A374" s="357"/>
      <c r="B374" s="415"/>
      <c r="C374" s="357"/>
      <c r="D374" s="357"/>
      <c r="E374" s="357"/>
      <c r="F374" s="357"/>
      <c r="G374" s="357"/>
      <c r="H374" s="357"/>
      <c r="I374" s="357"/>
      <c r="J374" s="357"/>
      <c r="K374" s="361"/>
      <c r="L374" s="357"/>
      <c r="M374" s="357"/>
      <c r="N374" s="357"/>
      <c r="O374" s="357"/>
      <c r="P374" s="357"/>
      <c r="Q374" s="357"/>
      <c r="R374" s="357"/>
      <c r="S374" s="357"/>
      <c r="T374" s="357"/>
      <c r="U374" s="357"/>
      <c r="V374" s="357"/>
      <c r="W374" s="357"/>
      <c r="X374" s="357"/>
      <c r="Y374" s="357"/>
      <c r="Z374" s="357"/>
    </row>
    <row r="375" spans="1:26" ht="11.25" customHeight="1" x14ac:dyDescent="0.2">
      <c r="A375" s="357"/>
      <c r="B375" s="415"/>
      <c r="C375" s="357"/>
      <c r="D375" s="357"/>
      <c r="E375" s="357"/>
      <c r="F375" s="357"/>
      <c r="G375" s="357"/>
      <c r="H375" s="357"/>
      <c r="I375" s="357"/>
      <c r="J375" s="357"/>
      <c r="K375" s="361"/>
      <c r="L375" s="357"/>
      <c r="M375" s="357"/>
      <c r="N375" s="357"/>
      <c r="O375" s="357"/>
      <c r="P375" s="357"/>
      <c r="Q375" s="357"/>
      <c r="R375" s="357"/>
      <c r="S375" s="357"/>
      <c r="T375" s="357"/>
      <c r="U375" s="357"/>
      <c r="V375" s="357"/>
      <c r="W375" s="357"/>
      <c r="X375" s="357"/>
      <c r="Y375" s="357"/>
      <c r="Z375" s="357"/>
    </row>
    <row r="376" spans="1:26" ht="11.25" customHeight="1" x14ac:dyDescent="0.2">
      <c r="A376" s="357"/>
      <c r="B376" s="415"/>
      <c r="C376" s="357"/>
      <c r="D376" s="357"/>
      <c r="E376" s="357"/>
      <c r="F376" s="357"/>
      <c r="G376" s="357"/>
      <c r="H376" s="357"/>
      <c r="I376" s="357"/>
      <c r="J376" s="357"/>
      <c r="K376" s="361"/>
      <c r="L376" s="357"/>
      <c r="M376" s="357"/>
      <c r="N376" s="357"/>
      <c r="O376" s="357"/>
      <c r="P376" s="357"/>
      <c r="Q376" s="357"/>
      <c r="R376" s="357"/>
      <c r="S376" s="357"/>
      <c r="T376" s="357"/>
      <c r="U376" s="357"/>
      <c r="V376" s="357"/>
      <c r="W376" s="357"/>
      <c r="X376" s="357"/>
      <c r="Y376" s="357"/>
      <c r="Z376" s="357"/>
    </row>
    <row r="377" spans="1:26" ht="11.25" customHeight="1" x14ac:dyDescent="0.2">
      <c r="A377" s="357"/>
      <c r="B377" s="415"/>
      <c r="C377" s="357"/>
      <c r="D377" s="357"/>
      <c r="E377" s="357"/>
      <c r="F377" s="357"/>
      <c r="G377" s="357"/>
      <c r="H377" s="357"/>
      <c r="I377" s="357"/>
      <c r="J377" s="357"/>
      <c r="K377" s="361"/>
      <c r="L377" s="357"/>
      <c r="M377" s="357"/>
      <c r="N377" s="357"/>
      <c r="O377" s="357"/>
      <c r="P377" s="357"/>
      <c r="Q377" s="357"/>
      <c r="R377" s="357"/>
      <c r="S377" s="357"/>
      <c r="T377" s="357"/>
      <c r="U377" s="357"/>
      <c r="V377" s="357"/>
      <c r="W377" s="357"/>
      <c r="X377" s="357"/>
      <c r="Y377" s="357"/>
      <c r="Z377" s="357"/>
    </row>
    <row r="378" spans="1:26" ht="11.25" customHeight="1" x14ac:dyDescent="0.2">
      <c r="A378" s="357"/>
      <c r="B378" s="415"/>
      <c r="C378" s="357"/>
      <c r="D378" s="357"/>
      <c r="E378" s="357"/>
      <c r="F378" s="357"/>
      <c r="G378" s="357"/>
      <c r="H378" s="357"/>
      <c r="I378" s="357"/>
      <c r="J378" s="357"/>
      <c r="K378" s="361"/>
      <c r="L378" s="357"/>
      <c r="M378" s="357"/>
      <c r="N378" s="357"/>
      <c r="O378" s="357"/>
      <c r="P378" s="357"/>
      <c r="Q378" s="357"/>
      <c r="R378" s="357"/>
      <c r="S378" s="357"/>
      <c r="T378" s="357"/>
      <c r="U378" s="357"/>
      <c r="V378" s="357"/>
      <c r="W378" s="357"/>
      <c r="X378" s="357"/>
      <c r="Y378" s="357"/>
      <c r="Z378" s="357"/>
    </row>
    <row r="379" spans="1:26" ht="11.25" customHeight="1" x14ac:dyDescent="0.2">
      <c r="A379" s="357"/>
      <c r="B379" s="415"/>
      <c r="C379" s="357"/>
      <c r="D379" s="357"/>
      <c r="E379" s="357"/>
      <c r="F379" s="357"/>
      <c r="G379" s="357"/>
      <c r="H379" s="357"/>
      <c r="I379" s="357"/>
      <c r="J379" s="357"/>
      <c r="K379" s="361"/>
      <c r="L379" s="357"/>
      <c r="M379" s="357"/>
      <c r="N379" s="357"/>
      <c r="O379" s="357"/>
      <c r="P379" s="357"/>
      <c r="Q379" s="357"/>
      <c r="R379" s="357"/>
      <c r="S379" s="357"/>
      <c r="T379" s="357"/>
      <c r="U379" s="357"/>
      <c r="V379" s="357"/>
      <c r="W379" s="357"/>
      <c r="X379" s="357"/>
      <c r="Y379" s="357"/>
      <c r="Z379" s="357"/>
    </row>
    <row r="380" spans="1:26" ht="11.25" customHeight="1" x14ac:dyDescent="0.2">
      <c r="A380" s="357"/>
      <c r="B380" s="415"/>
      <c r="C380" s="357"/>
      <c r="D380" s="357"/>
      <c r="E380" s="357"/>
      <c r="F380" s="357"/>
      <c r="G380" s="357"/>
      <c r="H380" s="357"/>
      <c r="I380" s="357"/>
      <c r="J380" s="357"/>
      <c r="K380" s="361"/>
      <c r="L380" s="357"/>
      <c r="M380" s="357"/>
      <c r="N380" s="357"/>
      <c r="O380" s="357"/>
      <c r="P380" s="357"/>
      <c r="Q380" s="357"/>
      <c r="R380" s="357"/>
      <c r="S380" s="357"/>
      <c r="T380" s="357"/>
      <c r="U380" s="357"/>
      <c r="V380" s="357"/>
      <c r="W380" s="357"/>
      <c r="X380" s="357"/>
      <c r="Y380" s="357"/>
      <c r="Z380" s="357"/>
    </row>
    <row r="381" spans="1:26" ht="11.25" customHeight="1" x14ac:dyDescent="0.2">
      <c r="A381" s="357"/>
      <c r="B381" s="415"/>
      <c r="C381" s="357"/>
      <c r="D381" s="357"/>
      <c r="E381" s="357"/>
      <c r="F381" s="357"/>
      <c r="G381" s="357"/>
      <c r="H381" s="357"/>
      <c r="I381" s="357"/>
      <c r="J381" s="357"/>
      <c r="K381" s="361"/>
      <c r="L381" s="357"/>
      <c r="M381" s="357"/>
      <c r="N381" s="357"/>
      <c r="O381" s="357"/>
      <c r="P381" s="357"/>
      <c r="Q381" s="357"/>
      <c r="R381" s="357"/>
      <c r="S381" s="357"/>
      <c r="T381" s="357"/>
      <c r="U381" s="357"/>
      <c r="V381" s="357"/>
      <c r="W381" s="357"/>
      <c r="X381" s="357"/>
      <c r="Y381" s="357"/>
      <c r="Z381" s="357"/>
    </row>
    <row r="382" spans="1:26" ht="11.25" customHeight="1" x14ac:dyDescent="0.2">
      <c r="A382" s="357"/>
      <c r="B382" s="415"/>
      <c r="C382" s="357"/>
      <c r="D382" s="357"/>
      <c r="E382" s="357"/>
      <c r="F382" s="357"/>
      <c r="G382" s="357"/>
      <c r="H382" s="357"/>
      <c r="I382" s="357"/>
      <c r="J382" s="357"/>
      <c r="K382" s="361"/>
      <c r="L382" s="357"/>
      <c r="M382" s="357"/>
      <c r="N382" s="357"/>
      <c r="O382" s="357"/>
      <c r="P382" s="357"/>
      <c r="Q382" s="357"/>
      <c r="R382" s="357"/>
      <c r="S382" s="357"/>
      <c r="T382" s="357"/>
      <c r="U382" s="357"/>
      <c r="V382" s="357"/>
      <c r="W382" s="357"/>
      <c r="X382" s="357"/>
      <c r="Y382" s="357"/>
      <c r="Z382" s="357"/>
    </row>
    <row r="383" spans="1:26" ht="11.25" customHeight="1" x14ac:dyDescent="0.2">
      <c r="A383" s="357"/>
      <c r="B383" s="415"/>
      <c r="C383" s="357"/>
      <c r="D383" s="357"/>
      <c r="E383" s="357"/>
      <c r="F383" s="357"/>
      <c r="G383" s="357"/>
      <c r="H383" s="357"/>
      <c r="I383" s="357"/>
      <c r="J383" s="357"/>
      <c r="K383" s="361"/>
      <c r="L383" s="357"/>
      <c r="M383" s="357"/>
      <c r="N383" s="357"/>
      <c r="O383" s="357"/>
      <c r="P383" s="357"/>
      <c r="Q383" s="357"/>
      <c r="R383" s="357"/>
      <c r="S383" s="357"/>
      <c r="T383" s="357"/>
      <c r="U383" s="357"/>
      <c r="V383" s="357"/>
      <c r="W383" s="357"/>
      <c r="X383" s="357"/>
      <c r="Y383" s="357"/>
      <c r="Z383" s="357"/>
    </row>
    <row r="384" spans="1:26" ht="11.25" customHeight="1" x14ac:dyDescent="0.2">
      <c r="A384" s="357"/>
      <c r="B384" s="415"/>
      <c r="C384" s="357"/>
      <c r="D384" s="357"/>
      <c r="E384" s="357"/>
      <c r="F384" s="357"/>
      <c r="G384" s="357"/>
      <c r="H384" s="357"/>
      <c r="I384" s="357"/>
      <c r="J384" s="357"/>
      <c r="K384" s="361"/>
      <c r="L384" s="357"/>
      <c r="M384" s="357"/>
      <c r="N384" s="357"/>
      <c r="O384" s="357"/>
      <c r="P384" s="357"/>
      <c r="Q384" s="357"/>
      <c r="R384" s="357"/>
      <c r="S384" s="357"/>
      <c r="T384" s="357"/>
      <c r="U384" s="357"/>
      <c r="V384" s="357"/>
      <c r="W384" s="357"/>
      <c r="X384" s="357"/>
      <c r="Y384" s="357"/>
      <c r="Z384" s="357"/>
    </row>
    <row r="385" spans="1:26" ht="11.25" customHeight="1" x14ac:dyDescent="0.2">
      <c r="A385" s="357"/>
      <c r="B385" s="415"/>
      <c r="C385" s="357"/>
      <c r="D385" s="357"/>
      <c r="E385" s="357"/>
      <c r="F385" s="357"/>
      <c r="G385" s="357"/>
      <c r="H385" s="357"/>
      <c r="I385" s="357"/>
      <c r="J385" s="357"/>
      <c r="K385" s="361"/>
      <c r="L385" s="357"/>
      <c r="M385" s="357"/>
      <c r="N385" s="357"/>
      <c r="O385" s="357"/>
      <c r="P385" s="357"/>
      <c r="Q385" s="357"/>
      <c r="R385" s="357"/>
      <c r="S385" s="357"/>
      <c r="T385" s="357"/>
      <c r="U385" s="357"/>
      <c r="V385" s="357"/>
      <c r="W385" s="357"/>
      <c r="X385" s="357"/>
      <c r="Y385" s="357"/>
      <c r="Z385" s="357"/>
    </row>
    <row r="386" spans="1:26" ht="11.25" customHeight="1" x14ac:dyDescent="0.2">
      <c r="A386" s="357"/>
      <c r="B386" s="415"/>
      <c r="C386" s="357"/>
      <c r="D386" s="357"/>
      <c r="E386" s="357"/>
      <c r="F386" s="357"/>
      <c r="G386" s="357"/>
      <c r="H386" s="357"/>
      <c r="I386" s="357"/>
      <c r="J386" s="357"/>
      <c r="K386" s="361"/>
      <c r="L386" s="357"/>
      <c r="M386" s="357"/>
      <c r="N386" s="357"/>
      <c r="O386" s="357"/>
      <c r="P386" s="357"/>
      <c r="Q386" s="357"/>
      <c r="R386" s="357"/>
      <c r="S386" s="357"/>
      <c r="T386" s="357"/>
      <c r="U386" s="357"/>
      <c r="V386" s="357"/>
      <c r="W386" s="357"/>
      <c r="X386" s="357"/>
      <c r="Y386" s="357"/>
      <c r="Z386" s="357"/>
    </row>
    <row r="387" spans="1:26" ht="11.25" customHeight="1" x14ac:dyDescent="0.2">
      <c r="A387" s="357"/>
      <c r="B387" s="415"/>
      <c r="C387" s="357"/>
      <c r="D387" s="357"/>
      <c r="E387" s="357"/>
      <c r="F387" s="357"/>
      <c r="G387" s="357"/>
      <c r="H387" s="357"/>
      <c r="I387" s="357"/>
      <c r="J387" s="357"/>
      <c r="K387" s="361"/>
      <c r="L387" s="357"/>
      <c r="M387" s="357"/>
      <c r="N387" s="357"/>
      <c r="O387" s="357"/>
      <c r="P387" s="357"/>
      <c r="Q387" s="357"/>
      <c r="R387" s="357"/>
      <c r="S387" s="357"/>
      <c r="T387" s="357"/>
      <c r="U387" s="357"/>
      <c r="V387" s="357"/>
      <c r="W387" s="357"/>
      <c r="X387" s="357"/>
      <c r="Y387" s="357"/>
      <c r="Z387" s="357"/>
    </row>
    <row r="388" spans="1:26" ht="11.25" customHeight="1" x14ac:dyDescent="0.2">
      <c r="A388" s="357"/>
      <c r="B388" s="415"/>
      <c r="C388" s="357"/>
      <c r="D388" s="357"/>
      <c r="E388" s="357"/>
      <c r="F388" s="357"/>
      <c r="G388" s="357"/>
      <c r="H388" s="357"/>
      <c r="I388" s="357"/>
      <c r="J388" s="357"/>
      <c r="K388" s="361"/>
      <c r="L388" s="357"/>
      <c r="M388" s="357"/>
      <c r="N388" s="357"/>
      <c r="O388" s="357"/>
      <c r="P388" s="357"/>
      <c r="Q388" s="357"/>
      <c r="R388" s="357"/>
      <c r="S388" s="357"/>
      <c r="T388" s="357"/>
      <c r="U388" s="357"/>
      <c r="V388" s="357"/>
      <c r="W388" s="357"/>
      <c r="X388" s="357"/>
      <c r="Y388" s="357"/>
      <c r="Z388" s="357"/>
    </row>
    <row r="389" spans="1:26" ht="11.25" customHeight="1" x14ac:dyDescent="0.2">
      <c r="A389" s="357"/>
      <c r="B389" s="415"/>
      <c r="C389" s="357"/>
      <c r="D389" s="357"/>
      <c r="E389" s="357"/>
      <c r="F389" s="357"/>
      <c r="G389" s="357"/>
      <c r="H389" s="357"/>
      <c r="I389" s="357"/>
      <c r="J389" s="357"/>
      <c r="K389" s="361"/>
      <c r="L389" s="357"/>
      <c r="M389" s="357"/>
      <c r="N389" s="357"/>
      <c r="O389" s="357"/>
      <c r="P389" s="357"/>
      <c r="Q389" s="357"/>
      <c r="R389" s="357"/>
      <c r="S389" s="357"/>
      <c r="T389" s="357"/>
      <c r="U389" s="357"/>
      <c r="V389" s="357"/>
      <c r="W389" s="357"/>
      <c r="X389" s="357"/>
      <c r="Y389" s="357"/>
      <c r="Z389" s="357"/>
    </row>
    <row r="390" spans="1:26" ht="11.25" customHeight="1" x14ac:dyDescent="0.2">
      <c r="A390" s="357"/>
      <c r="B390" s="415"/>
      <c r="C390" s="357"/>
      <c r="D390" s="357"/>
      <c r="E390" s="357"/>
      <c r="F390" s="357"/>
      <c r="G390" s="357"/>
      <c r="H390" s="357"/>
      <c r="I390" s="357"/>
      <c r="J390" s="357"/>
      <c r="K390" s="361"/>
      <c r="L390" s="357"/>
      <c r="M390" s="357"/>
      <c r="N390" s="357"/>
      <c r="O390" s="357"/>
      <c r="P390" s="357"/>
      <c r="Q390" s="357"/>
      <c r="R390" s="357"/>
      <c r="S390" s="357"/>
      <c r="T390" s="357"/>
      <c r="U390" s="357"/>
      <c r="V390" s="357"/>
      <c r="W390" s="357"/>
      <c r="X390" s="357"/>
      <c r="Y390" s="357"/>
      <c r="Z390" s="357"/>
    </row>
    <row r="391" spans="1:26" ht="11.25" customHeight="1" x14ac:dyDescent="0.2">
      <c r="A391" s="357"/>
      <c r="B391" s="415"/>
      <c r="C391" s="357"/>
      <c r="D391" s="357"/>
      <c r="E391" s="357"/>
      <c r="F391" s="357"/>
      <c r="G391" s="357"/>
      <c r="H391" s="357"/>
      <c r="I391" s="357"/>
      <c r="J391" s="357"/>
      <c r="K391" s="361"/>
      <c r="L391" s="357"/>
      <c r="M391" s="357"/>
      <c r="N391" s="357"/>
      <c r="O391" s="357"/>
      <c r="P391" s="357"/>
      <c r="Q391" s="357"/>
      <c r="R391" s="357"/>
      <c r="S391" s="357"/>
      <c r="T391" s="357"/>
      <c r="U391" s="357"/>
      <c r="V391" s="357"/>
      <c r="W391" s="357"/>
      <c r="X391" s="357"/>
      <c r="Y391" s="357"/>
      <c r="Z391" s="357"/>
    </row>
    <row r="392" spans="1:26" ht="11.25" customHeight="1" x14ac:dyDescent="0.2">
      <c r="A392" s="357"/>
      <c r="B392" s="415"/>
      <c r="C392" s="357"/>
      <c r="D392" s="357"/>
      <c r="E392" s="357"/>
      <c r="F392" s="357"/>
      <c r="G392" s="357"/>
      <c r="H392" s="357"/>
      <c r="I392" s="357"/>
      <c r="J392" s="357"/>
      <c r="K392" s="361"/>
      <c r="L392" s="357"/>
      <c r="M392" s="357"/>
      <c r="N392" s="357"/>
      <c r="O392" s="357"/>
      <c r="P392" s="357"/>
      <c r="Q392" s="357"/>
      <c r="R392" s="357"/>
      <c r="S392" s="357"/>
      <c r="T392" s="357"/>
      <c r="U392" s="357"/>
      <c r="V392" s="357"/>
      <c r="W392" s="357"/>
      <c r="X392" s="357"/>
      <c r="Y392" s="357"/>
      <c r="Z392" s="357"/>
    </row>
    <row r="393" spans="1:26" ht="11.25" customHeight="1" x14ac:dyDescent="0.2">
      <c r="A393" s="357"/>
      <c r="B393" s="415"/>
      <c r="C393" s="357"/>
      <c r="D393" s="357"/>
      <c r="E393" s="357"/>
      <c r="F393" s="357"/>
      <c r="G393" s="357"/>
      <c r="H393" s="357"/>
      <c r="I393" s="357"/>
      <c r="J393" s="357"/>
      <c r="K393" s="361"/>
      <c r="L393" s="357"/>
      <c r="M393" s="357"/>
      <c r="N393" s="357"/>
      <c r="O393" s="357"/>
      <c r="P393" s="357"/>
      <c r="Q393" s="357"/>
      <c r="R393" s="357"/>
      <c r="S393" s="357"/>
      <c r="T393" s="357"/>
      <c r="U393" s="357"/>
      <c r="V393" s="357"/>
      <c r="W393" s="357"/>
      <c r="X393" s="357"/>
      <c r="Y393" s="357"/>
      <c r="Z393" s="357"/>
    </row>
    <row r="394" spans="1:26" ht="11.25" customHeight="1" x14ac:dyDescent="0.2">
      <c r="A394" s="357"/>
      <c r="B394" s="415"/>
      <c r="C394" s="357"/>
      <c r="D394" s="357"/>
      <c r="E394" s="357"/>
      <c r="F394" s="357"/>
      <c r="G394" s="357"/>
      <c r="H394" s="357"/>
      <c r="I394" s="357"/>
      <c r="J394" s="357"/>
      <c r="K394" s="361"/>
      <c r="L394" s="357"/>
      <c r="M394" s="357"/>
      <c r="N394" s="357"/>
      <c r="O394" s="357"/>
      <c r="P394" s="357"/>
      <c r="Q394" s="357"/>
      <c r="R394" s="357"/>
      <c r="S394" s="357"/>
      <c r="T394" s="357"/>
      <c r="U394" s="357"/>
      <c r="V394" s="357"/>
      <c r="W394" s="357"/>
      <c r="X394" s="357"/>
      <c r="Y394" s="357"/>
      <c r="Z394" s="357"/>
    </row>
    <row r="395" spans="1:26" ht="11.25" customHeight="1" x14ac:dyDescent="0.2">
      <c r="A395" s="357"/>
      <c r="B395" s="415"/>
      <c r="C395" s="357"/>
      <c r="D395" s="357"/>
      <c r="E395" s="357"/>
      <c r="F395" s="357"/>
      <c r="G395" s="357"/>
      <c r="H395" s="357"/>
      <c r="I395" s="357"/>
      <c r="J395" s="357"/>
      <c r="K395" s="361"/>
      <c r="L395" s="357"/>
      <c r="M395" s="357"/>
      <c r="N395" s="357"/>
      <c r="O395" s="357"/>
      <c r="P395" s="357"/>
      <c r="Q395" s="357"/>
      <c r="R395" s="357"/>
      <c r="S395" s="357"/>
      <c r="T395" s="357"/>
      <c r="U395" s="357"/>
      <c r="V395" s="357"/>
      <c r="W395" s="357"/>
      <c r="X395" s="357"/>
      <c r="Y395" s="357"/>
      <c r="Z395" s="357"/>
    </row>
    <row r="396" spans="1:26" ht="11.25" customHeight="1" x14ac:dyDescent="0.2">
      <c r="A396" s="357"/>
      <c r="B396" s="415"/>
      <c r="C396" s="357"/>
      <c r="D396" s="357"/>
      <c r="E396" s="357"/>
      <c r="F396" s="357"/>
      <c r="G396" s="357"/>
      <c r="H396" s="357"/>
      <c r="I396" s="357"/>
      <c r="J396" s="357"/>
      <c r="K396" s="361"/>
      <c r="L396" s="357"/>
      <c r="M396" s="357"/>
      <c r="N396" s="357"/>
      <c r="O396" s="357"/>
      <c r="P396" s="357"/>
      <c r="Q396" s="357"/>
      <c r="R396" s="357"/>
      <c r="S396" s="357"/>
      <c r="T396" s="357"/>
      <c r="U396" s="357"/>
      <c r="V396" s="357"/>
      <c r="W396" s="357"/>
      <c r="X396" s="357"/>
      <c r="Y396" s="357"/>
      <c r="Z396" s="357"/>
    </row>
    <row r="397" spans="1:26" ht="11.25" customHeight="1" x14ac:dyDescent="0.2">
      <c r="A397" s="357"/>
      <c r="B397" s="415"/>
      <c r="C397" s="357"/>
      <c r="D397" s="357"/>
      <c r="E397" s="357"/>
      <c r="F397" s="357"/>
      <c r="G397" s="357"/>
      <c r="H397" s="357"/>
      <c r="I397" s="357"/>
      <c r="J397" s="357"/>
      <c r="K397" s="361"/>
      <c r="L397" s="357"/>
      <c r="M397" s="357"/>
      <c r="N397" s="357"/>
      <c r="O397" s="357"/>
      <c r="P397" s="357"/>
      <c r="Q397" s="357"/>
      <c r="R397" s="357"/>
      <c r="S397" s="357"/>
      <c r="T397" s="357"/>
      <c r="U397" s="357"/>
      <c r="V397" s="357"/>
      <c r="W397" s="357"/>
      <c r="X397" s="357"/>
      <c r="Y397" s="357"/>
      <c r="Z397" s="357"/>
    </row>
    <row r="398" spans="1:26" ht="11.25" customHeight="1" x14ac:dyDescent="0.2">
      <c r="A398" s="357"/>
      <c r="B398" s="415"/>
      <c r="C398" s="357"/>
      <c r="D398" s="357"/>
      <c r="E398" s="357"/>
      <c r="F398" s="357"/>
      <c r="G398" s="357"/>
      <c r="H398" s="357"/>
      <c r="I398" s="357"/>
      <c r="J398" s="357"/>
      <c r="K398" s="361"/>
      <c r="L398" s="357"/>
      <c r="M398" s="357"/>
      <c r="N398" s="357"/>
      <c r="O398" s="357"/>
      <c r="P398" s="357"/>
      <c r="Q398" s="357"/>
      <c r="R398" s="357"/>
      <c r="S398" s="357"/>
      <c r="T398" s="357"/>
      <c r="U398" s="357"/>
      <c r="V398" s="357"/>
      <c r="W398" s="357"/>
      <c r="X398" s="357"/>
      <c r="Y398" s="357"/>
      <c r="Z398" s="357"/>
    </row>
    <row r="399" spans="1:26" ht="11.25" customHeight="1" x14ac:dyDescent="0.2">
      <c r="A399" s="357"/>
      <c r="B399" s="415"/>
      <c r="C399" s="357"/>
      <c r="D399" s="357"/>
      <c r="E399" s="357"/>
      <c r="F399" s="357"/>
      <c r="G399" s="357"/>
      <c r="H399" s="357"/>
      <c r="I399" s="357"/>
      <c r="J399" s="357"/>
      <c r="K399" s="361"/>
      <c r="L399" s="357"/>
      <c r="M399" s="357"/>
      <c r="N399" s="357"/>
      <c r="O399" s="357"/>
      <c r="P399" s="357"/>
      <c r="Q399" s="357"/>
      <c r="R399" s="357"/>
      <c r="S399" s="357"/>
      <c r="T399" s="357"/>
      <c r="U399" s="357"/>
      <c r="V399" s="357"/>
      <c r="W399" s="357"/>
      <c r="X399" s="357"/>
      <c r="Y399" s="357"/>
      <c r="Z399" s="357"/>
    </row>
    <row r="400" spans="1:26" ht="11.25" customHeight="1" x14ac:dyDescent="0.2">
      <c r="A400" s="357"/>
      <c r="B400" s="415"/>
      <c r="C400" s="357"/>
      <c r="D400" s="357"/>
      <c r="E400" s="357"/>
      <c r="F400" s="357"/>
      <c r="G400" s="357"/>
      <c r="H400" s="357"/>
      <c r="I400" s="357"/>
      <c r="J400" s="357"/>
      <c r="K400" s="361"/>
      <c r="L400" s="357"/>
      <c r="M400" s="357"/>
      <c r="N400" s="357"/>
      <c r="O400" s="357"/>
      <c r="P400" s="357"/>
      <c r="Q400" s="357"/>
      <c r="R400" s="357"/>
      <c r="S400" s="357"/>
      <c r="T400" s="357"/>
      <c r="U400" s="357"/>
      <c r="V400" s="357"/>
      <c r="W400" s="357"/>
      <c r="X400" s="357"/>
      <c r="Y400" s="357"/>
      <c r="Z400" s="357"/>
    </row>
    <row r="401" spans="1:26" ht="11.25" customHeight="1" x14ac:dyDescent="0.2">
      <c r="A401" s="357"/>
      <c r="B401" s="415"/>
      <c r="C401" s="357"/>
      <c r="D401" s="357"/>
      <c r="E401" s="357"/>
      <c r="F401" s="357"/>
      <c r="G401" s="357"/>
      <c r="H401" s="357"/>
      <c r="I401" s="357"/>
      <c r="J401" s="357"/>
      <c r="K401" s="361"/>
      <c r="L401" s="357"/>
      <c r="M401" s="357"/>
      <c r="N401" s="357"/>
      <c r="O401" s="357"/>
      <c r="P401" s="357"/>
      <c r="Q401" s="357"/>
      <c r="R401" s="357"/>
      <c r="S401" s="357"/>
      <c r="T401" s="357"/>
      <c r="U401" s="357"/>
      <c r="V401" s="357"/>
      <c r="W401" s="357"/>
      <c r="X401" s="357"/>
      <c r="Y401" s="357"/>
      <c r="Z401" s="357"/>
    </row>
    <row r="402" spans="1:26" ht="11.25" customHeight="1" x14ac:dyDescent="0.2">
      <c r="A402" s="357"/>
      <c r="B402" s="415"/>
      <c r="C402" s="357"/>
      <c r="D402" s="357"/>
      <c r="E402" s="357"/>
      <c r="F402" s="357"/>
      <c r="G402" s="357"/>
      <c r="H402" s="357"/>
      <c r="I402" s="357"/>
      <c r="J402" s="357"/>
      <c r="K402" s="361"/>
      <c r="L402" s="357"/>
      <c r="M402" s="357"/>
      <c r="N402" s="357"/>
      <c r="O402" s="357"/>
      <c r="P402" s="357"/>
      <c r="Q402" s="357"/>
      <c r="R402" s="357"/>
      <c r="S402" s="357"/>
      <c r="T402" s="357"/>
      <c r="U402" s="357"/>
      <c r="V402" s="357"/>
      <c r="W402" s="357"/>
      <c r="X402" s="357"/>
      <c r="Y402" s="357"/>
      <c r="Z402" s="357"/>
    </row>
    <row r="403" spans="1:26" ht="11.25" customHeight="1" x14ac:dyDescent="0.2">
      <c r="A403" s="357"/>
      <c r="B403" s="415"/>
      <c r="C403" s="357"/>
      <c r="D403" s="357"/>
      <c r="E403" s="357"/>
      <c r="F403" s="357"/>
      <c r="G403" s="357"/>
      <c r="H403" s="357"/>
      <c r="I403" s="357"/>
      <c r="J403" s="357"/>
      <c r="K403" s="361"/>
      <c r="L403" s="357"/>
      <c r="M403" s="357"/>
      <c r="N403" s="357"/>
      <c r="O403" s="357"/>
      <c r="P403" s="357"/>
      <c r="Q403" s="357"/>
      <c r="R403" s="357"/>
      <c r="S403" s="357"/>
      <c r="T403" s="357"/>
      <c r="U403" s="357"/>
      <c r="V403" s="357"/>
      <c r="W403" s="357"/>
      <c r="X403" s="357"/>
      <c r="Y403" s="357"/>
      <c r="Z403" s="357"/>
    </row>
    <row r="404" spans="1:26" ht="11.25" customHeight="1" x14ac:dyDescent="0.2">
      <c r="A404" s="357"/>
      <c r="B404" s="415"/>
      <c r="C404" s="357"/>
      <c r="D404" s="357"/>
      <c r="E404" s="357"/>
      <c r="F404" s="357"/>
      <c r="G404" s="357"/>
      <c r="H404" s="357"/>
      <c r="I404" s="357"/>
      <c r="J404" s="357"/>
      <c r="K404" s="361"/>
      <c r="L404" s="357"/>
      <c r="M404" s="357"/>
      <c r="N404" s="357"/>
      <c r="O404" s="357"/>
      <c r="P404" s="357"/>
      <c r="Q404" s="357"/>
      <c r="R404" s="357"/>
      <c r="S404" s="357"/>
      <c r="T404" s="357"/>
      <c r="U404" s="357"/>
      <c r="V404" s="357"/>
      <c r="W404" s="357"/>
      <c r="X404" s="357"/>
      <c r="Y404" s="357"/>
      <c r="Z404" s="357"/>
    </row>
    <row r="405" spans="1:26" ht="11.25" customHeight="1" x14ac:dyDescent="0.2">
      <c r="A405" s="357"/>
      <c r="B405" s="415"/>
      <c r="C405" s="357"/>
      <c r="D405" s="357"/>
      <c r="E405" s="357"/>
      <c r="F405" s="357"/>
      <c r="G405" s="357"/>
      <c r="H405" s="357"/>
      <c r="I405" s="357"/>
      <c r="J405" s="357"/>
      <c r="K405" s="361"/>
      <c r="L405" s="357"/>
      <c r="M405" s="357"/>
      <c r="N405" s="357"/>
      <c r="O405" s="357"/>
      <c r="P405" s="357"/>
      <c r="Q405" s="357"/>
      <c r="R405" s="357"/>
      <c r="S405" s="357"/>
      <c r="T405" s="357"/>
      <c r="U405" s="357"/>
      <c r="V405" s="357"/>
      <c r="W405" s="357"/>
      <c r="X405" s="357"/>
      <c r="Y405" s="357"/>
      <c r="Z405" s="357"/>
    </row>
    <row r="406" spans="1:26" ht="11.25" customHeight="1" x14ac:dyDescent="0.2">
      <c r="A406" s="357"/>
      <c r="B406" s="415"/>
      <c r="C406" s="357"/>
      <c r="D406" s="357"/>
      <c r="E406" s="357"/>
      <c r="F406" s="357"/>
      <c r="G406" s="357"/>
      <c r="H406" s="357"/>
      <c r="I406" s="357"/>
      <c r="J406" s="357"/>
      <c r="K406" s="361"/>
      <c r="L406" s="357"/>
      <c r="M406" s="357"/>
      <c r="N406" s="357"/>
      <c r="O406" s="357"/>
      <c r="P406" s="357"/>
      <c r="Q406" s="357"/>
      <c r="R406" s="357"/>
      <c r="S406" s="357"/>
      <c r="T406" s="357"/>
      <c r="U406" s="357"/>
      <c r="V406" s="357"/>
      <c r="W406" s="357"/>
      <c r="X406" s="357"/>
      <c r="Y406" s="357"/>
      <c r="Z406" s="357"/>
    </row>
    <row r="407" spans="1:26" ht="11.25" customHeight="1" x14ac:dyDescent="0.2">
      <c r="A407" s="357"/>
      <c r="B407" s="415"/>
      <c r="C407" s="357"/>
      <c r="D407" s="357"/>
      <c r="E407" s="357"/>
      <c r="F407" s="357"/>
      <c r="G407" s="357"/>
      <c r="H407" s="357"/>
      <c r="I407" s="357"/>
      <c r="J407" s="357"/>
      <c r="K407" s="361"/>
      <c r="L407" s="357"/>
      <c r="M407" s="357"/>
      <c r="N407" s="357"/>
      <c r="O407" s="357"/>
      <c r="P407" s="357"/>
      <c r="Q407" s="357"/>
      <c r="R407" s="357"/>
      <c r="S407" s="357"/>
      <c r="T407" s="357"/>
      <c r="U407" s="357"/>
      <c r="V407" s="357"/>
      <c r="W407" s="357"/>
      <c r="X407" s="357"/>
      <c r="Y407" s="357"/>
      <c r="Z407" s="357"/>
    </row>
    <row r="408" spans="1:26" ht="11.25" customHeight="1" x14ac:dyDescent="0.2">
      <c r="A408" s="357"/>
      <c r="B408" s="415"/>
      <c r="C408" s="357"/>
      <c r="D408" s="357"/>
      <c r="E408" s="357"/>
      <c r="F408" s="357"/>
      <c r="G408" s="357"/>
      <c r="H408" s="357"/>
      <c r="I408" s="357"/>
      <c r="J408" s="357"/>
      <c r="K408" s="361"/>
      <c r="L408" s="357"/>
      <c r="M408" s="357"/>
      <c r="N408" s="357"/>
      <c r="O408" s="357"/>
      <c r="P408" s="357"/>
      <c r="Q408" s="357"/>
      <c r="R408" s="357"/>
      <c r="S408" s="357"/>
      <c r="T408" s="357"/>
      <c r="U408" s="357"/>
      <c r="V408" s="357"/>
      <c r="W408" s="357"/>
      <c r="X408" s="357"/>
      <c r="Y408" s="357"/>
      <c r="Z408" s="357"/>
    </row>
    <row r="409" spans="1:26" ht="11.25" customHeight="1" x14ac:dyDescent="0.2">
      <c r="A409" s="357"/>
      <c r="B409" s="415"/>
      <c r="C409" s="357"/>
      <c r="D409" s="357"/>
      <c r="E409" s="357"/>
      <c r="F409" s="357"/>
      <c r="G409" s="357"/>
      <c r="H409" s="357"/>
      <c r="I409" s="357"/>
      <c r="J409" s="357"/>
      <c r="K409" s="361"/>
      <c r="L409" s="357"/>
      <c r="M409" s="357"/>
      <c r="N409" s="357"/>
      <c r="O409" s="357"/>
      <c r="P409" s="357"/>
      <c r="Q409" s="357"/>
      <c r="R409" s="357"/>
      <c r="S409" s="357"/>
      <c r="T409" s="357"/>
      <c r="U409" s="357"/>
      <c r="V409" s="357"/>
      <c r="W409" s="357"/>
      <c r="X409" s="357"/>
      <c r="Y409" s="357"/>
      <c r="Z409" s="357"/>
    </row>
    <row r="410" spans="1:26" ht="11.25" customHeight="1" x14ac:dyDescent="0.2">
      <c r="A410" s="357"/>
      <c r="B410" s="415"/>
      <c r="C410" s="357"/>
      <c r="D410" s="357"/>
      <c r="E410" s="357"/>
      <c r="F410" s="357"/>
      <c r="G410" s="357"/>
      <c r="H410" s="357"/>
      <c r="I410" s="357"/>
      <c r="J410" s="357"/>
      <c r="K410" s="361"/>
      <c r="L410" s="357"/>
      <c r="M410" s="357"/>
      <c r="N410" s="357"/>
      <c r="O410" s="357"/>
      <c r="P410" s="357"/>
      <c r="Q410" s="357"/>
      <c r="R410" s="357"/>
      <c r="S410" s="357"/>
      <c r="T410" s="357"/>
      <c r="U410" s="357"/>
      <c r="V410" s="357"/>
      <c r="W410" s="357"/>
      <c r="X410" s="357"/>
      <c r="Y410" s="357"/>
      <c r="Z410" s="357"/>
    </row>
    <row r="411" spans="1:26" ht="11.25" customHeight="1" x14ac:dyDescent="0.2">
      <c r="A411" s="357"/>
      <c r="B411" s="415"/>
      <c r="C411" s="357"/>
      <c r="D411" s="357"/>
      <c r="E411" s="357"/>
      <c r="F411" s="357"/>
      <c r="G411" s="357"/>
      <c r="H411" s="357"/>
      <c r="I411" s="357"/>
      <c r="J411" s="357"/>
      <c r="K411" s="361"/>
      <c r="L411" s="357"/>
      <c r="M411" s="357"/>
      <c r="N411" s="357"/>
      <c r="O411" s="357"/>
      <c r="P411" s="357"/>
      <c r="Q411" s="357"/>
      <c r="R411" s="357"/>
      <c r="S411" s="357"/>
      <c r="T411" s="357"/>
      <c r="U411" s="357"/>
      <c r="V411" s="357"/>
      <c r="W411" s="357"/>
      <c r="X411" s="357"/>
      <c r="Y411" s="357"/>
      <c r="Z411" s="357"/>
    </row>
    <row r="412" spans="1:26" ht="11.25" customHeight="1" x14ac:dyDescent="0.2">
      <c r="A412" s="357"/>
      <c r="B412" s="415"/>
      <c r="C412" s="357"/>
      <c r="D412" s="357"/>
      <c r="E412" s="357"/>
      <c r="F412" s="357"/>
      <c r="G412" s="357"/>
      <c r="H412" s="357"/>
      <c r="I412" s="357"/>
      <c r="J412" s="357"/>
      <c r="K412" s="361"/>
      <c r="L412" s="357"/>
      <c r="M412" s="357"/>
      <c r="N412" s="357"/>
      <c r="O412" s="357"/>
      <c r="P412" s="357"/>
      <c r="Q412" s="357"/>
      <c r="R412" s="357"/>
      <c r="S412" s="357"/>
      <c r="T412" s="357"/>
      <c r="U412" s="357"/>
      <c r="V412" s="357"/>
      <c r="W412" s="357"/>
      <c r="X412" s="357"/>
      <c r="Y412" s="357"/>
      <c r="Z412" s="357"/>
    </row>
    <row r="413" spans="1:26" ht="11.25" customHeight="1" x14ac:dyDescent="0.2">
      <c r="A413" s="357"/>
      <c r="B413" s="415"/>
      <c r="C413" s="357"/>
      <c r="D413" s="357"/>
      <c r="E413" s="357"/>
      <c r="F413" s="357"/>
      <c r="G413" s="357"/>
      <c r="H413" s="357"/>
      <c r="I413" s="357"/>
      <c r="J413" s="357"/>
      <c r="K413" s="361"/>
      <c r="L413" s="357"/>
      <c r="M413" s="357"/>
      <c r="N413" s="357"/>
      <c r="O413" s="357"/>
      <c r="P413" s="357"/>
      <c r="Q413" s="357"/>
      <c r="R413" s="357"/>
      <c r="S413" s="357"/>
      <c r="T413" s="357"/>
      <c r="U413" s="357"/>
      <c r="V413" s="357"/>
      <c r="W413" s="357"/>
      <c r="X413" s="357"/>
      <c r="Y413" s="357"/>
      <c r="Z413" s="357"/>
    </row>
    <row r="414" spans="1:26" ht="11.25" customHeight="1" x14ac:dyDescent="0.2">
      <c r="A414" s="357"/>
      <c r="B414" s="415"/>
      <c r="C414" s="357"/>
      <c r="D414" s="357"/>
      <c r="E414" s="357"/>
      <c r="F414" s="357"/>
      <c r="G414" s="357"/>
      <c r="H414" s="357"/>
      <c r="I414" s="357"/>
      <c r="J414" s="357"/>
      <c r="K414" s="361"/>
      <c r="L414" s="357"/>
      <c r="M414" s="357"/>
      <c r="N414" s="357"/>
      <c r="O414" s="357"/>
      <c r="P414" s="357"/>
      <c r="Q414" s="357"/>
      <c r="R414" s="357"/>
      <c r="S414" s="357"/>
      <c r="T414" s="357"/>
      <c r="U414" s="357"/>
      <c r="V414" s="357"/>
      <c r="W414" s="357"/>
      <c r="X414" s="357"/>
      <c r="Y414" s="357"/>
      <c r="Z414" s="357"/>
    </row>
    <row r="415" spans="1:26" ht="11.25" customHeight="1" x14ac:dyDescent="0.2">
      <c r="A415" s="357"/>
      <c r="B415" s="415"/>
      <c r="C415" s="357"/>
      <c r="D415" s="357"/>
      <c r="E415" s="357"/>
      <c r="F415" s="357"/>
      <c r="G415" s="357"/>
      <c r="H415" s="357"/>
      <c r="I415" s="357"/>
      <c r="J415" s="357"/>
      <c r="K415" s="361"/>
      <c r="L415" s="357"/>
      <c r="M415" s="357"/>
      <c r="N415" s="357"/>
      <c r="O415" s="357"/>
      <c r="P415" s="357"/>
      <c r="Q415" s="357"/>
      <c r="R415" s="357"/>
      <c r="S415" s="357"/>
      <c r="T415" s="357"/>
      <c r="U415" s="357"/>
      <c r="V415" s="357"/>
      <c r="W415" s="357"/>
      <c r="X415" s="357"/>
      <c r="Y415" s="357"/>
      <c r="Z415" s="357"/>
    </row>
    <row r="416" spans="1:26" ht="11.25" customHeight="1" x14ac:dyDescent="0.2">
      <c r="A416" s="357"/>
      <c r="B416" s="415"/>
      <c r="C416" s="357"/>
      <c r="D416" s="357"/>
      <c r="E416" s="357"/>
      <c r="F416" s="357"/>
      <c r="G416" s="357"/>
      <c r="H416" s="357"/>
      <c r="I416" s="357"/>
      <c r="J416" s="357"/>
      <c r="K416" s="361"/>
      <c r="L416" s="357"/>
      <c r="M416" s="357"/>
      <c r="N416" s="357"/>
      <c r="O416" s="357"/>
      <c r="P416" s="357"/>
      <c r="Q416" s="357"/>
      <c r="R416" s="357"/>
      <c r="S416" s="357"/>
      <c r="T416" s="357"/>
      <c r="U416" s="357"/>
      <c r="V416" s="357"/>
      <c r="W416" s="357"/>
      <c r="X416" s="357"/>
      <c r="Y416" s="357"/>
      <c r="Z416" s="357"/>
    </row>
    <row r="417" spans="1:26" ht="11.25" customHeight="1" x14ac:dyDescent="0.2">
      <c r="A417" s="357"/>
      <c r="B417" s="415"/>
      <c r="C417" s="357"/>
      <c r="D417" s="357"/>
      <c r="E417" s="357"/>
      <c r="F417" s="357"/>
      <c r="G417" s="357"/>
      <c r="H417" s="357"/>
      <c r="I417" s="357"/>
      <c r="J417" s="357"/>
      <c r="K417" s="361"/>
      <c r="L417" s="357"/>
      <c r="M417" s="357"/>
      <c r="N417" s="357"/>
      <c r="O417" s="357"/>
      <c r="P417" s="357"/>
      <c r="Q417" s="357"/>
      <c r="R417" s="357"/>
      <c r="S417" s="357"/>
      <c r="T417" s="357"/>
      <c r="U417" s="357"/>
      <c r="V417" s="357"/>
      <c r="W417" s="357"/>
      <c r="X417" s="357"/>
      <c r="Y417" s="357"/>
      <c r="Z417" s="357"/>
    </row>
    <row r="418" spans="1:26" ht="11.25" customHeight="1" x14ac:dyDescent="0.2">
      <c r="A418" s="357"/>
      <c r="B418" s="415"/>
      <c r="C418" s="357"/>
      <c r="D418" s="357"/>
      <c r="E418" s="357"/>
      <c r="F418" s="357"/>
      <c r="G418" s="357"/>
      <c r="H418" s="357"/>
      <c r="I418" s="357"/>
      <c r="J418" s="357"/>
      <c r="K418" s="361"/>
      <c r="L418" s="357"/>
      <c r="M418" s="357"/>
      <c r="N418" s="357"/>
      <c r="O418" s="357"/>
      <c r="P418" s="357"/>
      <c r="Q418" s="357"/>
      <c r="R418" s="357"/>
      <c r="S418" s="357"/>
      <c r="T418" s="357"/>
      <c r="U418" s="357"/>
      <c r="V418" s="357"/>
      <c r="W418" s="357"/>
      <c r="X418" s="357"/>
      <c r="Y418" s="357"/>
      <c r="Z418" s="357"/>
    </row>
    <row r="419" spans="1:26" ht="11.25" customHeight="1" x14ac:dyDescent="0.2">
      <c r="A419" s="357"/>
      <c r="B419" s="415"/>
      <c r="C419" s="357"/>
      <c r="D419" s="357"/>
      <c r="E419" s="357"/>
      <c r="F419" s="357"/>
      <c r="G419" s="357"/>
      <c r="H419" s="357"/>
      <c r="I419" s="357"/>
      <c r="J419" s="357"/>
      <c r="K419" s="361"/>
      <c r="L419" s="357"/>
      <c r="M419" s="357"/>
      <c r="N419" s="357"/>
      <c r="O419" s="357"/>
      <c r="P419" s="357"/>
      <c r="Q419" s="357"/>
      <c r="R419" s="357"/>
      <c r="S419" s="357"/>
      <c r="T419" s="357"/>
      <c r="U419" s="357"/>
      <c r="V419" s="357"/>
      <c r="W419" s="357"/>
      <c r="X419" s="357"/>
      <c r="Y419" s="357"/>
      <c r="Z419" s="357"/>
    </row>
    <row r="420" spans="1:26" ht="11.25" customHeight="1" x14ac:dyDescent="0.2">
      <c r="A420" s="357"/>
      <c r="B420" s="415"/>
      <c r="C420" s="357"/>
      <c r="D420" s="357"/>
      <c r="E420" s="357"/>
      <c r="F420" s="357"/>
      <c r="G420" s="357"/>
      <c r="H420" s="357"/>
      <c r="I420" s="357"/>
      <c r="J420" s="357"/>
      <c r="K420" s="361"/>
      <c r="L420" s="357"/>
      <c r="M420" s="357"/>
      <c r="N420" s="357"/>
      <c r="O420" s="357"/>
      <c r="P420" s="357"/>
      <c r="Q420" s="357"/>
      <c r="R420" s="357"/>
      <c r="S420" s="357"/>
      <c r="T420" s="357"/>
      <c r="U420" s="357"/>
      <c r="V420" s="357"/>
      <c r="W420" s="357"/>
      <c r="X420" s="357"/>
      <c r="Y420" s="357"/>
      <c r="Z420" s="357"/>
    </row>
    <row r="421" spans="1:26" ht="11.25" customHeight="1" x14ac:dyDescent="0.2">
      <c r="A421" s="357"/>
      <c r="B421" s="415"/>
      <c r="C421" s="357"/>
      <c r="D421" s="357"/>
      <c r="E421" s="357"/>
      <c r="F421" s="357"/>
      <c r="G421" s="357"/>
      <c r="H421" s="357"/>
      <c r="I421" s="357"/>
      <c r="J421" s="357"/>
      <c r="K421" s="361"/>
      <c r="L421" s="357"/>
      <c r="M421" s="357"/>
      <c r="N421" s="357"/>
      <c r="O421" s="357"/>
      <c r="P421" s="357"/>
      <c r="Q421" s="357"/>
      <c r="R421" s="357"/>
      <c r="S421" s="357"/>
      <c r="T421" s="357"/>
      <c r="U421" s="357"/>
      <c r="V421" s="357"/>
      <c r="W421" s="357"/>
      <c r="X421" s="357"/>
      <c r="Y421" s="357"/>
      <c r="Z421" s="357"/>
    </row>
    <row r="422" spans="1:26" ht="11.25" customHeight="1" x14ac:dyDescent="0.2">
      <c r="A422" s="357"/>
      <c r="B422" s="415"/>
      <c r="C422" s="357"/>
      <c r="D422" s="357"/>
      <c r="E422" s="357"/>
      <c r="F422" s="357"/>
      <c r="G422" s="357"/>
      <c r="H422" s="357"/>
      <c r="I422" s="357"/>
      <c r="J422" s="357"/>
      <c r="K422" s="361"/>
      <c r="L422" s="357"/>
      <c r="M422" s="357"/>
      <c r="N422" s="357"/>
      <c r="O422" s="357"/>
      <c r="P422" s="357"/>
      <c r="Q422" s="357"/>
      <c r="R422" s="357"/>
      <c r="S422" s="357"/>
      <c r="T422" s="357"/>
      <c r="U422" s="357"/>
      <c r="V422" s="357"/>
      <c r="W422" s="357"/>
      <c r="X422" s="357"/>
      <c r="Y422" s="357"/>
      <c r="Z422" s="357"/>
    </row>
    <row r="423" spans="1:26" ht="11.25" customHeight="1" x14ac:dyDescent="0.2">
      <c r="A423" s="357"/>
      <c r="B423" s="415"/>
      <c r="C423" s="357"/>
      <c r="D423" s="357"/>
      <c r="E423" s="357"/>
      <c r="F423" s="357"/>
      <c r="G423" s="357"/>
      <c r="H423" s="357"/>
      <c r="I423" s="357"/>
      <c r="J423" s="357"/>
      <c r="K423" s="361"/>
      <c r="L423" s="357"/>
      <c r="M423" s="357"/>
      <c r="N423" s="357"/>
      <c r="O423" s="357"/>
      <c r="P423" s="357"/>
      <c r="Q423" s="357"/>
      <c r="R423" s="357"/>
      <c r="S423" s="357"/>
      <c r="T423" s="357"/>
      <c r="U423" s="357"/>
      <c r="V423" s="357"/>
      <c r="W423" s="357"/>
      <c r="X423" s="357"/>
      <c r="Y423" s="357"/>
      <c r="Z423" s="357"/>
    </row>
    <row r="424" spans="1:26" ht="11.25" customHeight="1" x14ac:dyDescent="0.2">
      <c r="A424" s="357"/>
      <c r="B424" s="415"/>
      <c r="C424" s="357"/>
      <c r="D424" s="357"/>
      <c r="E424" s="357"/>
      <c r="F424" s="357"/>
      <c r="G424" s="357"/>
      <c r="H424" s="357"/>
      <c r="I424" s="357"/>
      <c r="J424" s="357"/>
      <c r="K424" s="361"/>
      <c r="L424" s="357"/>
      <c r="M424" s="357"/>
      <c r="N424" s="357"/>
      <c r="O424" s="357"/>
      <c r="P424" s="357"/>
      <c r="Q424" s="357"/>
      <c r="R424" s="357"/>
      <c r="S424" s="357"/>
      <c r="T424" s="357"/>
      <c r="U424" s="357"/>
      <c r="V424" s="357"/>
      <c r="W424" s="357"/>
      <c r="X424" s="357"/>
      <c r="Y424" s="357"/>
      <c r="Z424" s="357"/>
    </row>
    <row r="425" spans="1:26" ht="11.25" customHeight="1" x14ac:dyDescent="0.2">
      <c r="A425" s="357"/>
      <c r="B425" s="415"/>
      <c r="C425" s="357"/>
      <c r="D425" s="357"/>
      <c r="E425" s="357"/>
      <c r="F425" s="357"/>
      <c r="G425" s="357"/>
      <c r="H425" s="357"/>
      <c r="I425" s="357"/>
      <c r="J425" s="357"/>
      <c r="K425" s="361"/>
      <c r="L425" s="357"/>
      <c r="M425" s="357"/>
      <c r="N425" s="357"/>
      <c r="O425" s="357"/>
      <c r="P425" s="357"/>
      <c r="Q425" s="357"/>
      <c r="R425" s="357"/>
      <c r="S425" s="357"/>
      <c r="T425" s="357"/>
      <c r="U425" s="357"/>
      <c r="V425" s="357"/>
      <c r="W425" s="357"/>
      <c r="X425" s="357"/>
      <c r="Y425" s="357"/>
      <c r="Z425" s="357"/>
    </row>
    <row r="426" spans="1:26" ht="11.25" customHeight="1" x14ac:dyDescent="0.2">
      <c r="A426" s="357"/>
      <c r="B426" s="415"/>
      <c r="C426" s="357"/>
      <c r="D426" s="357"/>
      <c r="E426" s="357"/>
      <c r="F426" s="357"/>
      <c r="G426" s="357"/>
      <c r="H426" s="357"/>
      <c r="I426" s="357"/>
      <c r="J426" s="357"/>
      <c r="K426" s="361"/>
      <c r="L426" s="357"/>
      <c r="M426" s="357"/>
      <c r="N426" s="357"/>
      <c r="O426" s="357"/>
      <c r="P426" s="357"/>
      <c r="Q426" s="357"/>
      <c r="R426" s="357"/>
      <c r="S426" s="357"/>
      <c r="T426" s="357"/>
      <c r="U426" s="357"/>
      <c r="V426" s="357"/>
      <c r="W426" s="357"/>
      <c r="X426" s="357"/>
      <c r="Y426" s="357"/>
      <c r="Z426" s="357"/>
    </row>
    <row r="427" spans="1:26" ht="11.25" customHeight="1" x14ac:dyDescent="0.2">
      <c r="A427" s="357"/>
      <c r="B427" s="415"/>
      <c r="C427" s="357"/>
      <c r="D427" s="357"/>
      <c r="E427" s="357"/>
      <c r="F427" s="357"/>
      <c r="G427" s="357"/>
      <c r="H427" s="357"/>
      <c r="I427" s="357"/>
      <c r="J427" s="357"/>
      <c r="K427" s="361"/>
      <c r="L427" s="357"/>
      <c r="M427" s="357"/>
      <c r="N427" s="357"/>
      <c r="O427" s="357"/>
      <c r="P427" s="357"/>
      <c r="Q427" s="357"/>
      <c r="R427" s="357"/>
      <c r="S427" s="357"/>
      <c r="T427" s="357"/>
      <c r="U427" s="357"/>
      <c r="V427" s="357"/>
      <c r="W427" s="357"/>
      <c r="X427" s="357"/>
      <c r="Y427" s="357"/>
      <c r="Z427" s="357"/>
    </row>
    <row r="428" spans="1:26" ht="11.25" customHeight="1" x14ac:dyDescent="0.2">
      <c r="A428" s="357"/>
      <c r="B428" s="415"/>
      <c r="C428" s="357"/>
      <c r="D428" s="357"/>
      <c r="E428" s="357"/>
      <c r="F428" s="357"/>
      <c r="G428" s="357"/>
      <c r="H428" s="357"/>
      <c r="I428" s="357"/>
      <c r="J428" s="357"/>
      <c r="K428" s="361"/>
      <c r="L428" s="357"/>
      <c r="M428" s="357"/>
      <c r="N428" s="357"/>
      <c r="O428" s="357"/>
      <c r="P428" s="357"/>
      <c r="Q428" s="357"/>
      <c r="R428" s="357"/>
      <c r="S428" s="357"/>
      <c r="T428" s="357"/>
      <c r="U428" s="357"/>
      <c r="V428" s="357"/>
      <c r="W428" s="357"/>
      <c r="X428" s="357"/>
      <c r="Y428" s="357"/>
      <c r="Z428" s="357"/>
    </row>
    <row r="429" spans="1:26" ht="11.25" customHeight="1" x14ac:dyDescent="0.2">
      <c r="A429" s="357"/>
      <c r="B429" s="415"/>
      <c r="C429" s="357"/>
      <c r="D429" s="357"/>
      <c r="E429" s="357"/>
      <c r="F429" s="357"/>
      <c r="G429" s="357"/>
      <c r="H429" s="357"/>
      <c r="I429" s="357"/>
      <c r="J429" s="357"/>
      <c r="K429" s="361"/>
      <c r="L429" s="357"/>
      <c r="M429" s="357"/>
      <c r="N429" s="357"/>
      <c r="O429" s="357"/>
      <c r="P429" s="357"/>
      <c r="Q429" s="357"/>
      <c r="R429" s="357"/>
      <c r="S429" s="357"/>
      <c r="T429" s="357"/>
      <c r="U429" s="357"/>
      <c r="V429" s="357"/>
      <c r="W429" s="357"/>
      <c r="X429" s="357"/>
      <c r="Y429" s="357"/>
      <c r="Z429" s="357"/>
    </row>
    <row r="430" spans="1:26" ht="11.25" customHeight="1" x14ac:dyDescent="0.2">
      <c r="A430" s="357"/>
      <c r="B430" s="415"/>
      <c r="C430" s="357"/>
      <c r="D430" s="357"/>
      <c r="E430" s="357"/>
      <c r="F430" s="357"/>
      <c r="G430" s="357"/>
      <c r="H430" s="357"/>
      <c r="I430" s="357"/>
      <c r="J430" s="357"/>
      <c r="K430" s="361"/>
      <c r="L430" s="357"/>
      <c r="M430" s="357"/>
      <c r="N430" s="357"/>
      <c r="O430" s="357"/>
      <c r="P430" s="357"/>
      <c r="Q430" s="357"/>
      <c r="R430" s="357"/>
      <c r="S430" s="357"/>
      <c r="T430" s="357"/>
      <c r="U430" s="357"/>
      <c r="V430" s="357"/>
      <c r="W430" s="357"/>
      <c r="X430" s="357"/>
      <c r="Y430" s="357"/>
      <c r="Z430" s="357"/>
    </row>
    <row r="431" spans="1:26" ht="11.25" customHeight="1" x14ac:dyDescent="0.2">
      <c r="A431" s="357"/>
      <c r="B431" s="415"/>
      <c r="C431" s="357"/>
      <c r="D431" s="357"/>
      <c r="E431" s="357"/>
      <c r="F431" s="357"/>
      <c r="G431" s="357"/>
      <c r="H431" s="357"/>
      <c r="I431" s="357"/>
      <c r="J431" s="357"/>
      <c r="K431" s="361"/>
      <c r="L431" s="357"/>
      <c r="M431" s="357"/>
      <c r="N431" s="357"/>
      <c r="O431" s="357"/>
      <c r="P431" s="357"/>
      <c r="Q431" s="357"/>
      <c r="R431" s="357"/>
      <c r="S431" s="357"/>
      <c r="T431" s="357"/>
      <c r="U431" s="357"/>
      <c r="V431" s="357"/>
      <c r="W431" s="357"/>
      <c r="X431" s="357"/>
      <c r="Y431" s="357"/>
      <c r="Z431" s="357"/>
    </row>
    <row r="432" spans="1:26" ht="11.25" customHeight="1" x14ac:dyDescent="0.2">
      <c r="A432" s="357"/>
      <c r="B432" s="415"/>
      <c r="C432" s="357"/>
      <c r="D432" s="357"/>
      <c r="E432" s="357"/>
      <c r="F432" s="357"/>
      <c r="G432" s="357"/>
      <c r="H432" s="357"/>
      <c r="I432" s="357"/>
      <c r="J432" s="357"/>
      <c r="K432" s="361"/>
      <c r="L432" s="357"/>
      <c r="M432" s="357"/>
      <c r="N432" s="357"/>
      <c r="O432" s="357"/>
      <c r="P432" s="357"/>
      <c r="Q432" s="357"/>
      <c r="R432" s="357"/>
      <c r="S432" s="357"/>
      <c r="T432" s="357"/>
      <c r="U432" s="357"/>
      <c r="V432" s="357"/>
      <c r="W432" s="357"/>
      <c r="X432" s="357"/>
      <c r="Y432" s="357"/>
      <c r="Z432" s="357"/>
    </row>
    <row r="433" spans="1:26" ht="11.25" customHeight="1" x14ac:dyDescent="0.2">
      <c r="A433" s="357"/>
      <c r="B433" s="415"/>
      <c r="C433" s="357"/>
      <c r="D433" s="357"/>
      <c r="E433" s="357"/>
      <c r="F433" s="357"/>
      <c r="G433" s="357"/>
      <c r="H433" s="357"/>
      <c r="I433" s="357"/>
      <c r="J433" s="357"/>
      <c r="K433" s="361"/>
      <c r="L433" s="357"/>
      <c r="M433" s="357"/>
      <c r="N433" s="357"/>
      <c r="O433" s="357"/>
      <c r="P433" s="357"/>
      <c r="Q433" s="357"/>
      <c r="R433" s="357"/>
      <c r="S433" s="357"/>
      <c r="T433" s="357"/>
      <c r="U433" s="357"/>
      <c r="V433" s="357"/>
      <c r="W433" s="357"/>
      <c r="X433" s="357"/>
      <c r="Y433" s="357"/>
      <c r="Z433" s="357"/>
    </row>
    <row r="434" spans="1:26" ht="11.25" customHeight="1" x14ac:dyDescent="0.2">
      <c r="A434" s="357"/>
      <c r="B434" s="415"/>
      <c r="C434" s="357"/>
      <c r="D434" s="357"/>
      <c r="E434" s="357"/>
      <c r="F434" s="357"/>
      <c r="G434" s="357"/>
      <c r="H434" s="357"/>
      <c r="I434" s="357"/>
      <c r="J434" s="357"/>
      <c r="K434" s="361"/>
      <c r="L434" s="357"/>
      <c r="M434" s="357"/>
      <c r="N434" s="357"/>
      <c r="O434" s="357"/>
      <c r="P434" s="357"/>
      <c r="Q434" s="357"/>
      <c r="R434" s="357"/>
      <c r="S434" s="357"/>
      <c r="T434" s="357"/>
      <c r="U434" s="357"/>
      <c r="V434" s="357"/>
      <c r="W434" s="357"/>
      <c r="X434" s="357"/>
      <c r="Y434" s="357"/>
      <c r="Z434" s="357"/>
    </row>
    <row r="435" spans="1:26" ht="11.25" customHeight="1" x14ac:dyDescent="0.2">
      <c r="A435" s="357"/>
      <c r="B435" s="415"/>
      <c r="C435" s="357"/>
      <c r="D435" s="357"/>
      <c r="E435" s="357"/>
      <c r="F435" s="357"/>
      <c r="G435" s="357"/>
      <c r="H435" s="357"/>
      <c r="I435" s="357"/>
      <c r="J435" s="357"/>
      <c r="K435" s="361"/>
      <c r="L435" s="357"/>
      <c r="M435" s="357"/>
      <c r="N435" s="357"/>
      <c r="O435" s="357"/>
      <c r="P435" s="357"/>
      <c r="Q435" s="357"/>
      <c r="R435" s="357"/>
      <c r="S435" s="357"/>
      <c r="T435" s="357"/>
      <c r="U435" s="357"/>
      <c r="V435" s="357"/>
      <c r="W435" s="357"/>
      <c r="X435" s="357"/>
      <c r="Y435" s="357"/>
      <c r="Z435" s="357"/>
    </row>
    <row r="436" spans="1:26" ht="11.25" customHeight="1" x14ac:dyDescent="0.2">
      <c r="A436" s="357"/>
      <c r="B436" s="415"/>
      <c r="C436" s="357"/>
      <c r="D436" s="357"/>
      <c r="E436" s="357"/>
      <c r="F436" s="357"/>
      <c r="G436" s="357"/>
      <c r="H436" s="357"/>
      <c r="I436" s="357"/>
      <c r="J436" s="357"/>
      <c r="K436" s="361"/>
      <c r="L436" s="357"/>
      <c r="M436" s="357"/>
      <c r="N436" s="357"/>
      <c r="O436" s="357"/>
      <c r="P436" s="357"/>
      <c r="Q436" s="357"/>
      <c r="R436" s="357"/>
      <c r="S436" s="357"/>
      <c r="T436" s="357"/>
      <c r="U436" s="357"/>
      <c r="V436" s="357"/>
      <c r="W436" s="357"/>
      <c r="X436" s="357"/>
      <c r="Y436" s="357"/>
      <c r="Z436" s="357"/>
    </row>
    <row r="437" spans="1:26" ht="11.25" customHeight="1" x14ac:dyDescent="0.2">
      <c r="A437" s="357"/>
      <c r="B437" s="415"/>
      <c r="C437" s="357"/>
      <c r="D437" s="357"/>
      <c r="E437" s="357"/>
      <c r="F437" s="357"/>
      <c r="G437" s="357"/>
      <c r="H437" s="357"/>
      <c r="I437" s="357"/>
      <c r="J437" s="357"/>
      <c r="K437" s="361"/>
      <c r="L437" s="357"/>
      <c r="M437" s="357"/>
      <c r="N437" s="357"/>
      <c r="O437" s="357"/>
      <c r="P437" s="357"/>
      <c r="Q437" s="357"/>
      <c r="R437" s="357"/>
      <c r="S437" s="357"/>
      <c r="T437" s="357"/>
      <c r="U437" s="357"/>
      <c r="V437" s="357"/>
      <c r="W437" s="357"/>
      <c r="X437" s="357"/>
      <c r="Y437" s="357"/>
      <c r="Z437" s="357"/>
    </row>
    <row r="438" spans="1:26" ht="11.25" customHeight="1" x14ac:dyDescent="0.2">
      <c r="A438" s="357"/>
      <c r="B438" s="415"/>
      <c r="C438" s="357"/>
      <c r="D438" s="357"/>
      <c r="E438" s="357"/>
      <c r="F438" s="357"/>
      <c r="G438" s="357"/>
      <c r="H438" s="357"/>
      <c r="I438" s="357"/>
      <c r="J438" s="357"/>
      <c r="K438" s="361"/>
      <c r="L438" s="357"/>
      <c r="M438" s="357"/>
      <c r="N438" s="357"/>
      <c r="O438" s="357"/>
      <c r="P438" s="357"/>
      <c r="Q438" s="357"/>
      <c r="R438" s="357"/>
      <c r="S438" s="357"/>
      <c r="T438" s="357"/>
      <c r="U438" s="357"/>
      <c r="V438" s="357"/>
      <c r="W438" s="357"/>
      <c r="X438" s="357"/>
      <c r="Y438" s="357"/>
      <c r="Z438" s="357"/>
    </row>
    <row r="439" spans="1:26" ht="11.25" customHeight="1" x14ac:dyDescent="0.2">
      <c r="A439" s="357"/>
      <c r="B439" s="415"/>
      <c r="C439" s="357"/>
      <c r="D439" s="357"/>
      <c r="E439" s="357"/>
      <c r="F439" s="357"/>
      <c r="G439" s="357"/>
      <c r="H439" s="357"/>
      <c r="I439" s="357"/>
      <c r="J439" s="357"/>
      <c r="K439" s="361"/>
      <c r="L439" s="357"/>
      <c r="M439" s="357"/>
      <c r="N439" s="357"/>
      <c r="O439" s="357"/>
      <c r="P439" s="357"/>
      <c r="Q439" s="357"/>
      <c r="R439" s="357"/>
      <c r="S439" s="357"/>
      <c r="T439" s="357"/>
      <c r="U439" s="357"/>
      <c r="V439" s="357"/>
      <c r="W439" s="357"/>
      <c r="X439" s="357"/>
      <c r="Y439" s="357"/>
      <c r="Z439" s="357"/>
    </row>
    <row r="440" spans="1:26" ht="11.25" customHeight="1" x14ac:dyDescent="0.2">
      <c r="A440" s="357"/>
      <c r="B440" s="415"/>
      <c r="C440" s="357"/>
      <c r="D440" s="357"/>
      <c r="E440" s="357"/>
      <c r="F440" s="357"/>
      <c r="G440" s="357"/>
      <c r="H440" s="357"/>
      <c r="I440" s="357"/>
      <c r="J440" s="357"/>
      <c r="K440" s="361"/>
      <c r="L440" s="357"/>
      <c r="M440" s="357"/>
      <c r="N440" s="357"/>
      <c r="O440" s="357"/>
      <c r="P440" s="357"/>
      <c r="Q440" s="357"/>
      <c r="R440" s="357"/>
      <c r="S440" s="357"/>
      <c r="T440" s="357"/>
      <c r="U440" s="357"/>
      <c r="V440" s="357"/>
      <c r="W440" s="357"/>
      <c r="X440" s="357"/>
      <c r="Y440" s="357"/>
      <c r="Z440" s="357"/>
    </row>
    <row r="441" spans="1:26" ht="11.25" customHeight="1" x14ac:dyDescent="0.2">
      <c r="A441" s="357"/>
      <c r="B441" s="415"/>
      <c r="C441" s="357"/>
      <c r="D441" s="357"/>
      <c r="E441" s="357"/>
      <c r="F441" s="357"/>
      <c r="G441" s="357"/>
      <c r="H441" s="357"/>
      <c r="I441" s="357"/>
      <c r="J441" s="357"/>
      <c r="K441" s="361"/>
      <c r="L441" s="357"/>
      <c r="M441" s="357"/>
      <c r="N441" s="357"/>
      <c r="O441" s="357"/>
      <c r="P441" s="357"/>
      <c r="Q441" s="357"/>
      <c r="R441" s="357"/>
      <c r="S441" s="357"/>
      <c r="T441" s="357"/>
      <c r="U441" s="357"/>
      <c r="V441" s="357"/>
      <c r="W441" s="357"/>
      <c r="X441" s="357"/>
      <c r="Y441" s="357"/>
      <c r="Z441" s="357"/>
    </row>
    <row r="442" spans="1:26" ht="11.25" customHeight="1" x14ac:dyDescent="0.2">
      <c r="A442" s="357"/>
      <c r="B442" s="415"/>
      <c r="C442" s="357"/>
      <c r="D442" s="357"/>
      <c r="E442" s="357"/>
      <c r="F442" s="357"/>
      <c r="G442" s="357"/>
      <c r="H442" s="357"/>
      <c r="I442" s="357"/>
      <c r="J442" s="357"/>
      <c r="K442" s="361"/>
      <c r="L442" s="357"/>
      <c r="M442" s="357"/>
      <c r="N442" s="357"/>
      <c r="O442" s="357"/>
      <c r="P442" s="357"/>
      <c r="Q442" s="357"/>
      <c r="R442" s="357"/>
      <c r="S442" s="357"/>
      <c r="T442" s="357"/>
      <c r="U442" s="357"/>
      <c r="V442" s="357"/>
      <c r="W442" s="357"/>
      <c r="X442" s="357"/>
      <c r="Y442" s="357"/>
      <c r="Z442" s="357"/>
    </row>
    <row r="443" spans="1:26" ht="11.25" customHeight="1" x14ac:dyDescent="0.2">
      <c r="A443" s="357"/>
      <c r="B443" s="415"/>
      <c r="C443" s="357"/>
      <c r="D443" s="357"/>
      <c r="E443" s="357"/>
      <c r="F443" s="357"/>
      <c r="G443" s="357"/>
      <c r="H443" s="357"/>
      <c r="I443" s="357"/>
      <c r="J443" s="357"/>
      <c r="K443" s="361"/>
      <c r="L443" s="357"/>
      <c r="M443" s="357"/>
      <c r="N443" s="357"/>
      <c r="O443" s="357"/>
      <c r="P443" s="357"/>
      <c r="Q443" s="357"/>
      <c r="R443" s="357"/>
      <c r="S443" s="357"/>
      <c r="T443" s="357"/>
      <c r="U443" s="357"/>
      <c r="V443" s="357"/>
      <c r="W443" s="357"/>
      <c r="X443" s="357"/>
      <c r="Y443" s="357"/>
      <c r="Z443" s="357"/>
    </row>
    <row r="444" spans="1:26" ht="11.25" customHeight="1" x14ac:dyDescent="0.2">
      <c r="A444" s="357"/>
      <c r="B444" s="415"/>
      <c r="C444" s="357"/>
      <c r="D444" s="357"/>
      <c r="E444" s="357"/>
      <c r="F444" s="357"/>
      <c r="G444" s="357"/>
      <c r="H444" s="357"/>
      <c r="I444" s="357"/>
      <c r="J444" s="357"/>
      <c r="K444" s="361"/>
      <c r="L444" s="357"/>
      <c r="M444" s="357"/>
      <c r="N444" s="357"/>
      <c r="O444" s="357"/>
      <c r="P444" s="357"/>
      <c r="Q444" s="357"/>
      <c r="R444" s="357"/>
      <c r="S444" s="357"/>
      <c r="T444" s="357"/>
      <c r="U444" s="357"/>
      <c r="V444" s="357"/>
      <c r="W444" s="357"/>
      <c r="X444" s="357"/>
      <c r="Y444" s="357"/>
      <c r="Z444" s="357"/>
    </row>
    <row r="445" spans="1:26" ht="11.25" customHeight="1" x14ac:dyDescent="0.2">
      <c r="A445" s="357"/>
      <c r="B445" s="415"/>
      <c r="C445" s="357"/>
      <c r="D445" s="357"/>
      <c r="E445" s="357"/>
      <c r="F445" s="357"/>
      <c r="G445" s="357"/>
      <c r="H445" s="357"/>
      <c r="I445" s="357"/>
      <c r="J445" s="357"/>
      <c r="K445" s="361"/>
      <c r="L445" s="357"/>
      <c r="M445" s="357"/>
      <c r="N445" s="357"/>
      <c r="O445" s="357"/>
      <c r="P445" s="357"/>
      <c r="Q445" s="357"/>
      <c r="R445" s="357"/>
      <c r="S445" s="357"/>
      <c r="T445" s="357"/>
      <c r="U445" s="357"/>
      <c r="V445" s="357"/>
      <c r="W445" s="357"/>
      <c r="X445" s="357"/>
      <c r="Y445" s="357"/>
      <c r="Z445" s="357"/>
    </row>
    <row r="446" spans="1:26" ht="11.25" customHeight="1" x14ac:dyDescent="0.2">
      <c r="A446" s="357"/>
      <c r="B446" s="415"/>
      <c r="C446" s="357"/>
      <c r="D446" s="357"/>
      <c r="E446" s="357"/>
      <c r="F446" s="357"/>
      <c r="G446" s="357"/>
      <c r="H446" s="357"/>
      <c r="I446" s="357"/>
      <c r="J446" s="357"/>
      <c r="K446" s="361"/>
      <c r="L446" s="357"/>
      <c r="M446" s="357"/>
      <c r="N446" s="357"/>
      <c r="O446" s="357"/>
      <c r="P446" s="357"/>
      <c r="Q446" s="357"/>
      <c r="R446" s="357"/>
      <c r="S446" s="357"/>
      <c r="T446" s="357"/>
      <c r="U446" s="357"/>
      <c r="V446" s="357"/>
      <c r="W446" s="357"/>
      <c r="X446" s="357"/>
      <c r="Y446" s="357"/>
      <c r="Z446" s="357"/>
    </row>
    <row r="447" spans="1:26" ht="11.25" customHeight="1" x14ac:dyDescent="0.2">
      <c r="A447" s="357"/>
      <c r="B447" s="415"/>
      <c r="C447" s="357"/>
      <c r="D447" s="357"/>
      <c r="E447" s="357"/>
      <c r="F447" s="357"/>
      <c r="G447" s="357"/>
      <c r="H447" s="357"/>
      <c r="I447" s="357"/>
      <c r="J447" s="357"/>
      <c r="K447" s="361"/>
      <c r="L447" s="357"/>
      <c r="M447" s="357"/>
      <c r="N447" s="357"/>
      <c r="O447" s="357"/>
      <c r="P447" s="357"/>
      <c r="Q447" s="357"/>
      <c r="R447" s="357"/>
      <c r="S447" s="357"/>
      <c r="T447" s="357"/>
      <c r="U447" s="357"/>
      <c r="V447" s="357"/>
      <c r="W447" s="357"/>
      <c r="X447" s="357"/>
      <c r="Y447" s="357"/>
      <c r="Z447" s="357"/>
    </row>
    <row r="448" spans="1:26" ht="11.25" customHeight="1" x14ac:dyDescent="0.2">
      <c r="A448" s="357"/>
      <c r="B448" s="415"/>
      <c r="C448" s="357"/>
      <c r="D448" s="357"/>
      <c r="E448" s="357"/>
      <c r="F448" s="357"/>
      <c r="G448" s="357"/>
      <c r="H448" s="357"/>
      <c r="I448" s="357"/>
      <c r="J448" s="357"/>
      <c r="K448" s="361"/>
      <c r="L448" s="357"/>
      <c r="M448" s="357"/>
      <c r="N448" s="357"/>
      <c r="O448" s="357"/>
      <c r="P448" s="357"/>
      <c r="Q448" s="357"/>
      <c r="R448" s="357"/>
      <c r="S448" s="357"/>
      <c r="T448" s="357"/>
      <c r="U448" s="357"/>
      <c r="V448" s="357"/>
      <c r="W448" s="357"/>
      <c r="X448" s="357"/>
      <c r="Y448" s="357"/>
      <c r="Z448" s="357"/>
    </row>
    <row r="449" spans="1:26" ht="11.25" customHeight="1" x14ac:dyDescent="0.2">
      <c r="A449" s="357"/>
      <c r="B449" s="415"/>
      <c r="C449" s="357"/>
      <c r="D449" s="357"/>
      <c r="E449" s="357"/>
      <c r="F449" s="357"/>
      <c r="G449" s="357"/>
      <c r="H449" s="357"/>
      <c r="I449" s="357"/>
      <c r="J449" s="357"/>
      <c r="K449" s="361"/>
      <c r="L449" s="357"/>
      <c r="M449" s="357"/>
      <c r="N449" s="357"/>
      <c r="O449" s="357"/>
      <c r="P449" s="357"/>
      <c r="Q449" s="357"/>
      <c r="R449" s="357"/>
      <c r="S449" s="357"/>
      <c r="T449" s="357"/>
      <c r="U449" s="357"/>
      <c r="V449" s="357"/>
      <c r="W449" s="357"/>
      <c r="X449" s="357"/>
      <c r="Y449" s="357"/>
      <c r="Z449" s="357"/>
    </row>
    <row r="450" spans="1:26" ht="11.25" customHeight="1" x14ac:dyDescent="0.2">
      <c r="A450" s="357"/>
      <c r="B450" s="415"/>
      <c r="C450" s="357"/>
      <c r="D450" s="357"/>
      <c r="E450" s="357"/>
      <c r="F450" s="357"/>
      <c r="G450" s="357"/>
      <c r="H450" s="357"/>
      <c r="I450" s="357"/>
      <c r="J450" s="357"/>
      <c r="K450" s="361"/>
      <c r="L450" s="357"/>
      <c r="M450" s="357"/>
      <c r="N450" s="357"/>
      <c r="O450" s="357"/>
      <c r="P450" s="357"/>
      <c r="Q450" s="357"/>
      <c r="R450" s="357"/>
      <c r="S450" s="357"/>
      <c r="T450" s="357"/>
      <c r="U450" s="357"/>
      <c r="V450" s="357"/>
      <c r="W450" s="357"/>
      <c r="X450" s="357"/>
      <c r="Y450" s="357"/>
      <c r="Z450" s="357"/>
    </row>
    <row r="451" spans="1:26" ht="11.25" customHeight="1" x14ac:dyDescent="0.2">
      <c r="A451" s="357"/>
      <c r="B451" s="415"/>
      <c r="C451" s="357"/>
      <c r="D451" s="357"/>
      <c r="E451" s="357"/>
      <c r="F451" s="357"/>
      <c r="G451" s="357"/>
      <c r="H451" s="357"/>
      <c r="I451" s="357"/>
      <c r="J451" s="357"/>
      <c r="K451" s="361"/>
      <c r="L451" s="357"/>
      <c r="M451" s="357"/>
      <c r="N451" s="357"/>
      <c r="O451" s="357"/>
      <c r="P451" s="357"/>
      <c r="Q451" s="357"/>
      <c r="R451" s="357"/>
      <c r="S451" s="357"/>
      <c r="T451" s="357"/>
      <c r="U451" s="357"/>
      <c r="V451" s="357"/>
      <c r="W451" s="357"/>
      <c r="X451" s="357"/>
      <c r="Y451" s="357"/>
      <c r="Z451" s="357"/>
    </row>
    <row r="452" spans="1:26" ht="11.25" customHeight="1" x14ac:dyDescent="0.2">
      <c r="A452" s="357"/>
      <c r="B452" s="415"/>
      <c r="C452" s="357"/>
      <c r="D452" s="357"/>
      <c r="E452" s="357"/>
      <c r="F452" s="357"/>
      <c r="G452" s="357"/>
      <c r="H452" s="357"/>
      <c r="I452" s="357"/>
      <c r="J452" s="357"/>
      <c r="K452" s="361"/>
      <c r="L452" s="357"/>
      <c r="M452" s="357"/>
      <c r="N452" s="357"/>
      <c r="O452" s="357"/>
      <c r="P452" s="357"/>
      <c r="Q452" s="357"/>
      <c r="R452" s="357"/>
      <c r="S452" s="357"/>
      <c r="T452" s="357"/>
      <c r="U452" s="357"/>
      <c r="V452" s="357"/>
      <c r="W452" s="357"/>
      <c r="X452" s="357"/>
      <c r="Y452" s="357"/>
      <c r="Z452" s="357"/>
    </row>
    <row r="453" spans="1:26" ht="11.25" customHeight="1" x14ac:dyDescent="0.2">
      <c r="A453" s="357"/>
      <c r="B453" s="415"/>
      <c r="C453" s="357"/>
      <c r="D453" s="357"/>
      <c r="E453" s="357"/>
      <c r="F453" s="357"/>
      <c r="G453" s="357"/>
      <c r="H453" s="357"/>
      <c r="I453" s="357"/>
      <c r="J453" s="357"/>
      <c r="K453" s="361"/>
      <c r="L453" s="357"/>
      <c r="M453" s="357"/>
      <c r="N453" s="357"/>
      <c r="O453" s="357"/>
      <c r="P453" s="357"/>
      <c r="Q453" s="357"/>
      <c r="R453" s="357"/>
      <c r="S453" s="357"/>
      <c r="T453" s="357"/>
      <c r="U453" s="357"/>
      <c r="V453" s="357"/>
      <c r="W453" s="357"/>
      <c r="X453" s="357"/>
      <c r="Y453" s="357"/>
      <c r="Z453" s="357"/>
    </row>
    <row r="454" spans="1:26" ht="11.25" customHeight="1" x14ac:dyDescent="0.2">
      <c r="A454" s="357"/>
      <c r="B454" s="415"/>
      <c r="C454" s="357"/>
      <c r="D454" s="357"/>
      <c r="E454" s="357"/>
      <c r="F454" s="357"/>
      <c r="G454" s="357"/>
      <c r="H454" s="357"/>
      <c r="I454" s="357"/>
      <c r="J454" s="357"/>
      <c r="K454" s="361"/>
      <c r="L454" s="357"/>
      <c r="M454" s="357"/>
      <c r="N454" s="357"/>
      <c r="O454" s="357"/>
      <c r="P454" s="357"/>
      <c r="Q454" s="357"/>
      <c r="R454" s="357"/>
      <c r="S454" s="357"/>
      <c r="T454" s="357"/>
      <c r="U454" s="357"/>
      <c r="V454" s="357"/>
      <c r="W454" s="357"/>
      <c r="X454" s="357"/>
      <c r="Y454" s="357"/>
      <c r="Z454" s="357"/>
    </row>
    <row r="455" spans="1:26" ht="11.25" customHeight="1" x14ac:dyDescent="0.2">
      <c r="A455" s="357"/>
      <c r="B455" s="415"/>
      <c r="C455" s="357"/>
      <c r="D455" s="357"/>
      <c r="E455" s="357"/>
      <c r="F455" s="357"/>
      <c r="G455" s="357"/>
      <c r="H455" s="357"/>
      <c r="I455" s="357"/>
      <c r="J455" s="357"/>
      <c r="K455" s="361"/>
      <c r="L455" s="357"/>
      <c r="M455" s="357"/>
      <c r="N455" s="357"/>
      <c r="O455" s="357"/>
      <c r="P455" s="357"/>
      <c r="Q455" s="357"/>
      <c r="R455" s="357"/>
      <c r="S455" s="357"/>
      <c r="T455" s="357"/>
      <c r="U455" s="357"/>
      <c r="V455" s="357"/>
      <c r="W455" s="357"/>
      <c r="X455" s="357"/>
      <c r="Y455" s="357"/>
      <c r="Z455" s="357"/>
    </row>
    <row r="456" spans="1:26" ht="11.25" customHeight="1" x14ac:dyDescent="0.2">
      <c r="A456" s="357"/>
      <c r="B456" s="415"/>
      <c r="C456" s="357"/>
      <c r="D456" s="357"/>
      <c r="E456" s="357"/>
      <c r="F456" s="357"/>
      <c r="G456" s="357"/>
      <c r="H456" s="357"/>
      <c r="I456" s="357"/>
      <c r="J456" s="357"/>
      <c r="K456" s="361"/>
      <c r="L456" s="357"/>
      <c r="M456" s="357"/>
      <c r="N456" s="357"/>
      <c r="O456" s="357"/>
      <c r="P456" s="357"/>
      <c r="Q456" s="357"/>
      <c r="R456" s="357"/>
      <c r="S456" s="357"/>
      <c r="T456" s="357"/>
      <c r="U456" s="357"/>
      <c r="V456" s="357"/>
      <c r="W456" s="357"/>
      <c r="X456" s="357"/>
      <c r="Y456" s="357"/>
      <c r="Z456" s="357"/>
    </row>
    <row r="457" spans="1:26" ht="11.25" customHeight="1" x14ac:dyDescent="0.2">
      <c r="A457" s="357"/>
      <c r="B457" s="415"/>
      <c r="C457" s="357"/>
      <c r="D457" s="357"/>
      <c r="E457" s="357"/>
      <c r="F457" s="357"/>
      <c r="G457" s="357"/>
      <c r="H457" s="357"/>
      <c r="I457" s="357"/>
      <c r="J457" s="357"/>
      <c r="K457" s="361"/>
      <c r="L457" s="357"/>
      <c r="M457" s="357"/>
      <c r="N457" s="357"/>
      <c r="O457" s="357"/>
      <c r="P457" s="357"/>
      <c r="Q457" s="357"/>
      <c r="R457" s="357"/>
      <c r="S457" s="357"/>
      <c r="T457" s="357"/>
      <c r="U457" s="357"/>
      <c r="V457" s="357"/>
      <c r="W457" s="357"/>
      <c r="X457" s="357"/>
      <c r="Y457" s="357"/>
      <c r="Z457" s="357"/>
    </row>
    <row r="458" spans="1:26" ht="11.25" customHeight="1" x14ac:dyDescent="0.2">
      <c r="A458" s="357"/>
      <c r="B458" s="415"/>
      <c r="C458" s="357"/>
      <c r="D458" s="357"/>
      <c r="E458" s="357"/>
      <c r="F458" s="357"/>
      <c r="G458" s="357"/>
      <c r="H458" s="357"/>
      <c r="I458" s="357"/>
      <c r="J458" s="357"/>
      <c r="K458" s="361"/>
      <c r="L458" s="357"/>
      <c r="M458" s="357"/>
      <c r="N458" s="357"/>
      <c r="O458" s="357"/>
      <c r="P458" s="357"/>
      <c r="Q458" s="357"/>
      <c r="R458" s="357"/>
      <c r="S458" s="357"/>
      <c r="T458" s="357"/>
      <c r="U458" s="357"/>
      <c r="V458" s="357"/>
      <c r="W458" s="357"/>
      <c r="X458" s="357"/>
      <c r="Y458" s="357"/>
      <c r="Z458" s="357"/>
    </row>
    <row r="459" spans="1:26" ht="11.25" customHeight="1" x14ac:dyDescent="0.2">
      <c r="A459" s="357"/>
      <c r="B459" s="415"/>
      <c r="C459" s="357"/>
      <c r="D459" s="357"/>
      <c r="E459" s="357"/>
      <c r="F459" s="357"/>
      <c r="G459" s="357"/>
      <c r="H459" s="357"/>
      <c r="I459" s="357"/>
      <c r="J459" s="357"/>
      <c r="K459" s="361"/>
      <c r="L459" s="357"/>
      <c r="M459" s="357"/>
      <c r="N459" s="357"/>
      <c r="O459" s="357"/>
      <c r="P459" s="357"/>
      <c r="Q459" s="357"/>
      <c r="R459" s="357"/>
      <c r="S459" s="357"/>
      <c r="T459" s="357"/>
      <c r="U459" s="357"/>
      <c r="V459" s="357"/>
      <c r="W459" s="357"/>
      <c r="X459" s="357"/>
      <c r="Y459" s="357"/>
      <c r="Z459" s="357"/>
    </row>
    <row r="460" spans="1:26" ht="11.25" customHeight="1" x14ac:dyDescent="0.2">
      <c r="A460" s="357"/>
      <c r="B460" s="415"/>
      <c r="C460" s="357"/>
      <c r="D460" s="357"/>
      <c r="E460" s="357"/>
      <c r="F460" s="357"/>
      <c r="G460" s="357"/>
      <c r="H460" s="357"/>
      <c r="I460" s="357"/>
      <c r="J460" s="357"/>
      <c r="K460" s="361"/>
      <c r="L460" s="357"/>
      <c r="M460" s="357"/>
      <c r="N460" s="357"/>
      <c r="O460" s="357"/>
      <c r="P460" s="357"/>
      <c r="Q460" s="357"/>
      <c r="R460" s="357"/>
      <c r="S460" s="357"/>
      <c r="T460" s="357"/>
      <c r="U460" s="357"/>
      <c r="V460" s="357"/>
      <c r="W460" s="357"/>
      <c r="X460" s="357"/>
      <c r="Y460" s="357"/>
      <c r="Z460" s="357"/>
    </row>
    <row r="461" spans="1:26" ht="11.25" customHeight="1" x14ac:dyDescent="0.2">
      <c r="A461" s="357"/>
      <c r="B461" s="415"/>
      <c r="C461" s="357"/>
      <c r="D461" s="357"/>
      <c r="E461" s="357"/>
      <c r="F461" s="357"/>
      <c r="G461" s="357"/>
      <c r="H461" s="357"/>
      <c r="I461" s="357"/>
      <c r="J461" s="357"/>
      <c r="K461" s="361"/>
      <c r="L461" s="357"/>
      <c r="M461" s="357"/>
      <c r="N461" s="357"/>
      <c r="O461" s="357"/>
      <c r="P461" s="357"/>
      <c r="Q461" s="357"/>
      <c r="R461" s="357"/>
      <c r="S461" s="357"/>
      <c r="T461" s="357"/>
      <c r="U461" s="357"/>
      <c r="V461" s="357"/>
      <c r="W461" s="357"/>
      <c r="X461" s="357"/>
      <c r="Y461" s="357"/>
      <c r="Z461" s="357"/>
    </row>
    <row r="462" spans="1:26" ht="11.25" customHeight="1" x14ac:dyDescent="0.2">
      <c r="A462" s="357"/>
      <c r="B462" s="415"/>
      <c r="C462" s="357"/>
      <c r="D462" s="357"/>
      <c r="E462" s="357"/>
      <c r="F462" s="357"/>
      <c r="G462" s="357"/>
      <c r="H462" s="357"/>
      <c r="I462" s="357"/>
      <c r="J462" s="357"/>
      <c r="K462" s="361"/>
      <c r="L462" s="357"/>
      <c r="M462" s="357"/>
      <c r="N462" s="357"/>
      <c r="O462" s="357"/>
      <c r="P462" s="357"/>
      <c r="Q462" s="357"/>
      <c r="R462" s="357"/>
      <c r="S462" s="357"/>
      <c r="T462" s="357"/>
      <c r="U462" s="357"/>
      <c r="V462" s="357"/>
      <c r="W462" s="357"/>
      <c r="X462" s="357"/>
      <c r="Y462" s="357"/>
      <c r="Z462" s="357"/>
    </row>
    <row r="463" spans="1:26" ht="11.25" customHeight="1" x14ac:dyDescent="0.2">
      <c r="A463" s="357"/>
      <c r="B463" s="415"/>
      <c r="C463" s="357"/>
      <c r="D463" s="357"/>
      <c r="E463" s="357"/>
      <c r="F463" s="357"/>
      <c r="G463" s="357"/>
      <c r="H463" s="357"/>
      <c r="I463" s="357"/>
      <c r="J463" s="357"/>
      <c r="K463" s="361"/>
      <c r="L463" s="357"/>
      <c r="M463" s="357"/>
      <c r="N463" s="357"/>
      <c r="O463" s="357"/>
      <c r="P463" s="357"/>
      <c r="Q463" s="357"/>
      <c r="R463" s="357"/>
      <c r="S463" s="357"/>
      <c r="T463" s="357"/>
      <c r="U463" s="357"/>
      <c r="V463" s="357"/>
      <c r="W463" s="357"/>
      <c r="X463" s="357"/>
      <c r="Y463" s="357"/>
      <c r="Z463" s="357"/>
    </row>
    <row r="464" spans="1:26" ht="11.25" customHeight="1" x14ac:dyDescent="0.2">
      <c r="A464" s="357"/>
      <c r="B464" s="415"/>
      <c r="C464" s="357"/>
      <c r="D464" s="357"/>
      <c r="E464" s="357"/>
      <c r="F464" s="357"/>
      <c r="G464" s="357"/>
      <c r="H464" s="357"/>
      <c r="I464" s="357"/>
      <c r="J464" s="357"/>
      <c r="K464" s="361"/>
      <c r="L464" s="357"/>
      <c r="M464" s="357"/>
      <c r="N464" s="357"/>
      <c r="O464" s="357"/>
      <c r="P464" s="357"/>
      <c r="Q464" s="357"/>
      <c r="R464" s="357"/>
      <c r="S464" s="357"/>
      <c r="T464" s="357"/>
      <c r="U464" s="357"/>
      <c r="V464" s="357"/>
      <c r="W464" s="357"/>
      <c r="X464" s="357"/>
      <c r="Y464" s="357"/>
      <c r="Z464" s="357"/>
    </row>
    <row r="465" spans="1:26" ht="11.25" customHeight="1" x14ac:dyDescent="0.2">
      <c r="A465" s="357"/>
      <c r="B465" s="415"/>
      <c r="C465" s="357"/>
      <c r="D465" s="357"/>
      <c r="E465" s="357"/>
      <c r="F465" s="357"/>
      <c r="G465" s="357"/>
      <c r="H465" s="357"/>
      <c r="I465" s="357"/>
      <c r="J465" s="357"/>
      <c r="K465" s="361"/>
      <c r="L465" s="357"/>
      <c r="M465" s="357"/>
      <c r="N465" s="357"/>
      <c r="O465" s="357"/>
      <c r="P465" s="357"/>
      <c r="Q465" s="357"/>
      <c r="R465" s="357"/>
      <c r="S465" s="357"/>
      <c r="T465" s="357"/>
      <c r="U465" s="357"/>
      <c r="V465" s="357"/>
      <c r="W465" s="357"/>
      <c r="X465" s="357"/>
      <c r="Y465" s="357"/>
      <c r="Z465" s="357"/>
    </row>
    <row r="466" spans="1:26" ht="11.25" customHeight="1" x14ac:dyDescent="0.2">
      <c r="A466" s="357"/>
      <c r="B466" s="415"/>
      <c r="C466" s="357"/>
      <c r="D466" s="357"/>
      <c r="E466" s="357"/>
      <c r="F466" s="357"/>
      <c r="G466" s="357"/>
      <c r="H466" s="357"/>
      <c r="I466" s="357"/>
      <c r="J466" s="357"/>
      <c r="K466" s="361"/>
      <c r="L466" s="357"/>
      <c r="M466" s="357"/>
      <c r="N466" s="357"/>
      <c r="O466" s="357"/>
      <c r="P466" s="357"/>
      <c r="Q466" s="357"/>
      <c r="R466" s="357"/>
      <c r="S466" s="357"/>
      <c r="T466" s="357"/>
      <c r="U466" s="357"/>
      <c r="V466" s="357"/>
      <c r="W466" s="357"/>
      <c r="X466" s="357"/>
      <c r="Y466" s="357"/>
      <c r="Z466" s="357"/>
    </row>
    <row r="467" spans="1:26" ht="11.25" customHeight="1" x14ac:dyDescent="0.2">
      <c r="A467" s="357"/>
      <c r="B467" s="415"/>
      <c r="C467" s="357"/>
      <c r="D467" s="357"/>
      <c r="E467" s="357"/>
      <c r="F467" s="357"/>
      <c r="G467" s="357"/>
      <c r="H467" s="357"/>
      <c r="I467" s="357"/>
      <c r="J467" s="357"/>
      <c r="K467" s="361"/>
      <c r="L467" s="357"/>
      <c r="M467" s="357"/>
      <c r="N467" s="357"/>
      <c r="O467" s="357"/>
      <c r="P467" s="357"/>
      <c r="Q467" s="357"/>
      <c r="R467" s="357"/>
      <c r="S467" s="357"/>
      <c r="T467" s="357"/>
      <c r="U467" s="357"/>
      <c r="V467" s="357"/>
      <c r="W467" s="357"/>
      <c r="X467" s="357"/>
      <c r="Y467" s="357"/>
      <c r="Z467" s="357"/>
    </row>
    <row r="468" spans="1:26" ht="11.25" customHeight="1" x14ac:dyDescent="0.2">
      <c r="A468" s="357"/>
      <c r="B468" s="415"/>
      <c r="C468" s="357"/>
      <c r="D468" s="357"/>
      <c r="E468" s="357"/>
      <c r="F468" s="357"/>
      <c r="G468" s="357"/>
      <c r="H468" s="357"/>
      <c r="I468" s="357"/>
      <c r="J468" s="357"/>
      <c r="K468" s="361"/>
      <c r="L468" s="357"/>
      <c r="M468" s="357"/>
      <c r="N468" s="357"/>
      <c r="O468" s="357"/>
      <c r="P468" s="357"/>
      <c r="Q468" s="357"/>
      <c r="R468" s="357"/>
      <c r="S468" s="357"/>
      <c r="T468" s="357"/>
      <c r="U468" s="357"/>
      <c r="V468" s="357"/>
      <c r="W468" s="357"/>
      <c r="X468" s="357"/>
      <c r="Y468" s="357"/>
      <c r="Z468" s="357"/>
    </row>
    <row r="469" spans="1:26" ht="11.25" customHeight="1" x14ac:dyDescent="0.2">
      <c r="A469" s="357"/>
      <c r="B469" s="415"/>
      <c r="C469" s="357"/>
      <c r="D469" s="357"/>
      <c r="E469" s="357"/>
      <c r="F469" s="357"/>
      <c r="G469" s="357"/>
      <c r="H469" s="357"/>
      <c r="I469" s="357"/>
      <c r="J469" s="357"/>
      <c r="K469" s="361"/>
      <c r="L469" s="357"/>
      <c r="M469" s="357"/>
      <c r="N469" s="357"/>
      <c r="O469" s="357"/>
      <c r="P469" s="357"/>
      <c r="Q469" s="357"/>
      <c r="R469" s="357"/>
      <c r="S469" s="357"/>
      <c r="T469" s="357"/>
      <c r="U469" s="357"/>
      <c r="V469" s="357"/>
      <c r="W469" s="357"/>
      <c r="X469" s="357"/>
      <c r="Y469" s="357"/>
      <c r="Z469" s="357"/>
    </row>
    <row r="470" spans="1:26" ht="11.25" customHeight="1" x14ac:dyDescent="0.2">
      <c r="A470" s="357"/>
      <c r="B470" s="415"/>
      <c r="C470" s="357"/>
      <c r="D470" s="357"/>
      <c r="E470" s="357"/>
      <c r="F470" s="357"/>
      <c r="G470" s="357"/>
      <c r="H470" s="357"/>
      <c r="I470" s="357"/>
      <c r="J470" s="357"/>
      <c r="K470" s="361"/>
      <c r="L470" s="357"/>
      <c r="M470" s="357"/>
      <c r="N470" s="357"/>
      <c r="O470" s="357"/>
      <c r="P470" s="357"/>
      <c r="Q470" s="357"/>
      <c r="R470" s="357"/>
      <c r="S470" s="357"/>
      <c r="T470" s="357"/>
      <c r="U470" s="357"/>
      <c r="V470" s="357"/>
      <c r="W470" s="357"/>
      <c r="X470" s="357"/>
      <c r="Y470" s="357"/>
      <c r="Z470" s="357"/>
    </row>
    <row r="471" spans="1:26" ht="11.25" customHeight="1" x14ac:dyDescent="0.2">
      <c r="A471" s="357"/>
      <c r="B471" s="415"/>
      <c r="C471" s="357"/>
      <c r="D471" s="357"/>
      <c r="E471" s="357"/>
      <c r="F471" s="357"/>
      <c r="G471" s="357"/>
      <c r="H471" s="357"/>
      <c r="I471" s="357"/>
      <c r="J471" s="357"/>
      <c r="K471" s="361"/>
      <c r="L471" s="357"/>
      <c r="M471" s="357"/>
      <c r="N471" s="357"/>
      <c r="O471" s="357"/>
      <c r="P471" s="357"/>
      <c r="Q471" s="357"/>
      <c r="R471" s="357"/>
      <c r="S471" s="357"/>
      <c r="T471" s="357"/>
      <c r="U471" s="357"/>
      <c r="V471" s="357"/>
      <c r="W471" s="357"/>
      <c r="X471" s="357"/>
      <c r="Y471" s="357"/>
      <c r="Z471" s="357"/>
    </row>
    <row r="472" spans="1:26" ht="11.25" customHeight="1" x14ac:dyDescent="0.2">
      <c r="A472" s="357"/>
      <c r="B472" s="415"/>
      <c r="C472" s="357"/>
      <c r="D472" s="357"/>
      <c r="E472" s="357"/>
      <c r="F472" s="357"/>
      <c r="G472" s="357"/>
      <c r="H472" s="357"/>
      <c r="I472" s="357"/>
      <c r="J472" s="357"/>
      <c r="K472" s="361"/>
      <c r="L472" s="357"/>
      <c r="M472" s="357"/>
      <c r="N472" s="357"/>
      <c r="O472" s="357"/>
      <c r="P472" s="357"/>
      <c r="Q472" s="357"/>
      <c r="R472" s="357"/>
      <c r="S472" s="357"/>
      <c r="T472" s="357"/>
      <c r="U472" s="357"/>
      <c r="V472" s="357"/>
      <c r="W472" s="357"/>
      <c r="X472" s="357"/>
      <c r="Y472" s="357"/>
      <c r="Z472" s="357"/>
    </row>
    <row r="473" spans="1:26" ht="11.25" customHeight="1" x14ac:dyDescent="0.2">
      <c r="A473" s="357"/>
      <c r="B473" s="415"/>
      <c r="C473" s="357"/>
      <c r="D473" s="357"/>
      <c r="E473" s="357"/>
      <c r="F473" s="357"/>
      <c r="G473" s="357"/>
      <c r="H473" s="357"/>
      <c r="I473" s="357"/>
      <c r="J473" s="357"/>
      <c r="K473" s="361"/>
      <c r="L473" s="357"/>
      <c r="M473" s="357"/>
      <c r="N473" s="357"/>
      <c r="O473" s="357"/>
      <c r="P473" s="357"/>
      <c r="Q473" s="357"/>
      <c r="R473" s="357"/>
      <c r="S473" s="357"/>
      <c r="T473" s="357"/>
      <c r="U473" s="357"/>
      <c r="V473" s="357"/>
      <c r="W473" s="357"/>
      <c r="X473" s="357"/>
      <c r="Y473" s="357"/>
      <c r="Z473" s="357"/>
    </row>
    <row r="474" spans="1:26" ht="11.25" customHeight="1" x14ac:dyDescent="0.2">
      <c r="A474" s="357"/>
      <c r="B474" s="415"/>
      <c r="C474" s="357"/>
      <c r="D474" s="357"/>
      <c r="E474" s="357"/>
      <c r="F474" s="357"/>
      <c r="G474" s="357"/>
      <c r="H474" s="357"/>
      <c r="I474" s="357"/>
      <c r="J474" s="357"/>
      <c r="K474" s="361"/>
      <c r="L474" s="357"/>
      <c r="M474" s="357"/>
      <c r="N474" s="357"/>
      <c r="O474" s="357"/>
      <c r="P474" s="357"/>
      <c r="Q474" s="357"/>
      <c r="R474" s="357"/>
      <c r="S474" s="357"/>
      <c r="T474" s="357"/>
      <c r="U474" s="357"/>
      <c r="V474" s="357"/>
      <c r="W474" s="357"/>
      <c r="X474" s="357"/>
      <c r="Y474" s="357"/>
      <c r="Z474" s="357"/>
    </row>
    <row r="475" spans="1:26" ht="11.25" customHeight="1" x14ac:dyDescent="0.2">
      <c r="A475" s="357"/>
      <c r="B475" s="415"/>
      <c r="C475" s="357"/>
      <c r="D475" s="357"/>
      <c r="E475" s="357"/>
      <c r="F475" s="357"/>
      <c r="G475" s="357"/>
      <c r="H475" s="357"/>
      <c r="I475" s="357"/>
      <c r="J475" s="357"/>
      <c r="K475" s="361"/>
      <c r="L475" s="357"/>
      <c r="M475" s="357"/>
      <c r="N475" s="357"/>
      <c r="O475" s="357"/>
      <c r="P475" s="357"/>
      <c r="Q475" s="357"/>
      <c r="R475" s="357"/>
      <c r="S475" s="357"/>
      <c r="T475" s="357"/>
      <c r="U475" s="357"/>
      <c r="V475" s="357"/>
      <c r="W475" s="357"/>
      <c r="X475" s="357"/>
      <c r="Y475" s="357"/>
      <c r="Z475" s="357"/>
    </row>
    <row r="476" spans="1:26" ht="11.25" customHeight="1" x14ac:dyDescent="0.2">
      <c r="A476" s="357"/>
      <c r="B476" s="415"/>
      <c r="C476" s="357"/>
      <c r="D476" s="357"/>
      <c r="E476" s="357"/>
      <c r="F476" s="357"/>
      <c r="G476" s="357"/>
      <c r="H476" s="357"/>
      <c r="I476" s="357"/>
      <c r="J476" s="357"/>
      <c r="K476" s="361"/>
      <c r="L476" s="357"/>
      <c r="M476" s="357"/>
      <c r="N476" s="357"/>
      <c r="O476" s="357"/>
      <c r="P476" s="357"/>
      <c r="Q476" s="357"/>
      <c r="R476" s="357"/>
      <c r="S476" s="357"/>
      <c r="T476" s="357"/>
      <c r="U476" s="357"/>
      <c r="V476" s="357"/>
      <c r="W476" s="357"/>
      <c r="X476" s="357"/>
      <c r="Y476" s="357"/>
      <c r="Z476" s="357"/>
    </row>
    <row r="477" spans="1:26" ht="11.25" customHeight="1" x14ac:dyDescent="0.2">
      <c r="A477" s="357"/>
      <c r="B477" s="415"/>
      <c r="C477" s="357"/>
      <c r="D477" s="357"/>
      <c r="E477" s="357"/>
      <c r="F477" s="357"/>
      <c r="G477" s="357"/>
      <c r="H477" s="357"/>
      <c r="I477" s="357"/>
      <c r="J477" s="357"/>
      <c r="K477" s="361"/>
      <c r="L477" s="357"/>
      <c r="M477" s="357"/>
      <c r="N477" s="357"/>
      <c r="O477" s="357"/>
      <c r="P477" s="357"/>
      <c r="Q477" s="357"/>
      <c r="R477" s="357"/>
      <c r="S477" s="357"/>
      <c r="T477" s="357"/>
      <c r="U477" s="357"/>
      <c r="V477" s="357"/>
      <c r="W477" s="357"/>
      <c r="X477" s="357"/>
      <c r="Y477" s="357"/>
      <c r="Z477" s="357"/>
    </row>
    <row r="478" spans="1:26" ht="11.25" customHeight="1" x14ac:dyDescent="0.2">
      <c r="A478" s="357"/>
      <c r="B478" s="415"/>
      <c r="C478" s="357"/>
      <c r="D478" s="357"/>
      <c r="E478" s="357"/>
      <c r="F478" s="357"/>
      <c r="G478" s="357"/>
      <c r="H478" s="357"/>
      <c r="I478" s="357"/>
      <c r="J478" s="357"/>
      <c r="K478" s="361"/>
      <c r="L478" s="357"/>
      <c r="M478" s="357"/>
      <c r="N478" s="357"/>
      <c r="O478" s="357"/>
      <c r="P478" s="357"/>
      <c r="Q478" s="357"/>
      <c r="R478" s="357"/>
      <c r="S478" s="357"/>
      <c r="T478" s="357"/>
      <c r="U478" s="357"/>
      <c r="V478" s="357"/>
      <c r="W478" s="357"/>
      <c r="X478" s="357"/>
      <c r="Y478" s="357"/>
      <c r="Z478" s="357"/>
    </row>
    <row r="479" spans="1:26" ht="11.25" customHeight="1" x14ac:dyDescent="0.2">
      <c r="A479" s="357"/>
      <c r="B479" s="415"/>
      <c r="C479" s="357"/>
      <c r="D479" s="357"/>
      <c r="E479" s="357"/>
      <c r="F479" s="357"/>
      <c r="G479" s="357"/>
      <c r="H479" s="357"/>
      <c r="I479" s="357"/>
      <c r="J479" s="357"/>
      <c r="K479" s="361"/>
      <c r="L479" s="357"/>
      <c r="M479" s="357"/>
      <c r="N479" s="357"/>
      <c r="O479" s="357"/>
      <c r="P479" s="357"/>
      <c r="Q479" s="357"/>
      <c r="R479" s="357"/>
      <c r="S479" s="357"/>
      <c r="T479" s="357"/>
      <c r="U479" s="357"/>
      <c r="V479" s="357"/>
      <c r="W479" s="357"/>
      <c r="X479" s="357"/>
      <c r="Y479" s="357"/>
      <c r="Z479" s="357"/>
    </row>
    <row r="480" spans="1:26" ht="11.25" customHeight="1" x14ac:dyDescent="0.2">
      <c r="A480" s="357"/>
      <c r="B480" s="415"/>
      <c r="C480" s="357"/>
      <c r="D480" s="357"/>
      <c r="E480" s="357"/>
      <c r="F480" s="357"/>
      <c r="G480" s="357"/>
      <c r="H480" s="357"/>
      <c r="I480" s="357"/>
      <c r="J480" s="357"/>
      <c r="K480" s="361"/>
      <c r="L480" s="357"/>
      <c r="M480" s="357"/>
      <c r="N480" s="357"/>
      <c r="O480" s="357"/>
      <c r="P480" s="357"/>
      <c r="Q480" s="357"/>
      <c r="R480" s="357"/>
      <c r="S480" s="357"/>
      <c r="T480" s="357"/>
      <c r="U480" s="357"/>
      <c r="V480" s="357"/>
      <c r="W480" s="357"/>
      <c r="X480" s="357"/>
      <c r="Y480" s="357"/>
      <c r="Z480" s="357"/>
    </row>
    <row r="481" spans="1:26" ht="11.25" customHeight="1" x14ac:dyDescent="0.2">
      <c r="A481" s="357"/>
      <c r="B481" s="415"/>
      <c r="C481" s="357"/>
      <c r="D481" s="357"/>
      <c r="E481" s="357"/>
      <c r="F481" s="357"/>
      <c r="G481" s="357"/>
      <c r="H481" s="357"/>
      <c r="I481" s="357"/>
      <c r="J481" s="357"/>
      <c r="K481" s="361"/>
      <c r="L481" s="357"/>
      <c r="M481" s="357"/>
      <c r="N481" s="357"/>
      <c r="O481" s="357"/>
      <c r="P481" s="357"/>
      <c r="Q481" s="357"/>
      <c r="R481" s="357"/>
      <c r="S481" s="357"/>
      <c r="T481" s="357"/>
      <c r="U481" s="357"/>
      <c r="V481" s="357"/>
      <c r="W481" s="357"/>
      <c r="X481" s="357"/>
      <c r="Y481" s="357"/>
      <c r="Z481" s="357"/>
    </row>
    <row r="482" spans="1:26" ht="11.25" customHeight="1" x14ac:dyDescent="0.2">
      <c r="A482" s="357"/>
      <c r="B482" s="415"/>
      <c r="C482" s="357"/>
      <c r="D482" s="357"/>
      <c r="E482" s="357"/>
      <c r="F482" s="357"/>
      <c r="G482" s="357"/>
      <c r="H482" s="357"/>
      <c r="I482" s="357"/>
      <c r="J482" s="357"/>
      <c r="K482" s="361"/>
      <c r="L482" s="357"/>
      <c r="M482" s="357"/>
      <c r="N482" s="357"/>
      <c r="O482" s="357"/>
      <c r="P482" s="357"/>
      <c r="Q482" s="357"/>
      <c r="R482" s="357"/>
      <c r="S482" s="357"/>
      <c r="T482" s="357"/>
      <c r="U482" s="357"/>
      <c r="V482" s="357"/>
      <c r="W482" s="357"/>
      <c r="X482" s="357"/>
      <c r="Y482" s="357"/>
      <c r="Z482" s="357"/>
    </row>
    <row r="483" spans="1:26" ht="11.25" customHeight="1" x14ac:dyDescent="0.2">
      <c r="A483" s="357"/>
      <c r="B483" s="415"/>
      <c r="C483" s="357"/>
      <c r="D483" s="357"/>
      <c r="E483" s="357"/>
      <c r="F483" s="357"/>
      <c r="G483" s="357"/>
      <c r="H483" s="357"/>
      <c r="I483" s="357"/>
      <c r="J483" s="357"/>
      <c r="K483" s="361"/>
      <c r="L483" s="357"/>
      <c r="M483" s="357"/>
      <c r="N483" s="357"/>
      <c r="O483" s="357"/>
      <c r="P483" s="357"/>
      <c r="Q483" s="357"/>
      <c r="R483" s="357"/>
      <c r="S483" s="357"/>
      <c r="T483" s="357"/>
      <c r="U483" s="357"/>
      <c r="V483" s="357"/>
      <c r="W483" s="357"/>
      <c r="X483" s="357"/>
      <c r="Y483" s="357"/>
      <c r="Z483" s="357"/>
    </row>
    <row r="484" spans="1:26" ht="11.25" customHeight="1" x14ac:dyDescent="0.2">
      <c r="A484" s="357"/>
      <c r="B484" s="415"/>
      <c r="C484" s="357"/>
      <c r="D484" s="357"/>
      <c r="E484" s="357"/>
      <c r="F484" s="357"/>
      <c r="G484" s="357"/>
      <c r="H484" s="357"/>
      <c r="I484" s="357"/>
      <c r="J484" s="357"/>
      <c r="K484" s="361"/>
      <c r="L484" s="357"/>
      <c r="M484" s="357"/>
      <c r="N484" s="357"/>
      <c r="O484" s="357"/>
      <c r="P484" s="357"/>
      <c r="Q484" s="357"/>
      <c r="R484" s="357"/>
      <c r="S484" s="357"/>
      <c r="T484" s="357"/>
      <c r="U484" s="357"/>
      <c r="V484" s="357"/>
      <c r="W484" s="357"/>
      <c r="X484" s="357"/>
      <c r="Y484" s="357"/>
      <c r="Z484" s="357"/>
    </row>
    <row r="485" spans="1:26" ht="11.25" customHeight="1" x14ac:dyDescent="0.2">
      <c r="A485" s="357"/>
      <c r="B485" s="415"/>
      <c r="C485" s="357"/>
      <c r="D485" s="357"/>
      <c r="E485" s="357"/>
      <c r="F485" s="357"/>
      <c r="G485" s="357"/>
      <c r="H485" s="357"/>
      <c r="I485" s="357"/>
      <c r="J485" s="357"/>
      <c r="K485" s="361"/>
      <c r="L485" s="357"/>
      <c r="M485" s="357"/>
      <c r="N485" s="357"/>
      <c r="O485" s="357"/>
      <c r="P485" s="357"/>
      <c r="Q485" s="357"/>
      <c r="R485" s="357"/>
      <c r="S485" s="357"/>
      <c r="T485" s="357"/>
      <c r="U485" s="357"/>
      <c r="V485" s="357"/>
      <c r="W485" s="357"/>
      <c r="X485" s="357"/>
      <c r="Y485" s="357"/>
      <c r="Z485" s="357"/>
    </row>
    <row r="486" spans="1:26" ht="11.25" customHeight="1" x14ac:dyDescent="0.2">
      <c r="A486" s="357"/>
      <c r="B486" s="415"/>
      <c r="C486" s="357"/>
      <c r="D486" s="357"/>
      <c r="E486" s="357"/>
      <c r="F486" s="357"/>
      <c r="G486" s="357"/>
      <c r="H486" s="357"/>
      <c r="I486" s="357"/>
      <c r="J486" s="357"/>
      <c r="K486" s="361"/>
      <c r="L486" s="357"/>
      <c r="M486" s="357"/>
      <c r="N486" s="357"/>
      <c r="O486" s="357"/>
      <c r="P486" s="357"/>
      <c r="Q486" s="357"/>
      <c r="R486" s="357"/>
      <c r="S486" s="357"/>
      <c r="T486" s="357"/>
      <c r="U486" s="357"/>
      <c r="V486" s="357"/>
      <c r="W486" s="357"/>
      <c r="X486" s="357"/>
      <c r="Y486" s="357"/>
      <c r="Z486" s="357"/>
    </row>
    <row r="487" spans="1:26" ht="11.25" customHeight="1" x14ac:dyDescent="0.2">
      <c r="A487" s="357"/>
      <c r="B487" s="415"/>
      <c r="C487" s="357"/>
      <c r="D487" s="357"/>
      <c r="E487" s="357"/>
      <c r="F487" s="357"/>
      <c r="G487" s="357"/>
      <c r="H487" s="357"/>
      <c r="I487" s="357"/>
      <c r="J487" s="357"/>
      <c r="K487" s="361"/>
      <c r="L487" s="357"/>
      <c r="M487" s="357"/>
      <c r="N487" s="357"/>
      <c r="O487" s="357"/>
      <c r="P487" s="357"/>
      <c r="Q487" s="357"/>
      <c r="R487" s="357"/>
      <c r="S487" s="357"/>
      <c r="T487" s="357"/>
      <c r="U487" s="357"/>
      <c r="V487" s="357"/>
      <c r="W487" s="357"/>
      <c r="X487" s="357"/>
      <c r="Y487" s="357"/>
      <c r="Z487" s="357"/>
    </row>
    <row r="488" spans="1:26" ht="11.25" customHeight="1" x14ac:dyDescent="0.2">
      <c r="A488" s="357"/>
      <c r="B488" s="415"/>
      <c r="C488" s="357"/>
      <c r="D488" s="357"/>
      <c r="E488" s="357"/>
      <c r="F488" s="357"/>
      <c r="G488" s="357"/>
      <c r="H488" s="357"/>
      <c r="I488" s="357"/>
      <c r="J488" s="357"/>
      <c r="K488" s="361"/>
      <c r="L488" s="357"/>
      <c r="M488" s="357"/>
      <c r="N488" s="357"/>
      <c r="O488" s="357"/>
      <c r="P488" s="357"/>
      <c r="Q488" s="357"/>
      <c r="R488" s="357"/>
      <c r="S488" s="357"/>
      <c r="T488" s="357"/>
      <c r="U488" s="357"/>
      <c r="V488" s="357"/>
      <c r="W488" s="357"/>
      <c r="X488" s="357"/>
      <c r="Y488" s="357"/>
      <c r="Z488" s="357"/>
    </row>
    <row r="489" spans="1:26" ht="11.25" customHeight="1" x14ac:dyDescent="0.2">
      <c r="A489" s="357"/>
      <c r="B489" s="415"/>
      <c r="C489" s="357"/>
      <c r="D489" s="357"/>
      <c r="E489" s="357"/>
      <c r="F489" s="357"/>
      <c r="G489" s="357"/>
      <c r="H489" s="357"/>
      <c r="I489" s="357"/>
      <c r="J489" s="357"/>
      <c r="K489" s="361"/>
      <c r="L489" s="357"/>
      <c r="M489" s="357"/>
      <c r="N489" s="357"/>
      <c r="O489" s="357"/>
      <c r="P489" s="357"/>
      <c r="Q489" s="357"/>
      <c r="R489" s="357"/>
      <c r="S489" s="357"/>
      <c r="T489" s="357"/>
      <c r="U489" s="357"/>
      <c r="V489" s="357"/>
      <c r="W489" s="357"/>
      <c r="X489" s="357"/>
      <c r="Y489" s="357"/>
      <c r="Z489" s="357"/>
    </row>
    <row r="490" spans="1:26" ht="11.25" customHeight="1" x14ac:dyDescent="0.2">
      <c r="A490" s="357"/>
      <c r="B490" s="415"/>
      <c r="C490" s="357"/>
      <c r="D490" s="357"/>
      <c r="E490" s="357"/>
      <c r="F490" s="357"/>
      <c r="G490" s="357"/>
      <c r="H490" s="357"/>
      <c r="I490" s="357"/>
      <c r="J490" s="357"/>
      <c r="K490" s="361"/>
      <c r="L490" s="357"/>
      <c r="M490" s="357"/>
      <c r="N490" s="357"/>
      <c r="O490" s="357"/>
      <c r="P490" s="357"/>
      <c r="Q490" s="357"/>
      <c r="R490" s="357"/>
      <c r="S490" s="357"/>
      <c r="T490" s="357"/>
      <c r="U490" s="357"/>
      <c r="V490" s="357"/>
      <c r="W490" s="357"/>
      <c r="X490" s="357"/>
      <c r="Y490" s="357"/>
      <c r="Z490" s="357"/>
    </row>
    <row r="491" spans="1:26" ht="11.25" customHeight="1" x14ac:dyDescent="0.2">
      <c r="A491" s="357"/>
      <c r="B491" s="415"/>
      <c r="C491" s="357"/>
      <c r="D491" s="357"/>
      <c r="E491" s="357"/>
      <c r="F491" s="357"/>
      <c r="G491" s="357"/>
      <c r="H491" s="357"/>
      <c r="I491" s="357"/>
      <c r="J491" s="357"/>
      <c r="K491" s="361"/>
      <c r="L491" s="357"/>
      <c r="M491" s="357"/>
      <c r="N491" s="357"/>
      <c r="O491" s="357"/>
      <c r="P491" s="357"/>
      <c r="Q491" s="357"/>
      <c r="R491" s="357"/>
      <c r="S491" s="357"/>
      <c r="T491" s="357"/>
      <c r="U491" s="357"/>
      <c r="V491" s="357"/>
      <c r="W491" s="357"/>
      <c r="X491" s="357"/>
      <c r="Y491" s="357"/>
      <c r="Z491" s="357"/>
    </row>
    <row r="492" spans="1:26" ht="11.25" customHeight="1" x14ac:dyDescent="0.2">
      <c r="A492" s="357"/>
      <c r="B492" s="415"/>
      <c r="C492" s="357"/>
      <c r="D492" s="357"/>
      <c r="E492" s="357"/>
      <c r="F492" s="357"/>
      <c r="G492" s="357"/>
      <c r="H492" s="357"/>
      <c r="I492" s="357"/>
      <c r="J492" s="357"/>
      <c r="K492" s="361"/>
      <c r="L492" s="357"/>
      <c r="M492" s="357"/>
      <c r="N492" s="357"/>
      <c r="O492" s="357"/>
      <c r="P492" s="357"/>
      <c r="Q492" s="357"/>
      <c r="R492" s="357"/>
      <c r="S492" s="357"/>
      <c r="T492" s="357"/>
      <c r="U492" s="357"/>
      <c r="V492" s="357"/>
      <c r="W492" s="357"/>
      <c r="X492" s="357"/>
      <c r="Y492" s="357"/>
      <c r="Z492" s="357"/>
    </row>
    <row r="493" spans="1:26" ht="11.25" customHeight="1" x14ac:dyDescent="0.2">
      <c r="A493" s="357"/>
      <c r="B493" s="415"/>
      <c r="C493" s="357"/>
      <c r="D493" s="357"/>
      <c r="E493" s="357"/>
      <c r="F493" s="357"/>
      <c r="G493" s="357"/>
      <c r="H493" s="357"/>
      <c r="I493" s="357"/>
      <c r="J493" s="357"/>
      <c r="K493" s="361"/>
      <c r="L493" s="357"/>
      <c r="M493" s="357"/>
      <c r="N493" s="357"/>
      <c r="O493" s="357"/>
      <c r="P493" s="357"/>
      <c r="Q493" s="357"/>
      <c r="R493" s="357"/>
      <c r="S493" s="357"/>
      <c r="T493" s="357"/>
      <c r="U493" s="357"/>
      <c r="V493" s="357"/>
      <c r="W493" s="357"/>
      <c r="X493" s="357"/>
      <c r="Y493" s="357"/>
      <c r="Z493" s="357"/>
    </row>
    <row r="494" spans="1:26" ht="11.25" customHeight="1" x14ac:dyDescent="0.2">
      <c r="A494" s="357"/>
      <c r="B494" s="415"/>
      <c r="C494" s="357"/>
      <c r="D494" s="357"/>
      <c r="E494" s="357"/>
      <c r="F494" s="357"/>
      <c r="G494" s="357"/>
      <c r="H494" s="357"/>
      <c r="I494" s="357"/>
      <c r="J494" s="357"/>
      <c r="K494" s="361"/>
      <c r="L494" s="357"/>
      <c r="M494" s="357"/>
      <c r="N494" s="357"/>
      <c r="O494" s="357"/>
      <c r="P494" s="357"/>
      <c r="Q494" s="357"/>
      <c r="R494" s="357"/>
      <c r="S494" s="357"/>
      <c r="T494" s="357"/>
      <c r="U494" s="357"/>
      <c r="V494" s="357"/>
      <c r="W494" s="357"/>
      <c r="X494" s="357"/>
      <c r="Y494" s="357"/>
      <c r="Z494" s="357"/>
    </row>
    <row r="495" spans="1:26" ht="11.25" customHeight="1" x14ac:dyDescent="0.2">
      <c r="A495" s="357"/>
      <c r="B495" s="415"/>
      <c r="C495" s="357"/>
      <c r="D495" s="357"/>
      <c r="E495" s="357"/>
      <c r="F495" s="357"/>
      <c r="G495" s="357"/>
      <c r="H495" s="357"/>
      <c r="I495" s="357"/>
      <c r="J495" s="357"/>
      <c r="K495" s="361"/>
      <c r="L495" s="357"/>
      <c r="M495" s="357"/>
      <c r="N495" s="357"/>
      <c r="O495" s="357"/>
      <c r="P495" s="357"/>
      <c r="Q495" s="357"/>
      <c r="R495" s="357"/>
      <c r="S495" s="357"/>
      <c r="T495" s="357"/>
      <c r="U495" s="357"/>
      <c r="V495" s="357"/>
      <c r="W495" s="357"/>
      <c r="X495" s="357"/>
      <c r="Y495" s="357"/>
      <c r="Z495" s="357"/>
    </row>
    <row r="496" spans="1:26" ht="11.25" customHeight="1" x14ac:dyDescent="0.2">
      <c r="A496" s="357"/>
      <c r="B496" s="415"/>
      <c r="C496" s="357"/>
      <c r="D496" s="357"/>
      <c r="E496" s="357"/>
      <c r="F496" s="357"/>
      <c r="G496" s="357"/>
      <c r="H496" s="357"/>
      <c r="I496" s="357"/>
      <c r="J496" s="357"/>
      <c r="K496" s="361"/>
      <c r="L496" s="357"/>
      <c r="M496" s="357"/>
      <c r="N496" s="357"/>
      <c r="O496" s="357"/>
      <c r="P496" s="357"/>
      <c r="Q496" s="357"/>
      <c r="R496" s="357"/>
      <c r="S496" s="357"/>
      <c r="T496" s="357"/>
      <c r="U496" s="357"/>
      <c r="V496" s="357"/>
      <c r="W496" s="357"/>
      <c r="X496" s="357"/>
      <c r="Y496" s="357"/>
      <c r="Z496" s="357"/>
    </row>
    <row r="497" spans="1:26" ht="11.25" customHeight="1" x14ac:dyDescent="0.2">
      <c r="A497" s="357"/>
      <c r="B497" s="415"/>
      <c r="C497" s="357"/>
      <c r="D497" s="357"/>
      <c r="E497" s="357"/>
      <c r="F497" s="357"/>
      <c r="G497" s="357"/>
      <c r="H497" s="357"/>
      <c r="I497" s="357"/>
      <c r="J497" s="357"/>
      <c r="K497" s="361"/>
      <c r="L497" s="357"/>
      <c r="M497" s="357"/>
      <c r="N497" s="357"/>
      <c r="O497" s="357"/>
      <c r="P497" s="357"/>
      <c r="Q497" s="357"/>
      <c r="R497" s="357"/>
      <c r="S497" s="357"/>
      <c r="T497" s="357"/>
      <c r="U497" s="357"/>
      <c r="V497" s="357"/>
      <c r="W497" s="357"/>
      <c r="X497" s="357"/>
      <c r="Y497" s="357"/>
      <c r="Z497" s="357"/>
    </row>
    <row r="498" spans="1:26" ht="11.25" customHeight="1" x14ac:dyDescent="0.2">
      <c r="A498" s="357"/>
      <c r="B498" s="415"/>
      <c r="C498" s="357"/>
      <c r="D498" s="357"/>
      <c r="E498" s="357"/>
      <c r="F498" s="357"/>
      <c r="G498" s="357"/>
      <c r="H498" s="357"/>
      <c r="I498" s="357"/>
      <c r="J498" s="357"/>
      <c r="K498" s="361"/>
      <c r="L498" s="357"/>
      <c r="M498" s="357"/>
      <c r="N498" s="357"/>
      <c r="O498" s="357"/>
      <c r="P498" s="357"/>
      <c r="Q498" s="357"/>
      <c r="R498" s="357"/>
      <c r="S498" s="357"/>
      <c r="T498" s="357"/>
      <c r="U498" s="357"/>
      <c r="V498" s="357"/>
      <c r="W498" s="357"/>
      <c r="X498" s="357"/>
      <c r="Y498" s="357"/>
      <c r="Z498" s="357"/>
    </row>
    <row r="499" spans="1:26" ht="11.25" customHeight="1" x14ac:dyDescent="0.2">
      <c r="A499" s="357"/>
      <c r="B499" s="415"/>
      <c r="C499" s="357"/>
      <c r="D499" s="357"/>
      <c r="E499" s="357"/>
      <c r="F499" s="357"/>
      <c r="G499" s="357"/>
      <c r="H499" s="357"/>
      <c r="I499" s="357"/>
      <c r="J499" s="357"/>
      <c r="K499" s="361"/>
      <c r="L499" s="357"/>
      <c r="M499" s="357"/>
      <c r="N499" s="357"/>
      <c r="O499" s="357"/>
      <c r="P499" s="357"/>
      <c r="Q499" s="357"/>
      <c r="R499" s="357"/>
      <c r="S499" s="357"/>
      <c r="T499" s="357"/>
      <c r="U499" s="357"/>
      <c r="V499" s="357"/>
      <c r="W499" s="357"/>
      <c r="X499" s="357"/>
      <c r="Y499" s="357"/>
      <c r="Z499" s="357"/>
    </row>
    <row r="500" spans="1:26" ht="11.25" customHeight="1" x14ac:dyDescent="0.2">
      <c r="A500" s="357"/>
      <c r="B500" s="415"/>
      <c r="C500" s="357"/>
      <c r="D500" s="357"/>
      <c r="E500" s="357"/>
      <c r="F500" s="357"/>
      <c r="G500" s="357"/>
      <c r="H500" s="357"/>
      <c r="I500" s="357"/>
      <c r="J500" s="357"/>
      <c r="K500" s="361"/>
      <c r="L500" s="357"/>
      <c r="M500" s="357"/>
      <c r="N500" s="357"/>
      <c r="O500" s="357"/>
      <c r="P500" s="357"/>
      <c r="Q500" s="357"/>
      <c r="R500" s="357"/>
      <c r="S500" s="357"/>
      <c r="T500" s="357"/>
      <c r="U500" s="357"/>
      <c r="V500" s="357"/>
      <c r="W500" s="357"/>
      <c r="X500" s="357"/>
      <c r="Y500" s="357"/>
      <c r="Z500" s="357"/>
    </row>
    <row r="501" spans="1:26" ht="11.25" customHeight="1" x14ac:dyDescent="0.2">
      <c r="A501" s="357"/>
      <c r="B501" s="415"/>
      <c r="C501" s="357"/>
      <c r="D501" s="357"/>
      <c r="E501" s="357"/>
      <c r="F501" s="357"/>
      <c r="G501" s="357"/>
      <c r="H501" s="357"/>
      <c r="I501" s="357"/>
      <c r="J501" s="357"/>
      <c r="K501" s="361"/>
      <c r="L501" s="357"/>
      <c r="M501" s="357"/>
      <c r="N501" s="357"/>
      <c r="O501" s="357"/>
      <c r="P501" s="357"/>
      <c r="Q501" s="357"/>
      <c r="R501" s="357"/>
      <c r="S501" s="357"/>
      <c r="T501" s="357"/>
      <c r="U501" s="357"/>
      <c r="V501" s="357"/>
      <c r="W501" s="357"/>
      <c r="X501" s="357"/>
      <c r="Y501" s="357"/>
      <c r="Z501" s="357"/>
    </row>
    <row r="502" spans="1:26" ht="11.25" customHeight="1" x14ac:dyDescent="0.2">
      <c r="A502" s="357"/>
      <c r="B502" s="415"/>
      <c r="C502" s="357"/>
      <c r="D502" s="357"/>
      <c r="E502" s="357"/>
      <c r="F502" s="357"/>
      <c r="G502" s="357"/>
      <c r="H502" s="357"/>
      <c r="I502" s="357"/>
      <c r="J502" s="357"/>
      <c r="K502" s="361"/>
      <c r="L502" s="357"/>
      <c r="M502" s="357"/>
      <c r="N502" s="357"/>
      <c r="O502" s="357"/>
      <c r="P502" s="357"/>
      <c r="Q502" s="357"/>
      <c r="R502" s="357"/>
      <c r="S502" s="357"/>
      <c r="T502" s="357"/>
      <c r="U502" s="357"/>
      <c r="V502" s="357"/>
      <c r="W502" s="357"/>
      <c r="X502" s="357"/>
      <c r="Y502" s="357"/>
      <c r="Z502" s="357"/>
    </row>
    <row r="503" spans="1:26" ht="11.25" customHeight="1" x14ac:dyDescent="0.2">
      <c r="A503" s="357"/>
      <c r="B503" s="415"/>
      <c r="C503" s="357"/>
      <c r="D503" s="357"/>
      <c r="E503" s="357"/>
      <c r="F503" s="357"/>
      <c r="G503" s="357"/>
      <c r="H503" s="357"/>
      <c r="I503" s="357"/>
      <c r="J503" s="357"/>
      <c r="K503" s="361"/>
      <c r="L503" s="357"/>
      <c r="M503" s="357"/>
      <c r="N503" s="357"/>
      <c r="O503" s="357"/>
      <c r="P503" s="357"/>
      <c r="Q503" s="357"/>
      <c r="R503" s="357"/>
      <c r="S503" s="357"/>
      <c r="T503" s="357"/>
      <c r="U503" s="357"/>
      <c r="V503" s="357"/>
      <c r="W503" s="357"/>
      <c r="X503" s="357"/>
      <c r="Y503" s="357"/>
      <c r="Z503" s="357"/>
    </row>
    <row r="504" spans="1:26" ht="11.25" customHeight="1" x14ac:dyDescent="0.2">
      <c r="A504" s="357"/>
      <c r="B504" s="415"/>
      <c r="C504" s="357"/>
      <c r="D504" s="357"/>
      <c r="E504" s="357"/>
      <c r="F504" s="357"/>
      <c r="G504" s="357"/>
      <c r="H504" s="357"/>
      <c r="I504" s="357"/>
      <c r="J504" s="357"/>
      <c r="K504" s="361"/>
      <c r="L504" s="357"/>
      <c r="M504" s="357"/>
      <c r="N504" s="357"/>
      <c r="O504" s="357"/>
      <c r="P504" s="357"/>
      <c r="Q504" s="357"/>
      <c r="R504" s="357"/>
      <c r="S504" s="357"/>
      <c r="T504" s="357"/>
      <c r="U504" s="357"/>
      <c r="V504" s="357"/>
      <c r="W504" s="357"/>
      <c r="X504" s="357"/>
      <c r="Y504" s="357"/>
      <c r="Z504" s="357"/>
    </row>
    <row r="505" spans="1:26" ht="11.25" customHeight="1" x14ac:dyDescent="0.2">
      <c r="A505" s="357"/>
      <c r="B505" s="415"/>
      <c r="C505" s="357"/>
      <c r="D505" s="357"/>
      <c r="E505" s="357"/>
      <c r="F505" s="357"/>
      <c r="G505" s="357"/>
      <c r="H505" s="357"/>
      <c r="I505" s="357"/>
      <c r="J505" s="357"/>
      <c r="K505" s="361"/>
      <c r="L505" s="357"/>
      <c r="M505" s="357"/>
      <c r="N505" s="357"/>
      <c r="O505" s="357"/>
      <c r="P505" s="357"/>
      <c r="Q505" s="357"/>
      <c r="R505" s="357"/>
      <c r="S505" s="357"/>
      <c r="T505" s="357"/>
      <c r="U505" s="357"/>
      <c r="V505" s="357"/>
      <c r="W505" s="357"/>
      <c r="X505" s="357"/>
      <c r="Y505" s="357"/>
      <c r="Z505" s="357"/>
    </row>
    <row r="506" spans="1:26" ht="11.25" customHeight="1" x14ac:dyDescent="0.2">
      <c r="A506" s="357"/>
      <c r="B506" s="415"/>
      <c r="C506" s="357"/>
      <c r="D506" s="357"/>
      <c r="E506" s="357"/>
      <c r="F506" s="357"/>
      <c r="G506" s="357"/>
      <c r="H506" s="357"/>
      <c r="I506" s="357"/>
      <c r="J506" s="357"/>
      <c r="K506" s="361"/>
      <c r="L506" s="357"/>
      <c r="M506" s="357"/>
      <c r="N506" s="357"/>
      <c r="O506" s="357"/>
      <c r="P506" s="357"/>
      <c r="Q506" s="357"/>
      <c r="R506" s="357"/>
      <c r="S506" s="357"/>
      <c r="T506" s="357"/>
      <c r="U506" s="357"/>
      <c r="V506" s="357"/>
      <c r="W506" s="357"/>
      <c r="X506" s="357"/>
      <c r="Y506" s="357"/>
      <c r="Z506" s="357"/>
    </row>
    <row r="507" spans="1:26" ht="11.25" customHeight="1" x14ac:dyDescent="0.2">
      <c r="A507" s="357"/>
      <c r="B507" s="415"/>
      <c r="C507" s="357"/>
      <c r="D507" s="357"/>
      <c r="E507" s="357"/>
      <c r="F507" s="357"/>
      <c r="G507" s="357"/>
      <c r="H507" s="357"/>
      <c r="I507" s="357"/>
      <c r="J507" s="357"/>
      <c r="K507" s="361"/>
      <c r="L507" s="357"/>
      <c r="M507" s="357"/>
      <c r="N507" s="357"/>
      <c r="O507" s="357"/>
      <c r="P507" s="357"/>
      <c r="Q507" s="357"/>
      <c r="R507" s="357"/>
      <c r="S507" s="357"/>
      <c r="T507" s="357"/>
      <c r="U507" s="357"/>
      <c r="V507" s="357"/>
      <c r="W507" s="357"/>
      <c r="X507" s="357"/>
      <c r="Y507" s="357"/>
      <c r="Z507" s="357"/>
    </row>
    <row r="508" spans="1:26" ht="11.25" customHeight="1" x14ac:dyDescent="0.2">
      <c r="A508" s="357"/>
      <c r="B508" s="415"/>
      <c r="C508" s="357"/>
      <c r="D508" s="357"/>
      <c r="E508" s="357"/>
      <c r="F508" s="357"/>
      <c r="G508" s="357"/>
      <c r="H508" s="357"/>
      <c r="I508" s="357"/>
      <c r="J508" s="357"/>
      <c r="K508" s="361"/>
      <c r="L508" s="357"/>
      <c r="M508" s="357"/>
      <c r="N508" s="357"/>
      <c r="O508" s="357"/>
      <c r="P508" s="357"/>
      <c r="Q508" s="357"/>
      <c r="R508" s="357"/>
      <c r="S508" s="357"/>
      <c r="T508" s="357"/>
      <c r="U508" s="357"/>
      <c r="V508" s="357"/>
      <c r="W508" s="357"/>
      <c r="X508" s="357"/>
      <c r="Y508" s="357"/>
      <c r="Z508" s="357"/>
    </row>
    <row r="509" spans="1:26" ht="11.25" customHeight="1" x14ac:dyDescent="0.2">
      <c r="A509" s="357"/>
      <c r="B509" s="415"/>
      <c r="C509" s="357"/>
      <c r="D509" s="357"/>
      <c r="E509" s="357"/>
      <c r="F509" s="357"/>
      <c r="G509" s="357"/>
      <c r="H509" s="357"/>
      <c r="I509" s="357"/>
      <c r="J509" s="357"/>
      <c r="K509" s="361"/>
      <c r="L509" s="357"/>
      <c r="M509" s="357"/>
      <c r="N509" s="357"/>
      <c r="O509" s="357"/>
      <c r="P509" s="357"/>
      <c r="Q509" s="357"/>
      <c r="R509" s="357"/>
      <c r="S509" s="357"/>
      <c r="T509" s="357"/>
      <c r="U509" s="357"/>
      <c r="V509" s="357"/>
      <c r="W509" s="357"/>
      <c r="X509" s="357"/>
      <c r="Y509" s="357"/>
      <c r="Z509" s="357"/>
    </row>
    <row r="510" spans="1:26" ht="11.25" customHeight="1" x14ac:dyDescent="0.2">
      <c r="A510" s="357"/>
      <c r="B510" s="415"/>
      <c r="C510" s="357"/>
      <c r="D510" s="357"/>
      <c r="E510" s="357"/>
      <c r="F510" s="357"/>
      <c r="G510" s="357"/>
      <c r="H510" s="357"/>
      <c r="I510" s="357"/>
      <c r="J510" s="357"/>
      <c r="K510" s="361"/>
      <c r="L510" s="357"/>
      <c r="M510" s="357"/>
      <c r="N510" s="357"/>
      <c r="O510" s="357"/>
      <c r="P510" s="357"/>
      <c r="Q510" s="357"/>
      <c r="R510" s="357"/>
      <c r="S510" s="357"/>
      <c r="T510" s="357"/>
      <c r="U510" s="357"/>
      <c r="V510" s="357"/>
      <c r="W510" s="357"/>
      <c r="X510" s="357"/>
      <c r="Y510" s="357"/>
      <c r="Z510" s="357"/>
    </row>
    <row r="511" spans="1:26" ht="11.25" customHeight="1" x14ac:dyDescent="0.2">
      <c r="A511" s="357"/>
      <c r="B511" s="415"/>
      <c r="C511" s="357"/>
      <c r="D511" s="357"/>
      <c r="E511" s="357"/>
      <c r="F511" s="357"/>
      <c r="G511" s="357"/>
      <c r="H511" s="357"/>
      <c r="I511" s="357"/>
      <c r="J511" s="357"/>
      <c r="K511" s="361"/>
      <c r="L511" s="357"/>
      <c r="M511" s="357"/>
      <c r="N511" s="357"/>
      <c r="O511" s="357"/>
      <c r="P511" s="357"/>
      <c r="Q511" s="357"/>
      <c r="R511" s="357"/>
      <c r="S511" s="357"/>
      <c r="T511" s="357"/>
      <c r="U511" s="357"/>
      <c r="V511" s="357"/>
      <c r="W511" s="357"/>
      <c r="X511" s="357"/>
      <c r="Y511" s="357"/>
      <c r="Z511" s="357"/>
    </row>
    <row r="512" spans="1:26" ht="11.25" customHeight="1" x14ac:dyDescent="0.2">
      <c r="A512" s="357"/>
      <c r="B512" s="415"/>
      <c r="C512" s="357"/>
      <c r="D512" s="357"/>
      <c r="E512" s="357"/>
      <c r="F512" s="357"/>
      <c r="G512" s="357"/>
      <c r="H512" s="357"/>
      <c r="I512" s="357"/>
      <c r="J512" s="357"/>
      <c r="K512" s="361"/>
      <c r="L512" s="357"/>
      <c r="M512" s="357"/>
      <c r="N512" s="357"/>
      <c r="O512" s="357"/>
      <c r="P512" s="357"/>
      <c r="Q512" s="357"/>
      <c r="R512" s="357"/>
      <c r="S512" s="357"/>
      <c r="T512" s="357"/>
      <c r="U512" s="357"/>
      <c r="V512" s="357"/>
      <c r="W512" s="357"/>
      <c r="X512" s="357"/>
      <c r="Y512" s="357"/>
      <c r="Z512" s="357"/>
    </row>
    <row r="513" spans="1:26" ht="11.25" customHeight="1" x14ac:dyDescent="0.2">
      <c r="A513" s="357"/>
      <c r="B513" s="415"/>
      <c r="C513" s="357"/>
      <c r="D513" s="357"/>
      <c r="E513" s="357"/>
      <c r="F513" s="357"/>
      <c r="G513" s="357"/>
      <c r="H513" s="357"/>
      <c r="I513" s="357"/>
      <c r="J513" s="357"/>
      <c r="K513" s="361"/>
      <c r="L513" s="357"/>
      <c r="M513" s="357"/>
      <c r="N513" s="357"/>
      <c r="O513" s="357"/>
      <c r="P513" s="357"/>
      <c r="Q513" s="357"/>
      <c r="R513" s="357"/>
      <c r="S513" s="357"/>
      <c r="T513" s="357"/>
      <c r="U513" s="357"/>
      <c r="V513" s="357"/>
      <c r="W513" s="357"/>
      <c r="X513" s="357"/>
      <c r="Y513" s="357"/>
      <c r="Z513" s="357"/>
    </row>
    <row r="514" spans="1:26" ht="11.25" customHeight="1" x14ac:dyDescent="0.2">
      <c r="A514" s="357"/>
      <c r="B514" s="415"/>
      <c r="C514" s="357"/>
      <c r="D514" s="357"/>
      <c r="E514" s="357"/>
      <c r="F514" s="357"/>
      <c r="G514" s="357"/>
      <c r="H514" s="357"/>
      <c r="I514" s="357"/>
      <c r="J514" s="357"/>
      <c r="K514" s="361"/>
      <c r="L514" s="357"/>
      <c r="M514" s="357"/>
      <c r="N514" s="357"/>
      <c r="O514" s="357"/>
      <c r="P514" s="357"/>
      <c r="Q514" s="357"/>
      <c r="R514" s="357"/>
      <c r="S514" s="357"/>
      <c r="T514" s="357"/>
      <c r="U514" s="357"/>
      <c r="V514" s="357"/>
      <c r="W514" s="357"/>
      <c r="X514" s="357"/>
      <c r="Y514" s="357"/>
      <c r="Z514" s="357"/>
    </row>
    <row r="515" spans="1:26" ht="11.25" customHeight="1" x14ac:dyDescent="0.2">
      <c r="A515" s="357"/>
      <c r="B515" s="415"/>
      <c r="C515" s="357"/>
      <c r="D515" s="357"/>
      <c r="E515" s="357"/>
      <c r="F515" s="357"/>
      <c r="G515" s="357"/>
      <c r="H515" s="357"/>
      <c r="I515" s="357"/>
      <c r="J515" s="357"/>
      <c r="K515" s="361"/>
      <c r="L515" s="357"/>
      <c r="M515" s="357"/>
      <c r="N515" s="357"/>
      <c r="O515" s="357"/>
      <c r="P515" s="357"/>
      <c r="Q515" s="357"/>
      <c r="R515" s="357"/>
      <c r="S515" s="357"/>
      <c r="T515" s="357"/>
      <c r="U515" s="357"/>
      <c r="V515" s="357"/>
      <c r="W515" s="357"/>
      <c r="X515" s="357"/>
      <c r="Y515" s="357"/>
      <c r="Z515" s="357"/>
    </row>
    <row r="516" spans="1:26" ht="11.25" customHeight="1" x14ac:dyDescent="0.2">
      <c r="A516" s="357"/>
      <c r="B516" s="415"/>
      <c r="C516" s="357"/>
      <c r="D516" s="357"/>
      <c r="E516" s="357"/>
      <c r="F516" s="357"/>
      <c r="G516" s="357"/>
      <c r="H516" s="357"/>
      <c r="I516" s="357"/>
      <c r="J516" s="357"/>
      <c r="K516" s="361"/>
      <c r="L516" s="357"/>
      <c r="M516" s="357"/>
      <c r="N516" s="357"/>
      <c r="O516" s="357"/>
      <c r="P516" s="357"/>
      <c r="Q516" s="357"/>
      <c r="R516" s="357"/>
      <c r="S516" s="357"/>
      <c r="T516" s="357"/>
      <c r="U516" s="357"/>
      <c r="V516" s="357"/>
      <c r="W516" s="357"/>
      <c r="X516" s="357"/>
      <c r="Y516" s="357"/>
      <c r="Z516" s="357"/>
    </row>
    <row r="517" spans="1:26" ht="11.25" customHeight="1" x14ac:dyDescent="0.2">
      <c r="A517" s="357"/>
      <c r="B517" s="415"/>
      <c r="C517" s="357"/>
      <c r="D517" s="357"/>
      <c r="E517" s="357"/>
      <c r="F517" s="357"/>
      <c r="G517" s="357"/>
      <c r="H517" s="357"/>
      <c r="I517" s="357"/>
      <c r="J517" s="357"/>
      <c r="K517" s="361"/>
      <c r="L517" s="357"/>
      <c r="M517" s="357"/>
      <c r="N517" s="357"/>
      <c r="O517" s="357"/>
      <c r="P517" s="357"/>
      <c r="Q517" s="357"/>
      <c r="R517" s="357"/>
      <c r="S517" s="357"/>
      <c r="T517" s="357"/>
      <c r="U517" s="357"/>
      <c r="V517" s="357"/>
      <c r="W517" s="357"/>
      <c r="X517" s="357"/>
      <c r="Y517" s="357"/>
      <c r="Z517" s="357"/>
    </row>
    <row r="518" spans="1:26" ht="11.25" customHeight="1" x14ac:dyDescent="0.2">
      <c r="A518" s="357"/>
      <c r="B518" s="415"/>
      <c r="C518" s="357"/>
      <c r="D518" s="357"/>
      <c r="E518" s="357"/>
      <c r="F518" s="357"/>
      <c r="G518" s="357"/>
      <c r="H518" s="357"/>
      <c r="I518" s="357"/>
      <c r="J518" s="357"/>
      <c r="K518" s="361"/>
      <c r="L518" s="357"/>
      <c r="M518" s="357"/>
      <c r="N518" s="357"/>
      <c r="O518" s="357"/>
      <c r="P518" s="357"/>
      <c r="Q518" s="357"/>
      <c r="R518" s="357"/>
      <c r="S518" s="357"/>
      <c r="T518" s="357"/>
      <c r="U518" s="357"/>
      <c r="V518" s="357"/>
      <c r="W518" s="357"/>
      <c r="X518" s="357"/>
      <c r="Y518" s="357"/>
      <c r="Z518" s="357"/>
    </row>
    <row r="519" spans="1:26" ht="11.25" customHeight="1" x14ac:dyDescent="0.2">
      <c r="A519" s="357"/>
      <c r="B519" s="415"/>
      <c r="C519" s="357"/>
      <c r="D519" s="357"/>
      <c r="E519" s="357"/>
      <c r="F519" s="357"/>
      <c r="G519" s="357"/>
      <c r="H519" s="357"/>
      <c r="I519" s="357"/>
      <c r="J519" s="357"/>
      <c r="K519" s="361"/>
      <c r="L519" s="357"/>
      <c r="M519" s="357"/>
      <c r="N519" s="357"/>
      <c r="O519" s="357"/>
      <c r="P519" s="357"/>
      <c r="Q519" s="357"/>
      <c r="R519" s="357"/>
      <c r="S519" s="357"/>
      <c r="T519" s="357"/>
      <c r="U519" s="357"/>
      <c r="V519" s="357"/>
      <c r="W519" s="357"/>
      <c r="X519" s="357"/>
      <c r="Y519" s="357"/>
      <c r="Z519" s="357"/>
    </row>
    <row r="520" spans="1:26" ht="11.25" customHeight="1" x14ac:dyDescent="0.2">
      <c r="A520" s="357"/>
      <c r="B520" s="415"/>
      <c r="C520" s="357"/>
      <c r="D520" s="357"/>
      <c r="E520" s="357"/>
      <c r="F520" s="357"/>
      <c r="G520" s="357"/>
      <c r="H520" s="357"/>
      <c r="I520" s="357"/>
      <c r="J520" s="357"/>
      <c r="K520" s="361"/>
      <c r="L520" s="357"/>
      <c r="M520" s="357"/>
      <c r="N520" s="357"/>
      <c r="O520" s="357"/>
      <c r="P520" s="357"/>
      <c r="Q520" s="357"/>
      <c r="R520" s="357"/>
      <c r="S520" s="357"/>
      <c r="T520" s="357"/>
      <c r="U520" s="357"/>
      <c r="V520" s="357"/>
      <c r="W520" s="357"/>
      <c r="X520" s="357"/>
      <c r="Y520" s="357"/>
      <c r="Z520" s="357"/>
    </row>
    <row r="521" spans="1:26" ht="11.25" customHeight="1" x14ac:dyDescent="0.2">
      <c r="A521" s="357"/>
      <c r="B521" s="415"/>
      <c r="C521" s="357"/>
      <c r="D521" s="357"/>
      <c r="E521" s="357"/>
      <c r="F521" s="357"/>
      <c r="G521" s="357"/>
      <c r="H521" s="357"/>
      <c r="I521" s="357"/>
      <c r="J521" s="357"/>
      <c r="K521" s="361"/>
      <c r="L521" s="357"/>
      <c r="M521" s="357"/>
      <c r="N521" s="357"/>
      <c r="O521" s="357"/>
      <c r="P521" s="357"/>
      <c r="Q521" s="357"/>
      <c r="R521" s="357"/>
      <c r="S521" s="357"/>
      <c r="T521" s="357"/>
      <c r="U521" s="357"/>
      <c r="V521" s="357"/>
      <c r="W521" s="357"/>
      <c r="X521" s="357"/>
      <c r="Y521" s="357"/>
      <c r="Z521" s="357"/>
    </row>
    <row r="522" spans="1:26" ht="11.25" customHeight="1" x14ac:dyDescent="0.2">
      <c r="A522" s="357"/>
      <c r="B522" s="415"/>
      <c r="C522" s="357"/>
      <c r="D522" s="357"/>
      <c r="E522" s="357"/>
      <c r="F522" s="357"/>
      <c r="G522" s="357"/>
      <c r="H522" s="357"/>
      <c r="I522" s="357"/>
      <c r="J522" s="357"/>
      <c r="K522" s="361"/>
      <c r="L522" s="357"/>
      <c r="M522" s="357"/>
      <c r="N522" s="357"/>
      <c r="O522" s="357"/>
      <c r="P522" s="357"/>
      <c r="Q522" s="357"/>
      <c r="R522" s="357"/>
      <c r="S522" s="357"/>
      <c r="T522" s="357"/>
      <c r="U522" s="357"/>
      <c r="V522" s="357"/>
      <c r="W522" s="357"/>
      <c r="X522" s="357"/>
      <c r="Y522" s="357"/>
      <c r="Z522" s="357"/>
    </row>
    <row r="523" spans="1:26" ht="11.25" customHeight="1" x14ac:dyDescent="0.2">
      <c r="A523" s="357"/>
      <c r="B523" s="415"/>
      <c r="C523" s="357"/>
      <c r="D523" s="357"/>
      <c r="E523" s="357"/>
      <c r="F523" s="357"/>
      <c r="G523" s="357"/>
      <c r="H523" s="357"/>
      <c r="I523" s="357"/>
      <c r="J523" s="357"/>
      <c r="K523" s="361"/>
      <c r="L523" s="357"/>
      <c r="M523" s="357"/>
      <c r="N523" s="357"/>
      <c r="O523" s="357"/>
      <c r="P523" s="357"/>
      <c r="Q523" s="357"/>
      <c r="R523" s="357"/>
      <c r="S523" s="357"/>
      <c r="T523" s="357"/>
      <c r="U523" s="357"/>
      <c r="V523" s="357"/>
      <c r="W523" s="357"/>
      <c r="X523" s="357"/>
      <c r="Y523" s="357"/>
      <c r="Z523" s="357"/>
    </row>
    <row r="524" spans="1:26" ht="11.25" customHeight="1" x14ac:dyDescent="0.2">
      <c r="A524" s="357"/>
      <c r="B524" s="415"/>
      <c r="C524" s="357"/>
      <c r="D524" s="357"/>
      <c r="E524" s="357"/>
      <c r="F524" s="357"/>
      <c r="G524" s="357"/>
      <c r="H524" s="357"/>
      <c r="I524" s="357"/>
      <c r="J524" s="357"/>
      <c r="K524" s="361"/>
      <c r="L524" s="357"/>
      <c r="M524" s="357"/>
      <c r="N524" s="357"/>
      <c r="O524" s="357"/>
      <c r="P524" s="357"/>
      <c r="Q524" s="357"/>
      <c r="R524" s="357"/>
      <c r="S524" s="357"/>
      <c r="T524" s="357"/>
      <c r="U524" s="357"/>
      <c r="V524" s="357"/>
      <c r="W524" s="357"/>
      <c r="X524" s="357"/>
      <c r="Y524" s="357"/>
      <c r="Z524" s="357"/>
    </row>
    <row r="525" spans="1:26" ht="11.25" customHeight="1" x14ac:dyDescent="0.2">
      <c r="A525" s="357"/>
      <c r="B525" s="415"/>
      <c r="C525" s="357"/>
      <c r="D525" s="357"/>
      <c r="E525" s="357"/>
      <c r="F525" s="357"/>
      <c r="G525" s="357"/>
      <c r="H525" s="357"/>
      <c r="I525" s="357"/>
      <c r="J525" s="357"/>
      <c r="K525" s="361"/>
      <c r="L525" s="357"/>
      <c r="M525" s="357"/>
      <c r="N525" s="357"/>
      <c r="O525" s="357"/>
      <c r="P525" s="357"/>
      <c r="Q525" s="357"/>
      <c r="R525" s="357"/>
      <c r="S525" s="357"/>
      <c r="T525" s="357"/>
      <c r="U525" s="357"/>
      <c r="V525" s="357"/>
      <c r="W525" s="357"/>
      <c r="X525" s="357"/>
      <c r="Y525" s="357"/>
      <c r="Z525" s="357"/>
    </row>
    <row r="526" spans="1:26" ht="11.25" customHeight="1" x14ac:dyDescent="0.2">
      <c r="A526" s="357"/>
      <c r="B526" s="415"/>
      <c r="C526" s="357"/>
      <c r="D526" s="357"/>
      <c r="E526" s="357"/>
      <c r="F526" s="357"/>
      <c r="G526" s="357"/>
      <c r="H526" s="357"/>
      <c r="I526" s="357"/>
      <c r="J526" s="357"/>
      <c r="K526" s="361"/>
      <c r="L526" s="357"/>
      <c r="M526" s="357"/>
      <c r="N526" s="357"/>
      <c r="O526" s="357"/>
      <c r="P526" s="357"/>
      <c r="Q526" s="357"/>
      <c r="R526" s="357"/>
      <c r="S526" s="357"/>
      <c r="T526" s="357"/>
      <c r="U526" s="357"/>
      <c r="V526" s="357"/>
      <c r="W526" s="357"/>
      <c r="X526" s="357"/>
      <c r="Y526" s="357"/>
      <c r="Z526" s="357"/>
    </row>
    <row r="527" spans="1:26" ht="11.25" customHeight="1" x14ac:dyDescent="0.2">
      <c r="A527" s="357"/>
      <c r="B527" s="415"/>
      <c r="C527" s="357"/>
      <c r="D527" s="357"/>
      <c r="E527" s="357"/>
      <c r="F527" s="357"/>
      <c r="G527" s="357"/>
      <c r="H527" s="357"/>
      <c r="I527" s="357"/>
      <c r="J527" s="357"/>
      <c r="K527" s="361"/>
      <c r="L527" s="357"/>
      <c r="M527" s="357"/>
      <c r="N527" s="357"/>
      <c r="O527" s="357"/>
      <c r="P527" s="357"/>
      <c r="Q527" s="357"/>
      <c r="R527" s="357"/>
      <c r="S527" s="357"/>
      <c r="T527" s="357"/>
      <c r="U527" s="357"/>
      <c r="V527" s="357"/>
      <c r="W527" s="357"/>
      <c r="X527" s="357"/>
      <c r="Y527" s="357"/>
      <c r="Z527" s="357"/>
    </row>
    <row r="528" spans="1:26" ht="11.25" customHeight="1" x14ac:dyDescent="0.2">
      <c r="A528" s="357"/>
      <c r="B528" s="415"/>
      <c r="C528" s="357"/>
      <c r="D528" s="357"/>
      <c r="E528" s="357"/>
      <c r="F528" s="357"/>
      <c r="G528" s="357"/>
      <c r="H528" s="357"/>
      <c r="I528" s="357"/>
      <c r="J528" s="357"/>
      <c r="K528" s="361"/>
      <c r="L528" s="357"/>
      <c r="M528" s="357"/>
      <c r="N528" s="357"/>
      <c r="O528" s="357"/>
      <c r="P528" s="357"/>
      <c r="Q528" s="357"/>
      <c r="R528" s="357"/>
      <c r="S528" s="357"/>
      <c r="T528" s="357"/>
      <c r="U528" s="357"/>
      <c r="V528" s="357"/>
      <c r="W528" s="357"/>
      <c r="X528" s="357"/>
      <c r="Y528" s="357"/>
      <c r="Z528" s="357"/>
    </row>
    <row r="529" spans="1:26" ht="11.25" customHeight="1" x14ac:dyDescent="0.2">
      <c r="A529" s="357"/>
      <c r="B529" s="415"/>
      <c r="C529" s="357"/>
      <c r="D529" s="357"/>
      <c r="E529" s="357"/>
      <c r="F529" s="357"/>
      <c r="G529" s="357"/>
      <c r="H529" s="357"/>
      <c r="I529" s="357"/>
      <c r="J529" s="357"/>
      <c r="K529" s="361"/>
      <c r="L529" s="357"/>
      <c r="M529" s="357"/>
      <c r="N529" s="357"/>
      <c r="O529" s="357"/>
      <c r="P529" s="357"/>
      <c r="Q529" s="357"/>
      <c r="R529" s="357"/>
      <c r="S529" s="357"/>
      <c r="T529" s="357"/>
      <c r="U529" s="357"/>
      <c r="V529" s="357"/>
      <c r="W529" s="357"/>
      <c r="X529" s="357"/>
      <c r="Y529" s="357"/>
      <c r="Z529" s="357"/>
    </row>
    <row r="530" spans="1:26" ht="11.25" customHeight="1" x14ac:dyDescent="0.2">
      <c r="A530" s="357"/>
      <c r="B530" s="415"/>
      <c r="C530" s="357"/>
      <c r="D530" s="357"/>
      <c r="E530" s="357"/>
      <c r="F530" s="357"/>
      <c r="G530" s="357"/>
      <c r="H530" s="357"/>
      <c r="I530" s="357"/>
      <c r="J530" s="357"/>
      <c r="K530" s="361"/>
      <c r="L530" s="357"/>
      <c r="M530" s="357"/>
      <c r="N530" s="357"/>
      <c r="O530" s="357"/>
      <c r="P530" s="357"/>
      <c r="Q530" s="357"/>
      <c r="R530" s="357"/>
      <c r="S530" s="357"/>
      <c r="T530" s="357"/>
      <c r="U530" s="357"/>
      <c r="V530" s="357"/>
      <c r="W530" s="357"/>
      <c r="X530" s="357"/>
      <c r="Y530" s="357"/>
      <c r="Z530" s="357"/>
    </row>
    <row r="531" spans="1:26" ht="11.25" customHeight="1" x14ac:dyDescent="0.2">
      <c r="A531" s="357"/>
      <c r="B531" s="415"/>
      <c r="C531" s="357"/>
      <c r="D531" s="357"/>
      <c r="E531" s="357"/>
      <c r="F531" s="357"/>
      <c r="G531" s="357"/>
      <c r="H531" s="357"/>
      <c r="I531" s="357"/>
      <c r="J531" s="357"/>
      <c r="K531" s="361"/>
      <c r="L531" s="357"/>
      <c r="M531" s="357"/>
      <c r="N531" s="357"/>
      <c r="O531" s="357"/>
      <c r="P531" s="357"/>
      <c r="Q531" s="357"/>
      <c r="R531" s="357"/>
      <c r="S531" s="357"/>
      <c r="T531" s="357"/>
      <c r="U531" s="357"/>
      <c r="V531" s="357"/>
      <c r="W531" s="357"/>
      <c r="X531" s="357"/>
      <c r="Y531" s="357"/>
      <c r="Z531" s="357"/>
    </row>
    <row r="532" spans="1:26" ht="11.25" customHeight="1" x14ac:dyDescent="0.2">
      <c r="A532" s="357"/>
      <c r="B532" s="415"/>
      <c r="C532" s="357"/>
      <c r="D532" s="357"/>
      <c r="E532" s="357"/>
      <c r="F532" s="357"/>
      <c r="G532" s="357"/>
      <c r="H532" s="357"/>
      <c r="I532" s="357"/>
      <c r="J532" s="357"/>
      <c r="K532" s="361"/>
      <c r="L532" s="357"/>
      <c r="M532" s="357"/>
      <c r="N532" s="357"/>
      <c r="O532" s="357"/>
      <c r="P532" s="357"/>
      <c r="Q532" s="357"/>
      <c r="R532" s="357"/>
      <c r="S532" s="357"/>
      <c r="T532" s="357"/>
      <c r="U532" s="357"/>
      <c r="V532" s="357"/>
      <c r="W532" s="357"/>
      <c r="X532" s="357"/>
      <c r="Y532" s="357"/>
      <c r="Z532" s="357"/>
    </row>
    <row r="533" spans="1:26" ht="11.25" customHeight="1" x14ac:dyDescent="0.2">
      <c r="A533" s="357"/>
      <c r="B533" s="415"/>
      <c r="C533" s="357"/>
      <c r="D533" s="357"/>
      <c r="E533" s="357"/>
      <c r="F533" s="357"/>
      <c r="G533" s="357"/>
      <c r="H533" s="357"/>
      <c r="I533" s="357"/>
      <c r="J533" s="357"/>
      <c r="K533" s="361"/>
      <c r="L533" s="357"/>
      <c r="M533" s="357"/>
      <c r="N533" s="357"/>
      <c r="O533" s="357"/>
      <c r="P533" s="357"/>
      <c r="Q533" s="357"/>
      <c r="R533" s="357"/>
      <c r="S533" s="357"/>
      <c r="T533" s="357"/>
      <c r="U533" s="357"/>
      <c r="V533" s="357"/>
      <c r="W533" s="357"/>
      <c r="X533" s="357"/>
      <c r="Y533" s="357"/>
      <c r="Z533" s="357"/>
    </row>
    <row r="534" spans="1:26" ht="11.25" customHeight="1" x14ac:dyDescent="0.2">
      <c r="A534" s="357"/>
      <c r="B534" s="415"/>
      <c r="C534" s="357"/>
      <c r="D534" s="357"/>
      <c r="E534" s="357"/>
      <c r="F534" s="357"/>
      <c r="G534" s="357"/>
      <c r="H534" s="357"/>
      <c r="I534" s="357"/>
      <c r="J534" s="357"/>
      <c r="K534" s="361"/>
      <c r="L534" s="357"/>
      <c r="M534" s="357"/>
      <c r="N534" s="357"/>
      <c r="O534" s="357"/>
      <c r="P534" s="357"/>
      <c r="Q534" s="357"/>
      <c r="R534" s="357"/>
      <c r="S534" s="357"/>
      <c r="T534" s="357"/>
      <c r="U534" s="357"/>
      <c r="V534" s="357"/>
      <c r="W534" s="357"/>
      <c r="X534" s="357"/>
      <c r="Y534" s="357"/>
      <c r="Z534" s="357"/>
    </row>
    <row r="535" spans="1:26" ht="11.25" customHeight="1" x14ac:dyDescent="0.2">
      <c r="A535" s="357"/>
      <c r="B535" s="415"/>
      <c r="C535" s="357"/>
      <c r="D535" s="357"/>
      <c r="E535" s="357"/>
      <c r="F535" s="357"/>
      <c r="G535" s="357"/>
      <c r="H535" s="357"/>
      <c r="I535" s="357"/>
      <c r="J535" s="357"/>
      <c r="K535" s="361"/>
      <c r="L535" s="357"/>
      <c r="M535" s="357"/>
      <c r="N535" s="357"/>
      <c r="O535" s="357"/>
      <c r="P535" s="357"/>
      <c r="Q535" s="357"/>
      <c r="R535" s="357"/>
      <c r="S535" s="357"/>
      <c r="T535" s="357"/>
      <c r="U535" s="357"/>
      <c r="V535" s="357"/>
      <c r="W535" s="357"/>
      <c r="X535" s="357"/>
      <c r="Y535" s="357"/>
      <c r="Z535" s="357"/>
    </row>
    <row r="536" spans="1:26" ht="11.25" customHeight="1" x14ac:dyDescent="0.2">
      <c r="A536" s="357"/>
      <c r="B536" s="415"/>
      <c r="C536" s="357"/>
      <c r="D536" s="357"/>
      <c r="E536" s="357"/>
      <c r="F536" s="357"/>
      <c r="G536" s="357"/>
      <c r="H536" s="357"/>
      <c r="I536" s="357"/>
      <c r="J536" s="357"/>
      <c r="K536" s="361"/>
      <c r="L536" s="357"/>
      <c r="M536" s="357"/>
      <c r="N536" s="357"/>
      <c r="O536" s="357"/>
      <c r="P536" s="357"/>
      <c r="Q536" s="357"/>
      <c r="R536" s="357"/>
      <c r="S536" s="357"/>
      <c r="T536" s="357"/>
      <c r="U536" s="357"/>
      <c r="V536" s="357"/>
      <c r="W536" s="357"/>
      <c r="X536" s="357"/>
      <c r="Y536" s="357"/>
      <c r="Z536" s="357"/>
    </row>
    <row r="537" spans="1:26" ht="11.25" customHeight="1" x14ac:dyDescent="0.2">
      <c r="A537" s="357"/>
      <c r="B537" s="415"/>
      <c r="C537" s="357"/>
      <c r="D537" s="357"/>
      <c r="E537" s="357"/>
      <c r="F537" s="357"/>
      <c r="G537" s="357"/>
      <c r="H537" s="357"/>
      <c r="I537" s="357"/>
      <c r="J537" s="357"/>
      <c r="K537" s="361"/>
      <c r="L537" s="357"/>
      <c r="M537" s="357"/>
      <c r="N537" s="357"/>
      <c r="O537" s="357"/>
      <c r="P537" s="357"/>
      <c r="Q537" s="357"/>
      <c r="R537" s="357"/>
      <c r="S537" s="357"/>
      <c r="T537" s="357"/>
      <c r="U537" s="357"/>
      <c r="V537" s="357"/>
      <c r="W537" s="357"/>
      <c r="X537" s="357"/>
      <c r="Y537" s="357"/>
      <c r="Z537" s="357"/>
    </row>
    <row r="538" spans="1:26" ht="11.25" customHeight="1" x14ac:dyDescent="0.2">
      <c r="A538" s="357"/>
      <c r="B538" s="415"/>
      <c r="C538" s="357"/>
      <c r="D538" s="357"/>
      <c r="E538" s="357"/>
      <c r="F538" s="357"/>
      <c r="G538" s="357"/>
      <c r="H538" s="357"/>
      <c r="I538" s="357"/>
      <c r="J538" s="357"/>
      <c r="K538" s="361"/>
      <c r="L538" s="357"/>
      <c r="M538" s="357"/>
      <c r="N538" s="357"/>
      <c r="O538" s="357"/>
      <c r="P538" s="357"/>
      <c r="Q538" s="357"/>
      <c r="R538" s="357"/>
      <c r="S538" s="357"/>
      <c r="T538" s="357"/>
      <c r="U538" s="357"/>
      <c r="V538" s="357"/>
      <c r="W538" s="357"/>
      <c r="X538" s="357"/>
      <c r="Y538" s="357"/>
      <c r="Z538" s="357"/>
    </row>
    <row r="539" spans="1:26" ht="11.25" customHeight="1" x14ac:dyDescent="0.2">
      <c r="A539" s="357"/>
      <c r="B539" s="415"/>
      <c r="C539" s="357"/>
      <c r="D539" s="357"/>
      <c r="E539" s="357"/>
      <c r="F539" s="357"/>
      <c r="G539" s="357"/>
      <c r="H539" s="357"/>
      <c r="I539" s="357"/>
      <c r="J539" s="357"/>
      <c r="K539" s="361"/>
      <c r="L539" s="357"/>
      <c r="M539" s="357"/>
      <c r="N539" s="357"/>
      <c r="O539" s="357"/>
      <c r="P539" s="357"/>
      <c r="Q539" s="357"/>
      <c r="R539" s="357"/>
      <c r="S539" s="357"/>
      <c r="T539" s="357"/>
      <c r="U539" s="357"/>
      <c r="V539" s="357"/>
      <c r="W539" s="357"/>
      <c r="X539" s="357"/>
      <c r="Y539" s="357"/>
      <c r="Z539" s="357"/>
    </row>
    <row r="540" spans="1:26" ht="11.25" customHeight="1" x14ac:dyDescent="0.2">
      <c r="A540" s="357"/>
      <c r="B540" s="415"/>
      <c r="C540" s="357"/>
      <c r="D540" s="357"/>
      <c r="E540" s="357"/>
      <c r="F540" s="357"/>
      <c r="G540" s="357"/>
      <c r="H540" s="357"/>
      <c r="I540" s="357"/>
      <c r="J540" s="357"/>
      <c r="K540" s="361"/>
      <c r="L540" s="357"/>
      <c r="M540" s="357"/>
      <c r="N540" s="357"/>
      <c r="O540" s="357"/>
      <c r="P540" s="357"/>
      <c r="Q540" s="357"/>
      <c r="R540" s="357"/>
      <c r="S540" s="357"/>
      <c r="T540" s="357"/>
      <c r="U540" s="357"/>
      <c r="V540" s="357"/>
      <c r="W540" s="357"/>
      <c r="X540" s="357"/>
      <c r="Y540" s="357"/>
      <c r="Z540" s="357"/>
    </row>
    <row r="541" spans="1:26" ht="11.25" customHeight="1" x14ac:dyDescent="0.2">
      <c r="A541" s="357"/>
      <c r="B541" s="415"/>
      <c r="C541" s="357"/>
      <c r="D541" s="357"/>
      <c r="E541" s="357"/>
      <c r="F541" s="357"/>
      <c r="G541" s="357"/>
      <c r="H541" s="357"/>
      <c r="I541" s="357"/>
      <c r="J541" s="357"/>
      <c r="K541" s="361"/>
      <c r="L541" s="357"/>
      <c r="M541" s="357"/>
      <c r="N541" s="357"/>
      <c r="O541" s="357"/>
      <c r="P541" s="357"/>
      <c r="Q541" s="357"/>
      <c r="R541" s="357"/>
      <c r="S541" s="357"/>
      <c r="T541" s="357"/>
      <c r="U541" s="357"/>
      <c r="V541" s="357"/>
      <c r="W541" s="357"/>
      <c r="X541" s="357"/>
      <c r="Y541" s="357"/>
      <c r="Z541" s="357"/>
    </row>
    <row r="542" spans="1:26" ht="11.25" customHeight="1" x14ac:dyDescent="0.2">
      <c r="A542" s="357"/>
      <c r="B542" s="415"/>
      <c r="C542" s="357"/>
      <c r="D542" s="357"/>
      <c r="E542" s="357"/>
      <c r="F542" s="357"/>
      <c r="G542" s="357"/>
      <c r="H542" s="357"/>
      <c r="I542" s="357"/>
      <c r="J542" s="357"/>
      <c r="K542" s="361"/>
      <c r="L542" s="357"/>
      <c r="M542" s="357"/>
      <c r="N542" s="357"/>
      <c r="O542" s="357"/>
      <c r="P542" s="357"/>
      <c r="Q542" s="357"/>
      <c r="R542" s="357"/>
      <c r="S542" s="357"/>
      <c r="T542" s="357"/>
      <c r="U542" s="357"/>
      <c r="V542" s="357"/>
      <c r="W542" s="357"/>
      <c r="X542" s="357"/>
      <c r="Y542" s="357"/>
      <c r="Z542" s="357"/>
    </row>
    <row r="543" spans="1:26" ht="11.25" customHeight="1" x14ac:dyDescent="0.2">
      <c r="A543" s="357"/>
      <c r="B543" s="415"/>
      <c r="C543" s="357"/>
      <c r="D543" s="357"/>
      <c r="E543" s="357"/>
      <c r="F543" s="357"/>
      <c r="G543" s="357"/>
      <c r="H543" s="357"/>
      <c r="I543" s="357"/>
      <c r="J543" s="357"/>
      <c r="K543" s="361"/>
      <c r="L543" s="357"/>
      <c r="M543" s="357"/>
      <c r="N543" s="357"/>
      <c r="O543" s="357"/>
      <c r="P543" s="357"/>
      <c r="Q543" s="357"/>
      <c r="R543" s="357"/>
      <c r="S543" s="357"/>
      <c r="T543" s="357"/>
      <c r="U543" s="357"/>
      <c r="V543" s="357"/>
      <c r="W543" s="357"/>
      <c r="X543" s="357"/>
      <c r="Y543" s="357"/>
      <c r="Z543" s="357"/>
    </row>
    <row r="544" spans="1:26" ht="11.25" customHeight="1" x14ac:dyDescent="0.2">
      <c r="A544" s="357"/>
      <c r="B544" s="415"/>
      <c r="C544" s="357"/>
      <c r="D544" s="357"/>
      <c r="E544" s="357"/>
      <c r="F544" s="357"/>
      <c r="G544" s="357"/>
      <c r="H544" s="357"/>
      <c r="I544" s="357"/>
      <c r="J544" s="357"/>
      <c r="K544" s="361"/>
      <c r="L544" s="357"/>
      <c r="M544" s="357"/>
      <c r="N544" s="357"/>
      <c r="O544" s="357"/>
      <c r="P544" s="357"/>
      <c r="Q544" s="357"/>
      <c r="R544" s="357"/>
      <c r="S544" s="357"/>
      <c r="T544" s="357"/>
      <c r="U544" s="357"/>
      <c r="V544" s="357"/>
      <c r="W544" s="357"/>
      <c r="X544" s="357"/>
      <c r="Y544" s="357"/>
      <c r="Z544" s="357"/>
    </row>
    <row r="545" spans="1:26" ht="11.25" customHeight="1" x14ac:dyDescent="0.2">
      <c r="A545" s="357"/>
      <c r="B545" s="415"/>
      <c r="C545" s="357"/>
      <c r="D545" s="357"/>
      <c r="E545" s="357"/>
      <c r="F545" s="357"/>
      <c r="G545" s="357"/>
      <c r="H545" s="357"/>
      <c r="I545" s="357"/>
      <c r="J545" s="357"/>
      <c r="K545" s="361"/>
      <c r="L545" s="357"/>
      <c r="M545" s="357"/>
      <c r="N545" s="357"/>
      <c r="O545" s="357"/>
      <c r="P545" s="357"/>
      <c r="Q545" s="357"/>
      <c r="R545" s="357"/>
      <c r="S545" s="357"/>
      <c r="T545" s="357"/>
      <c r="U545" s="357"/>
      <c r="V545" s="357"/>
      <c r="W545" s="357"/>
      <c r="X545" s="357"/>
      <c r="Y545" s="357"/>
      <c r="Z545" s="357"/>
    </row>
    <row r="546" spans="1:26" ht="11.25" customHeight="1" x14ac:dyDescent="0.2">
      <c r="A546" s="357"/>
      <c r="B546" s="415"/>
      <c r="C546" s="357"/>
      <c r="D546" s="357"/>
      <c r="E546" s="357"/>
      <c r="F546" s="357"/>
      <c r="G546" s="357"/>
      <c r="H546" s="357"/>
      <c r="I546" s="357"/>
      <c r="J546" s="357"/>
      <c r="K546" s="361"/>
      <c r="L546" s="357"/>
      <c r="M546" s="357"/>
      <c r="N546" s="357"/>
      <c r="O546" s="357"/>
      <c r="P546" s="357"/>
      <c r="Q546" s="357"/>
      <c r="R546" s="357"/>
      <c r="S546" s="357"/>
      <c r="T546" s="357"/>
      <c r="U546" s="357"/>
      <c r="V546" s="357"/>
      <c r="W546" s="357"/>
      <c r="X546" s="357"/>
      <c r="Y546" s="357"/>
      <c r="Z546" s="357"/>
    </row>
    <row r="547" spans="1:26" ht="11.25" customHeight="1" x14ac:dyDescent="0.2">
      <c r="A547" s="357"/>
      <c r="B547" s="415"/>
      <c r="C547" s="357"/>
      <c r="D547" s="357"/>
      <c r="E547" s="357"/>
      <c r="F547" s="357"/>
      <c r="G547" s="357"/>
      <c r="H547" s="357"/>
      <c r="I547" s="357"/>
      <c r="J547" s="357"/>
      <c r="K547" s="361"/>
      <c r="L547" s="357"/>
      <c r="M547" s="357"/>
      <c r="N547" s="357"/>
      <c r="O547" s="357"/>
      <c r="P547" s="357"/>
      <c r="Q547" s="357"/>
      <c r="R547" s="357"/>
      <c r="S547" s="357"/>
      <c r="T547" s="357"/>
      <c r="U547" s="357"/>
      <c r="V547" s="357"/>
      <c r="W547" s="357"/>
      <c r="X547" s="357"/>
      <c r="Y547" s="357"/>
      <c r="Z547" s="357"/>
    </row>
    <row r="548" spans="1:26" ht="11.25" customHeight="1" x14ac:dyDescent="0.2">
      <c r="A548" s="357"/>
      <c r="B548" s="415"/>
      <c r="C548" s="357"/>
      <c r="D548" s="357"/>
      <c r="E548" s="357"/>
      <c r="F548" s="357"/>
      <c r="G548" s="357"/>
      <c r="H548" s="357"/>
      <c r="I548" s="357"/>
      <c r="J548" s="357"/>
      <c r="K548" s="361"/>
      <c r="L548" s="357"/>
      <c r="M548" s="357"/>
      <c r="N548" s="357"/>
      <c r="O548" s="357"/>
      <c r="P548" s="357"/>
      <c r="Q548" s="357"/>
      <c r="R548" s="357"/>
      <c r="S548" s="357"/>
      <c r="T548" s="357"/>
      <c r="U548" s="357"/>
      <c r="V548" s="357"/>
      <c r="W548" s="357"/>
      <c r="X548" s="357"/>
      <c r="Y548" s="357"/>
      <c r="Z548" s="357"/>
    </row>
    <row r="549" spans="1:26" ht="11.25" customHeight="1" x14ac:dyDescent="0.2">
      <c r="A549" s="357"/>
      <c r="B549" s="415"/>
      <c r="C549" s="357"/>
      <c r="D549" s="357"/>
      <c r="E549" s="357"/>
      <c r="F549" s="357"/>
      <c r="G549" s="357"/>
      <c r="H549" s="357"/>
      <c r="I549" s="357"/>
      <c r="J549" s="357"/>
      <c r="K549" s="361"/>
      <c r="L549" s="357"/>
      <c r="M549" s="357"/>
      <c r="N549" s="357"/>
      <c r="O549" s="357"/>
      <c r="P549" s="357"/>
      <c r="Q549" s="357"/>
      <c r="R549" s="357"/>
      <c r="S549" s="357"/>
      <c r="T549" s="357"/>
      <c r="U549" s="357"/>
      <c r="V549" s="357"/>
      <c r="W549" s="357"/>
      <c r="X549" s="357"/>
      <c r="Y549" s="357"/>
      <c r="Z549" s="357"/>
    </row>
    <row r="550" spans="1:26" ht="11.25" customHeight="1" x14ac:dyDescent="0.2">
      <c r="A550" s="357"/>
      <c r="B550" s="415"/>
      <c r="C550" s="357"/>
      <c r="D550" s="357"/>
      <c r="E550" s="357"/>
      <c r="F550" s="357"/>
      <c r="G550" s="357"/>
      <c r="H550" s="357"/>
      <c r="I550" s="357"/>
      <c r="J550" s="357"/>
      <c r="K550" s="361"/>
      <c r="L550" s="357"/>
      <c r="M550" s="357"/>
      <c r="N550" s="357"/>
      <c r="O550" s="357"/>
      <c r="P550" s="357"/>
      <c r="Q550" s="357"/>
      <c r="R550" s="357"/>
      <c r="S550" s="357"/>
      <c r="T550" s="357"/>
      <c r="U550" s="357"/>
      <c r="V550" s="357"/>
      <c r="W550" s="357"/>
      <c r="X550" s="357"/>
      <c r="Y550" s="357"/>
      <c r="Z550" s="357"/>
    </row>
    <row r="551" spans="1:26" ht="11.25" customHeight="1" x14ac:dyDescent="0.2">
      <c r="A551" s="357"/>
      <c r="B551" s="415"/>
      <c r="C551" s="357"/>
      <c r="D551" s="357"/>
      <c r="E551" s="357"/>
      <c r="F551" s="357"/>
      <c r="G551" s="357"/>
      <c r="H551" s="357"/>
      <c r="I551" s="357"/>
      <c r="J551" s="357"/>
      <c r="K551" s="361"/>
      <c r="L551" s="357"/>
      <c r="M551" s="357"/>
      <c r="N551" s="357"/>
      <c r="O551" s="357"/>
      <c r="P551" s="357"/>
      <c r="Q551" s="357"/>
      <c r="R551" s="357"/>
      <c r="S551" s="357"/>
      <c r="T551" s="357"/>
      <c r="U551" s="357"/>
      <c r="V551" s="357"/>
      <c r="W551" s="357"/>
      <c r="X551" s="357"/>
      <c r="Y551" s="357"/>
      <c r="Z551" s="357"/>
    </row>
    <row r="552" spans="1:26" ht="11.25" customHeight="1" x14ac:dyDescent="0.2">
      <c r="A552" s="357"/>
      <c r="B552" s="415"/>
      <c r="C552" s="357"/>
      <c r="D552" s="357"/>
      <c r="E552" s="357"/>
      <c r="F552" s="357"/>
      <c r="G552" s="357"/>
      <c r="H552" s="357"/>
      <c r="I552" s="357"/>
      <c r="J552" s="357"/>
      <c r="K552" s="361"/>
      <c r="L552" s="357"/>
      <c r="M552" s="357"/>
      <c r="N552" s="357"/>
      <c r="O552" s="357"/>
      <c r="P552" s="357"/>
      <c r="Q552" s="357"/>
      <c r="R552" s="357"/>
      <c r="S552" s="357"/>
      <c r="T552" s="357"/>
      <c r="U552" s="357"/>
      <c r="V552" s="357"/>
      <c r="W552" s="357"/>
      <c r="X552" s="357"/>
      <c r="Y552" s="357"/>
      <c r="Z552" s="357"/>
    </row>
    <row r="553" spans="1:26" ht="11.25" customHeight="1" x14ac:dyDescent="0.2">
      <c r="A553" s="357"/>
      <c r="B553" s="415"/>
      <c r="C553" s="357"/>
      <c r="D553" s="357"/>
      <c r="E553" s="357"/>
      <c r="F553" s="357"/>
      <c r="G553" s="357"/>
      <c r="H553" s="357"/>
      <c r="I553" s="357"/>
      <c r="J553" s="357"/>
      <c r="K553" s="361"/>
      <c r="L553" s="357"/>
      <c r="M553" s="357"/>
      <c r="N553" s="357"/>
      <c r="O553" s="357"/>
      <c r="P553" s="357"/>
      <c r="Q553" s="357"/>
      <c r="R553" s="357"/>
      <c r="S553" s="357"/>
      <c r="T553" s="357"/>
      <c r="U553" s="357"/>
      <c r="V553" s="357"/>
      <c r="W553" s="357"/>
      <c r="X553" s="357"/>
      <c r="Y553" s="357"/>
      <c r="Z553" s="357"/>
    </row>
    <row r="554" spans="1:26" ht="11.25" customHeight="1" x14ac:dyDescent="0.2">
      <c r="A554" s="357"/>
      <c r="B554" s="415"/>
      <c r="C554" s="357"/>
      <c r="D554" s="357"/>
      <c r="E554" s="357"/>
      <c r="F554" s="357"/>
      <c r="G554" s="357"/>
      <c r="H554" s="357"/>
      <c r="I554" s="357"/>
      <c r="J554" s="357"/>
      <c r="K554" s="361"/>
      <c r="L554" s="357"/>
      <c r="M554" s="357"/>
      <c r="N554" s="357"/>
      <c r="O554" s="357"/>
      <c r="P554" s="357"/>
      <c r="Q554" s="357"/>
      <c r="R554" s="357"/>
      <c r="S554" s="357"/>
      <c r="T554" s="357"/>
      <c r="U554" s="357"/>
      <c r="V554" s="357"/>
      <c r="W554" s="357"/>
      <c r="X554" s="357"/>
      <c r="Y554" s="357"/>
      <c r="Z554" s="357"/>
    </row>
    <row r="555" spans="1:26" ht="11.25" customHeight="1" x14ac:dyDescent="0.2">
      <c r="A555" s="357"/>
      <c r="B555" s="415"/>
      <c r="C555" s="357"/>
      <c r="D555" s="357"/>
      <c r="E555" s="357"/>
      <c r="F555" s="357"/>
      <c r="G555" s="357"/>
      <c r="H555" s="357"/>
      <c r="I555" s="357"/>
      <c r="J555" s="357"/>
      <c r="K555" s="361"/>
      <c r="L555" s="357"/>
      <c r="M555" s="357"/>
      <c r="N555" s="357"/>
      <c r="O555" s="357"/>
      <c r="P555" s="357"/>
      <c r="Q555" s="357"/>
      <c r="R555" s="357"/>
      <c r="S555" s="357"/>
      <c r="T555" s="357"/>
      <c r="U555" s="357"/>
      <c r="V555" s="357"/>
      <c r="W555" s="357"/>
      <c r="X555" s="357"/>
      <c r="Y555" s="357"/>
      <c r="Z555" s="357"/>
    </row>
    <row r="556" spans="1:26" ht="11.25" customHeight="1" x14ac:dyDescent="0.2">
      <c r="A556" s="357"/>
      <c r="B556" s="415"/>
      <c r="C556" s="357"/>
      <c r="D556" s="357"/>
      <c r="E556" s="357"/>
      <c r="F556" s="357"/>
      <c r="G556" s="357"/>
      <c r="H556" s="357"/>
      <c r="I556" s="357"/>
      <c r="J556" s="357"/>
      <c r="K556" s="361"/>
      <c r="L556" s="357"/>
      <c r="M556" s="357"/>
      <c r="N556" s="357"/>
      <c r="O556" s="357"/>
      <c r="P556" s="357"/>
      <c r="Q556" s="357"/>
      <c r="R556" s="357"/>
      <c r="S556" s="357"/>
      <c r="T556" s="357"/>
      <c r="U556" s="357"/>
      <c r="V556" s="357"/>
      <c r="W556" s="357"/>
      <c r="X556" s="357"/>
      <c r="Y556" s="357"/>
      <c r="Z556" s="357"/>
    </row>
    <row r="557" spans="1:26" ht="11.25" customHeight="1" x14ac:dyDescent="0.2">
      <c r="A557" s="357"/>
      <c r="B557" s="415"/>
      <c r="C557" s="357"/>
      <c r="D557" s="357"/>
      <c r="E557" s="357"/>
      <c r="F557" s="357"/>
      <c r="G557" s="357"/>
      <c r="H557" s="357"/>
      <c r="I557" s="357"/>
      <c r="J557" s="357"/>
      <c r="K557" s="361"/>
      <c r="L557" s="357"/>
      <c r="M557" s="357"/>
      <c r="N557" s="357"/>
      <c r="O557" s="357"/>
      <c r="P557" s="357"/>
      <c r="Q557" s="357"/>
      <c r="R557" s="357"/>
      <c r="S557" s="357"/>
      <c r="T557" s="357"/>
      <c r="U557" s="357"/>
      <c r="V557" s="357"/>
      <c r="W557" s="357"/>
      <c r="X557" s="357"/>
      <c r="Y557" s="357"/>
      <c r="Z557" s="357"/>
    </row>
    <row r="558" spans="1:26" ht="11.25" customHeight="1" x14ac:dyDescent="0.2">
      <c r="A558" s="357"/>
      <c r="B558" s="415"/>
      <c r="C558" s="357"/>
      <c r="D558" s="357"/>
      <c r="E558" s="357"/>
      <c r="F558" s="357"/>
      <c r="G558" s="357"/>
      <c r="H558" s="357"/>
      <c r="I558" s="357"/>
      <c r="J558" s="357"/>
      <c r="K558" s="361"/>
      <c r="L558" s="357"/>
      <c r="M558" s="357"/>
      <c r="N558" s="357"/>
      <c r="O558" s="357"/>
      <c r="P558" s="357"/>
      <c r="Q558" s="357"/>
      <c r="R558" s="357"/>
      <c r="S558" s="357"/>
      <c r="T558" s="357"/>
      <c r="U558" s="357"/>
      <c r="V558" s="357"/>
      <c r="W558" s="357"/>
      <c r="X558" s="357"/>
      <c r="Y558" s="357"/>
      <c r="Z558" s="357"/>
    </row>
    <row r="559" spans="1:26" ht="11.25" customHeight="1" x14ac:dyDescent="0.2">
      <c r="A559" s="357"/>
      <c r="B559" s="415"/>
      <c r="C559" s="357"/>
      <c r="D559" s="357"/>
      <c r="E559" s="357"/>
      <c r="F559" s="357"/>
      <c r="G559" s="357"/>
      <c r="H559" s="357"/>
      <c r="I559" s="357"/>
      <c r="J559" s="357"/>
      <c r="K559" s="361"/>
      <c r="L559" s="357"/>
      <c r="M559" s="357"/>
      <c r="N559" s="357"/>
      <c r="O559" s="357"/>
      <c r="P559" s="357"/>
      <c r="Q559" s="357"/>
      <c r="R559" s="357"/>
      <c r="S559" s="357"/>
      <c r="T559" s="357"/>
      <c r="U559" s="357"/>
      <c r="V559" s="357"/>
      <c r="W559" s="357"/>
      <c r="X559" s="357"/>
      <c r="Y559" s="357"/>
      <c r="Z559" s="357"/>
    </row>
    <row r="560" spans="1:26" ht="11.25" customHeight="1" x14ac:dyDescent="0.2">
      <c r="A560" s="357"/>
      <c r="B560" s="415"/>
      <c r="C560" s="357"/>
      <c r="D560" s="357"/>
      <c r="E560" s="357"/>
      <c r="F560" s="357"/>
      <c r="G560" s="357"/>
      <c r="H560" s="357"/>
      <c r="I560" s="357"/>
      <c r="J560" s="357"/>
      <c r="K560" s="361"/>
      <c r="L560" s="357"/>
      <c r="M560" s="357"/>
      <c r="N560" s="357"/>
      <c r="O560" s="357"/>
      <c r="P560" s="357"/>
      <c r="Q560" s="357"/>
      <c r="R560" s="357"/>
      <c r="S560" s="357"/>
      <c r="T560" s="357"/>
      <c r="U560" s="357"/>
      <c r="V560" s="357"/>
      <c r="W560" s="357"/>
      <c r="X560" s="357"/>
      <c r="Y560" s="357"/>
      <c r="Z560" s="357"/>
    </row>
    <row r="561" spans="1:26" ht="11.25" customHeight="1" x14ac:dyDescent="0.2">
      <c r="A561" s="357"/>
      <c r="B561" s="415"/>
      <c r="C561" s="357"/>
      <c r="D561" s="357"/>
      <c r="E561" s="357"/>
      <c r="F561" s="357"/>
      <c r="G561" s="357"/>
      <c r="H561" s="357"/>
      <c r="I561" s="357"/>
      <c r="J561" s="357"/>
      <c r="K561" s="361"/>
      <c r="L561" s="357"/>
      <c r="M561" s="357"/>
      <c r="N561" s="357"/>
      <c r="O561" s="357"/>
      <c r="P561" s="357"/>
      <c r="Q561" s="357"/>
      <c r="R561" s="357"/>
      <c r="S561" s="357"/>
      <c r="T561" s="357"/>
      <c r="U561" s="357"/>
      <c r="V561" s="357"/>
      <c r="W561" s="357"/>
      <c r="X561" s="357"/>
      <c r="Y561" s="357"/>
      <c r="Z561" s="357"/>
    </row>
    <row r="562" spans="1:26" ht="11.25" customHeight="1" x14ac:dyDescent="0.2">
      <c r="A562" s="357"/>
      <c r="B562" s="415"/>
      <c r="C562" s="357"/>
      <c r="D562" s="357"/>
      <c r="E562" s="357"/>
      <c r="F562" s="357"/>
      <c r="G562" s="357"/>
      <c r="H562" s="357"/>
      <c r="I562" s="357"/>
      <c r="J562" s="357"/>
      <c r="K562" s="361"/>
      <c r="L562" s="357"/>
      <c r="M562" s="357"/>
      <c r="N562" s="357"/>
      <c r="O562" s="357"/>
      <c r="P562" s="357"/>
      <c r="Q562" s="357"/>
      <c r="R562" s="357"/>
      <c r="S562" s="357"/>
      <c r="T562" s="357"/>
      <c r="U562" s="357"/>
      <c r="V562" s="357"/>
      <c r="W562" s="357"/>
      <c r="X562" s="357"/>
      <c r="Y562" s="357"/>
      <c r="Z562" s="357"/>
    </row>
    <row r="563" spans="1:26" ht="11.25" customHeight="1" x14ac:dyDescent="0.2">
      <c r="A563" s="357"/>
      <c r="B563" s="415"/>
      <c r="C563" s="357"/>
      <c r="D563" s="357"/>
      <c r="E563" s="357"/>
      <c r="F563" s="357"/>
      <c r="G563" s="357"/>
      <c r="H563" s="357"/>
      <c r="I563" s="357"/>
      <c r="J563" s="357"/>
      <c r="K563" s="361"/>
      <c r="L563" s="357"/>
      <c r="M563" s="357"/>
      <c r="N563" s="357"/>
      <c r="O563" s="357"/>
      <c r="P563" s="357"/>
      <c r="Q563" s="357"/>
      <c r="R563" s="357"/>
      <c r="S563" s="357"/>
      <c r="T563" s="357"/>
      <c r="U563" s="357"/>
      <c r="V563" s="357"/>
      <c r="W563" s="357"/>
      <c r="X563" s="357"/>
      <c r="Y563" s="357"/>
      <c r="Z563" s="357"/>
    </row>
    <row r="564" spans="1:26" ht="11.25" customHeight="1" x14ac:dyDescent="0.2">
      <c r="A564" s="357"/>
      <c r="B564" s="415"/>
      <c r="C564" s="357"/>
      <c r="D564" s="357"/>
      <c r="E564" s="357"/>
      <c r="F564" s="357"/>
      <c r="G564" s="357"/>
      <c r="H564" s="357"/>
      <c r="I564" s="357"/>
      <c r="J564" s="357"/>
      <c r="K564" s="361"/>
      <c r="L564" s="357"/>
      <c r="M564" s="357"/>
      <c r="N564" s="357"/>
      <c r="O564" s="357"/>
      <c r="P564" s="357"/>
      <c r="Q564" s="357"/>
      <c r="R564" s="357"/>
      <c r="S564" s="357"/>
      <c r="T564" s="357"/>
      <c r="U564" s="357"/>
      <c r="V564" s="357"/>
      <c r="W564" s="357"/>
      <c r="X564" s="357"/>
      <c r="Y564" s="357"/>
      <c r="Z564" s="357"/>
    </row>
    <row r="565" spans="1:26" ht="11.25" customHeight="1" x14ac:dyDescent="0.2">
      <c r="A565" s="357"/>
      <c r="B565" s="415"/>
      <c r="C565" s="357"/>
      <c r="D565" s="357"/>
      <c r="E565" s="357"/>
      <c r="F565" s="357"/>
      <c r="G565" s="357"/>
      <c r="H565" s="357"/>
      <c r="I565" s="357"/>
      <c r="J565" s="357"/>
      <c r="K565" s="361"/>
      <c r="L565" s="357"/>
      <c r="M565" s="357"/>
      <c r="N565" s="357"/>
      <c r="O565" s="357"/>
      <c r="P565" s="357"/>
      <c r="Q565" s="357"/>
      <c r="R565" s="357"/>
      <c r="S565" s="357"/>
      <c r="T565" s="357"/>
      <c r="U565" s="357"/>
      <c r="V565" s="357"/>
      <c r="W565" s="357"/>
      <c r="X565" s="357"/>
      <c r="Y565" s="357"/>
      <c r="Z565" s="357"/>
    </row>
    <row r="566" spans="1:26" ht="11.25" customHeight="1" x14ac:dyDescent="0.2">
      <c r="A566" s="357"/>
      <c r="B566" s="415"/>
      <c r="C566" s="357"/>
      <c r="D566" s="357"/>
      <c r="E566" s="357"/>
      <c r="F566" s="357"/>
      <c r="G566" s="357"/>
      <c r="H566" s="357"/>
      <c r="I566" s="357"/>
      <c r="J566" s="357"/>
      <c r="K566" s="361"/>
      <c r="L566" s="357"/>
      <c r="M566" s="357"/>
      <c r="N566" s="357"/>
      <c r="O566" s="357"/>
      <c r="P566" s="357"/>
      <c r="Q566" s="357"/>
      <c r="R566" s="357"/>
      <c r="S566" s="357"/>
      <c r="T566" s="357"/>
      <c r="U566" s="357"/>
      <c r="V566" s="357"/>
      <c r="W566" s="357"/>
      <c r="X566" s="357"/>
      <c r="Y566" s="357"/>
      <c r="Z566" s="357"/>
    </row>
    <row r="567" spans="1:26" ht="11.25" customHeight="1" x14ac:dyDescent="0.2">
      <c r="A567" s="357"/>
      <c r="B567" s="415"/>
      <c r="C567" s="357"/>
      <c r="D567" s="357"/>
      <c r="E567" s="357"/>
      <c r="F567" s="357"/>
      <c r="G567" s="357"/>
      <c r="H567" s="357"/>
      <c r="I567" s="357"/>
      <c r="J567" s="357"/>
      <c r="K567" s="361"/>
      <c r="L567" s="357"/>
      <c r="M567" s="357"/>
      <c r="N567" s="357"/>
      <c r="O567" s="357"/>
      <c r="P567" s="357"/>
      <c r="Q567" s="357"/>
      <c r="R567" s="357"/>
      <c r="S567" s="357"/>
      <c r="T567" s="357"/>
      <c r="U567" s="357"/>
      <c r="V567" s="357"/>
      <c r="W567" s="357"/>
      <c r="X567" s="357"/>
      <c r="Y567" s="357"/>
      <c r="Z567" s="357"/>
    </row>
    <row r="568" spans="1:26" ht="11.25" customHeight="1" x14ac:dyDescent="0.2">
      <c r="A568" s="357"/>
      <c r="B568" s="415"/>
      <c r="C568" s="357"/>
      <c r="D568" s="357"/>
      <c r="E568" s="357"/>
      <c r="F568" s="357"/>
      <c r="G568" s="357"/>
      <c r="H568" s="357"/>
      <c r="I568" s="357"/>
      <c r="J568" s="357"/>
      <c r="K568" s="361"/>
      <c r="L568" s="357"/>
      <c r="M568" s="357"/>
      <c r="N568" s="357"/>
      <c r="O568" s="357"/>
      <c r="P568" s="357"/>
      <c r="Q568" s="357"/>
      <c r="R568" s="357"/>
      <c r="S568" s="357"/>
      <c r="T568" s="357"/>
      <c r="U568" s="357"/>
      <c r="V568" s="357"/>
      <c r="W568" s="357"/>
      <c r="X568" s="357"/>
      <c r="Y568" s="357"/>
      <c r="Z568" s="357"/>
    </row>
    <row r="569" spans="1:26" ht="11.25" customHeight="1" x14ac:dyDescent="0.2">
      <c r="A569" s="357"/>
      <c r="B569" s="415"/>
      <c r="C569" s="357"/>
      <c r="D569" s="357"/>
      <c r="E569" s="357"/>
      <c r="F569" s="357"/>
      <c r="G569" s="357"/>
      <c r="H569" s="357"/>
      <c r="I569" s="357"/>
      <c r="J569" s="357"/>
      <c r="K569" s="361"/>
      <c r="L569" s="357"/>
      <c r="M569" s="357"/>
      <c r="N569" s="357"/>
      <c r="O569" s="357"/>
      <c r="P569" s="357"/>
      <c r="Q569" s="357"/>
      <c r="R569" s="357"/>
      <c r="S569" s="357"/>
      <c r="T569" s="357"/>
      <c r="U569" s="357"/>
      <c r="V569" s="357"/>
      <c r="W569" s="357"/>
      <c r="X569" s="357"/>
      <c r="Y569" s="357"/>
      <c r="Z569" s="357"/>
    </row>
    <row r="570" spans="1:26" ht="11.25" customHeight="1" x14ac:dyDescent="0.2">
      <c r="A570" s="357"/>
      <c r="B570" s="415"/>
      <c r="C570" s="357"/>
      <c r="D570" s="357"/>
      <c r="E570" s="357"/>
      <c r="F570" s="357"/>
      <c r="G570" s="357"/>
      <c r="H570" s="357"/>
      <c r="I570" s="357"/>
      <c r="J570" s="357"/>
      <c r="K570" s="361"/>
      <c r="L570" s="357"/>
      <c r="M570" s="357"/>
      <c r="N570" s="357"/>
      <c r="O570" s="357"/>
      <c r="P570" s="357"/>
      <c r="Q570" s="357"/>
      <c r="R570" s="357"/>
      <c r="S570" s="357"/>
      <c r="T570" s="357"/>
      <c r="U570" s="357"/>
      <c r="V570" s="357"/>
      <c r="W570" s="357"/>
      <c r="X570" s="357"/>
      <c r="Y570" s="357"/>
      <c r="Z570" s="357"/>
    </row>
    <row r="571" spans="1:26" ht="11.25" customHeight="1" x14ac:dyDescent="0.2">
      <c r="A571" s="357"/>
      <c r="B571" s="415"/>
      <c r="C571" s="357"/>
      <c r="D571" s="357"/>
      <c r="E571" s="357"/>
      <c r="F571" s="357"/>
      <c r="G571" s="357"/>
      <c r="H571" s="357"/>
      <c r="I571" s="357"/>
      <c r="J571" s="357"/>
      <c r="K571" s="361"/>
      <c r="L571" s="357"/>
      <c r="M571" s="357"/>
      <c r="N571" s="357"/>
      <c r="O571" s="357"/>
      <c r="P571" s="357"/>
      <c r="Q571" s="357"/>
      <c r="R571" s="357"/>
      <c r="S571" s="357"/>
      <c r="T571" s="357"/>
      <c r="U571" s="357"/>
      <c r="V571" s="357"/>
      <c r="W571" s="357"/>
      <c r="X571" s="357"/>
      <c r="Y571" s="357"/>
      <c r="Z571" s="357"/>
    </row>
    <row r="572" spans="1:26" ht="11.25" customHeight="1" x14ac:dyDescent="0.2">
      <c r="A572" s="357"/>
      <c r="B572" s="415"/>
      <c r="C572" s="357"/>
      <c r="D572" s="357"/>
      <c r="E572" s="357"/>
      <c r="F572" s="357"/>
      <c r="G572" s="357"/>
      <c r="H572" s="357"/>
      <c r="I572" s="357"/>
      <c r="J572" s="357"/>
      <c r="K572" s="361"/>
      <c r="L572" s="357"/>
      <c r="M572" s="357"/>
      <c r="N572" s="357"/>
      <c r="O572" s="357"/>
      <c r="P572" s="357"/>
      <c r="Q572" s="357"/>
      <c r="R572" s="357"/>
      <c r="S572" s="357"/>
      <c r="T572" s="357"/>
      <c r="U572" s="357"/>
      <c r="V572" s="357"/>
      <c r="W572" s="357"/>
      <c r="X572" s="357"/>
      <c r="Y572" s="357"/>
      <c r="Z572" s="357"/>
    </row>
    <row r="573" spans="1:26" ht="11.25" customHeight="1" x14ac:dyDescent="0.2">
      <c r="A573" s="357"/>
      <c r="B573" s="415"/>
      <c r="C573" s="357"/>
      <c r="D573" s="357"/>
      <c r="E573" s="357"/>
      <c r="F573" s="357"/>
      <c r="G573" s="357"/>
      <c r="H573" s="357"/>
      <c r="I573" s="357"/>
      <c r="J573" s="357"/>
      <c r="K573" s="361"/>
      <c r="L573" s="357"/>
      <c r="M573" s="357"/>
      <c r="N573" s="357"/>
      <c r="O573" s="357"/>
      <c r="P573" s="357"/>
      <c r="Q573" s="357"/>
      <c r="R573" s="357"/>
      <c r="S573" s="357"/>
      <c r="T573" s="357"/>
      <c r="U573" s="357"/>
      <c r="V573" s="357"/>
      <c r="W573" s="357"/>
      <c r="X573" s="357"/>
      <c r="Y573" s="357"/>
      <c r="Z573" s="357"/>
    </row>
    <row r="574" spans="1:26" ht="11.25" customHeight="1" x14ac:dyDescent="0.2">
      <c r="A574" s="357"/>
      <c r="B574" s="415"/>
      <c r="C574" s="357"/>
      <c r="D574" s="357"/>
      <c r="E574" s="357"/>
      <c r="F574" s="357"/>
      <c r="G574" s="357"/>
      <c r="H574" s="357"/>
      <c r="I574" s="357"/>
      <c r="J574" s="357"/>
      <c r="K574" s="361"/>
      <c r="L574" s="357"/>
      <c r="M574" s="357"/>
      <c r="N574" s="357"/>
      <c r="O574" s="357"/>
      <c r="P574" s="357"/>
      <c r="Q574" s="357"/>
      <c r="R574" s="357"/>
      <c r="S574" s="357"/>
      <c r="T574" s="357"/>
      <c r="U574" s="357"/>
      <c r="V574" s="357"/>
      <c r="W574" s="357"/>
      <c r="X574" s="357"/>
      <c r="Y574" s="357"/>
      <c r="Z574" s="357"/>
    </row>
    <row r="575" spans="1:26" ht="11.25" customHeight="1" x14ac:dyDescent="0.2">
      <c r="A575" s="357"/>
      <c r="B575" s="415"/>
      <c r="C575" s="357"/>
      <c r="D575" s="357"/>
      <c r="E575" s="357"/>
      <c r="F575" s="357"/>
      <c r="G575" s="357"/>
      <c r="H575" s="357"/>
      <c r="I575" s="357"/>
      <c r="J575" s="357"/>
      <c r="K575" s="361"/>
      <c r="L575" s="357"/>
      <c r="M575" s="357"/>
      <c r="N575" s="357"/>
      <c r="O575" s="357"/>
      <c r="P575" s="357"/>
      <c r="Q575" s="357"/>
      <c r="R575" s="357"/>
      <c r="S575" s="357"/>
      <c r="T575" s="357"/>
      <c r="U575" s="357"/>
      <c r="V575" s="357"/>
      <c r="W575" s="357"/>
      <c r="X575" s="357"/>
      <c r="Y575" s="357"/>
      <c r="Z575" s="357"/>
    </row>
    <row r="576" spans="1:26" ht="11.25" customHeight="1" x14ac:dyDescent="0.2">
      <c r="A576" s="357"/>
      <c r="B576" s="415"/>
      <c r="C576" s="357"/>
      <c r="D576" s="357"/>
      <c r="E576" s="357"/>
      <c r="F576" s="357"/>
      <c r="G576" s="357"/>
      <c r="H576" s="357"/>
      <c r="I576" s="357"/>
      <c r="J576" s="357"/>
      <c r="K576" s="361"/>
      <c r="L576" s="357"/>
      <c r="M576" s="357"/>
      <c r="N576" s="357"/>
      <c r="O576" s="357"/>
      <c r="P576" s="357"/>
      <c r="Q576" s="357"/>
      <c r="R576" s="357"/>
      <c r="S576" s="357"/>
      <c r="T576" s="357"/>
      <c r="U576" s="357"/>
      <c r="V576" s="357"/>
      <c r="W576" s="357"/>
      <c r="X576" s="357"/>
      <c r="Y576" s="357"/>
      <c r="Z576" s="357"/>
    </row>
    <row r="577" spans="1:26" ht="11.25" customHeight="1" x14ac:dyDescent="0.2">
      <c r="A577" s="357"/>
      <c r="B577" s="415"/>
      <c r="C577" s="357"/>
      <c r="D577" s="357"/>
      <c r="E577" s="357"/>
      <c r="F577" s="357"/>
      <c r="G577" s="357"/>
      <c r="H577" s="357"/>
      <c r="I577" s="357"/>
      <c r="J577" s="357"/>
      <c r="K577" s="361"/>
      <c r="L577" s="357"/>
      <c r="M577" s="357"/>
      <c r="N577" s="357"/>
      <c r="O577" s="357"/>
      <c r="P577" s="357"/>
      <c r="Q577" s="357"/>
      <c r="R577" s="357"/>
      <c r="S577" s="357"/>
      <c r="T577" s="357"/>
      <c r="U577" s="357"/>
      <c r="V577" s="357"/>
      <c r="W577" s="357"/>
      <c r="X577" s="357"/>
      <c r="Y577" s="357"/>
      <c r="Z577" s="357"/>
    </row>
    <row r="578" spans="1:26" ht="11.25" customHeight="1" x14ac:dyDescent="0.2">
      <c r="A578" s="357"/>
      <c r="B578" s="415"/>
      <c r="C578" s="357"/>
      <c r="D578" s="357"/>
      <c r="E578" s="357"/>
      <c r="F578" s="357"/>
      <c r="G578" s="357"/>
      <c r="H578" s="357"/>
      <c r="I578" s="357"/>
      <c r="J578" s="357"/>
      <c r="K578" s="361"/>
      <c r="L578" s="357"/>
      <c r="M578" s="357"/>
      <c r="N578" s="357"/>
      <c r="O578" s="357"/>
      <c r="P578" s="357"/>
      <c r="Q578" s="357"/>
      <c r="R578" s="357"/>
      <c r="S578" s="357"/>
      <c r="T578" s="357"/>
      <c r="U578" s="357"/>
      <c r="V578" s="357"/>
      <c r="W578" s="357"/>
      <c r="X578" s="357"/>
      <c r="Y578" s="357"/>
      <c r="Z578" s="357"/>
    </row>
    <row r="579" spans="1:26" ht="11.25" customHeight="1" x14ac:dyDescent="0.2">
      <c r="A579" s="357"/>
      <c r="B579" s="415"/>
      <c r="C579" s="357"/>
      <c r="D579" s="357"/>
      <c r="E579" s="357"/>
      <c r="F579" s="357"/>
      <c r="G579" s="357"/>
      <c r="H579" s="357"/>
      <c r="I579" s="357"/>
      <c r="J579" s="357"/>
      <c r="K579" s="361"/>
      <c r="L579" s="357"/>
      <c r="M579" s="357"/>
      <c r="N579" s="357"/>
      <c r="O579" s="357"/>
      <c r="P579" s="357"/>
      <c r="Q579" s="357"/>
      <c r="R579" s="357"/>
      <c r="S579" s="357"/>
      <c r="T579" s="357"/>
      <c r="U579" s="357"/>
      <c r="V579" s="357"/>
      <c r="W579" s="357"/>
      <c r="X579" s="357"/>
      <c r="Y579" s="357"/>
      <c r="Z579" s="357"/>
    </row>
    <row r="580" spans="1:26" ht="11.25" customHeight="1" x14ac:dyDescent="0.2">
      <c r="A580" s="357"/>
      <c r="B580" s="415"/>
      <c r="C580" s="357"/>
      <c r="D580" s="357"/>
      <c r="E580" s="357"/>
      <c r="F580" s="357"/>
      <c r="G580" s="357"/>
      <c r="H580" s="357"/>
      <c r="I580" s="357"/>
      <c r="J580" s="357"/>
      <c r="K580" s="361"/>
      <c r="L580" s="357"/>
      <c r="M580" s="357"/>
      <c r="N580" s="357"/>
      <c r="O580" s="357"/>
      <c r="P580" s="357"/>
      <c r="Q580" s="357"/>
      <c r="R580" s="357"/>
      <c r="S580" s="357"/>
      <c r="T580" s="357"/>
      <c r="U580" s="357"/>
      <c r="V580" s="357"/>
      <c r="W580" s="357"/>
      <c r="X580" s="357"/>
      <c r="Y580" s="357"/>
      <c r="Z580" s="357"/>
    </row>
    <row r="581" spans="1:26" ht="11.25" customHeight="1" x14ac:dyDescent="0.2">
      <c r="A581" s="357"/>
      <c r="B581" s="415"/>
      <c r="C581" s="357"/>
      <c r="D581" s="357"/>
      <c r="E581" s="357"/>
      <c r="F581" s="357"/>
      <c r="G581" s="357"/>
      <c r="H581" s="357"/>
      <c r="I581" s="357"/>
      <c r="J581" s="357"/>
      <c r="K581" s="361"/>
      <c r="L581" s="357"/>
      <c r="M581" s="357"/>
      <c r="N581" s="357"/>
      <c r="O581" s="357"/>
      <c r="P581" s="357"/>
      <c r="Q581" s="357"/>
      <c r="R581" s="357"/>
      <c r="S581" s="357"/>
      <c r="T581" s="357"/>
      <c r="U581" s="357"/>
      <c r="V581" s="357"/>
      <c r="W581" s="357"/>
      <c r="X581" s="357"/>
      <c r="Y581" s="357"/>
      <c r="Z581" s="357"/>
    </row>
    <row r="582" spans="1:26" ht="11.25" customHeight="1" x14ac:dyDescent="0.2">
      <c r="A582" s="357"/>
      <c r="B582" s="415"/>
      <c r="C582" s="357"/>
      <c r="D582" s="357"/>
      <c r="E582" s="357"/>
      <c r="F582" s="357"/>
      <c r="G582" s="357"/>
      <c r="H582" s="357"/>
      <c r="I582" s="357"/>
      <c r="J582" s="357"/>
      <c r="K582" s="361"/>
      <c r="L582" s="357"/>
      <c r="M582" s="357"/>
      <c r="N582" s="357"/>
      <c r="O582" s="357"/>
      <c r="P582" s="357"/>
      <c r="Q582" s="357"/>
      <c r="R582" s="357"/>
      <c r="S582" s="357"/>
      <c r="T582" s="357"/>
      <c r="U582" s="357"/>
      <c r="V582" s="357"/>
      <c r="W582" s="357"/>
      <c r="X582" s="357"/>
      <c r="Y582" s="357"/>
      <c r="Z582" s="357"/>
    </row>
    <row r="583" spans="1:26" ht="11.25" customHeight="1" x14ac:dyDescent="0.2">
      <c r="A583" s="357"/>
      <c r="B583" s="415"/>
      <c r="C583" s="357"/>
      <c r="D583" s="357"/>
      <c r="E583" s="357"/>
      <c r="F583" s="357"/>
      <c r="G583" s="357"/>
      <c r="H583" s="357"/>
      <c r="I583" s="357"/>
      <c r="J583" s="357"/>
      <c r="K583" s="361"/>
      <c r="L583" s="357"/>
      <c r="M583" s="357"/>
      <c r="N583" s="357"/>
      <c r="O583" s="357"/>
      <c r="P583" s="357"/>
      <c r="Q583" s="357"/>
      <c r="R583" s="357"/>
      <c r="S583" s="357"/>
      <c r="T583" s="357"/>
      <c r="U583" s="357"/>
      <c r="V583" s="357"/>
      <c r="W583" s="357"/>
      <c r="X583" s="357"/>
      <c r="Y583" s="357"/>
      <c r="Z583" s="357"/>
    </row>
    <row r="584" spans="1:26" ht="11.25" customHeight="1" x14ac:dyDescent="0.2">
      <c r="A584" s="357"/>
      <c r="B584" s="415"/>
      <c r="C584" s="357"/>
      <c r="D584" s="357"/>
      <c r="E584" s="357"/>
      <c r="F584" s="357"/>
      <c r="G584" s="357"/>
      <c r="H584" s="357"/>
      <c r="I584" s="357"/>
      <c r="J584" s="357"/>
      <c r="K584" s="361"/>
      <c r="L584" s="357"/>
      <c r="M584" s="357"/>
      <c r="N584" s="357"/>
      <c r="O584" s="357"/>
      <c r="P584" s="357"/>
      <c r="Q584" s="357"/>
      <c r="R584" s="357"/>
      <c r="S584" s="357"/>
      <c r="T584" s="357"/>
      <c r="U584" s="357"/>
      <c r="V584" s="357"/>
      <c r="W584" s="357"/>
      <c r="X584" s="357"/>
      <c r="Y584" s="357"/>
      <c r="Z584" s="357"/>
    </row>
    <row r="585" spans="1:26" ht="11.25" customHeight="1" x14ac:dyDescent="0.2">
      <c r="A585" s="357"/>
      <c r="B585" s="415"/>
      <c r="C585" s="357"/>
      <c r="D585" s="357"/>
      <c r="E585" s="357"/>
      <c r="F585" s="357"/>
      <c r="G585" s="357"/>
      <c r="H585" s="357"/>
      <c r="I585" s="357"/>
      <c r="J585" s="357"/>
      <c r="K585" s="361"/>
      <c r="L585" s="357"/>
      <c r="M585" s="357"/>
      <c r="N585" s="357"/>
      <c r="O585" s="357"/>
      <c r="P585" s="357"/>
      <c r="Q585" s="357"/>
      <c r="R585" s="357"/>
      <c r="S585" s="357"/>
      <c r="T585" s="357"/>
      <c r="U585" s="357"/>
      <c r="V585" s="357"/>
      <c r="W585" s="357"/>
      <c r="X585" s="357"/>
      <c r="Y585" s="357"/>
      <c r="Z585" s="357"/>
    </row>
    <row r="586" spans="1:26" ht="11.25" customHeight="1" x14ac:dyDescent="0.2">
      <c r="A586" s="357"/>
      <c r="B586" s="415"/>
      <c r="C586" s="357"/>
      <c r="D586" s="357"/>
      <c r="E586" s="357"/>
      <c r="F586" s="357"/>
      <c r="G586" s="357"/>
      <c r="H586" s="357"/>
      <c r="I586" s="357"/>
      <c r="J586" s="357"/>
      <c r="K586" s="361"/>
      <c r="L586" s="357"/>
      <c r="M586" s="357"/>
      <c r="N586" s="357"/>
      <c r="O586" s="357"/>
      <c r="P586" s="357"/>
      <c r="Q586" s="357"/>
      <c r="R586" s="357"/>
      <c r="S586" s="357"/>
      <c r="T586" s="357"/>
      <c r="U586" s="357"/>
      <c r="V586" s="357"/>
      <c r="W586" s="357"/>
      <c r="X586" s="357"/>
      <c r="Y586" s="357"/>
      <c r="Z586" s="357"/>
    </row>
    <row r="587" spans="1:26" ht="11.25" customHeight="1" x14ac:dyDescent="0.2">
      <c r="A587" s="357"/>
      <c r="B587" s="415"/>
      <c r="C587" s="357"/>
      <c r="D587" s="357"/>
      <c r="E587" s="357"/>
      <c r="F587" s="357"/>
      <c r="G587" s="357"/>
      <c r="H587" s="357"/>
      <c r="I587" s="357"/>
      <c r="J587" s="357"/>
      <c r="K587" s="361"/>
      <c r="L587" s="357"/>
      <c r="M587" s="357"/>
      <c r="N587" s="357"/>
      <c r="O587" s="357"/>
      <c r="P587" s="357"/>
      <c r="Q587" s="357"/>
      <c r="R587" s="357"/>
      <c r="S587" s="357"/>
      <c r="T587" s="357"/>
      <c r="U587" s="357"/>
      <c r="V587" s="357"/>
      <c r="W587" s="357"/>
      <c r="X587" s="357"/>
      <c r="Y587" s="357"/>
      <c r="Z587" s="357"/>
    </row>
    <row r="588" spans="1:26" ht="11.25" customHeight="1" x14ac:dyDescent="0.2">
      <c r="A588" s="357"/>
      <c r="B588" s="415"/>
      <c r="C588" s="357"/>
      <c r="D588" s="357"/>
      <c r="E588" s="357"/>
      <c r="F588" s="357"/>
      <c r="G588" s="357"/>
      <c r="H588" s="357"/>
      <c r="I588" s="357"/>
      <c r="J588" s="357"/>
      <c r="K588" s="361"/>
      <c r="L588" s="357"/>
      <c r="M588" s="357"/>
      <c r="N588" s="357"/>
      <c r="O588" s="357"/>
      <c r="P588" s="357"/>
      <c r="Q588" s="357"/>
      <c r="R588" s="357"/>
      <c r="S588" s="357"/>
      <c r="T588" s="357"/>
      <c r="U588" s="357"/>
      <c r="V588" s="357"/>
      <c r="W588" s="357"/>
      <c r="X588" s="357"/>
      <c r="Y588" s="357"/>
      <c r="Z588" s="357"/>
    </row>
    <row r="589" spans="1:26" ht="11.25" customHeight="1" x14ac:dyDescent="0.2">
      <c r="A589" s="357"/>
      <c r="B589" s="415"/>
      <c r="C589" s="357"/>
      <c r="D589" s="357"/>
      <c r="E589" s="357"/>
      <c r="F589" s="357"/>
      <c r="G589" s="357"/>
      <c r="H589" s="357"/>
      <c r="I589" s="357"/>
      <c r="J589" s="357"/>
      <c r="K589" s="361"/>
      <c r="L589" s="357"/>
      <c r="M589" s="357"/>
      <c r="N589" s="357"/>
      <c r="O589" s="357"/>
      <c r="P589" s="357"/>
      <c r="Q589" s="357"/>
      <c r="R589" s="357"/>
      <c r="S589" s="357"/>
      <c r="T589" s="357"/>
      <c r="U589" s="357"/>
      <c r="V589" s="357"/>
      <c r="W589" s="357"/>
      <c r="X589" s="357"/>
      <c r="Y589" s="357"/>
      <c r="Z589" s="357"/>
    </row>
    <row r="590" spans="1:26" ht="11.25" customHeight="1" x14ac:dyDescent="0.2">
      <c r="A590" s="357"/>
      <c r="B590" s="415"/>
      <c r="C590" s="357"/>
      <c r="D590" s="357"/>
      <c r="E590" s="357"/>
      <c r="F590" s="357"/>
      <c r="G590" s="357"/>
      <c r="H590" s="357"/>
      <c r="I590" s="357"/>
      <c r="J590" s="357"/>
      <c r="K590" s="361"/>
      <c r="L590" s="357"/>
      <c r="M590" s="357"/>
      <c r="N590" s="357"/>
      <c r="O590" s="357"/>
      <c r="P590" s="357"/>
      <c r="Q590" s="357"/>
      <c r="R590" s="357"/>
      <c r="S590" s="357"/>
      <c r="T590" s="357"/>
      <c r="U590" s="357"/>
      <c r="V590" s="357"/>
      <c r="W590" s="357"/>
      <c r="X590" s="357"/>
      <c r="Y590" s="357"/>
      <c r="Z590" s="357"/>
    </row>
    <row r="591" spans="1:26" ht="11.25" customHeight="1" x14ac:dyDescent="0.2">
      <c r="A591" s="357"/>
      <c r="B591" s="415"/>
      <c r="C591" s="357"/>
      <c r="D591" s="357"/>
      <c r="E591" s="357"/>
      <c r="F591" s="357"/>
      <c r="G591" s="357"/>
      <c r="H591" s="357"/>
      <c r="I591" s="357"/>
      <c r="J591" s="357"/>
      <c r="K591" s="361"/>
      <c r="L591" s="357"/>
      <c r="M591" s="357"/>
      <c r="N591" s="357"/>
      <c r="O591" s="357"/>
      <c r="P591" s="357"/>
      <c r="Q591" s="357"/>
      <c r="R591" s="357"/>
      <c r="S591" s="357"/>
      <c r="T591" s="357"/>
      <c r="U591" s="357"/>
      <c r="V591" s="357"/>
      <c r="W591" s="357"/>
      <c r="X591" s="357"/>
      <c r="Y591" s="357"/>
      <c r="Z591" s="357"/>
    </row>
    <row r="592" spans="1:26" ht="11.25" customHeight="1" x14ac:dyDescent="0.2">
      <c r="A592" s="357"/>
      <c r="B592" s="415"/>
      <c r="C592" s="357"/>
      <c r="D592" s="357"/>
      <c r="E592" s="357"/>
      <c r="F592" s="357"/>
      <c r="G592" s="357"/>
      <c r="H592" s="357"/>
      <c r="I592" s="357"/>
      <c r="J592" s="357"/>
      <c r="K592" s="361"/>
      <c r="L592" s="357"/>
      <c r="M592" s="357"/>
      <c r="N592" s="357"/>
      <c r="O592" s="357"/>
      <c r="P592" s="357"/>
      <c r="Q592" s="357"/>
      <c r="R592" s="357"/>
      <c r="S592" s="357"/>
      <c r="T592" s="357"/>
      <c r="U592" s="357"/>
      <c r="V592" s="357"/>
      <c r="W592" s="357"/>
      <c r="X592" s="357"/>
      <c r="Y592" s="357"/>
      <c r="Z592" s="357"/>
    </row>
    <row r="593" spans="1:26" ht="11.25" customHeight="1" x14ac:dyDescent="0.2">
      <c r="A593" s="357"/>
      <c r="B593" s="415"/>
      <c r="C593" s="357"/>
      <c r="D593" s="357"/>
      <c r="E593" s="357"/>
      <c r="F593" s="357"/>
      <c r="G593" s="357"/>
      <c r="H593" s="357"/>
      <c r="I593" s="357"/>
      <c r="J593" s="357"/>
      <c r="K593" s="361"/>
      <c r="L593" s="357"/>
      <c r="M593" s="357"/>
      <c r="N593" s="357"/>
      <c r="O593" s="357"/>
      <c r="P593" s="357"/>
      <c r="Q593" s="357"/>
      <c r="R593" s="357"/>
      <c r="S593" s="357"/>
      <c r="T593" s="357"/>
      <c r="U593" s="357"/>
      <c r="V593" s="357"/>
      <c r="W593" s="357"/>
      <c r="X593" s="357"/>
      <c r="Y593" s="357"/>
      <c r="Z593" s="357"/>
    </row>
    <row r="594" spans="1:26" ht="11.25" customHeight="1" x14ac:dyDescent="0.2">
      <c r="A594" s="357"/>
      <c r="B594" s="415"/>
      <c r="C594" s="357"/>
      <c r="D594" s="357"/>
      <c r="E594" s="357"/>
      <c r="F594" s="357"/>
      <c r="G594" s="357"/>
      <c r="H594" s="357"/>
      <c r="I594" s="357"/>
      <c r="J594" s="357"/>
      <c r="K594" s="361"/>
      <c r="L594" s="357"/>
      <c r="M594" s="357"/>
      <c r="N594" s="357"/>
      <c r="O594" s="357"/>
      <c r="P594" s="357"/>
      <c r="Q594" s="357"/>
      <c r="R594" s="357"/>
      <c r="S594" s="357"/>
      <c r="T594" s="357"/>
      <c r="U594" s="357"/>
      <c r="V594" s="357"/>
      <c r="W594" s="357"/>
      <c r="X594" s="357"/>
      <c r="Y594" s="357"/>
      <c r="Z594" s="357"/>
    </row>
    <row r="595" spans="1:26" ht="11.25" customHeight="1" x14ac:dyDescent="0.2">
      <c r="A595" s="357"/>
      <c r="B595" s="415"/>
      <c r="C595" s="357"/>
      <c r="D595" s="357"/>
      <c r="E595" s="357"/>
      <c r="F595" s="357"/>
      <c r="G595" s="357"/>
      <c r="H595" s="357"/>
      <c r="I595" s="357"/>
      <c r="J595" s="357"/>
      <c r="K595" s="361"/>
      <c r="L595" s="357"/>
      <c r="M595" s="357"/>
      <c r="N595" s="357"/>
      <c r="O595" s="357"/>
      <c r="P595" s="357"/>
      <c r="Q595" s="357"/>
      <c r="R595" s="357"/>
      <c r="S595" s="357"/>
      <c r="T595" s="357"/>
      <c r="U595" s="357"/>
      <c r="V595" s="357"/>
      <c r="W595" s="357"/>
      <c r="X595" s="357"/>
      <c r="Y595" s="357"/>
      <c r="Z595" s="357"/>
    </row>
    <row r="596" spans="1:26" ht="11.25" customHeight="1" x14ac:dyDescent="0.2">
      <c r="A596" s="357"/>
      <c r="B596" s="415"/>
      <c r="C596" s="357"/>
      <c r="D596" s="357"/>
      <c r="E596" s="357"/>
      <c r="F596" s="357"/>
      <c r="G596" s="357"/>
      <c r="H596" s="357"/>
      <c r="I596" s="357"/>
      <c r="J596" s="357"/>
      <c r="K596" s="361"/>
      <c r="L596" s="357"/>
      <c r="M596" s="357"/>
      <c r="N596" s="357"/>
      <c r="O596" s="357"/>
      <c r="P596" s="357"/>
      <c r="Q596" s="357"/>
      <c r="R596" s="357"/>
      <c r="S596" s="357"/>
      <c r="T596" s="357"/>
      <c r="U596" s="357"/>
      <c r="V596" s="357"/>
      <c r="W596" s="357"/>
      <c r="X596" s="357"/>
      <c r="Y596" s="357"/>
      <c r="Z596" s="357"/>
    </row>
    <row r="597" spans="1:26" ht="11.25" customHeight="1" x14ac:dyDescent="0.2">
      <c r="A597" s="357"/>
      <c r="B597" s="415"/>
      <c r="C597" s="357"/>
      <c r="D597" s="357"/>
      <c r="E597" s="357"/>
      <c r="F597" s="357"/>
      <c r="G597" s="357"/>
      <c r="H597" s="357"/>
      <c r="I597" s="357"/>
      <c r="J597" s="357"/>
      <c r="K597" s="361"/>
      <c r="L597" s="357"/>
      <c r="M597" s="357"/>
      <c r="N597" s="357"/>
      <c r="O597" s="357"/>
      <c r="P597" s="357"/>
      <c r="Q597" s="357"/>
      <c r="R597" s="357"/>
      <c r="S597" s="357"/>
      <c r="T597" s="357"/>
      <c r="U597" s="357"/>
      <c r="V597" s="357"/>
      <c r="W597" s="357"/>
      <c r="X597" s="357"/>
      <c r="Y597" s="357"/>
      <c r="Z597" s="357"/>
    </row>
    <row r="598" spans="1:26" ht="11.25" customHeight="1" x14ac:dyDescent="0.2">
      <c r="A598" s="357"/>
      <c r="B598" s="415"/>
      <c r="C598" s="357"/>
      <c r="D598" s="357"/>
      <c r="E598" s="357"/>
      <c r="F598" s="357"/>
      <c r="G598" s="357"/>
      <c r="H598" s="357"/>
      <c r="I598" s="357"/>
      <c r="J598" s="357"/>
      <c r="K598" s="361"/>
      <c r="L598" s="357"/>
      <c r="M598" s="357"/>
      <c r="N598" s="357"/>
      <c r="O598" s="357"/>
      <c r="P598" s="357"/>
      <c r="Q598" s="357"/>
      <c r="R598" s="357"/>
      <c r="S598" s="357"/>
      <c r="T598" s="357"/>
      <c r="U598" s="357"/>
      <c r="V598" s="357"/>
      <c r="W598" s="357"/>
      <c r="X598" s="357"/>
      <c r="Y598" s="357"/>
      <c r="Z598" s="357"/>
    </row>
    <row r="599" spans="1:26" ht="11.25" customHeight="1" x14ac:dyDescent="0.2">
      <c r="A599" s="357"/>
      <c r="B599" s="415"/>
      <c r="C599" s="357"/>
      <c r="D599" s="357"/>
      <c r="E599" s="357"/>
      <c r="F599" s="357"/>
      <c r="G599" s="357"/>
      <c r="H599" s="357"/>
      <c r="I599" s="357"/>
      <c r="J599" s="357"/>
      <c r="K599" s="361"/>
      <c r="L599" s="357"/>
      <c r="M599" s="357"/>
      <c r="N599" s="357"/>
      <c r="O599" s="357"/>
      <c r="P599" s="357"/>
      <c r="Q599" s="357"/>
      <c r="R599" s="357"/>
      <c r="S599" s="357"/>
      <c r="T599" s="357"/>
      <c r="U599" s="357"/>
      <c r="V599" s="357"/>
      <c r="W599" s="357"/>
      <c r="X599" s="357"/>
      <c r="Y599" s="357"/>
      <c r="Z599" s="357"/>
    </row>
    <row r="600" spans="1:26" ht="11.25" customHeight="1" x14ac:dyDescent="0.2">
      <c r="A600" s="357"/>
      <c r="B600" s="415"/>
      <c r="C600" s="357"/>
      <c r="D600" s="357"/>
      <c r="E600" s="357"/>
      <c r="F600" s="357"/>
      <c r="G600" s="357"/>
      <c r="H600" s="357"/>
      <c r="I600" s="357"/>
      <c r="J600" s="357"/>
      <c r="K600" s="361"/>
      <c r="L600" s="357"/>
      <c r="M600" s="357"/>
      <c r="N600" s="357"/>
      <c r="O600" s="357"/>
      <c r="P600" s="357"/>
      <c r="Q600" s="357"/>
      <c r="R600" s="357"/>
      <c r="S600" s="357"/>
      <c r="T600" s="357"/>
      <c r="U600" s="357"/>
      <c r="V600" s="357"/>
      <c r="W600" s="357"/>
      <c r="X600" s="357"/>
      <c r="Y600" s="357"/>
      <c r="Z600" s="357"/>
    </row>
    <row r="601" spans="1:26" ht="11.25" customHeight="1" x14ac:dyDescent="0.2">
      <c r="A601" s="357"/>
      <c r="B601" s="415"/>
      <c r="C601" s="357"/>
      <c r="D601" s="357"/>
      <c r="E601" s="357"/>
      <c r="F601" s="357"/>
      <c r="G601" s="357"/>
      <c r="H601" s="357"/>
      <c r="I601" s="357"/>
      <c r="J601" s="357"/>
      <c r="K601" s="361"/>
      <c r="L601" s="357"/>
      <c r="M601" s="357"/>
      <c r="N601" s="357"/>
      <c r="O601" s="357"/>
      <c r="P601" s="357"/>
      <c r="Q601" s="357"/>
      <c r="R601" s="357"/>
      <c r="S601" s="357"/>
      <c r="T601" s="357"/>
      <c r="U601" s="357"/>
      <c r="V601" s="357"/>
      <c r="W601" s="357"/>
      <c r="X601" s="357"/>
      <c r="Y601" s="357"/>
      <c r="Z601" s="357"/>
    </row>
    <row r="602" spans="1:26" ht="11.25" customHeight="1" x14ac:dyDescent="0.2">
      <c r="A602" s="357"/>
      <c r="B602" s="415"/>
      <c r="C602" s="357"/>
      <c r="D602" s="357"/>
      <c r="E602" s="357"/>
      <c r="F602" s="357"/>
      <c r="G602" s="357"/>
      <c r="H602" s="357"/>
      <c r="I602" s="357"/>
      <c r="J602" s="357"/>
      <c r="K602" s="361"/>
      <c r="L602" s="357"/>
      <c r="M602" s="357"/>
      <c r="N602" s="357"/>
      <c r="O602" s="357"/>
      <c r="P602" s="357"/>
      <c r="Q602" s="357"/>
      <c r="R602" s="357"/>
      <c r="S602" s="357"/>
      <c r="T602" s="357"/>
      <c r="U602" s="357"/>
      <c r="V602" s="357"/>
      <c r="W602" s="357"/>
      <c r="X602" s="357"/>
      <c r="Y602" s="357"/>
      <c r="Z602" s="357"/>
    </row>
    <row r="603" spans="1:26" ht="11.25" customHeight="1" x14ac:dyDescent="0.2">
      <c r="A603" s="357"/>
      <c r="B603" s="415"/>
      <c r="C603" s="357"/>
      <c r="D603" s="357"/>
      <c r="E603" s="357"/>
      <c r="F603" s="357"/>
      <c r="G603" s="357"/>
      <c r="H603" s="357"/>
      <c r="I603" s="357"/>
      <c r="J603" s="357"/>
      <c r="K603" s="361"/>
      <c r="L603" s="357"/>
      <c r="M603" s="357"/>
      <c r="N603" s="357"/>
      <c r="O603" s="357"/>
      <c r="P603" s="357"/>
      <c r="Q603" s="357"/>
      <c r="R603" s="357"/>
      <c r="S603" s="357"/>
      <c r="T603" s="357"/>
      <c r="U603" s="357"/>
      <c r="V603" s="357"/>
      <c r="W603" s="357"/>
      <c r="X603" s="357"/>
      <c r="Y603" s="357"/>
      <c r="Z603" s="357"/>
    </row>
    <row r="604" spans="1:26" ht="11.25" customHeight="1" x14ac:dyDescent="0.2">
      <c r="A604" s="357"/>
      <c r="B604" s="415"/>
      <c r="C604" s="357"/>
      <c r="D604" s="357"/>
      <c r="E604" s="357"/>
      <c r="F604" s="357"/>
      <c r="G604" s="357"/>
      <c r="H604" s="357"/>
      <c r="I604" s="357"/>
      <c r="J604" s="357"/>
      <c r="K604" s="361"/>
      <c r="L604" s="357"/>
      <c r="M604" s="357"/>
      <c r="N604" s="357"/>
      <c r="O604" s="357"/>
      <c r="P604" s="357"/>
      <c r="Q604" s="357"/>
      <c r="R604" s="357"/>
      <c r="S604" s="357"/>
      <c r="T604" s="357"/>
      <c r="U604" s="357"/>
      <c r="V604" s="357"/>
      <c r="W604" s="357"/>
      <c r="X604" s="357"/>
      <c r="Y604" s="357"/>
      <c r="Z604" s="357"/>
    </row>
    <row r="605" spans="1:26" ht="11.25" customHeight="1" x14ac:dyDescent="0.2">
      <c r="A605" s="357"/>
      <c r="B605" s="415"/>
      <c r="C605" s="357"/>
      <c r="D605" s="357"/>
      <c r="E605" s="357"/>
      <c r="F605" s="357"/>
      <c r="G605" s="357"/>
      <c r="H605" s="357"/>
      <c r="I605" s="357"/>
      <c r="J605" s="357"/>
      <c r="K605" s="361"/>
      <c r="L605" s="357"/>
      <c r="M605" s="357"/>
      <c r="N605" s="357"/>
      <c r="O605" s="357"/>
      <c r="P605" s="357"/>
      <c r="Q605" s="357"/>
      <c r="R605" s="357"/>
      <c r="S605" s="357"/>
      <c r="T605" s="357"/>
      <c r="U605" s="357"/>
      <c r="V605" s="357"/>
      <c r="W605" s="357"/>
      <c r="X605" s="357"/>
      <c r="Y605" s="357"/>
      <c r="Z605" s="357"/>
    </row>
    <row r="606" spans="1:26" ht="11.25" customHeight="1" x14ac:dyDescent="0.2">
      <c r="A606" s="357"/>
      <c r="B606" s="415"/>
      <c r="C606" s="357"/>
      <c r="D606" s="357"/>
      <c r="E606" s="357"/>
      <c r="F606" s="357"/>
      <c r="G606" s="357"/>
      <c r="H606" s="357"/>
      <c r="I606" s="357"/>
      <c r="J606" s="357"/>
      <c r="K606" s="361"/>
      <c r="L606" s="357"/>
      <c r="M606" s="357"/>
      <c r="N606" s="357"/>
      <c r="O606" s="357"/>
      <c r="P606" s="357"/>
      <c r="Q606" s="357"/>
      <c r="R606" s="357"/>
      <c r="S606" s="357"/>
      <c r="T606" s="357"/>
      <c r="U606" s="357"/>
      <c r="V606" s="357"/>
      <c r="W606" s="357"/>
      <c r="X606" s="357"/>
      <c r="Y606" s="357"/>
      <c r="Z606" s="357"/>
    </row>
    <row r="607" spans="1:26" ht="11.25" customHeight="1" x14ac:dyDescent="0.2">
      <c r="A607" s="357"/>
      <c r="B607" s="415"/>
      <c r="C607" s="357"/>
      <c r="D607" s="357"/>
      <c r="E607" s="357"/>
      <c r="F607" s="357"/>
      <c r="G607" s="357"/>
      <c r="H607" s="357"/>
      <c r="I607" s="357"/>
      <c r="J607" s="357"/>
      <c r="K607" s="361"/>
      <c r="L607" s="357"/>
      <c r="M607" s="357"/>
      <c r="N607" s="357"/>
      <c r="O607" s="357"/>
      <c r="P607" s="357"/>
      <c r="Q607" s="357"/>
      <c r="R607" s="357"/>
      <c r="S607" s="357"/>
      <c r="T607" s="357"/>
      <c r="U607" s="357"/>
      <c r="V607" s="357"/>
      <c r="W607" s="357"/>
      <c r="X607" s="357"/>
      <c r="Y607" s="357"/>
      <c r="Z607" s="357"/>
    </row>
    <row r="608" spans="1:26" ht="11.25" customHeight="1" x14ac:dyDescent="0.2">
      <c r="A608" s="357"/>
      <c r="B608" s="415"/>
      <c r="C608" s="357"/>
      <c r="D608" s="357"/>
      <c r="E608" s="357"/>
      <c r="F608" s="357"/>
      <c r="G608" s="357"/>
      <c r="H608" s="357"/>
      <c r="I608" s="357"/>
      <c r="J608" s="357"/>
      <c r="K608" s="361"/>
      <c r="L608" s="357"/>
      <c r="M608" s="357"/>
      <c r="N608" s="357"/>
      <c r="O608" s="357"/>
      <c r="P608" s="357"/>
      <c r="Q608" s="357"/>
      <c r="R608" s="357"/>
      <c r="S608" s="357"/>
      <c r="T608" s="357"/>
      <c r="U608" s="357"/>
      <c r="V608" s="357"/>
      <c r="W608" s="357"/>
      <c r="X608" s="357"/>
      <c r="Y608" s="357"/>
      <c r="Z608" s="357"/>
    </row>
    <row r="609" spans="1:26" ht="11.25" customHeight="1" x14ac:dyDescent="0.2">
      <c r="A609" s="357"/>
      <c r="B609" s="415"/>
      <c r="C609" s="357"/>
      <c r="D609" s="357"/>
      <c r="E609" s="357"/>
      <c r="F609" s="357"/>
      <c r="G609" s="357"/>
      <c r="H609" s="357"/>
      <c r="I609" s="357"/>
      <c r="J609" s="357"/>
      <c r="K609" s="361"/>
      <c r="L609" s="357"/>
      <c r="M609" s="357"/>
      <c r="N609" s="357"/>
      <c r="O609" s="357"/>
      <c r="P609" s="357"/>
      <c r="Q609" s="357"/>
      <c r="R609" s="357"/>
      <c r="S609" s="357"/>
      <c r="T609" s="357"/>
      <c r="U609" s="357"/>
      <c r="V609" s="357"/>
      <c r="W609" s="357"/>
      <c r="X609" s="357"/>
      <c r="Y609" s="357"/>
      <c r="Z609" s="357"/>
    </row>
    <row r="610" spans="1:26" ht="11.25" customHeight="1" x14ac:dyDescent="0.2">
      <c r="A610" s="357"/>
      <c r="B610" s="415"/>
      <c r="C610" s="357"/>
      <c r="D610" s="357"/>
      <c r="E610" s="357"/>
      <c r="F610" s="357"/>
      <c r="G610" s="357"/>
      <c r="H610" s="357"/>
      <c r="I610" s="357"/>
      <c r="J610" s="357"/>
      <c r="K610" s="361"/>
      <c r="L610" s="357"/>
      <c r="M610" s="357"/>
      <c r="N610" s="357"/>
      <c r="O610" s="357"/>
      <c r="P610" s="357"/>
      <c r="Q610" s="357"/>
      <c r="R610" s="357"/>
      <c r="S610" s="357"/>
      <c r="T610" s="357"/>
      <c r="U610" s="357"/>
      <c r="V610" s="357"/>
      <c r="W610" s="357"/>
      <c r="X610" s="357"/>
      <c r="Y610" s="357"/>
      <c r="Z610" s="357"/>
    </row>
    <row r="611" spans="1:26" ht="11.25" customHeight="1" x14ac:dyDescent="0.2">
      <c r="A611" s="357"/>
      <c r="B611" s="415"/>
      <c r="C611" s="357"/>
      <c r="D611" s="357"/>
      <c r="E611" s="357"/>
      <c r="F611" s="357"/>
      <c r="G611" s="357"/>
      <c r="H611" s="357"/>
      <c r="I611" s="357"/>
      <c r="J611" s="357"/>
      <c r="K611" s="361"/>
      <c r="L611" s="357"/>
      <c r="M611" s="357"/>
      <c r="N611" s="357"/>
      <c r="O611" s="357"/>
      <c r="P611" s="357"/>
      <c r="Q611" s="357"/>
      <c r="R611" s="357"/>
      <c r="S611" s="357"/>
      <c r="T611" s="357"/>
      <c r="U611" s="357"/>
      <c r="V611" s="357"/>
      <c r="W611" s="357"/>
      <c r="X611" s="357"/>
      <c r="Y611" s="357"/>
      <c r="Z611" s="357"/>
    </row>
    <row r="612" spans="1:26" ht="11.25" customHeight="1" x14ac:dyDescent="0.2">
      <c r="A612" s="357"/>
      <c r="B612" s="415"/>
      <c r="C612" s="357"/>
      <c r="D612" s="357"/>
      <c r="E612" s="357"/>
      <c r="F612" s="357"/>
      <c r="G612" s="357"/>
      <c r="H612" s="357"/>
      <c r="I612" s="357"/>
      <c r="J612" s="357"/>
      <c r="K612" s="361"/>
      <c r="L612" s="357"/>
      <c r="M612" s="357"/>
      <c r="N612" s="357"/>
      <c r="O612" s="357"/>
      <c r="P612" s="357"/>
      <c r="Q612" s="357"/>
      <c r="R612" s="357"/>
      <c r="S612" s="357"/>
      <c r="T612" s="357"/>
      <c r="U612" s="357"/>
      <c r="V612" s="357"/>
      <c r="W612" s="357"/>
      <c r="X612" s="357"/>
      <c r="Y612" s="357"/>
      <c r="Z612" s="357"/>
    </row>
    <row r="613" spans="1:26" ht="11.25" customHeight="1" x14ac:dyDescent="0.2">
      <c r="A613" s="357"/>
      <c r="B613" s="415"/>
      <c r="C613" s="357"/>
      <c r="D613" s="357"/>
      <c r="E613" s="357"/>
      <c r="F613" s="357"/>
      <c r="G613" s="357"/>
      <c r="H613" s="357"/>
      <c r="I613" s="357"/>
      <c r="J613" s="357"/>
      <c r="K613" s="361"/>
      <c r="L613" s="357"/>
      <c r="M613" s="357"/>
      <c r="N613" s="357"/>
      <c r="O613" s="357"/>
      <c r="P613" s="357"/>
      <c r="Q613" s="357"/>
      <c r="R613" s="357"/>
      <c r="S613" s="357"/>
      <c r="T613" s="357"/>
      <c r="U613" s="357"/>
      <c r="V613" s="357"/>
      <c r="W613" s="357"/>
      <c r="X613" s="357"/>
      <c r="Y613" s="357"/>
      <c r="Z613" s="357"/>
    </row>
    <row r="614" spans="1:26" ht="11.25" customHeight="1" x14ac:dyDescent="0.2">
      <c r="A614" s="357"/>
      <c r="B614" s="415"/>
      <c r="C614" s="357"/>
      <c r="D614" s="357"/>
      <c r="E614" s="357"/>
      <c r="F614" s="357"/>
      <c r="G614" s="357"/>
      <c r="H614" s="357"/>
      <c r="I614" s="357"/>
      <c r="J614" s="357"/>
      <c r="K614" s="361"/>
      <c r="L614" s="357"/>
      <c r="M614" s="357"/>
      <c r="N614" s="357"/>
      <c r="O614" s="357"/>
      <c r="P614" s="357"/>
      <c r="Q614" s="357"/>
      <c r="R614" s="357"/>
      <c r="S614" s="357"/>
      <c r="T614" s="357"/>
      <c r="U614" s="357"/>
      <c r="V614" s="357"/>
      <c r="W614" s="357"/>
      <c r="X614" s="357"/>
      <c r="Y614" s="357"/>
      <c r="Z614" s="357"/>
    </row>
    <row r="615" spans="1:26" ht="11.25" customHeight="1" x14ac:dyDescent="0.2">
      <c r="A615" s="357"/>
      <c r="B615" s="415"/>
      <c r="C615" s="357"/>
      <c r="D615" s="357"/>
      <c r="E615" s="357"/>
      <c r="F615" s="357"/>
      <c r="G615" s="357"/>
      <c r="H615" s="357"/>
      <c r="I615" s="357"/>
      <c r="J615" s="357"/>
      <c r="K615" s="361"/>
      <c r="L615" s="357"/>
      <c r="M615" s="357"/>
      <c r="N615" s="357"/>
      <c r="O615" s="357"/>
      <c r="P615" s="357"/>
      <c r="Q615" s="357"/>
      <c r="R615" s="357"/>
      <c r="S615" s="357"/>
      <c r="T615" s="357"/>
      <c r="U615" s="357"/>
      <c r="V615" s="357"/>
      <c r="W615" s="357"/>
      <c r="X615" s="357"/>
      <c r="Y615" s="357"/>
      <c r="Z615" s="357"/>
    </row>
    <row r="616" spans="1:26" ht="11.25" customHeight="1" x14ac:dyDescent="0.2">
      <c r="A616" s="357"/>
      <c r="B616" s="415"/>
      <c r="C616" s="357"/>
      <c r="D616" s="357"/>
      <c r="E616" s="357"/>
      <c r="F616" s="357"/>
      <c r="G616" s="357"/>
      <c r="H616" s="357"/>
      <c r="I616" s="357"/>
      <c r="J616" s="357"/>
      <c r="K616" s="361"/>
      <c r="L616" s="357"/>
      <c r="M616" s="357"/>
      <c r="N616" s="357"/>
      <c r="O616" s="357"/>
      <c r="P616" s="357"/>
      <c r="Q616" s="357"/>
      <c r="R616" s="357"/>
      <c r="S616" s="357"/>
      <c r="T616" s="357"/>
      <c r="U616" s="357"/>
      <c r="V616" s="357"/>
      <c r="W616" s="357"/>
      <c r="X616" s="357"/>
      <c r="Y616" s="357"/>
      <c r="Z616" s="357"/>
    </row>
    <row r="617" spans="1:26" ht="11.25" customHeight="1" x14ac:dyDescent="0.2">
      <c r="A617" s="357"/>
      <c r="B617" s="415"/>
      <c r="C617" s="357"/>
      <c r="D617" s="357"/>
      <c r="E617" s="357"/>
      <c r="F617" s="357"/>
      <c r="G617" s="357"/>
      <c r="H617" s="357"/>
      <c r="I617" s="357"/>
      <c r="J617" s="357"/>
      <c r="K617" s="361"/>
      <c r="L617" s="357"/>
      <c r="M617" s="357"/>
      <c r="N617" s="357"/>
      <c r="O617" s="357"/>
      <c r="P617" s="357"/>
      <c r="Q617" s="357"/>
      <c r="R617" s="357"/>
      <c r="S617" s="357"/>
      <c r="T617" s="357"/>
      <c r="U617" s="357"/>
      <c r="V617" s="357"/>
      <c r="W617" s="357"/>
      <c r="X617" s="357"/>
      <c r="Y617" s="357"/>
      <c r="Z617" s="357"/>
    </row>
    <row r="618" spans="1:26" ht="11.25" customHeight="1" x14ac:dyDescent="0.2">
      <c r="A618" s="357"/>
      <c r="B618" s="415"/>
      <c r="C618" s="357"/>
      <c r="D618" s="357"/>
      <c r="E618" s="357"/>
      <c r="F618" s="357"/>
      <c r="G618" s="357"/>
      <c r="H618" s="357"/>
      <c r="I618" s="357"/>
      <c r="J618" s="357"/>
      <c r="K618" s="361"/>
      <c r="L618" s="357"/>
      <c r="M618" s="357"/>
      <c r="N618" s="357"/>
      <c r="O618" s="357"/>
      <c r="P618" s="357"/>
      <c r="Q618" s="357"/>
      <c r="R618" s="357"/>
      <c r="S618" s="357"/>
      <c r="T618" s="357"/>
      <c r="U618" s="357"/>
      <c r="V618" s="357"/>
      <c r="W618" s="357"/>
      <c r="X618" s="357"/>
      <c r="Y618" s="357"/>
      <c r="Z618" s="357"/>
    </row>
    <row r="619" spans="1:26" ht="11.25" customHeight="1" x14ac:dyDescent="0.2">
      <c r="A619" s="357"/>
      <c r="B619" s="415"/>
      <c r="C619" s="357"/>
      <c r="D619" s="357"/>
      <c r="E619" s="357"/>
      <c r="F619" s="357"/>
      <c r="G619" s="357"/>
      <c r="H619" s="357"/>
      <c r="I619" s="357"/>
      <c r="J619" s="357"/>
      <c r="K619" s="361"/>
      <c r="L619" s="357"/>
      <c r="M619" s="357"/>
      <c r="N619" s="357"/>
      <c r="O619" s="357"/>
      <c r="P619" s="357"/>
      <c r="Q619" s="357"/>
      <c r="R619" s="357"/>
      <c r="S619" s="357"/>
      <c r="T619" s="357"/>
      <c r="U619" s="357"/>
      <c r="V619" s="357"/>
      <c r="W619" s="357"/>
      <c r="X619" s="357"/>
      <c r="Y619" s="357"/>
      <c r="Z619" s="357"/>
    </row>
    <row r="620" spans="1:26" ht="11.25" customHeight="1" x14ac:dyDescent="0.2">
      <c r="A620" s="357"/>
      <c r="B620" s="415"/>
      <c r="C620" s="357"/>
      <c r="D620" s="357"/>
      <c r="E620" s="357"/>
      <c r="F620" s="357"/>
      <c r="G620" s="357"/>
      <c r="H620" s="357"/>
      <c r="I620" s="357"/>
      <c r="J620" s="357"/>
      <c r="K620" s="361"/>
      <c r="L620" s="357"/>
      <c r="M620" s="357"/>
      <c r="N620" s="357"/>
      <c r="O620" s="357"/>
      <c r="P620" s="357"/>
      <c r="Q620" s="357"/>
      <c r="R620" s="357"/>
      <c r="S620" s="357"/>
      <c r="T620" s="357"/>
      <c r="U620" s="357"/>
      <c r="V620" s="357"/>
      <c r="W620" s="357"/>
      <c r="X620" s="357"/>
      <c r="Y620" s="357"/>
      <c r="Z620" s="357"/>
    </row>
    <row r="621" spans="1:26" ht="11.25" customHeight="1" x14ac:dyDescent="0.2">
      <c r="A621" s="357"/>
      <c r="B621" s="415"/>
      <c r="C621" s="357"/>
      <c r="D621" s="357"/>
      <c r="E621" s="357"/>
      <c r="F621" s="357"/>
      <c r="G621" s="357"/>
      <c r="H621" s="357"/>
      <c r="I621" s="357"/>
      <c r="J621" s="357"/>
      <c r="K621" s="361"/>
      <c r="L621" s="357"/>
      <c r="M621" s="357"/>
      <c r="N621" s="357"/>
      <c r="O621" s="357"/>
      <c r="P621" s="357"/>
      <c r="Q621" s="357"/>
      <c r="R621" s="357"/>
      <c r="S621" s="357"/>
      <c r="T621" s="357"/>
      <c r="U621" s="357"/>
      <c r="V621" s="357"/>
      <c r="W621" s="357"/>
      <c r="X621" s="357"/>
      <c r="Y621" s="357"/>
      <c r="Z621" s="357"/>
    </row>
    <row r="622" spans="1:26" ht="11.25" customHeight="1" x14ac:dyDescent="0.2">
      <c r="A622" s="357"/>
      <c r="B622" s="415"/>
      <c r="C622" s="357"/>
      <c r="D622" s="357"/>
      <c r="E622" s="357"/>
      <c r="F622" s="357"/>
      <c r="G622" s="357"/>
      <c r="H622" s="357"/>
      <c r="I622" s="357"/>
      <c r="J622" s="357"/>
      <c r="K622" s="361"/>
      <c r="L622" s="357"/>
      <c r="M622" s="357"/>
      <c r="N622" s="357"/>
      <c r="O622" s="357"/>
      <c r="P622" s="357"/>
      <c r="Q622" s="357"/>
      <c r="R622" s="357"/>
      <c r="S622" s="357"/>
      <c r="T622" s="357"/>
      <c r="U622" s="357"/>
      <c r="V622" s="357"/>
      <c r="W622" s="357"/>
      <c r="X622" s="357"/>
      <c r="Y622" s="357"/>
      <c r="Z622" s="357"/>
    </row>
    <row r="623" spans="1:26" ht="11.25" customHeight="1" x14ac:dyDescent="0.2">
      <c r="A623" s="357"/>
      <c r="B623" s="415"/>
      <c r="C623" s="357"/>
      <c r="D623" s="357"/>
      <c r="E623" s="357"/>
      <c r="F623" s="357"/>
      <c r="G623" s="357"/>
      <c r="H623" s="357"/>
      <c r="I623" s="357"/>
      <c r="J623" s="357"/>
      <c r="K623" s="361"/>
      <c r="L623" s="357"/>
      <c r="M623" s="357"/>
      <c r="N623" s="357"/>
      <c r="O623" s="357"/>
      <c r="P623" s="357"/>
      <c r="Q623" s="357"/>
      <c r="R623" s="357"/>
      <c r="S623" s="357"/>
      <c r="T623" s="357"/>
      <c r="U623" s="357"/>
      <c r="V623" s="357"/>
      <c r="W623" s="357"/>
      <c r="X623" s="357"/>
      <c r="Y623" s="357"/>
      <c r="Z623" s="357"/>
    </row>
    <row r="624" spans="1:26" ht="11.25" customHeight="1" x14ac:dyDescent="0.2">
      <c r="A624" s="357"/>
      <c r="B624" s="415"/>
      <c r="C624" s="357"/>
      <c r="D624" s="357"/>
      <c r="E624" s="357"/>
      <c r="F624" s="357"/>
      <c r="G624" s="357"/>
      <c r="H624" s="357"/>
      <c r="I624" s="357"/>
      <c r="J624" s="357"/>
      <c r="K624" s="361"/>
      <c r="L624" s="357"/>
      <c r="M624" s="357"/>
      <c r="N624" s="357"/>
      <c r="O624" s="357"/>
      <c r="P624" s="357"/>
      <c r="Q624" s="357"/>
      <c r="R624" s="357"/>
      <c r="S624" s="357"/>
      <c r="T624" s="357"/>
      <c r="U624" s="357"/>
      <c r="V624" s="357"/>
      <c r="W624" s="357"/>
      <c r="X624" s="357"/>
      <c r="Y624" s="357"/>
      <c r="Z624" s="357"/>
    </row>
    <row r="625" spans="1:26" ht="11.25" customHeight="1" x14ac:dyDescent="0.2">
      <c r="A625" s="357"/>
      <c r="B625" s="415"/>
      <c r="C625" s="357"/>
      <c r="D625" s="357"/>
      <c r="E625" s="357"/>
      <c r="F625" s="357"/>
      <c r="G625" s="357"/>
      <c r="H625" s="357"/>
      <c r="I625" s="357"/>
      <c r="J625" s="357"/>
      <c r="K625" s="361"/>
      <c r="L625" s="357"/>
      <c r="M625" s="357"/>
      <c r="N625" s="357"/>
      <c r="O625" s="357"/>
      <c r="P625" s="357"/>
      <c r="Q625" s="357"/>
      <c r="R625" s="357"/>
      <c r="S625" s="357"/>
      <c r="T625" s="357"/>
      <c r="U625" s="357"/>
      <c r="V625" s="357"/>
      <c r="W625" s="357"/>
      <c r="X625" s="357"/>
      <c r="Y625" s="357"/>
      <c r="Z625" s="357"/>
    </row>
    <row r="626" spans="1:26" ht="11.25" customHeight="1" x14ac:dyDescent="0.2">
      <c r="A626" s="357"/>
      <c r="B626" s="415"/>
      <c r="C626" s="357"/>
      <c r="D626" s="357"/>
      <c r="E626" s="357"/>
      <c r="F626" s="357"/>
      <c r="G626" s="357"/>
      <c r="H626" s="357"/>
      <c r="I626" s="357"/>
      <c r="J626" s="357"/>
      <c r="K626" s="361"/>
      <c r="L626" s="357"/>
      <c r="M626" s="357"/>
      <c r="N626" s="357"/>
      <c r="O626" s="357"/>
      <c r="P626" s="357"/>
      <c r="Q626" s="357"/>
      <c r="R626" s="357"/>
      <c r="S626" s="357"/>
      <c r="T626" s="357"/>
      <c r="U626" s="357"/>
      <c r="V626" s="357"/>
      <c r="W626" s="357"/>
      <c r="X626" s="357"/>
      <c r="Y626" s="357"/>
      <c r="Z626" s="357"/>
    </row>
    <row r="627" spans="1:26" ht="11.25" customHeight="1" x14ac:dyDescent="0.2">
      <c r="A627" s="357"/>
      <c r="B627" s="415"/>
      <c r="C627" s="357"/>
      <c r="D627" s="357"/>
      <c r="E627" s="357"/>
      <c r="F627" s="357"/>
      <c r="G627" s="357"/>
      <c r="H627" s="357"/>
      <c r="I627" s="357"/>
      <c r="J627" s="357"/>
      <c r="K627" s="361"/>
      <c r="L627" s="357"/>
      <c r="M627" s="357"/>
      <c r="N627" s="357"/>
      <c r="O627" s="357"/>
      <c r="P627" s="357"/>
      <c r="Q627" s="357"/>
      <c r="R627" s="357"/>
      <c r="S627" s="357"/>
      <c r="T627" s="357"/>
      <c r="U627" s="357"/>
      <c r="V627" s="357"/>
      <c r="W627" s="357"/>
      <c r="X627" s="357"/>
      <c r="Y627" s="357"/>
      <c r="Z627" s="357"/>
    </row>
    <row r="628" spans="1:26" ht="11.25" customHeight="1" x14ac:dyDescent="0.2">
      <c r="A628" s="357"/>
      <c r="B628" s="415"/>
      <c r="C628" s="357"/>
      <c r="D628" s="357"/>
      <c r="E628" s="357"/>
      <c r="F628" s="357"/>
      <c r="G628" s="357"/>
      <c r="H628" s="357"/>
      <c r="I628" s="357"/>
      <c r="J628" s="357"/>
      <c r="K628" s="361"/>
      <c r="L628" s="357"/>
      <c r="M628" s="357"/>
      <c r="N628" s="357"/>
      <c r="O628" s="357"/>
      <c r="P628" s="357"/>
      <c r="Q628" s="357"/>
      <c r="R628" s="357"/>
      <c r="S628" s="357"/>
      <c r="T628" s="357"/>
      <c r="U628" s="357"/>
      <c r="V628" s="357"/>
      <c r="W628" s="357"/>
      <c r="X628" s="357"/>
      <c r="Y628" s="357"/>
      <c r="Z628" s="357"/>
    </row>
    <row r="629" spans="1:26" ht="11.25" customHeight="1" x14ac:dyDescent="0.2">
      <c r="A629" s="357"/>
      <c r="B629" s="415"/>
      <c r="C629" s="357"/>
      <c r="D629" s="357"/>
      <c r="E629" s="357"/>
      <c r="F629" s="357"/>
      <c r="G629" s="357"/>
      <c r="H629" s="357"/>
      <c r="I629" s="357"/>
      <c r="J629" s="357"/>
      <c r="K629" s="361"/>
      <c r="L629" s="357"/>
      <c r="M629" s="357"/>
      <c r="N629" s="357"/>
      <c r="O629" s="357"/>
      <c r="P629" s="357"/>
      <c r="Q629" s="357"/>
      <c r="R629" s="357"/>
      <c r="S629" s="357"/>
      <c r="T629" s="357"/>
      <c r="U629" s="357"/>
      <c r="V629" s="357"/>
      <c r="W629" s="357"/>
      <c r="X629" s="357"/>
      <c r="Y629" s="357"/>
      <c r="Z629" s="357"/>
    </row>
    <row r="630" spans="1:26" ht="11.25" customHeight="1" x14ac:dyDescent="0.2">
      <c r="A630" s="357"/>
      <c r="B630" s="415"/>
      <c r="C630" s="357"/>
      <c r="D630" s="357"/>
      <c r="E630" s="357"/>
      <c r="F630" s="357"/>
      <c r="G630" s="357"/>
      <c r="H630" s="357"/>
      <c r="I630" s="357"/>
      <c r="J630" s="357"/>
      <c r="K630" s="361"/>
      <c r="L630" s="357"/>
      <c r="M630" s="357"/>
      <c r="N630" s="357"/>
      <c r="O630" s="357"/>
      <c r="P630" s="357"/>
      <c r="Q630" s="357"/>
      <c r="R630" s="357"/>
      <c r="S630" s="357"/>
      <c r="T630" s="357"/>
      <c r="U630" s="357"/>
      <c r="V630" s="357"/>
      <c r="W630" s="357"/>
      <c r="X630" s="357"/>
      <c r="Y630" s="357"/>
      <c r="Z630" s="357"/>
    </row>
    <row r="631" spans="1:26" ht="11.25" customHeight="1" x14ac:dyDescent="0.2">
      <c r="A631" s="357"/>
      <c r="B631" s="415"/>
      <c r="C631" s="357"/>
      <c r="D631" s="357"/>
      <c r="E631" s="357"/>
      <c r="F631" s="357"/>
      <c r="G631" s="357"/>
      <c r="H631" s="357"/>
      <c r="I631" s="357"/>
      <c r="J631" s="357"/>
      <c r="K631" s="361"/>
      <c r="L631" s="357"/>
      <c r="M631" s="357"/>
      <c r="N631" s="357"/>
      <c r="O631" s="357"/>
      <c r="P631" s="357"/>
      <c r="Q631" s="357"/>
      <c r="R631" s="357"/>
      <c r="S631" s="357"/>
      <c r="T631" s="357"/>
      <c r="U631" s="357"/>
      <c r="V631" s="357"/>
      <c r="W631" s="357"/>
      <c r="X631" s="357"/>
      <c r="Y631" s="357"/>
      <c r="Z631" s="357"/>
    </row>
    <row r="632" spans="1:26" ht="11.25" customHeight="1" x14ac:dyDescent="0.2">
      <c r="A632" s="357"/>
      <c r="B632" s="415"/>
      <c r="C632" s="357"/>
      <c r="D632" s="357"/>
      <c r="E632" s="357"/>
      <c r="F632" s="357"/>
      <c r="G632" s="357"/>
      <c r="H632" s="357"/>
      <c r="I632" s="357"/>
      <c r="J632" s="357"/>
      <c r="K632" s="361"/>
      <c r="L632" s="357"/>
      <c r="M632" s="357"/>
      <c r="N632" s="357"/>
      <c r="O632" s="357"/>
      <c r="P632" s="357"/>
      <c r="Q632" s="357"/>
      <c r="R632" s="357"/>
      <c r="S632" s="357"/>
      <c r="T632" s="357"/>
      <c r="U632" s="357"/>
      <c r="V632" s="357"/>
      <c r="W632" s="357"/>
      <c r="X632" s="357"/>
      <c r="Y632" s="357"/>
      <c r="Z632" s="357"/>
    </row>
    <row r="633" spans="1:26" ht="11.25" customHeight="1" x14ac:dyDescent="0.2">
      <c r="A633" s="357"/>
      <c r="B633" s="415"/>
      <c r="C633" s="357"/>
      <c r="D633" s="357"/>
      <c r="E633" s="357"/>
      <c r="F633" s="357"/>
      <c r="G633" s="357"/>
      <c r="H633" s="357"/>
      <c r="I633" s="357"/>
      <c r="J633" s="357"/>
      <c r="K633" s="361"/>
      <c r="L633" s="357"/>
      <c r="M633" s="357"/>
      <c r="N633" s="357"/>
      <c r="O633" s="357"/>
      <c r="P633" s="357"/>
      <c r="Q633" s="357"/>
      <c r="R633" s="357"/>
      <c r="S633" s="357"/>
      <c r="T633" s="357"/>
      <c r="U633" s="357"/>
      <c r="V633" s="357"/>
      <c r="W633" s="357"/>
      <c r="X633" s="357"/>
      <c r="Y633" s="357"/>
      <c r="Z633" s="357"/>
    </row>
    <row r="634" spans="1:26" ht="11.25" customHeight="1" x14ac:dyDescent="0.2">
      <c r="A634" s="357"/>
      <c r="B634" s="415"/>
      <c r="C634" s="357"/>
      <c r="D634" s="357"/>
      <c r="E634" s="357"/>
      <c r="F634" s="357"/>
      <c r="G634" s="357"/>
      <c r="H634" s="357"/>
      <c r="I634" s="357"/>
      <c r="J634" s="357"/>
      <c r="K634" s="361"/>
      <c r="L634" s="357"/>
      <c r="M634" s="357"/>
      <c r="N634" s="357"/>
      <c r="O634" s="357"/>
      <c r="P634" s="357"/>
      <c r="Q634" s="357"/>
      <c r="R634" s="357"/>
      <c r="S634" s="357"/>
      <c r="T634" s="357"/>
      <c r="U634" s="357"/>
      <c r="V634" s="357"/>
      <c r="W634" s="357"/>
      <c r="X634" s="357"/>
      <c r="Y634" s="357"/>
      <c r="Z634" s="357"/>
    </row>
    <row r="635" spans="1:26" ht="11.25" customHeight="1" x14ac:dyDescent="0.2">
      <c r="A635" s="357"/>
      <c r="B635" s="415"/>
      <c r="C635" s="357"/>
      <c r="D635" s="357"/>
      <c r="E635" s="357"/>
      <c r="F635" s="357"/>
      <c r="G635" s="357"/>
      <c r="H635" s="357"/>
      <c r="I635" s="357"/>
      <c r="J635" s="357"/>
      <c r="K635" s="361"/>
      <c r="L635" s="357"/>
      <c r="M635" s="357"/>
      <c r="N635" s="357"/>
      <c r="O635" s="357"/>
      <c r="P635" s="357"/>
      <c r="Q635" s="357"/>
      <c r="R635" s="357"/>
      <c r="S635" s="357"/>
      <c r="T635" s="357"/>
      <c r="U635" s="357"/>
      <c r="V635" s="357"/>
      <c r="W635" s="357"/>
      <c r="X635" s="357"/>
      <c r="Y635" s="357"/>
      <c r="Z635" s="357"/>
    </row>
    <row r="636" spans="1:26" ht="11.25" customHeight="1" x14ac:dyDescent="0.2">
      <c r="A636" s="357"/>
      <c r="B636" s="415"/>
      <c r="C636" s="357"/>
      <c r="D636" s="357"/>
      <c r="E636" s="357"/>
      <c r="F636" s="357"/>
      <c r="G636" s="357"/>
      <c r="H636" s="357"/>
      <c r="I636" s="357"/>
      <c r="J636" s="357"/>
      <c r="K636" s="361"/>
      <c r="L636" s="357"/>
      <c r="M636" s="357"/>
      <c r="N636" s="357"/>
      <c r="O636" s="357"/>
      <c r="P636" s="357"/>
      <c r="Q636" s="357"/>
      <c r="R636" s="357"/>
      <c r="S636" s="357"/>
      <c r="T636" s="357"/>
      <c r="U636" s="357"/>
      <c r="V636" s="357"/>
      <c r="W636" s="357"/>
      <c r="X636" s="357"/>
      <c r="Y636" s="357"/>
      <c r="Z636" s="357"/>
    </row>
    <row r="637" spans="1:26" ht="11.25" customHeight="1" x14ac:dyDescent="0.2">
      <c r="A637" s="357"/>
      <c r="B637" s="415"/>
      <c r="C637" s="357"/>
      <c r="D637" s="357"/>
      <c r="E637" s="357"/>
      <c r="F637" s="357"/>
      <c r="G637" s="357"/>
      <c r="H637" s="357"/>
      <c r="I637" s="357"/>
      <c r="J637" s="357"/>
      <c r="K637" s="361"/>
      <c r="L637" s="357"/>
      <c r="M637" s="357"/>
      <c r="N637" s="357"/>
      <c r="O637" s="357"/>
      <c r="P637" s="357"/>
      <c r="Q637" s="357"/>
      <c r="R637" s="357"/>
      <c r="S637" s="357"/>
      <c r="T637" s="357"/>
      <c r="U637" s="357"/>
      <c r="V637" s="357"/>
      <c r="W637" s="357"/>
      <c r="X637" s="357"/>
      <c r="Y637" s="357"/>
      <c r="Z637" s="357"/>
    </row>
    <row r="638" spans="1:26" ht="11.25" customHeight="1" x14ac:dyDescent="0.2">
      <c r="A638" s="357"/>
      <c r="B638" s="415"/>
      <c r="C638" s="357"/>
      <c r="D638" s="357"/>
      <c r="E638" s="357"/>
      <c r="F638" s="357"/>
      <c r="G638" s="357"/>
      <c r="H638" s="357"/>
      <c r="I638" s="357"/>
      <c r="J638" s="357"/>
      <c r="K638" s="361"/>
      <c r="L638" s="357"/>
      <c r="M638" s="357"/>
      <c r="N638" s="357"/>
      <c r="O638" s="357"/>
      <c r="P638" s="357"/>
      <c r="Q638" s="357"/>
      <c r="R638" s="357"/>
      <c r="S638" s="357"/>
      <c r="T638" s="357"/>
      <c r="U638" s="357"/>
      <c r="V638" s="357"/>
      <c r="W638" s="357"/>
      <c r="X638" s="357"/>
      <c r="Y638" s="357"/>
      <c r="Z638" s="357"/>
    </row>
    <row r="639" spans="1:26" ht="11.25" customHeight="1" x14ac:dyDescent="0.2">
      <c r="A639" s="357"/>
      <c r="B639" s="415"/>
      <c r="C639" s="357"/>
      <c r="D639" s="357"/>
      <c r="E639" s="357"/>
      <c r="F639" s="357"/>
      <c r="G639" s="357"/>
      <c r="H639" s="357"/>
      <c r="I639" s="357"/>
      <c r="J639" s="357"/>
      <c r="K639" s="361"/>
      <c r="L639" s="357"/>
      <c r="M639" s="357"/>
      <c r="N639" s="357"/>
      <c r="O639" s="357"/>
      <c r="P639" s="357"/>
      <c r="Q639" s="357"/>
      <c r="R639" s="357"/>
      <c r="S639" s="357"/>
      <c r="T639" s="357"/>
      <c r="U639" s="357"/>
      <c r="V639" s="357"/>
      <c r="W639" s="357"/>
      <c r="X639" s="357"/>
      <c r="Y639" s="357"/>
      <c r="Z639" s="357"/>
    </row>
    <row r="640" spans="1:26" ht="11.25" customHeight="1" x14ac:dyDescent="0.2">
      <c r="A640" s="357"/>
      <c r="B640" s="415"/>
      <c r="C640" s="357"/>
      <c r="D640" s="357"/>
      <c r="E640" s="357"/>
      <c r="F640" s="357"/>
      <c r="G640" s="357"/>
      <c r="H640" s="357"/>
      <c r="I640" s="357"/>
      <c r="J640" s="357"/>
      <c r="K640" s="361"/>
      <c r="L640" s="357"/>
      <c r="M640" s="357"/>
      <c r="N640" s="357"/>
      <c r="O640" s="357"/>
      <c r="P640" s="357"/>
      <c r="Q640" s="357"/>
      <c r="R640" s="357"/>
      <c r="S640" s="357"/>
      <c r="T640" s="357"/>
      <c r="U640" s="357"/>
      <c r="V640" s="357"/>
      <c r="W640" s="357"/>
      <c r="X640" s="357"/>
      <c r="Y640" s="357"/>
      <c r="Z640" s="357"/>
    </row>
    <row r="641" spans="1:26" ht="11.25" customHeight="1" x14ac:dyDescent="0.2">
      <c r="A641" s="357"/>
      <c r="B641" s="415"/>
      <c r="C641" s="357"/>
      <c r="D641" s="357"/>
      <c r="E641" s="357"/>
      <c r="F641" s="357"/>
      <c r="G641" s="357"/>
      <c r="H641" s="357"/>
      <c r="I641" s="357"/>
      <c r="J641" s="357"/>
      <c r="K641" s="361"/>
      <c r="L641" s="357"/>
      <c r="M641" s="357"/>
      <c r="N641" s="357"/>
      <c r="O641" s="357"/>
      <c r="P641" s="357"/>
      <c r="Q641" s="357"/>
      <c r="R641" s="357"/>
      <c r="S641" s="357"/>
      <c r="T641" s="357"/>
      <c r="U641" s="357"/>
      <c r="V641" s="357"/>
      <c r="W641" s="357"/>
      <c r="X641" s="357"/>
      <c r="Y641" s="357"/>
      <c r="Z641" s="357"/>
    </row>
    <row r="642" spans="1:26" ht="11.25" customHeight="1" x14ac:dyDescent="0.2">
      <c r="A642" s="357"/>
      <c r="B642" s="415"/>
      <c r="C642" s="357"/>
      <c r="D642" s="357"/>
      <c r="E642" s="357"/>
      <c r="F642" s="357"/>
      <c r="G642" s="357"/>
      <c r="H642" s="357"/>
      <c r="I642" s="357"/>
      <c r="J642" s="357"/>
      <c r="K642" s="361"/>
      <c r="L642" s="357"/>
      <c r="M642" s="357"/>
      <c r="N642" s="357"/>
      <c r="O642" s="357"/>
      <c r="P642" s="357"/>
      <c r="Q642" s="357"/>
      <c r="R642" s="357"/>
      <c r="S642" s="357"/>
      <c r="T642" s="357"/>
      <c r="U642" s="357"/>
      <c r="V642" s="357"/>
      <c r="W642" s="357"/>
      <c r="X642" s="357"/>
      <c r="Y642" s="357"/>
      <c r="Z642" s="357"/>
    </row>
    <row r="643" spans="1:26" ht="11.25" customHeight="1" x14ac:dyDescent="0.2">
      <c r="A643" s="357"/>
      <c r="B643" s="415"/>
      <c r="C643" s="357"/>
      <c r="D643" s="357"/>
      <c r="E643" s="357"/>
      <c r="F643" s="357"/>
      <c r="G643" s="357"/>
      <c r="H643" s="357"/>
      <c r="I643" s="357"/>
      <c r="J643" s="357"/>
      <c r="K643" s="361"/>
      <c r="L643" s="357"/>
      <c r="M643" s="357"/>
      <c r="N643" s="357"/>
      <c r="O643" s="357"/>
      <c r="P643" s="357"/>
      <c r="Q643" s="357"/>
      <c r="R643" s="357"/>
      <c r="S643" s="357"/>
      <c r="T643" s="357"/>
      <c r="U643" s="357"/>
      <c r="V643" s="357"/>
      <c r="W643" s="357"/>
      <c r="X643" s="357"/>
      <c r="Y643" s="357"/>
      <c r="Z643" s="357"/>
    </row>
    <row r="644" spans="1:26" ht="11.25" customHeight="1" x14ac:dyDescent="0.2">
      <c r="A644" s="357"/>
      <c r="B644" s="415"/>
      <c r="C644" s="357"/>
      <c r="D644" s="357"/>
      <c r="E644" s="357"/>
      <c r="F644" s="357"/>
      <c r="G644" s="357"/>
      <c r="H644" s="357"/>
      <c r="I644" s="357"/>
      <c r="J644" s="357"/>
      <c r="K644" s="361"/>
      <c r="L644" s="357"/>
      <c r="M644" s="357"/>
      <c r="N644" s="357"/>
      <c r="O644" s="357"/>
      <c r="P644" s="357"/>
      <c r="Q644" s="357"/>
      <c r="R644" s="357"/>
      <c r="S644" s="357"/>
      <c r="T644" s="357"/>
      <c r="U644" s="357"/>
      <c r="V644" s="357"/>
      <c r="W644" s="357"/>
      <c r="X644" s="357"/>
      <c r="Y644" s="357"/>
      <c r="Z644" s="357"/>
    </row>
    <row r="645" spans="1:26" ht="11.25" customHeight="1" x14ac:dyDescent="0.2">
      <c r="A645" s="357"/>
      <c r="B645" s="415"/>
      <c r="C645" s="357"/>
      <c r="D645" s="357"/>
      <c r="E645" s="357"/>
      <c r="F645" s="357"/>
      <c r="G645" s="357"/>
      <c r="H645" s="357"/>
      <c r="I645" s="357"/>
      <c r="J645" s="357"/>
      <c r="K645" s="361"/>
      <c r="L645" s="357"/>
      <c r="M645" s="357"/>
      <c r="N645" s="357"/>
      <c r="O645" s="357"/>
      <c r="P645" s="357"/>
      <c r="Q645" s="357"/>
      <c r="R645" s="357"/>
      <c r="S645" s="357"/>
      <c r="T645" s="357"/>
      <c r="U645" s="357"/>
      <c r="V645" s="357"/>
      <c r="W645" s="357"/>
      <c r="X645" s="357"/>
      <c r="Y645" s="357"/>
      <c r="Z645" s="357"/>
    </row>
    <row r="646" spans="1:26" ht="11.25" customHeight="1" x14ac:dyDescent="0.2">
      <c r="A646" s="357"/>
      <c r="B646" s="415"/>
      <c r="C646" s="357"/>
      <c r="D646" s="357"/>
      <c r="E646" s="357"/>
      <c r="F646" s="357"/>
      <c r="G646" s="357"/>
      <c r="H646" s="357"/>
      <c r="I646" s="357"/>
      <c r="J646" s="357"/>
      <c r="K646" s="361"/>
      <c r="L646" s="357"/>
      <c r="M646" s="357"/>
      <c r="N646" s="357"/>
      <c r="O646" s="357"/>
      <c r="P646" s="357"/>
      <c r="Q646" s="357"/>
      <c r="R646" s="357"/>
      <c r="S646" s="357"/>
      <c r="T646" s="357"/>
      <c r="U646" s="357"/>
      <c r="V646" s="357"/>
      <c r="W646" s="357"/>
      <c r="X646" s="357"/>
      <c r="Y646" s="357"/>
      <c r="Z646" s="357"/>
    </row>
    <row r="647" spans="1:26" ht="11.25" customHeight="1" x14ac:dyDescent="0.2">
      <c r="A647" s="357"/>
      <c r="B647" s="415"/>
      <c r="C647" s="357"/>
      <c r="D647" s="357"/>
      <c r="E647" s="357"/>
      <c r="F647" s="357"/>
      <c r="G647" s="357"/>
      <c r="H647" s="357"/>
      <c r="I647" s="357"/>
      <c r="J647" s="357"/>
      <c r="K647" s="361"/>
      <c r="L647" s="357"/>
      <c r="M647" s="357"/>
      <c r="N647" s="357"/>
      <c r="O647" s="357"/>
      <c r="P647" s="357"/>
      <c r="Q647" s="357"/>
      <c r="R647" s="357"/>
      <c r="S647" s="357"/>
      <c r="T647" s="357"/>
      <c r="U647" s="357"/>
      <c r="V647" s="357"/>
      <c r="W647" s="357"/>
      <c r="X647" s="357"/>
      <c r="Y647" s="357"/>
      <c r="Z647" s="357"/>
    </row>
    <row r="648" spans="1:26" ht="11.25" customHeight="1" x14ac:dyDescent="0.2">
      <c r="A648" s="357"/>
      <c r="B648" s="415"/>
      <c r="C648" s="357"/>
      <c r="D648" s="357"/>
      <c r="E648" s="357"/>
      <c r="F648" s="357"/>
      <c r="G648" s="357"/>
      <c r="H648" s="357"/>
      <c r="I648" s="357"/>
      <c r="J648" s="357"/>
      <c r="K648" s="361"/>
      <c r="L648" s="357"/>
      <c r="M648" s="357"/>
      <c r="N648" s="357"/>
      <c r="O648" s="357"/>
      <c r="P648" s="357"/>
      <c r="Q648" s="357"/>
      <c r="R648" s="357"/>
      <c r="S648" s="357"/>
      <c r="T648" s="357"/>
      <c r="U648" s="357"/>
      <c r="V648" s="357"/>
      <c r="W648" s="357"/>
      <c r="X648" s="357"/>
      <c r="Y648" s="357"/>
      <c r="Z648" s="357"/>
    </row>
    <row r="649" spans="1:26" ht="11.25" customHeight="1" x14ac:dyDescent="0.2">
      <c r="A649" s="357"/>
      <c r="B649" s="415"/>
      <c r="C649" s="357"/>
      <c r="D649" s="357"/>
      <c r="E649" s="357"/>
      <c r="F649" s="357"/>
      <c r="G649" s="357"/>
      <c r="H649" s="357"/>
      <c r="I649" s="357"/>
      <c r="J649" s="357"/>
      <c r="K649" s="361"/>
      <c r="L649" s="357"/>
      <c r="M649" s="357"/>
      <c r="N649" s="357"/>
      <c r="O649" s="357"/>
      <c r="P649" s="357"/>
      <c r="Q649" s="357"/>
      <c r="R649" s="357"/>
      <c r="S649" s="357"/>
      <c r="T649" s="357"/>
      <c r="U649" s="357"/>
      <c r="V649" s="357"/>
      <c r="W649" s="357"/>
      <c r="X649" s="357"/>
      <c r="Y649" s="357"/>
      <c r="Z649" s="357"/>
    </row>
    <row r="650" spans="1:26" ht="11.25" customHeight="1" x14ac:dyDescent="0.2">
      <c r="A650" s="357"/>
      <c r="B650" s="415"/>
      <c r="C650" s="357"/>
      <c r="D650" s="357"/>
      <c r="E650" s="357"/>
      <c r="F650" s="357"/>
      <c r="G650" s="357"/>
      <c r="H650" s="357"/>
      <c r="I650" s="357"/>
      <c r="J650" s="357"/>
      <c r="K650" s="361"/>
      <c r="L650" s="357"/>
      <c r="M650" s="357"/>
      <c r="N650" s="357"/>
      <c r="O650" s="357"/>
      <c r="P650" s="357"/>
      <c r="Q650" s="357"/>
      <c r="R650" s="357"/>
      <c r="S650" s="357"/>
      <c r="T650" s="357"/>
      <c r="U650" s="357"/>
      <c r="V650" s="357"/>
      <c r="W650" s="357"/>
      <c r="X650" s="357"/>
      <c r="Y650" s="357"/>
      <c r="Z650" s="357"/>
    </row>
    <row r="651" spans="1:26" ht="11.25" customHeight="1" x14ac:dyDescent="0.2">
      <c r="A651" s="357"/>
      <c r="B651" s="415"/>
      <c r="C651" s="357"/>
      <c r="D651" s="357"/>
      <c r="E651" s="357"/>
      <c r="F651" s="357"/>
      <c r="G651" s="357"/>
      <c r="H651" s="357"/>
      <c r="I651" s="357"/>
      <c r="J651" s="357"/>
      <c r="K651" s="361"/>
      <c r="L651" s="357"/>
      <c r="M651" s="357"/>
      <c r="N651" s="357"/>
      <c r="O651" s="357"/>
      <c r="P651" s="357"/>
      <c r="Q651" s="357"/>
      <c r="R651" s="357"/>
      <c r="S651" s="357"/>
      <c r="T651" s="357"/>
      <c r="U651" s="357"/>
      <c r="V651" s="357"/>
      <c r="W651" s="357"/>
      <c r="X651" s="357"/>
      <c r="Y651" s="357"/>
      <c r="Z651" s="357"/>
    </row>
    <row r="652" spans="1:26" ht="11.25" customHeight="1" x14ac:dyDescent="0.2">
      <c r="A652" s="357"/>
      <c r="B652" s="415"/>
      <c r="C652" s="357"/>
      <c r="D652" s="357"/>
      <c r="E652" s="357"/>
      <c r="F652" s="357"/>
      <c r="G652" s="357"/>
      <c r="H652" s="357"/>
      <c r="I652" s="357"/>
      <c r="J652" s="357"/>
      <c r="K652" s="361"/>
      <c r="L652" s="357"/>
      <c r="M652" s="357"/>
      <c r="N652" s="357"/>
      <c r="O652" s="357"/>
      <c r="P652" s="357"/>
      <c r="Q652" s="357"/>
      <c r="R652" s="357"/>
      <c r="S652" s="357"/>
      <c r="T652" s="357"/>
      <c r="U652" s="357"/>
      <c r="V652" s="357"/>
      <c r="W652" s="357"/>
      <c r="X652" s="357"/>
      <c r="Y652" s="357"/>
      <c r="Z652" s="357"/>
    </row>
    <row r="653" spans="1:26" ht="11.25" customHeight="1" x14ac:dyDescent="0.2">
      <c r="A653" s="357"/>
      <c r="B653" s="415"/>
      <c r="C653" s="357"/>
      <c r="D653" s="357"/>
      <c r="E653" s="357"/>
      <c r="F653" s="357"/>
      <c r="G653" s="357"/>
      <c r="H653" s="357"/>
      <c r="I653" s="357"/>
      <c r="J653" s="357"/>
      <c r="K653" s="361"/>
      <c r="L653" s="357"/>
      <c r="M653" s="357"/>
      <c r="N653" s="357"/>
      <c r="O653" s="357"/>
      <c r="P653" s="357"/>
      <c r="Q653" s="357"/>
      <c r="R653" s="357"/>
      <c r="S653" s="357"/>
      <c r="T653" s="357"/>
      <c r="U653" s="357"/>
      <c r="V653" s="357"/>
      <c r="W653" s="357"/>
      <c r="X653" s="357"/>
      <c r="Y653" s="357"/>
      <c r="Z653" s="357"/>
    </row>
    <row r="654" spans="1:26" ht="11.25" customHeight="1" x14ac:dyDescent="0.2">
      <c r="A654" s="357"/>
      <c r="B654" s="415"/>
      <c r="C654" s="357"/>
      <c r="D654" s="357"/>
      <c r="E654" s="357"/>
      <c r="F654" s="357"/>
      <c r="G654" s="357"/>
      <c r="H654" s="357"/>
      <c r="I654" s="357"/>
      <c r="J654" s="357"/>
      <c r="K654" s="361"/>
      <c r="L654" s="357"/>
      <c r="M654" s="357"/>
      <c r="N654" s="357"/>
      <c r="O654" s="357"/>
      <c r="P654" s="357"/>
      <c r="Q654" s="357"/>
      <c r="R654" s="357"/>
      <c r="S654" s="357"/>
      <c r="T654" s="357"/>
      <c r="U654" s="357"/>
      <c r="V654" s="357"/>
      <c r="W654" s="357"/>
      <c r="X654" s="357"/>
      <c r="Y654" s="357"/>
      <c r="Z654" s="357"/>
    </row>
    <row r="655" spans="1:26" ht="11.25" customHeight="1" x14ac:dyDescent="0.2">
      <c r="A655" s="357"/>
      <c r="B655" s="415"/>
      <c r="C655" s="357"/>
      <c r="D655" s="357"/>
      <c r="E655" s="357"/>
      <c r="F655" s="357"/>
      <c r="G655" s="357"/>
      <c r="H655" s="357"/>
      <c r="I655" s="357"/>
      <c r="J655" s="357"/>
      <c r="K655" s="361"/>
      <c r="L655" s="357"/>
      <c r="M655" s="357"/>
      <c r="N655" s="357"/>
      <c r="O655" s="357"/>
      <c r="P655" s="357"/>
      <c r="Q655" s="357"/>
      <c r="R655" s="357"/>
      <c r="S655" s="357"/>
      <c r="T655" s="357"/>
      <c r="U655" s="357"/>
      <c r="V655" s="357"/>
      <c r="W655" s="357"/>
      <c r="X655" s="357"/>
      <c r="Y655" s="357"/>
      <c r="Z655" s="357"/>
    </row>
    <row r="656" spans="1:26" ht="11.25" customHeight="1" x14ac:dyDescent="0.2">
      <c r="A656" s="357"/>
      <c r="B656" s="415"/>
      <c r="C656" s="357"/>
      <c r="D656" s="357"/>
      <c r="E656" s="357"/>
      <c r="F656" s="357"/>
      <c r="G656" s="357"/>
      <c r="H656" s="357"/>
      <c r="I656" s="357"/>
      <c r="J656" s="357"/>
      <c r="K656" s="361"/>
      <c r="L656" s="357"/>
      <c r="M656" s="357"/>
      <c r="N656" s="357"/>
      <c r="O656" s="357"/>
      <c r="P656" s="357"/>
      <c r="Q656" s="357"/>
      <c r="R656" s="357"/>
      <c r="S656" s="357"/>
      <c r="T656" s="357"/>
      <c r="U656" s="357"/>
      <c r="V656" s="357"/>
      <c r="W656" s="357"/>
      <c r="X656" s="357"/>
      <c r="Y656" s="357"/>
      <c r="Z656" s="357"/>
    </row>
    <row r="657" spans="1:26" ht="11.25" customHeight="1" x14ac:dyDescent="0.2">
      <c r="A657" s="357"/>
      <c r="B657" s="415"/>
      <c r="C657" s="357"/>
      <c r="D657" s="357"/>
      <c r="E657" s="357"/>
      <c r="F657" s="357"/>
      <c r="G657" s="357"/>
      <c r="H657" s="357"/>
      <c r="I657" s="357"/>
      <c r="J657" s="357"/>
      <c r="K657" s="361"/>
      <c r="L657" s="357"/>
      <c r="M657" s="357"/>
      <c r="N657" s="357"/>
      <c r="O657" s="357"/>
      <c r="P657" s="357"/>
      <c r="Q657" s="357"/>
      <c r="R657" s="357"/>
      <c r="S657" s="357"/>
      <c r="T657" s="357"/>
      <c r="U657" s="357"/>
      <c r="V657" s="357"/>
      <c r="W657" s="357"/>
      <c r="X657" s="357"/>
      <c r="Y657" s="357"/>
      <c r="Z657" s="357"/>
    </row>
    <row r="658" spans="1:26" ht="11.25" customHeight="1" x14ac:dyDescent="0.2">
      <c r="A658" s="357"/>
      <c r="B658" s="415"/>
      <c r="C658" s="357"/>
      <c r="D658" s="357"/>
      <c r="E658" s="357"/>
      <c r="F658" s="357"/>
      <c r="G658" s="357"/>
      <c r="H658" s="357"/>
      <c r="I658" s="357"/>
      <c r="J658" s="357"/>
      <c r="K658" s="361"/>
      <c r="L658" s="357"/>
      <c r="M658" s="357"/>
      <c r="N658" s="357"/>
      <c r="O658" s="357"/>
      <c r="P658" s="357"/>
      <c r="Q658" s="357"/>
      <c r="R658" s="357"/>
      <c r="S658" s="357"/>
      <c r="T658" s="357"/>
      <c r="U658" s="357"/>
      <c r="V658" s="357"/>
      <c r="W658" s="357"/>
      <c r="X658" s="357"/>
      <c r="Y658" s="357"/>
      <c r="Z658" s="357"/>
    </row>
    <row r="659" spans="1:26" ht="11.25" customHeight="1" x14ac:dyDescent="0.2">
      <c r="A659" s="357"/>
      <c r="B659" s="415"/>
      <c r="C659" s="357"/>
      <c r="D659" s="357"/>
      <c r="E659" s="357"/>
      <c r="F659" s="357"/>
      <c r="G659" s="357"/>
      <c r="H659" s="357"/>
      <c r="I659" s="357"/>
      <c r="J659" s="357"/>
      <c r="K659" s="361"/>
      <c r="L659" s="357"/>
      <c r="M659" s="357"/>
      <c r="N659" s="357"/>
      <c r="O659" s="357"/>
      <c r="P659" s="357"/>
      <c r="Q659" s="357"/>
      <c r="R659" s="357"/>
      <c r="S659" s="357"/>
      <c r="T659" s="357"/>
      <c r="U659" s="357"/>
      <c r="V659" s="357"/>
      <c r="W659" s="357"/>
      <c r="X659" s="357"/>
      <c r="Y659" s="357"/>
      <c r="Z659" s="357"/>
    </row>
    <row r="660" spans="1:26" ht="11.25" customHeight="1" x14ac:dyDescent="0.2">
      <c r="A660" s="357"/>
      <c r="B660" s="415"/>
      <c r="C660" s="357"/>
      <c r="D660" s="357"/>
      <c r="E660" s="357"/>
      <c r="F660" s="357"/>
      <c r="G660" s="357"/>
      <c r="H660" s="357"/>
      <c r="I660" s="357"/>
      <c r="J660" s="357"/>
      <c r="K660" s="361"/>
      <c r="L660" s="357"/>
      <c r="M660" s="357"/>
      <c r="N660" s="357"/>
      <c r="O660" s="357"/>
      <c r="P660" s="357"/>
      <c r="Q660" s="357"/>
      <c r="R660" s="357"/>
      <c r="S660" s="357"/>
      <c r="T660" s="357"/>
      <c r="U660" s="357"/>
      <c r="V660" s="357"/>
      <c r="W660" s="357"/>
      <c r="X660" s="357"/>
      <c r="Y660" s="357"/>
      <c r="Z660" s="357"/>
    </row>
    <row r="661" spans="1:26" ht="11.25" customHeight="1" x14ac:dyDescent="0.2">
      <c r="A661" s="357"/>
      <c r="B661" s="415"/>
      <c r="C661" s="357"/>
      <c r="D661" s="357"/>
      <c r="E661" s="357"/>
      <c r="F661" s="357"/>
      <c r="G661" s="357"/>
      <c r="H661" s="357"/>
      <c r="I661" s="357"/>
      <c r="J661" s="357"/>
      <c r="K661" s="361"/>
      <c r="L661" s="357"/>
      <c r="M661" s="357"/>
      <c r="N661" s="357"/>
      <c r="O661" s="357"/>
      <c r="P661" s="357"/>
      <c r="Q661" s="357"/>
      <c r="R661" s="357"/>
      <c r="S661" s="357"/>
      <c r="T661" s="357"/>
      <c r="U661" s="357"/>
      <c r="V661" s="357"/>
      <c r="W661" s="357"/>
      <c r="X661" s="357"/>
      <c r="Y661" s="357"/>
      <c r="Z661" s="357"/>
    </row>
    <row r="662" spans="1:26" ht="11.25" customHeight="1" x14ac:dyDescent="0.2">
      <c r="A662" s="357"/>
      <c r="B662" s="415"/>
      <c r="C662" s="357"/>
      <c r="D662" s="357"/>
      <c r="E662" s="357"/>
      <c r="F662" s="357"/>
      <c r="G662" s="357"/>
      <c r="H662" s="357"/>
      <c r="I662" s="357"/>
      <c r="J662" s="357"/>
      <c r="K662" s="361"/>
      <c r="L662" s="357"/>
      <c r="M662" s="357"/>
      <c r="N662" s="357"/>
      <c r="O662" s="357"/>
      <c r="P662" s="357"/>
      <c r="Q662" s="357"/>
      <c r="R662" s="357"/>
      <c r="S662" s="357"/>
      <c r="T662" s="357"/>
      <c r="U662" s="357"/>
      <c r="V662" s="357"/>
      <c r="W662" s="357"/>
      <c r="X662" s="357"/>
      <c r="Y662" s="357"/>
      <c r="Z662" s="357"/>
    </row>
    <row r="663" spans="1:26" ht="11.25" customHeight="1" x14ac:dyDescent="0.2">
      <c r="A663" s="357"/>
      <c r="B663" s="415"/>
      <c r="C663" s="357"/>
      <c r="D663" s="357"/>
      <c r="E663" s="357"/>
      <c r="F663" s="357"/>
      <c r="G663" s="357"/>
      <c r="H663" s="357"/>
      <c r="I663" s="357"/>
      <c r="J663" s="357"/>
      <c r="K663" s="361"/>
      <c r="L663" s="357"/>
      <c r="M663" s="357"/>
      <c r="N663" s="357"/>
      <c r="O663" s="357"/>
      <c r="P663" s="357"/>
      <c r="Q663" s="357"/>
      <c r="R663" s="357"/>
      <c r="S663" s="357"/>
      <c r="T663" s="357"/>
      <c r="U663" s="357"/>
      <c r="V663" s="357"/>
      <c r="W663" s="357"/>
      <c r="X663" s="357"/>
      <c r="Y663" s="357"/>
      <c r="Z663" s="357"/>
    </row>
    <row r="664" spans="1:26" ht="11.25" customHeight="1" x14ac:dyDescent="0.2">
      <c r="A664" s="357"/>
      <c r="B664" s="415"/>
      <c r="C664" s="357"/>
      <c r="D664" s="357"/>
      <c r="E664" s="357"/>
      <c r="F664" s="357"/>
      <c r="G664" s="357"/>
      <c r="H664" s="357"/>
      <c r="I664" s="357"/>
      <c r="J664" s="357"/>
      <c r="K664" s="361"/>
      <c r="L664" s="357"/>
      <c r="M664" s="357"/>
      <c r="N664" s="357"/>
      <c r="O664" s="357"/>
      <c r="P664" s="357"/>
      <c r="Q664" s="357"/>
      <c r="R664" s="357"/>
      <c r="S664" s="357"/>
      <c r="T664" s="357"/>
      <c r="U664" s="357"/>
      <c r="V664" s="357"/>
      <c r="W664" s="357"/>
      <c r="X664" s="357"/>
      <c r="Y664" s="357"/>
      <c r="Z664" s="357"/>
    </row>
    <row r="665" spans="1:26" ht="11.25" customHeight="1" x14ac:dyDescent="0.2">
      <c r="A665" s="357"/>
      <c r="B665" s="415"/>
      <c r="C665" s="357"/>
      <c r="D665" s="357"/>
      <c r="E665" s="357"/>
      <c r="F665" s="357"/>
      <c r="G665" s="357"/>
      <c r="H665" s="357"/>
      <c r="I665" s="357"/>
      <c r="J665" s="357"/>
      <c r="K665" s="361"/>
      <c r="L665" s="357"/>
      <c r="M665" s="357"/>
      <c r="N665" s="357"/>
      <c r="O665" s="357"/>
      <c r="P665" s="357"/>
      <c r="Q665" s="357"/>
      <c r="R665" s="357"/>
      <c r="S665" s="357"/>
      <c r="T665" s="357"/>
      <c r="U665" s="357"/>
      <c r="V665" s="357"/>
      <c r="W665" s="357"/>
      <c r="X665" s="357"/>
      <c r="Y665" s="357"/>
      <c r="Z665" s="357"/>
    </row>
    <row r="666" spans="1:26" ht="11.25" customHeight="1" x14ac:dyDescent="0.2">
      <c r="A666" s="357"/>
      <c r="B666" s="415"/>
      <c r="C666" s="357"/>
      <c r="D666" s="357"/>
      <c r="E666" s="357"/>
      <c r="F666" s="357"/>
      <c r="G666" s="357"/>
      <c r="H666" s="357"/>
      <c r="I666" s="357"/>
      <c r="J666" s="357"/>
      <c r="K666" s="361"/>
      <c r="L666" s="357"/>
      <c r="M666" s="357"/>
      <c r="N666" s="357"/>
      <c r="O666" s="357"/>
      <c r="P666" s="357"/>
      <c r="Q666" s="357"/>
      <c r="R666" s="357"/>
      <c r="S666" s="357"/>
      <c r="T666" s="357"/>
      <c r="U666" s="357"/>
      <c r="V666" s="357"/>
      <c r="W666" s="357"/>
      <c r="X666" s="357"/>
      <c r="Y666" s="357"/>
      <c r="Z666" s="357"/>
    </row>
    <row r="667" spans="1:26" ht="11.25" customHeight="1" x14ac:dyDescent="0.2">
      <c r="A667" s="357"/>
      <c r="B667" s="415"/>
      <c r="C667" s="357"/>
      <c r="D667" s="357"/>
      <c r="E667" s="357"/>
      <c r="F667" s="357"/>
      <c r="G667" s="357"/>
      <c r="H667" s="357"/>
      <c r="I667" s="357"/>
      <c r="J667" s="357"/>
      <c r="K667" s="361"/>
      <c r="L667" s="357"/>
      <c r="M667" s="357"/>
      <c r="N667" s="357"/>
      <c r="O667" s="357"/>
      <c r="P667" s="357"/>
      <c r="Q667" s="357"/>
      <c r="R667" s="357"/>
      <c r="S667" s="357"/>
      <c r="T667" s="357"/>
      <c r="U667" s="357"/>
      <c r="V667" s="357"/>
      <c r="W667" s="357"/>
      <c r="X667" s="357"/>
      <c r="Y667" s="357"/>
      <c r="Z667" s="357"/>
    </row>
    <row r="668" spans="1:26" ht="11.25" customHeight="1" x14ac:dyDescent="0.2">
      <c r="A668" s="357"/>
      <c r="B668" s="415"/>
      <c r="C668" s="357"/>
      <c r="D668" s="357"/>
      <c r="E668" s="357"/>
      <c r="F668" s="357"/>
      <c r="G668" s="357"/>
      <c r="H668" s="357"/>
      <c r="I668" s="357"/>
      <c r="J668" s="357"/>
      <c r="K668" s="361"/>
      <c r="L668" s="357"/>
      <c r="M668" s="357"/>
      <c r="N668" s="357"/>
      <c r="O668" s="357"/>
      <c r="P668" s="357"/>
      <c r="Q668" s="357"/>
      <c r="R668" s="357"/>
      <c r="S668" s="357"/>
      <c r="T668" s="357"/>
      <c r="U668" s="357"/>
      <c r="V668" s="357"/>
      <c r="W668" s="357"/>
      <c r="X668" s="357"/>
      <c r="Y668" s="357"/>
      <c r="Z668" s="357"/>
    </row>
    <row r="669" spans="1:26" ht="11.25" customHeight="1" x14ac:dyDescent="0.2">
      <c r="A669" s="357"/>
      <c r="B669" s="415"/>
      <c r="C669" s="357"/>
      <c r="D669" s="357"/>
      <c r="E669" s="357"/>
      <c r="F669" s="357"/>
      <c r="G669" s="357"/>
      <c r="H669" s="357"/>
      <c r="I669" s="357"/>
      <c r="J669" s="357"/>
      <c r="K669" s="361"/>
      <c r="L669" s="357"/>
      <c r="M669" s="357"/>
      <c r="N669" s="357"/>
      <c r="O669" s="357"/>
      <c r="P669" s="357"/>
      <c r="Q669" s="357"/>
      <c r="R669" s="357"/>
      <c r="S669" s="357"/>
      <c r="T669" s="357"/>
      <c r="U669" s="357"/>
      <c r="V669" s="357"/>
      <c r="W669" s="357"/>
      <c r="X669" s="357"/>
      <c r="Y669" s="357"/>
      <c r="Z669" s="357"/>
    </row>
    <row r="670" spans="1:26" ht="11.25" customHeight="1" x14ac:dyDescent="0.2">
      <c r="A670" s="357"/>
      <c r="B670" s="415"/>
      <c r="C670" s="357"/>
      <c r="D670" s="357"/>
      <c r="E670" s="357"/>
      <c r="F670" s="357"/>
      <c r="G670" s="357"/>
      <c r="H670" s="357"/>
      <c r="I670" s="357"/>
      <c r="J670" s="357"/>
      <c r="K670" s="361"/>
      <c r="L670" s="357"/>
      <c r="M670" s="357"/>
      <c r="N670" s="357"/>
      <c r="O670" s="357"/>
      <c r="P670" s="357"/>
      <c r="Q670" s="357"/>
      <c r="R670" s="357"/>
      <c r="S670" s="357"/>
      <c r="T670" s="357"/>
      <c r="U670" s="357"/>
      <c r="V670" s="357"/>
      <c r="W670" s="357"/>
      <c r="X670" s="357"/>
      <c r="Y670" s="357"/>
      <c r="Z670" s="357"/>
    </row>
    <row r="671" spans="1:26" ht="11.25" customHeight="1" x14ac:dyDescent="0.2">
      <c r="A671" s="357"/>
      <c r="B671" s="415"/>
      <c r="C671" s="357"/>
      <c r="D671" s="357"/>
      <c r="E671" s="357"/>
      <c r="F671" s="357"/>
      <c r="G671" s="357"/>
      <c r="H671" s="357"/>
      <c r="I671" s="357"/>
      <c r="J671" s="357"/>
      <c r="K671" s="361"/>
      <c r="L671" s="357"/>
      <c r="M671" s="357"/>
      <c r="N671" s="357"/>
      <c r="O671" s="357"/>
      <c r="P671" s="357"/>
      <c r="Q671" s="357"/>
      <c r="R671" s="357"/>
      <c r="S671" s="357"/>
      <c r="T671" s="357"/>
      <c r="U671" s="357"/>
      <c r="V671" s="357"/>
      <c r="W671" s="357"/>
      <c r="X671" s="357"/>
      <c r="Y671" s="357"/>
      <c r="Z671" s="357"/>
    </row>
    <row r="672" spans="1:26" ht="11.25" customHeight="1" x14ac:dyDescent="0.2">
      <c r="A672" s="357"/>
      <c r="B672" s="415"/>
      <c r="C672" s="357"/>
      <c r="D672" s="357"/>
      <c r="E672" s="357"/>
      <c r="F672" s="357"/>
      <c r="G672" s="357"/>
      <c r="H672" s="357"/>
      <c r="I672" s="357"/>
      <c r="J672" s="357"/>
      <c r="K672" s="361"/>
      <c r="L672" s="357"/>
      <c r="M672" s="357"/>
      <c r="N672" s="357"/>
      <c r="O672" s="357"/>
      <c r="P672" s="357"/>
      <c r="Q672" s="357"/>
      <c r="R672" s="357"/>
      <c r="S672" s="357"/>
      <c r="T672" s="357"/>
      <c r="U672" s="357"/>
      <c r="V672" s="357"/>
      <c r="W672" s="357"/>
      <c r="X672" s="357"/>
      <c r="Y672" s="357"/>
      <c r="Z672" s="357"/>
    </row>
    <row r="673" spans="1:26" ht="11.25" customHeight="1" x14ac:dyDescent="0.2">
      <c r="A673" s="357"/>
      <c r="B673" s="415"/>
      <c r="C673" s="357"/>
      <c r="D673" s="357"/>
      <c r="E673" s="357"/>
      <c r="F673" s="357"/>
      <c r="G673" s="357"/>
      <c r="H673" s="357"/>
      <c r="I673" s="357"/>
      <c r="J673" s="357"/>
      <c r="K673" s="361"/>
      <c r="L673" s="357"/>
      <c r="M673" s="357"/>
      <c r="N673" s="357"/>
      <c r="O673" s="357"/>
      <c r="P673" s="357"/>
      <c r="Q673" s="357"/>
      <c r="R673" s="357"/>
      <c r="S673" s="357"/>
      <c r="T673" s="357"/>
      <c r="U673" s="357"/>
      <c r="V673" s="357"/>
      <c r="W673" s="357"/>
      <c r="X673" s="357"/>
      <c r="Y673" s="357"/>
      <c r="Z673" s="357"/>
    </row>
    <row r="674" spans="1:26" ht="11.25" customHeight="1" x14ac:dyDescent="0.2">
      <c r="A674" s="357"/>
      <c r="B674" s="415"/>
      <c r="C674" s="357"/>
      <c r="D674" s="357"/>
      <c r="E674" s="357"/>
      <c r="F674" s="357"/>
      <c r="G674" s="357"/>
      <c r="H674" s="357"/>
      <c r="I674" s="357"/>
      <c r="J674" s="357"/>
      <c r="K674" s="361"/>
      <c r="L674" s="357"/>
      <c r="M674" s="357"/>
      <c r="N674" s="357"/>
      <c r="O674" s="357"/>
      <c r="P674" s="357"/>
      <c r="Q674" s="357"/>
      <c r="R674" s="357"/>
      <c r="S674" s="357"/>
      <c r="T674" s="357"/>
      <c r="U674" s="357"/>
      <c r="V674" s="357"/>
      <c r="W674" s="357"/>
      <c r="X674" s="357"/>
      <c r="Y674" s="357"/>
      <c r="Z674" s="357"/>
    </row>
    <row r="675" spans="1:26" ht="11.25" customHeight="1" x14ac:dyDescent="0.2">
      <c r="A675" s="357"/>
      <c r="B675" s="415"/>
      <c r="C675" s="357"/>
      <c r="D675" s="357"/>
      <c r="E675" s="357"/>
      <c r="F675" s="357"/>
      <c r="G675" s="357"/>
      <c r="H675" s="357"/>
      <c r="I675" s="357"/>
      <c r="J675" s="357"/>
      <c r="K675" s="361"/>
      <c r="L675" s="357"/>
      <c r="M675" s="357"/>
      <c r="N675" s="357"/>
      <c r="O675" s="357"/>
      <c r="P675" s="357"/>
      <c r="Q675" s="357"/>
      <c r="R675" s="357"/>
      <c r="S675" s="357"/>
      <c r="T675" s="357"/>
      <c r="U675" s="357"/>
      <c r="V675" s="357"/>
      <c r="W675" s="357"/>
      <c r="X675" s="357"/>
      <c r="Y675" s="357"/>
      <c r="Z675" s="357"/>
    </row>
    <row r="676" spans="1:26" ht="11.25" customHeight="1" x14ac:dyDescent="0.2">
      <c r="A676" s="357"/>
      <c r="B676" s="415"/>
      <c r="C676" s="357"/>
      <c r="D676" s="357"/>
      <c r="E676" s="357"/>
      <c r="F676" s="357"/>
      <c r="G676" s="357"/>
      <c r="H676" s="357"/>
      <c r="I676" s="357"/>
      <c r="J676" s="357"/>
      <c r="K676" s="361"/>
      <c r="L676" s="357"/>
      <c r="M676" s="357"/>
      <c r="N676" s="357"/>
      <c r="O676" s="357"/>
      <c r="P676" s="357"/>
      <c r="Q676" s="357"/>
      <c r="R676" s="357"/>
      <c r="S676" s="357"/>
      <c r="T676" s="357"/>
      <c r="U676" s="357"/>
      <c r="V676" s="357"/>
      <c r="W676" s="357"/>
      <c r="X676" s="357"/>
      <c r="Y676" s="357"/>
      <c r="Z676" s="357"/>
    </row>
    <row r="677" spans="1:26" ht="11.25" customHeight="1" x14ac:dyDescent="0.2">
      <c r="A677" s="357"/>
      <c r="B677" s="415"/>
      <c r="C677" s="357"/>
      <c r="D677" s="357"/>
      <c r="E677" s="357"/>
      <c r="F677" s="357"/>
      <c r="G677" s="357"/>
      <c r="H677" s="357"/>
      <c r="I677" s="357"/>
      <c r="J677" s="357"/>
      <c r="K677" s="361"/>
      <c r="L677" s="357"/>
      <c r="M677" s="357"/>
      <c r="N677" s="357"/>
      <c r="O677" s="357"/>
      <c r="P677" s="357"/>
      <c r="Q677" s="357"/>
      <c r="R677" s="357"/>
      <c r="S677" s="357"/>
      <c r="T677" s="357"/>
      <c r="U677" s="357"/>
      <c r="V677" s="357"/>
      <c r="W677" s="357"/>
      <c r="X677" s="357"/>
      <c r="Y677" s="357"/>
      <c r="Z677" s="357"/>
    </row>
    <row r="678" spans="1:26" ht="11.25" customHeight="1" x14ac:dyDescent="0.2">
      <c r="A678" s="357"/>
      <c r="B678" s="415"/>
      <c r="C678" s="357"/>
      <c r="D678" s="357"/>
      <c r="E678" s="357"/>
      <c r="F678" s="357"/>
      <c r="G678" s="357"/>
      <c r="H678" s="357"/>
      <c r="I678" s="357"/>
      <c r="J678" s="357"/>
      <c r="K678" s="361"/>
      <c r="L678" s="357"/>
      <c r="M678" s="357"/>
      <c r="N678" s="357"/>
      <c r="O678" s="357"/>
      <c r="P678" s="357"/>
      <c r="Q678" s="357"/>
      <c r="R678" s="357"/>
      <c r="S678" s="357"/>
      <c r="T678" s="357"/>
      <c r="U678" s="357"/>
      <c r="V678" s="357"/>
      <c r="W678" s="357"/>
      <c r="X678" s="357"/>
      <c r="Y678" s="357"/>
      <c r="Z678" s="357"/>
    </row>
    <row r="679" spans="1:26" ht="11.25" customHeight="1" x14ac:dyDescent="0.2">
      <c r="A679" s="357"/>
      <c r="B679" s="415"/>
      <c r="C679" s="357"/>
      <c r="D679" s="357"/>
      <c r="E679" s="357"/>
      <c r="F679" s="357"/>
      <c r="G679" s="357"/>
      <c r="H679" s="357"/>
      <c r="I679" s="357"/>
      <c r="J679" s="357"/>
      <c r="K679" s="361"/>
      <c r="L679" s="357"/>
      <c r="M679" s="357"/>
      <c r="N679" s="357"/>
      <c r="O679" s="357"/>
      <c r="P679" s="357"/>
      <c r="Q679" s="357"/>
      <c r="R679" s="357"/>
      <c r="S679" s="357"/>
      <c r="T679" s="357"/>
      <c r="U679" s="357"/>
      <c r="V679" s="357"/>
      <c r="W679" s="357"/>
      <c r="X679" s="357"/>
      <c r="Y679" s="357"/>
      <c r="Z679" s="357"/>
    </row>
    <row r="680" spans="1:26" ht="11.25" customHeight="1" x14ac:dyDescent="0.2">
      <c r="A680" s="357"/>
      <c r="B680" s="415"/>
      <c r="C680" s="357"/>
      <c r="D680" s="357"/>
      <c r="E680" s="357"/>
      <c r="F680" s="357"/>
      <c r="G680" s="357"/>
      <c r="H680" s="357"/>
      <c r="I680" s="357"/>
      <c r="J680" s="357"/>
      <c r="K680" s="361"/>
      <c r="L680" s="357"/>
      <c r="M680" s="357"/>
      <c r="N680" s="357"/>
      <c r="O680" s="357"/>
      <c r="P680" s="357"/>
      <c r="Q680" s="357"/>
      <c r="R680" s="357"/>
      <c r="S680" s="357"/>
      <c r="T680" s="357"/>
      <c r="U680" s="357"/>
      <c r="V680" s="357"/>
      <c r="W680" s="357"/>
      <c r="X680" s="357"/>
      <c r="Y680" s="357"/>
      <c r="Z680" s="357"/>
    </row>
    <row r="681" spans="1:26" ht="11.25" customHeight="1" x14ac:dyDescent="0.2">
      <c r="A681" s="357"/>
      <c r="B681" s="415"/>
      <c r="C681" s="357"/>
      <c r="D681" s="357"/>
      <c r="E681" s="357"/>
      <c r="F681" s="357"/>
      <c r="G681" s="357"/>
      <c r="H681" s="357"/>
      <c r="I681" s="357"/>
      <c r="J681" s="357"/>
      <c r="K681" s="361"/>
      <c r="L681" s="357"/>
      <c r="M681" s="357"/>
      <c r="N681" s="357"/>
      <c r="O681" s="357"/>
      <c r="P681" s="357"/>
      <c r="Q681" s="357"/>
      <c r="R681" s="357"/>
      <c r="S681" s="357"/>
      <c r="T681" s="357"/>
      <c r="U681" s="357"/>
      <c r="V681" s="357"/>
      <c r="W681" s="357"/>
      <c r="X681" s="357"/>
      <c r="Y681" s="357"/>
      <c r="Z681" s="357"/>
    </row>
    <row r="682" spans="1:26" ht="11.25" customHeight="1" x14ac:dyDescent="0.2">
      <c r="A682" s="357"/>
      <c r="B682" s="415"/>
      <c r="C682" s="357"/>
      <c r="D682" s="357"/>
      <c r="E682" s="357"/>
      <c r="F682" s="357"/>
      <c r="G682" s="357"/>
      <c r="H682" s="357"/>
      <c r="I682" s="357"/>
      <c r="J682" s="357"/>
      <c r="K682" s="361"/>
      <c r="L682" s="357"/>
      <c r="M682" s="357"/>
      <c r="N682" s="357"/>
      <c r="O682" s="357"/>
      <c r="P682" s="357"/>
      <c r="Q682" s="357"/>
      <c r="R682" s="357"/>
      <c r="S682" s="357"/>
      <c r="T682" s="357"/>
      <c r="U682" s="357"/>
      <c r="V682" s="357"/>
      <c r="W682" s="357"/>
      <c r="X682" s="357"/>
      <c r="Y682" s="357"/>
      <c r="Z682" s="357"/>
    </row>
    <row r="683" spans="1:26" ht="11.25" customHeight="1" x14ac:dyDescent="0.2">
      <c r="A683" s="357"/>
      <c r="B683" s="415"/>
      <c r="C683" s="357"/>
      <c r="D683" s="357"/>
      <c r="E683" s="357"/>
      <c r="F683" s="357"/>
      <c r="G683" s="357"/>
      <c r="H683" s="357"/>
      <c r="I683" s="357"/>
      <c r="J683" s="357"/>
      <c r="K683" s="361"/>
      <c r="L683" s="357"/>
      <c r="M683" s="357"/>
      <c r="N683" s="357"/>
      <c r="O683" s="357"/>
      <c r="P683" s="357"/>
      <c r="Q683" s="357"/>
      <c r="R683" s="357"/>
      <c r="S683" s="357"/>
      <c r="T683" s="357"/>
      <c r="U683" s="357"/>
      <c r="V683" s="357"/>
      <c r="W683" s="357"/>
      <c r="X683" s="357"/>
      <c r="Y683" s="357"/>
      <c r="Z683" s="357"/>
    </row>
    <row r="684" spans="1:26" ht="11.25" customHeight="1" x14ac:dyDescent="0.2">
      <c r="A684" s="357"/>
      <c r="B684" s="415"/>
      <c r="C684" s="357"/>
      <c r="D684" s="357"/>
      <c r="E684" s="357"/>
      <c r="F684" s="357"/>
      <c r="G684" s="357"/>
      <c r="H684" s="357"/>
      <c r="I684" s="357"/>
      <c r="J684" s="357"/>
      <c r="K684" s="361"/>
      <c r="L684" s="357"/>
      <c r="M684" s="357"/>
      <c r="N684" s="357"/>
      <c r="O684" s="357"/>
      <c r="P684" s="357"/>
      <c r="Q684" s="357"/>
      <c r="R684" s="357"/>
      <c r="S684" s="357"/>
      <c r="T684" s="357"/>
      <c r="U684" s="357"/>
      <c r="V684" s="357"/>
      <c r="W684" s="357"/>
      <c r="X684" s="357"/>
      <c r="Y684" s="357"/>
      <c r="Z684" s="357"/>
    </row>
    <row r="685" spans="1:26" ht="11.25" customHeight="1" x14ac:dyDescent="0.2">
      <c r="A685" s="357"/>
      <c r="B685" s="415"/>
      <c r="C685" s="357"/>
      <c r="D685" s="357"/>
      <c r="E685" s="357"/>
      <c r="F685" s="357"/>
      <c r="G685" s="357"/>
      <c r="H685" s="357"/>
      <c r="I685" s="357"/>
      <c r="J685" s="357"/>
      <c r="K685" s="361"/>
      <c r="L685" s="357"/>
      <c r="M685" s="357"/>
      <c r="N685" s="357"/>
      <c r="O685" s="357"/>
      <c r="P685" s="357"/>
      <c r="Q685" s="357"/>
      <c r="R685" s="357"/>
      <c r="S685" s="357"/>
      <c r="T685" s="357"/>
      <c r="U685" s="357"/>
      <c r="V685" s="357"/>
      <c r="W685" s="357"/>
      <c r="X685" s="357"/>
      <c r="Y685" s="357"/>
      <c r="Z685" s="357"/>
    </row>
    <row r="686" spans="1:26" ht="11.25" customHeight="1" x14ac:dyDescent="0.2">
      <c r="A686" s="357"/>
      <c r="B686" s="415"/>
      <c r="C686" s="357"/>
      <c r="D686" s="357"/>
      <c r="E686" s="357"/>
      <c r="F686" s="357"/>
      <c r="G686" s="357"/>
      <c r="H686" s="357"/>
      <c r="I686" s="357"/>
      <c r="J686" s="357"/>
      <c r="K686" s="361"/>
      <c r="L686" s="357"/>
      <c r="M686" s="357"/>
      <c r="N686" s="357"/>
      <c r="O686" s="357"/>
      <c r="P686" s="357"/>
      <c r="Q686" s="357"/>
      <c r="R686" s="357"/>
      <c r="S686" s="357"/>
      <c r="T686" s="357"/>
      <c r="U686" s="357"/>
      <c r="V686" s="357"/>
      <c r="W686" s="357"/>
      <c r="X686" s="357"/>
      <c r="Y686" s="357"/>
      <c r="Z686" s="357"/>
    </row>
    <row r="687" spans="1:26" ht="11.25" customHeight="1" x14ac:dyDescent="0.2">
      <c r="A687" s="357"/>
      <c r="B687" s="415"/>
      <c r="C687" s="357"/>
      <c r="D687" s="357"/>
      <c r="E687" s="357"/>
      <c r="F687" s="357"/>
      <c r="G687" s="357"/>
      <c r="H687" s="357"/>
      <c r="I687" s="357"/>
      <c r="J687" s="357"/>
      <c r="K687" s="361"/>
      <c r="L687" s="357"/>
      <c r="M687" s="357"/>
      <c r="N687" s="357"/>
      <c r="O687" s="357"/>
      <c r="P687" s="357"/>
      <c r="Q687" s="357"/>
      <c r="R687" s="357"/>
      <c r="S687" s="357"/>
      <c r="T687" s="357"/>
      <c r="U687" s="357"/>
      <c r="V687" s="357"/>
      <c r="W687" s="357"/>
      <c r="X687" s="357"/>
      <c r="Y687" s="357"/>
      <c r="Z687" s="357"/>
    </row>
    <row r="688" spans="1:26" ht="11.25" customHeight="1" x14ac:dyDescent="0.2">
      <c r="A688" s="357"/>
      <c r="B688" s="415"/>
      <c r="C688" s="357"/>
      <c r="D688" s="357"/>
      <c r="E688" s="357"/>
      <c r="F688" s="357"/>
      <c r="G688" s="357"/>
      <c r="H688" s="357"/>
      <c r="I688" s="357"/>
      <c r="J688" s="357"/>
      <c r="K688" s="361"/>
      <c r="L688" s="357"/>
      <c r="M688" s="357"/>
      <c r="N688" s="357"/>
      <c r="O688" s="357"/>
      <c r="P688" s="357"/>
      <c r="Q688" s="357"/>
      <c r="R688" s="357"/>
      <c r="S688" s="357"/>
      <c r="T688" s="357"/>
      <c r="U688" s="357"/>
      <c r="V688" s="357"/>
      <c r="W688" s="357"/>
      <c r="X688" s="357"/>
      <c r="Y688" s="357"/>
      <c r="Z688" s="357"/>
    </row>
    <row r="689" spans="1:26" ht="11.25" customHeight="1" x14ac:dyDescent="0.2">
      <c r="A689" s="357"/>
      <c r="B689" s="415"/>
      <c r="C689" s="357"/>
      <c r="D689" s="357"/>
      <c r="E689" s="357"/>
      <c r="F689" s="357"/>
      <c r="G689" s="357"/>
      <c r="H689" s="357"/>
      <c r="I689" s="357"/>
      <c r="J689" s="357"/>
      <c r="K689" s="361"/>
      <c r="L689" s="357"/>
      <c r="M689" s="357"/>
      <c r="N689" s="357"/>
      <c r="O689" s="357"/>
      <c r="P689" s="357"/>
      <c r="Q689" s="357"/>
      <c r="R689" s="357"/>
      <c r="S689" s="357"/>
      <c r="T689" s="357"/>
      <c r="U689" s="357"/>
      <c r="V689" s="357"/>
      <c r="W689" s="357"/>
      <c r="X689" s="357"/>
      <c r="Y689" s="357"/>
      <c r="Z689" s="357"/>
    </row>
    <row r="690" spans="1:26" ht="11.25" customHeight="1" x14ac:dyDescent="0.2">
      <c r="A690" s="357"/>
      <c r="B690" s="415"/>
      <c r="C690" s="357"/>
      <c r="D690" s="357"/>
      <c r="E690" s="357"/>
      <c r="F690" s="357"/>
      <c r="G690" s="357"/>
      <c r="H690" s="357"/>
      <c r="I690" s="357"/>
      <c r="J690" s="357"/>
      <c r="K690" s="361"/>
      <c r="L690" s="357"/>
      <c r="M690" s="357"/>
      <c r="N690" s="357"/>
      <c r="O690" s="357"/>
      <c r="P690" s="357"/>
      <c r="Q690" s="357"/>
      <c r="R690" s="357"/>
      <c r="S690" s="357"/>
      <c r="T690" s="357"/>
      <c r="U690" s="357"/>
      <c r="V690" s="357"/>
      <c r="W690" s="357"/>
      <c r="X690" s="357"/>
      <c r="Y690" s="357"/>
      <c r="Z690" s="357"/>
    </row>
    <row r="691" spans="1:26" ht="11.25" customHeight="1" x14ac:dyDescent="0.2">
      <c r="A691" s="357"/>
      <c r="B691" s="415"/>
      <c r="C691" s="357"/>
      <c r="D691" s="357"/>
      <c r="E691" s="357"/>
      <c r="F691" s="357"/>
      <c r="G691" s="357"/>
      <c r="H691" s="357"/>
      <c r="I691" s="357"/>
      <c r="J691" s="357"/>
      <c r="K691" s="361"/>
      <c r="L691" s="357"/>
      <c r="M691" s="357"/>
      <c r="N691" s="357"/>
      <c r="O691" s="357"/>
      <c r="P691" s="357"/>
      <c r="Q691" s="357"/>
      <c r="R691" s="357"/>
      <c r="S691" s="357"/>
      <c r="T691" s="357"/>
      <c r="U691" s="357"/>
      <c r="V691" s="357"/>
      <c r="W691" s="357"/>
      <c r="X691" s="357"/>
      <c r="Y691" s="357"/>
      <c r="Z691" s="357"/>
    </row>
    <row r="692" spans="1:26" ht="11.25" customHeight="1" x14ac:dyDescent="0.2">
      <c r="A692" s="357"/>
      <c r="B692" s="415"/>
      <c r="C692" s="357"/>
      <c r="D692" s="357"/>
      <c r="E692" s="357"/>
      <c r="F692" s="357"/>
      <c r="G692" s="357"/>
      <c r="H692" s="357"/>
      <c r="I692" s="357"/>
      <c r="J692" s="357"/>
      <c r="K692" s="361"/>
      <c r="L692" s="357"/>
      <c r="M692" s="357"/>
      <c r="N692" s="357"/>
      <c r="O692" s="357"/>
      <c r="P692" s="357"/>
      <c r="Q692" s="357"/>
      <c r="R692" s="357"/>
      <c r="S692" s="357"/>
      <c r="T692" s="357"/>
      <c r="U692" s="357"/>
      <c r="V692" s="357"/>
      <c r="W692" s="357"/>
      <c r="X692" s="357"/>
      <c r="Y692" s="357"/>
      <c r="Z692" s="357"/>
    </row>
    <row r="693" spans="1:26" ht="11.25" customHeight="1" x14ac:dyDescent="0.2">
      <c r="A693" s="357"/>
      <c r="B693" s="415"/>
      <c r="C693" s="357"/>
      <c r="D693" s="357"/>
      <c r="E693" s="357"/>
      <c r="F693" s="357"/>
      <c r="G693" s="357"/>
      <c r="H693" s="357"/>
      <c r="I693" s="357"/>
      <c r="J693" s="357"/>
      <c r="K693" s="361"/>
      <c r="L693" s="357"/>
      <c r="M693" s="357"/>
      <c r="N693" s="357"/>
      <c r="O693" s="357"/>
      <c r="P693" s="357"/>
      <c r="Q693" s="357"/>
      <c r="R693" s="357"/>
      <c r="S693" s="357"/>
      <c r="T693" s="357"/>
      <c r="U693" s="357"/>
      <c r="V693" s="357"/>
      <c r="W693" s="357"/>
      <c r="X693" s="357"/>
      <c r="Y693" s="357"/>
      <c r="Z693" s="357"/>
    </row>
    <row r="694" spans="1:26" ht="11.25" customHeight="1" x14ac:dyDescent="0.2">
      <c r="A694" s="357"/>
      <c r="B694" s="415"/>
      <c r="C694" s="357"/>
      <c r="D694" s="357"/>
      <c r="E694" s="357"/>
      <c r="F694" s="357"/>
      <c r="G694" s="357"/>
      <c r="H694" s="357"/>
      <c r="I694" s="357"/>
      <c r="J694" s="357"/>
      <c r="K694" s="361"/>
      <c r="L694" s="357"/>
      <c r="M694" s="357"/>
      <c r="N694" s="357"/>
      <c r="O694" s="357"/>
      <c r="P694" s="357"/>
      <c r="Q694" s="357"/>
      <c r="R694" s="357"/>
      <c r="S694" s="357"/>
      <c r="T694" s="357"/>
      <c r="U694" s="357"/>
      <c r="V694" s="357"/>
      <c r="W694" s="357"/>
      <c r="X694" s="357"/>
      <c r="Y694" s="357"/>
      <c r="Z694" s="357"/>
    </row>
    <row r="695" spans="1:26" ht="11.25" customHeight="1" x14ac:dyDescent="0.2">
      <c r="A695" s="357"/>
      <c r="B695" s="415"/>
      <c r="C695" s="357"/>
      <c r="D695" s="357"/>
      <c r="E695" s="357"/>
      <c r="F695" s="357"/>
      <c r="G695" s="357"/>
      <c r="H695" s="357"/>
      <c r="I695" s="357"/>
      <c r="J695" s="357"/>
      <c r="K695" s="361"/>
      <c r="L695" s="357"/>
      <c r="M695" s="357"/>
      <c r="N695" s="357"/>
      <c r="O695" s="357"/>
      <c r="P695" s="357"/>
      <c r="Q695" s="357"/>
      <c r="R695" s="357"/>
      <c r="S695" s="357"/>
      <c r="T695" s="357"/>
      <c r="U695" s="357"/>
      <c r="V695" s="357"/>
      <c r="W695" s="357"/>
      <c r="X695" s="357"/>
      <c r="Y695" s="357"/>
      <c r="Z695" s="357"/>
    </row>
    <row r="696" spans="1:26" ht="11.25" customHeight="1" x14ac:dyDescent="0.2">
      <c r="A696" s="357"/>
      <c r="B696" s="415"/>
      <c r="C696" s="357"/>
      <c r="D696" s="357"/>
      <c r="E696" s="357"/>
      <c r="F696" s="357"/>
      <c r="G696" s="357"/>
      <c r="H696" s="357"/>
      <c r="I696" s="357"/>
      <c r="J696" s="357"/>
      <c r="K696" s="361"/>
      <c r="L696" s="357"/>
      <c r="M696" s="357"/>
      <c r="N696" s="357"/>
      <c r="O696" s="357"/>
      <c r="P696" s="357"/>
      <c r="Q696" s="357"/>
      <c r="R696" s="357"/>
      <c r="S696" s="357"/>
      <c r="T696" s="357"/>
      <c r="U696" s="357"/>
      <c r="V696" s="357"/>
      <c r="W696" s="357"/>
      <c r="X696" s="357"/>
      <c r="Y696" s="357"/>
      <c r="Z696" s="357"/>
    </row>
    <row r="697" spans="1:26" ht="11.25" customHeight="1" x14ac:dyDescent="0.2">
      <c r="A697" s="357"/>
      <c r="B697" s="415"/>
      <c r="C697" s="357"/>
      <c r="D697" s="357"/>
      <c r="E697" s="357"/>
      <c r="F697" s="357"/>
      <c r="G697" s="357"/>
      <c r="H697" s="357"/>
      <c r="I697" s="357"/>
      <c r="J697" s="357"/>
      <c r="K697" s="361"/>
      <c r="L697" s="357"/>
      <c r="M697" s="357"/>
      <c r="N697" s="357"/>
      <c r="O697" s="357"/>
      <c r="P697" s="357"/>
      <c r="Q697" s="357"/>
      <c r="R697" s="357"/>
      <c r="S697" s="357"/>
      <c r="T697" s="357"/>
      <c r="U697" s="357"/>
      <c r="V697" s="357"/>
      <c r="W697" s="357"/>
      <c r="X697" s="357"/>
      <c r="Y697" s="357"/>
      <c r="Z697" s="357"/>
    </row>
    <row r="698" spans="1:26" ht="11.25" customHeight="1" x14ac:dyDescent="0.2">
      <c r="A698" s="357"/>
      <c r="B698" s="415"/>
      <c r="C698" s="357"/>
      <c r="D698" s="357"/>
      <c r="E698" s="357"/>
      <c r="F698" s="357"/>
      <c r="G698" s="357"/>
      <c r="H698" s="357"/>
      <c r="I698" s="357"/>
      <c r="J698" s="357"/>
      <c r="K698" s="361"/>
      <c r="L698" s="357"/>
      <c r="M698" s="357"/>
      <c r="N698" s="357"/>
      <c r="O698" s="357"/>
      <c r="P698" s="357"/>
      <c r="Q698" s="357"/>
      <c r="R698" s="357"/>
      <c r="S698" s="357"/>
      <c r="T698" s="357"/>
      <c r="U698" s="357"/>
      <c r="V698" s="357"/>
      <c r="W698" s="357"/>
      <c r="X698" s="357"/>
      <c r="Y698" s="357"/>
      <c r="Z698" s="357"/>
    </row>
    <row r="699" spans="1:26" ht="11.25" customHeight="1" x14ac:dyDescent="0.2">
      <c r="A699" s="357"/>
      <c r="B699" s="415"/>
      <c r="C699" s="357"/>
      <c r="D699" s="357"/>
      <c r="E699" s="357"/>
      <c r="F699" s="357"/>
      <c r="G699" s="357"/>
      <c r="H699" s="357"/>
      <c r="I699" s="357"/>
      <c r="J699" s="357"/>
      <c r="K699" s="361"/>
      <c r="L699" s="357"/>
      <c r="M699" s="357"/>
      <c r="N699" s="357"/>
      <c r="O699" s="357"/>
      <c r="P699" s="357"/>
      <c r="Q699" s="357"/>
      <c r="R699" s="357"/>
      <c r="S699" s="357"/>
      <c r="T699" s="357"/>
      <c r="U699" s="357"/>
      <c r="V699" s="357"/>
      <c r="W699" s="357"/>
      <c r="X699" s="357"/>
      <c r="Y699" s="357"/>
      <c r="Z699" s="357"/>
    </row>
    <row r="700" spans="1:26" ht="11.25" customHeight="1" x14ac:dyDescent="0.2">
      <c r="A700" s="357"/>
      <c r="B700" s="415"/>
      <c r="C700" s="357"/>
      <c r="D700" s="357"/>
      <c r="E700" s="357"/>
      <c r="F700" s="357"/>
      <c r="G700" s="357"/>
      <c r="H700" s="357"/>
      <c r="I700" s="357"/>
      <c r="J700" s="357"/>
      <c r="K700" s="361"/>
      <c r="L700" s="357"/>
      <c r="M700" s="357"/>
      <c r="N700" s="357"/>
      <c r="O700" s="357"/>
      <c r="P700" s="357"/>
      <c r="Q700" s="357"/>
      <c r="R700" s="357"/>
      <c r="S700" s="357"/>
      <c r="T700" s="357"/>
      <c r="U700" s="357"/>
      <c r="V700" s="357"/>
      <c r="W700" s="357"/>
      <c r="X700" s="357"/>
      <c r="Y700" s="357"/>
      <c r="Z700" s="357"/>
    </row>
    <row r="701" spans="1:26" ht="11.25" customHeight="1" x14ac:dyDescent="0.2">
      <c r="A701" s="357"/>
      <c r="B701" s="415"/>
      <c r="C701" s="357"/>
      <c r="D701" s="357"/>
      <c r="E701" s="357"/>
      <c r="F701" s="357"/>
      <c r="G701" s="357"/>
      <c r="H701" s="357"/>
      <c r="I701" s="357"/>
      <c r="J701" s="357"/>
      <c r="K701" s="361"/>
      <c r="L701" s="357"/>
      <c r="M701" s="357"/>
      <c r="N701" s="357"/>
      <c r="O701" s="357"/>
      <c r="P701" s="357"/>
      <c r="Q701" s="357"/>
      <c r="R701" s="357"/>
      <c r="S701" s="357"/>
      <c r="T701" s="357"/>
      <c r="U701" s="357"/>
      <c r="V701" s="357"/>
      <c r="W701" s="357"/>
      <c r="X701" s="357"/>
      <c r="Y701" s="357"/>
      <c r="Z701" s="357"/>
    </row>
    <row r="702" spans="1:26" ht="11.25" customHeight="1" x14ac:dyDescent="0.2">
      <c r="A702" s="357"/>
      <c r="B702" s="415"/>
      <c r="C702" s="357"/>
      <c r="D702" s="357"/>
      <c r="E702" s="357"/>
      <c r="F702" s="357"/>
      <c r="G702" s="357"/>
      <c r="H702" s="357"/>
      <c r="I702" s="357"/>
      <c r="J702" s="357"/>
      <c r="K702" s="361"/>
      <c r="L702" s="357"/>
      <c r="M702" s="357"/>
      <c r="N702" s="357"/>
      <c r="O702" s="357"/>
      <c r="P702" s="357"/>
      <c r="Q702" s="357"/>
      <c r="R702" s="357"/>
      <c r="S702" s="357"/>
      <c r="T702" s="357"/>
      <c r="U702" s="357"/>
      <c r="V702" s="357"/>
      <c r="W702" s="357"/>
      <c r="X702" s="357"/>
      <c r="Y702" s="357"/>
      <c r="Z702" s="357"/>
    </row>
    <row r="703" spans="1:26" ht="11.25" customHeight="1" x14ac:dyDescent="0.2">
      <c r="A703" s="357"/>
      <c r="B703" s="415"/>
      <c r="C703" s="357"/>
      <c r="D703" s="357"/>
      <c r="E703" s="357"/>
      <c r="F703" s="357"/>
      <c r="G703" s="357"/>
      <c r="H703" s="357"/>
      <c r="I703" s="357"/>
      <c r="J703" s="357"/>
      <c r="K703" s="361"/>
      <c r="L703" s="357"/>
      <c r="M703" s="357"/>
      <c r="N703" s="357"/>
      <c r="O703" s="357"/>
      <c r="P703" s="357"/>
      <c r="Q703" s="357"/>
      <c r="R703" s="357"/>
      <c r="S703" s="357"/>
      <c r="T703" s="357"/>
      <c r="U703" s="357"/>
      <c r="V703" s="357"/>
      <c r="W703" s="357"/>
      <c r="X703" s="357"/>
      <c r="Y703" s="357"/>
      <c r="Z703" s="357"/>
    </row>
    <row r="704" spans="1:26" ht="11.25" customHeight="1" x14ac:dyDescent="0.2">
      <c r="A704" s="357"/>
      <c r="B704" s="415"/>
      <c r="C704" s="357"/>
      <c r="D704" s="357"/>
      <c r="E704" s="357"/>
      <c r="F704" s="357"/>
      <c r="G704" s="357"/>
      <c r="H704" s="357"/>
      <c r="I704" s="357"/>
      <c r="J704" s="357"/>
      <c r="K704" s="361"/>
      <c r="L704" s="357"/>
      <c r="M704" s="357"/>
      <c r="N704" s="357"/>
      <c r="O704" s="357"/>
      <c r="P704" s="357"/>
      <c r="Q704" s="357"/>
      <c r="R704" s="357"/>
      <c r="S704" s="357"/>
      <c r="T704" s="357"/>
      <c r="U704" s="357"/>
      <c r="V704" s="357"/>
      <c r="W704" s="357"/>
      <c r="X704" s="357"/>
      <c r="Y704" s="357"/>
      <c r="Z704" s="357"/>
    </row>
    <row r="705" spans="1:26" ht="11.25" customHeight="1" x14ac:dyDescent="0.2">
      <c r="A705" s="357"/>
      <c r="B705" s="415"/>
      <c r="C705" s="357"/>
      <c r="D705" s="357"/>
      <c r="E705" s="357"/>
      <c r="F705" s="357"/>
      <c r="G705" s="357"/>
      <c r="H705" s="357"/>
      <c r="I705" s="357"/>
      <c r="J705" s="357"/>
      <c r="K705" s="361"/>
      <c r="L705" s="357"/>
      <c r="M705" s="357"/>
      <c r="N705" s="357"/>
      <c r="O705" s="357"/>
      <c r="P705" s="357"/>
      <c r="Q705" s="357"/>
      <c r="R705" s="357"/>
      <c r="S705" s="357"/>
      <c r="T705" s="357"/>
      <c r="U705" s="357"/>
      <c r="V705" s="357"/>
      <c r="W705" s="357"/>
      <c r="X705" s="357"/>
      <c r="Y705" s="357"/>
      <c r="Z705" s="357"/>
    </row>
    <row r="706" spans="1:26" ht="11.25" customHeight="1" x14ac:dyDescent="0.2">
      <c r="A706" s="357"/>
      <c r="B706" s="415"/>
      <c r="C706" s="357"/>
      <c r="D706" s="357"/>
      <c r="E706" s="357"/>
      <c r="F706" s="357"/>
      <c r="G706" s="357"/>
      <c r="H706" s="357"/>
      <c r="I706" s="357"/>
      <c r="J706" s="357"/>
      <c r="K706" s="361"/>
      <c r="L706" s="357"/>
      <c r="M706" s="357"/>
      <c r="N706" s="357"/>
      <c r="O706" s="357"/>
      <c r="P706" s="357"/>
      <c r="Q706" s="357"/>
      <c r="R706" s="357"/>
      <c r="S706" s="357"/>
      <c r="T706" s="357"/>
      <c r="U706" s="357"/>
      <c r="V706" s="357"/>
      <c r="W706" s="357"/>
      <c r="X706" s="357"/>
      <c r="Y706" s="357"/>
      <c r="Z706" s="357"/>
    </row>
    <row r="707" spans="1:26" ht="11.25" customHeight="1" x14ac:dyDescent="0.2">
      <c r="A707" s="357"/>
      <c r="B707" s="415"/>
      <c r="C707" s="357"/>
      <c r="D707" s="357"/>
      <c r="E707" s="357"/>
      <c r="F707" s="357"/>
      <c r="G707" s="357"/>
      <c r="H707" s="357"/>
      <c r="I707" s="357"/>
      <c r="J707" s="357"/>
      <c r="K707" s="361"/>
      <c r="L707" s="357"/>
      <c r="M707" s="357"/>
      <c r="N707" s="357"/>
      <c r="O707" s="357"/>
      <c r="P707" s="357"/>
      <c r="Q707" s="357"/>
      <c r="R707" s="357"/>
      <c r="S707" s="357"/>
      <c r="T707" s="357"/>
      <c r="U707" s="357"/>
      <c r="V707" s="357"/>
      <c r="W707" s="357"/>
      <c r="X707" s="357"/>
      <c r="Y707" s="357"/>
      <c r="Z707" s="357"/>
    </row>
    <row r="708" spans="1:26" ht="11.25" customHeight="1" x14ac:dyDescent="0.2">
      <c r="A708" s="357"/>
      <c r="B708" s="415"/>
      <c r="C708" s="357"/>
      <c r="D708" s="357"/>
      <c r="E708" s="357"/>
      <c r="F708" s="357"/>
      <c r="G708" s="357"/>
      <c r="H708" s="357"/>
      <c r="I708" s="357"/>
      <c r="J708" s="357"/>
      <c r="K708" s="361"/>
      <c r="L708" s="357"/>
      <c r="M708" s="357"/>
      <c r="N708" s="357"/>
      <c r="O708" s="357"/>
      <c r="P708" s="357"/>
      <c r="Q708" s="357"/>
      <c r="R708" s="357"/>
      <c r="S708" s="357"/>
      <c r="T708" s="357"/>
      <c r="U708" s="357"/>
      <c r="V708" s="357"/>
      <c r="W708" s="357"/>
      <c r="X708" s="357"/>
      <c r="Y708" s="357"/>
      <c r="Z708" s="357"/>
    </row>
    <row r="709" spans="1:26" ht="11.25" customHeight="1" x14ac:dyDescent="0.2">
      <c r="A709" s="357"/>
      <c r="B709" s="415"/>
      <c r="C709" s="357"/>
      <c r="D709" s="357"/>
      <c r="E709" s="357"/>
      <c r="F709" s="357"/>
      <c r="G709" s="357"/>
      <c r="H709" s="357"/>
      <c r="I709" s="357"/>
      <c r="J709" s="357"/>
      <c r="K709" s="361"/>
      <c r="L709" s="357"/>
      <c r="M709" s="357"/>
      <c r="N709" s="357"/>
      <c r="O709" s="357"/>
      <c r="P709" s="357"/>
      <c r="Q709" s="357"/>
      <c r="R709" s="357"/>
      <c r="S709" s="357"/>
      <c r="T709" s="357"/>
      <c r="U709" s="357"/>
      <c r="V709" s="357"/>
      <c r="W709" s="357"/>
      <c r="X709" s="357"/>
      <c r="Y709" s="357"/>
      <c r="Z709" s="357"/>
    </row>
    <row r="710" spans="1:26" ht="11.25" customHeight="1" x14ac:dyDescent="0.2">
      <c r="A710" s="357"/>
      <c r="B710" s="415"/>
      <c r="C710" s="357"/>
      <c r="D710" s="357"/>
      <c r="E710" s="357"/>
      <c r="F710" s="357"/>
      <c r="G710" s="357"/>
      <c r="H710" s="357"/>
      <c r="I710" s="357"/>
      <c r="J710" s="357"/>
      <c r="K710" s="361"/>
      <c r="L710" s="357"/>
      <c r="M710" s="357"/>
      <c r="N710" s="357"/>
      <c r="O710" s="357"/>
      <c r="P710" s="357"/>
      <c r="Q710" s="357"/>
      <c r="R710" s="357"/>
      <c r="S710" s="357"/>
      <c r="T710" s="357"/>
      <c r="U710" s="357"/>
      <c r="V710" s="357"/>
      <c r="W710" s="357"/>
      <c r="X710" s="357"/>
      <c r="Y710" s="357"/>
      <c r="Z710" s="357"/>
    </row>
    <row r="711" spans="1:26" ht="11.25" customHeight="1" x14ac:dyDescent="0.2">
      <c r="A711" s="357"/>
      <c r="B711" s="415"/>
      <c r="C711" s="357"/>
      <c r="D711" s="357"/>
      <c r="E711" s="357"/>
      <c r="F711" s="357"/>
      <c r="G711" s="357"/>
      <c r="H711" s="357"/>
      <c r="I711" s="357"/>
      <c r="J711" s="357"/>
      <c r="K711" s="361"/>
      <c r="L711" s="357"/>
      <c r="M711" s="357"/>
      <c r="N711" s="357"/>
      <c r="O711" s="357"/>
      <c r="P711" s="357"/>
      <c r="Q711" s="357"/>
      <c r="R711" s="357"/>
      <c r="S711" s="357"/>
      <c r="T711" s="357"/>
      <c r="U711" s="357"/>
      <c r="V711" s="357"/>
      <c r="W711" s="357"/>
      <c r="X711" s="357"/>
      <c r="Y711" s="357"/>
      <c r="Z711" s="357"/>
    </row>
    <row r="712" spans="1:26" ht="11.25" customHeight="1" x14ac:dyDescent="0.2">
      <c r="A712" s="357"/>
      <c r="B712" s="415"/>
      <c r="C712" s="357"/>
      <c r="D712" s="357"/>
      <c r="E712" s="357"/>
      <c r="F712" s="357"/>
      <c r="G712" s="357"/>
      <c r="H712" s="357"/>
      <c r="I712" s="357"/>
      <c r="J712" s="357"/>
      <c r="K712" s="361"/>
      <c r="L712" s="357"/>
      <c r="M712" s="357"/>
      <c r="N712" s="357"/>
      <c r="O712" s="357"/>
      <c r="P712" s="357"/>
      <c r="Q712" s="357"/>
      <c r="R712" s="357"/>
      <c r="S712" s="357"/>
      <c r="T712" s="357"/>
      <c r="U712" s="357"/>
      <c r="V712" s="357"/>
      <c r="W712" s="357"/>
      <c r="X712" s="357"/>
      <c r="Y712" s="357"/>
      <c r="Z712" s="357"/>
    </row>
    <row r="713" spans="1:26" ht="11.25" customHeight="1" x14ac:dyDescent="0.2">
      <c r="A713" s="357"/>
      <c r="B713" s="415"/>
      <c r="C713" s="357"/>
      <c r="D713" s="357"/>
      <c r="E713" s="357"/>
      <c r="F713" s="357"/>
      <c r="G713" s="357"/>
      <c r="H713" s="357"/>
      <c r="I713" s="357"/>
      <c r="J713" s="357"/>
      <c r="K713" s="361"/>
      <c r="L713" s="357"/>
      <c r="M713" s="357"/>
      <c r="N713" s="357"/>
      <c r="O713" s="357"/>
      <c r="P713" s="357"/>
      <c r="Q713" s="357"/>
      <c r="R713" s="357"/>
      <c r="S713" s="357"/>
      <c r="T713" s="357"/>
      <c r="U713" s="357"/>
      <c r="V713" s="357"/>
      <c r="W713" s="357"/>
      <c r="X713" s="357"/>
      <c r="Y713" s="357"/>
      <c r="Z713" s="357"/>
    </row>
    <row r="714" spans="1:26" ht="11.25" customHeight="1" x14ac:dyDescent="0.2">
      <c r="A714" s="357"/>
      <c r="B714" s="415"/>
      <c r="C714" s="357"/>
      <c r="D714" s="357"/>
      <c r="E714" s="357"/>
      <c r="F714" s="357"/>
      <c r="G714" s="357"/>
      <c r="H714" s="357"/>
      <c r="I714" s="357"/>
      <c r="J714" s="357"/>
      <c r="K714" s="361"/>
      <c r="L714" s="357"/>
      <c r="M714" s="357"/>
      <c r="N714" s="357"/>
      <c r="O714" s="357"/>
      <c r="P714" s="357"/>
      <c r="Q714" s="357"/>
      <c r="R714" s="357"/>
      <c r="S714" s="357"/>
      <c r="T714" s="357"/>
      <c r="U714" s="357"/>
      <c r="V714" s="357"/>
      <c r="W714" s="357"/>
      <c r="X714" s="357"/>
      <c r="Y714" s="357"/>
      <c r="Z714" s="357"/>
    </row>
    <row r="715" spans="1:26" ht="11.25" customHeight="1" x14ac:dyDescent="0.2">
      <c r="A715" s="357"/>
      <c r="B715" s="415"/>
      <c r="C715" s="357"/>
      <c r="D715" s="357"/>
      <c r="E715" s="357"/>
      <c r="F715" s="357"/>
      <c r="G715" s="357"/>
      <c r="H715" s="357"/>
      <c r="I715" s="357"/>
      <c r="J715" s="357"/>
      <c r="K715" s="361"/>
      <c r="L715" s="357"/>
      <c r="M715" s="357"/>
      <c r="N715" s="357"/>
      <c r="O715" s="357"/>
      <c r="P715" s="357"/>
      <c r="Q715" s="357"/>
      <c r="R715" s="357"/>
      <c r="S715" s="357"/>
      <c r="T715" s="357"/>
      <c r="U715" s="357"/>
      <c r="V715" s="357"/>
      <c r="W715" s="357"/>
      <c r="X715" s="357"/>
      <c r="Y715" s="357"/>
      <c r="Z715" s="357"/>
    </row>
    <row r="716" spans="1:26" ht="11.25" customHeight="1" x14ac:dyDescent="0.2">
      <c r="A716" s="357"/>
      <c r="B716" s="415"/>
      <c r="C716" s="357"/>
      <c r="D716" s="357"/>
      <c r="E716" s="357"/>
      <c r="F716" s="357"/>
      <c r="G716" s="357"/>
      <c r="H716" s="357"/>
      <c r="I716" s="357"/>
      <c r="J716" s="357"/>
      <c r="K716" s="361"/>
      <c r="L716" s="357"/>
      <c r="M716" s="357"/>
      <c r="N716" s="357"/>
      <c r="O716" s="357"/>
      <c r="P716" s="357"/>
      <c r="Q716" s="357"/>
      <c r="R716" s="357"/>
      <c r="S716" s="357"/>
      <c r="T716" s="357"/>
      <c r="U716" s="357"/>
      <c r="V716" s="357"/>
      <c r="W716" s="357"/>
      <c r="X716" s="357"/>
      <c r="Y716" s="357"/>
      <c r="Z716" s="357"/>
    </row>
    <row r="717" spans="1:26" ht="11.25" customHeight="1" x14ac:dyDescent="0.2">
      <c r="A717" s="357"/>
      <c r="B717" s="415"/>
      <c r="C717" s="357"/>
      <c r="D717" s="357"/>
      <c r="E717" s="357"/>
      <c r="F717" s="357"/>
      <c r="G717" s="357"/>
      <c r="H717" s="357"/>
      <c r="I717" s="357"/>
      <c r="J717" s="357"/>
      <c r="K717" s="361"/>
      <c r="L717" s="357"/>
      <c r="M717" s="357"/>
      <c r="N717" s="357"/>
      <c r="O717" s="357"/>
      <c r="P717" s="357"/>
      <c r="Q717" s="357"/>
      <c r="R717" s="357"/>
      <c r="S717" s="357"/>
      <c r="T717" s="357"/>
      <c r="U717" s="357"/>
      <c r="V717" s="357"/>
      <c r="W717" s="357"/>
      <c r="X717" s="357"/>
      <c r="Y717" s="357"/>
      <c r="Z717" s="357"/>
    </row>
    <row r="718" spans="1:26" ht="11.25" customHeight="1" x14ac:dyDescent="0.2">
      <c r="A718" s="357"/>
      <c r="B718" s="415"/>
      <c r="C718" s="357"/>
      <c r="D718" s="357"/>
      <c r="E718" s="357"/>
      <c r="F718" s="357"/>
      <c r="G718" s="357"/>
      <c r="H718" s="357"/>
      <c r="I718" s="357"/>
      <c r="J718" s="357"/>
      <c r="K718" s="361"/>
      <c r="L718" s="357"/>
      <c r="M718" s="357"/>
      <c r="N718" s="357"/>
      <c r="O718" s="357"/>
      <c r="P718" s="357"/>
      <c r="Q718" s="357"/>
      <c r="R718" s="357"/>
      <c r="S718" s="357"/>
      <c r="T718" s="357"/>
      <c r="U718" s="357"/>
      <c r="V718" s="357"/>
      <c r="W718" s="357"/>
      <c r="X718" s="357"/>
      <c r="Y718" s="357"/>
      <c r="Z718" s="357"/>
    </row>
    <row r="719" spans="1:26" ht="11.25" customHeight="1" x14ac:dyDescent="0.2">
      <c r="A719" s="357"/>
      <c r="B719" s="415"/>
      <c r="C719" s="357"/>
      <c r="D719" s="357"/>
      <c r="E719" s="357"/>
      <c r="F719" s="357"/>
      <c r="G719" s="357"/>
      <c r="H719" s="357"/>
      <c r="I719" s="357"/>
      <c r="J719" s="357"/>
      <c r="K719" s="361"/>
      <c r="L719" s="357"/>
      <c r="M719" s="357"/>
      <c r="N719" s="357"/>
      <c r="O719" s="357"/>
      <c r="P719" s="357"/>
      <c r="Q719" s="357"/>
      <c r="R719" s="357"/>
      <c r="S719" s="357"/>
      <c r="T719" s="357"/>
      <c r="U719" s="357"/>
      <c r="V719" s="357"/>
      <c r="W719" s="357"/>
      <c r="X719" s="357"/>
      <c r="Y719" s="357"/>
      <c r="Z719" s="357"/>
    </row>
    <row r="720" spans="1:26" ht="11.25" customHeight="1" x14ac:dyDescent="0.2">
      <c r="A720" s="357"/>
      <c r="B720" s="415"/>
      <c r="C720" s="357"/>
      <c r="D720" s="357"/>
      <c r="E720" s="357"/>
      <c r="F720" s="357"/>
      <c r="G720" s="357"/>
      <c r="H720" s="357"/>
      <c r="I720" s="357"/>
      <c r="J720" s="357"/>
      <c r="K720" s="361"/>
      <c r="L720" s="357"/>
      <c r="M720" s="357"/>
      <c r="N720" s="357"/>
      <c r="O720" s="357"/>
      <c r="P720" s="357"/>
      <c r="Q720" s="357"/>
      <c r="R720" s="357"/>
      <c r="S720" s="357"/>
      <c r="T720" s="357"/>
      <c r="U720" s="357"/>
      <c r="V720" s="357"/>
      <c r="W720" s="357"/>
      <c r="X720" s="357"/>
      <c r="Y720" s="357"/>
      <c r="Z720" s="357"/>
    </row>
    <row r="721" spans="1:26" ht="11.25" customHeight="1" x14ac:dyDescent="0.2">
      <c r="A721" s="357"/>
      <c r="B721" s="415"/>
      <c r="C721" s="357"/>
      <c r="D721" s="357"/>
      <c r="E721" s="357"/>
      <c r="F721" s="357"/>
      <c r="G721" s="357"/>
      <c r="H721" s="357"/>
      <c r="I721" s="357"/>
      <c r="J721" s="357"/>
      <c r="K721" s="361"/>
      <c r="L721" s="357"/>
      <c r="M721" s="357"/>
      <c r="N721" s="357"/>
      <c r="O721" s="357"/>
      <c r="P721" s="357"/>
      <c r="Q721" s="357"/>
      <c r="R721" s="357"/>
      <c r="S721" s="357"/>
      <c r="T721" s="357"/>
      <c r="U721" s="357"/>
      <c r="V721" s="357"/>
      <c r="W721" s="357"/>
      <c r="X721" s="357"/>
      <c r="Y721" s="357"/>
      <c r="Z721" s="357"/>
    </row>
    <row r="722" spans="1:26" ht="11.25" customHeight="1" x14ac:dyDescent="0.2">
      <c r="A722" s="357"/>
      <c r="B722" s="415"/>
      <c r="C722" s="357"/>
      <c r="D722" s="357"/>
      <c r="E722" s="357"/>
      <c r="F722" s="357"/>
      <c r="G722" s="357"/>
      <c r="H722" s="357"/>
      <c r="I722" s="357"/>
      <c r="J722" s="357"/>
      <c r="K722" s="361"/>
      <c r="L722" s="357"/>
      <c r="M722" s="357"/>
      <c r="N722" s="357"/>
      <c r="O722" s="357"/>
      <c r="P722" s="357"/>
      <c r="Q722" s="357"/>
      <c r="R722" s="357"/>
      <c r="S722" s="357"/>
      <c r="T722" s="357"/>
      <c r="U722" s="357"/>
      <c r="V722" s="357"/>
      <c r="W722" s="357"/>
      <c r="X722" s="357"/>
      <c r="Y722" s="357"/>
      <c r="Z722" s="357"/>
    </row>
    <row r="723" spans="1:26" ht="11.25" customHeight="1" x14ac:dyDescent="0.2">
      <c r="A723" s="357"/>
      <c r="B723" s="415"/>
      <c r="C723" s="357"/>
      <c r="D723" s="357"/>
      <c r="E723" s="357"/>
      <c r="F723" s="357"/>
      <c r="G723" s="357"/>
      <c r="H723" s="357"/>
      <c r="I723" s="357"/>
      <c r="J723" s="357"/>
      <c r="K723" s="361"/>
      <c r="L723" s="357"/>
      <c r="M723" s="357"/>
      <c r="N723" s="357"/>
      <c r="O723" s="357"/>
      <c r="P723" s="357"/>
      <c r="Q723" s="357"/>
      <c r="R723" s="357"/>
      <c r="S723" s="357"/>
      <c r="T723" s="357"/>
      <c r="U723" s="357"/>
      <c r="V723" s="357"/>
      <c r="W723" s="357"/>
      <c r="X723" s="357"/>
      <c r="Y723" s="357"/>
      <c r="Z723" s="357"/>
    </row>
    <row r="724" spans="1:26" ht="11.25" customHeight="1" x14ac:dyDescent="0.2">
      <c r="A724" s="357"/>
      <c r="B724" s="415"/>
      <c r="C724" s="357"/>
      <c r="D724" s="357"/>
      <c r="E724" s="357"/>
      <c r="F724" s="357"/>
      <c r="G724" s="357"/>
      <c r="H724" s="357"/>
      <c r="I724" s="357"/>
      <c r="J724" s="357"/>
      <c r="K724" s="361"/>
      <c r="L724" s="357"/>
      <c r="M724" s="357"/>
      <c r="N724" s="357"/>
      <c r="O724" s="357"/>
      <c r="P724" s="357"/>
      <c r="Q724" s="357"/>
      <c r="R724" s="357"/>
      <c r="S724" s="357"/>
      <c r="T724" s="357"/>
      <c r="U724" s="357"/>
      <c r="V724" s="357"/>
      <c r="W724" s="357"/>
      <c r="X724" s="357"/>
      <c r="Y724" s="357"/>
      <c r="Z724" s="357"/>
    </row>
    <row r="725" spans="1:26" ht="11.25" customHeight="1" x14ac:dyDescent="0.2">
      <c r="A725" s="357"/>
      <c r="B725" s="415"/>
      <c r="C725" s="357"/>
      <c r="D725" s="357"/>
      <c r="E725" s="357"/>
      <c r="F725" s="357"/>
      <c r="G725" s="357"/>
      <c r="H725" s="357"/>
      <c r="I725" s="357"/>
      <c r="J725" s="357"/>
      <c r="K725" s="361"/>
      <c r="L725" s="357"/>
      <c r="M725" s="357"/>
      <c r="N725" s="357"/>
      <c r="O725" s="357"/>
      <c r="P725" s="357"/>
      <c r="Q725" s="357"/>
      <c r="R725" s="357"/>
      <c r="S725" s="357"/>
      <c r="T725" s="357"/>
      <c r="U725" s="357"/>
      <c r="V725" s="357"/>
      <c r="W725" s="357"/>
      <c r="X725" s="357"/>
      <c r="Y725" s="357"/>
      <c r="Z725" s="357"/>
    </row>
    <row r="726" spans="1:26" ht="11.25" customHeight="1" x14ac:dyDescent="0.2">
      <c r="A726" s="357"/>
      <c r="B726" s="415"/>
      <c r="C726" s="357"/>
      <c r="D726" s="357"/>
      <c r="E726" s="357"/>
      <c r="F726" s="357"/>
      <c r="G726" s="357"/>
      <c r="H726" s="357"/>
      <c r="I726" s="357"/>
      <c r="J726" s="357"/>
      <c r="K726" s="361"/>
      <c r="L726" s="357"/>
      <c r="M726" s="357"/>
      <c r="N726" s="357"/>
      <c r="O726" s="357"/>
      <c r="P726" s="357"/>
      <c r="Q726" s="357"/>
      <c r="R726" s="357"/>
      <c r="S726" s="357"/>
      <c r="T726" s="357"/>
      <c r="U726" s="357"/>
      <c r="V726" s="357"/>
      <c r="W726" s="357"/>
      <c r="X726" s="357"/>
      <c r="Y726" s="357"/>
      <c r="Z726" s="357"/>
    </row>
    <row r="727" spans="1:26" ht="11.25" customHeight="1" x14ac:dyDescent="0.2">
      <c r="A727" s="357"/>
      <c r="B727" s="415"/>
      <c r="C727" s="357"/>
      <c r="D727" s="357"/>
      <c r="E727" s="357"/>
      <c r="F727" s="357"/>
      <c r="G727" s="357"/>
      <c r="H727" s="357"/>
      <c r="I727" s="357"/>
      <c r="J727" s="357"/>
      <c r="K727" s="361"/>
      <c r="L727" s="357"/>
      <c r="M727" s="357"/>
      <c r="N727" s="357"/>
      <c r="O727" s="357"/>
      <c r="P727" s="357"/>
      <c r="Q727" s="357"/>
      <c r="R727" s="357"/>
      <c r="S727" s="357"/>
      <c r="T727" s="357"/>
      <c r="U727" s="357"/>
      <c r="V727" s="357"/>
      <c r="W727" s="357"/>
      <c r="X727" s="357"/>
      <c r="Y727" s="357"/>
      <c r="Z727" s="357"/>
    </row>
    <row r="728" spans="1:26" ht="11.25" customHeight="1" x14ac:dyDescent="0.2">
      <c r="A728" s="357"/>
      <c r="B728" s="415"/>
      <c r="C728" s="357"/>
      <c r="D728" s="357"/>
      <c r="E728" s="357"/>
      <c r="F728" s="357"/>
      <c r="G728" s="357"/>
      <c r="H728" s="357"/>
      <c r="I728" s="357"/>
      <c r="J728" s="357"/>
      <c r="K728" s="361"/>
      <c r="L728" s="357"/>
      <c r="M728" s="357"/>
      <c r="N728" s="357"/>
      <c r="O728" s="357"/>
      <c r="P728" s="357"/>
      <c r="Q728" s="357"/>
      <c r="R728" s="357"/>
      <c r="S728" s="357"/>
      <c r="T728" s="357"/>
      <c r="U728" s="357"/>
      <c r="V728" s="357"/>
      <c r="W728" s="357"/>
      <c r="X728" s="357"/>
      <c r="Y728" s="357"/>
      <c r="Z728" s="357"/>
    </row>
    <row r="729" spans="1:26" ht="11.25" customHeight="1" x14ac:dyDescent="0.2">
      <c r="A729" s="357"/>
      <c r="B729" s="415"/>
      <c r="C729" s="357"/>
      <c r="D729" s="357"/>
      <c r="E729" s="357"/>
      <c r="F729" s="357"/>
      <c r="G729" s="357"/>
      <c r="H729" s="357"/>
      <c r="I729" s="357"/>
      <c r="J729" s="357"/>
      <c r="K729" s="361"/>
      <c r="L729" s="357"/>
      <c r="M729" s="357"/>
      <c r="N729" s="357"/>
      <c r="O729" s="357"/>
      <c r="P729" s="357"/>
      <c r="Q729" s="357"/>
      <c r="R729" s="357"/>
      <c r="S729" s="357"/>
      <c r="T729" s="357"/>
      <c r="U729" s="357"/>
      <c r="V729" s="357"/>
      <c r="W729" s="357"/>
      <c r="X729" s="357"/>
      <c r="Y729" s="357"/>
      <c r="Z729" s="357"/>
    </row>
    <row r="730" spans="1:26" ht="11.25" customHeight="1" x14ac:dyDescent="0.2">
      <c r="A730" s="357"/>
      <c r="B730" s="415"/>
      <c r="C730" s="357"/>
      <c r="D730" s="357"/>
      <c r="E730" s="357"/>
      <c r="F730" s="357"/>
      <c r="G730" s="357"/>
      <c r="H730" s="357"/>
      <c r="I730" s="357"/>
      <c r="J730" s="357"/>
      <c r="K730" s="361"/>
      <c r="L730" s="357"/>
      <c r="M730" s="357"/>
      <c r="N730" s="357"/>
      <c r="O730" s="357"/>
      <c r="P730" s="357"/>
      <c r="Q730" s="357"/>
      <c r="R730" s="357"/>
      <c r="S730" s="357"/>
      <c r="T730" s="357"/>
      <c r="U730" s="357"/>
      <c r="V730" s="357"/>
      <c r="W730" s="357"/>
      <c r="X730" s="357"/>
      <c r="Y730" s="357"/>
      <c r="Z730" s="357"/>
    </row>
    <row r="731" spans="1:26" ht="11.25" customHeight="1" x14ac:dyDescent="0.2">
      <c r="A731" s="357"/>
      <c r="B731" s="415"/>
      <c r="C731" s="357"/>
      <c r="D731" s="357"/>
      <c r="E731" s="357"/>
      <c r="F731" s="357"/>
      <c r="G731" s="357"/>
      <c r="H731" s="357"/>
      <c r="I731" s="357"/>
      <c r="J731" s="357"/>
      <c r="K731" s="361"/>
      <c r="L731" s="357"/>
      <c r="M731" s="357"/>
      <c r="N731" s="357"/>
      <c r="O731" s="357"/>
      <c r="P731" s="357"/>
      <c r="Q731" s="357"/>
      <c r="R731" s="357"/>
      <c r="S731" s="357"/>
      <c r="T731" s="357"/>
      <c r="U731" s="357"/>
      <c r="V731" s="357"/>
      <c r="W731" s="357"/>
      <c r="X731" s="357"/>
      <c r="Y731" s="357"/>
      <c r="Z731" s="357"/>
    </row>
    <row r="732" spans="1:26" ht="11.25" customHeight="1" x14ac:dyDescent="0.2">
      <c r="A732" s="357"/>
      <c r="B732" s="415"/>
      <c r="C732" s="357"/>
      <c r="D732" s="357"/>
      <c r="E732" s="357"/>
      <c r="F732" s="357"/>
      <c r="G732" s="357"/>
      <c r="H732" s="357"/>
      <c r="I732" s="357"/>
      <c r="J732" s="357"/>
      <c r="K732" s="361"/>
      <c r="L732" s="357"/>
      <c r="M732" s="357"/>
      <c r="N732" s="357"/>
      <c r="O732" s="357"/>
      <c r="P732" s="357"/>
      <c r="Q732" s="357"/>
      <c r="R732" s="357"/>
      <c r="S732" s="357"/>
      <c r="T732" s="357"/>
      <c r="U732" s="357"/>
      <c r="V732" s="357"/>
      <c r="W732" s="357"/>
      <c r="X732" s="357"/>
      <c r="Y732" s="357"/>
      <c r="Z732" s="357"/>
    </row>
    <row r="733" spans="1:26" ht="11.25" customHeight="1" x14ac:dyDescent="0.2">
      <c r="A733" s="357"/>
      <c r="B733" s="415"/>
      <c r="C733" s="357"/>
      <c r="D733" s="357"/>
      <c r="E733" s="357"/>
      <c r="F733" s="357"/>
      <c r="G733" s="357"/>
      <c r="H733" s="357"/>
      <c r="I733" s="357"/>
      <c r="J733" s="357"/>
      <c r="K733" s="361"/>
      <c r="L733" s="357"/>
      <c r="M733" s="357"/>
      <c r="N733" s="357"/>
      <c r="O733" s="357"/>
      <c r="P733" s="357"/>
      <c r="Q733" s="357"/>
      <c r="R733" s="357"/>
      <c r="S733" s="357"/>
      <c r="T733" s="357"/>
      <c r="U733" s="357"/>
      <c r="V733" s="357"/>
      <c r="W733" s="357"/>
      <c r="X733" s="357"/>
      <c r="Y733" s="357"/>
      <c r="Z733" s="357"/>
    </row>
    <row r="734" spans="1:26" ht="11.25" customHeight="1" x14ac:dyDescent="0.2">
      <c r="A734" s="357"/>
      <c r="B734" s="415"/>
      <c r="C734" s="357"/>
      <c r="D734" s="357"/>
      <c r="E734" s="357"/>
      <c r="F734" s="357"/>
      <c r="G734" s="357"/>
      <c r="H734" s="357"/>
      <c r="I734" s="357"/>
      <c r="J734" s="357"/>
      <c r="K734" s="361"/>
      <c r="L734" s="357"/>
      <c r="M734" s="357"/>
      <c r="N734" s="357"/>
      <c r="O734" s="357"/>
      <c r="P734" s="357"/>
      <c r="Q734" s="357"/>
      <c r="R734" s="357"/>
      <c r="S734" s="357"/>
      <c r="T734" s="357"/>
      <c r="U734" s="357"/>
      <c r="V734" s="357"/>
      <c r="W734" s="357"/>
      <c r="X734" s="357"/>
      <c r="Y734" s="357"/>
      <c r="Z734" s="357"/>
    </row>
    <row r="735" spans="1:26" ht="11.25" customHeight="1" x14ac:dyDescent="0.2">
      <c r="A735" s="357"/>
      <c r="B735" s="415"/>
      <c r="C735" s="357"/>
      <c r="D735" s="357"/>
      <c r="E735" s="357"/>
      <c r="F735" s="357"/>
      <c r="G735" s="357"/>
      <c r="H735" s="357"/>
      <c r="I735" s="357"/>
      <c r="J735" s="357"/>
      <c r="K735" s="361"/>
      <c r="L735" s="357"/>
      <c r="M735" s="357"/>
      <c r="N735" s="357"/>
      <c r="O735" s="357"/>
      <c r="P735" s="357"/>
      <c r="Q735" s="357"/>
      <c r="R735" s="357"/>
      <c r="S735" s="357"/>
      <c r="T735" s="357"/>
      <c r="U735" s="357"/>
      <c r="V735" s="357"/>
      <c r="W735" s="357"/>
      <c r="X735" s="357"/>
      <c r="Y735" s="357"/>
      <c r="Z735" s="357"/>
    </row>
    <row r="736" spans="1:26" ht="11.25" customHeight="1" x14ac:dyDescent="0.2">
      <c r="A736" s="357"/>
      <c r="B736" s="415"/>
      <c r="C736" s="357"/>
      <c r="D736" s="357"/>
      <c r="E736" s="357"/>
      <c r="F736" s="357"/>
      <c r="G736" s="357"/>
      <c r="H736" s="357"/>
      <c r="I736" s="357"/>
      <c r="J736" s="357"/>
      <c r="K736" s="361"/>
      <c r="L736" s="357"/>
      <c r="M736" s="357"/>
      <c r="N736" s="357"/>
      <c r="O736" s="357"/>
      <c r="P736" s="357"/>
      <c r="Q736" s="357"/>
      <c r="R736" s="357"/>
      <c r="S736" s="357"/>
      <c r="T736" s="357"/>
      <c r="U736" s="357"/>
      <c r="V736" s="357"/>
      <c r="W736" s="357"/>
      <c r="X736" s="357"/>
      <c r="Y736" s="357"/>
      <c r="Z736" s="357"/>
    </row>
    <row r="737" spans="1:26" ht="11.25" customHeight="1" x14ac:dyDescent="0.2">
      <c r="A737" s="357"/>
      <c r="B737" s="415"/>
      <c r="C737" s="357"/>
      <c r="D737" s="357"/>
      <c r="E737" s="357"/>
      <c r="F737" s="357"/>
      <c r="G737" s="357"/>
      <c r="H737" s="357"/>
      <c r="I737" s="357"/>
      <c r="J737" s="357"/>
      <c r="K737" s="361"/>
      <c r="L737" s="357"/>
      <c r="M737" s="357"/>
      <c r="N737" s="357"/>
      <c r="O737" s="357"/>
      <c r="P737" s="357"/>
      <c r="Q737" s="357"/>
      <c r="R737" s="357"/>
      <c r="S737" s="357"/>
      <c r="T737" s="357"/>
      <c r="U737" s="357"/>
      <c r="V737" s="357"/>
      <c r="W737" s="357"/>
      <c r="X737" s="357"/>
      <c r="Y737" s="357"/>
      <c r="Z737" s="357"/>
    </row>
    <row r="738" spans="1:26" ht="11.25" customHeight="1" x14ac:dyDescent="0.2">
      <c r="A738" s="357"/>
      <c r="B738" s="415"/>
      <c r="C738" s="357"/>
      <c r="D738" s="357"/>
      <c r="E738" s="357"/>
      <c r="F738" s="357"/>
      <c r="G738" s="357"/>
      <c r="H738" s="357"/>
      <c r="I738" s="357"/>
      <c r="J738" s="357"/>
      <c r="K738" s="361"/>
      <c r="L738" s="357"/>
      <c r="M738" s="357"/>
      <c r="N738" s="357"/>
      <c r="O738" s="357"/>
      <c r="P738" s="357"/>
      <c r="Q738" s="357"/>
      <c r="R738" s="357"/>
      <c r="S738" s="357"/>
      <c r="T738" s="357"/>
      <c r="U738" s="357"/>
      <c r="V738" s="357"/>
      <c r="W738" s="357"/>
      <c r="X738" s="357"/>
      <c r="Y738" s="357"/>
      <c r="Z738" s="357"/>
    </row>
    <row r="739" spans="1:26" ht="11.25" customHeight="1" x14ac:dyDescent="0.2">
      <c r="A739" s="357"/>
      <c r="B739" s="415"/>
      <c r="C739" s="357"/>
      <c r="D739" s="357"/>
      <c r="E739" s="357"/>
      <c r="F739" s="357"/>
      <c r="G739" s="357"/>
      <c r="H739" s="357"/>
      <c r="I739" s="357"/>
      <c r="J739" s="357"/>
      <c r="K739" s="361"/>
      <c r="L739" s="357"/>
      <c r="M739" s="357"/>
      <c r="N739" s="357"/>
      <c r="O739" s="357"/>
      <c r="P739" s="357"/>
      <c r="Q739" s="357"/>
      <c r="R739" s="357"/>
      <c r="S739" s="357"/>
      <c r="T739" s="357"/>
      <c r="U739" s="357"/>
      <c r="V739" s="357"/>
      <c r="W739" s="357"/>
      <c r="X739" s="357"/>
      <c r="Y739" s="357"/>
      <c r="Z739" s="357"/>
    </row>
    <row r="740" spans="1:26" ht="11.25" customHeight="1" x14ac:dyDescent="0.2">
      <c r="A740" s="357"/>
      <c r="B740" s="415"/>
      <c r="C740" s="357"/>
      <c r="D740" s="357"/>
      <c r="E740" s="357"/>
      <c r="F740" s="357"/>
      <c r="G740" s="357"/>
      <c r="H740" s="357"/>
      <c r="I740" s="357"/>
      <c r="J740" s="357"/>
      <c r="K740" s="361"/>
      <c r="L740" s="357"/>
      <c r="M740" s="357"/>
      <c r="N740" s="357"/>
      <c r="O740" s="357"/>
      <c r="P740" s="357"/>
      <c r="Q740" s="357"/>
      <c r="R740" s="357"/>
      <c r="S740" s="357"/>
      <c r="T740" s="357"/>
      <c r="U740" s="357"/>
      <c r="V740" s="357"/>
      <c r="W740" s="357"/>
      <c r="X740" s="357"/>
      <c r="Y740" s="357"/>
      <c r="Z740" s="357"/>
    </row>
    <row r="741" spans="1:26" ht="11.25" customHeight="1" x14ac:dyDescent="0.2">
      <c r="A741" s="357"/>
      <c r="B741" s="415"/>
      <c r="C741" s="357"/>
      <c r="D741" s="357"/>
      <c r="E741" s="357"/>
      <c r="F741" s="357"/>
      <c r="G741" s="357"/>
      <c r="H741" s="357"/>
      <c r="I741" s="357"/>
      <c r="J741" s="357"/>
      <c r="K741" s="361"/>
      <c r="L741" s="357"/>
      <c r="M741" s="357"/>
      <c r="N741" s="357"/>
      <c r="O741" s="357"/>
      <c r="P741" s="357"/>
      <c r="Q741" s="357"/>
      <c r="R741" s="357"/>
      <c r="S741" s="357"/>
      <c r="T741" s="357"/>
      <c r="U741" s="357"/>
      <c r="V741" s="357"/>
      <c r="W741" s="357"/>
      <c r="X741" s="357"/>
      <c r="Y741" s="357"/>
      <c r="Z741" s="357"/>
    </row>
    <row r="742" spans="1:26" ht="11.25" customHeight="1" x14ac:dyDescent="0.2">
      <c r="A742" s="357"/>
      <c r="B742" s="415"/>
      <c r="C742" s="357"/>
      <c r="D742" s="357"/>
      <c r="E742" s="357"/>
      <c r="F742" s="357"/>
      <c r="G742" s="357"/>
      <c r="H742" s="357"/>
      <c r="I742" s="357"/>
      <c r="J742" s="357"/>
      <c r="K742" s="361"/>
      <c r="L742" s="357"/>
      <c r="M742" s="357"/>
      <c r="N742" s="357"/>
      <c r="O742" s="357"/>
      <c r="P742" s="357"/>
      <c r="Q742" s="357"/>
      <c r="R742" s="357"/>
      <c r="S742" s="357"/>
      <c r="T742" s="357"/>
      <c r="U742" s="357"/>
      <c r="V742" s="357"/>
      <c r="W742" s="357"/>
      <c r="X742" s="357"/>
      <c r="Y742" s="357"/>
      <c r="Z742" s="357"/>
    </row>
    <row r="743" spans="1:26" ht="11.25" customHeight="1" x14ac:dyDescent="0.2">
      <c r="A743" s="357"/>
      <c r="B743" s="415"/>
      <c r="C743" s="357"/>
      <c r="D743" s="357"/>
      <c r="E743" s="357"/>
      <c r="F743" s="357"/>
      <c r="G743" s="357"/>
      <c r="H743" s="357"/>
      <c r="I743" s="357"/>
      <c r="J743" s="357"/>
      <c r="K743" s="361"/>
      <c r="L743" s="357"/>
      <c r="M743" s="357"/>
      <c r="N743" s="357"/>
      <c r="O743" s="357"/>
      <c r="P743" s="357"/>
      <c r="Q743" s="357"/>
      <c r="R743" s="357"/>
      <c r="S743" s="357"/>
      <c r="T743" s="357"/>
      <c r="U743" s="357"/>
      <c r="V743" s="357"/>
      <c r="W743" s="357"/>
      <c r="X743" s="357"/>
      <c r="Y743" s="357"/>
      <c r="Z743" s="357"/>
    </row>
    <row r="744" spans="1:26" ht="11.25" customHeight="1" x14ac:dyDescent="0.2">
      <c r="A744" s="357"/>
      <c r="B744" s="415"/>
      <c r="C744" s="357"/>
      <c r="D744" s="357"/>
      <c r="E744" s="357"/>
      <c r="F744" s="357"/>
      <c r="G744" s="357"/>
      <c r="H744" s="357"/>
      <c r="I744" s="357"/>
      <c r="J744" s="357"/>
      <c r="K744" s="361"/>
      <c r="L744" s="357"/>
      <c r="M744" s="357"/>
      <c r="N744" s="357"/>
      <c r="O744" s="357"/>
      <c r="P744" s="357"/>
      <c r="Q744" s="357"/>
      <c r="R744" s="357"/>
      <c r="S744" s="357"/>
      <c r="T744" s="357"/>
      <c r="U744" s="357"/>
      <c r="V744" s="357"/>
      <c r="W744" s="357"/>
      <c r="X744" s="357"/>
      <c r="Y744" s="357"/>
      <c r="Z744" s="357"/>
    </row>
    <row r="745" spans="1:26" ht="11.25" customHeight="1" x14ac:dyDescent="0.2">
      <c r="A745" s="357"/>
      <c r="B745" s="415"/>
      <c r="C745" s="357"/>
      <c r="D745" s="357"/>
      <c r="E745" s="357"/>
      <c r="F745" s="357"/>
      <c r="G745" s="357"/>
      <c r="H745" s="357"/>
      <c r="I745" s="357"/>
      <c r="J745" s="357"/>
      <c r="K745" s="361"/>
      <c r="L745" s="357"/>
      <c r="M745" s="357"/>
      <c r="N745" s="357"/>
      <c r="O745" s="357"/>
      <c r="P745" s="357"/>
      <c r="Q745" s="357"/>
      <c r="R745" s="357"/>
      <c r="S745" s="357"/>
      <c r="T745" s="357"/>
      <c r="U745" s="357"/>
      <c r="V745" s="357"/>
      <c r="W745" s="357"/>
      <c r="X745" s="357"/>
      <c r="Y745" s="357"/>
      <c r="Z745" s="357"/>
    </row>
    <row r="746" spans="1:26" ht="11.25" customHeight="1" x14ac:dyDescent="0.2">
      <c r="A746" s="357"/>
      <c r="B746" s="415"/>
      <c r="C746" s="357"/>
      <c r="D746" s="357"/>
      <c r="E746" s="357"/>
      <c r="F746" s="357"/>
      <c r="G746" s="357"/>
      <c r="H746" s="357"/>
      <c r="I746" s="357"/>
      <c r="J746" s="357"/>
      <c r="K746" s="361"/>
      <c r="L746" s="357"/>
      <c r="M746" s="357"/>
      <c r="N746" s="357"/>
      <c r="O746" s="357"/>
      <c r="P746" s="357"/>
      <c r="Q746" s="357"/>
      <c r="R746" s="357"/>
      <c r="S746" s="357"/>
      <c r="T746" s="357"/>
      <c r="U746" s="357"/>
      <c r="V746" s="357"/>
      <c r="W746" s="357"/>
      <c r="X746" s="357"/>
      <c r="Y746" s="357"/>
      <c r="Z746" s="357"/>
    </row>
    <row r="747" spans="1:26" ht="11.25" customHeight="1" x14ac:dyDescent="0.2">
      <c r="A747" s="357"/>
      <c r="B747" s="415"/>
      <c r="C747" s="357"/>
      <c r="D747" s="357"/>
      <c r="E747" s="357"/>
      <c r="F747" s="357"/>
      <c r="G747" s="357"/>
      <c r="H747" s="357"/>
      <c r="I747" s="357"/>
      <c r="J747" s="357"/>
      <c r="K747" s="361"/>
      <c r="L747" s="357"/>
      <c r="M747" s="357"/>
      <c r="N747" s="357"/>
      <c r="O747" s="357"/>
      <c r="P747" s="357"/>
      <c r="Q747" s="357"/>
      <c r="R747" s="357"/>
      <c r="S747" s="357"/>
      <c r="T747" s="357"/>
      <c r="U747" s="357"/>
      <c r="V747" s="357"/>
      <c r="W747" s="357"/>
      <c r="X747" s="357"/>
      <c r="Y747" s="357"/>
      <c r="Z747" s="357"/>
    </row>
    <row r="748" spans="1:26" ht="11.25" customHeight="1" x14ac:dyDescent="0.2">
      <c r="A748" s="357"/>
      <c r="B748" s="415"/>
      <c r="C748" s="357"/>
      <c r="D748" s="357"/>
      <c r="E748" s="357"/>
      <c r="F748" s="357"/>
      <c r="G748" s="357"/>
      <c r="H748" s="357"/>
      <c r="I748" s="357"/>
      <c r="J748" s="357"/>
      <c r="K748" s="361"/>
      <c r="L748" s="357"/>
      <c r="M748" s="357"/>
      <c r="N748" s="357"/>
      <c r="O748" s="357"/>
      <c r="P748" s="357"/>
      <c r="Q748" s="357"/>
      <c r="R748" s="357"/>
      <c r="S748" s="357"/>
      <c r="T748" s="357"/>
      <c r="U748" s="357"/>
      <c r="V748" s="357"/>
      <c r="W748" s="357"/>
      <c r="X748" s="357"/>
      <c r="Y748" s="357"/>
      <c r="Z748" s="357"/>
    </row>
    <row r="749" spans="1:26" ht="11.25" customHeight="1" x14ac:dyDescent="0.2">
      <c r="A749" s="357"/>
      <c r="B749" s="415"/>
      <c r="C749" s="357"/>
      <c r="D749" s="357"/>
      <c r="E749" s="357"/>
      <c r="F749" s="357"/>
      <c r="G749" s="357"/>
      <c r="H749" s="357"/>
      <c r="I749" s="357"/>
      <c r="J749" s="357"/>
      <c r="K749" s="361"/>
      <c r="L749" s="357"/>
      <c r="M749" s="357"/>
      <c r="N749" s="357"/>
      <c r="O749" s="357"/>
      <c r="P749" s="357"/>
      <c r="Q749" s="357"/>
      <c r="R749" s="357"/>
      <c r="S749" s="357"/>
      <c r="T749" s="357"/>
      <c r="U749" s="357"/>
      <c r="V749" s="357"/>
      <c r="W749" s="357"/>
      <c r="X749" s="357"/>
      <c r="Y749" s="357"/>
      <c r="Z749" s="357"/>
    </row>
    <row r="750" spans="1:26" ht="11.25" customHeight="1" x14ac:dyDescent="0.2">
      <c r="A750" s="357"/>
      <c r="B750" s="415"/>
      <c r="C750" s="357"/>
      <c r="D750" s="357"/>
      <c r="E750" s="357"/>
      <c r="F750" s="357"/>
      <c r="G750" s="357"/>
      <c r="H750" s="357"/>
      <c r="I750" s="357"/>
      <c r="J750" s="357"/>
      <c r="K750" s="361"/>
      <c r="L750" s="357"/>
      <c r="M750" s="357"/>
      <c r="N750" s="357"/>
      <c r="O750" s="357"/>
      <c r="P750" s="357"/>
      <c r="Q750" s="357"/>
      <c r="R750" s="357"/>
      <c r="S750" s="357"/>
      <c r="T750" s="357"/>
      <c r="U750" s="357"/>
      <c r="V750" s="357"/>
      <c r="W750" s="357"/>
      <c r="X750" s="357"/>
      <c r="Y750" s="357"/>
      <c r="Z750" s="357"/>
    </row>
    <row r="751" spans="1:26" ht="11.25" customHeight="1" x14ac:dyDescent="0.2">
      <c r="A751" s="357"/>
      <c r="B751" s="415"/>
      <c r="C751" s="357"/>
      <c r="D751" s="357"/>
      <c r="E751" s="357"/>
      <c r="F751" s="357"/>
      <c r="G751" s="357"/>
      <c r="H751" s="357"/>
      <c r="I751" s="357"/>
      <c r="J751" s="357"/>
      <c r="K751" s="361"/>
      <c r="L751" s="357"/>
      <c r="M751" s="357"/>
      <c r="N751" s="357"/>
      <c r="O751" s="357"/>
      <c r="P751" s="357"/>
      <c r="Q751" s="357"/>
      <c r="R751" s="357"/>
      <c r="S751" s="357"/>
      <c r="T751" s="357"/>
      <c r="U751" s="357"/>
      <c r="V751" s="357"/>
      <c r="W751" s="357"/>
      <c r="X751" s="357"/>
      <c r="Y751" s="357"/>
      <c r="Z751" s="357"/>
    </row>
    <row r="752" spans="1:26" ht="11.25" customHeight="1" x14ac:dyDescent="0.2">
      <c r="A752" s="357"/>
      <c r="B752" s="415"/>
      <c r="C752" s="357"/>
      <c r="D752" s="357"/>
      <c r="E752" s="357"/>
      <c r="F752" s="357"/>
      <c r="G752" s="357"/>
      <c r="H752" s="357"/>
      <c r="I752" s="357"/>
      <c r="J752" s="357"/>
      <c r="K752" s="361"/>
      <c r="L752" s="357"/>
      <c r="M752" s="357"/>
      <c r="N752" s="357"/>
      <c r="O752" s="357"/>
      <c r="P752" s="357"/>
      <c r="Q752" s="357"/>
      <c r="R752" s="357"/>
      <c r="S752" s="357"/>
      <c r="T752" s="357"/>
      <c r="U752" s="357"/>
      <c r="V752" s="357"/>
      <c r="W752" s="357"/>
      <c r="X752" s="357"/>
      <c r="Y752" s="357"/>
      <c r="Z752" s="357"/>
    </row>
    <row r="753" spans="1:26" ht="11.25" customHeight="1" x14ac:dyDescent="0.2">
      <c r="A753" s="357"/>
      <c r="B753" s="415"/>
      <c r="C753" s="357"/>
      <c r="D753" s="357"/>
      <c r="E753" s="357"/>
      <c r="F753" s="357"/>
      <c r="G753" s="357"/>
      <c r="H753" s="357"/>
      <c r="I753" s="357"/>
      <c r="J753" s="357"/>
      <c r="K753" s="361"/>
      <c r="L753" s="357"/>
      <c r="M753" s="357"/>
      <c r="N753" s="357"/>
      <c r="O753" s="357"/>
      <c r="P753" s="357"/>
      <c r="Q753" s="357"/>
      <c r="R753" s="357"/>
      <c r="S753" s="357"/>
      <c r="T753" s="357"/>
      <c r="U753" s="357"/>
      <c r="V753" s="357"/>
      <c r="W753" s="357"/>
      <c r="X753" s="357"/>
      <c r="Y753" s="357"/>
      <c r="Z753" s="357"/>
    </row>
    <row r="754" spans="1:26" ht="11.25" customHeight="1" x14ac:dyDescent="0.2">
      <c r="A754" s="357"/>
      <c r="B754" s="415"/>
      <c r="C754" s="357"/>
      <c r="D754" s="357"/>
      <c r="E754" s="357"/>
      <c r="F754" s="357"/>
      <c r="G754" s="357"/>
      <c r="H754" s="357"/>
      <c r="I754" s="357"/>
      <c r="J754" s="357"/>
      <c r="K754" s="361"/>
      <c r="L754" s="357"/>
      <c r="M754" s="357"/>
      <c r="N754" s="357"/>
      <c r="O754" s="357"/>
      <c r="P754" s="357"/>
      <c r="Q754" s="357"/>
      <c r="R754" s="357"/>
      <c r="S754" s="357"/>
      <c r="T754" s="357"/>
      <c r="U754" s="357"/>
      <c r="V754" s="357"/>
      <c r="W754" s="357"/>
      <c r="X754" s="357"/>
      <c r="Y754" s="357"/>
      <c r="Z754" s="357"/>
    </row>
    <row r="755" spans="1:26" ht="11.25" customHeight="1" x14ac:dyDescent="0.2">
      <c r="A755" s="357"/>
      <c r="B755" s="415"/>
      <c r="C755" s="357"/>
      <c r="D755" s="357"/>
      <c r="E755" s="357"/>
      <c r="F755" s="357"/>
      <c r="G755" s="357"/>
      <c r="H755" s="357"/>
      <c r="I755" s="357"/>
      <c r="J755" s="357"/>
      <c r="K755" s="361"/>
      <c r="L755" s="357"/>
      <c r="M755" s="357"/>
      <c r="N755" s="357"/>
      <c r="O755" s="357"/>
      <c r="P755" s="357"/>
      <c r="Q755" s="357"/>
      <c r="R755" s="357"/>
      <c r="S755" s="357"/>
      <c r="T755" s="357"/>
      <c r="U755" s="357"/>
      <c r="V755" s="357"/>
      <c r="W755" s="357"/>
      <c r="X755" s="357"/>
      <c r="Y755" s="357"/>
      <c r="Z755" s="357"/>
    </row>
    <row r="756" spans="1:26" ht="11.25" customHeight="1" x14ac:dyDescent="0.2">
      <c r="A756" s="357"/>
      <c r="B756" s="415"/>
      <c r="C756" s="357"/>
      <c r="D756" s="357"/>
      <c r="E756" s="357"/>
      <c r="F756" s="357"/>
      <c r="G756" s="357"/>
      <c r="H756" s="357"/>
      <c r="I756" s="357"/>
      <c r="J756" s="357"/>
      <c r="K756" s="361"/>
      <c r="L756" s="357"/>
      <c r="M756" s="357"/>
      <c r="N756" s="357"/>
      <c r="O756" s="357"/>
      <c r="P756" s="357"/>
      <c r="Q756" s="357"/>
      <c r="R756" s="357"/>
      <c r="S756" s="357"/>
      <c r="T756" s="357"/>
      <c r="U756" s="357"/>
      <c r="V756" s="357"/>
      <c r="W756" s="357"/>
      <c r="X756" s="357"/>
      <c r="Y756" s="357"/>
      <c r="Z756" s="357"/>
    </row>
    <row r="757" spans="1:26" ht="11.25" customHeight="1" x14ac:dyDescent="0.2">
      <c r="A757" s="357"/>
      <c r="B757" s="415"/>
      <c r="C757" s="357"/>
      <c r="D757" s="357"/>
      <c r="E757" s="357"/>
      <c r="F757" s="357"/>
      <c r="G757" s="357"/>
      <c r="H757" s="357"/>
      <c r="I757" s="357"/>
      <c r="J757" s="357"/>
      <c r="K757" s="361"/>
      <c r="L757" s="357"/>
      <c r="M757" s="357"/>
      <c r="N757" s="357"/>
      <c r="O757" s="357"/>
      <c r="P757" s="357"/>
      <c r="Q757" s="357"/>
      <c r="R757" s="357"/>
      <c r="S757" s="357"/>
      <c r="T757" s="357"/>
      <c r="U757" s="357"/>
      <c r="V757" s="357"/>
      <c r="W757" s="357"/>
      <c r="X757" s="357"/>
      <c r="Y757" s="357"/>
      <c r="Z757" s="357"/>
    </row>
    <row r="758" spans="1:26" ht="11.25" customHeight="1" x14ac:dyDescent="0.2">
      <c r="A758" s="357"/>
      <c r="B758" s="415"/>
      <c r="C758" s="357"/>
      <c r="D758" s="357"/>
      <c r="E758" s="357"/>
      <c r="F758" s="357"/>
      <c r="G758" s="357"/>
      <c r="H758" s="357"/>
      <c r="I758" s="357"/>
      <c r="J758" s="357"/>
      <c r="K758" s="361"/>
      <c r="L758" s="357"/>
      <c r="M758" s="357"/>
      <c r="N758" s="357"/>
      <c r="O758" s="357"/>
      <c r="P758" s="357"/>
      <c r="Q758" s="357"/>
      <c r="R758" s="357"/>
      <c r="S758" s="357"/>
      <c r="T758" s="357"/>
      <c r="U758" s="357"/>
      <c r="V758" s="357"/>
      <c r="W758" s="357"/>
      <c r="X758" s="357"/>
      <c r="Y758" s="357"/>
      <c r="Z758" s="357"/>
    </row>
    <row r="759" spans="1:26" ht="11.25" customHeight="1" x14ac:dyDescent="0.2">
      <c r="A759" s="357"/>
      <c r="B759" s="415"/>
      <c r="C759" s="357"/>
      <c r="D759" s="357"/>
      <c r="E759" s="357"/>
      <c r="F759" s="357"/>
      <c r="G759" s="357"/>
      <c r="H759" s="357"/>
      <c r="I759" s="357"/>
      <c r="J759" s="357"/>
      <c r="K759" s="361"/>
      <c r="L759" s="357"/>
      <c r="M759" s="357"/>
      <c r="N759" s="357"/>
      <c r="O759" s="357"/>
      <c r="P759" s="357"/>
      <c r="Q759" s="357"/>
      <c r="R759" s="357"/>
      <c r="S759" s="357"/>
      <c r="T759" s="357"/>
      <c r="U759" s="357"/>
      <c r="V759" s="357"/>
      <c r="W759" s="357"/>
      <c r="X759" s="357"/>
      <c r="Y759" s="357"/>
      <c r="Z759" s="357"/>
    </row>
    <row r="760" spans="1:26" ht="11.25" customHeight="1" x14ac:dyDescent="0.2">
      <c r="A760" s="357"/>
      <c r="B760" s="415"/>
      <c r="C760" s="357"/>
      <c r="D760" s="357"/>
      <c r="E760" s="357"/>
      <c r="F760" s="357"/>
      <c r="G760" s="357"/>
      <c r="H760" s="357"/>
      <c r="I760" s="357"/>
      <c r="J760" s="357"/>
      <c r="K760" s="361"/>
      <c r="L760" s="357"/>
      <c r="M760" s="357"/>
      <c r="N760" s="357"/>
      <c r="O760" s="357"/>
      <c r="P760" s="357"/>
      <c r="Q760" s="357"/>
      <c r="R760" s="357"/>
      <c r="S760" s="357"/>
      <c r="T760" s="357"/>
      <c r="U760" s="357"/>
      <c r="V760" s="357"/>
      <c r="W760" s="357"/>
      <c r="X760" s="357"/>
      <c r="Y760" s="357"/>
      <c r="Z760" s="357"/>
    </row>
    <row r="761" spans="1:26" ht="11.25" customHeight="1" x14ac:dyDescent="0.2">
      <c r="A761" s="357"/>
      <c r="B761" s="415"/>
      <c r="C761" s="357"/>
      <c r="D761" s="357"/>
      <c r="E761" s="357"/>
      <c r="F761" s="357"/>
      <c r="G761" s="357"/>
      <c r="H761" s="357"/>
      <c r="I761" s="357"/>
      <c r="J761" s="357"/>
      <c r="K761" s="361"/>
      <c r="L761" s="357"/>
      <c r="M761" s="357"/>
      <c r="N761" s="357"/>
      <c r="O761" s="357"/>
      <c r="P761" s="357"/>
      <c r="Q761" s="357"/>
      <c r="R761" s="357"/>
      <c r="S761" s="357"/>
      <c r="T761" s="357"/>
      <c r="U761" s="357"/>
      <c r="V761" s="357"/>
      <c r="W761" s="357"/>
      <c r="X761" s="357"/>
      <c r="Y761" s="357"/>
      <c r="Z761" s="357"/>
    </row>
    <row r="762" spans="1:26" ht="11.25" customHeight="1" x14ac:dyDescent="0.2">
      <c r="A762" s="357"/>
      <c r="B762" s="415"/>
      <c r="C762" s="357"/>
      <c r="D762" s="357"/>
      <c r="E762" s="357"/>
      <c r="F762" s="357"/>
      <c r="G762" s="357"/>
      <c r="H762" s="357"/>
      <c r="I762" s="357"/>
      <c r="J762" s="357"/>
      <c r="K762" s="361"/>
      <c r="L762" s="357"/>
      <c r="M762" s="357"/>
      <c r="N762" s="357"/>
      <c r="O762" s="357"/>
      <c r="P762" s="357"/>
      <c r="Q762" s="357"/>
      <c r="R762" s="357"/>
      <c r="S762" s="357"/>
      <c r="T762" s="357"/>
      <c r="U762" s="357"/>
      <c r="V762" s="357"/>
      <c r="W762" s="357"/>
      <c r="X762" s="357"/>
      <c r="Y762" s="357"/>
      <c r="Z762" s="357"/>
    </row>
    <row r="763" spans="1:26" ht="11.25" customHeight="1" x14ac:dyDescent="0.2">
      <c r="A763" s="357"/>
      <c r="B763" s="415"/>
      <c r="C763" s="357"/>
      <c r="D763" s="357"/>
      <c r="E763" s="357"/>
      <c r="F763" s="357"/>
      <c r="G763" s="357"/>
      <c r="H763" s="357"/>
      <c r="I763" s="357"/>
      <c r="J763" s="357"/>
      <c r="K763" s="361"/>
      <c r="L763" s="357"/>
      <c r="M763" s="357"/>
      <c r="N763" s="357"/>
      <c r="O763" s="357"/>
      <c r="P763" s="357"/>
      <c r="Q763" s="357"/>
      <c r="R763" s="357"/>
      <c r="S763" s="357"/>
      <c r="T763" s="357"/>
      <c r="U763" s="357"/>
      <c r="V763" s="357"/>
      <c r="W763" s="357"/>
      <c r="X763" s="357"/>
      <c r="Y763" s="357"/>
      <c r="Z763" s="357"/>
    </row>
    <row r="764" spans="1:26" ht="11.25" customHeight="1" x14ac:dyDescent="0.2">
      <c r="A764" s="357"/>
      <c r="B764" s="415"/>
      <c r="C764" s="357"/>
      <c r="D764" s="357"/>
      <c r="E764" s="357"/>
      <c r="F764" s="357"/>
      <c r="G764" s="357"/>
      <c r="H764" s="357"/>
      <c r="I764" s="357"/>
      <c r="J764" s="357"/>
      <c r="K764" s="361"/>
      <c r="L764" s="357"/>
      <c r="M764" s="357"/>
      <c r="N764" s="357"/>
      <c r="O764" s="357"/>
      <c r="P764" s="357"/>
      <c r="Q764" s="357"/>
      <c r="R764" s="357"/>
      <c r="S764" s="357"/>
      <c r="T764" s="357"/>
      <c r="U764" s="357"/>
      <c r="V764" s="357"/>
      <c r="W764" s="357"/>
      <c r="X764" s="357"/>
      <c r="Y764" s="357"/>
      <c r="Z764" s="357"/>
    </row>
    <row r="765" spans="1:26" ht="11.25" customHeight="1" x14ac:dyDescent="0.2">
      <c r="A765" s="357"/>
      <c r="B765" s="415"/>
      <c r="C765" s="357"/>
      <c r="D765" s="357"/>
      <c r="E765" s="357"/>
      <c r="F765" s="357"/>
      <c r="G765" s="357"/>
      <c r="H765" s="357"/>
      <c r="I765" s="357"/>
      <c r="J765" s="357"/>
      <c r="K765" s="361"/>
      <c r="L765" s="357"/>
      <c r="M765" s="357"/>
      <c r="N765" s="357"/>
      <c r="O765" s="357"/>
      <c r="P765" s="357"/>
      <c r="Q765" s="357"/>
      <c r="R765" s="357"/>
      <c r="S765" s="357"/>
      <c r="T765" s="357"/>
      <c r="U765" s="357"/>
      <c r="V765" s="357"/>
      <c r="W765" s="357"/>
      <c r="X765" s="357"/>
      <c r="Y765" s="357"/>
      <c r="Z765" s="357"/>
    </row>
    <row r="766" spans="1:26" ht="11.25" customHeight="1" x14ac:dyDescent="0.2">
      <c r="A766" s="357"/>
      <c r="B766" s="415"/>
      <c r="C766" s="357"/>
      <c r="D766" s="357"/>
      <c r="E766" s="357"/>
      <c r="F766" s="357"/>
      <c r="G766" s="357"/>
      <c r="H766" s="357"/>
      <c r="I766" s="357"/>
      <c r="J766" s="357"/>
      <c r="K766" s="361"/>
      <c r="L766" s="357"/>
      <c r="M766" s="357"/>
      <c r="N766" s="357"/>
      <c r="O766" s="357"/>
      <c r="P766" s="357"/>
      <c r="Q766" s="357"/>
      <c r="R766" s="357"/>
      <c r="S766" s="357"/>
      <c r="T766" s="357"/>
      <c r="U766" s="357"/>
      <c r="V766" s="357"/>
      <c r="W766" s="357"/>
      <c r="X766" s="357"/>
      <c r="Y766" s="357"/>
      <c r="Z766" s="357"/>
    </row>
    <row r="767" spans="1:26" ht="11.25" customHeight="1" x14ac:dyDescent="0.2">
      <c r="A767" s="357"/>
      <c r="B767" s="415"/>
      <c r="C767" s="357"/>
      <c r="D767" s="357"/>
      <c r="E767" s="357"/>
      <c r="F767" s="357"/>
      <c r="G767" s="357"/>
      <c r="H767" s="357"/>
      <c r="I767" s="357"/>
      <c r="J767" s="357"/>
      <c r="K767" s="361"/>
      <c r="L767" s="357"/>
      <c r="M767" s="357"/>
      <c r="N767" s="357"/>
      <c r="O767" s="357"/>
      <c r="P767" s="357"/>
      <c r="Q767" s="357"/>
      <c r="R767" s="357"/>
      <c r="S767" s="357"/>
      <c r="T767" s="357"/>
      <c r="U767" s="357"/>
      <c r="V767" s="357"/>
      <c r="W767" s="357"/>
      <c r="X767" s="357"/>
      <c r="Y767" s="357"/>
      <c r="Z767" s="357"/>
    </row>
    <row r="768" spans="1:26" ht="11.25" customHeight="1" x14ac:dyDescent="0.2">
      <c r="A768" s="357"/>
      <c r="B768" s="415"/>
      <c r="C768" s="357"/>
      <c r="D768" s="357"/>
      <c r="E768" s="357"/>
      <c r="F768" s="357"/>
      <c r="G768" s="357"/>
      <c r="H768" s="357"/>
      <c r="I768" s="357"/>
      <c r="J768" s="357"/>
      <c r="K768" s="361"/>
      <c r="L768" s="357"/>
      <c r="M768" s="357"/>
      <c r="N768" s="357"/>
      <c r="O768" s="357"/>
      <c r="P768" s="357"/>
      <c r="Q768" s="357"/>
      <c r="R768" s="357"/>
      <c r="S768" s="357"/>
      <c r="T768" s="357"/>
      <c r="U768" s="357"/>
      <c r="V768" s="357"/>
      <c r="W768" s="357"/>
      <c r="X768" s="357"/>
      <c r="Y768" s="357"/>
      <c r="Z768" s="357"/>
    </row>
    <row r="769" spans="1:26" ht="11.25" customHeight="1" x14ac:dyDescent="0.2">
      <c r="A769" s="357"/>
      <c r="B769" s="415"/>
      <c r="C769" s="357"/>
      <c r="D769" s="357"/>
      <c r="E769" s="357"/>
      <c r="F769" s="357"/>
      <c r="G769" s="357"/>
      <c r="H769" s="357"/>
      <c r="I769" s="357"/>
      <c r="J769" s="357"/>
      <c r="K769" s="361"/>
      <c r="L769" s="357"/>
      <c r="M769" s="357"/>
      <c r="N769" s="357"/>
      <c r="O769" s="357"/>
      <c r="P769" s="357"/>
      <c r="Q769" s="357"/>
      <c r="R769" s="357"/>
      <c r="S769" s="357"/>
      <c r="T769" s="357"/>
      <c r="U769" s="357"/>
      <c r="V769" s="357"/>
      <c r="W769" s="357"/>
      <c r="X769" s="357"/>
      <c r="Y769" s="357"/>
      <c r="Z769" s="357"/>
    </row>
    <row r="770" spans="1:26" ht="11.25" customHeight="1" x14ac:dyDescent="0.2">
      <c r="A770" s="357"/>
      <c r="B770" s="415"/>
      <c r="C770" s="357"/>
      <c r="D770" s="357"/>
      <c r="E770" s="357"/>
      <c r="F770" s="357"/>
      <c r="G770" s="357"/>
      <c r="H770" s="357"/>
      <c r="I770" s="357"/>
      <c r="J770" s="357"/>
      <c r="K770" s="361"/>
      <c r="L770" s="357"/>
      <c r="M770" s="357"/>
      <c r="N770" s="357"/>
      <c r="O770" s="357"/>
      <c r="P770" s="357"/>
      <c r="Q770" s="357"/>
      <c r="R770" s="357"/>
      <c r="S770" s="357"/>
      <c r="T770" s="357"/>
      <c r="U770" s="357"/>
      <c r="V770" s="357"/>
      <c r="W770" s="357"/>
      <c r="X770" s="357"/>
      <c r="Y770" s="357"/>
      <c r="Z770" s="357"/>
    </row>
    <row r="771" spans="1:26" ht="11.25" customHeight="1" x14ac:dyDescent="0.2">
      <c r="A771" s="357"/>
      <c r="B771" s="415"/>
      <c r="C771" s="357"/>
      <c r="D771" s="357"/>
      <c r="E771" s="357"/>
      <c r="F771" s="357"/>
      <c r="G771" s="357"/>
      <c r="H771" s="357"/>
      <c r="I771" s="357"/>
      <c r="J771" s="357"/>
      <c r="K771" s="361"/>
      <c r="L771" s="357"/>
      <c r="M771" s="357"/>
      <c r="N771" s="357"/>
      <c r="O771" s="357"/>
      <c r="P771" s="357"/>
      <c r="Q771" s="357"/>
      <c r="R771" s="357"/>
      <c r="S771" s="357"/>
      <c r="T771" s="357"/>
      <c r="U771" s="357"/>
      <c r="V771" s="357"/>
      <c r="W771" s="357"/>
      <c r="X771" s="357"/>
      <c r="Y771" s="357"/>
      <c r="Z771" s="357"/>
    </row>
    <row r="772" spans="1:26" ht="11.25" customHeight="1" x14ac:dyDescent="0.2">
      <c r="A772" s="357"/>
      <c r="B772" s="415"/>
      <c r="C772" s="357"/>
      <c r="D772" s="357"/>
      <c r="E772" s="357"/>
      <c r="F772" s="357"/>
      <c r="G772" s="357"/>
      <c r="H772" s="357"/>
      <c r="I772" s="357"/>
      <c r="J772" s="357"/>
      <c r="K772" s="361"/>
      <c r="L772" s="357"/>
      <c r="M772" s="357"/>
      <c r="N772" s="357"/>
      <c r="O772" s="357"/>
      <c r="P772" s="357"/>
      <c r="Q772" s="357"/>
      <c r="R772" s="357"/>
      <c r="S772" s="357"/>
      <c r="T772" s="357"/>
      <c r="U772" s="357"/>
      <c r="V772" s="357"/>
      <c r="W772" s="357"/>
      <c r="X772" s="357"/>
      <c r="Y772" s="357"/>
      <c r="Z772" s="357"/>
    </row>
    <row r="773" spans="1:26" ht="11.25" customHeight="1" x14ac:dyDescent="0.2">
      <c r="A773" s="357"/>
      <c r="B773" s="415"/>
      <c r="C773" s="357"/>
      <c r="D773" s="357"/>
      <c r="E773" s="357"/>
      <c r="F773" s="357"/>
      <c r="G773" s="357"/>
      <c r="H773" s="357"/>
      <c r="I773" s="357"/>
      <c r="J773" s="357"/>
      <c r="K773" s="361"/>
      <c r="L773" s="357"/>
      <c r="M773" s="357"/>
      <c r="N773" s="357"/>
      <c r="O773" s="357"/>
      <c r="P773" s="357"/>
      <c r="Q773" s="357"/>
      <c r="R773" s="357"/>
      <c r="S773" s="357"/>
      <c r="T773" s="357"/>
      <c r="U773" s="357"/>
      <c r="V773" s="357"/>
      <c r="W773" s="357"/>
      <c r="X773" s="357"/>
      <c r="Y773" s="357"/>
      <c r="Z773" s="357"/>
    </row>
    <row r="774" spans="1:26" ht="11.25" customHeight="1" x14ac:dyDescent="0.2">
      <c r="A774" s="357"/>
      <c r="B774" s="415"/>
      <c r="C774" s="357"/>
      <c r="D774" s="357"/>
      <c r="E774" s="357"/>
      <c r="F774" s="357"/>
      <c r="G774" s="357"/>
      <c r="H774" s="357"/>
      <c r="I774" s="357"/>
      <c r="J774" s="357"/>
      <c r="K774" s="361"/>
      <c r="L774" s="357"/>
      <c r="M774" s="357"/>
      <c r="N774" s="357"/>
      <c r="O774" s="357"/>
      <c r="P774" s="357"/>
      <c r="Q774" s="357"/>
      <c r="R774" s="357"/>
      <c r="S774" s="357"/>
      <c r="T774" s="357"/>
      <c r="U774" s="357"/>
      <c r="V774" s="357"/>
      <c r="W774" s="357"/>
      <c r="X774" s="357"/>
      <c r="Y774" s="357"/>
      <c r="Z774" s="357"/>
    </row>
    <row r="775" spans="1:26" ht="11.25" customHeight="1" x14ac:dyDescent="0.2">
      <c r="A775" s="357"/>
      <c r="B775" s="415"/>
      <c r="C775" s="357"/>
      <c r="D775" s="357"/>
      <c r="E775" s="357"/>
      <c r="F775" s="357"/>
      <c r="G775" s="357"/>
      <c r="H775" s="357"/>
      <c r="I775" s="357"/>
      <c r="J775" s="357"/>
      <c r="K775" s="361"/>
      <c r="L775" s="357"/>
      <c r="M775" s="357"/>
      <c r="N775" s="357"/>
      <c r="O775" s="357"/>
      <c r="P775" s="357"/>
      <c r="Q775" s="357"/>
      <c r="R775" s="357"/>
      <c r="S775" s="357"/>
      <c r="T775" s="357"/>
      <c r="U775" s="357"/>
      <c r="V775" s="357"/>
      <c r="W775" s="357"/>
      <c r="X775" s="357"/>
      <c r="Y775" s="357"/>
      <c r="Z775" s="357"/>
    </row>
    <row r="776" spans="1:26" ht="11.25" customHeight="1" x14ac:dyDescent="0.2">
      <c r="A776" s="357"/>
      <c r="B776" s="415"/>
      <c r="C776" s="357"/>
      <c r="D776" s="357"/>
      <c r="E776" s="357"/>
      <c r="F776" s="357"/>
      <c r="G776" s="357"/>
      <c r="H776" s="357"/>
      <c r="I776" s="357"/>
      <c r="J776" s="357"/>
      <c r="K776" s="361"/>
      <c r="L776" s="357"/>
      <c r="M776" s="357"/>
      <c r="N776" s="357"/>
      <c r="O776" s="357"/>
      <c r="P776" s="357"/>
      <c r="Q776" s="357"/>
      <c r="R776" s="357"/>
      <c r="S776" s="357"/>
      <c r="T776" s="357"/>
      <c r="U776" s="357"/>
      <c r="V776" s="357"/>
      <c r="W776" s="357"/>
      <c r="X776" s="357"/>
      <c r="Y776" s="357"/>
      <c r="Z776" s="357"/>
    </row>
    <row r="777" spans="1:26" ht="11.25" customHeight="1" x14ac:dyDescent="0.2">
      <c r="A777" s="357"/>
      <c r="B777" s="415"/>
      <c r="C777" s="357"/>
      <c r="D777" s="357"/>
      <c r="E777" s="357"/>
      <c r="F777" s="357"/>
      <c r="G777" s="357"/>
      <c r="H777" s="357"/>
      <c r="I777" s="357"/>
      <c r="J777" s="357"/>
      <c r="K777" s="361"/>
      <c r="L777" s="357"/>
      <c r="M777" s="357"/>
      <c r="N777" s="357"/>
      <c r="O777" s="357"/>
      <c r="P777" s="357"/>
      <c r="Q777" s="357"/>
      <c r="R777" s="357"/>
      <c r="S777" s="357"/>
      <c r="T777" s="357"/>
      <c r="U777" s="357"/>
      <c r="V777" s="357"/>
      <c r="W777" s="357"/>
      <c r="X777" s="357"/>
      <c r="Y777" s="357"/>
      <c r="Z777" s="357"/>
    </row>
    <row r="778" spans="1:26" ht="11.25" customHeight="1" x14ac:dyDescent="0.2">
      <c r="A778" s="357"/>
      <c r="B778" s="415"/>
      <c r="C778" s="357"/>
      <c r="D778" s="357"/>
      <c r="E778" s="357"/>
      <c r="F778" s="357"/>
      <c r="G778" s="357"/>
      <c r="H778" s="357"/>
      <c r="I778" s="357"/>
      <c r="J778" s="357"/>
      <c r="K778" s="361"/>
      <c r="L778" s="357"/>
      <c r="M778" s="357"/>
      <c r="N778" s="357"/>
      <c r="O778" s="357"/>
      <c r="P778" s="357"/>
      <c r="Q778" s="357"/>
      <c r="R778" s="357"/>
      <c r="S778" s="357"/>
      <c r="T778" s="357"/>
      <c r="U778" s="357"/>
      <c r="V778" s="357"/>
      <c r="W778" s="357"/>
      <c r="X778" s="357"/>
      <c r="Y778" s="357"/>
      <c r="Z778" s="357"/>
    </row>
    <row r="779" spans="1:26" ht="11.25" customHeight="1" x14ac:dyDescent="0.2">
      <c r="A779" s="357"/>
      <c r="B779" s="415"/>
      <c r="C779" s="357"/>
      <c r="D779" s="357"/>
      <c r="E779" s="357"/>
      <c r="F779" s="357"/>
      <c r="G779" s="357"/>
      <c r="H779" s="357"/>
      <c r="I779" s="357"/>
      <c r="J779" s="357"/>
      <c r="K779" s="361"/>
      <c r="L779" s="357"/>
      <c r="M779" s="357"/>
      <c r="N779" s="357"/>
      <c r="O779" s="357"/>
      <c r="P779" s="357"/>
      <c r="Q779" s="357"/>
      <c r="R779" s="357"/>
      <c r="S779" s="357"/>
      <c r="T779" s="357"/>
      <c r="U779" s="357"/>
      <c r="V779" s="357"/>
      <c r="W779" s="357"/>
      <c r="X779" s="357"/>
      <c r="Y779" s="357"/>
      <c r="Z779" s="357"/>
    </row>
    <row r="780" spans="1:26" ht="11.25" customHeight="1" x14ac:dyDescent="0.2">
      <c r="A780" s="357"/>
      <c r="B780" s="415"/>
      <c r="C780" s="357"/>
      <c r="D780" s="357"/>
      <c r="E780" s="357"/>
      <c r="F780" s="357"/>
      <c r="G780" s="357"/>
      <c r="H780" s="357"/>
      <c r="I780" s="357"/>
      <c r="J780" s="357"/>
      <c r="K780" s="361"/>
      <c r="L780" s="357"/>
      <c r="M780" s="357"/>
      <c r="N780" s="357"/>
      <c r="O780" s="357"/>
      <c r="P780" s="357"/>
      <c r="Q780" s="357"/>
      <c r="R780" s="357"/>
      <c r="S780" s="357"/>
      <c r="T780" s="357"/>
      <c r="U780" s="357"/>
      <c r="V780" s="357"/>
      <c r="W780" s="357"/>
      <c r="X780" s="357"/>
      <c r="Y780" s="357"/>
      <c r="Z780" s="357"/>
    </row>
    <row r="781" spans="1:26" ht="11.25" customHeight="1" x14ac:dyDescent="0.2">
      <c r="A781" s="357"/>
      <c r="B781" s="415"/>
      <c r="C781" s="357"/>
      <c r="D781" s="357"/>
      <c r="E781" s="357"/>
      <c r="F781" s="357"/>
      <c r="G781" s="357"/>
      <c r="H781" s="357"/>
      <c r="I781" s="357"/>
      <c r="J781" s="357"/>
      <c r="K781" s="361"/>
      <c r="L781" s="357"/>
      <c r="M781" s="357"/>
      <c r="N781" s="357"/>
      <c r="O781" s="357"/>
      <c r="P781" s="357"/>
      <c r="Q781" s="357"/>
      <c r="R781" s="357"/>
      <c r="S781" s="357"/>
      <c r="T781" s="357"/>
      <c r="U781" s="357"/>
      <c r="V781" s="357"/>
      <c r="W781" s="357"/>
      <c r="X781" s="357"/>
      <c r="Y781" s="357"/>
      <c r="Z781" s="357"/>
    </row>
    <row r="782" spans="1:26" ht="11.25" customHeight="1" x14ac:dyDescent="0.2">
      <c r="A782" s="357"/>
      <c r="B782" s="415"/>
      <c r="C782" s="357"/>
      <c r="D782" s="357"/>
      <c r="E782" s="357"/>
      <c r="F782" s="357"/>
      <c r="G782" s="357"/>
      <c r="H782" s="357"/>
      <c r="I782" s="357"/>
      <c r="J782" s="357"/>
      <c r="K782" s="361"/>
      <c r="L782" s="357"/>
      <c r="M782" s="357"/>
      <c r="N782" s="357"/>
      <c r="O782" s="357"/>
      <c r="P782" s="357"/>
      <c r="Q782" s="357"/>
      <c r="R782" s="357"/>
      <c r="S782" s="357"/>
      <c r="T782" s="357"/>
      <c r="U782" s="357"/>
      <c r="V782" s="357"/>
      <c r="W782" s="357"/>
      <c r="X782" s="357"/>
      <c r="Y782" s="357"/>
      <c r="Z782" s="357"/>
    </row>
    <row r="783" spans="1:26" ht="11.25" customHeight="1" x14ac:dyDescent="0.2">
      <c r="A783" s="357"/>
      <c r="B783" s="415"/>
      <c r="C783" s="357"/>
      <c r="D783" s="357"/>
      <c r="E783" s="357"/>
      <c r="F783" s="357"/>
      <c r="G783" s="357"/>
      <c r="H783" s="357"/>
      <c r="I783" s="357"/>
      <c r="J783" s="357"/>
      <c r="K783" s="361"/>
      <c r="L783" s="357"/>
      <c r="M783" s="357"/>
      <c r="N783" s="357"/>
      <c r="O783" s="357"/>
      <c r="P783" s="357"/>
      <c r="Q783" s="357"/>
      <c r="R783" s="357"/>
      <c r="S783" s="357"/>
      <c r="T783" s="357"/>
      <c r="U783" s="357"/>
      <c r="V783" s="357"/>
      <c r="W783" s="357"/>
      <c r="X783" s="357"/>
      <c r="Y783" s="357"/>
      <c r="Z783" s="357"/>
    </row>
    <row r="784" spans="1:26" ht="11.25" customHeight="1" x14ac:dyDescent="0.2">
      <c r="A784" s="357"/>
      <c r="B784" s="415"/>
      <c r="C784" s="357"/>
      <c r="D784" s="357"/>
      <c r="E784" s="357"/>
      <c r="F784" s="357"/>
      <c r="G784" s="357"/>
      <c r="H784" s="357"/>
      <c r="I784" s="357"/>
      <c r="J784" s="357"/>
      <c r="K784" s="361"/>
      <c r="L784" s="357"/>
      <c r="M784" s="357"/>
      <c r="N784" s="357"/>
      <c r="O784" s="357"/>
      <c r="P784" s="357"/>
      <c r="Q784" s="357"/>
      <c r="R784" s="357"/>
      <c r="S784" s="357"/>
      <c r="T784" s="357"/>
      <c r="U784" s="357"/>
      <c r="V784" s="357"/>
      <c r="W784" s="357"/>
      <c r="X784" s="357"/>
      <c r="Y784" s="357"/>
      <c r="Z784" s="357"/>
    </row>
    <row r="785" spans="1:26" ht="11.25" customHeight="1" x14ac:dyDescent="0.2">
      <c r="A785" s="357"/>
      <c r="B785" s="415"/>
      <c r="C785" s="357"/>
      <c r="D785" s="357"/>
      <c r="E785" s="357"/>
      <c r="F785" s="357"/>
      <c r="G785" s="357"/>
      <c r="H785" s="357"/>
      <c r="I785" s="357"/>
      <c r="J785" s="357"/>
      <c r="K785" s="361"/>
      <c r="L785" s="357"/>
      <c r="M785" s="357"/>
      <c r="N785" s="357"/>
      <c r="O785" s="357"/>
      <c r="P785" s="357"/>
      <c r="Q785" s="357"/>
      <c r="R785" s="357"/>
      <c r="S785" s="357"/>
      <c r="T785" s="357"/>
      <c r="U785" s="357"/>
      <c r="V785" s="357"/>
      <c r="W785" s="357"/>
      <c r="X785" s="357"/>
      <c r="Y785" s="357"/>
      <c r="Z785" s="357"/>
    </row>
    <row r="786" spans="1:26" ht="11.25" customHeight="1" x14ac:dyDescent="0.2">
      <c r="A786" s="357"/>
      <c r="B786" s="415"/>
      <c r="C786" s="357"/>
      <c r="D786" s="357"/>
      <c r="E786" s="357"/>
      <c r="F786" s="357"/>
      <c r="G786" s="357"/>
      <c r="H786" s="357"/>
      <c r="I786" s="357"/>
      <c r="J786" s="357"/>
      <c r="K786" s="361"/>
      <c r="L786" s="357"/>
      <c r="M786" s="357"/>
      <c r="N786" s="357"/>
      <c r="O786" s="357"/>
      <c r="P786" s="357"/>
      <c r="Q786" s="357"/>
      <c r="R786" s="357"/>
      <c r="S786" s="357"/>
      <c r="T786" s="357"/>
      <c r="U786" s="357"/>
      <c r="V786" s="357"/>
      <c r="W786" s="357"/>
      <c r="X786" s="357"/>
      <c r="Y786" s="357"/>
      <c r="Z786" s="357"/>
    </row>
    <row r="787" spans="1:26" ht="11.25" customHeight="1" x14ac:dyDescent="0.2">
      <c r="A787" s="357"/>
      <c r="B787" s="415"/>
      <c r="C787" s="357"/>
      <c r="D787" s="357"/>
      <c r="E787" s="357"/>
      <c r="F787" s="357"/>
      <c r="G787" s="357"/>
      <c r="H787" s="357"/>
      <c r="I787" s="357"/>
      <c r="J787" s="357"/>
      <c r="K787" s="361"/>
      <c r="L787" s="357"/>
      <c r="M787" s="357"/>
      <c r="N787" s="357"/>
      <c r="O787" s="357"/>
      <c r="P787" s="357"/>
      <c r="Q787" s="357"/>
      <c r="R787" s="357"/>
      <c r="S787" s="357"/>
      <c r="T787" s="357"/>
      <c r="U787" s="357"/>
      <c r="V787" s="357"/>
      <c r="W787" s="357"/>
      <c r="X787" s="357"/>
      <c r="Y787" s="357"/>
      <c r="Z787" s="357"/>
    </row>
    <row r="788" spans="1:26" ht="11.25" customHeight="1" x14ac:dyDescent="0.2">
      <c r="A788" s="357"/>
      <c r="B788" s="415"/>
      <c r="C788" s="357"/>
      <c r="D788" s="357"/>
      <c r="E788" s="357"/>
      <c r="F788" s="357"/>
      <c r="G788" s="357"/>
      <c r="H788" s="357"/>
      <c r="I788" s="357"/>
      <c r="J788" s="357"/>
      <c r="K788" s="361"/>
      <c r="L788" s="357"/>
      <c r="M788" s="357"/>
      <c r="N788" s="357"/>
      <c r="O788" s="357"/>
      <c r="P788" s="357"/>
      <c r="Q788" s="357"/>
      <c r="R788" s="357"/>
      <c r="S788" s="357"/>
      <c r="T788" s="357"/>
      <c r="U788" s="357"/>
      <c r="V788" s="357"/>
      <c r="W788" s="357"/>
      <c r="X788" s="357"/>
      <c r="Y788" s="357"/>
      <c r="Z788" s="357"/>
    </row>
    <row r="789" spans="1:26" ht="11.25" customHeight="1" x14ac:dyDescent="0.2">
      <c r="A789" s="357"/>
      <c r="B789" s="415"/>
      <c r="C789" s="357"/>
      <c r="D789" s="357"/>
      <c r="E789" s="357"/>
      <c r="F789" s="357"/>
      <c r="G789" s="357"/>
      <c r="H789" s="357"/>
      <c r="I789" s="357"/>
      <c r="J789" s="357"/>
      <c r="K789" s="361"/>
      <c r="L789" s="357"/>
      <c r="M789" s="357"/>
      <c r="N789" s="357"/>
      <c r="O789" s="357"/>
      <c r="P789" s="357"/>
      <c r="Q789" s="357"/>
      <c r="R789" s="357"/>
      <c r="S789" s="357"/>
      <c r="T789" s="357"/>
      <c r="U789" s="357"/>
      <c r="V789" s="357"/>
      <c r="W789" s="357"/>
      <c r="X789" s="357"/>
      <c r="Y789" s="357"/>
      <c r="Z789" s="357"/>
    </row>
    <row r="790" spans="1:26" ht="11.25" customHeight="1" x14ac:dyDescent="0.2">
      <c r="A790" s="357"/>
      <c r="B790" s="415"/>
      <c r="C790" s="357"/>
      <c r="D790" s="357"/>
      <c r="E790" s="357"/>
      <c r="F790" s="357"/>
      <c r="G790" s="357"/>
      <c r="H790" s="357"/>
      <c r="I790" s="357"/>
      <c r="J790" s="357"/>
      <c r="K790" s="361"/>
      <c r="L790" s="357"/>
      <c r="M790" s="357"/>
      <c r="N790" s="357"/>
      <c r="O790" s="357"/>
      <c r="P790" s="357"/>
      <c r="Q790" s="357"/>
      <c r="R790" s="357"/>
      <c r="S790" s="357"/>
      <c r="T790" s="357"/>
      <c r="U790" s="357"/>
      <c r="V790" s="357"/>
      <c r="W790" s="357"/>
      <c r="X790" s="357"/>
      <c r="Y790" s="357"/>
      <c r="Z790" s="357"/>
    </row>
    <row r="791" spans="1:26" ht="11.25" customHeight="1" x14ac:dyDescent="0.2">
      <c r="A791" s="357"/>
      <c r="B791" s="415"/>
      <c r="C791" s="357"/>
      <c r="D791" s="357"/>
      <c r="E791" s="357"/>
      <c r="F791" s="357"/>
      <c r="G791" s="357"/>
      <c r="H791" s="357"/>
      <c r="I791" s="357"/>
      <c r="J791" s="357"/>
      <c r="K791" s="361"/>
      <c r="L791" s="357"/>
      <c r="M791" s="357"/>
      <c r="N791" s="357"/>
      <c r="O791" s="357"/>
      <c r="P791" s="357"/>
      <c r="Q791" s="357"/>
      <c r="R791" s="357"/>
      <c r="S791" s="357"/>
      <c r="T791" s="357"/>
      <c r="U791" s="357"/>
      <c r="V791" s="357"/>
      <c r="W791" s="357"/>
      <c r="X791" s="357"/>
      <c r="Y791" s="357"/>
      <c r="Z791" s="357"/>
    </row>
    <row r="792" spans="1:26" ht="11.25" customHeight="1" x14ac:dyDescent="0.2">
      <c r="A792" s="357"/>
      <c r="B792" s="415"/>
      <c r="C792" s="357"/>
      <c r="D792" s="357"/>
      <c r="E792" s="357"/>
      <c r="F792" s="357"/>
      <c r="G792" s="357"/>
      <c r="H792" s="357"/>
      <c r="I792" s="357"/>
      <c r="J792" s="357"/>
      <c r="K792" s="361"/>
      <c r="L792" s="357"/>
      <c r="M792" s="357"/>
      <c r="N792" s="357"/>
      <c r="O792" s="357"/>
      <c r="P792" s="357"/>
      <c r="Q792" s="357"/>
      <c r="R792" s="357"/>
      <c r="S792" s="357"/>
      <c r="T792" s="357"/>
      <c r="U792" s="357"/>
      <c r="V792" s="357"/>
      <c r="W792" s="357"/>
      <c r="X792" s="357"/>
      <c r="Y792" s="357"/>
      <c r="Z792" s="357"/>
    </row>
    <row r="793" spans="1:26" ht="11.25" customHeight="1" x14ac:dyDescent="0.2">
      <c r="A793" s="357"/>
      <c r="B793" s="415"/>
      <c r="C793" s="357"/>
      <c r="D793" s="357"/>
      <c r="E793" s="357"/>
      <c r="F793" s="357"/>
      <c r="G793" s="357"/>
      <c r="H793" s="357"/>
      <c r="I793" s="357"/>
      <c r="J793" s="357"/>
      <c r="K793" s="361"/>
      <c r="L793" s="357"/>
      <c r="M793" s="357"/>
      <c r="N793" s="357"/>
      <c r="O793" s="357"/>
      <c r="P793" s="357"/>
      <c r="Q793" s="357"/>
      <c r="R793" s="357"/>
      <c r="S793" s="357"/>
      <c r="T793" s="357"/>
      <c r="U793" s="357"/>
      <c r="V793" s="357"/>
      <c r="W793" s="357"/>
      <c r="X793" s="357"/>
      <c r="Y793" s="357"/>
      <c r="Z793" s="357"/>
    </row>
    <row r="794" spans="1:26" ht="11.25" customHeight="1" x14ac:dyDescent="0.2">
      <c r="A794" s="357"/>
      <c r="B794" s="415"/>
      <c r="C794" s="357"/>
      <c r="D794" s="357"/>
      <c r="E794" s="357"/>
      <c r="F794" s="357"/>
      <c r="G794" s="357"/>
      <c r="H794" s="357"/>
      <c r="I794" s="357"/>
      <c r="J794" s="357"/>
      <c r="K794" s="361"/>
      <c r="L794" s="357"/>
      <c r="M794" s="357"/>
      <c r="N794" s="357"/>
      <c r="O794" s="357"/>
      <c r="P794" s="357"/>
      <c r="Q794" s="357"/>
      <c r="R794" s="357"/>
      <c r="S794" s="357"/>
      <c r="T794" s="357"/>
      <c r="U794" s="357"/>
      <c r="V794" s="357"/>
      <c r="W794" s="357"/>
      <c r="X794" s="357"/>
      <c r="Y794" s="357"/>
      <c r="Z794" s="357"/>
    </row>
    <row r="795" spans="1:26" ht="11.25" customHeight="1" x14ac:dyDescent="0.2">
      <c r="A795" s="357"/>
      <c r="B795" s="415"/>
      <c r="C795" s="357"/>
      <c r="D795" s="357"/>
      <c r="E795" s="357"/>
      <c r="F795" s="357"/>
      <c r="G795" s="357"/>
      <c r="H795" s="357"/>
      <c r="I795" s="357"/>
      <c r="J795" s="357"/>
      <c r="K795" s="361"/>
      <c r="L795" s="357"/>
      <c r="M795" s="357"/>
      <c r="N795" s="357"/>
      <c r="O795" s="357"/>
      <c r="P795" s="357"/>
      <c r="Q795" s="357"/>
      <c r="R795" s="357"/>
      <c r="S795" s="357"/>
      <c r="T795" s="357"/>
      <c r="U795" s="357"/>
      <c r="V795" s="357"/>
      <c r="W795" s="357"/>
      <c r="X795" s="357"/>
      <c r="Y795" s="357"/>
      <c r="Z795" s="357"/>
    </row>
    <row r="796" spans="1:26" ht="11.25" customHeight="1" x14ac:dyDescent="0.2">
      <c r="A796" s="357"/>
      <c r="B796" s="415"/>
      <c r="C796" s="357"/>
      <c r="D796" s="357"/>
      <c r="E796" s="357"/>
      <c r="F796" s="357"/>
      <c r="G796" s="357"/>
      <c r="H796" s="357"/>
      <c r="I796" s="357"/>
      <c r="J796" s="357"/>
      <c r="K796" s="361"/>
      <c r="L796" s="357"/>
      <c r="M796" s="357"/>
      <c r="N796" s="357"/>
      <c r="O796" s="357"/>
      <c r="P796" s="357"/>
      <c r="Q796" s="357"/>
      <c r="R796" s="357"/>
      <c r="S796" s="357"/>
      <c r="T796" s="357"/>
      <c r="U796" s="357"/>
      <c r="V796" s="357"/>
      <c r="W796" s="357"/>
      <c r="X796" s="357"/>
      <c r="Y796" s="357"/>
      <c r="Z796" s="357"/>
    </row>
    <row r="797" spans="1:26" ht="11.25" customHeight="1" x14ac:dyDescent="0.2">
      <c r="A797" s="357"/>
      <c r="B797" s="415"/>
      <c r="C797" s="357"/>
      <c r="D797" s="357"/>
      <c r="E797" s="357"/>
      <c r="F797" s="357"/>
      <c r="G797" s="357"/>
      <c r="H797" s="357"/>
      <c r="I797" s="357"/>
      <c r="J797" s="357"/>
      <c r="K797" s="361"/>
      <c r="L797" s="357"/>
      <c r="M797" s="357"/>
      <c r="N797" s="357"/>
      <c r="O797" s="357"/>
      <c r="P797" s="357"/>
      <c r="Q797" s="357"/>
      <c r="R797" s="357"/>
      <c r="S797" s="357"/>
      <c r="T797" s="357"/>
      <c r="U797" s="357"/>
      <c r="V797" s="357"/>
      <c r="W797" s="357"/>
      <c r="X797" s="357"/>
      <c r="Y797" s="357"/>
      <c r="Z797" s="357"/>
    </row>
    <row r="798" spans="1:26" ht="11.25" customHeight="1" x14ac:dyDescent="0.2">
      <c r="A798" s="357"/>
      <c r="B798" s="415"/>
      <c r="C798" s="357"/>
      <c r="D798" s="357"/>
      <c r="E798" s="357"/>
      <c r="F798" s="357"/>
      <c r="G798" s="357"/>
      <c r="H798" s="357"/>
      <c r="I798" s="357"/>
      <c r="J798" s="357"/>
      <c r="K798" s="361"/>
      <c r="L798" s="357"/>
      <c r="M798" s="357"/>
      <c r="N798" s="357"/>
      <c r="O798" s="357"/>
      <c r="P798" s="357"/>
      <c r="Q798" s="357"/>
      <c r="R798" s="357"/>
      <c r="S798" s="357"/>
      <c r="T798" s="357"/>
      <c r="U798" s="357"/>
      <c r="V798" s="357"/>
      <c r="W798" s="357"/>
      <c r="X798" s="357"/>
      <c r="Y798" s="357"/>
      <c r="Z798" s="357"/>
    </row>
    <row r="799" spans="1:26" ht="11.25" customHeight="1" x14ac:dyDescent="0.2">
      <c r="A799" s="357"/>
      <c r="B799" s="415"/>
      <c r="C799" s="357"/>
      <c r="D799" s="357"/>
      <c r="E799" s="357"/>
      <c r="F799" s="357"/>
      <c r="G799" s="357"/>
      <c r="H799" s="357"/>
      <c r="I799" s="357"/>
      <c r="J799" s="357"/>
      <c r="K799" s="361"/>
      <c r="L799" s="357"/>
      <c r="M799" s="357"/>
      <c r="N799" s="357"/>
      <c r="O799" s="357"/>
      <c r="P799" s="357"/>
      <c r="Q799" s="357"/>
      <c r="R799" s="357"/>
      <c r="S799" s="357"/>
      <c r="T799" s="357"/>
      <c r="U799" s="357"/>
      <c r="V799" s="357"/>
      <c r="W799" s="357"/>
      <c r="X799" s="357"/>
      <c r="Y799" s="357"/>
      <c r="Z799" s="357"/>
    </row>
    <row r="800" spans="1:26" ht="11.25" customHeight="1" x14ac:dyDescent="0.2">
      <c r="A800" s="357"/>
      <c r="B800" s="415"/>
      <c r="C800" s="357"/>
      <c r="D800" s="357"/>
      <c r="E800" s="357"/>
      <c r="F800" s="357"/>
      <c r="G800" s="357"/>
      <c r="H800" s="357"/>
      <c r="I800" s="357"/>
      <c r="J800" s="357"/>
      <c r="K800" s="361"/>
      <c r="L800" s="357"/>
      <c r="M800" s="357"/>
      <c r="N800" s="357"/>
      <c r="O800" s="357"/>
      <c r="P800" s="357"/>
      <c r="Q800" s="357"/>
      <c r="R800" s="357"/>
      <c r="S800" s="357"/>
      <c r="T800" s="357"/>
      <c r="U800" s="357"/>
      <c r="V800" s="357"/>
      <c r="W800" s="357"/>
      <c r="X800" s="357"/>
      <c r="Y800" s="357"/>
      <c r="Z800" s="357"/>
    </row>
    <row r="801" spans="1:26" ht="11.25" customHeight="1" x14ac:dyDescent="0.2">
      <c r="A801" s="357"/>
      <c r="B801" s="415"/>
      <c r="C801" s="357"/>
      <c r="D801" s="357"/>
      <c r="E801" s="357"/>
      <c r="F801" s="357"/>
      <c r="G801" s="357"/>
      <c r="H801" s="357"/>
      <c r="I801" s="357"/>
      <c r="J801" s="357"/>
      <c r="K801" s="361"/>
      <c r="L801" s="357"/>
      <c r="M801" s="357"/>
      <c r="N801" s="357"/>
      <c r="O801" s="357"/>
      <c r="P801" s="357"/>
      <c r="Q801" s="357"/>
      <c r="R801" s="357"/>
      <c r="S801" s="357"/>
      <c r="T801" s="357"/>
      <c r="U801" s="357"/>
      <c r="V801" s="357"/>
      <c r="W801" s="357"/>
      <c r="X801" s="357"/>
      <c r="Y801" s="357"/>
      <c r="Z801" s="357"/>
    </row>
    <row r="802" spans="1:26" ht="11.25" customHeight="1" x14ac:dyDescent="0.2">
      <c r="A802" s="357"/>
      <c r="B802" s="415"/>
      <c r="C802" s="357"/>
      <c r="D802" s="357"/>
      <c r="E802" s="357"/>
      <c r="F802" s="357"/>
      <c r="G802" s="357"/>
      <c r="H802" s="357"/>
      <c r="I802" s="357"/>
      <c r="J802" s="357"/>
      <c r="K802" s="361"/>
      <c r="L802" s="357"/>
      <c r="M802" s="357"/>
      <c r="N802" s="357"/>
      <c r="O802" s="357"/>
      <c r="P802" s="357"/>
      <c r="Q802" s="357"/>
      <c r="R802" s="357"/>
      <c r="S802" s="357"/>
      <c r="T802" s="357"/>
      <c r="U802" s="357"/>
      <c r="V802" s="357"/>
      <c r="W802" s="357"/>
      <c r="X802" s="357"/>
      <c r="Y802" s="357"/>
      <c r="Z802" s="357"/>
    </row>
    <row r="803" spans="1:26" ht="11.25" customHeight="1" x14ac:dyDescent="0.2">
      <c r="A803" s="357"/>
      <c r="B803" s="415"/>
      <c r="C803" s="357"/>
      <c r="D803" s="357"/>
      <c r="E803" s="357"/>
      <c r="F803" s="357"/>
      <c r="G803" s="357"/>
      <c r="H803" s="357"/>
      <c r="I803" s="357"/>
      <c r="J803" s="357"/>
      <c r="K803" s="361"/>
      <c r="L803" s="357"/>
      <c r="M803" s="357"/>
      <c r="N803" s="357"/>
      <c r="O803" s="357"/>
      <c r="P803" s="357"/>
      <c r="Q803" s="357"/>
      <c r="R803" s="357"/>
      <c r="S803" s="357"/>
      <c r="T803" s="357"/>
      <c r="U803" s="357"/>
      <c r="V803" s="357"/>
      <c r="W803" s="357"/>
      <c r="X803" s="357"/>
      <c r="Y803" s="357"/>
      <c r="Z803" s="357"/>
    </row>
    <row r="804" spans="1:26" ht="11.25" customHeight="1" x14ac:dyDescent="0.2">
      <c r="A804" s="357"/>
      <c r="B804" s="415"/>
      <c r="C804" s="357"/>
      <c r="D804" s="357"/>
      <c r="E804" s="357"/>
      <c r="F804" s="357"/>
      <c r="G804" s="357"/>
      <c r="H804" s="357"/>
      <c r="I804" s="357"/>
      <c r="J804" s="357"/>
      <c r="K804" s="361"/>
      <c r="L804" s="357"/>
      <c r="M804" s="357"/>
      <c r="N804" s="357"/>
      <c r="O804" s="357"/>
      <c r="P804" s="357"/>
      <c r="Q804" s="357"/>
      <c r="R804" s="357"/>
      <c r="S804" s="357"/>
      <c r="T804" s="357"/>
      <c r="U804" s="357"/>
      <c r="V804" s="357"/>
      <c r="W804" s="357"/>
      <c r="X804" s="357"/>
      <c r="Y804" s="357"/>
      <c r="Z804" s="357"/>
    </row>
    <row r="805" spans="1:26" ht="11.25" customHeight="1" x14ac:dyDescent="0.2">
      <c r="A805" s="357"/>
      <c r="B805" s="415"/>
      <c r="C805" s="357"/>
      <c r="D805" s="357"/>
      <c r="E805" s="357"/>
      <c r="F805" s="357"/>
      <c r="G805" s="357"/>
      <c r="H805" s="357"/>
      <c r="I805" s="357"/>
      <c r="J805" s="357"/>
      <c r="K805" s="361"/>
      <c r="L805" s="357"/>
      <c r="M805" s="357"/>
      <c r="N805" s="357"/>
      <c r="O805" s="357"/>
      <c r="P805" s="357"/>
      <c r="Q805" s="357"/>
      <c r="R805" s="357"/>
      <c r="S805" s="357"/>
      <c r="T805" s="357"/>
      <c r="U805" s="357"/>
      <c r="V805" s="357"/>
      <c r="W805" s="357"/>
      <c r="X805" s="357"/>
      <c r="Y805" s="357"/>
      <c r="Z805" s="357"/>
    </row>
    <row r="806" spans="1:26" ht="11.25" customHeight="1" x14ac:dyDescent="0.2">
      <c r="A806" s="357"/>
      <c r="B806" s="415"/>
      <c r="C806" s="357"/>
      <c r="D806" s="357"/>
      <c r="E806" s="357"/>
      <c r="F806" s="357"/>
      <c r="G806" s="357"/>
      <c r="H806" s="357"/>
      <c r="I806" s="357"/>
      <c r="J806" s="357"/>
      <c r="K806" s="361"/>
      <c r="L806" s="357"/>
      <c r="M806" s="357"/>
      <c r="N806" s="357"/>
      <c r="O806" s="357"/>
      <c r="P806" s="357"/>
      <c r="Q806" s="357"/>
      <c r="R806" s="357"/>
      <c r="S806" s="357"/>
      <c r="T806" s="357"/>
      <c r="U806" s="357"/>
      <c r="V806" s="357"/>
      <c r="W806" s="357"/>
      <c r="X806" s="357"/>
      <c r="Y806" s="357"/>
      <c r="Z806" s="357"/>
    </row>
    <row r="807" spans="1:26" ht="11.25" customHeight="1" x14ac:dyDescent="0.2">
      <c r="A807" s="357"/>
      <c r="B807" s="415"/>
      <c r="C807" s="357"/>
      <c r="D807" s="357"/>
      <c r="E807" s="357"/>
      <c r="F807" s="357"/>
      <c r="G807" s="357"/>
      <c r="H807" s="357"/>
      <c r="I807" s="357"/>
      <c r="J807" s="357"/>
      <c r="K807" s="361"/>
      <c r="L807" s="357"/>
      <c r="M807" s="357"/>
      <c r="N807" s="357"/>
      <c r="O807" s="357"/>
      <c r="P807" s="357"/>
      <c r="Q807" s="357"/>
      <c r="R807" s="357"/>
      <c r="S807" s="357"/>
      <c r="T807" s="357"/>
      <c r="U807" s="357"/>
      <c r="V807" s="357"/>
      <c r="W807" s="357"/>
      <c r="X807" s="357"/>
      <c r="Y807" s="357"/>
      <c r="Z807" s="357"/>
    </row>
    <row r="808" spans="1:26" ht="11.25" customHeight="1" x14ac:dyDescent="0.2">
      <c r="A808" s="357"/>
      <c r="B808" s="415"/>
      <c r="C808" s="357"/>
      <c r="D808" s="357"/>
      <c r="E808" s="357"/>
      <c r="F808" s="357"/>
      <c r="G808" s="357"/>
      <c r="H808" s="357"/>
      <c r="I808" s="357"/>
      <c r="J808" s="357"/>
      <c r="K808" s="361"/>
      <c r="L808" s="357"/>
      <c r="M808" s="357"/>
      <c r="N808" s="357"/>
      <c r="O808" s="357"/>
      <c r="P808" s="357"/>
      <c r="Q808" s="357"/>
      <c r="R808" s="357"/>
      <c r="S808" s="357"/>
      <c r="T808" s="357"/>
      <c r="U808" s="357"/>
      <c r="V808" s="357"/>
      <c r="W808" s="357"/>
      <c r="X808" s="357"/>
      <c r="Y808" s="357"/>
      <c r="Z808" s="357"/>
    </row>
    <row r="809" spans="1:26" ht="11.25" customHeight="1" x14ac:dyDescent="0.2">
      <c r="A809" s="357"/>
      <c r="B809" s="415"/>
      <c r="C809" s="357"/>
      <c r="D809" s="357"/>
      <c r="E809" s="357"/>
      <c r="F809" s="357"/>
      <c r="G809" s="357"/>
      <c r="H809" s="357"/>
      <c r="I809" s="357"/>
      <c r="J809" s="357"/>
      <c r="K809" s="361"/>
      <c r="L809" s="357"/>
      <c r="M809" s="357"/>
      <c r="N809" s="357"/>
      <c r="O809" s="357"/>
      <c r="P809" s="357"/>
      <c r="Q809" s="357"/>
      <c r="R809" s="357"/>
      <c r="S809" s="357"/>
      <c r="T809" s="357"/>
      <c r="U809" s="357"/>
      <c r="V809" s="357"/>
      <c r="W809" s="357"/>
      <c r="X809" s="357"/>
      <c r="Y809" s="357"/>
      <c r="Z809" s="357"/>
    </row>
    <row r="810" spans="1:26" ht="11.25" customHeight="1" x14ac:dyDescent="0.2">
      <c r="A810" s="357"/>
      <c r="B810" s="415"/>
      <c r="C810" s="357"/>
      <c r="D810" s="357"/>
      <c r="E810" s="357"/>
      <c r="F810" s="357"/>
      <c r="G810" s="357"/>
      <c r="H810" s="357"/>
      <c r="I810" s="357"/>
      <c r="J810" s="357"/>
      <c r="K810" s="361"/>
      <c r="L810" s="357"/>
      <c r="M810" s="357"/>
      <c r="N810" s="357"/>
      <c r="O810" s="357"/>
      <c r="P810" s="357"/>
      <c r="Q810" s="357"/>
      <c r="R810" s="357"/>
      <c r="S810" s="357"/>
      <c r="T810" s="357"/>
      <c r="U810" s="357"/>
      <c r="V810" s="357"/>
      <c r="W810" s="357"/>
      <c r="X810" s="357"/>
      <c r="Y810" s="357"/>
      <c r="Z810" s="357"/>
    </row>
    <row r="811" spans="1:26" ht="11.25" customHeight="1" x14ac:dyDescent="0.2">
      <c r="A811" s="357"/>
      <c r="B811" s="415"/>
      <c r="C811" s="357"/>
      <c r="D811" s="357"/>
      <c r="E811" s="357"/>
      <c r="F811" s="357"/>
      <c r="G811" s="357"/>
      <c r="H811" s="357"/>
      <c r="I811" s="357"/>
      <c r="J811" s="357"/>
      <c r="K811" s="361"/>
      <c r="L811" s="357"/>
      <c r="M811" s="357"/>
      <c r="N811" s="357"/>
      <c r="O811" s="357"/>
      <c r="P811" s="357"/>
      <c r="Q811" s="357"/>
      <c r="R811" s="357"/>
      <c r="S811" s="357"/>
      <c r="T811" s="357"/>
      <c r="U811" s="357"/>
      <c r="V811" s="357"/>
      <c r="W811" s="357"/>
      <c r="X811" s="357"/>
      <c r="Y811" s="357"/>
      <c r="Z811" s="357"/>
    </row>
    <row r="812" spans="1:26" ht="11.25" customHeight="1" x14ac:dyDescent="0.2">
      <c r="A812" s="357"/>
      <c r="B812" s="415"/>
      <c r="C812" s="357"/>
      <c r="D812" s="357"/>
      <c r="E812" s="357"/>
      <c r="F812" s="357"/>
      <c r="G812" s="357"/>
      <c r="H812" s="357"/>
      <c r="I812" s="357"/>
      <c r="J812" s="357"/>
      <c r="K812" s="361"/>
      <c r="L812" s="357"/>
      <c r="M812" s="357"/>
      <c r="N812" s="357"/>
      <c r="O812" s="357"/>
      <c r="P812" s="357"/>
      <c r="Q812" s="357"/>
      <c r="R812" s="357"/>
      <c r="S812" s="357"/>
      <c r="T812" s="357"/>
      <c r="U812" s="357"/>
      <c r="V812" s="357"/>
      <c r="W812" s="357"/>
      <c r="X812" s="357"/>
      <c r="Y812" s="357"/>
      <c r="Z812" s="357"/>
    </row>
    <row r="813" spans="1:26" ht="11.25" customHeight="1" x14ac:dyDescent="0.2">
      <c r="A813" s="357"/>
      <c r="B813" s="415"/>
      <c r="C813" s="357"/>
      <c r="D813" s="357"/>
      <c r="E813" s="357"/>
      <c r="F813" s="357"/>
      <c r="G813" s="357"/>
      <c r="H813" s="357"/>
      <c r="I813" s="357"/>
      <c r="J813" s="357"/>
      <c r="K813" s="361"/>
      <c r="L813" s="357"/>
      <c r="M813" s="357"/>
      <c r="N813" s="357"/>
      <c r="O813" s="357"/>
      <c r="P813" s="357"/>
      <c r="Q813" s="357"/>
      <c r="R813" s="357"/>
      <c r="S813" s="357"/>
      <c r="T813" s="357"/>
      <c r="U813" s="357"/>
      <c r="V813" s="357"/>
      <c r="W813" s="357"/>
      <c r="X813" s="357"/>
      <c r="Y813" s="357"/>
      <c r="Z813" s="357"/>
    </row>
    <row r="814" spans="1:26" ht="11.25" customHeight="1" x14ac:dyDescent="0.2">
      <c r="A814" s="357"/>
      <c r="B814" s="415"/>
      <c r="C814" s="357"/>
      <c r="D814" s="357"/>
      <c r="E814" s="357"/>
      <c r="F814" s="357"/>
      <c r="G814" s="357"/>
      <c r="H814" s="357"/>
      <c r="I814" s="357"/>
      <c r="J814" s="357"/>
      <c r="K814" s="361"/>
      <c r="L814" s="357"/>
      <c r="M814" s="357"/>
      <c r="N814" s="357"/>
      <c r="O814" s="357"/>
      <c r="P814" s="357"/>
      <c r="Q814" s="357"/>
      <c r="R814" s="357"/>
      <c r="S814" s="357"/>
      <c r="T814" s="357"/>
      <c r="U814" s="357"/>
      <c r="V814" s="357"/>
      <c r="W814" s="357"/>
      <c r="X814" s="357"/>
      <c r="Y814" s="357"/>
      <c r="Z814" s="357"/>
    </row>
    <row r="815" spans="1:26" ht="11.25" customHeight="1" x14ac:dyDescent="0.2">
      <c r="A815" s="357"/>
      <c r="B815" s="415"/>
      <c r="C815" s="357"/>
      <c r="D815" s="357"/>
      <c r="E815" s="357"/>
      <c r="F815" s="357"/>
      <c r="G815" s="357"/>
      <c r="H815" s="357"/>
      <c r="I815" s="357"/>
      <c r="J815" s="357"/>
      <c r="K815" s="361"/>
      <c r="L815" s="357"/>
      <c r="M815" s="357"/>
      <c r="N815" s="357"/>
      <c r="O815" s="357"/>
      <c r="P815" s="357"/>
      <c r="Q815" s="357"/>
      <c r="R815" s="357"/>
      <c r="S815" s="357"/>
      <c r="T815" s="357"/>
      <c r="U815" s="357"/>
      <c r="V815" s="357"/>
      <c r="W815" s="357"/>
      <c r="X815" s="357"/>
      <c r="Y815" s="357"/>
      <c r="Z815" s="357"/>
    </row>
    <row r="816" spans="1:26" ht="11.25" customHeight="1" x14ac:dyDescent="0.2">
      <c r="A816" s="357"/>
      <c r="B816" s="415"/>
      <c r="C816" s="357"/>
      <c r="D816" s="357"/>
      <c r="E816" s="357"/>
      <c r="F816" s="357"/>
      <c r="G816" s="357"/>
      <c r="H816" s="357"/>
      <c r="I816" s="357"/>
      <c r="J816" s="357"/>
      <c r="K816" s="361"/>
      <c r="L816" s="357"/>
      <c r="M816" s="357"/>
      <c r="N816" s="357"/>
      <c r="O816" s="357"/>
      <c r="P816" s="357"/>
      <c r="Q816" s="357"/>
      <c r="R816" s="357"/>
      <c r="S816" s="357"/>
      <c r="T816" s="357"/>
      <c r="U816" s="357"/>
      <c r="V816" s="357"/>
      <c r="W816" s="357"/>
      <c r="X816" s="357"/>
      <c r="Y816" s="357"/>
      <c r="Z816" s="357"/>
    </row>
    <row r="817" spans="1:26" ht="11.25" customHeight="1" x14ac:dyDescent="0.2">
      <c r="A817" s="357"/>
      <c r="B817" s="415"/>
      <c r="C817" s="357"/>
      <c r="D817" s="357"/>
      <c r="E817" s="357"/>
      <c r="F817" s="357"/>
      <c r="G817" s="357"/>
      <c r="H817" s="357"/>
      <c r="I817" s="357"/>
      <c r="J817" s="357"/>
      <c r="K817" s="361"/>
      <c r="L817" s="357"/>
      <c r="M817" s="357"/>
      <c r="N817" s="357"/>
      <c r="O817" s="357"/>
      <c r="P817" s="357"/>
      <c r="Q817" s="357"/>
      <c r="R817" s="357"/>
      <c r="S817" s="357"/>
      <c r="T817" s="357"/>
      <c r="U817" s="357"/>
      <c r="V817" s="357"/>
      <c r="W817" s="357"/>
      <c r="X817" s="357"/>
      <c r="Y817" s="357"/>
      <c r="Z817" s="357"/>
    </row>
    <row r="818" spans="1:26" ht="11.25" customHeight="1" x14ac:dyDescent="0.2">
      <c r="A818" s="357"/>
      <c r="B818" s="415"/>
      <c r="C818" s="357"/>
      <c r="D818" s="357"/>
      <c r="E818" s="357"/>
      <c r="F818" s="357"/>
      <c r="G818" s="357"/>
      <c r="H818" s="357"/>
      <c r="I818" s="357"/>
      <c r="J818" s="357"/>
      <c r="K818" s="361"/>
      <c r="L818" s="357"/>
      <c r="M818" s="357"/>
      <c r="N818" s="357"/>
      <c r="O818" s="357"/>
      <c r="P818" s="357"/>
      <c r="Q818" s="357"/>
      <c r="R818" s="357"/>
      <c r="S818" s="357"/>
      <c r="T818" s="357"/>
      <c r="U818" s="357"/>
      <c r="V818" s="357"/>
      <c r="W818" s="357"/>
      <c r="X818" s="357"/>
      <c r="Y818" s="357"/>
      <c r="Z818" s="357"/>
    </row>
    <row r="819" spans="1:26" ht="11.25" customHeight="1" x14ac:dyDescent="0.2">
      <c r="A819" s="357"/>
      <c r="B819" s="415"/>
      <c r="C819" s="357"/>
      <c r="D819" s="357"/>
      <c r="E819" s="357"/>
      <c r="F819" s="357"/>
      <c r="G819" s="357"/>
      <c r="H819" s="357"/>
      <c r="I819" s="357"/>
      <c r="J819" s="357"/>
      <c r="K819" s="361"/>
      <c r="L819" s="357"/>
      <c r="M819" s="357"/>
      <c r="N819" s="357"/>
      <c r="O819" s="357"/>
      <c r="P819" s="357"/>
      <c r="Q819" s="357"/>
      <c r="R819" s="357"/>
      <c r="S819" s="357"/>
      <c r="T819" s="357"/>
      <c r="U819" s="357"/>
      <c r="V819" s="357"/>
      <c r="W819" s="357"/>
      <c r="X819" s="357"/>
      <c r="Y819" s="357"/>
      <c r="Z819" s="357"/>
    </row>
    <row r="820" spans="1:26" ht="11.25" customHeight="1" x14ac:dyDescent="0.2">
      <c r="A820" s="357"/>
      <c r="B820" s="415"/>
      <c r="C820" s="357"/>
      <c r="D820" s="357"/>
      <c r="E820" s="357"/>
      <c r="F820" s="357"/>
      <c r="G820" s="357"/>
      <c r="H820" s="357"/>
      <c r="I820" s="357"/>
      <c r="J820" s="357"/>
      <c r="K820" s="361"/>
      <c r="L820" s="357"/>
      <c r="M820" s="357"/>
      <c r="N820" s="357"/>
      <c r="O820" s="357"/>
      <c r="P820" s="357"/>
      <c r="Q820" s="357"/>
      <c r="R820" s="357"/>
      <c r="S820" s="357"/>
      <c r="T820" s="357"/>
      <c r="U820" s="357"/>
      <c r="V820" s="357"/>
      <c r="W820" s="357"/>
      <c r="X820" s="357"/>
      <c r="Y820" s="357"/>
      <c r="Z820" s="357"/>
    </row>
    <row r="821" spans="1:26" ht="11.25" customHeight="1" x14ac:dyDescent="0.2">
      <c r="A821" s="357"/>
      <c r="B821" s="415"/>
      <c r="C821" s="357"/>
      <c r="D821" s="357"/>
      <c r="E821" s="357"/>
      <c r="F821" s="357"/>
      <c r="G821" s="357"/>
      <c r="H821" s="357"/>
      <c r="I821" s="357"/>
      <c r="J821" s="357"/>
      <c r="K821" s="361"/>
      <c r="L821" s="357"/>
      <c r="M821" s="357"/>
      <c r="N821" s="357"/>
      <c r="O821" s="357"/>
      <c r="P821" s="357"/>
      <c r="Q821" s="357"/>
      <c r="R821" s="357"/>
      <c r="S821" s="357"/>
      <c r="T821" s="357"/>
      <c r="U821" s="357"/>
      <c r="V821" s="357"/>
      <c r="W821" s="357"/>
      <c r="X821" s="357"/>
      <c r="Y821" s="357"/>
      <c r="Z821" s="357"/>
    </row>
    <row r="822" spans="1:26" ht="11.25" customHeight="1" x14ac:dyDescent="0.2">
      <c r="A822" s="357"/>
      <c r="B822" s="415"/>
      <c r="C822" s="357"/>
      <c r="D822" s="357"/>
      <c r="E822" s="357"/>
      <c r="F822" s="357"/>
      <c r="G822" s="357"/>
      <c r="H822" s="357"/>
      <c r="I822" s="357"/>
      <c r="J822" s="357"/>
      <c r="K822" s="361"/>
      <c r="L822" s="357"/>
      <c r="M822" s="357"/>
      <c r="N822" s="357"/>
      <c r="O822" s="357"/>
      <c r="P822" s="357"/>
      <c r="Q822" s="357"/>
      <c r="R822" s="357"/>
      <c r="S822" s="357"/>
      <c r="T822" s="357"/>
      <c r="U822" s="357"/>
      <c r="V822" s="357"/>
      <c r="W822" s="357"/>
      <c r="X822" s="357"/>
      <c r="Y822" s="357"/>
      <c r="Z822" s="357"/>
    </row>
    <row r="823" spans="1:26" ht="11.25" customHeight="1" x14ac:dyDescent="0.2">
      <c r="A823" s="357"/>
      <c r="B823" s="415"/>
      <c r="C823" s="357"/>
      <c r="D823" s="357"/>
      <c r="E823" s="357"/>
      <c r="F823" s="357"/>
      <c r="G823" s="357"/>
      <c r="H823" s="357"/>
      <c r="I823" s="357"/>
      <c r="J823" s="357"/>
      <c r="K823" s="361"/>
      <c r="L823" s="357"/>
      <c r="M823" s="357"/>
      <c r="N823" s="357"/>
      <c r="O823" s="357"/>
      <c r="P823" s="357"/>
      <c r="Q823" s="357"/>
      <c r="R823" s="357"/>
      <c r="S823" s="357"/>
      <c r="T823" s="357"/>
      <c r="U823" s="357"/>
      <c r="V823" s="357"/>
      <c r="W823" s="357"/>
      <c r="X823" s="357"/>
      <c r="Y823" s="357"/>
      <c r="Z823" s="357"/>
    </row>
    <row r="824" spans="1:26" ht="11.25" customHeight="1" x14ac:dyDescent="0.2">
      <c r="A824" s="357"/>
      <c r="B824" s="415"/>
      <c r="C824" s="357"/>
      <c r="D824" s="357"/>
      <c r="E824" s="357"/>
      <c r="F824" s="357"/>
      <c r="G824" s="357"/>
      <c r="H824" s="357"/>
      <c r="I824" s="357"/>
      <c r="J824" s="357"/>
      <c r="K824" s="361"/>
      <c r="L824" s="357"/>
      <c r="M824" s="357"/>
      <c r="N824" s="357"/>
      <c r="O824" s="357"/>
      <c r="P824" s="357"/>
      <c r="Q824" s="357"/>
      <c r="R824" s="357"/>
      <c r="S824" s="357"/>
      <c r="T824" s="357"/>
      <c r="U824" s="357"/>
      <c r="V824" s="357"/>
      <c r="W824" s="357"/>
      <c r="X824" s="357"/>
      <c r="Y824" s="357"/>
      <c r="Z824" s="357"/>
    </row>
    <row r="825" spans="1:26" ht="11.25" customHeight="1" x14ac:dyDescent="0.2">
      <c r="A825" s="357"/>
      <c r="B825" s="415"/>
      <c r="C825" s="357"/>
      <c r="D825" s="357"/>
      <c r="E825" s="357"/>
      <c r="F825" s="357"/>
      <c r="G825" s="357"/>
      <c r="H825" s="357"/>
      <c r="I825" s="357"/>
      <c r="J825" s="357"/>
      <c r="K825" s="361"/>
      <c r="L825" s="357"/>
      <c r="M825" s="357"/>
      <c r="N825" s="357"/>
      <c r="O825" s="357"/>
      <c r="P825" s="357"/>
      <c r="Q825" s="357"/>
      <c r="R825" s="357"/>
      <c r="S825" s="357"/>
      <c r="T825" s="357"/>
      <c r="U825" s="357"/>
      <c r="V825" s="357"/>
      <c r="W825" s="357"/>
      <c r="X825" s="357"/>
      <c r="Y825" s="357"/>
      <c r="Z825" s="357"/>
    </row>
    <row r="826" spans="1:26" ht="11.25" customHeight="1" x14ac:dyDescent="0.2">
      <c r="A826" s="357"/>
      <c r="B826" s="415"/>
      <c r="C826" s="357"/>
      <c r="D826" s="357"/>
      <c r="E826" s="357"/>
      <c r="F826" s="357"/>
      <c r="G826" s="357"/>
      <c r="H826" s="357"/>
      <c r="I826" s="357"/>
      <c r="J826" s="357"/>
      <c r="K826" s="361"/>
      <c r="L826" s="357"/>
      <c r="M826" s="357"/>
      <c r="N826" s="357"/>
      <c r="O826" s="357"/>
      <c r="P826" s="357"/>
      <c r="Q826" s="357"/>
      <c r="R826" s="357"/>
      <c r="S826" s="357"/>
      <c r="T826" s="357"/>
      <c r="U826" s="357"/>
      <c r="V826" s="357"/>
      <c r="W826" s="357"/>
      <c r="X826" s="357"/>
      <c r="Y826" s="357"/>
      <c r="Z826" s="357"/>
    </row>
    <row r="827" spans="1:26" ht="11.25" customHeight="1" x14ac:dyDescent="0.2">
      <c r="A827" s="357"/>
      <c r="B827" s="415"/>
      <c r="C827" s="357"/>
      <c r="D827" s="357"/>
      <c r="E827" s="357"/>
      <c r="F827" s="357"/>
      <c r="G827" s="357"/>
      <c r="H827" s="357"/>
      <c r="I827" s="357"/>
      <c r="J827" s="357"/>
      <c r="K827" s="361"/>
      <c r="L827" s="357"/>
      <c r="M827" s="357"/>
      <c r="N827" s="357"/>
      <c r="O827" s="357"/>
      <c r="P827" s="357"/>
      <c r="Q827" s="357"/>
      <c r="R827" s="357"/>
      <c r="S827" s="357"/>
      <c r="T827" s="357"/>
      <c r="U827" s="357"/>
      <c r="V827" s="357"/>
      <c r="W827" s="357"/>
      <c r="X827" s="357"/>
      <c r="Y827" s="357"/>
      <c r="Z827" s="357"/>
    </row>
    <row r="828" spans="1:26" ht="11.25" customHeight="1" x14ac:dyDescent="0.2">
      <c r="A828" s="357"/>
      <c r="B828" s="415"/>
      <c r="C828" s="357"/>
      <c r="D828" s="357"/>
      <c r="E828" s="357"/>
      <c r="F828" s="357"/>
      <c r="G828" s="357"/>
      <c r="H828" s="357"/>
      <c r="I828" s="357"/>
      <c r="J828" s="357"/>
      <c r="K828" s="361"/>
      <c r="L828" s="357"/>
      <c r="M828" s="357"/>
      <c r="N828" s="357"/>
      <c r="O828" s="357"/>
      <c r="P828" s="357"/>
      <c r="Q828" s="357"/>
      <c r="R828" s="357"/>
      <c r="S828" s="357"/>
      <c r="T828" s="357"/>
      <c r="U828" s="357"/>
      <c r="V828" s="357"/>
      <c r="W828" s="357"/>
      <c r="X828" s="357"/>
      <c r="Y828" s="357"/>
      <c r="Z828" s="357"/>
    </row>
    <row r="829" spans="1:26" ht="11.25" customHeight="1" x14ac:dyDescent="0.2">
      <c r="A829" s="357"/>
      <c r="B829" s="415"/>
      <c r="C829" s="357"/>
      <c r="D829" s="357"/>
      <c r="E829" s="357"/>
      <c r="F829" s="357"/>
      <c r="G829" s="357"/>
      <c r="H829" s="357"/>
      <c r="I829" s="357"/>
      <c r="J829" s="357"/>
      <c r="K829" s="361"/>
      <c r="L829" s="357"/>
      <c r="M829" s="357"/>
      <c r="N829" s="357"/>
      <c r="O829" s="357"/>
      <c r="P829" s="357"/>
      <c r="Q829" s="357"/>
      <c r="R829" s="357"/>
      <c r="S829" s="357"/>
      <c r="T829" s="357"/>
      <c r="U829" s="357"/>
      <c r="V829" s="357"/>
      <c r="W829" s="357"/>
      <c r="X829" s="357"/>
      <c r="Y829" s="357"/>
      <c r="Z829" s="357"/>
    </row>
    <row r="830" spans="1:26" ht="11.25" customHeight="1" x14ac:dyDescent="0.2">
      <c r="A830" s="357"/>
      <c r="B830" s="415"/>
      <c r="C830" s="357"/>
      <c r="D830" s="357"/>
      <c r="E830" s="357"/>
      <c r="F830" s="357"/>
      <c r="G830" s="357"/>
      <c r="H830" s="357"/>
      <c r="I830" s="357"/>
      <c r="J830" s="357"/>
      <c r="K830" s="361"/>
      <c r="L830" s="357"/>
      <c r="M830" s="357"/>
      <c r="N830" s="357"/>
      <c r="O830" s="357"/>
      <c r="P830" s="357"/>
      <c r="Q830" s="357"/>
      <c r="R830" s="357"/>
      <c r="S830" s="357"/>
      <c r="T830" s="357"/>
      <c r="U830" s="357"/>
      <c r="V830" s="357"/>
      <c r="W830" s="357"/>
      <c r="X830" s="357"/>
      <c r="Y830" s="357"/>
      <c r="Z830" s="357"/>
    </row>
    <row r="831" spans="1:26" ht="11.25" customHeight="1" x14ac:dyDescent="0.2">
      <c r="A831" s="357"/>
      <c r="B831" s="415"/>
      <c r="C831" s="357"/>
      <c r="D831" s="357"/>
      <c r="E831" s="357"/>
      <c r="F831" s="357"/>
      <c r="G831" s="357"/>
      <c r="H831" s="357"/>
      <c r="I831" s="357"/>
      <c r="J831" s="357"/>
      <c r="K831" s="361"/>
      <c r="L831" s="357"/>
      <c r="M831" s="357"/>
      <c r="N831" s="357"/>
      <c r="O831" s="357"/>
      <c r="P831" s="357"/>
      <c r="Q831" s="357"/>
      <c r="R831" s="357"/>
      <c r="S831" s="357"/>
      <c r="T831" s="357"/>
      <c r="U831" s="357"/>
      <c r="V831" s="357"/>
      <c r="W831" s="357"/>
      <c r="X831" s="357"/>
      <c r="Y831" s="357"/>
      <c r="Z831" s="357"/>
    </row>
    <row r="832" spans="1:26" ht="11.25" customHeight="1" x14ac:dyDescent="0.2">
      <c r="A832" s="357"/>
      <c r="B832" s="415"/>
      <c r="C832" s="357"/>
      <c r="D832" s="357"/>
      <c r="E832" s="357"/>
      <c r="F832" s="357"/>
      <c r="G832" s="357"/>
      <c r="H832" s="357"/>
      <c r="I832" s="357"/>
      <c r="J832" s="357"/>
      <c r="K832" s="361"/>
      <c r="L832" s="357"/>
      <c r="M832" s="357"/>
      <c r="N832" s="357"/>
      <c r="O832" s="357"/>
      <c r="P832" s="357"/>
      <c r="Q832" s="357"/>
      <c r="R832" s="357"/>
      <c r="S832" s="357"/>
      <c r="T832" s="357"/>
      <c r="U832" s="357"/>
      <c r="V832" s="357"/>
      <c r="W832" s="357"/>
      <c r="X832" s="357"/>
      <c r="Y832" s="357"/>
      <c r="Z832" s="357"/>
    </row>
    <row r="833" spans="1:26" ht="11.25" customHeight="1" x14ac:dyDescent="0.2">
      <c r="A833" s="357"/>
      <c r="B833" s="415"/>
      <c r="C833" s="357"/>
      <c r="D833" s="357"/>
      <c r="E833" s="357"/>
      <c r="F833" s="357"/>
      <c r="G833" s="357"/>
      <c r="H833" s="357"/>
      <c r="I833" s="357"/>
      <c r="J833" s="357"/>
      <c r="K833" s="361"/>
      <c r="L833" s="357"/>
      <c r="M833" s="357"/>
      <c r="N833" s="357"/>
      <c r="O833" s="357"/>
      <c r="P833" s="357"/>
      <c r="Q833" s="357"/>
      <c r="R833" s="357"/>
      <c r="S833" s="357"/>
      <c r="T833" s="357"/>
      <c r="U833" s="357"/>
      <c r="V833" s="357"/>
      <c r="W833" s="357"/>
      <c r="X833" s="357"/>
      <c r="Y833" s="357"/>
      <c r="Z833" s="357"/>
    </row>
    <row r="834" spans="1:26" ht="11.25" customHeight="1" x14ac:dyDescent="0.2">
      <c r="A834" s="357"/>
      <c r="B834" s="415"/>
      <c r="C834" s="357"/>
      <c r="D834" s="357"/>
      <c r="E834" s="357"/>
      <c r="F834" s="357"/>
      <c r="G834" s="357"/>
      <c r="H834" s="357"/>
      <c r="I834" s="357"/>
      <c r="J834" s="357"/>
      <c r="K834" s="361"/>
      <c r="L834" s="357"/>
      <c r="M834" s="357"/>
      <c r="N834" s="357"/>
      <c r="O834" s="357"/>
      <c r="P834" s="357"/>
      <c r="Q834" s="357"/>
      <c r="R834" s="357"/>
      <c r="S834" s="357"/>
      <c r="T834" s="357"/>
      <c r="U834" s="357"/>
      <c r="V834" s="357"/>
      <c r="W834" s="357"/>
      <c r="X834" s="357"/>
      <c r="Y834" s="357"/>
      <c r="Z834" s="357"/>
    </row>
    <row r="835" spans="1:26" ht="11.25" customHeight="1" x14ac:dyDescent="0.2">
      <c r="A835" s="357"/>
      <c r="B835" s="415"/>
      <c r="C835" s="357"/>
      <c r="D835" s="357"/>
      <c r="E835" s="357"/>
      <c r="F835" s="357"/>
      <c r="G835" s="357"/>
      <c r="H835" s="357"/>
      <c r="I835" s="357"/>
      <c r="J835" s="357"/>
      <c r="K835" s="361"/>
      <c r="L835" s="357"/>
      <c r="M835" s="357"/>
      <c r="N835" s="357"/>
      <c r="O835" s="357"/>
      <c r="P835" s="357"/>
      <c r="Q835" s="357"/>
      <c r="R835" s="357"/>
      <c r="S835" s="357"/>
      <c r="T835" s="357"/>
      <c r="U835" s="357"/>
      <c r="V835" s="357"/>
      <c r="W835" s="357"/>
      <c r="X835" s="357"/>
      <c r="Y835" s="357"/>
      <c r="Z835" s="357"/>
    </row>
    <row r="836" spans="1:26" ht="11.25" customHeight="1" x14ac:dyDescent="0.2">
      <c r="A836" s="357"/>
      <c r="B836" s="415"/>
      <c r="C836" s="357"/>
      <c r="D836" s="357"/>
      <c r="E836" s="357"/>
      <c r="F836" s="357"/>
      <c r="G836" s="357"/>
      <c r="H836" s="357"/>
      <c r="I836" s="357"/>
      <c r="J836" s="357"/>
      <c r="K836" s="361"/>
      <c r="L836" s="357"/>
      <c r="M836" s="357"/>
      <c r="N836" s="357"/>
      <c r="O836" s="357"/>
      <c r="P836" s="357"/>
      <c r="Q836" s="357"/>
      <c r="R836" s="357"/>
      <c r="S836" s="357"/>
      <c r="T836" s="357"/>
      <c r="U836" s="357"/>
      <c r="V836" s="357"/>
      <c r="W836" s="357"/>
      <c r="X836" s="357"/>
      <c r="Y836" s="357"/>
      <c r="Z836" s="357"/>
    </row>
    <row r="837" spans="1:26" ht="11.25" customHeight="1" x14ac:dyDescent="0.2">
      <c r="A837" s="357"/>
      <c r="B837" s="415"/>
      <c r="C837" s="357"/>
      <c r="D837" s="357"/>
      <c r="E837" s="357"/>
      <c r="F837" s="357"/>
      <c r="G837" s="357"/>
      <c r="H837" s="357"/>
      <c r="I837" s="357"/>
      <c r="J837" s="357"/>
      <c r="K837" s="361"/>
      <c r="L837" s="357"/>
      <c r="M837" s="357"/>
      <c r="N837" s="357"/>
      <c r="O837" s="357"/>
      <c r="P837" s="357"/>
      <c r="Q837" s="357"/>
      <c r="R837" s="357"/>
      <c r="S837" s="357"/>
      <c r="T837" s="357"/>
      <c r="U837" s="357"/>
      <c r="V837" s="357"/>
      <c r="W837" s="357"/>
      <c r="X837" s="357"/>
      <c r="Y837" s="357"/>
      <c r="Z837" s="357"/>
    </row>
    <row r="838" spans="1:26" ht="11.25" customHeight="1" x14ac:dyDescent="0.2">
      <c r="A838" s="357"/>
      <c r="B838" s="415"/>
      <c r="C838" s="357"/>
      <c r="D838" s="357"/>
      <c r="E838" s="357"/>
      <c r="F838" s="357"/>
      <c r="G838" s="357"/>
      <c r="H838" s="357"/>
      <c r="I838" s="357"/>
      <c r="J838" s="357"/>
      <c r="K838" s="361"/>
      <c r="L838" s="357"/>
      <c r="M838" s="357"/>
      <c r="N838" s="357"/>
      <c r="O838" s="357"/>
      <c r="P838" s="357"/>
      <c r="Q838" s="357"/>
      <c r="R838" s="357"/>
      <c r="S838" s="357"/>
      <c r="T838" s="357"/>
      <c r="U838" s="357"/>
      <c r="V838" s="357"/>
      <c r="W838" s="357"/>
      <c r="X838" s="357"/>
      <c r="Y838" s="357"/>
      <c r="Z838" s="357"/>
    </row>
    <row r="839" spans="1:26" ht="11.25" customHeight="1" x14ac:dyDescent="0.2">
      <c r="A839" s="357"/>
      <c r="B839" s="415"/>
      <c r="C839" s="357"/>
      <c r="D839" s="357"/>
      <c r="E839" s="357"/>
      <c r="F839" s="357"/>
      <c r="G839" s="357"/>
      <c r="H839" s="357"/>
      <c r="I839" s="357"/>
      <c r="J839" s="357"/>
      <c r="K839" s="361"/>
      <c r="L839" s="357"/>
      <c r="M839" s="357"/>
      <c r="N839" s="357"/>
      <c r="O839" s="357"/>
      <c r="P839" s="357"/>
      <c r="Q839" s="357"/>
      <c r="R839" s="357"/>
      <c r="S839" s="357"/>
      <c r="T839" s="357"/>
      <c r="U839" s="357"/>
      <c r="V839" s="357"/>
      <c r="W839" s="357"/>
      <c r="X839" s="357"/>
      <c r="Y839" s="357"/>
      <c r="Z839" s="357"/>
    </row>
    <row r="840" spans="1:26" ht="11.25" customHeight="1" x14ac:dyDescent="0.2">
      <c r="A840" s="357"/>
      <c r="B840" s="415"/>
      <c r="C840" s="357"/>
      <c r="D840" s="357"/>
      <c r="E840" s="357"/>
      <c r="F840" s="357"/>
      <c r="G840" s="357"/>
      <c r="H840" s="357"/>
      <c r="I840" s="357"/>
      <c r="J840" s="357"/>
      <c r="K840" s="361"/>
      <c r="L840" s="357"/>
      <c r="M840" s="357"/>
      <c r="N840" s="357"/>
      <c r="O840" s="357"/>
      <c r="P840" s="357"/>
      <c r="Q840" s="357"/>
      <c r="R840" s="357"/>
      <c r="S840" s="357"/>
      <c r="T840" s="357"/>
      <c r="U840" s="357"/>
      <c r="V840" s="357"/>
      <c r="W840" s="357"/>
      <c r="X840" s="357"/>
      <c r="Y840" s="357"/>
      <c r="Z840" s="357"/>
    </row>
    <row r="841" spans="1:26" ht="11.25" customHeight="1" x14ac:dyDescent="0.2">
      <c r="A841" s="357"/>
      <c r="B841" s="415"/>
      <c r="C841" s="357"/>
      <c r="D841" s="357"/>
      <c r="E841" s="357"/>
      <c r="F841" s="357"/>
      <c r="G841" s="357"/>
      <c r="H841" s="357"/>
      <c r="I841" s="357"/>
      <c r="J841" s="357"/>
      <c r="K841" s="361"/>
      <c r="L841" s="357"/>
      <c r="M841" s="357"/>
      <c r="N841" s="357"/>
      <c r="O841" s="357"/>
      <c r="P841" s="357"/>
      <c r="Q841" s="357"/>
      <c r="R841" s="357"/>
      <c r="S841" s="357"/>
      <c r="T841" s="357"/>
      <c r="U841" s="357"/>
      <c r="V841" s="357"/>
      <c r="W841" s="357"/>
      <c r="X841" s="357"/>
      <c r="Y841" s="357"/>
      <c r="Z841" s="357"/>
    </row>
    <row r="842" spans="1:26" ht="11.25" customHeight="1" x14ac:dyDescent="0.2">
      <c r="A842" s="357"/>
      <c r="B842" s="415"/>
      <c r="C842" s="357"/>
      <c r="D842" s="357"/>
      <c r="E842" s="357"/>
      <c r="F842" s="357"/>
      <c r="G842" s="357"/>
      <c r="H842" s="357"/>
      <c r="I842" s="357"/>
      <c r="J842" s="357"/>
      <c r="K842" s="361"/>
      <c r="L842" s="357"/>
      <c r="M842" s="357"/>
      <c r="N842" s="357"/>
      <c r="O842" s="357"/>
      <c r="P842" s="357"/>
      <c r="Q842" s="357"/>
      <c r="R842" s="357"/>
      <c r="S842" s="357"/>
      <c r="T842" s="357"/>
      <c r="U842" s="357"/>
      <c r="V842" s="357"/>
      <c r="W842" s="357"/>
      <c r="X842" s="357"/>
      <c r="Y842" s="357"/>
      <c r="Z842" s="357"/>
    </row>
    <row r="843" spans="1:26" ht="11.25" customHeight="1" x14ac:dyDescent="0.2">
      <c r="A843" s="357"/>
      <c r="B843" s="415"/>
      <c r="C843" s="357"/>
      <c r="D843" s="357"/>
      <c r="E843" s="357"/>
      <c r="F843" s="357"/>
      <c r="G843" s="357"/>
      <c r="H843" s="357"/>
      <c r="I843" s="357"/>
      <c r="J843" s="357"/>
      <c r="K843" s="361"/>
      <c r="L843" s="357"/>
      <c r="M843" s="357"/>
      <c r="N843" s="357"/>
      <c r="O843" s="357"/>
      <c r="P843" s="357"/>
      <c r="Q843" s="357"/>
      <c r="R843" s="357"/>
      <c r="S843" s="357"/>
      <c r="T843" s="357"/>
      <c r="U843" s="357"/>
      <c r="V843" s="357"/>
      <c r="W843" s="357"/>
      <c r="X843" s="357"/>
      <c r="Y843" s="357"/>
      <c r="Z843" s="357"/>
    </row>
    <row r="844" spans="1:26" ht="11.25" customHeight="1" x14ac:dyDescent="0.2">
      <c r="A844" s="357"/>
      <c r="B844" s="415"/>
      <c r="C844" s="357"/>
      <c r="D844" s="357"/>
      <c r="E844" s="357"/>
      <c r="F844" s="357"/>
      <c r="G844" s="357"/>
      <c r="H844" s="357"/>
      <c r="I844" s="357"/>
      <c r="J844" s="357"/>
      <c r="K844" s="361"/>
      <c r="L844" s="357"/>
      <c r="M844" s="357"/>
      <c r="N844" s="357"/>
      <c r="O844" s="357"/>
      <c r="P844" s="357"/>
      <c r="Q844" s="357"/>
      <c r="R844" s="357"/>
      <c r="S844" s="357"/>
      <c r="T844" s="357"/>
      <c r="U844" s="357"/>
      <c r="V844" s="357"/>
      <c r="W844" s="357"/>
      <c r="X844" s="357"/>
      <c r="Y844" s="357"/>
      <c r="Z844" s="357"/>
    </row>
    <row r="845" spans="1:26" ht="11.25" customHeight="1" x14ac:dyDescent="0.2">
      <c r="A845" s="357"/>
      <c r="B845" s="415"/>
      <c r="C845" s="357"/>
      <c r="D845" s="357"/>
      <c r="E845" s="357"/>
      <c r="F845" s="357"/>
      <c r="G845" s="357"/>
      <c r="H845" s="357"/>
      <c r="I845" s="357"/>
      <c r="J845" s="357"/>
      <c r="K845" s="361"/>
      <c r="L845" s="357"/>
      <c r="M845" s="357"/>
      <c r="N845" s="357"/>
      <c r="O845" s="357"/>
      <c r="P845" s="357"/>
      <c r="Q845" s="357"/>
      <c r="R845" s="357"/>
      <c r="S845" s="357"/>
      <c r="T845" s="357"/>
      <c r="U845" s="357"/>
      <c r="V845" s="357"/>
      <c r="W845" s="357"/>
      <c r="X845" s="357"/>
      <c r="Y845" s="357"/>
      <c r="Z845" s="357"/>
    </row>
    <row r="846" spans="1:26" ht="11.25" customHeight="1" x14ac:dyDescent="0.2">
      <c r="A846" s="357"/>
      <c r="B846" s="415"/>
      <c r="C846" s="357"/>
      <c r="D846" s="357"/>
      <c r="E846" s="357"/>
      <c r="F846" s="357"/>
      <c r="G846" s="357"/>
      <c r="H846" s="357"/>
      <c r="I846" s="357"/>
      <c r="J846" s="357"/>
      <c r="K846" s="361"/>
      <c r="L846" s="357"/>
      <c r="M846" s="357"/>
      <c r="N846" s="357"/>
      <c r="O846" s="357"/>
      <c r="P846" s="357"/>
      <c r="Q846" s="357"/>
      <c r="R846" s="357"/>
      <c r="S846" s="357"/>
      <c r="T846" s="357"/>
      <c r="U846" s="357"/>
      <c r="V846" s="357"/>
      <c r="W846" s="357"/>
      <c r="X846" s="357"/>
      <c r="Y846" s="357"/>
      <c r="Z846" s="357"/>
    </row>
    <row r="847" spans="1:26" ht="11.25" customHeight="1" x14ac:dyDescent="0.2">
      <c r="A847" s="357"/>
      <c r="B847" s="415"/>
      <c r="C847" s="357"/>
      <c r="D847" s="357"/>
      <c r="E847" s="357"/>
      <c r="F847" s="357"/>
      <c r="G847" s="357"/>
      <c r="H847" s="357"/>
      <c r="I847" s="357"/>
      <c r="J847" s="357"/>
      <c r="K847" s="361"/>
      <c r="L847" s="357"/>
      <c r="M847" s="357"/>
      <c r="N847" s="357"/>
      <c r="O847" s="357"/>
      <c r="P847" s="357"/>
      <c r="Q847" s="357"/>
      <c r="R847" s="357"/>
      <c r="S847" s="357"/>
      <c r="T847" s="357"/>
      <c r="U847" s="357"/>
      <c r="V847" s="357"/>
      <c r="W847" s="357"/>
      <c r="X847" s="357"/>
      <c r="Y847" s="357"/>
      <c r="Z847" s="357"/>
    </row>
    <row r="848" spans="1:26" ht="11.25" customHeight="1" x14ac:dyDescent="0.2">
      <c r="A848" s="357"/>
      <c r="B848" s="415"/>
      <c r="C848" s="357"/>
      <c r="D848" s="357"/>
      <c r="E848" s="357"/>
      <c r="F848" s="357"/>
      <c r="G848" s="357"/>
      <c r="H848" s="357"/>
      <c r="I848" s="357"/>
      <c r="J848" s="357"/>
      <c r="K848" s="361"/>
      <c r="L848" s="357"/>
      <c r="M848" s="357"/>
      <c r="N848" s="357"/>
      <c r="O848" s="357"/>
      <c r="P848" s="357"/>
      <c r="Q848" s="357"/>
      <c r="R848" s="357"/>
      <c r="S848" s="357"/>
      <c r="T848" s="357"/>
      <c r="U848" s="357"/>
      <c r="V848" s="357"/>
      <c r="W848" s="357"/>
      <c r="X848" s="357"/>
      <c r="Y848" s="357"/>
      <c r="Z848" s="357"/>
    </row>
    <row r="849" spans="1:26" ht="11.25" customHeight="1" x14ac:dyDescent="0.2">
      <c r="A849" s="357"/>
      <c r="B849" s="415"/>
      <c r="C849" s="357"/>
      <c r="D849" s="357"/>
      <c r="E849" s="357"/>
      <c r="F849" s="357"/>
      <c r="G849" s="357"/>
      <c r="H849" s="357"/>
      <c r="I849" s="357"/>
      <c r="J849" s="357"/>
      <c r="K849" s="361"/>
      <c r="L849" s="357"/>
      <c r="M849" s="357"/>
      <c r="N849" s="357"/>
      <c r="O849" s="357"/>
      <c r="P849" s="357"/>
      <c r="Q849" s="357"/>
      <c r="R849" s="357"/>
      <c r="S849" s="357"/>
      <c r="T849" s="357"/>
      <c r="U849" s="357"/>
      <c r="V849" s="357"/>
      <c r="W849" s="357"/>
      <c r="X849" s="357"/>
      <c r="Y849" s="357"/>
      <c r="Z849" s="357"/>
    </row>
    <row r="850" spans="1:26" ht="11.25" customHeight="1" x14ac:dyDescent="0.2">
      <c r="A850" s="357"/>
      <c r="B850" s="415"/>
      <c r="C850" s="357"/>
      <c r="D850" s="357"/>
      <c r="E850" s="357"/>
      <c r="F850" s="357"/>
      <c r="G850" s="357"/>
      <c r="H850" s="357"/>
      <c r="I850" s="357"/>
      <c r="J850" s="357"/>
      <c r="K850" s="361"/>
      <c r="L850" s="357"/>
      <c r="M850" s="357"/>
      <c r="N850" s="357"/>
      <c r="O850" s="357"/>
      <c r="P850" s="357"/>
      <c r="Q850" s="357"/>
      <c r="R850" s="357"/>
      <c r="S850" s="357"/>
      <c r="T850" s="357"/>
      <c r="U850" s="357"/>
      <c r="V850" s="357"/>
      <c r="W850" s="357"/>
      <c r="X850" s="357"/>
      <c r="Y850" s="357"/>
      <c r="Z850" s="357"/>
    </row>
    <row r="851" spans="1:26" ht="11.25" customHeight="1" x14ac:dyDescent="0.2">
      <c r="A851" s="357"/>
      <c r="B851" s="415"/>
      <c r="C851" s="357"/>
      <c r="D851" s="357"/>
      <c r="E851" s="357"/>
      <c r="F851" s="357"/>
      <c r="G851" s="357"/>
      <c r="H851" s="357"/>
      <c r="I851" s="357"/>
      <c r="J851" s="357"/>
      <c r="K851" s="361"/>
      <c r="L851" s="357"/>
      <c r="M851" s="357"/>
      <c r="N851" s="357"/>
      <c r="O851" s="357"/>
      <c r="P851" s="357"/>
      <c r="Q851" s="357"/>
      <c r="R851" s="357"/>
      <c r="S851" s="357"/>
      <c r="T851" s="357"/>
      <c r="U851" s="357"/>
      <c r="V851" s="357"/>
      <c r="W851" s="357"/>
      <c r="X851" s="357"/>
      <c r="Y851" s="357"/>
      <c r="Z851" s="357"/>
    </row>
    <row r="852" spans="1:26" ht="11.25" customHeight="1" x14ac:dyDescent="0.2">
      <c r="A852" s="357"/>
      <c r="B852" s="415"/>
      <c r="C852" s="357"/>
      <c r="D852" s="357"/>
      <c r="E852" s="357"/>
      <c r="F852" s="357"/>
      <c r="G852" s="357"/>
      <c r="H852" s="357"/>
      <c r="I852" s="357"/>
      <c r="J852" s="357"/>
      <c r="K852" s="361"/>
      <c r="L852" s="357"/>
      <c r="M852" s="357"/>
      <c r="N852" s="357"/>
      <c r="O852" s="357"/>
      <c r="P852" s="357"/>
      <c r="Q852" s="357"/>
      <c r="R852" s="357"/>
      <c r="S852" s="357"/>
      <c r="T852" s="357"/>
      <c r="U852" s="357"/>
      <c r="V852" s="357"/>
      <c r="W852" s="357"/>
      <c r="X852" s="357"/>
      <c r="Y852" s="357"/>
      <c r="Z852" s="357"/>
    </row>
    <row r="853" spans="1:26" ht="11.25" customHeight="1" x14ac:dyDescent="0.2">
      <c r="A853" s="357"/>
      <c r="B853" s="415"/>
      <c r="C853" s="357"/>
      <c r="D853" s="357"/>
      <c r="E853" s="357"/>
      <c r="F853" s="357"/>
      <c r="G853" s="357"/>
      <c r="H853" s="357"/>
      <c r="I853" s="357"/>
      <c r="J853" s="357"/>
      <c r="K853" s="361"/>
      <c r="L853" s="357"/>
      <c r="M853" s="357"/>
      <c r="N853" s="357"/>
      <c r="O853" s="357"/>
      <c r="P853" s="357"/>
      <c r="Q853" s="357"/>
      <c r="R853" s="357"/>
      <c r="S853" s="357"/>
      <c r="T853" s="357"/>
      <c r="U853" s="357"/>
      <c r="V853" s="357"/>
      <c r="W853" s="357"/>
      <c r="X853" s="357"/>
      <c r="Y853" s="357"/>
      <c r="Z853" s="357"/>
    </row>
    <row r="854" spans="1:26" ht="11.25" customHeight="1" x14ac:dyDescent="0.2">
      <c r="A854" s="357"/>
      <c r="B854" s="415"/>
      <c r="C854" s="357"/>
      <c r="D854" s="357"/>
      <c r="E854" s="357"/>
      <c r="F854" s="357"/>
      <c r="G854" s="357"/>
      <c r="H854" s="357"/>
      <c r="I854" s="357"/>
      <c r="J854" s="357"/>
      <c r="K854" s="361"/>
      <c r="L854" s="357"/>
      <c r="M854" s="357"/>
      <c r="N854" s="357"/>
      <c r="O854" s="357"/>
      <c r="P854" s="357"/>
      <c r="Q854" s="357"/>
      <c r="R854" s="357"/>
      <c r="S854" s="357"/>
      <c r="T854" s="357"/>
      <c r="U854" s="357"/>
      <c r="V854" s="357"/>
      <c r="W854" s="357"/>
      <c r="X854" s="357"/>
      <c r="Y854" s="357"/>
      <c r="Z854" s="357"/>
    </row>
    <row r="855" spans="1:26" ht="11.25" customHeight="1" x14ac:dyDescent="0.2">
      <c r="A855" s="357"/>
      <c r="B855" s="415"/>
      <c r="C855" s="357"/>
      <c r="D855" s="357"/>
      <c r="E855" s="357"/>
      <c r="F855" s="357"/>
      <c r="G855" s="357"/>
      <c r="H855" s="357"/>
      <c r="I855" s="357"/>
      <c r="J855" s="357"/>
      <c r="K855" s="361"/>
      <c r="L855" s="357"/>
      <c r="M855" s="357"/>
      <c r="N855" s="357"/>
      <c r="O855" s="357"/>
      <c r="P855" s="357"/>
      <c r="Q855" s="357"/>
      <c r="R855" s="357"/>
      <c r="S855" s="357"/>
      <c r="T855" s="357"/>
      <c r="U855" s="357"/>
      <c r="V855" s="357"/>
      <c r="W855" s="357"/>
      <c r="X855" s="357"/>
      <c r="Y855" s="357"/>
      <c r="Z855" s="357"/>
    </row>
    <row r="856" spans="1:26" ht="11.25" customHeight="1" x14ac:dyDescent="0.2">
      <c r="A856" s="357"/>
      <c r="B856" s="415"/>
      <c r="C856" s="357"/>
      <c r="D856" s="357"/>
      <c r="E856" s="357"/>
      <c r="F856" s="357"/>
      <c r="G856" s="357"/>
      <c r="H856" s="357"/>
      <c r="I856" s="357"/>
      <c r="J856" s="357"/>
      <c r="K856" s="361"/>
      <c r="L856" s="357"/>
      <c r="M856" s="357"/>
      <c r="N856" s="357"/>
      <c r="O856" s="357"/>
      <c r="P856" s="357"/>
      <c r="Q856" s="357"/>
      <c r="R856" s="357"/>
      <c r="S856" s="357"/>
      <c r="T856" s="357"/>
      <c r="U856" s="357"/>
      <c r="V856" s="357"/>
      <c r="W856" s="357"/>
      <c r="X856" s="357"/>
      <c r="Y856" s="357"/>
      <c r="Z856" s="357"/>
    </row>
    <row r="857" spans="1:26" ht="11.25" customHeight="1" x14ac:dyDescent="0.2">
      <c r="A857" s="357"/>
      <c r="B857" s="415"/>
      <c r="C857" s="357"/>
      <c r="D857" s="357"/>
      <c r="E857" s="357"/>
      <c r="F857" s="357"/>
      <c r="G857" s="357"/>
      <c r="H857" s="357"/>
      <c r="I857" s="357"/>
      <c r="J857" s="357"/>
      <c r="K857" s="361"/>
      <c r="L857" s="357"/>
      <c r="M857" s="357"/>
      <c r="N857" s="357"/>
      <c r="O857" s="357"/>
      <c r="P857" s="357"/>
      <c r="Q857" s="357"/>
      <c r="R857" s="357"/>
      <c r="S857" s="357"/>
      <c r="T857" s="357"/>
      <c r="U857" s="357"/>
      <c r="V857" s="357"/>
      <c r="W857" s="357"/>
      <c r="X857" s="357"/>
      <c r="Y857" s="357"/>
      <c r="Z857" s="357"/>
    </row>
    <row r="858" spans="1:26" ht="11.25" customHeight="1" x14ac:dyDescent="0.2">
      <c r="A858" s="357"/>
      <c r="B858" s="415"/>
      <c r="C858" s="357"/>
      <c r="D858" s="357"/>
      <c r="E858" s="357"/>
      <c r="F858" s="357"/>
      <c r="G858" s="357"/>
      <c r="H858" s="357"/>
      <c r="I858" s="357"/>
      <c r="J858" s="357"/>
      <c r="K858" s="361"/>
      <c r="L858" s="357"/>
      <c r="M858" s="357"/>
      <c r="N858" s="357"/>
      <c r="O858" s="357"/>
      <c r="P858" s="357"/>
      <c r="Q858" s="357"/>
      <c r="R858" s="357"/>
      <c r="S858" s="357"/>
      <c r="T858" s="357"/>
      <c r="U858" s="357"/>
      <c r="V858" s="357"/>
      <c r="W858" s="357"/>
      <c r="X858" s="357"/>
      <c r="Y858" s="357"/>
      <c r="Z858" s="357"/>
    </row>
    <row r="859" spans="1:26" ht="11.25" customHeight="1" x14ac:dyDescent="0.2">
      <c r="A859" s="357"/>
      <c r="B859" s="415"/>
      <c r="C859" s="357"/>
      <c r="D859" s="357"/>
      <c r="E859" s="357"/>
      <c r="F859" s="357"/>
      <c r="G859" s="357"/>
      <c r="H859" s="357"/>
      <c r="I859" s="357"/>
      <c r="J859" s="357"/>
      <c r="K859" s="361"/>
      <c r="L859" s="357"/>
      <c r="M859" s="357"/>
      <c r="N859" s="357"/>
      <c r="O859" s="357"/>
      <c r="P859" s="357"/>
      <c r="Q859" s="357"/>
      <c r="R859" s="357"/>
      <c r="S859" s="357"/>
      <c r="T859" s="357"/>
      <c r="U859" s="357"/>
      <c r="V859" s="357"/>
      <c r="W859" s="357"/>
      <c r="X859" s="357"/>
      <c r="Y859" s="357"/>
      <c r="Z859" s="357"/>
    </row>
    <row r="860" spans="1:26" ht="11.25" customHeight="1" x14ac:dyDescent="0.2">
      <c r="A860" s="357"/>
      <c r="B860" s="415"/>
      <c r="C860" s="357"/>
      <c r="D860" s="357"/>
      <c r="E860" s="357"/>
      <c r="F860" s="357"/>
      <c r="G860" s="357"/>
      <c r="H860" s="357"/>
      <c r="I860" s="357"/>
      <c r="J860" s="357"/>
      <c r="K860" s="361"/>
      <c r="L860" s="357"/>
      <c r="M860" s="357"/>
      <c r="N860" s="357"/>
      <c r="O860" s="357"/>
      <c r="P860" s="357"/>
      <c r="Q860" s="357"/>
      <c r="R860" s="357"/>
      <c r="S860" s="357"/>
      <c r="T860" s="357"/>
      <c r="U860" s="357"/>
      <c r="V860" s="357"/>
      <c r="W860" s="357"/>
      <c r="X860" s="357"/>
      <c r="Y860" s="357"/>
      <c r="Z860" s="357"/>
    </row>
    <row r="861" spans="1:26" ht="11.25" customHeight="1" x14ac:dyDescent="0.2">
      <c r="A861" s="357"/>
      <c r="B861" s="415"/>
      <c r="C861" s="357"/>
      <c r="D861" s="357"/>
      <c r="E861" s="357"/>
      <c r="F861" s="357"/>
      <c r="G861" s="357"/>
      <c r="H861" s="357"/>
      <c r="I861" s="357"/>
      <c r="J861" s="357"/>
      <c r="K861" s="361"/>
      <c r="L861" s="357"/>
      <c r="M861" s="357"/>
      <c r="N861" s="357"/>
      <c r="O861" s="357"/>
      <c r="P861" s="357"/>
      <c r="Q861" s="357"/>
      <c r="R861" s="357"/>
      <c r="S861" s="357"/>
      <c r="T861" s="357"/>
      <c r="U861" s="357"/>
      <c r="V861" s="357"/>
      <c r="W861" s="357"/>
      <c r="X861" s="357"/>
      <c r="Y861" s="357"/>
      <c r="Z861" s="357"/>
    </row>
    <row r="862" spans="1:26" ht="11.25" customHeight="1" x14ac:dyDescent="0.2">
      <c r="A862" s="357"/>
      <c r="B862" s="415"/>
      <c r="C862" s="357"/>
      <c r="D862" s="357"/>
      <c r="E862" s="357"/>
      <c r="F862" s="357"/>
      <c r="G862" s="357"/>
      <c r="H862" s="357"/>
      <c r="I862" s="357"/>
      <c r="J862" s="357"/>
      <c r="K862" s="361"/>
      <c r="L862" s="357"/>
      <c r="M862" s="357"/>
      <c r="N862" s="357"/>
      <c r="O862" s="357"/>
      <c r="P862" s="357"/>
      <c r="Q862" s="357"/>
      <c r="R862" s="357"/>
      <c r="S862" s="357"/>
      <c r="T862" s="357"/>
      <c r="U862" s="357"/>
      <c r="V862" s="357"/>
      <c r="W862" s="357"/>
      <c r="X862" s="357"/>
      <c r="Y862" s="357"/>
      <c r="Z862" s="357"/>
    </row>
    <row r="863" spans="1:26" ht="11.25" customHeight="1" x14ac:dyDescent="0.2">
      <c r="A863" s="357"/>
      <c r="B863" s="415"/>
      <c r="C863" s="357"/>
      <c r="D863" s="357"/>
      <c r="E863" s="357"/>
      <c r="F863" s="357"/>
      <c r="G863" s="357"/>
      <c r="H863" s="357"/>
      <c r="I863" s="357"/>
      <c r="J863" s="357"/>
      <c r="K863" s="361"/>
      <c r="L863" s="357"/>
      <c r="M863" s="357"/>
      <c r="N863" s="357"/>
      <c r="O863" s="357"/>
      <c r="P863" s="357"/>
      <c r="Q863" s="357"/>
      <c r="R863" s="357"/>
      <c r="S863" s="357"/>
      <c r="T863" s="357"/>
      <c r="U863" s="357"/>
      <c r="V863" s="357"/>
      <c r="W863" s="357"/>
      <c r="X863" s="357"/>
      <c r="Y863" s="357"/>
      <c r="Z863" s="357"/>
    </row>
    <row r="864" spans="1:26" ht="11.25" customHeight="1" x14ac:dyDescent="0.2">
      <c r="A864" s="357"/>
      <c r="B864" s="415"/>
      <c r="C864" s="357"/>
      <c r="D864" s="357"/>
      <c r="E864" s="357"/>
      <c r="F864" s="357"/>
      <c r="G864" s="357"/>
      <c r="H864" s="357"/>
      <c r="I864" s="357"/>
      <c r="J864" s="357"/>
      <c r="K864" s="361"/>
      <c r="L864" s="357"/>
      <c r="M864" s="357"/>
      <c r="N864" s="357"/>
      <c r="O864" s="357"/>
      <c r="P864" s="357"/>
      <c r="Q864" s="357"/>
      <c r="R864" s="357"/>
      <c r="S864" s="357"/>
      <c r="T864" s="357"/>
      <c r="U864" s="357"/>
      <c r="V864" s="357"/>
      <c r="W864" s="357"/>
      <c r="X864" s="357"/>
      <c r="Y864" s="357"/>
      <c r="Z864" s="357"/>
    </row>
    <row r="865" spans="1:26" ht="11.25" customHeight="1" x14ac:dyDescent="0.2">
      <c r="A865" s="357"/>
      <c r="B865" s="415"/>
      <c r="C865" s="357"/>
      <c r="D865" s="357"/>
      <c r="E865" s="357"/>
      <c r="F865" s="357"/>
      <c r="G865" s="357"/>
      <c r="H865" s="357"/>
      <c r="I865" s="357"/>
      <c r="J865" s="357"/>
      <c r="K865" s="361"/>
      <c r="L865" s="357"/>
      <c r="M865" s="357"/>
      <c r="N865" s="357"/>
      <c r="O865" s="357"/>
      <c r="P865" s="357"/>
      <c r="Q865" s="357"/>
      <c r="R865" s="357"/>
      <c r="S865" s="357"/>
      <c r="T865" s="357"/>
      <c r="U865" s="357"/>
      <c r="V865" s="357"/>
      <c r="W865" s="357"/>
      <c r="X865" s="357"/>
      <c r="Y865" s="357"/>
      <c r="Z865" s="357"/>
    </row>
    <row r="866" spans="1:26" ht="11.25" customHeight="1" x14ac:dyDescent="0.2">
      <c r="A866" s="357"/>
      <c r="B866" s="415"/>
      <c r="C866" s="357"/>
      <c r="D866" s="357"/>
      <c r="E866" s="357"/>
      <c r="F866" s="357"/>
      <c r="G866" s="357"/>
      <c r="H866" s="357"/>
      <c r="I866" s="357"/>
      <c r="J866" s="357"/>
      <c r="K866" s="361"/>
      <c r="L866" s="357"/>
      <c r="M866" s="357"/>
      <c r="N866" s="357"/>
      <c r="O866" s="357"/>
      <c r="P866" s="357"/>
      <c r="Q866" s="357"/>
      <c r="R866" s="357"/>
      <c r="S866" s="357"/>
      <c r="T866" s="357"/>
      <c r="U866" s="357"/>
      <c r="V866" s="357"/>
      <c r="W866" s="357"/>
      <c r="X866" s="357"/>
      <c r="Y866" s="357"/>
      <c r="Z866" s="357"/>
    </row>
    <row r="867" spans="1:26" ht="11.25" customHeight="1" x14ac:dyDescent="0.2">
      <c r="A867" s="357"/>
      <c r="B867" s="415"/>
      <c r="C867" s="357"/>
      <c r="D867" s="357"/>
      <c r="E867" s="357"/>
      <c r="F867" s="357"/>
      <c r="G867" s="357"/>
      <c r="H867" s="357"/>
      <c r="I867" s="357"/>
      <c r="J867" s="357"/>
      <c r="K867" s="361"/>
      <c r="L867" s="357"/>
      <c r="M867" s="357"/>
      <c r="N867" s="357"/>
      <c r="O867" s="357"/>
      <c r="P867" s="357"/>
      <c r="Q867" s="357"/>
      <c r="R867" s="357"/>
      <c r="S867" s="357"/>
      <c r="T867" s="357"/>
      <c r="U867" s="357"/>
      <c r="V867" s="357"/>
      <c r="W867" s="357"/>
      <c r="X867" s="357"/>
      <c r="Y867" s="357"/>
      <c r="Z867" s="357"/>
    </row>
    <row r="868" spans="1:26" ht="11.25" customHeight="1" x14ac:dyDescent="0.2">
      <c r="A868" s="357"/>
      <c r="B868" s="415"/>
      <c r="C868" s="357"/>
      <c r="D868" s="357"/>
      <c r="E868" s="357"/>
      <c r="F868" s="357"/>
      <c r="G868" s="357"/>
      <c r="H868" s="357"/>
      <c r="I868" s="357"/>
      <c r="J868" s="357"/>
      <c r="K868" s="361"/>
      <c r="L868" s="357"/>
      <c r="M868" s="357"/>
      <c r="N868" s="357"/>
      <c r="O868" s="357"/>
      <c r="P868" s="357"/>
      <c r="Q868" s="357"/>
      <c r="R868" s="357"/>
      <c r="S868" s="357"/>
      <c r="T868" s="357"/>
      <c r="U868" s="357"/>
      <c r="V868" s="357"/>
      <c r="W868" s="357"/>
      <c r="X868" s="357"/>
      <c r="Y868" s="357"/>
      <c r="Z868" s="357"/>
    </row>
    <row r="869" spans="1:26" ht="11.25" customHeight="1" x14ac:dyDescent="0.2">
      <c r="A869" s="357"/>
      <c r="B869" s="415"/>
      <c r="C869" s="357"/>
      <c r="D869" s="357"/>
      <c r="E869" s="357"/>
      <c r="F869" s="357"/>
      <c r="G869" s="357"/>
      <c r="H869" s="357"/>
      <c r="I869" s="357"/>
      <c r="J869" s="357"/>
      <c r="K869" s="361"/>
      <c r="L869" s="357"/>
      <c r="M869" s="357"/>
      <c r="N869" s="357"/>
      <c r="O869" s="357"/>
      <c r="P869" s="357"/>
      <c r="Q869" s="357"/>
      <c r="R869" s="357"/>
      <c r="S869" s="357"/>
      <c r="T869" s="357"/>
      <c r="U869" s="357"/>
      <c r="V869" s="357"/>
      <c r="W869" s="357"/>
      <c r="X869" s="357"/>
      <c r="Y869" s="357"/>
      <c r="Z869" s="357"/>
    </row>
    <row r="870" spans="1:26" ht="11.25" customHeight="1" x14ac:dyDescent="0.2">
      <c r="A870" s="357"/>
      <c r="B870" s="415"/>
      <c r="C870" s="357"/>
      <c r="D870" s="357"/>
      <c r="E870" s="357"/>
      <c r="F870" s="357"/>
      <c r="G870" s="357"/>
      <c r="H870" s="357"/>
      <c r="I870" s="357"/>
      <c r="J870" s="357"/>
      <c r="K870" s="361"/>
      <c r="L870" s="357"/>
      <c r="M870" s="357"/>
      <c r="N870" s="357"/>
      <c r="O870" s="357"/>
      <c r="P870" s="357"/>
      <c r="Q870" s="357"/>
      <c r="R870" s="357"/>
      <c r="S870" s="357"/>
      <c r="T870" s="357"/>
      <c r="U870" s="357"/>
      <c r="V870" s="357"/>
      <c r="W870" s="357"/>
      <c r="X870" s="357"/>
      <c r="Y870" s="357"/>
      <c r="Z870" s="357"/>
    </row>
    <row r="871" spans="1:26" ht="11.25" customHeight="1" x14ac:dyDescent="0.2">
      <c r="A871" s="357"/>
      <c r="B871" s="415"/>
      <c r="C871" s="357"/>
      <c r="D871" s="357"/>
      <c r="E871" s="357"/>
      <c r="F871" s="357"/>
      <c r="G871" s="357"/>
      <c r="H871" s="357"/>
      <c r="I871" s="357"/>
      <c r="J871" s="357"/>
      <c r="K871" s="361"/>
      <c r="L871" s="357"/>
      <c r="M871" s="357"/>
      <c r="N871" s="357"/>
      <c r="O871" s="357"/>
      <c r="P871" s="357"/>
      <c r="Q871" s="357"/>
      <c r="R871" s="357"/>
      <c r="S871" s="357"/>
      <c r="T871" s="357"/>
      <c r="U871" s="357"/>
      <c r="V871" s="357"/>
      <c r="W871" s="357"/>
      <c r="X871" s="357"/>
      <c r="Y871" s="357"/>
      <c r="Z871" s="357"/>
    </row>
    <row r="872" spans="1:26" ht="11.25" customHeight="1" x14ac:dyDescent="0.2">
      <c r="A872" s="357"/>
      <c r="B872" s="415"/>
      <c r="C872" s="357"/>
      <c r="D872" s="357"/>
      <c r="E872" s="357"/>
      <c r="F872" s="357"/>
      <c r="G872" s="357"/>
      <c r="H872" s="357"/>
      <c r="I872" s="357"/>
      <c r="J872" s="357"/>
      <c r="K872" s="361"/>
      <c r="L872" s="357"/>
      <c r="M872" s="357"/>
      <c r="N872" s="357"/>
      <c r="O872" s="357"/>
      <c r="P872" s="357"/>
      <c r="Q872" s="357"/>
      <c r="R872" s="357"/>
      <c r="S872" s="357"/>
      <c r="T872" s="357"/>
      <c r="U872" s="357"/>
      <c r="V872" s="357"/>
      <c r="W872" s="357"/>
      <c r="X872" s="357"/>
      <c r="Y872" s="357"/>
      <c r="Z872" s="357"/>
    </row>
    <row r="873" spans="1:26" ht="11.25" customHeight="1" x14ac:dyDescent="0.2">
      <c r="A873" s="357"/>
      <c r="B873" s="415"/>
      <c r="C873" s="357"/>
      <c r="D873" s="357"/>
      <c r="E873" s="357"/>
      <c r="F873" s="357"/>
      <c r="G873" s="357"/>
      <c r="H873" s="357"/>
      <c r="I873" s="357"/>
      <c r="J873" s="357"/>
      <c r="K873" s="361"/>
      <c r="L873" s="357"/>
      <c r="M873" s="357"/>
      <c r="N873" s="357"/>
      <c r="O873" s="357"/>
      <c r="P873" s="357"/>
      <c r="Q873" s="357"/>
      <c r="R873" s="357"/>
      <c r="S873" s="357"/>
      <c r="T873" s="357"/>
      <c r="U873" s="357"/>
      <c r="V873" s="357"/>
      <c r="W873" s="357"/>
      <c r="X873" s="357"/>
      <c r="Y873" s="357"/>
      <c r="Z873" s="357"/>
    </row>
    <row r="874" spans="1:26" ht="11.25" customHeight="1" x14ac:dyDescent="0.2">
      <c r="A874" s="357"/>
      <c r="B874" s="415"/>
      <c r="C874" s="357"/>
      <c r="D874" s="357"/>
      <c r="E874" s="357"/>
      <c r="F874" s="357"/>
      <c r="G874" s="357"/>
      <c r="H874" s="357"/>
      <c r="I874" s="357"/>
      <c r="J874" s="357"/>
      <c r="K874" s="361"/>
      <c r="L874" s="357"/>
      <c r="M874" s="357"/>
      <c r="N874" s="357"/>
      <c r="O874" s="357"/>
      <c r="P874" s="357"/>
      <c r="Q874" s="357"/>
      <c r="R874" s="357"/>
      <c r="S874" s="357"/>
      <c r="T874" s="357"/>
      <c r="U874" s="357"/>
      <c r="V874" s="357"/>
      <c r="W874" s="357"/>
      <c r="X874" s="357"/>
      <c r="Y874" s="357"/>
      <c r="Z874" s="357"/>
    </row>
    <row r="875" spans="1:26" ht="11.25" customHeight="1" x14ac:dyDescent="0.2">
      <c r="A875" s="357"/>
      <c r="B875" s="415"/>
      <c r="C875" s="357"/>
      <c r="D875" s="357"/>
      <c r="E875" s="357"/>
      <c r="F875" s="357"/>
      <c r="G875" s="357"/>
      <c r="H875" s="357"/>
      <c r="I875" s="357"/>
      <c r="J875" s="357"/>
      <c r="K875" s="361"/>
      <c r="L875" s="357"/>
      <c r="M875" s="357"/>
      <c r="N875" s="357"/>
      <c r="O875" s="357"/>
      <c r="P875" s="357"/>
      <c r="Q875" s="357"/>
      <c r="R875" s="357"/>
      <c r="S875" s="357"/>
      <c r="T875" s="357"/>
      <c r="U875" s="357"/>
      <c r="V875" s="357"/>
      <c r="W875" s="357"/>
      <c r="X875" s="357"/>
      <c r="Y875" s="357"/>
      <c r="Z875" s="357"/>
    </row>
    <row r="876" spans="1:26" ht="11.25" customHeight="1" x14ac:dyDescent="0.2">
      <c r="A876" s="357"/>
      <c r="B876" s="415"/>
      <c r="C876" s="357"/>
      <c r="D876" s="357"/>
      <c r="E876" s="357"/>
      <c r="F876" s="357"/>
      <c r="G876" s="357"/>
      <c r="H876" s="357"/>
      <c r="I876" s="357"/>
      <c r="J876" s="357"/>
      <c r="K876" s="361"/>
      <c r="L876" s="357"/>
      <c r="M876" s="357"/>
      <c r="N876" s="357"/>
      <c r="O876" s="357"/>
      <c r="P876" s="357"/>
      <c r="Q876" s="357"/>
      <c r="R876" s="357"/>
      <c r="S876" s="357"/>
      <c r="T876" s="357"/>
      <c r="U876" s="357"/>
      <c r="V876" s="357"/>
      <c r="W876" s="357"/>
      <c r="X876" s="357"/>
      <c r="Y876" s="357"/>
      <c r="Z876" s="357"/>
    </row>
    <row r="877" spans="1:26" ht="11.25" customHeight="1" x14ac:dyDescent="0.2">
      <c r="A877" s="357"/>
      <c r="B877" s="415"/>
      <c r="C877" s="357"/>
      <c r="D877" s="357"/>
      <c r="E877" s="357"/>
      <c r="F877" s="357"/>
      <c r="G877" s="357"/>
      <c r="H877" s="357"/>
      <c r="I877" s="357"/>
      <c r="J877" s="357"/>
      <c r="K877" s="361"/>
      <c r="L877" s="357"/>
      <c r="M877" s="357"/>
      <c r="N877" s="357"/>
      <c r="O877" s="357"/>
      <c r="P877" s="357"/>
      <c r="Q877" s="357"/>
      <c r="R877" s="357"/>
      <c r="S877" s="357"/>
      <c r="T877" s="357"/>
      <c r="U877" s="357"/>
      <c r="V877" s="357"/>
      <c r="W877" s="357"/>
      <c r="X877" s="357"/>
      <c r="Y877" s="357"/>
      <c r="Z877" s="357"/>
    </row>
    <row r="878" spans="1:26" ht="11.25" customHeight="1" x14ac:dyDescent="0.2">
      <c r="A878" s="357"/>
      <c r="B878" s="415"/>
      <c r="C878" s="357"/>
      <c r="D878" s="357"/>
      <c r="E878" s="357"/>
      <c r="F878" s="357"/>
      <c r="G878" s="357"/>
      <c r="H878" s="357"/>
      <c r="I878" s="357"/>
      <c r="J878" s="357"/>
      <c r="K878" s="361"/>
      <c r="L878" s="357"/>
      <c r="M878" s="357"/>
      <c r="N878" s="357"/>
      <c r="O878" s="357"/>
      <c r="P878" s="357"/>
      <c r="Q878" s="357"/>
      <c r="R878" s="357"/>
      <c r="S878" s="357"/>
      <c r="T878" s="357"/>
      <c r="U878" s="357"/>
      <c r="V878" s="357"/>
      <c r="W878" s="357"/>
      <c r="X878" s="357"/>
      <c r="Y878" s="357"/>
      <c r="Z878" s="357"/>
    </row>
    <row r="879" spans="1:26" ht="11.25" customHeight="1" x14ac:dyDescent="0.2">
      <c r="A879" s="357"/>
      <c r="B879" s="415"/>
      <c r="C879" s="357"/>
      <c r="D879" s="357"/>
      <c r="E879" s="357"/>
      <c r="F879" s="357"/>
      <c r="G879" s="357"/>
      <c r="H879" s="357"/>
      <c r="I879" s="357"/>
      <c r="J879" s="357"/>
      <c r="K879" s="361"/>
      <c r="L879" s="357"/>
      <c r="M879" s="357"/>
      <c r="N879" s="357"/>
      <c r="O879" s="357"/>
      <c r="P879" s="357"/>
      <c r="Q879" s="357"/>
      <c r="R879" s="357"/>
      <c r="S879" s="357"/>
      <c r="T879" s="357"/>
      <c r="U879" s="357"/>
      <c r="V879" s="357"/>
      <c r="W879" s="357"/>
      <c r="X879" s="357"/>
      <c r="Y879" s="357"/>
      <c r="Z879" s="357"/>
    </row>
    <row r="880" spans="1:26" ht="11.25" customHeight="1" x14ac:dyDescent="0.2">
      <c r="A880" s="357"/>
      <c r="B880" s="415"/>
      <c r="C880" s="357"/>
      <c r="D880" s="357"/>
      <c r="E880" s="357"/>
      <c r="F880" s="357"/>
      <c r="G880" s="357"/>
      <c r="H880" s="357"/>
      <c r="I880" s="357"/>
      <c r="J880" s="357"/>
      <c r="K880" s="361"/>
      <c r="L880" s="357"/>
      <c r="M880" s="357"/>
      <c r="N880" s="357"/>
      <c r="O880" s="357"/>
      <c r="P880" s="357"/>
      <c r="Q880" s="357"/>
      <c r="R880" s="357"/>
      <c r="S880" s="357"/>
      <c r="T880" s="357"/>
      <c r="U880" s="357"/>
      <c r="V880" s="357"/>
      <c r="W880" s="357"/>
      <c r="X880" s="357"/>
      <c r="Y880" s="357"/>
      <c r="Z880" s="357"/>
    </row>
    <row r="881" spans="1:26" ht="11.25" customHeight="1" x14ac:dyDescent="0.2">
      <c r="A881" s="357"/>
      <c r="B881" s="415"/>
      <c r="C881" s="357"/>
      <c r="D881" s="357"/>
      <c r="E881" s="357"/>
      <c r="F881" s="357"/>
      <c r="G881" s="357"/>
      <c r="H881" s="357"/>
      <c r="I881" s="357"/>
      <c r="J881" s="357"/>
      <c r="K881" s="361"/>
      <c r="L881" s="357"/>
      <c r="M881" s="357"/>
      <c r="N881" s="357"/>
      <c r="O881" s="357"/>
      <c r="P881" s="357"/>
      <c r="Q881" s="357"/>
      <c r="R881" s="357"/>
      <c r="S881" s="357"/>
      <c r="T881" s="357"/>
      <c r="U881" s="357"/>
      <c r="V881" s="357"/>
      <c r="W881" s="357"/>
      <c r="X881" s="357"/>
      <c r="Y881" s="357"/>
      <c r="Z881" s="357"/>
    </row>
    <row r="882" spans="1:26" ht="11.25" customHeight="1" x14ac:dyDescent="0.2">
      <c r="A882" s="357"/>
      <c r="B882" s="415"/>
      <c r="C882" s="357"/>
      <c r="D882" s="357"/>
      <c r="E882" s="357"/>
      <c r="F882" s="357"/>
      <c r="G882" s="357"/>
      <c r="H882" s="357"/>
      <c r="I882" s="357"/>
      <c r="J882" s="357"/>
      <c r="K882" s="361"/>
      <c r="L882" s="357"/>
      <c r="M882" s="357"/>
      <c r="N882" s="357"/>
      <c r="O882" s="357"/>
      <c r="P882" s="357"/>
      <c r="Q882" s="357"/>
      <c r="R882" s="357"/>
      <c r="S882" s="357"/>
      <c r="T882" s="357"/>
      <c r="U882" s="357"/>
      <c r="V882" s="357"/>
      <c r="W882" s="357"/>
      <c r="X882" s="357"/>
      <c r="Y882" s="357"/>
      <c r="Z882" s="357"/>
    </row>
    <row r="883" spans="1:26" ht="11.25" customHeight="1" x14ac:dyDescent="0.2">
      <c r="A883" s="357"/>
      <c r="B883" s="415"/>
      <c r="C883" s="357"/>
      <c r="D883" s="357"/>
      <c r="E883" s="357"/>
      <c r="F883" s="357"/>
      <c r="G883" s="357"/>
      <c r="H883" s="357"/>
      <c r="I883" s="357"/>
      <c r="J883" s="357"/>
      <c r="K883" s="361"/>
      <c r="L883" s="357"/>
      <c r="M883" s="357"/>
      <c r="N883" s="357"/>
      <c r="O883" s="357"/>
      <c r="P883" s="357"/>
      <c r="Q883" s="357"/>
      <c r="R883" s="357"/>
      <c r="S883" s="357"/>
      <c r="T883" s="357"/>
      <c r="U883" s="357"/>
      <c r="V883" s="357"/>
      <c r="W883" s="357"/>
      <c r="X883" s="357"/>
      <c r="Y883" s="357"/>
      <c r="Z883" s="357"/>
    </row>
    <row r="884" spans="1:26" ht="11.25" customHeight="1" x14ac:dyDescent="0.2">
      <c r="A884" s="357"/>
      <c r="B884" s="415"/>
      <c r="C884" s="357"/>
      <c r="D884" s="357"/>
      <c r="E884" s="357"/>
      <c r="F884" s="357"/>
      <c r="G884" s="357"/>
      <c r="H884" s="357"/>
      <c r="I884" s="357"/>
      <c r="J884" s="357"/>
      <c r="K884" s="361"/>
      <c r="L884" s="357"/>
      <c r="M884" s="357"/>
      <c r="N884" s="357"/>
      <c r="O884" s="357"/>
      <c r="P884" s="357"/>
      <c r="Q884" s="357"/>
      <c r="R884" s="357"/>
      <c r="S884" s="357"/>
      <c r="T884" s="357"/>
      <c r="U884" s="357"/>
      <c r="V884" s="357"/>
      <c r="W884" s="357"/>
      <c r="X884" s="357"/>
      <c r="Y884" s="357"/>
      <c r="Z884" s="357"/>
    </row>
    <row r="885" spans="1:26" ht="11.25" customHeight="1" x14ac:dyDescent="0.2">
      <c r="A885" s="357"/>
      <c r="B885" s="415"/>
      <c r="C885" s="357"/>
      <c r="D885" s="357"/>
      <c r="E885" s="357"/>
      <c r="F885" s="357"/>
      <c r="G885" s="357"/>
      <c r="H885" s="357"/>
      <c r="I885" s="357"/>
      <c r="J885" s="357"/>
      <c r="K885" s="361"/>
      <c r="L885" s="357"/>
      <c r="M885" s="357"/>
      <c r="N885" s="357"/>
      <c r="O885" s="357"/>
      <c r="P885" s="357"/>
      <c r="Q885" s="357"/>
      <c r="R885" s="357"/>
      <c r="S885" s="357"/>
      <c r="T885" s="357"/>
      <c r="U885" s="357"/>
      <c r="V885" s="357"/>
      <c r="W885" s="357"/>
      <c r="X885" s="357"/>
      <c r="Y885" s="357"/>
      <c r="Z885" s="357"/>
    </row>
    <row r="886" spans="1:26" ht="11.25" customHeight="1" x14ac:dyDescent="0.2">
      <c r="A886" s="357"/>
      <c r="B886" s="415"/>
      <c r="C886" s="357"/>
      <c r="D886" s="357"/>
      <c r="E886" s="357"/>
      <c r="F886" s="357"/>
      <c r="G886" s="357"/>
      <c r="H886" s="357"/>
      <c r="I886" s="357"/>
      <c r="J886" s="357"/>
      <c r="K886" s="361"/>
      <c r="L886" s="357"/>
      <c r="M886" s="357"/>
      <c r="N886" s="357"/>
      <c r="O886" s="357"/>
      <c r="P886" s="357"/>
      <c r="Q886" s="357"/>
      <c r="R886" s="357"/>
      <c r="S886" s="357"/>
      <c r="T886" s="357"/>
      <c r="U886" s="357"/>
      <c r="V886" s="357"/>
      <c r="W886" s="357"/>
      <c r="X886" s="357"/>
      <c r="Y886" s="357"/>
      <c r="Z886" s="357"/>
    </row>
    <row r="887" spans="1:26" ht="11.25" customHeight="1" x14ac:dyDescent="0.2">
      <c r="A887" s="357"/>
      <c r="B887" s="415"/>
      <c r="C887" s="357"/>
      <c r="D887" s="357"/>
      <c r="E887" s="357"/>
      <c r="F887" s="357"/>
      <c r="G887" s="357"/>
      <c r="H887" s="357"/>
      <c r="I887" s="357"/>
      <c r="J887" s="357"/>
      <c r="K887" s="361"/>
      <c r="L887" s="357"/>
      <c r="M887" s="357"/>
      <c r="N887" s="357"/>
      <c r="O887" s="357"/>
      <c r="P887" s="357"/>
      <c r="Q887" s="357"/>
      <c r="R887" s="357"/>
      <c r="S887" s="357"/>
      <c r="T887" s="357"/>
      <c r="U887" s="357"/>
      <c r="V887" s="357"/>
      <c r="W887" s="357"/>
      <c r="X887" s="357"/>
      <c r="Y887" s="357"/>
      <c r="Z887" s="357"/>
    </row>
    <row r="888" spans="1:26" ht="11.25" customHeight="1" x14ac:dyDescent="0.2">
      <c r="A888" s="357"/>
      <c r="B888" s="415"/>
      <c r="C888" s="357"/>
      <c r="D888" s="357"/>
      <c r="E888" s="357"/>
      <c r="F888" s="357"/>
      <c r="G888" s="357"/>
      <c r="H888" s="357"/>
      <c r="I888" s="357"/>
      <c r="J888" s="357"/>
      <c r="K888" s="361"/>
      <c r="L888" s="357"/>
      <c r="M888" s="357"/>
      <c r="N888" s="357"/>
      <c r="O888" s="357"/>
      <c r="P888" s="357"/>
      <c r="Q888" s="357"/>
      <c r="R888" s="357"/>
      <c r="S888" s="357"/>
      <c r="T888" s="357"/>
      <c r="U888" s="357"/>
      <c r="V888" s="357"/>
      <c r="W888" s="357"/>
      <c r="X888" s="357"/>
      <c r="Y888" s="357"/>
      <c r="Z888" s="357"/>
    </row>
    <row r="889" spans="1:26" ht="11.25" customHeight="1" x14ac:dyDescent="0.2">
      <c r="A889" s="357"/>
      <c r="B889" s="415"/>
      <c r="C889" s="357"/>
      <c r="D889" s="357"/>
      <c r="E889" s="357"/>
      <c r="F889" s="357"/>
      <c r="G889" s="357"/>
      <c r="H889" s="357"/>
      <c r="I889" s="357"/>
      <c r="J889" s="357"/>
      <c r="K889" s="361"/>
      <c r="L889" s="357"/>
      <c r="M889" s="357"/>
      <c r="N889" s="357"/>
      <c r="O889" s="357"/>
      <c r="P889" s="357"/>
      <c r="Q889" s="357"/>
      <c r="R889" s="357"/>
      <c r="S889" s="357"/>
      <c r="T889" s="357"/>
      <c r="U889" s="357"/>
      <c r="V889" s="357"/>
      <c r="W889" s="357"/>
      <c r="X889" s="357"/>
      <c r="Y889" s="357"/>
      <c r="Z889" s="357"/>
    </row>
    <row r="890" spans="1:26" ht="11.25" customHeight="1" x14ac:dyDescent="0.2">
      <c r="A890" s="357"/>
      <c r="B890" s="415"/>
      <c r="C890" s="357"/>
      <c r="D890" s="357"/>
      <c r="E890" s="357"/>
      <c r="F890" s="357"/>
      <c r="G890" s="357"/>
      <c r="H890" s="357"/>
      <c r="I890" s="357"/>
      <c r="J890" s="357"/>
      <c r="K890" s="361"/>
      <c r="L890" s="357"/>
      <c r="M890" s="357"/>
      <c r="N890" s="357"/>
      <c r="O890" s="357"/>
      <c r="P890" s="357"/>
      <c r="Q890" s="357"/>
      <c r="R890" s="357"/>
      <c r="S890" s="357"/>
      <c r="T890" s="357"/>
      <c r="U890" s="357"/>
      <c r="V890" s="357"/>
      <c r="W890" s="357"/>
      <c r="X890" s="357"/>
      <c r="Y890" s="357"/>
      <c r="Z890" s="357"/>
    </row>
    <row r="891" spans="1:26" ht="11.25" customHeight="1" x14ac:dyDescent="0.2">
      <c r="A891" s="357"/>
      <c r="B891" s="415"/>
      <c r="C891" s="357"/>
      <c r="D891" s="357"/>
      <c r="E891" s="357"/>
      <c r="F891" s="357"/>
      <c r="G891" s="357"/>
      <c r="H891" s="357"/>
      <c r="I891" s="357"/>
      <c r="J891" s="357"/>
      <c r="K891" s="361"/>
      <c r="L891" s="357"/>
      <c r="M891" s="357"/>
      <c r="N891" s="357"/>
      <c r="O891" s="357"/>
      <c r="P891" s="357"/>
      <c r="Q891" s="357"/>
      <c r="R891" s="357"/>
      <c r="S891" s="357"/>
      <c r="T891" s="357"/>
      <c r="U891" s="357"/>
      <c r="V891" s="357"/>
      <c r="W891" s="357"/>
      <c r="X891" s="357"/>
      <c r="Y891" s="357"/>
      <c r="Z891" s="357"/>
    </row>
    <row r="892" spans="1:26" ht="11.25" customHeight="1" x14ac:dyDescent="0.2">
      <c r="A892" s="357"/>
      <c r="B892" s="415"/>
      <c r="C892" s="357"/>
      <c r="D892" s="357"/>
      <c r="E892" s="357"/>
      <c r="F892" s="357"/>
      <c r="G892" s="357"/>
      <c r="H892" s="357"/>
      <c r="I892" s="357"/>
      <c r="J892" s="357"/>
      <c r="K892" s="361"/>
      <c r="L892" s="357"/>
      <c r="M892" s="357"/>
      <c r="N892" s="357"/>
      <c r="O892" s="357"/>
      <c r="P892" s="357"/>
      <c r="Q892" s="357"/>
      <c r="R892" s="357"/>
      <c r="S892" s="357"/>
      <c r="T892" s="357"/>
      <c r="U892" s="357"/>
      <c r="V892" s="357"/>
      <c r="W892" s="357"/>
      <c r="X892" s="357"/>
      <c r="Y892" s="357"/>
      <c r="Z892" s="357"/>
    </row>
    <row r="893" spans="1:26" ht="11.25" customHeight="1" x14ac:dyDescent="0.2">
      <c r="A893" s="357"/>
      <c r="B893" s="415"/>
      <c r="C893" s="357"/>
      <c r="D893" s="357"/>
      <c r="E893" s="357"/>
      <c r="F893" s="357"/>
      <c r="G893" s="357"/>
      <c r="H893" s="357"/>
      <c r="I893" s="357"/>
      <c r="J893" s="357"/>
      <c r="K893" s="361"/>
      <c r="L893" s="357"/>
      <c r="M893" s="357"/>
      <c r="N893" s="357"/>
      <c r="O893" s="357"/>
      <c r="P893" s="357"/>
      <c r="Q893" s="357"/>
      <c r="R893" s="357"/>
      <c r="S893" s="357"/>
      <c r="T893" s="357"/>
      <c r="U893" s="357"/>
      <c r="V893" s="357"/>
      <c r="W893" s="357"/>
      <c r="X893" s="357"/>
      <c r="Y893" s="357"/>
      <c r="Z893" s="357"/>
    </row>
    <row r="894" spans="1:26" ht="11.25" customHeight="1" x14ac:dyDescent="0.2">
      <c r="A894" s="357"/>
      <c r="B894" s="415"/>
      <c r="C894" s="357"/>
      <c r="D894" s="357"/>
      <c r="E894" s="357"/>
      <c r="F894" s="357"/>
      <c r="G894" s="357"/>
      <c r="H894" s="357"/>
      <c r="I894" s="357"/>
      <c r="J894" s="357"/>
      <c r="K894" s="361"/>
      <c r="L894" s="357"/>
      <c r="M894" s="357"/>
      <c r="N894" s="357"/>
      <c r="O894" s="357"/>
      <c r="P894" s="357"/>
      <c r="Q894" s="357"/>
      <c r="R894" s="357"/>
      <c r="S894" s="357"/>
      <c r="T894" s="357"/>
      <c r="U894" s="357"/>
      <c r="V894" s="357"/>
      <c r="W894" s="357"/>
      <c r="X894" s="357"/>
      <c r="Y894" s="357"/>
      <c r="Z894" s="357"/>
    </row>
    <row r="895" spans="1:26" ht="11.25" customHeight="1" x14ac:dyDescent="0.2">
      <c r="A895" s="357"/>
      <c r="B895" s="415"/>
      <c r="C895" s="357"/>
      <c r="D895" s="357"/>
      <c r="E895" s="357"/>
      <c r="F895" s="357"/>
      <c r="G895" s="357"/>
      <c r="H895" s="357"/>
      <c r="I895" s="357"/>
      <c r="J895" s="357"/>
      <c r="K895" s="361"/>
      <c r="L895" s="357"/>
      <c r="M895" s="357"/>
      <c r="N895" s="357"/>
      <c r="O895" s="357"/>
      <c r="P895" s="357"/>
      <c r="Q895" s="357"/>
      <c r="R895" s="357"/>
      <c r="S895" s="357"/>
      <c r="T895" s="357"/>
      <c r="U895" s="357"/>
      <c r="V895" s="357"/>
      <c r="W895" s="357"/>
      <c r="X895" s="357"/>
      <c r="Y895" s="357"/>
      <c r="Z895" s="357"/>
    </row>
    <row r="896" spans="1:26" ht="11.25" customHeight="1" x14ac:dyDescent="0.2">
      <c r="A896" s="357"/>
      <c r="B896" s="415"/>
      <c r="C896" s="357"/>
      <c r="D896" s="357"/>
      <c r="E896" s="357"/>
      <c r="F896" s="357"/>
      <c r="G896" s="357"/>
      <c r="H896" s="357"/>
      <c r="I896" s="357"/>
      <c r="J896" s="357"/>
      <c r="K896" s="361"/>
      <c r="L896" s="357"/>
      <c r="M896" s="357"/>
      <c r="N896" s="357"/>
      <c r="O896" s="357"/>
      <c r="P896" s="357"/>
      <c r="Q896" s="357"/>
      <c r="R896" s="357"/>
      <c r="S896" s="357"/>
      <c r="T896" s="357"/>
      <c r="U896" s="357"/>
      <c r="V896" s="357"/>
      <c r="W896" s="357"/>
      <c r="X896" s="357"/>
      <c r="Y896" s="357"/>
      <c r="Z896" s="357"/>
    </row>
    <row r="897" spans="1:26" ht="11.25" customHeight="1" x14ac:dyDescent="0.2">
      <c r="A897" s="357"/>
      <c r="B897" s="415"/>
      <c r="C897" s="357"/>
      <c r="D897" s="357"/>
      <c r="E897" s="357"/>
      <c r="F897" s="357"/>
      <c r="G897" s="357"/>
      <c r="H897" s="357"/>
      <c r="I897" s="357"/>
      <c r="J897" s="357"/>
      <c r="K897" s="361"/>
      <c r="L897" s="357"/>
      <c r="M897" s="357"/>
      <c r="N897" s="357"/>
      <c r="O897" s="357"/>
      <c r="P897" s="357"/>
      <c r="Q897" s="357"/>
      <c r="R897" s="357"/>
      <c r="S897" s="357"/>
      <c r="T897" s="357"/>
      <c r="U897" s="357"/>
      <c r="V897" s="357"/>
      <c r="W897" s="357"/>
      <c r="X897" s="357"/>
      <c r="Y897" s="357"/>
      <c r="Z897" s="357"/>
    </row>
    <row r="898" spans="1:26" ht="11.25" customHeight="1" x14ac:dyDescent="0.2">
      <c r="A898" s="357"/>
      <c r="B898" s="415"/>
      <c r="C898" s="357"/>
      <c r="D898" s="357"/>
      <c r="E898" s="357"/>
      <c r="F898" s="357"/>
      <c r="G898" s="357"/>
      <c r="H898" s="357"/>
      <c r="I898" s="357"/>
      <c r="J898" s="357"/>
      <c r="K898" s="361"/>
      <c r="L898" s="357"/>
      <c r="M898" s="357"/>
      <c r="N898" s="357"/>
      <c r="O898" s="357"/>
      <c r="P898" s="357"/>
      <c r="Q898" s="357"/>
      <c r="R898" s="357"/>
      <c r="S898" s="357"/>
      <c r="T898" s="357"/>
      <c r="U898" s="357"/>
      <c r="V898" s="357"/>
      <c r="W898" s="357"/>
      <c r="X898" s="357"/>
      <c r="Y898" s="357"/>
      <c r="Z898" s="357"/>
    </row>
    <row r="899" spans="1:26" ht="11.25" customHeight="1" x14ac:dyDescent="0.2">
      <c r="A899" s="357"/>
      <c r="B899" s="415"/>
      <c r="C899" s="357"/>
      <c r="D899" s="357"/>
      <c r="E899" s="357"/>
      <c r="F899" s="357"/>
      <c r="G899" s="357"/>
      <c r="H899" s="357"/>
      <c r="I899" s="357"/>
      <c r="J899" s="357"/>
      <c r="K899" s="361"/>
      <c r="L899" s="357"/>
      <c r="M899" s="357"/>
      <c r="N899" s="357"/>
      <c r="O899" s="357"/>
      <c r="P899" s="357"/>
      <c r="Q899" s="357"/>
      <c r="R899" s="357"/>
      <c r="S899" s="357"/>
      <c r="T899" s="357"/>
      <c r="U899" s="357"/>
      <c r="V899" s="357"/>
      <c r="W899" s="357"/>
      <c r="X899" s="357"/>
      <c r="Y899" s="357"/>
      <c r="Z899" s="357"/>
    </row>
    <row r="900" spans="1:26" ht="11.25" customHeight="1" x14ac:dyDescent="0.2">
      <c r="A900" s="357"/>
      <c r="B900" s="415"/>
      <c r="C900" s="357"/>
      <c r="D900" s="357"/>
      <c r="E900" s="357"/>
      <c r="F900" s="357"/>
      <c r="G900" s="357"/>
      <c r="H900" s="357"/>
      <c r="I900" s="357"/>
      <c r="J900" s="357"/>
      <c r="K900" s="361"/>
      <c r="L900" s="357"/>
      <c r="M900" s="357"/>
      <c r="N900" s="357"/>
      <c r="O900" s="357"/>
      <c r="P900" s="357"/>
      <c r="Q900" s="357"/>
      <c r="R900" s="357"/>
      <c r="S900" s="357"/>
      <c r="T900" s="357"/>
      <c r="U900" s="357"/>
      <c r="V900" s="357"/>
      <c r="W900" s="357"/>
      <c r="X900" s="357"/>
      <c r="Y900" s="357"/>
      <c r="Z900" s="357"/>
    </row>
    <row r="901" spans="1:26" ht="11.25" customHeight="1" x14ac:dyDescent="0.2">
      <c r="A901" s="357"/>
      <c r="B901" s="415"/>
      <c r="C901" s="357"/>
      <c r="D901" s="357"/>
      <c r="E901" s="357"/>
      <c r="F901" s="357"/>
      <c r="G901" s="357"/>
      <c r="H901" s="357"/>
      <c r="I901" s="357"/>
      <c r="J901" s="357"/>
      <c r="K901" s="361"/>
      <c r="L901" s="357"/>
      <c r="M901" s="357"/>
      <c r="N901" s="357"/>
      <c r="O901" s="357"/>
      <c r="P901" s="357"/>
      <c r="Q901" s="357"/>
      <c r="R901" s="357"/>
      <c r="S901" s="357"/>
      <c r="T901" s="357"/>
      <c r="U901" s="357"/>
      <c r="V901" s="357"/>
      <c r="W901" s="357"/>
      <c r="X901" s="357"/>
      <c r="Y901" s="357"/>
      <c r="Z901" s="357"/>
    </row>
    <row r="902" spans="1:26" ht="11.25" customHeight="1" x14ac:dyDescent="0.2">
      <c r="A902" s="357"/>
      <c r="B902" s="415"/>
      <c r="C902" s="357"/>
      <c r="D902" s="357"/>
      <c r="E902" s="357"/>
      <c r="F902" s="357"/>
      <c r="G902" s="357"/>
      <c r="H902" s="357"/>
      <c r="I902" s="357"/>
      <c r="J902" s="357"/>
      <c r="K902" s="361"/>
      <c r="L902" s="357"/>
      <c r="M902" s="357"/>
      <c r="N902" s="357"/>
      <c r="O902" s="357"/>
      <c r="P902" s="357"/>
      <c r="Q902" s="357"/>
      <c r="R902" s="357"/>
      <c r="S902" s="357"/>
      <c r="T902" s="357"/>
      <c r="U902" s="357"/>
      <c r="V902" s="357"/>
      <c r="W902" s="357"/>
      <c r="X902" s="357"/>
      <c r="Y902" s="357"/>
      <c r="Z902" s="357"/>
    </row>
    <row r="903" spans="1:26" ht="11.25" customHeight="1" x14ac:dyDescent="0.2">
      <c r="A903" s="357"/>
      <c r="B903" s="415"/>
      <c r="C903" s="357"/>
      <c r="D903" s="357"/>
      <c r="E903" s="357"/>
      <c r="F903" s="357"/>
      <c r="G903" s="357"/>
      <c r="H903" s="357"/>
      <c r="I903" s="357"/>
      <c r="J903" s="357"/>
      <c r="K903" s="361"/>
      <c r="L903" s="357"/>
      <c r="M903" s="357"/>
      <c r="N903" s="357"/>
      <c r="O903" s="357"/>
      <c r="P903" s="357"/>
      <c r="Q903" s="357"/>
      <c r="R903" s="357"/>
      <c r="S903" s="357"/>
      <c r="T903" s="357"/>
      <c r="U903" s="357"/>
      <c r="V903" s="357"/>
      <c r="W903" s="357"/>
      <c r="X903" s="357"/>
      <c r="Y903" s="357"/>
      <c r="Z903" s="357"/>
    </row>
    <row r="904" spans="1:26" ht="11.25" customHeight="1" x14ac:dyDescent="0.2">
      <c r="A904" s="357"/>
      <c r="B904" s="415"/>
      <c r="C904" s="357"/>
      <c r="D904" s="357"/>
      <c r="E904" s="357"/>
      <c r="F904" s="357"/>
      <c r="G904" s="357"/>
      <c r="H904" s="357"/>
      <c r="I904" s="357"/>
      <c r="J904" s="357"/>
      <c r="K904" s="361"/>
      <c r="L904" s="357"/>
      <c r="M904" s="357"/>
      <c r="N904" s="357"/>
      <c r="O904" s="357"/>
      <c r="P904" s="357"/>
      <c r="Q904" s="357"/>
      <c r="R904" s="357"/>
      <c r="S904" s="357"/>
      <c r="T904" s="357"/>
      <c r="U904" s="357"/>
      <c r="V904" s="357"/>
      <c r="W904" s="357"/>
      <c r="X904" s="357"/>
      <c r="Y904" s="357"/>
      <c r="Z904" s="357"/>
    </row>
    <row r="905" spans="1:26" ht="11.25" customHeight="1" x14ac:dyDescent="0.2">
      <c r="A905" s="357"/>
      <c r="B905" s="415"/>
      <c r="C905" s="357"/>
      <c r="D905" s="357"/>
      <c r="E905" s="357"/>
      <c r="F905" s="357"/>
      <c r="G905" s="357"/>
      <c r="H905" s="357"/>
      <c r="I905" s="357"/>
      <c r="J905" s="357"/>
      <c r="K905" s="361"/>
      <c r="L905" s="357"/>
      <c r="M905" s="357"/>
      <c r="N905" s="357"/>
      <c r="O905" s="357"/>
      <c r="P905" s="357"/>
      <c r="Q905" s="357"/>
      <c r="R905" s="357"/>
      <c r="S905" s="357"/>
      <c r="T905" s="357"/>
      <c r="U905" s="357"/>
      <c r="V905" s="357"/>
      <c r="W905" s="357"/>
      <c r="X905" s="357"/>
      <c r="Y905" s="357"/>
      <c r="Z905" s="357"/>
    </row>
    <row r="906" spans="1:26" ht="11.25" customHeight="1" x14ac:dyDescent="0.2">
      <c r="A906" s="357"/>
      <c r="B906" s="415"/>
      <c r="C906" s="357"/>
      <c r="D906" s="357"/>
      <c r="E906" s="357"/>
      <c r="F906" s="357"/>
      <c r="G906" s="357"/>
      <c r="H906" s="357"/>
      <c r="I906" s="357"/>
      <c r="J906" s="357"/>
      <c r="K906" s="361"/>
      <c r="L906" s="357"/>
      <c r="M906" s="357"/>
      <c r="N906" s="357"/>
      <c r="O906" s="357"/>
      <c r="P906" s="357"/>
      <c r="Q906" s="357"/>
      <c r="R906" s="357"/>
      <c r="S906" s="357"/>
      <c r="T906" s="357"/>
      <c r="U906" s="357"/>
      <c r="V906" s="357"/>
      <c r="W906" s="357"/>
      <c r="X906" s="357"/>
      <c r="Y906" s="357"/>
      <c r="Z906" s="357"/>
    </row>
    <row r="907" spans="1:26" ht="11.25" customHeight="1" x14ac:dyDescent="0.2">
      <c r="A907" s="357"/>
      <c r="B907" s="415"/>
      <c r="C907" s="357"/>
      <c r="D907" s="357"/>
      <c r="E907" s="357"/>
      <c r="F907" s="357"/>
      <c r="G907" s="357"/>
      <c r="H907" s="357"/>
      <c r="I907" s="357"/>
      <c r="J907" s="357"/>
      <c r="K907" s="361"/>
      <c r="L907" s="357"/>
      <c r="M907" s="357"/>
      <c r="N907" s="357"/>
      <c r="O907" s="357"/>
      <c r="P907" s="357"/>
      <c r="Q907" s="357"/>
      <c r="R907" s="357"/>
      <c r="S907" s="357"/>
      <c r="T907" s="357"/>
      <c r="U907" s="357"/>
      <c r="V907" s="357"/>
      <c r="W907" s="357"/>
      <c r="X907" s="357"/>
      <c r="Y907" s="357"/>
      <c r="Z907" s="357"/>
    </row>
    <row r="908" spans="1:26" ht="11.25" customHeight="1" x14ac:dyDescent="0.2">
      <c r="A908" s="357"/>
      <c r="B908" s="415"/>
      <c r="C908" s="357"/>
      <c r="D908" s="357"/>
      <c r="E908" s="357"/>
      <c r="F908" s="357"/>
      <c r="G908" s="357"/>
      <c r="H908" s="357"/>
      <c r="I908" s="357"/>
      <c r="J908" s="357"/>
      <c r="K908" s="361"/>
      <c r="L908" s="357"/>
      <c r="M908" s="357"/>
      <c r="N908" s="357"/>
      <c r="O908" s="357"/>
      <c r="P908" s="357"/>
      <c r="Q908" s="357"/>
      <c r="R908" s="357"/>
      <c r="S908" s="357"/>
      <c r="T908" s="357"/>
      <c r="U908" s="357"/>
      <c r="V908" s="357"/>
      <c r="W908" s="357"/>
      <c r="X908" s="357"/>
      <c r="Y908" s="357"/>
      <c r="Z908" s="357"/>
    </row>
    <row r="909" spans="1:26" ht="11.25" customHeight="1" x14ac:dyDescent="0.2">
      <c r="A909" s="357"/>
      <c r="B909" s="415"/>
      <c r="C909" s="357"/>
      <c r="D909" s="357"/>
      <c r="E909" s="357"/>
      <c r="F909" s="357"/>
      <c r="G909" s="357"/>
      <c r="H909" s="357"/>
      <c r="I909" s="357"/>
      <c r="J909" s="357"/>
      <c r="K909" s="361"/>
      <c r="L909" s="357"/>
      <c r="M909" s="357"/>
      <c r="N909" s="357"/>
      <c r="O909" s="357"/>
      <c r="P909" s="357"/>
      <c r="Q909" s="357"/>
      <c r="R909" s="357"/>
      <c r="S909" s="357"/>
      <c r="T909" s="357"/>
      <c r="U909" s="357"/>
      <c r="V909" s="357"/>
      <c r="W909" s="357"/>
      <c r="X909" s="357"/>
      <c r="Y909" s="357"/>
      <c r="Z909" s="357"/>
    </row>
    <row r="910" spans="1:26" ht="11.25" customHeight="1" x14ac:dyDescent="0.2">
      <c r="A910" s="357"/>
      <c r="B910" s="415"/>
      <c r="C910" s="357"/>
      <c r="D910" s="357"/>
      <c r="E910" s="357"/>
      <c r="F910" s="357"/>
      <c r="G910" s="357"/>
      <c r="H910" s="357"/>
      <c r="I910" s="357"/>
      <c r="J910" s="357"/>
      <c r="K910" s="361"/>
      <c r="L910" s="357"/>
      <c r="M910" s="357"/>
      <c r="N910" s="357"/>
      <c r="O910" s="357"/>
      <c r="P910" s="357"/>
      <c r="Q910" s="357"/>
      <c r="R910" s="357"/>
      <c r="S910" s="357"/>
      <c r="T910" s="357"/>
      <c r="U910" s="357"/>
      <c r="V910" s="357"/>
      <c r="W910" s="357"/>
      <c r="X910" s="357"/>
      <c r="Y910" s="357"/>
      <c r="Z910" s="357"/>
    </row>
    <row r="911" spans="1:26" ht="11.25" customHeight="1" x14ac:dyDescent="0.2">
      <c r="A911" s="357"/>
      <c r="B911" s="415"/>
      <c r="C911" s="357"/>
      <c r="D911" s="357"/>
      <c r="E911" s="357"/>
      <c r="F911" s="357"/>
      <c r="G911" s="357"/>
      <c r="H911" s="357"/>
      <c r="I911" s="357"/>
      <c r="J911" s="357"/>
      <c r="K911" s="361"/>
      <c r="L911" s="357"/>
      <c r="M911" s="357"/>
      <c r="N911" s="357"/>
      <c r="O911" s="357"/>
      <c r="P911" s="357"/>
      <c r="Q911" s="357"/>
      <c r="R911" s="357"/>
      <c r="S911" s="357"/>
      <c r="T911" s="357"/>
      <c r="U911" s="357"/>
      <c r="V911" s="357"/>
      <c r="W911" s="357"/>
      <c r="X911" s="357"/>
      <c r="Y911" s="357"/>
      <c r="Z911" s="357"/>
    </row>
    <row r="912" spans="1:26" ht="11.25" customHeight="1" x14ac:dyDescent="0.2">
      <c r="A912" s="357"/>
      <c r="B912" s="415"/>
      <c r="C912" s="357"/>
      <c r="D912" s="357"/>
      <c r="E912" s="357"/>
      <c r="F912" s="357"/>
      <c r="G912" s="357"/>
      <c r="H912" s="357"/>
      <c r="I912" s="357"/>
      <c r="J912" s="357"/>
      <c r="K912" s="361"/>
      <c r="L912" s="357"/>
      <c r="M912" s="357"/>
      <c r="N912" s="357"/>
      <c r="O912" s="357"/>
      <c r="P912" s="357"/>
      <c r="Q912" s="357"/>
      <c r="R912" s="357"/>
      <c r="S912" s="357"/>
      <c r="T912" s="357"/>
      <c r="U912" s="357"/>
      <c r="V912" s="357"/>
      <c r="W912" s="357"/>
      <c r="X912" s="357"/>
      <c r="Y912" s="357"/>
      <c r="Z912" s="357"/>
    </row>
    <row r="913" spans="1:26" ht="11.25" customHeight="1" x14ac:dyDescent="0.2">
      <c r="A913" s="357"/>
      <c r="B913" s="415"/>
      <c r="C913" s="357"/>
      <c r="D913" s="357"/>
      <c r="E913" s="357"/>
      <c r="F913" s="357"/>
      <c r="G913" s="357"/>
      <c r="H913" s="357"/>
      <c r="I913" s="357"/>
      <c r="J913" s="357"/>
      <c r="K913" s="361"/>
      <c r="L913" s="357"/>
      <c r="M913" s="357"/>
      <c r="N913" s="357"/>
      <c r="O913" s="357"/>
      <c r="P913" s="357"/>
      <c r="Q913" s="357"/>
      <c r="R913" s="357"/>
      <c r="S913" s="357"/>
      <c r="T913" s="357"/>
      <c r="U913" s="357"/>
      <c r="V913" s="357"/>
      <c r="W913" s="357"/>
      <c r="X913" s="357"/>
      <c r="Y913" s="357"/>
      <c r="Z913" s="357"/>
    </row>
    <row r="914" spans="1:26" ht="11.25" customHeight="1" x14ac:dyDescent="0.2">
      <c r="A914" s="357"/>
      <c r="B914" s="415"/>
      <c r="C914" s="357"/>
      <c r="D914" s="357"/>
      <c r="E914" s="357"/>
      <c r="F914" s="357"/>
      <c r="G914" s="357"/>
      <c r="H914" s="357"/>
      <c r="I914" s="357"/>
      <c r="J914" s="357"/>
      <c r="K914" s="361"/>
      <c r="L914" s="357"/>
      <c r="M914" s="357"/>
      <c r="N914" s="357"/>
      <c r="O914" s="357"/>
      <c r="P914" s="357"/>
      <c r="Q914" s="357"/>
      <c r="R914" s="357"/>
      <c r="S914" s="357"/>
      <c r="T914" s="357"/>
      <c r="U914" s="357"/>
      <c r="V914" s="357"/>
      <c r="W914" s="357"/>
      <c r="X914" s="357"/>
      <c r="Y914" s="357"/>
      <c r="Z914" s="357"/>
    </row>
    <row r="915" spans="1:26" ht="11.25" customHeight="1" x14ac:dyDescent="0.2">
      <c r="A915" s="357"/>
      <c r="B915" s="415"/>
      <c r="C915" s="357"/>
      <c r="D915" s="357"/>
      <c r="E915" s="357"/>
      <c r="F915" s="357"/>
      <c r="G915" s="357"/>
      <c r="H915" s="357"/>
      <c r="I915" s="357"/>
      <c r="J915" s="357"/>
      <c r="K915" s="361"/>
      <c r="L915" s="357"/>
      <c r="M915" s="357"/>
      <c r="N915" s="357"/>
      <c r="O915" s="357"/>
      <c r="P915" s="357"/>
      <c r="Q915" s="357"/>
      <c r="R915" s="357"/>
      <c r="S915" s="357"/>
      <c r="T915" s="357"/>
      <c r="U915" s="357"/>
      <c r="V915" s="357"/>
      <c r="W915" s="357"/>
      <c r="X915" s="357"/>
      <c r="Y915" s="357"/>
      <c r="Z915" s="357"/>
    </row>
    <row r="916" spans="1:26" ht="11.25" customHeight="1" x14ac:dyDescent="0.2">
      <c r="A916" s="357"/>
      <c r="B916" s="415"/>
      <c r="C916" s="357"/>
      <c r="D916" s="357"/>
      <c r="E916" s="357"/>
      <c r="F916" s="357"/>
      <c r="G916" s="357"/>
      <c r="H916" s="357"/>
      <c r="I916" s="357"/>
      <c r="J916" s="357"/>
      <c r="K916" s="361"/>
      <c r="L916" s="357"/>
      <c r="M916" s="357"/>
      <c r="N916" s="357"/>
      <c r="O916" s="357"/>
      <c r="P916" s="357"/>
      <c r="Q916" s="357"/>
      <c r="R916" s="357"/>
      <c r="S916" s="357"/>
      <c r="T916" s="357"/>
      <c r="U916" s="357"/>
      <c r="V916" s="357"/>
      <c r="W916" s="357"/>
      <c r="X916" s="357"/>
      <c r="Y916" s="357"/>
      <c r="Z916" s="357"/>
    </row>
    <row r="917" spans="1:26" ht="11.25" customHeight="1" x14ac:dyDescent="0.2">
      <c r="A917" s="357"/>
      <c r="B917" s="415"/>
      <c r="C917" s="357"/>
      <c r="D917" s="357"/>
      <c r="E917" s="357"/>
      <c r="F917" s="357"/>
      <c r="G917" s="357"/>
      <c r="H917" s="357"/>
      <c r="I917" s="357"/>
      <c r="J917" s="357"/>
      <c r="K917" s="361"/>
      <c r="L917" s="357"/>
      <c r="M917" s="357"/>
      <c r="N917" s="357"/>
      <c r="O917" s="357"/>
      <c r="P917" s="357"/>
      <c r="Q917" s="357"/>
      <c r="R917" s="357"/>
      <c r="S917" s="357"/>
      <c r="T917" s="357"/>
      <c r="U917" s="357"/>
      <c r="V917" s="357"/>
      <c r="W917" s="357"/>
      <c r="X917" s="357"/>
      <c r="Y917" s="357"/>
      <c r="Z917" s="357"/>
    </row>
    <row r="918" spans="1:26" ht="11.25" customHeight="1" x14ac:dyDescent="0.2">
      <c r="A918" s="357"/>
      <c r="B918" s="415"/>
      <c r="C918" s="357"/>
      <c r="D918" s="357"/>
      <c r="E918" s="357"/>
      <c r="F918" s="357"/>
      <c r="G918" s="357"/>
      <c r="H918" s="357"/>
      <c r="I918" s="357"/>
      <c r="J918" s="357"/>
      <c r="K918" s="361"/>
      <c r="L918" s="357"/>
      <c r="M918" s="357"/>
      <c r="N918" s="357"/>
      <c r="O918" s="357"/>
      <c r="P918" s="357"/>
      <c r="Q918" s="357"/>
      <c r="R918" s="357"/>
      <c r="S918" s="357"/>
      <c r="T918" s="357"/>
      <c r="U918" s="357"/>
      <c r="V918" s="357"/>
      <c r="W918" s="357"/>
      <c r="X918" s="357"/>
      <c r="Y918" s="357"/>
      <c r="Z918" s="357"/>
    </row>
    <row r="919" spans="1:26" ht="11.25" customHeight="1" x14ac:dyDescent="0.2">
      <c r="A919" s="357"/>
      <c r="B919" s="415"/>
      <c r="C919" s="357"/>
      <c r="D919" s="357"/>
      <c r="E919" s="357"/>
      <c r="F919" s="357"/>
      <c r="G919" s="357"/>
      <c r="H919" s="357"/>
      <c r="I919" s="357"/>
      <c r="J919" s="357"/>
      <c r="K919" s="361"/>
      <c r="L919" s="357"/>
      <c r="M919" s="357"/>
      <c r="N919" s="357"/>
      <c r="O919" s="357"/>
      <c r="P919" s="357"/>
      <c r="Q919" s="357"/>
      <c r="R919" s="357"/>
      <c r="S919" s="357"/>
      <c r="T919" s="357"/>
      <c r="U919" s="357"/>
      <c r="V919" s="357"/>
      <c r="W919" s="357"/>
      <c r="X919" s="357"/>
      <c r="Y919" s="357"/>
      <c r="Z919" s="357"/>
    </row>
    <row r="920" spans="1:26" ht="11.25" customHeight="1" x14ac:dyDescent="0.2">
      <c r="A920" s="357"/>
      <c r="B920" s="415"/>
      <c r="C920" s="357"/>
      <c r="D920" s="357"/>
      <c r="E920" s="357"/>
      <c r="F920" s="357"/>
      <c r="G920" s="357"/>
      <c r="H920" s="357"/>
      <c r="I920" s="357"/>
      <c r="J920" s="357"/>
      <c r="K920" s="361"/>
      <c r="L920" s="357"/>
      <c r="M920" s="357"/>
      <c r="N920" s="357"/>
      <c r="O920" s="357"/>
      <c r="P920" s="357"/>
      <c r="Q920" s="357"/>
      <c r="R920" s="357"/>
      <c r="S920" s="357"/>
      <c r="T920" s="357"/>
      <c r="U920" s="357"/>
      <c r="V920" s="357"/>
      <c r="W920" s="357"/>
      <c r="X920" s="357"/>
      <c r="Y920" s="357"/>
      <c r="Z920" s="357"/>
    </row>
    <row r="921" spans="1:26" ht="11.25" customHeight="1" x14ac:dyDescent="0.2">
      <c r="A921" s="357"/>
      <c r="B921" s="415"/>
      <c r="C921" s="357"/>
      <c r="D921" s="357"/>
      <c r="E921" s="357"/>
      <c r="F921" s="357"/>
      <c r="G921" s="357"/>
      <c r="H921" s="357"/>
      <c r="I921" s="357"/>
      <c r="J921" s="357"/>
      <c r="K921" s="361"/>
      <c r="L921" s="357"/>
      <c r="M921" s="357"/>
      <c r="N921" s="357"/>
      <c r="O921" s="357"/>
      <c r="P921" s="357"/>
      <c r="Q921" s="357"/>
      <c r="R921" s="357"/>
      <c r="S921" s="357"/>
      <c r="T921" s="357"/>
      <c r="U921" s="357"/>
      <c r="V921" s="357"/>
      <c r="W921" s="357"/>
      <c r="X921" s="357"/>
      <c r="Y921" s="357"/>
      <c r="Z921" s="357"/>
    </row>
    <row r="922" spans="1:26" ht="11.25" customHeight="1" x14ac:dyDescent="0.2">
      <c r="A922" s="357"/>
      <c r="B922" s="415"/>
      <c r="C922" s="357"/>
      <c r="D922" s="357"/>
      <c r="E922" s="357"/>
      <c r="F922" s="357"/>
      <c r="G922" s="357"/>
      <c r="H922" s="357"/>
      <c r="I922" s="357"/>
      <c r="J922" s="357"/>
      <c r="K922" s="361"/>
      <c r="L922" s="357"/>
      <c r="M922" s="357"/>
      <c r="N922" s="357"/>
      <c r="O922" s="357"/>
      <c r="P922" s="357"/>
      <c r="Q922" s="357"/>
      <c r="R922" s="357"/>
      <c r="S922" s="357"/>
      <c r="T922" s="357"/>
      <c r="U922" s="357"/>
      <c r="V922" s="357"/>
      <c r="W922" s="357"/>
      <c r="X922" s="357"/>
      <c r="Y922" s="357"/>
      <c r="Z922" s="357"/>
    </row>
    <row r="923" spans="1:26" ht="11.25" customHeight="1" x14ac:dyDescent="0.2">
      <c r="A923" s="357"/>
      <c r="B923" s="415"/>
      <c r="C923" s="357"/>
      <c r="D923" s="357"/>
      <c r="E923" s="357"/>
      <c r="F923" s="357"/>
      <c r="G923" s="357"/>
      <c r="H923" s="357"/>
      <c r="I923" s="357"/>
      <c r="J923" s="357"/>
      <c r="K923" s="361"/>
      <c r="L923" s="357"/>
      <c r="M923" s="357"/>
      <c r="N923" s="357"/>
      <c r="O923" s="357"/>
      <c r="P923" s="357"/>
      <c r="Q923" s="357"/>
      <c r="R923" s="357"/>
      <c r="S923" s="357"/>
      <c r="T923" s="357"/>
      <c r="U923" s="357"/>
      <c r="V923" s="357"/>
      <c r="W923" s="357"/>
      <c r="X923" s="357"/>
      <c r="Y923" s="357"/>
      <c r="Z923" s="357"/>
    </row>
    <row r="924" spans="1:26" ht="11.25" customHeight="1" x14ac:dyDescent="0.2">
      <c r="A924" s="357"/>
      <c r="B924" s="415"/>
      <c r="C924" s="357"/>
      <c r="D924" s="357"/>
      <c r="E924" s="357"/>
      <c r="F924" s="357"/>
      <c r="G924" s="357"/>
      <c r="H924" s="357"/>
      <c r="I924" s="357"/>
      <c r="J924" s="357"/>
      <c r="K924" s="361"/>
      <c r="L924" s="357"/>
      <c r="M924" s="357"/>
      <c r="N924" s="357"/>
      <c r="O924" s="357"/>
      <c r="P924" s="357"/>
      <c r="Q924" s="357"/>
      <c r="R924" s="357"/>
      <c r="S924" s="357"/>
      <c r="T924" s="357"/>
      <c r="U924" s="357"/>
      <c r="V924" s="357"/>
      <c r="W924" s="357"/>
      <c r="X924" s="357"/>
      <c r="Y924" s="357"/>
      <c r="Z924" s="357"/>
    </row>
    <row r="925" spans="1:26" ht="11.25" customHeight="1" x14ac:dyDescent="0.2">
      <c r="A925" s="357"/>
      <c r="B925" s="415"/>
      <c r="C925" s="357"/>
      <c r="D925" s="357"/>
      <c r="E925" s="357"/>
      <c r="F925" s="357"/>
      <c r="G925" s="357"/>
      <c r="H925" s="357"/>
      <c r="I925" s="357"/>
      <c r="J925" s="357"/>
      <c r="K925" s="361"/>
      <c r="L925" s="357"/>
      <c r="M925" s="357"/>
      <c r="N925" s="357"/>
      <c r="O925" s="357"/>
      <c r="P925" s="357"/>
      <c r="Q925" s="357"/>
      <c r="R925" s="357"/>
      <c r="S925" s="357"/>
      <c r="T925" s="357"/>
      <c r="U925" s="357"/>
      <c r="V925" s="357"/>
      <c r="W925" s="357"/>
      <c r="X925" s="357"/>
      <c r="Y925" s="357"/>
      <c r="Z925" s="357"/>
    </row>
    <row r="926" spans="1:26" ht="11.25" customHeight="1" x14ac:dyDescent="0.2">
      <c r="A926" s="357"/>
      <c r="B926" s="415"/>
      <c r="C926" s="357"/>
      <c r="D926" s="357"/>
      <c r="E926" s="357"/>
      <c r="F926" s="357"/>
      <c r="G926" s="357"/>
      <c r="H926" s="357"/>
      <c r="I926" s="357"/>
      <c r="J926" s="357"/>
      <c r="K926" s="361"/>
      <c r="L926" s="357"/>
      <c r="M926" s="357"/>
      <c r="N926" s="357"/>
      <c r="O926" s="357"/>
      <c r="P926" s="357"/>
      <c r="Q926" s="357"/>
      <c r="R926" s="357"/>
      <c r="S926" s="357"/>
      <c r="T926" s="357"/>
      <c r="U926" s="357"/>
      <c r="V926" s="357"/>
      <c r="W926" s="357"/>
      <c r="X926" s="357"/>
      <c r="Y926" s="357"/>
      <c r="Z926" s="357"/>
    </row>
    <row r="927" spans="1:26" ht="11.25" customHeight="1" x14ac:dyDescent="0.2">
      <c r="A927" s="357"/>
      <c r="B927" s="415"/>
      <c r="C927" s="357"/>
      <c r="D927" s="357"/>
      <c r="E927" s="357"/>
      <c r="F927" s="357"/>
      <c r="G927" s="357"/>
      <c r="H927" s="357"/>
      <c r="I927" s="357"/>
      <c r="J927" s="357"/>
      <c r="K927" s="361"/>
      <c r="L927" s="357"/>
      <c r="M927" s="357"/>
      <c r="N927" s="357"/>
      <c r="O927" s="357"/>
      <c r="P927" s="357"/>
      <c r="Q927" s="357"/>
      <c r="R927" s="357"/>
      <c r="S927" s="357"/>
      <c r="T927" s="357"/>
      <c r="U927" s="357"/>
      <c r="V927" s="357"/>
      <c r="W927" s="357"/>
      <c r="X927" s="357"/>
      <c r="Y927" s="357"/>
      <c r="Z927" s="357"/>
    </row>
    <row r="928" spans="1:26" ht="11.25" customHeight="1" x14ac:dyDescent="0.2">
      <c r="A928" s="357"/>
      <c r="B928" s="415"/>
      <c r="C928" s="357"/>
      <c r="D928" s="357"/>
      <c r="E928" s="357"/>
      <c r="F928" s="357"/>
      <c r="G928" s="357"/>
      <c r="H928" s="357"/>
      <c r="I928" s="357"/>
      <c r="J928" s="357"/>
      <c r="K928" s="361"/>
      <c r="L928" s="357"/>
      <c r="M928" s="357"/>
      <c r="N928" s="357"/>
      <c r="O928" s="357"/>
      <c r="P928" s="357"/>
      <c r="Q928" s="357"/>
      <c r="R928" s="357"/>
      <c r="S928" s="357"/>
      <c r="T928" s="357"/>
      <c r="U928" s="357"/>
      <c r="V928" s="357"/>
      <c r="W928" s="357"/>
      <c r="X928" s="357"/>
      <c r="Y928" s="357"/>
      <c r="Z928" s="357"/>
    </row>
    <row r="929" spans="1:26" ht="11.25" customHeight="1" x14ac:dyDescent="0.2">
      <c r="A929" s="357"/>
      <c r="B929" s="415"/>
      <c r="C929" s="357"/>
      <c r="D929" s="357"/>
      <c r="E929" s="357"/>
      <c r="F929" s="357"/>
      <c r="G929" s="357"/>
      <c r="H929" s="357"/>
      <c r="I929" s="357"/>
      <c r="J929" s="357"/>
      <c r="K929" s="361"/>
      <c r="L929" s="357"/>
      <c r="M929" s="357"/>
      <c r="N929" s="357"/>
      <c r="O929" s="357"/>
      <c r="P929" s="357"/>
      <c r="Q929" s="357"/>
      <c r="R929" s="357"/>
      <c r="S929" s="357"/>
      <c r="T929" s="357"/>
      <c r="U929" s="357"/>
      <c r="V929" s="357"/>
      <c r="W929" s="357"/>
      <c r="X929" s="357"/>
      <c r="Y929" s="357"/>
      <c r="Z929" s="357"/>
    </row>
    <row r="930" spans="1:26" ht="11.25" customHeight="1" x14ac:dyDescent="0.2">
      <c r="A930" s="357"/>
      <c r="B930" s="415"/>
      <c r="C930" s="357"/>
      <c r="D930" s="357"/>
      <c r="E930" s="357"/>
      <c r="F930" s="357"/>
      <c r="G930" s="357"/>
      <c r="H930" s="357"/>
      <c r="I930" s="357"/>
      <c r="J930" s="357"/>
      <c r="K930" s="361"/>
      <c r="L930" s="357"/>
      <c r="M930" s="357"/>
      <c r="N930" s="357"/>
      <c r="O930" s="357"/>
      <c r="P930" s="357"/>
      <c r="Q930" s="357"/>
      <c r="R930" s="357"/>
      <c r="S930" s="357"/>
      <c r="T930" s="357"/>
      <c r="U930" s="357"/>
      <c r="V930" s="357"/>
      <c r="W930" s="357"/>
      <c r="X930" s="357"/>
      <c r="Y930" s="357"/>
      <c r="Z930" s="357"/>
    </row>
    <row r="931" spans="1:26" ht="11.25" customHeight="1" x14ac:dyDescent="0.2">
      <c r="A931" s="357"/>
      <c r="B931" s="415"/>
      <c r="C931" s="357"/>
      <c r="D931" s="357"/>
      <c r="E931" s="357"/>
      <c r="F931" s="357"/>
      <c r="G931" s="357"/>
      <c r="H931" s="357"/>
      <c r="I931" s="357"/>
      <c r="J931" s="357"/>
      <c r="K931" s="361"/>
      <c r="L931" s="357"/>
      <c r="M931" s="357"/>
      <c r="N931" s="357"/>
      <c r="O931" s="357"/>
      <c r="P931" s="357"/>
      <c r="Q931" s="357"/>
      <c r="R931" s="357"/>
      <c r="S931" s="357"/>
      <c r="T931" s="357"/>
      <c r="U931" s="357"/>
      <c r="V931" s="357"/>
      <c r="W931" s="357"/>
      <c r="X931" s="357"/>
      <c r="Y931" s="357"/>
      <c r="Z931" s="357"/>
    </row>
    <row r="932" spans="1:26" ht="11.25" customHeight="1" x14ac:dyDescent="0.2">
      <c r="A932" s="357"/>
      <c r="B932" s="415"/>
      <c r="C932" s="357"/>
      <c r="D932" s="357"/>
      <c r="E932" s="357"/>
      <c r="F932" s="357"/>
      <c r="G932" s="357"/>
      <c r="H932" s="357"/>
      <c r="I932" s="357"/>
      <c r="J932" s="357"/>
      <c r="K932" s="361"/>
      <c r="L932" s="357"/>
      <c r="M932" s="357"/>
      <c r="N932" s="357"/>
      <c r="O932" s="357"/>
      <c r="P932" s="357"/>
      <c r="Q932" s="357"/>
      <c r="R932" s="357"/>
      <c r="S932" s="357"/>
      <c r="T932" s="357"/>
      <c r="U932" s="357"/>
      <c r="V932" s="357"/>
      <c r="W932" s="357"/>
      <c r="X932" s="357"/>
      <c r="Y932" s="357"/>
      <c r="Z932" s="357"/>
    </row>
    <row r="933" spans="1:26" ht="11.25" customHeight="1" x14ac:dyDescent="0.2">
      <c r="A933" s="357"/>
      <c r="B933" s="415"/>
      <c r="C933" s="357"/>
      <c r="D933" s="357"/>
      <c r="E933" s="357"/>
      <c r="F933" s="357"/>
      <c r="G933" s="357"/>
      <c r="H933" s="357"/>
      <c r="I933" s="357"/>
      <c r="J933" s="357"/>
      <c r="K933" s="361"/>
      <c r="L933" s="357"/>
      <c r="M933" s="357"/>
      <c r="N933" s="357"/>
      <c r="O933" s="357"/>
      <c r="P933" s="357"/>
      <c r="Q933" s="357"/>
      <c r="R933" s="357"/>
      <c r="S933" s="357"/>
      <c r="T933" s="357"/>
      <c r="U933" s="357"/>
      <c r="V933" s="357"/>
      <c r="W933" s="357"/>
      <c r="X933" s="357"/>
      <c r="Y933" s="357"/>
      <c r="Z933" s="357"/>
    </row>
    <row r="934" spans="1:26" ht="11.25" customHeight="1" x14ac:dyDescent="0.2">
      <c r="A934" s="357"/>
      <c r="B934" s="415"/>
      <c r="C934" s="357"/>
      <c r="D934" s="357"/>
      <c r="E934" s="357"/>
      <c r="F934" s="357"/>
      <c r="G934" s="357"/>
      <c r="H934" s="357"/>
      <c r="I934" s="357"/>
      <c r="J934" s="357"/>
      <c r="K934" s="361"/>
      <c r="L934" s="357"/>
      <c r="M934" s="357"/>
      <c r="N934" s="357"/>
      <c r="O934" s="357"/>
      <c r="P934" s="357"/>
      <c r="Q934" s="357"/>
      <c r="R934" s="357"/>
      <c r="S934" s="357"/>
      <c r="T934" s="357"/>
      <c r="U934" s="357"/>
      <c r="V934" s="357"/>
      <c r="W934" s="357"/>
      <c r="X934" s="357"/>
      <c r="Y934" s="357"/>
      <c r="Z934" s="357"/>
    </row>
    <row r="935" spans="1:26" ht="11.25" customHeight="1" x14ac:dyDescent="0.2">
      <c r="A935" s="357"/>
      <c r="B935" s="415"/>
      <c r="C935" s="357"/>
      <c r="D935" s="357"/>
      <c r="E935" s="357"/>
      <c r="F935" s="357"/>
      <c r="G935" s="357"/>
      <c r="H935" s="357"/>
      <c r="I935" s="357"/>
      <c r="J935" s="357"/>
      <c r="K935" s="361"/>
      <c r="L935" s="357"/>
      <c r="M935" s="357"/>
      <c r="N935" s="357"/>
      <c r="O935" s="357"/>
      <c r="P935" s="357"/>
      <c r="Q935" s="357"/>
      <c r="R935" s="357"/>
      <c r="S935" s="357"/>
      <c r="T935" s="357"/>
      <c r="U935" s="357"/>
      <c r="V935" s="357"/>
      <c r="W935" s="357"/>
      <c r="X935" s="357"/>
      <c r="Y935" s="357"/>
      <c r="Z935" s="357"/>
    </row>
    <row r="936" spans="1:26" ht="11.25" customHeight="1" x14ac:dyDescent="0.2">
      <c r="A936" s="357"/>
      <c r="B936" s="415"/>
      <c r="C936" s="357"/>
      <c r="D936" s="357"/>
      <c r="E936" s="357"/>
      <c r="F936" s="357"/>
      <c r="G936" s="357"/>
      <c r="H936" s="357"/>
      <c r="I936" s="357"/>
      <c r="J936" s="357"/>
      <c r="K936" s="361"/>
      <c r="L936" s="357"/>
      <c r="M936" s="357"/>
      <c r="N936" s="357"/>
      <c r="O936" s="357"/>
      <c r="P936" s="357"/>
      <c r="Q936" s="357"/>
      <c r="R936" s="357"/>
      <c r="S936" s="357"/>
      <c r="T936" s="357"/>
      <c r="U936" s="357"/>
      <c r="V936" s="357"/>
      <c r="W936" s="357"/>
      <c r="X936" s="357"/>
      <c r="Y936" s="357"/>
      <c r="Z936" s="357"/>
    </row>
    <row r="937" spans="1:26" ht="11.25" customHeight="1" x14ac:dyDescent="0.2">
      <c r="A937" s="357"/>
      <c r="B937" s="415"/>
      <c r="C937" s="357"/>
      <c r="D937" s="357"/>
      <c r="E937" s="357"/>
      <c r="F937" s="357"/>
      <c r="G937" s="357"/>
      <c r="H937" s="357"/>
      <c r="I937" s="357"/>
      <c r="J937" s="357"/>
      <c r="K937" s="361"/>
      <c r="L937" s="357"/>
      <c r="M937" s="357"/>
      <c r="N937" s="357"/>
      <c r="O937" s="357"/>
      <c r="P937" s="357"/>
      <c r="Q937" s="357"/>
      <c r="R937" s="357"/>
      <c r="S937" s="357"/>
      <c r="T937" s="357"/>
      <c r="U937" s="357"/>
      <c r="V937" s="357"/>
      <c r="W937" s="357"/>
      <c r="X937" s="357"/>
      <c r="Y937" s="357"/>
      <c r="Z937" s="357"/>
    </row>
    <row r="938" spans="1:26" ht="11.25" customHeight="1" x14ac:dyDescent="0.2">
      <c r="A938" s="357"/>
      <c r="B938" s="415"/>
      <c r="C938" s="357"/>
      <c r="D938" s="357"/>
      <c r="E938" s="357"/>
      <c r="F938" s="357"/>
      <c r="G938" s="357"/>
      <c r="H938" s="357"/>
      <c r="I938" s="357"/>
      <c r="J938" s="357"/>
      <c r="K938" s="361"/>
      <c r="L938" s="357"/>
      <c r="M938" s="357"/>
      <c r="N938" s="357"/>
      <c r="O938" s="357"/>
      <c r="P938" s="357"/>
      <c r="Q938" s="357"/>
      <c r="R938" s="357"/>
      <c r="S938" s="357"/>
      <c r="T938" s="357"/>
      <c r="U938" s="357"/>
      <c r="V938" s="357"/>
      <c r="W938" s="357"/>
      <c r="X938" s="357"/>
      <c r="Y938" s="357"/>
      <c r="Z938" s="357"/>
    </row>
    <row r="939" spans="1:26" ht="11.25" customHeight="1" x14ac:dyDescent="0.2">
      <c r="A939" s="357"/>
      <c r="B939" s="415"/>
      <c r="C939" s="357"/>
      <c r="D939" s="357"/>
      <c r="E939" s="357"/>
      <c r="F939" s="357"/>
      <c r="G939" s="357"/>
      <c r="H939" s="357"/>
      <c r="I939" s="357"/>
      <c r="J939" s="357"/>
      <c r="K939" s="361"/>
      <c r="L939" s="357"/>
      <c r="M939" s="357"/>
      <c r="N939" s="357"/>
      <c r="O939" s="357"/>
      <c r="P939" s="357"/>
      <c r="Q939" s="357"/>
      <c r="R939" s="357"/>
      <c r="S939" s="357"/>
      <c r="T939" s="357"/>
      <c r="U939" s="357"/>
      <c r="V939" s="357"/>
      <c r="W939" s="357"/>
      <c r="X939" s="357"/>
      <c r="Y939" s="357"/>
      <c r="Z939" s="357"/>
    </row>
    <row r="940" spans="1:26" ht="11.25" customHeight="1" x14ac:dyDescent="0.2">
      <c r="A940" s="357"/>
      <c r="B940" s="415"/>
      <c r="C940" s="357"/>
      <c r="D940" s="357"/>
      <c r="E940" s="357"/>
      <c r="F940" s="357"/>
      <c r="G940" s="357"/>
      <c r="H940" s="357"/>
      <c r="I940" s="357"/>
      <c r="J940" s="357"/>
      <c r="K940" s="361"/>
      <c r="L940" s="357"/>
      <c r="M940" s="357"/>
      <c r="N940" s="357"/>
      <c r="O940" s="357"/>
      <c r="P940" s="357"/>
      <c r="Q940" s="357"/>
      <c r="R940" s="357"/>
      <c r="S940" s="357"/>
      <c r="T940" s="357"/>
      <c r="U940" s="357"/>
      <c r="V940" s="357"/>
      <c r="W940" s="357"/>
      <c r="X940" s="357"/>
      <c r="Y940" s="357"/>
      <c r="Z940" s="357"/>
    </row>
    <row r="941" spans="1:26" ht="11.25" customHeight="1" x14ac:dyDescent="0.2">
      <c r="A941" s="357"/>
      <c r="B941" s="415"/>
      <c r="C941" s="357"/>
      <c r="D941" s="357"/>
      <c r="E941" s="357"/>
      <c r="F941" s="357"/>
      <c r="G941" s="357"/>
      <c r="H941" s="357"/>
      <c r="I941" s="357"/>
      <c r="J941" s="357"/>
      <c r="K941" s="361"/>
      <c r="L941" s="357"/>
      <c r="M941" s="357"/>
      <c r="N941" s="357"/>
      <c r="O941" s="357"/>
      <c r="P941" s="357"/>
      <c r="Q941" s="357"/>
      <c r="R941" s="357"/>
      <c r="S941" s="357"/>
      <c r="T941" s="357"/>
      <c r="U941" s="357"/>
      <c r="V941" s="357"/>
      <c r="W941" s="357"/>
      <c r="X941" s="357"/>
      <c r="Y941" s="357"/>
      <c r="Z941" s="357"/>
    </row>
    <row r="942" spans="1:26" ht="11.25" customHeight="1" x14ac:dyDescent="0.2">
      <c r="A942" s="357"/>
      <c r="B942" s="415"/>
      <c r="C942" s="357"/>
      <c r="D942" s="357"/>
      <c r="E942" s="357"/>
      <c r="F942" s="357"/>
      <c r="G942" s="357"/>
      <c r="H942" s="357"/>
      <c r="I942" s="357"/>
      <c r="J942" s="357"/>
      <c r="K942" s="361"/>
      <c r="L942" s="357"/>
      <c r="M942" s="357"/>
      <c r="N942" s="357"/>
      <c r="O942" s="357"/>
      <c r="P942" s="357"/>
      <c r="Q942" s="357"/>
      <c r="R942" s="357"/>
      <c r="S942" s="357"/>
      <c r="T942" s="357"/>
      <c r="U942" s="357"/>
      <c r="V942" s="357"/>
      <c r="W942" s="357"/>
      <c r="X942" s="357"/>
      <c r="Y942" s="357"/>
      <c r="Z942" s="357"/>
    </row>
    <row r="943" spans="1:26" ht="11.25" customHeight="1" x14ac:dyDescent="0.2">
      <c r="A943" s="357"/>
      <c r="B943" s="415"/>
      <c r="C943" s="357"/>
      <c r="D943" s="357"/>
      <c r="E943" s="357"/>
      <c r="F943" s="357"/>
      <c r="G943" s="357"/>
      <c r="H943" s="357"/>
      <c r="I943" s="357"/>
      <c r="J943" s="357"/>
      <c r="K943" s="361"/>
      <c r="L943" s="357"/>
      <c r="M943" s="357"/>
      <c r="N943" s="357"/>
      <c r="O943" s="357"/>
      <c r="P943" s="357"/>
      <c r="Q943" s="357"/>
      <c r="R943" s="357"/>
      <c r="S943" s="357"/>
      <c r="T943" s="357"/>
      <c r="U943" s="357"/>
      <c r="V943" s="357"/>
      <c r="W943" s="357"/>
      <c r="X943" s="357"/>
      <c r="Y943" s="357"/>
      <c r="Z943" s="357"/>
    </row>
    <row r="944" spans="1:26" ht="11.25" customHeight="1" x14ac:dyDescent="0.2">
      <c r="A944" s="357"/>
      <c r="B944" s="415"/>
      <c r="C944" s="357"/>
      <c r="D944" s="357"/>
      <c r="E944" s="357"/>
      <c r="F944" s="357"/>
      <c r="G944" s="357"/>
      <c r="H944" s="357"/>
      <c r="I944" s="357"/>
      <c r="J944" s="357"/>
      <c r="K944" s="361"/>
      <c r="L944" s="357"/>
      <c r="M944" s="357"/>
      <c r="N944" s="357"/>
      <c r="O944" s="357"/>
      <c r="P944" s="357"/>
      <c r="Q944" s="357"/>
      <c r="R944" s="357"/>
      <c r="S944" s="357"/>
      <c r="T944" s="357"/>
      <c r="U944" s="357"/>
      <c r="V944" s="357"/>
      <c r="W944" s="357"/>
      <c r="X944" s="357"/>
      <c r="Y944" s="357"/>
      <c r="Z944" s="357"/>
    </row>
    <row r="945" spans="1:26" ht="11.25" customHeight="1" x14ac:dyDescent="0.2">
      <c r="A945" s="357"/>
      <c r="B945" s="415"/>
      <c r="C945" s="357"/>
      <c r="D945" s="357"/>
      <c r="E945" s="357"/>
      <c r="F945" s="357"/>
      <c r="G945" s="357"/>
      <c r="H945" s="357"/>
      <c r="I945" s="357"/>
      <c r="J945" s="357"/>
      <c r="K945" s="361"/>
      <c r="L945" s="357"/>
      <c r="M945" s="357"/>
      <c r="N945" s="357"/>
      <c r="O945" s="357"/>
      <c r="P945" s="357"/>
      <c r="Q945" s="357"/>
      <c r="R945" s="357"/>
      <c r="S945" s="357"/>
      <c r="T945" s="357"/>
      <c r="U945" s="357"/>
      <c r="V945" s="357"/>
      <c r="W945" s="357"/>
      <c r="X945" s="357"/>
      <c r="Y945" s="357"/>
      <c r="Z945" s="357"/>
    </row>
    <row r="946" spans="1:26" ht="11.25" customHeight="1" x14ac:dyDescent="0.2">
      <c r="A946" s="357"/>
      <c r="B946" s="415"/>
      <c r="C946" s="357"/>
      <c r="D946" s="357"/>
      <c r="E946" s="357"/>
      <c r="F946" s="357"/>
      <c r="G946" s="357"/>
      <c r="H946" s="357"/>
      <c r="I946" s="357"/>
      <c r="J946" s="357"/>
      <c r="K946" s="361"/>
      <c r="L946" s="357"/>
      <c r="M946" s="357"/>
      <c r="N946" s="357"/>
      <c r="O946" s="357"/>
      <c r="P946" s="357"/>
      <c r="Q946" s="357"/>
      <c r="R946" s="357"/>
      <c r="S946" s="357"/>
      <c r="T946" s="357"/>
      <c r="U946" s="357"/>
      <c r="V946" s="357"/>
      <c r="W946" s="357"/>
      <c r="X946" s="357"/>
      <c r="Y946" s="357"/>
      <c r="Z946" s="357"/>
    </row>
    <row r="947" spans="1:26" ht="11.25" customHeight="1" x14ac:dyDescent="0.2">
      <c r="A947" s="357"/>
      <c r="B947" s="415"/>
      <c r="C947" s="357"/>
      <c r="D947" s="357"/>
      <c r="E947" s="357"/>
      <c r="F947" s="357"/>
      <c r="G947" s="357"/>
      <c r="H947" s="357"/>
      <c r="I947" s="357"/>
      <c r="J947" s="357"/>
      <c r="K947" s="361"/>
      <c r="L947" s="357"/>
      <c r="M947" s="357"/>
      <c r="N947" s="357"/>
      <c r="O947" s="357"/>
      <c r="P947" s="357"/>
      <c r="Q947" s="357"/>
      <c r="R947" s="357"/>
      <c r="S947" s="357"/>
      <c r="T947" s="357"/>
      <c r="U947" s="357"/>
      <c r="V947" s="357"/>
      <c r="W947" s="357"/>
      <c r="X947" s="357"/>
      <c r="Y947" s="357"/>
      <c r="Z947" s="357"/>
    </row>
    <row r="948" spans="1:26" ht="11.25" customHeight="1" x14ac:dyDescent="0.2">
      <c r="A948" s="357"/>
      <c r="B948" s="415"/>
      <c r="C948" s="357"/>
      <c r="D948" s="357"/>
      <c r="E948" s="357"/>
      <c r="F948" s="357"/>
      <c r="G948" s="357"/>
      <c r="H948" s="357"/>
      <c r="I948" s="357"/>
      <c r="J948" s="357"/>
      <c r="K948" s="361"/>
      <c r="L948" s="357"/>
      <c r="M948" s="357"/>
      <c r="N948" s="357"/>
      <c r="O948" s="357"/>
      <c r="P948" s="357"/>
      <c r="Q948" s="357"/>
      <c r="R948" s="357"/>
      <c r="S948" s="357"/>
      <c r="T948" s="357"/>
      <c r="U948" s="357"/>
      <c r="V948" s="357"/>
      <c r="W948" s="357"/>
      <c r="X948" s="357"/>
      <c r="Y948" s="357"/>
      <c r="Z948" s="357"/>
    </row>
    <row r="949" spans="1:26" ht="11.25" customHeight="1" x14ac:dyDescent="0.2">
      <c r="A949" s="357"/>
      <c r="B949" s="415"/>
      <c r="C949" s="357"/>
      <c r="D949" s="357"/>
      <c r="E949" s="357"/>
      <c r="F949" s="357"/>
      <c r="G949" s="357"/>
      <c r="H949" s="357"/>
      <c r="I949" s="357"/>
      <c r="J949" s="357"/>
      <c r="K949" s="361"/>
      <c r="L949" s="357"/>
      <c r="M949" s="357"/>
      <c r="N949" s="357"/>
      <c r="O949" s="357"/>
      <c r="P949" s="357"/>
      <c r="Q949" s="357"/>
      <c r="R949" s="357"/>
      <c r="S949" s="357"/>
      <c r="T949" s="357"/>
      <c r="U949" s="357"/>
      <c r="V949" s="357"/>
      <c r="W949" s="357"/>
      <c r="X949" s="357"/>
      <c r="Y949" s="357"/>
      <c r="Z949" s="357"/>
    </row>
    <row r="950" spans="1:26" ht="11.25" customHeight="1" x14ac:dyDescent="0.2">
      <c r="A950" s="357"/>
      <c r="B950" s="415"/>
      <c r="C950" s="357"/>
      <c r="D950" s="357"/>
      <c r="E950" s="357"/>
      <c r="F950" s="357"/>
      <c r="G950" s="357"/>
      <c r="H950" s="357"/>
      <c r="I950" s="357"/>
      <c r="J950" s="357"/>
      <c r="K950" s="361"/>
      <c r="L950" s="357"/>
      <c r="M950" s="357"/>
      <c r="N950" s="357"/>
      <c r="O950" s="357"/>
      <c r="P950" s="357"/>
      <c r="Q950" s="357"/>
      <c r="R950" s="357"/>
      <c r="S950" s="357"/>
      <c r="T950" s="357"/>
      <c r="U950" s="357"/>
      <c r="V950" s="357"/>
      <c r="W950" s="357"/>
      <c r="X950" s="357"/>
      <c r="Y950" s="357"/>
      <c r="Z950" s="357"/>
    </row>
    <row r="951" spans="1:26" ht="11.25" customHeight="1" x14ac:dyDescent="0.2">
      <c r="A951" s="357"/>
      <c r="B951" s="415"/>
      <c r="C951" s="357"/>
      <c r="D951" s="357"/>
      <c r="E951" s="357"/>
      <c r="F951" s="357"/>
      <c r="G951" s="357"/>
      <c r="H951" s="357"/>
      <c r="I951" s="357"/>
      <c r="J951" s="357"/>
      <c r="K951" s="361"/>
      <c r="L951" s="357"/>
      <c r="M951" s="357"/>
      <c r="N951" s="357"/>
      <c r="O951" s="357"/>
      <c r="P951" s="357"/>
      <c r="Q951" s="357"/>
      <c r="R951" s="357"/>
      <c r="S951" s="357"/>
      <c r="T951" s="357"/>
      <c r="U951" s="357"/>
      <c r="V951" s="357"/>
      <c r="W951" s="357"/>
      <c r="X951" s="357"/>
      <c r="Y951" s="357"/>
      <c r="Z951" s="357"/>
    </row>
    <row r="952" spans="1:26" ht="11.25" customHeight="1" x14ac:dyDescent="0.2">
      <c r="A952" s="357"/>
      <c r="B952" s="415"/>
      <c r="C952" s="357"/>
      <c r="D952" s="357"/>
      <c r="E952" s="357"/>
      <c r="F952" s="357"/>
      <c r="G952" s="357"/>
      <c r="H952" s="357"/>
      <c r="I952" s="357"/>
      <c r="J952" s="357"/>
      <c r="K952" s="361"/>
      <c r="L952" s="357"/>
      <c r="M952" s="357"/>
      <c r="N952" s="357"/>
      <c r="O952" s="357"/>
      <c r="P952" s="357"/>
      <c r="Q952" s="357"/>
      <c r="R952" s="357"/>
      <c r="S952" s="357"/>
      <c r="T952" s="357"/>
      <c r="U952" s="357"/>
      <c r="V952" s="357"/>
      <c r="W952" s="357"/>
      <c r="X952" s="357"/>
      <c r="Y952" s="357"/>
      <c r="Z952" s="357"/>
    </row>
    <row r="953" spans="1:26" ht="11.25" customHeight="1" x14ac:dyDescent="0.2">
      <c r="A953" s="357"/>
      <c r="B953" s="415"/>
      <c r="C953" s="357"/>
      <c r="D953" s="357"/>
      <c r="E953" s="357"/>
      <c r="F953" s="357"/>
      <c r="G953" s="357"/>
      <c r="H953" s="357"/>
      <c r="I953" s="357"/>
      <c r="J953" s="357"/>
      <c r="K953" s="361"/>
      <c r="L953" s="357"/>
      <c r="M953" s="357"/>
      <c r="N953" s="357"/>
      <c r="O953" s="357"/>
      <c r="P953" s="357"/>
      <c r="Q953" s="357"/>
      <c r="R953" s="357"/>
      <c r="S953" s="357"/>
      <c r="T953" s="357"/>
      <c r="U953" s="357"/>
      <c r="V953" s="357"/>
      <c r="W953" s="357"/>
      <c r="X953" s="357"/>
      <c r="Y953" s="357"/>
      <c r="Z953" s="357"/>
    </row>
    <row r="954" spans="1:26" ht="11.25" customHeight="1" x14ac:dyDescent="0.2">
      <c r="A954" s="357"/>
      <c r="B954" s="415"/>
      <c r="C954" s="357"/>
      <c r="D954" s="357"/>
      <c r="E954" s="357"/>
      <c r="F954" s="357"/>
      <c r="G954" s="357"/>
      <c r="H954" s="357"/>
      <c r="I954" s="357"/>
      <c r="J954" s="357"/>
      <c r="K954" s="361"/>
      <c r="L954" s="357"/>
      <c r="M954" s="357"/>
      <c r="N954" s="357"/>
      <c r="O954" s="357"/>
      <c r="P954" s="357"/>
      <c r="Q954" s="357"/>
      <c r="R954" s="357"/>
      <c r="S954" s="357"/>
      <c r="T954" s="357"/>
      <c r="U954" s="357"/>
      <c r="V954" s="357"/>
      <c r="W954" s="357"/>
      <c r="X954" s="357"/>
      <c r="Y954" s="357"/>
      <c r="Z954" s="357"/>
    </row>
    <row r="955" spans="1:26" ht="11.25" customHeight="1" x14ac:dyDescent="0.2">
      <c r="A955" s="357"/>
      <c r="B955" s="415"/>
      <c r="C955" s="357"/>
      <c r="D955" s="357"/>
      <c r="E955" s="357"/>
      <c r="F955" s="357"/>
      <c r="G955" s="357"/>
      <c r="H955" s="357"/>
      <c r="I955" s="357"/>
      <c r="J955" s="357"/>
      <c r="K955" s="361"/>
      <c r="L955" s="357"/>
      <c r="M955" s="357"/>
      <c r="N955" s="357"/>
      <c r="O955" s="357"/>
      <c r="P955" s="357"/>
      <c r="Q955" s="357"/>
      <c r="R955" s="357"/>
      <c r="S955" s="357"/>
      <c r="T955" s="357"/>
      <c r="U955" s="357"/>
      <c r="V955" s="357"/>
      <c r="W955" s="357"/>
      <c r="X955" s="357"/>
      <c r="Y955" s="357"/>
      <c r="Z955" s="357"/>
    </row>
    <row r="956" spans="1:26" ht="11.25" customHeight="1" x14ac:dyDescent="0.2">
      <c r="A956" s="357"/>
      <c r="B956" s="415"/>
      <c r="C956" s="357"/>
      <c r="D956" s="357"/>
      <c r="E956" s="357"/>
      <c r="F956" s="357"/>
      <c r="G956" s="357"/>
      <c r="H956" s="357"/>
      <c r="I956" s="357"/>
      <c r="J956" s="357"/>
      <c r="K956" s="361"/>
      <c r="L956" s="357"/>
      <c r="M956" s="357"/>
      <c r="N956" s="357"/>
      <c r="O956" s="357"/>
      <c r="P956" s="357"/>
      <c r="Q956" s="357"/>
      <c r="R956" s="357"/>
      <c r="S956" s="357"/>
      <c r="T956" s="357"/>
      <c r="U956" s="357"/>
      <c r="V956" s="357"/>
      <c r="W956" s="357"/>
      <c r="X956" s="357"/>
      <c r="Y956" s="357"/>
      <c r="Z956" s="357"/>
    </row>
    <row r="957" spans="1:26" ht="11.25" customHeight="1" x14ac:dyDescent="0.2">
      <c r="A957" s="357"/>
      <c r="B957" s="415"/>
      <c r="C957" s="357"/>
      <c r="D957" s="357"/>
      <c r="E957" s="357"/>
      <c r="F957" s="357"/>
      <c r="G957" s="357"/>
      <c r="H957" s="357"/>
      <c r="I957" s="357"/>
      <c r="J957" s="357"/>
      <c r="K957" s="361"/>
      <c r="L957" s="357"/>
      <c r="M957" s="357"/>
      <c r="N957" s="357"/>
      <c r="O957" s="357"/>
      <c r="P957" s="357"/>
      <c r="Q957" s="357"/>
      <c r="R957" s="357"/>
      <c r="S957" s="357"/>
      <c r="T957" s="357"/>
      <c r="U957" s="357"/>
      <c r="V957" s="357"/>
      <c r="W957" s="357"/>
      <c r="X957" s="357"/>
      <c r="Y957" s="357"/>
      <c r="Z957" s="357"/>
    </row>
    <row r="958" spans="1:26" ht="11.25" customHeight="1" x14ac:dyDescent="0.2">
      <c r="A958" s="357"/>
      <c r="B958" s="415"/>
      <c r="C958" s="357"/>
      <c r="D958" s="357"/>
      <c r="E958" s="357"/>
      <c r="F958" s="357"/>
      <c r="G958" s="357"/>
      <c r="H958" s="357"/>
      <c r="I958" s="357"/>
      <c r="J958" s="357"/>
      <c r="K958" s="361"/>
      <c r="L958" s="357"/>
      <c r="M958" s="357"/>
      <c r="N958" s="357"/>
      <c r="O958" s="357"/>
      <c r="P958" s="357"/>
      <c r="Q958" s="357"/>
      <c r="R958" s="357"/>
      <c r="S958" s="357"/>
      <c r="T958" s="357"/>
      <c r="U958" s="357"/>
      <c r="V958" s="357"/>
      <c r="W958" s="357"/>
      <c r="X958" s="357"/>
      <c r="Y958" s="357"/>
      <c r="Z958" s="357"/>
    </row>
    <row r="959" spans="1:26" ht="11.25" customHeight="1" x14ac:dyDescent="0.2">
      <c r="A959" s="357"/>
      <c r="B959" s="415"/>
      <c r="C959" s="357"/>
      <c r="D959" s="357"/>
      <c r="E959" s="357"/>
      <c r="F959" s="357"/>
      <c r="G959" s="357"/>
      <c r="H959" s="357"/>
      <c r="I959" s="357"/>
      <c r="J959" s="357"/>
      <c r="K959" s="361"/>
      <c r="L959" s="357"/>
      <c r="M959" s="357"/>
      <c r="N959" s="357"/>
      <c r="O959" s="357"/>
      <c r="P959" s="357"/>
      <c r="Q959" s="357"/>
      <c r="R959" s="357"/>
      <c r="S959" s="357"/>
      <c r="T959" s="357"/>
      <c r="U959" s="357"/>
      <c r="V959" s="357"/>
      <c r="W959" s="357"/>
      <c r="X959" s="357"/>
      <c r="Y959" s="357"/>
      <c r="Z959" s="357"/>
    </row>
    <row r="960" spans="1:26" ht="11.25" customHeight="1" x14ac:dyDescent="0.2">
      <c r="A960" s="357"/>
      <c r="B960" s="415"/>
      <c r="C960" s="357"/>
      <c r="D960" s="357"/>
      <c r="E960" s="357"/>
      <c r="F960" s="357"/>
      <c r="G960" s="357"/>
      <c r="H960" s="357"/>
      <c r="I960" s="357"/>
      <c r="J960" s="357"/>
      <c r="K960" s="361"/>
      <c r="L960" s="357"/>
      <c r="M960" s="357"/>
      <c r="N960" s="357"/>
      <c r="O960" s="357"/>
      <c r="P960" s="357"/>
      <c r="Q960" s="357"/>
      <c r="R960" s="357"/>
      <c r="S960" s="357"/>
      <c r="T960" s="357"/>
      <c r="U960" s="357"/>
      <c r="V960" s="357"/>
      <c r="W960" s="357"/>
      <c r="X960" s="357"/>
      <c r="Y960" s="357"/>
      <c r="Z960" s="357"/>
    </row>
    <row r="961" spans="1:26" ht="11.25" customHeight="1" x14ac:dyDescent="0.2">
      <c r="A961" s="357"/>
      <c r="B961" s="415"/>
      <c r="C961" s="357"/>
      <c r="D961" s="357"/>
      <c r="E961" s="357"/>
      <c r="F961" s="357"/>
      <c r="G961" s="357"/>
      <c r="H961" s="357"/>
      <c r="I961" s="357"/>
      <c r="J961" s="357"/>
      <c r="K961" s="361"/>
      <c r="L961" s="357"/>
      <c r="M961" s="357"/>
      <c r="N961" s="357"/>
      <c r="O961" s="357"/>
      <c r="P961" s="357"/>
      <c r="Q961" s="357"/>
      <c r="R961" s="357"/>
      <c r="S961" s="357"/>
      <c r="T961" s="357"/>
      <c r="U961" s="357"/>
      <c r="V961" s="357"/>
      <c r="W961" s="357"/>
      <c r="X961" s="357"/>
      <c r="Y961" s="357"/>
      <c r="Z961" s="357"/>
    </row>
    <row r="962" spans="1:26" ht="11.25" customHeight="1" x14ac:dyDescent="0.2">
      <c r="A962" s="357"/>
      <c r="B962" s="415"/>
      <c r="C962" s="357"/>
      <c r="D962" s="357"/>
      <c r="E962" s="357"/>
      <c r="F962" s="357"/>
      <c r="G962" s="357"/>
      <c r="H962" s="357"/>
      <c r="I962" s="357"/>
      <c r="J962" s="357"/>
      <c r="K962" s="361"/>
      <c r="L962" s="357"/>
      <c r="M962" s="357"/>
      <c r="N962" s="357"/>
      <c r="O962" s="357"/>
      <c r="P962" s="357"/>
      <c r="Q962" s="357"/>
      <c r="R962" s="357"/>
      <c r="S962" s="357"/>
      <c r="T962" s="357"/>
      <c r="U962" s="357"/>
      <c r="V962" s="357"/>
      <c r="W962" s="357"/>
      <c r="X962" s="357"/>
      <c r="Y962" s="357"/>
      <c r="Z962" s="357"/>
    </row>
    <row r="963" spans="1:26" ht="11.25" customHeight="1" x14ac:dyDescent="0.2">
      <c r="A963" s="357"/>
      <c r="B963" s="415"/>
      <c r="C963" s="357"/>
      <c r="D963" s="357"/>
      <c r="E963" s="357"/>
      <c r="F963" s="357"/>
      <c r="G963" s="357"/>
      <c r="H963" s="357"/>
      <c r="I963" s="357"/>
      <c r="J963" s="357"/>
      <c r="K963" s="361"/>
      <c r="L963" s="357"/>
      <c r="M963" s="357"/>
      <c r="N963" s="357"/>
      <c r="O963" s="357"/>
      <c r="P963" s="357"/>
      <c r="Q963" s="357"/>
      <c r="R963" s="357"/>
      <c r="S963" s="357"/>
      <c r="T963" s="357"/>
      <c r="U963" s="357"/>
      <c r="V963" s="357"/>
      <c r="W963" s="357"/>
      <c r="X963" s="357"/>
      <c r="Y963" s="357"/>
      <c r="Z963" s="357"/>
    </row>
    <row r="964" spans="1:26" ht="11.25" customHeight="1" x14ac:dyDescent="0.2">
      <c r="A964" s="357"/>
      <c r="B964" s="415"/>
      <c r="C964" s="357"/>
      <c r="D964" s="357"/>
      <c r="E964" s="357"/>
      <c r="F964" s="357"/>
      <c r="G964" s="357"/>
      <c r="H964" s="357"/>
      <c r="I964" s="357"/>
      <c r="J964" s="357"/>
      <c r="K964" s="361"/>
      <c r="L964" s="357"/>
      <c r="M964" s="357"/>
      <c r="N964" s="357"/>
      <c r="O964" s="357"/>
      <c r="P964" s="357"/>
      <c r="Q964" s="357"/>
      <c r="R964" s="357"/>
      <c r="S964" s="357"/>
      <c r="T964" s="357"/>
      <c r="U964" s="357"/>
      <c r="V964" s="357"/>
      <c r="W964" s="357"/>
      <c r="X964" s="357"/>
      <c r="Y964" s="357"/>
      <c r="Z964" s="357"/>
    </row>
    <row r="965" spans="1:26" ht="11.25" customHeight="1" x14ac:dyDescent="0.2">
      <c r="A965" s="357"/>
      <c r="B965" s="415"/>
      <c r="C965" s="357"/>
      <c r="D965" s="357"/>
      <c r="E965" s="357"/>
      <c r="F965" s="357"/>
      <c r="G965" s="357"/>
      <c r="H965" s="357"/>
      <c r="I965" s="357"/>
      <c r="J965" s="357"/>
      <c r="K965" s="361"/>
      <c r="L965" s="357"/>
      <c r="M965" s="357"/>
      <c r="N965" s="357"/>
      <c r="O965" s="357"/>
      <c r="P965" s="357"/>
      <c r="Q965" s="357"/>
      <c r="R965" s="357"/>
      <c r="S965" s="357"/>
      <c r="T965" s="357"/>
      <c r="U965" s="357"/>
      <c r="V965" s="357"/>
      <c r="W965" s="357"/>
      <c r="X965" s="357"/>
      <c r="Y965" s="357"/>
      <c r="Z965" s="357"/>
    </row>
    <row r="966" spans="1:26" ht="11.25" customHeight="1" x14ac:dyDescent="0.2">
      <c r="A966" s="357"/>
      <c r="B966" s="415"/>
      <c r="C966" s="357"/>
      <c r="D966" s="357"/>
      <c r="E966" s="357"/>
      <c r="F966" s="357"/>
      <c r="G966" s="357"/>
      <c r="H966" s="357"/>
      <c r="I966" s="357"/>
      <c r="J966" s="357"/>
      <c r="K966" s="361"/>
      <c r="L966" s="357"/>
      <c r="M966" s="357"/>
      <c r="N966" s="357"/>
      <c r="O966" s="357"/>
      <c r="P966" s="357"/>
      <c r="Q966" s="357"/>
      <c r="R966" s="357"/>
      <c r="S966" s="357"/>
      <c r="T966" s="357"/>
      <c r="U966" s="357"/>
      <c r="V966" s="357"/>
      <c r="W966" s="357"/>
      <c r="X966" s="357"/>
      <c r="Y966" s="357"/>
      <c r="Z966" s="357"/>
    </row>
    <row r="967" spans="1:26" ht="11.25" customHeight="1" x14ac:dyDescent="0.2">
      <c r="A967" s="357"/>
      <c r="B967" s="415"/>
      <c r="C967" s="357"/>
      <c r="D967" s="357"/>
      <c r="E967" s="357"/>
      <c r="F967" s="357"/>
      <c r="G967" s="357"/>
      <c r="H967" s="357"/>
      <c r="I967" s="357"/>
      <c r="J967" s="357"/>
      <c r="K967" s="361"/>
      <c r="L967" s="357"/>
      <c r="M967" s="357"/>
      <c r="N967" s="357"/>
      <c r="O967" s="357"/>
      <c r="P967" s="357"/>
      <c r="Q967" s="357"/>
      <c r="R967" s="357"/>
      <c r="S967" s="357"/>
      <c r="T967" s="357"/>
      <c r="U967" s="357"/>
      <c r="V967" s="357"/>
      <c r="W967" s="357"/>
      <c r="X967" s="357"/>
      <c r="Y967" s="357"/>
      <c r="Z967" s="357"/>
    </row>
    <row r="968" spans="1:26" ht="11.25" customHeight="1" x14ac:dyDescent="0.2">
      <c r="A968" s="357"/>
      <c r="B968" s="415"/>
      <c r="C968" s="357"/>
      <c r="D968" s="357"/>
      <c r="E968" s="357"/>
      <c r="F968" s="357"/>
      <c r="G968" s="357"/>
      <c r="H968" s="357"/>
      <c r="I968" s="357"/>
      <c r="J968" s="357"/>
      <c r="K968" s="361"/>
      <c r="L968" s="357"/>
      <c r="M968" s="357"/>
      <c r="N968" s="357"/>
      <c r="O968" s="357"/>
      <c r="P968" s="357"/>
      <c r="Q968" s="357"/>
      <c r="R968" s="357"/>
      <c r="S968" s="357"/>
      <c r="T968" s="357"/>
      <c r="U968" s="357"/>
      <c r="V968" s="357"/>
      <c r="W968" s="357"/>
      <c r="X968" s="357"/>
      <c r="Y968" s="357"/>
      <c r="Z968" s="357"/>
    </row>
    <row r="969" spans="1:26" ht="11.25" customHeight="1" x14ac:dyDescent="0.2">
      <c r="A969" s="357"/>
      <c r="B969" s="415"/>
      <c r="C969" s="357"/>
      <c r="D969" s="357"/>
      <c r="E969" s="357"/>
      <c r="F969" s="357"/>
      <c r="G969" s="357"/>
      <c r="H969" s="357"/>
      <c r="I969" s="357"/>
      <c r="J969" s="357"/>
      <c r="K969" s="361"/>
      <c r="L969" s="357"/>
      <c r="M969" s="357"/>
      <c r="N969" s="357"/>
      <c r="O969" s="357"/>
      <c r="P969" s="357"/>
      <c r="Q969" s="357"/>
      <c r="R969" s="357"/>
      <c r="S969" s="357"/>
      <c r="T969" s="357"/>
      <c r="U969" s="357"/>
      <c r="V969" s="357"/>
      <c r="W969" s="357"/>
      <c r="X969" s="357"/>
      <c r="Y969" s="357"/>
      <c r="Z969" s="357"/>
    </row>
    <row r="970" spans="1:26" ht="11.25" customHeight="1" x14ac:dyDescent="0.2">
      <c r="A970" s="357"/>
      <c r="B970" s="415"/>
      <c r="C970" s="357"/>
      <c r="D970" s="357"/>
      <c r="E970" s="357"/>
      <c r="F970" s="357"/>
      <c r="G970" s="357"/>
      <c r="H970" s="357"/>
      <c r="I970" s="357"/>
      <c r="J970" s="357"/>
      <c r="K970" s="361"/>
      <c r="L970" s="357"/>
      <c r="M970" s="357"/>
      <c r="N970" s="357"/>
      <c r="O970" s="357"/>
      <c r="P970" s="357"/>
      <c r="Q970" s="357"/>
      <c r="R970" s="357"/>
      <c r="S970" s="357"/>
      <c r="T970" s="357"/>
      <c r="U970" s="357"/>
      <c r="V970" s="357"/>
      <c r="W970" s="357"/>
      <c r="X970" s="357"/>
      <c r="Y970" s="357"/>
      <c r="Z970" s="357"/>
    </row>
    <row r="971" spans="1:26" ht="11.25" customHeight="1" x14ac:dyDescent="0.2">
      <c r="A971" s="357"/>
      <c r="B971" s="415"/>
      <c r="C971" s="357"/>
      <c r="D971" s="357"/>
      <c r="E971" s="357"/>
      <c r="F971" s="357"/>
      <c r="G971" s="357"/>
      <c r="H971" s="357"/>
      <c r="I971" s="357"/>
      <c r="J971" s="357"/>
      <c r="K971" s="361"/>
      <c r="L971" s="357"/>
      <c r="M971" s="357"/>
      <c r="N971" s="357"/>
      <c r="O971" s="357"/>
      <c r="P971" s="357"/>
      <c r="Q971" s="357"/>
      <c r="R971" s="357"/>
      <c r="S971" s="357"/>
      <c r="T971" s="357"/>
      <c r="U971" s="357"/>
      <c r="V971" s="357"/>
      <c r="W971" s="357"/>
      <c r="X971" s="357"/>
      <c r="Y971" s="357"/>
      <c r="Z971" s="357"/>
    </row>
    <row r="972" spans="1:26" ht="11.25" customHeight="1" x14ac:dyDescent="0.2">
      <c r="A972" s="357"/>
      <c r="B972" s="415"/>
      <c r="C972" s="357"/>
      <c r="D972" s="357"/>
      <c r="E972" s="357"/>
      <c r="F972" s="357"/>
      <c r="G972" s="357"/>
      <c r="H972" s="357"/>
      <c r="I972" s="357"/>
      <c r="J972" s="357"/>
      <c r="K972" s="361"/>
      <c r="L972" s="357"/>
      <c r="M972" s="357"/>
      <c r="N972" s="357"/>
      <c r="O972" s="357"/>
      <c r="P972" s="357"/>
      <c r="Q972" s="357"/>
      <c r="R972" s="357"/>
      <c r="S972" s="357"/>
      <c r="T972" s="357"/>
      <c r="U972" s="357"/>
      <c r="V972" s="357"/>
      <c r="W972" s="357"/>
      <c r="X972" s="357"/>
      <c r="Y972" s="357"/>
      <c r="Z972" s="357"/>
    </row>
    <row r="973" spans="1:26" ht="11.25" customHeight="1" x14ac:dyDescent="0.2">
      <c r="A973" s="357"/>
      <c r="B973" s="415"/>
      <c r="C973" s="357"/>
      <c r="D973" s="357"/>
      <c r="E973" s="357"/>
      <c r="F973" s="357"/>
      <c r="G973" s="357"/>
      <c r="H973" s="357"/>
      <c r="I973" s="357"/>
      <c r="J973" s="357"/>
      <c r="K973" s="361"/>
      <c r="L973" s="357"/>
      <c r="M973" s="357"/>
      <c r="N973" s="357"/>
      <c r="O973" s="357"/>
      <c r="P973" s="357"/>
      <c r="Q973" s="357"/>
      <c r="R973" s="357"/>
      <c r="S973" s="357"/>
      <c r="T973" s="357"/>
      <c r="U973" s="357"/>
      <c r="V973" s="357"/>
      <c r="W973" s="357"/>
      <c r="X973" s="357"/>
      <c r="Y973" s="357"/>
      <c r="Z973" s="357"/>
    </row>
    <row r="974" spans="1:26" ht="11.25" customHeight="1" x14ac:dyDescent="0.2">
      <c r="A974" s="357"/>
      <c r="B974" s="415"/>
      <c r="C974" s="357"/>
      <c r="D974" s="357"/>
      <c r="E974" s="357"/>
      <c r="F974" s="357"/>
      <c r="G974" s="357"/>
      <c r="H974" s="357"/>
      <c r="I974" s="357"/>
      <c r="J974" s="357"/>
      <c r="K974" s="361"/>
      <c r="L974" s="357"/>
      <c r="M974" s="357"/>
      <c r="N974" s="357"/>
      <c r="O974" s="357"/>
      <c r="P974" s="357"/>
      <c r="Q974" s="357"/>
      <c r="R974" s="357"/>
      <c r="S974" s="357"/>
      <c r="T974" s="357"/>
      <c r="U974" s="357"/>
      <c r="V974" s="357"/>
      <c r="W974" s="357"/>
      <c r="X974" s="357"/>
      <c r="Y974" s="357"/>
      <c r="Z974" s="357"/>
    </row>
    <row r="975" spans="1:26" ht="11.25" customHeight="1" x14ac:dyDescent="0.2">
      <c r="A975" s="357"/>
      <c r="B975" s="415"/>
      <c r="C975" s="357"/>
      <c r="D975" s="357"/>
      <c r="E975" s="357"/>
      <c r="F975" s="357"/>
      <c r="G975" s="357"/>
      <c r="H975" s="357"/>
      <c r="I975" s="357"/>
      <c r="J975" s="357"/>
      <c r="K975" s="361"/>
      <c r="L975" s="357"/>
      <c r="M975" s="357"/>
      <c r="N975" s="357"/>
      <c r="O975" s="357"/>
      <c r="P975" s="357"/>
      <c r="Q975" s="357"/>
      <c r="R975" s="357"/>
      <c r="S975" s="357"/>
      <c r="T975" s="357"/>
      <c r="U975" s="357"/>
      <c r="V975" s="357"/>
      <c r="W975" s="357"/>
      <c r="X975" s="357"/>
      <c r="Y975" s="357"/>
      <c r="Z975" s="357"/>
    </row>
    <row r="976" spans="1:26" ht="11.25" customHeight="1" x14ac:dyDescent="0.2">
      <c r="A976" s="357"/>
      <c r="B976" s="415"/>
      <c r="C976" s="357"/>
      <c r="D976" s="357"/>
      <c r="E976" s="357"/>
      <c r="F976" s="357"/>
      <c r="G976" s="357"/>
      <c r="H976" s="357"/>
      <c r="I976" s="357"/>
      <c r="J976" s="357"/>
      <c r="K976" s="361"/>
      <c r="L976" s="357"/>
      <c r="M976" s="357"/>
      <c r="N976" s="357"/>
      <c r="O976" s="357"/>
      <c r="P976" s="357"/>
      <c r="Q976" s="357"/>
      <c r="R976" s="357"/>
      <c r="S976" s="357"/>
      <c r="T976" s="357"/>
      <c r="U976" s="357"/>
      <c r="V976" s="357"/>
      <c r="W976" s="357"/>
      <c r="X976" s="357"/>
      <c r="Y976" s="357"/>
      <c r="Z976" s="357"/>
    </row>
    <row r="977" spans="1:26" ht="11.25" customHeight="1" x14ac:dyDescent="0.2">
      <c r="A977" s="357"/>
      <c r="B977" s="415"/>
      <c r="C977" s="357"/>
      <c r="D977" s="357"/>
      <c r="E977" s="357"/>
      <c r="F977" s="357"/>
      <c r="G977" s="357"/>
      <c r="H977" s="357"/>
      <c r="I977" s="357"/>
      <c r="J977" s="357"/>
      <c r="K977" s="361"/>
      <c r="L977" s="357"/>
      <c r="M977" s="357"/>
      <c r="N977" s="357"/>
      <c r="O977" s="357"/>
      <c r="P977" s="357"/>
      <c r="Q977" s="357"/>
      <c r="R977" s="357"/>
      <c r="S977" s="357"/>
      <c r="T977" s="357"/>
      <c r="U977" s="357"/>
      <c r="V977" s="357"/>
      <c r="W977" s="357"/>
      <c r="X977" s="357"/>
      <c r="Y977" s="357"/>
      <c r="Z977" s="357"/>
    </row>
    <row r="978" spans="1:26" ht="11.25" customHeight="1" x14ac:dyDescent="0.2">
      <c r="A978" s="357"/>
      <c r="B978" s="415"/>
      <c r="C978" s="357"/>
      <c r="D978" s="357"/>
      <c r="E978" s="357"/>
      <c r="F978" s="357"/>
      <c r="G978" s="357"/>
      <c r="H978" s="357"/>
      <c r="I978" s="357"/>
      <c r="J978" s="357"/>
      <c r="K978" s="361"/>
      <c r="L978" s="357"/>
      <c r="M978" s="357"/>
      <c r="N978" s="357"/>
      <c r="O978" s="357"/>
      <c r="P978" s="357"/>
      <c r="Q978" s="357"/>
      <c r="R978" s="357"/>
      <c r="S978" s="357"/>
      <c r="T978" s="357"/>
      <c r="U978" s="357"/>
      <c r="V978" s="357"/>
      <c r="W978" s="357"/>
      <c r="X978" s="357"/>
      <c r="Y978" s="357"/>
      <c r="Z978" s="357"/>
    </row>
    <row r="979" spans="1:26" ht="11.25" customHeight="1" x14ac:dyDescent="0.2">
      <c r="A979" s="357"/>
      <c r="B979" s="415"/>
      <c r="C979" s="357"/>
      <c r="D979" s="357"/>
      <c r="E979" s="357"/>
      <c r="F979" s="357"/>
      <c r="G979" s="357"/>
      <c r="H979" s="357"/>
      <c r="I979" s="357"/>
      <c r="J979" s="357"/>
      <c r="K979" s="361"/>
      <c r="L979" s="357"/>
      <c r="M979" s="357"/>
      <c r="N979" s="357"/>
      <c r="O979" s="357"/>
      <c r="P979" s="357"/>
      <c r="Q979" s="357"/>
      <c r="R979" s="357"/>
      <c r="S979" s="357"/>
      <c r="T979" s="357"/>
      <c r="U979" s="357"/>
      <c r="V979" s="357"/>
      <c r="W979" s="357"/>
      <c r="X979" s="357"/>
      <c r="Y979" s="357"/>
      <c r="Z979" s="357"/>
    </row>
    <row r="980" spans="1:26" ht="11.25" customHeight="1" x14ac:dyDescent="0.2">
      <c r="A980" s="357"/>
      <c r="B980" s="415"/>
      <c r="C980" s="357"/>
      <c r="D980" s="357"/>
      <c r="E980" s="357"/>
      <c r="F980" s="357"/>
      <c r="G980" s="357"/>
      <c r="H980" s="357"/>
      <c r="I980" s="357"/>
      <c r="J980" s="357"/>
      <c r="K980" s="361"/>
      <c r="L980" s="357"/>
      <c r="M980" s="357"/>
      <c r="N980" s="357"/>
      <c r="O980" s="357"/>
      <c r="P980" s="357"/>
      <c r="Q980" s="357"/>
      <c r="R980" s="357"/>
      <c r="S980" s="357"/>
      <c r="T980" s="357"/>
      <c r="U980" s="357"/>
      <c r="V980" s="357"/>
      <c r="W980" s="357"/>
      <c r="X980" s="357"/>
      <c r="Y980" s="357"/>
      <c r="Z980" s="357"/>
    </row>
    <row r="981" spans="1:26" ht="11.25" customHeight="1" x14ac:dyDescent="0.2">
      <c r="A981" s="357"/>
      <c r="B981" s="415"/>
      <c r="C981" s="357"/>
      <c r="D981" s="357"/>
      <c r="E981" s="357"/>
      <c r="F981" s="357"/>
      <c r="G981" s="357"/>
      <c r="H981" s="357"/>
      <c r="I981" s="357"/>
      <c r="J981" s="357"/>
      <c r="K981" s="361"/>
      <c r="L981" s="357"/>
      <c r="M981" s="357"/>
      <c r="N981" s="357"/>
      <c r="O981" s="357"/>
      <c r="P981" s="357"/>
      <c r="Q981" s="357"/>
      <c r="R981" s="357"/>
      <c r="S981" s="357"/>
      <c r="T981" s="357"/>
      <c r="U981" s="357"/>
      <c r="V981" s="357"/>
      <c r="W981" s="357"/>
      <c r="X981" s="357"/>
      <c r="Y981" s="357"/>
      <c r="Z981" s="357"/>
    </row>
    <row r="982" spans="1:26" ht="11.25" customHeight="1" x14ac:dyDescent="0.2">
      <c r="A982" s="357"/>
      <c r="B982" s="415"/>
      <c r="C982" s="357"/>
      <c r="D982" s="357"/>
      <c r="E982" s="357"/>
      <c r="F982" s="357"/>
      <c r="G982" s="357"/>
      <c r="H982" s="357"/>
      <c r="I982" s="357"/>
      <c r="J982" s="357"/>
      <c r="K982" s="361"/>
      <c r="L982" s="357"/>
      <c r="M982" s="357"/>
      <c r="N982" s="357"/>
      <c r="O982" s="357"/>
      <c r="P982" s="357"/>
      <c r="Q982" s="357"/>
      <c r="R982" s="357"/>
      <c r="S982" s="357"/>
      <c r="T982" s="357"/>
      <c r="U982" s="357"/>
      <c r="V982" s="357"/>
      <c r="W982" s="357"/>
      <c r="X982" s="357"/>
      <c r="Y982" s="357"/>
      <c r="Z982" s="357"/>
    </row>
    <row r="983" spans="1:26" ht="11.25" customHeight="1" x14ac:dyDescent="0.2">
      <c r="A983" s="357"/>
      <c r="B983" s="415"/>
      <c r="C983" s="357"/>
      <c r="D983" s="357"/>
      <c r="E983" s="357"/>
      <c r="F983" s="357"/>
      <c r="G983" s="357"/>
      <c r="H983" s="357"/>
      <c r="I983" s="357"/>
      <c r="J983" s="357"/>
      <c r="K983" s="361"/>
      <c r="L983" s="357"/>
      <c r="M983" s="357"/>
      <c r="N983" s="357"/>
      <c r="O983" s="357"/>
      <c r="P983" s="357"/>
      <c r="Q983" s="357"/>
      <c r="R983" s="357"/>
      <c r="S983" s="357"/>
      <c r="T983" s="357"/>
      <c r="U983" s="357"/>
      <c r="V983" s="357"/>
      <c r="W983" s="357"/>
      <c r="X983" s="357"/>
      <c r="Y983" s="357"/>
      <c r="Z983" s="357"/>
    </row>
    <row r="984" spans="1:26" ht="11.25" customHeight="1" x14ac:dyDescent="0.2">
      <c r="A984" s="357"/>
      <c r="B984" s="415"/>
      <c r="C984" s="357"/>
      <c r="D984" s="357"/>
      <c r="E984" s="357"/>
      <c r="F984" s="357"/>
      <c r="G984" s="357"/>
      <c r="H984" s="357"/>
      <c r="I984" s="357"/>
      <c r="J984" s="357"/>
      <c r="K984" s="361"/>
      <c r="L984" s="357"/>
      <c r="M984" s="357"/>
      <c r="N984" s="357"/>
      <c r="O984" s="357"/>
      <c r="P984" s="357"/>
      <c r="Q984" s="357"/>
      <c r="R984" s="357"/>
      <c r="S984" s="357"/>
      <c r="T984" s="357"/>
      <c r="U984" s="357"/>
      <c r="V984" s="357"/>
      <c r="W984" s="357"/>
      <c r="X984" s="357"/>
      <c r="Y984" s="357"/>
      <c r="Z984" s="357"/>
    </row>
    <row r="985" spans="1:26" ht="11.25" customHeight="1" x14ac:dyDescent="0.2">
      <c r="A985" s="357"/>
      <c r="B985" s="415"/>
      <c r="C985" s="357"/>
      <c r="D985" s="357"/>
      <c r="E985" s="357"/>
      <c r="F985" s="357"/>
      <c r="G985" s="357"/>
      <c r="H985" s="357"/>
      <c r="I985" s="357"/>
      <c r="J985" s="357"/>
      <c r="K985" s="361"/>
      <c r="L985" s="357"/>
      <c r="M985" s="357"/>
      <c r="N985" s="357"/>
      <c r="O985" s="357"/>
      <c r="P985" s="357"/>
      <c r="Q985" s="357"/>
      <c r="R985" s="357"/>
      <c r="S985" s="357"/>
      <c r="T985" s="357"/>
      <c r="U985" s="357"/>
      <c r="V985" s="357"/>
      <c r="W985" s="357"/>
      <c r="X985" s="357"/>
      <c r="Y985" s="357"/>
      <c r="Z985" s="357"/>
    </row>
    <row r="986" spans="1:26" ht="11.25" customHeight="1" x14ac:dyDescent="0.2">
      <c r="A986" s="357"/>
      <c r="B986" s="415"/>
      <c r="C986" s="357"/>
      <c r="D986" s="357"/>
      <c r="E986" s="357"/>
      <c r="F986" s="357"/>
      <c r="G986" s="357"/>
      <c r="H986" s="357"/>
      <c r="I986" s="357"/>
      <c r="J986" s="357"/>
      <c r="K986" s="361"/>
      <c r="L986" s="357"/>
      <c r="M986" s="357"/>
      <c r="N986" s="357"/>
      <c r="O986" s="357"/>
      <c r="P986" s="357"/>
      <c r="Q986" s="357"/>
      <c r="R986" s="357"/>
      <c r="S986" s="357"/>
      <c r="T986" s="357"/>
      <c r="U986" s="357"/>
      <c r="V986" s="357"/>
      <c r="W986" s="357"/>
      <c r="X986" s="357"/>
      <c r="Y986" s="357"/>
      <c r="Z986" s="357"/>
    </row>
    <row r="987" spans="1:26" ht="11.25" customHeight="1" x14ac:dyDescent="0.2">
      <c r="A987" s="357"/>
      <c r="B987" s="415"/>
      <c r="C987" s="357"/>
      <c r="D987" s="357"/>
      <c r="E987" s="357"/>
      <c r="F987" s="357"/>
      <c r="G987" s="357"/>
      <c r="H987" s="357"/>
      <c r="I987" s="357"/>
      <c r="J987" s="357"/>
      <c r="K987" s="361"/>
      <c r="L987" s="357"/>
      <c r="M987" s="357"/>
      <c r="N987" s="357"/>
      <c r="O987" s="357"/>
      <c r="P987" s="357"/>
      <c r="Q987" s="357"/>
      <c r="R987" s="357"/>
      <c r="S987" s="357"/>
      <c r="T987" s="357"/>
      <c r="U987" s="357"/>
      <c r="V987" s="357"/>
      <c r="W987" s="357"/>
      <c r="X987" s="357"/>
      <c r="Y987" s="357"/>
      <c r="Z987" s="357"/>
    </row>
    <row r="988" spans="1:26" ht="11.25" customHeight="1" x14ac:dyDescent="0.2">
      <c r="A988" s="357"/>
      <c r="B988" s="415"/>
      <c r="C988" s="357"/>
      <c r="D988" s="357"/>
      <c r="E988" s="357"/>
      <c r="F988" s="357"/>
      <c r="G988" s="357"/>
      <c r="H988" s="357"/>
      <c r="I988" s="357"/>
      <c r="J988" s="357"/>
      <c r="K988" s="361"/>
      <c r="L988" s="357"/>
      <c r="M988" s="357"/>
      <c r="N988" s="357"/>
      <c r="O988" s="357"/>
      <c r="P988" s="357"/>
      <c r="Q988" s="357"/>
      <c r="R988" s="357"/>
      <c r="S988" s="357"/>
      <c r="T988" s="357"/>
      <c r="U988" s="357"/>
      <c r="V988" s="357"/>
      <c r="W988" s="357"/>
      <c r="X988" s="357"/>
      <c r="Y988" s="357"/>
      <c r="Z988" s="357"/>
    </row>
    <row r="989" spans="1:26" ht="11.25" customHeight="1" x14ac:dyDescent="0.2">
      <c r="A989" s="357"/>
      <c r="B989" s="415"/>
      <c r="C989" s="357"/>
      <c r="D989" s="357"/>
      <c r="E989" s="357"/>
      <c r="F989" s="357"/>
      <c r="G989" s="357"/>
      <c r="H989" s="357"/>
      <c r="I989" s="357"/>
      <c r="J989" s="357"/>
      <c r="K989" s="361"/>
      <c r="L989" s="357"/>
      <c r="M989" s="357"/>
      <c r="N989" s="357"/>
      <c r="O989" s="357"/>
      <c r="P989" s="357"/>
      <c r="Q989" s="357"/>
      <c r="R989" s="357"/>
      <c r="S989" s="357"/>
      <c r="T989" s="357"/>
      <c r="U989" s="357"/>
      <c r="V989" s="357"/>
      <c r="W989" s="357"/>
      <c r="X989" s="357"/>
      <c r="Y989" s="357"/>
      <c r="Z989" s="357"/>
    </row>
    <row r="990" spans="1:26" ht="11.25" customHeight="1" x14ac:dyDescent="0.2">
      <c r="A990" s="357"/>
      <c r="B990" s="415"/>
      <c r="C990" s="357"/>
      <c r="D990" s="357"/>
      <c r="E990" s="357"/>
      <c r="F990" s="357"/>
      <c r="G990" s="357"/>
      <c r="H990" s="357"/>
      <c r="I990" s="357"/>
      <c r="J990" s="357"/>
      <c r="K990" s="361"/>
      <c r="L990" s="357"/>
      <c r="M990" s="357"/>
      <c r="N990" s="357"/>
      <c r="O990" s="357"/>
      <c r="P990" s="357"/>
      <c r="Q990" s="357"/>
      <c r="R990" s="357"/>
      <c r="S990" s="357"/>
      <c r="T990" s="357"/>
      <c r="U990" s="357"/>
      <c r="V990" s="357"/>
      <c r="W990" s="357"/>
      <c r="X990" s="357"/>
      <c r="Y990" s="357"/>
      <c r="Z990" s="357"/>
    </row>
    <row r="991" spans="1:26" ht="11.25" customHeight="1" x14ac:dyDescent="0.2">
      <c r="A991" s="357"/>
      <c r="B991" s="415"/>
      <c r="C991" s="357"/>
      <c r="D991" s="357"/>
      <c r="E991" s="357"/>
      <c r="F991" s="357"/>
      <c r="G991" s="357"/>
      <c r="H991" s="357"/>
      <c r="I991" s="357"/>
      <c r="J991" s="357"/>
      <c r="K991" s="361"/>
      <c r="L991" s="357"/>
      <c r="M991" s="357"/>
      <c r="N991" s="357"/>
      <c r="O991" s="357"/>
      <c r="P991" s="357"/>
      <c r="Q991" s="357"/>
      <c r="R991" s="357"/>
      <c r="S991" s="357"/>
      <c r="T991" s="357"/>
      <c r="U991" s="357"/>
      <c r="V991" s="357"/>
      <c r="W991" s="357"/>
      <c r="X991" s="357"/>
      <c r="Y991" s="357"/>
      <c r="Z991" s="357"/>
    </row>
    <row r="992" spans="1:26" ht="11.25" customHeight="1" x14ac:dyDescent="0.2">
      <c r="A992" s="357"/>
      <c r="B992" s="415"/>
      <c r="C992" s="357"/>
      <c r="D992" s="357"/>
      <c r="E992" s="357"/>
      <c r="F992" s="357"/>
      <c r="G992" s="357"/>
      <c r="H992" s="357"/>
      <c r="I992" s="357"/>
      <c r="J992" s="357"/>
      <c r="K992" s="361"/>
      <c r="L992" s="357"/>
      <c r="M992" s="357"/>
      <c r="N992" s="357"/>
      <c r="O992" s="357"/>
      <c r="P992" s="357"/>
      <c r="Q992" s="357"/>
      <c r="R992" s="357"/>
      <c r="S992" s="357"/>
      <c r="T992" s="357"/>
      <c r="U992" s="357"/>
      <c r="V992" s="357"/>
      <c r="W992" s="357"/>
      <c r="X992" s="357"/>
      <c r="Y992" s="357"/>
      <c r="Z992" s="357"/>
    </row>
    <row r="993" spans="1:26" ht="11.25" customHeight="1" x14ac:dyDescent="0.2">
      <c r="A993" s="357"/>
      <c r="B993" s="415"/>
      <c r="C993" s="357"/>
      <c r="D993" s="357"/>
      <c r="E993" s="357"/>
      <c r="F993" s="357"/>
      <c r="G993" s="357"/>
      <c r="H993" s="357"/>
      <c r="I993" s="357"/>
      <c r="J993" s="357"/>
      <c r="K993" s="361"/>
      <c r="L993" s="357"/>
      <c r="M993" s="357"/>
      <c r="N993" s="357"/>
      <c r="O993" s="357"/>
      <c r="P993" s="357"/>
      <c r="Q993" s="357"/>
      <c r="R993" s="357"/>
      <c r="S993" s="357"/>
      <c r="T993" s="357"/>
      <c r="U993" s="357"/>
      <c r="V993" s="357"/>
      <c r="W993" s="357"/>
      <c r="X993" s="357"/>
      <c r="Y993" s="357"/>
      <c r="Z993" s="357"/>
    </row>
    <row r="994" spans="1:26" ht="11.25" customHeight="1" x14ac:dyDescent="0.2">
      <c r="A994" s="357"/>
      <c r="B994" s="415"/>
      <c r="C994" s="357"/>
      <c r="D994" s="357"/>
      <c r="E994" s="357"/>
      <c r="F994" s="357"/>
      <c r="G994" s="357"/>
      <c r="H994" s="357"/>
      <c r="I994" s="357"/>
      <c r="J994" s="357"/>
      <c r="K994" s="361"/>
      <c r="L994" s="357"/>
      <c r="M994" s="357"/>
      <c r="N994" s="357"/>
      <c r="O994" s="357"/>
      <c r="P994" s="357"/>
      <c r="Q994" s="357"/>
      <c r="R994" s="357"/>
      <c r="S994" s="357"/>
      <c r="T994" s="357"/>
      <c r="U994" s="357"/>
      <c r="V994" s="357"/>
      <c r="W994" s="357"/>
      <c r="X994" s="357"/>
      <c r="Y994" s="357"/>
      <c r="Z994" s="357"/>
    </row>
    <row r="995" spans="1:26" ht="11.25" customHeight="1" x14ac:dyDescent="0.2">
      <c r="A995" s="357"/>
      <c r="B995" s="415"/>
      <c r="C995" s="357"/>
      <c r="D995" s="357"/>
      <c r="E995" s="357"/>
      <c r="F995" s="357"/>
      <c r="G995" s="357"/>
      <c r="H995" s="357"/>
      <c r="I995" s="357"/>
      <c r="J995" s="357"/>
      <c r="K995" s="361"/>
      <c r="L995" s="357"/>
      <c r="M995" s="357"/>
      <c r="N995" s="357"/>
      <c r="O995" s="357"/>
      <c r="P995" s="357"/>
      <c r="Q995" s="357"/>
      <c r="R995" s="357"/>
      <c r="S995" s="357"/>
      <c r="T995" s="357"/>
      <c r="U995" s="357"/>
      <c r="V995" s="357"/>
      <c r="W995" s="357"/>
      <c r="X995" s="357"/>
      <c r="Y995" s="357"/>
      <c r="Z995" s="357"/>
    </row>
    <row r="996" spans="1:26" ht="11.25" customHeight="1" x14ac:dyDescent="0.2">
      <c r="A996" s="357"/>
      <c r="B996" s="415"/>
      <c r="C996" s="357"/>
      <c r="D996" s="357"/>
      <c r="E996" s="357"/>
      <c r="F996" s="357"/>
      <c r="G996" s="357"/>
      <c r="H996" s="357"/>
      <c r="I996" s="357"/>
      <c r="J996" s="357"/>
      <c r="K996" s="361"/>
      <c r="L996" s="357"/>
      <c r="M996" s="357"/>
      <c r="N996" s="357"/>
      <c r="O996" s="357"/>
      <c r="P996" s="357"/>
      <c r="Q996" s="357"/>
      <c r="R996" s="357"/>
      <c r="S996" s="357"/>
      <c r="T996" s="357"/>
      <c r="U996" s="357"/>
      <c r="V996" s="357"/>
      <c r="W996" s="357"/>
      <c r="X996" s="357"/>
      <c r="Y996" s="357"/>
      <c r="Z996" s="357"/>
    </row>
    <row r="997" spans="1:26" ht="11.25" customHeight="1" x14ac:dyDescent="0.2">
      <c r="A997" s="357"/>
      <c r="B997" s="415"/>
      <c r="C997" s="357"/>
      <c r="D997" s="357"/>
      <c r="E997" s="357"/>
      <c r="F997" s="357"/>
      <c r="G997" s="357"/>
      <c r="H997" s="357"/>
      <c r="I997" s="357"/>
      <c r="J997" s="357"/>
      <c r="K997" s="361"/>
      <c r="L997" s="357"/>
      <c r="M997" s="357"/>
      <c r="N997" s="357"/>
      <c r="O997" s="357"/>
      <c r="P997" s="357"/>
      <c r="Q997" s="357"/>
      <c r="R997" s="357"/>
      <c r="S997" s="357"/>
      <c r="T997" s="357"/>
      <c r="U997" s="357"/>
      <c r="V997" s="357"/>
      <c r="W997" s="357"/>
      <c r="X997" s="357"/>
      <c r="Y997" s="357"/>
      <c r="Z997" s="357"/>
    </row>
    <row r="998" spans="1:26" ht="11.25" customHeight="1" x14ac:dyDescent="0.2">
      <c r="A998" s="357"/>
      <c r="B998" s="415"/>
      <c r="C998" s="357"/>
      <c r="D998" s="357"/>
      <c r="E998" s="357"/>
      <c r="F998" s="357"/>
      <c r="G998" s="357"/>
      <c r="H998" s="357"/>
      <c r="I998" s="357"/>
      <c r="J998" s="357"/>
      <c r="K998" s="361"/>
      <c r="L998" s="357"/>
      <c r="M998" s="357"/>
      <c r="N998" s="357"/>
      <c r="O998" s="357"/>
      <c r="P998" s="357"/>
      <c r="Q998" s="357"/>
      <c r="R998" s="357"/>
      <c r="S998" s="357"/>
      <c r="T998" s="357"/>
      <c r="U998" s="357"/>
      <c r="V998" s="357"/>
      <c r="W998" s="357"/>
      <c r="X998" s="357"/>
      <c r="Y998" s="357"/>
      <c r="Z998" s="357"/>
    </row>
    <row r="999" spans="1:26" ht="11.25" customHeight="1" x14ac:dyDescent="0.2">
      <c r="A999" s="357"/>
      <c r="B999" s="415"/>
      <c r="C999" s="357"/>
      <c r="D999" s="357"/>
      <c r="E999" s="357"/>
      <c r="F999" s="357"/>
      <c r="G999" s="357"/>
      <c r="H999" s="357"/>
      <c r="I999" s="357"/>
      <c r="J999" s="357"/>
      <c r="K999" s="361"/>
      <c r="L999" s="357"/>
      <c r="M999" s="357"/>
      <c r="N999" s="357"/>
      <c r="O999" s="357"/>
      <c r="P999" s="357"/>
      <c r="Q999" s="357"/>
      <c r="R999" s="357"/>
      <c r="S999" s="357"/>
      <c r="T999" s="357"/>
      <c r="U999" s="357"/>
      <c r="V999" s="357"/>
      <c r="W999" s="357"/>
      <c r="X999" s="357"/>
      <c r="Y999" s="357"/>
      <c r="Z999" s="357"/>
    </row>
    <row r="1000" spans="1:26" ht="11.25" customHeight="1" x14ac:dyDescent="0.2">
      <c r="A1000" s="357"/>
      <c r="B1000" s="415"/>
      <c r="C1000" s="357"/>
      <c r="D1000" s="357"/>
      <c r="E1000" s="357"/>
      <c r="F1000" s="357"/>
      <c r="G1000" s="357"/>
      <c r="H1000" s="357"/>
      <c r="I1000" s="357"/>
      <c r="J1000" s="357"/>
      <c r="K1000" s="361"/>
      <c r="L1000" s="357"/>
      <c r="M1000" s="357"/>
      <c r="N1000" s="357"/>
      <c r="O1000" s="357"/>
      <c r="P1000" s="357"/>
      <c r="Q1000" s="357"/>
      <c r="R1000" s="357"/>
      <c r="S1000" s="357"/>
      <c r="T1000" s="357"/>
      <c r="U1000" s="357"/>
      <c r="V1000" s="357"/>
      <c r="W1000" s="357"/>
      <c r="X1000" s="357"/>
      <c r="Y1000" s="357"/>
      <c r="Z1000" s="357"/>
    </row>
    <row r="1001" spans="1:26" ht="11.25" customHeight="1" x14ac:dyDescent="0.2">
      <c r="A1001" s="357"/>
      <c r="B1001" s="415"/>
      <c r="C1001" s="357"/>
      <c r="D1001" s="357"/>
      <c r="E1001" s="357"/>
      <c r="F1001" s="357"/>
      <c r="G1001" s="357"/>
      <c r="H1001" s="357"/>
      <c r="I1001" s="357"/>
      <c r="J1001" s="357"/>
      <c r="K1001" s="361"/>
      <c r="L1001" s="357"/>
      <c r="M1001" s="357"/>
      <c r="N1001" s="357"/>
      <c r="O1001" s="357"/>
      <c r="P1001" s="357"/>
      <c r="Q1001" s="357"/>
      <c r="R1001" s="357"/>
      <c r="S1001" s="357"/>
      <c r="T1001" s="357"/>
      <c r="U1001" s="357"/>
      <c r="V1001" s="357"/>
      <c r="W1001" s="357"/>
      <c r="X1001" s="357"/>
      <c r="Y1001" s="357"/>
      <c r="Z1001" s="357"/>
    </row>
    <row r="1002" spans="1:26" ht="11.25" customHeight="1" x14ac:dyDescent="0.2">
      <c r="A1002" s="357"/>
      <c r="B1002" s="415"/>
      <c r="C1002" s="357"/>
      <c r="D1002" s="357"/>
      <c r="E1002" s="357"/>
      <c r="F1002" s="357"/>
      <c r="G1002" s="357"/>
      <c r="H1002" s="357"/>
      <c r="I1002" s="357"/>
      <c r="J1002" s="357"/>
      <c r="K1002" s="361"/>
      <c r="L1002" s="357"/>
      <c r="M1002" s="357"/>
      <c r="N1002" s="357"/>
      <c r="O1002" s="357"/>
      <c r="P1002" s="357"/>
      <c r="Q1002" s="357"/>
      <c r="R1002" s="357"/>
      <c r="S1002" s="357"/>
      <c r="T1002" s="357"/>
      <c r="U1002" s="357"/>
      <c r="V1002" s="357"/>
      <c r="W1002" s="357"/>
      <c r="X1002" s="357"/>
      <c r="Y1002" s="357"/>
      <c r="Z1002" s="357"/>
    </row>
    <row r="1003" spans="1:26" ht="11.25" customHeight="1" x14ac:dyDescent="0.2">
      <c r="A1003" s="357"/>
      <c r="B1003" s="415"/>
      <c r="C1003" s="357"/>
      <c r="D1003" s="357"/>
      <c r="E1003" s="357"/>
      <c r="F1003" s="357"/>
      <c r="G1003" s="357"/>
      <c r="H1003" s="357"/>
      <c r="I1003" s="357"/>
      <c r="J1003" s="357"/>
      <c r="K1003" s="361"/>
      <c r="L1003" s="357"/>
      <c r="M1003" s="357"/>
      <c r="N1003" s="357"/>
      <c r="O1003" s="357"/>
      <c r="P1003" s="357"/>
      <c r="Q1003" s="357"/>
      <c r="R1003" s="357"/>
      <c r="S1003" s="357"/>
      <c r="T1003" s="357"/>
      <c r="U1003" s="357"/>
      <c r="V1003" s="357"/>
      <c r="W1003" s="357"/>
      <c r="X1003" s="357"/>
      <c r="Y1003" s="357"/>
      <c r="Z1003" s="357"/>
    </row>
    <row r="1004" spans="1:26" ht="11.25" customHeight="1" x14ac:dyDescent="0.2">
      <c r="A1004" s="357"/>
      <c r="B1004" s="415"/>
      <c r="C1004" s="357"/>
      <c r="D1004" s="357"/>
      <c r="E1004" s="357"/>
      <c r="F1004" s="357"/>
      <c r="G1004" s="357"/>
      <c r="H1004" s="357"/>
      <c r="I1004" s="357"/>
      <c r="J1004" s="357"/>
      <c r="K1004" s="361"/>
      <c r="L1004" s="357"/>
      <c r="M1004" s="357"/>
      <c r="N1004" s="357"/>
      <c r="O1004" s="357"/>
      <c r="P1004" s="357"/>
      <c r="Q1004" s="357"/>
      <c r="R1004" s="357"/>
      <c r="S1004" s="357"/>
      <c r="T1004" s="357"/>
      <c r="U1004" s="357"/>
      <c r="V1004" s="357"/>
      <c r="W1004" s="357"/>
      <c r="X1004" s="357"/>
      <c r="Y1004" s="357"/>
      <c r="Z1004" s="357"/>
    </row>
    <row r="1005" spans="1:26" ht="11.25" customHeight="1" x14ac:dyDescent="0.2">
      <c r="A1005" s="357"/>
      <c r="B1005" s="415"/>
      <c r="C1005" s="357"/>
      <c r="D1005" s="357"/>
      <c r="E1005" s="357"/>
      <c r="F1005" s="357"/>
      <c r="G1005" s="357"/>
      <c r="H1005" s="357"/>
      <c r="I1005" s="357"/>
      <c r="J1005" s="357"/>
      <c r="K1005" s="361"/>
      <c r="L1005" s="357"/>
      <c r="M1005" s="357"/>
      <c r="N1005" s="357"/>
      <c r="O1005" s="357"/>
      <c r="P1005" s="357"/>
      <c r="Q1005" s="357"/>
      <c r="R1005" s="357"/>
      <c r="S1005" s="357"/>
      <c r="T1005" s="357"/>
      <c r="U1005" s="357"/>
      <c r="V1005" s="357"/>
      <c r="W1005" s="357"/>
      <c r="X1005" s="357"/>
      <c r="Y1005" s="357"/>
      <c r="Z1005" s="357"/>
    </row>
    <row r="1006" spans="1:26" ht="11.25" customHeight="1" x14ac:dyDescent="0.2">
      <c r="A1006" s="357"/>
      <c r="B1006" s="415"/>
      <c r="C1006" s="357"/>
      <c r="D1006" s="357"/>
      <c r="E1006" s="357"/>
      <c r="F1006" s="357"/>
      <c r="G1006" s="357"/>
      <c r="H1006" s="357"/>
      <c r="I1006" s="357"/>
      <c r="J1006" s="357"/>
      <c r="K1006" s="361"/>
      <c r="L1006" s="357"/>
      <c r="M1006" s="357"/>
      <c r="N1006" s="357"/>
      <c r="O1006" s="357"/>
      <c r="P1006" s="357"/>
      <c r="Q1006" s="357"/>
      <c r="R1006" s="357"/>
      <c r="S1006" s="357"/>
      <c r="T1006" s="357"/>
      <c r="U1006" s="357"/>
      <c r="V1006" s="357"/>
      <c r="W1006" s="357"/>
      <c r="X1006" s="357"/>
      <c r="Y1006" s="357"/>
      <c r="Z1006" s="357"/>
    </row>
  </sheetData>
  <mergeCells count="12">
    <mergeCell ref="Q130:R130"/>
    <mergeCell ref="Q131:R131"/>
    <mergeCell ref="B135:F135"/>
    <mergeCell ref="I135:M135"/>
    <mergeCell ref="P135:S135"/>
    <mergeCell ref="Q129:R129"/>
    <mergeCell ref="A7:S7"/>
    <mergeCell ref="A8:S8"/>
    <mergeCell ref="A9:S9"/>
    <mergeCell ref="U9:U12"/>
    <mergeCell ref="A10:S10"/>
    <mergeCell ref="A11:S11"/>
  </mergeCells>
  <phoneticPr fontId="114" type="noConversion"/>
  <pageMargins left="0.7" right="0.7" top="0.75" bottom="0.75" header="0" footer="0"/>
  <pageSetup orientation="landscape"/>
  <drawing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5"/>
  <sheetViews>
    <sheetView topLeftCell="A46" zoomScale="120" zoomScaleNormal="120" workbookViewId="0">
      <selection activeCell="E48" sqref="E48"/>
    </sheetView>
  </sheetViews>
  <sheetFormatPr baseColWidth="10" defaultColWidth="14.42578125" defaultRowHeight="15" customHeight="1" x14ac:dyDescent="0.2"/>
  <cols>
    <col min="1" max="1" width="4.42578125" customWidth="1"/>
    <col min="2" max="2" width="12.5703125" customWidth="1"/>
    <col min="3" max="3" width="9.7109375" customWidth="1"/>
    <col min="4" max="4" width="9.85546875" customWidth="1"/>
    <col min="5" max="5" width="12.7109375" customWidth="1"/>
    <col min="6" max="6" width="9.5703125" customWidth="1"/>
    <col min="7" max="7" width="14.42578125" customWidth="1"/>
    <col min="8" max="8" width="42.85546875" customWidth="1"/>
    <col min="9" max="9" width="18.42578125" customWidth="1"/>
    <col min="10" max="10" width="18.7109375" customWidth="1"/>
    <col min="11" max="11" width="17.7109375" customWidth="1"/>
    <col min="12" max="12" width="19.85546875" customWidth="1"/>
    <col min="13" max="13" width="10.85546875" customWidth="1"/>
    <col min="14" max="15" width="16" customWidth="1"/>
    <col min="16" max="16" width="9" customWidth="1"/>
    <col min="17" max="17" width="9.42578125" customWidth="1"/>
    <col min="18" max="18" width="17.5703125" customWidth="1"/>
    <col min="19" max="19" width="18" customWidth="1"/>
    <col min="20" max="20" width="10.7109375" hidden="1" customWidth="1"/>
    <col min="21" max="21" width="12.5703125" hidden="1" customWidth="1"/>
    <col min="22" max="22" width="12" hidden="1" customWidth="1"/>
    <col min="23" max="23" width="4" hidden="1" customWidth="1"/>
    <col min="24" max="25" width="10" hidden="1" customWidth="1"/>
    <col min="26" max="26" width="10" customWidth="1"/>
  </cols>
  <sheetData>
    <row r="1" spans="1:21" ht="12.75" customHeight="1" x14ac:dyDescent="0.2">
      <c r="H1" s="3"/>
    </row>
    <row r="2" spans="1:21" ht="12.75" customHeight="1" x14ac:dyDescent="0.2">
      <c r="H2" s="3"/>
    </row>
    <row r="3" spans="1:21" ht="12.75" customHeight="1" x14ac:dyDescent="0.2">
      <c r="H3" s="3"/>
    </row>
    <row r="4" spans="1:21" ht="12.75" customHeight="1" x14ac:dyDescent="0.2">
      <c r="H4" s="3"/>
      <c r="R4" s="109" t="s">
        <v>1267</v>
      </c>
    </row>
    <row r="5" spans="1:21" ht="12.75" customHeight="1" x14ac:dyDescent="0.2">
      <c r="H5" s="3"/>
    </row>
    <row r="6" spans="1:21" ht="12.75" customHeight="1" x14ac:dyDescent="0.2">
      <c r="C6" s="262"/>
      <c r="D6" s="262"/>
      <c r="E6" s="262"/>
      <c r="G6" s="2"/>
      <c r="H6" s="3"/>
    </row>
    <row r="7" spans="1:21" ht="12.75" customHeight="1" x14ac:dyDescent="0.2">
      <c r="C7" s="262"/>
      <c r="D7" s="262"/>
      <c r="E7" s="262"/>
      <c r="G7" s="2"/>
      <c r="H7" s="3"/>
    </row>
    <row r="8" spans="1:21" ht="12.75" customHeight="1" x14ac:dyDescent="0.2">
      <c r="C8" s="262"/>
      <c r="D8" s="262"/>
      <c r="E8" s="262"/>
      <c r="G8" s="2"/>
      <c r="H8" s="3"/>
    </row>
    <row r="9" spans="1:21" ht="12.75" customHeight="1" x14ac:dyDescent="0.2">
      <c r="C9" s="262"/>
      <c r="D9" s="262"/>
      <c r="E9" s="262"/>
      <c r="G9" s="2"/>
      <c r="H9" s="3"/>
    </row>
    <row r="10" spans="1:21" ht="16.5" customHeight="1" x14ac:dyDescent="0.3">
      <c r="A10" s="73"/>
      <c r="B10" s="73"/>
      <c r="C10" s="619"/>
      <c r="D10" s="619"/>
      <c r="E10" s="680"/>
      <c r="F10" s="73"/>
      <c r="G10" s="114"/>
      <c r="H10" s="210"/>
      <c r="I10" s="73"/>
      <c r="J10" s="73"/>
      <c r="K10" s="73"/>
      <c r="L10" s="73"/>
      <c r="M10" s="73"/>
      <c r="N10" s="73"/>
      <c r="O10" s="73"/>
      <c r="P10" s="73"/>
      <c r="Q10" s="73"/>
      <c r="R10" s="73"/>
      <c r="S10" s="73"/>
    </row>
    <row r="11" spans="1:21" ht="15.75" customHeight="1" x14ac:dyDescent="0.25">
      <c r="A11" s="1809" t="s">
        <v>0</v>
      </c>
      <c r="B11" s="1746"/>
      <c r="C11" s="1746"/>
      <c r="D11" s="1746"/>
      <c r="E11" s="1746"/>
      <c r="F11" s="1746"/>
      <c r="G11" s="1746"/>
      <c r="H11" s="1746"/>
      <c r="I11" s="1746"/>
      <c r="J11" s="1746"/>
      <c r="K11" s="1746"/>
      <c r="L11" s="1746"/>
      <c r="M11" s="1746"/>
      <c r="N11" s="1746"/>
      <c r="O11" s="1746"/>
      <c r="P11" s="1746"/>
      <c r="Q11" s="1746"/>
      <c r="R11" s="1746"/>
      <c r="S11" s="1747"/>
    </row>
    <row r="12" spans="1:21" ht="15.75" customHeight="1" x14ac:dyDescent="0.25">
      <c r="A12" s="1809" t="s">
        <v>1</v>
      </c>
      <c r="B12" s="1746"/>
      <c r="C12" s="1746"/>
      <c r="D12" s="1746"/>
      <c r="E12" s="1746"/>
      <c r="F12" s="1746"/>
      <c r="G12" s="1746"/>
      <c r="H12" s="1746"/>
      <c r="I12" s="1746"/>
      <c r="J12" s="1746"/>
      <c r="K12" s="1746"/>
      <c r="L12" s="1746"/>
      <c r="M12" s="1746"/>
      <c r="N12" s="1746"/>
      <c r="O12" s="1746"/>
      <c r="P12" s="1746"/>
      <c r="Q12" s="1746"/>
      <c r="R12" s="1746"/>
      <c r="S12" s="1747"/>
      <c r="U12" s="109" t="s">
        <v>109</v>
      </c>
    </row>
    <row r="13" spans="1:21" ht="15.75" customHeight="1" x14ac:dyDescent="0.25">
      <c r="A13" s="1809" t="s">
        <v>2</v>
      </c>
      <c r="B13" s="1746"/>
      <c r="C13" s="1746"/>
      <c r="D13" s="1746"/>
      <c r="E13" s="1746"/>
      <c r="F13" s="1746"/>
      <c r="G13" s="1746"/>
      <c r="H13" s="1746"/>
      <c r="I13" s="1746"/>
      <c r="J13" s="1746"/>
      <c r="K13" s="1746"/>
      <c r="L13" s="1746"/>
      <c r="M13" s="1746"/>
      <c r="N13" s="1746"/>
      <c r="O13" s="1746"/>
      <c r="P13" s="1746"/>
      <c r="Q13" s="1746"/>
      <c r="R13" s="1746"/>
      <c r="S13" s="1747"/>
      <c r="U13" s="1766">
        <v>45107</v>
      </c>
    </row>
    <row r="14" spans="1:21" ht="15.75" customHeight="1" x14ac:dyDescent="0.25">
      <c r="A14" s="1809" t="s">
        <v>1268</v>
      </c>
      <c r="B14" s="1746"/>
      <c r="C14" s="1746"/>
      <c r="D14" s="1746"/>
      <c r="E14" s="1746"/>
      <c r="F14" s="1746"/>
      <c r="G14" s="1746"/>
      <c r="H14" s="1746"/>
      <c r="I14" s="1746"/>
      <c r="J14" s="1746"/>
      <c r="K14" s="1746"/>
      <c r="L14" s="1746"/>
      <c r="M14" s="1746"/>
      <c r="N14" s="1746"/>
      <c r="O14" s="1746"/>
      <c r="P14" s="1746"/>
      <c r="Q14" s="1746"/>
      <c r="R14" s="1746"/>
      <c r="S14" s="1747"/>
      <c r="U14" s="1767"/>
    </row>
    <row r="15" spans="1:21" ht="15.75" customHeight="1" x14ac:dyDescent="0.25">
      <c r="A15" s="1810" t="str">
        <f>+'08-02BANCO DE SEMILLAS'!A11:S11</f>
        <v>30 de junio  2023</v>
      </c>
      <c r="B15" s="1803"/>
      <c r="C15" s="1803"/>
      <c r="D15" s="1803"/>
      <c r="E15" s="1803"/>
      <c r="F15" s="1803"/>
      <c r="G15" s="1803"/>
      <c r="H15" s="1803"/>
      <c r="I15" s="1803"/>
      <c r="J15" s="1803"/>
      <c r="K15" s="1803"/>
      <c r="L15" s="1803"/>
      <c r="M15" s="1803"/>
      <c r="N15" s="1803"/>
      <c r="O15" s="1803"/>
      <c r="P15" s="1803"/>
      <c r="Q15" s="1803"/>
      <c r="R15" s="1803"/>
      <c r="S15" s="1804"/>
      <c r="U15" s="1768"/>
    </row>
    <row r="16" spans="1:21" ht="15.75" hidden="1" customHeight="1" x14ac:dyDescent="0.25">
      <c r="A16" s="40"/>
      <c r="B16" s="40"/>
      <c r="C16" s="40"/>
      <c r="D16" s="40"/>
      <c r="E16" s="40"/>
      <c r="F16" s="40"/>
      <c r="G16" s="40"/>
      <c r="H16" s="681"/>
      <c r="I16" s="40"/>
      <c r="J16" s="40"/>
      <c r="K16" s="40"/>
      <c r="L16" s="40"/>
      <c r="M16" s="41"/>
      <c r="N16" s="41"/>
      <c r="O16" s="41"/>
      <c r="P16" s="41"/>
      <c r="Q16" s="41"/>
      <c r="R16" s="41"/>
      <c r="S16" s="41"/>
      <c r="T16" s="4"/>
    </row>
    <row r="17" spans="1:26" ht="15.75" customHeight="1" x14ac:dyDescent="0.25">
      <c r="A17" s="1810" t="s">
        <v>1269</v>
      </c>
      <c r="B17" s="1803"/>
      <c r="C17" s="1803"/>
      <c r="D17" s="1803"/>
      <c r="E17" s="1803"/>
      <c r="F17" s="1803"/>
      <c r="G17" s="1803"/>
      <c r="H17" s="1803"/>
      <c r="I17" s="1803"/>
      <c r="J17" s="1803"/>
      <c r="K17" s="1803"/>
      <c r="L17" s="1803"/>
      <c r="M17" s="1803"/>
      <c r="N17" s="1803"/>
      <c r="O17" s="1803"/>
      <c r="P17" s="1803"/>
      <c r="Q17" s="1803"/>
      <c r="R17" s="1803"/>
      <c r="S17" s="1804"/>
      <c r="T17" s="4"/>
    </row>
    <row r="18" spans="1:26" ht="15.75" customHeight="1" x14ac:dyDescent="0.25">
      <c r="A18" s="40"/>
      <c r="B18" s="40"/>
      <c r="C18" s="40"/>
      <c r="D18" s="40"/>
      <c r="E18" s="40"/>
      <c r="F18" s="40"/>
      <c r="G18" s="40"/>
      <c r="H18" s="681"/>
      <c r="I18" s="40"/>
      <c r="J18" s="40"/>
      <c r="K18" s="40"/>
      <c r="L18" s="40"/>
      <c r="M18" s="41"/>
      <c r="N18" s="41"/>
      <c r="O18" s="41"/>
      <c r="P18" s="41"/>
      <c r="Q18" s="41"/>
      <c r="R18" s="41"/>
      <c r="S18" s="41"/>
      <c r="T18" s="4"/>
      <c r="U18" s="136"/>
    </row>
    <row r="19" spans="1:26" ht="42.75" customHeight="1" x14ac:dyDescent="0.2">
      <c r="A19" s="88" t="s">
        <v>6</v>
      </c>
      <c r="B19" s="216" t="s">
        <v>7</v>
      </c>
      <c r="C19" s="249" t="s">
        <v>255</v>
      </c>
      <c r="D19" s="217" t="s">
        <v>9</v>
      </c>
      <c r="E19" s="217" t="s">
        <v>10</v>
      </c>
      <c r="F19" s="216" t="s">
        <v>11</v>
      </c>
      <c r="G19" s="216" t="s">
        <v>12</v>
      </c>
      <c r="H19" s="216" t="s">
        <v>13</v>
      </c>
      <c r="I19" s="216" t="s">
        <v>14</v>
      </c>
      <c r="J19" s="216" t="s">
        <v>15</v>
      </c>
      <c r="K19" s="216" t="s">
        <v>16</v>
      </c>
      <c r="L19" s="218" t="s">
        <v>17</v>
      </c>
      <c r="M19" s="218" t="s">
        <v>18</v>
      </c>
      <c r="N19" s="218" t="s">
        <v>19</v>
      </c>
      <c r="O19" s="218" t="s">
        <v>20</v>
      </c>
      <c r="P19" s="218" t="s">
        <v>21</v>
      </c>
      <c r="Q19" s="218" t="s">
        <v>22</v>
      </c>
      <c r="R19" s="219" t="str">
        <f>+'DIRECCION Y SUBDIRECCION '!R11</f>
        <v>DEPRECIACION ACUMULADA 30/06/23</v>
      </c>
      <c r="S19" s="218" t="s">
        <v>23</v>
      </c>
      <c r="T19" s="92" t="s">
        <v>24</v>
      </c>
    </row>
    <row r="20" spans="1:26" ht="12.75" customHeight="1" x14ac:dyDescent="0.2">
      <c r="A20" s="88">
        <v>1</v>
      </c>
      <c r="B20" s="333">
        <v>9</v>
      </c>
      <c r="C20" s="691" t="s">
        <v>2071</v>
      </c>
      <c r="D20" s="691">
        <v>26</v>
      </c>
      <c r="E20" s="458" t="s">
        <v>68</v>
      </c>
      <c r="F20" s="335"/>
      <c r="G20" s="335">
        <v>1</v>
      </c>
      <c r="H20" s="682" t="s">
        <v>1270</v>
      </c>
      <c r="I20" s="335"/>
      <c r="J20" s="335" t="s">
        <v>116</v>
      </c>
      <c r="K20" s="335" t="s">
        <v>1271</v>
      </c>
      <c r="L20" s="166">
        <v>5236.8100000000004</v>
      </c>
      <c r="M20" s="335">
        <v>10</v>
      </c>
      <c r="N20" s="166">
        <v>0</v>
      </c>
      <c r="O20" s="166">
        <f t="shared" ref="O20:O24" si="0">IF(M20=0,"N/A",+N20/12)</f>
        <v>0</v>
      </c>
      <c r="P20" s="239">
        <v>10</v>
      </c>
      <c r="Q20" s="239"/>
      <c r="R20" s="166">
        <v>5236.8100000000004</v>
      </c>
      <c r="S20" s="166">
        <f t="shared" ref="S20:S32" si="1">IF(M20=0,"N/A",+L20-R20)</f>
        <v>0</v>
      </c>
      <c r="T20" s="167">
        <v>617</v>
      </c>
      <c r="U20" s="683"/>
      <c r="V20" s="168"/>
      <c r="W20" s="168"/>
      <c r="X20" s="168"/>
      <c r="Y20" s="168"/>
      <c r="Z20" s="168"/>
    </row>
    <row r="21" spans="1:26" ht="12.75" customHeight="1" x14ac:dyDescent="0.25">
      <c r="A21" s="88">
        <v>2</v>
      </c>
      <c r="B21" s="230">
        <v>36819</v>
      </c>
      <c r="C21" s="1692" t="s">
        <v>2071</v>
      </c>
      <c r="D21" s="1692">
        <v>26</v>
      </c>
      <c r="E21" s="458" t="s">
        <v>68</v>
      </c>
      <c r="F21" s="232">
        <v>614679</v>
      </c>
      <c r="G21" s="232">
        <v>1</v>
      </c>
      <c r="H21" s="452" t="s">
        <v>115</v>
      </c>
      <c r="I21" s="232"/>
      <c r="J21" s="232" t="s">
        <v>116</v>
      </c>
      <c r="K21" s="232" t="s">
        <v>1271</v>
      </c>
      <c r="L21" s="166">
        <v>1295</v>
      </c>
      <c r="M21" s="335">
        <v>10</v>
      </c>
      <c r="N21" s="166">
        <v>0</v>
      </c>
      <c r="O21" s="166">
        <f t="shared" si="0"/>
        <v>0</v>
      </c>
      <c r="P21" s="239">
        <v>10</v>
      </c>
      <c r="Q21" s="239"/>
      <c r="R21" s="166">
        <v>1295</v>
      </c>
      <c r="S21" s="166">
        <f t="shared" si="1"/>
        <v>0</v>
      </c>
      <c r="T21" s="167">
        <v>617</v>
      </c>
      <c r="U21" s="168"/>
      <c r="V21" s="168"/>
      <c r="W21" s="168"/>
      <c r="X21" s="168"/>
      <c r="Y21" s="168"/>
      <c r="Z21" s="168"/>
    </row>
    <row r="22" spans="1:26" ht="12.75" customHeight="1" x14ac:dyDescent="0.2">
      <c r="A22" s="88">
        <v>3</v>
      </c>
      <c r="B22" s="333">
        <v>36889</v>
      </c>
      <c r="C22" s="691" t="s">
        <v>2071</v>
      </c>
      <c r="D22" s="691">
        <v>26</v>
      </c>
      <c r="E22" s="458" t="s">
        <v>25</v>
      </c>
      <c r="F22" s="335">
        <v>614678</v>
      </c>
      <c r="G22" s="335">
        <v>1</v>
      </c>
      <c r="H22" s="337" t="s">
        <v>1272</v>
      </c>
      <c r="I22" s="335"/>
      <c r="J22" s="335" t="s">
        <v>32</v>
      </c>
      <c r="K22" s="335" t="s">
        <v>1271</v>
      </c>
      <c r="L22" s="166">
        <v>1382.4</v>
      </c>
      <c r="M22" s="335">
        <v>10</v>
      </c>
      <c r="N22" s="166">
        <v>0</v>
      </c>
      <c r="O22" s="166">
        <f t="shared" si="0"/>
        <v>0</v>
      </c>
      <c r="P22" s="239">
        <v>10</v>
      </c>
      <c r="Q22" s="239"/>
      <c r="R22" s="166">
        <v>1382.4</v>
      </c>
      <c r="S22" s="166">
        <f t="shared" si="1"/>
        <v>0</v>
      </c>
      <c r="T22" s="167">
        <v>617</v>
      </c>
      <c r="U22" s="168"/>
      <c r="V22" s="168"/>
      <c r="W22" s="168"/>
      <c r="X22" s="168"/>
      <c r="Y22" s="168"/>
      <c r="Z22" s="168"/>
    </row>
    <row r="23" spans="1:26" ht="12.75" customHeight="1" x14ac:dyDescent="0.25">
      <c r="A23" s="88">
        <v>4</v>
      </c>
      <c r="B23" s="333">
        <v>36889</v>
      </c>
      <c r="C23" s="1692" t="s">
        <v>2071</v>
      </c>
      <c r="D23" s="1692">
        <v>26</v>
      </c>
      <c r="E23" s="458" t="s">
        <v>25</v>
      </c>
      <c r="F23" s="335">
        <v>614695</v>
      </c>
      <c r="G23" s="335">
        <v>5</v>
      </c>
      <c r="H23" s="337" t="s">
        <v>1007</v>
      </c>
      <c r="I23" s="335"/>
      <c r="J23" s="335"/>
      <c r="K23" s="335" t="s">
        <v>1271</v>
      </c>
      <c r="L23" s="166">
        <v>1475</v>
      </c>
      <c r="M23" s="335">
        <v>10</v>
      </c>
      <c r="N23" s="166">
        <v>0</v>
      </c>
      <c r="O23" s="166">
        <f t="shared" si="0"/>
        <v>0</v>
      </c>
      <c r="P23" s="239">
        <v>10</v>
      </c>
      <c r="Q23" s="239"/>
      <c r="R23" s="166">
        <v>1475</v>
      </c>
      <c r="S23" s="166">
        <f t="shared" si="1"/>
        <v>0</v>
      </c>
      <c r="T23" s="167">
        <v>617</v>
      </c>
      <c r="U23" s="168"/>
      <c r="V23" s="168"/>
      <c r="W23" s="168"/>
      <c r="X23" s="168"/>
      <c r="Y23" s="168"/>
      <c r="Z23" s="168"/>
    </row>
    <row r="24" spans="1:26" ht="12.75" customHeight="1" x14ac:dyDescent="0.2">
      <c r="A24" s="88">
        <v>5</v>
      </c>
      <c r="B24" s="333">
        <v>38349</v>
      </c>
      <c r="C24" s="691" t="s">
        <v>2071</v>
      </c>
      <c r="D24" s="691">
        <v>26</v>
      </c>
      <c r="E24" s="458" t="s">
        <v>25</v>
      </c>
      <c r="F24" s="335">
        <v>614691</v>
      </c>
      <c r="G24" s="335">
        <v>1</v>
      </c>
      <c r="H24" s="682" t="s">
        <v>1273</v>
      </c>
      <c r="I24" s="335"/>
      <c r="J24" s="335" t="s">
        <v>32</v>
      </c>
      <c r="K24" s="335" t="s">
        <v>1271</v>
      </c>
      <c r="L24" s="166">
        <v>2508.8000000000002</v>
      </c>
      <c r="M24" s="335">
        <v>10</v>
      </c>
      <c r="N24" s="166"/>
      <c r="O24" s="166">
        <f t="shared" si="0"/>
        <v>0</v>
      </c>
      <c r="P24" s="239">
        <v>10</v>
      </c>
      <c r="Q24" s="239"/>
      <c r="R24" s="166">
        <v>2508.8000000000002</v>
      </c>
      <c r="S24" s="166">
        <f t="shared" si="1"/>
        <v>0</v>
      </c>
      <c r="T24" s="167">
        <v>617</v>
      </c>
      <c r="U24" s="168"/>
      <c r="V24" s="168"/>
      <c r="W24" s="168"/>
      <c r="X24" s="168"/>
      <c r="Y24" s="168"/>
      <c r="Z24" s="168"/>
    </row>
    <row r="25" spans="1:26" ht="12.75" customHeight="1" x14ac:dyDescent="0.25">
      <c r="A25" s="88">
        <v>6</v>
      </c>
      <c r="B25" s="333">
        <v>39980</v>
      </c>
      <c r="C25" s="1692" t="s">
        <v>2071</v>
      </c>
      <c r="D25" s="1692">
        <v>26</v>
      </c>
      <c r="E25" s="458" t="s">
        <v>25</v>
      </c>
      <c r="F25" s="335">
        <v>614688</v>
      </c>
      <c r="G25" s="335">
        <v>1</v>
      </c>
      <c r="H25" s="337" t="s">
        <v>708</v>
      </c>
      <c r="I25" s="335"/>
      <c r="J25" s="335"/>
      <c r="K25" s="335" t="s">
        <v>1271</v>
      </c>
      <c r="L25" s="166">
        <v>7500</v>
      </c>
      <c r="M25" s="335">
        <v>10</v>
      </c>
      <c r="N25" s="166">
        <v>0</v>
      </c>
      <c r="O25" s="166">
        <v>0</v>
      </c>
      <c r="P25" s="239">
        <f>+DATEDIF($B25,$U$13,"y")</f>
        <v>14</v>
      </c>
      <c r="Q25" s="239"/>
      <c r="R25" s="166">
        <v>7500</v>
      </c>
      <c r="S25" s="166">
        <f t="shared" si="1"/>
        <v>0</v>
      </c>
      <c r="T25" s="167">
        <v>617</v>
      </c>
      <c r="U25" s="168"/>
      <c r="V25" s="168"/>
      <c r="W25" s="168"/>
      <c r="X25" s="168"/>
      <c r="Y25" s="168"/>
      <c r="Z25" s="168"/>
    </row>
    <row r="26" spans="1:26" ht="12.75" customHeight="1" x14ac:dyDescent="0.2">
      <c r="A26" s="88">
        <v>7</v>
      </c>
      <c r="B26" s="333">
        <v>40201</v>
      </c>
      <c r="C26" s="691" t="s">
        <v>2071</v>
      </c>
      <c r="D26" s="691">
        <v>26</v>
      </c>
      <c r="E26" s="684" t="s">
        <v>35</v>
      </c>
      <c r="F26" s="335">
        <v>620576</v>
      </c>
      <c r="G26" s="335">
        <v>1</v>
      </c>
      <c r="H26" s="337" t="s">
        <v>1274</v>
      </c>
      <c r="I26" s="335" t="s">
        <v>1275</v>
      </c>
      <c r="J26" s="335" t="s">
        <v>56</v>
      </c>
      <c r="K26" s="335" t="s">
        <v>1271</v>
      </c>
      <c r="L26" s="166">
        <v>5684</v>
      </c>
      <c r="M26" s="335">
        <v>3</v>
      </c>
      <c r="N26" s="166">
        <v>0</v>
      </c>
      <c r="O26" s="166">
        <v>0</v>
      </c>
      <c r="P26" s="239">
        <v>3</v>
      </c>
      <c r="Q26" s="239"/>
      <c r="R26" s="166">
        <v>5684</v>
      </c>
      <c r="S26" s="166">
        <f t="shared" si="1"/>
        <v>0</v>
      </c>
      <c r="T26" s="167">
        <v>614</v>
      </c>
      <c r="U26" s="168"/>
      <c r="V26" s="168"/>
      <c r="W26" s="168"/>
      <c r="X26" s="168"/>
      <c r="Y26" s="168"/>
      <c r="Z26" s="168"/>
    </row>
    <row r="27" spans="1:26" ht="12.75" customHeight="1" x14ac:dyDescent="0.25">
      <c r="A27" s="88">
        <v>8</v>
      </c>
      <c r="B27" s="333">
        <v>43032</v>
      </c>
      <c r="C27" s="1692" t="s">
        <v>2071</v>
      </c>
      <c r="D27" s="1692">
        <v>26</v>
      </c>
      <c r="E27" s="684" t="s">
        <v>35</v>
      </c>
      <c r="F27" s="335">
        <v>614901</v>
      </c>
      <c r="G27" s="335">
        <v>1</v>
      </c>
      <c r="H27" s="337" t="s">
        <v>66</v>
      </c>
      <c r="I27" s="335" t="s">
        <v>1276</v>
      </c>
      <c r="J27" s="335" t="s">
        <v>56</v>
      </c>
      <c r="K27" s="335" t="s">
        <v>1271</v>
      </c>
      <c r="L27" s="166">
        <v>26900</v>
      </c>
      <c r="M27" s="335">
        <v>3</v>
      </c>
      <c r="N27" s="166">
        <v>0</v>
      </c>
      <c r="O27" s="166">
        <f>IF(M27=0,"N/A",+N27/12)</f>
        <v>0</v>
      </c>
      <c r="P27" s="239">
        <f t="shared" ref="P27:P46" si="2">+DATEDIF($B27,$U$13,"y")</f>
        <v>5</v>
      </c>
      <c r="Q27" s="239"/>
      <c r="R27" s="166">
        <v>26900</v>
      </c>
      <c r="S27" s="166">
        <f t="shared" si="1"/>
        <v>0</v>
      </c>
      <c r="T27" s="167">
        <v>614</v>
      </c>
      <c r="U27" s="168"/>
      <c r="V27" s="168"/>
      <c r="W27" s="168"/>
      <c r="X27" s="168"/>
      <c r="Y27" s="168"/>
      <c r="Z27" s="168"/>
    </row>
    <row r="28" spans="1:26" ht="12.75" customHeight="1" x14ac:dyDescent="0.2">
      <c r="A28" s="88">
        <v>9</v>
      </c>
      <c r="B28" s="333">
        <v>40591</v>
      </c>
      <c r="C28" s="691" t="s">
        <v>2071</v>
      </c>
      <c r="D28" s="691">
        <v>26</v>
      </c>
      <c r="E28" s="458" t="s">
        <v>25</v>
      </c>
      <c r="F28" s="335">
        <v>614690</v>
      </c>
      <c r="G28" s="335">
        <v>1</v>
      </c>
      <c r="H28" s="337" t="s">
        <v>931</v>
      </c>
      <c r="I28" s="967" t="s">
        <v>1277</v>
      </c>
      <c r="J28" s="335" t="s">
        <v>45</v>
      </c>
      <c r="K28" s="335" t="s">
        <v>1271</v>
      </c>
      <c r="L28" s="166">
        <v>3845.4</v>
      </c>
      <c r="M28" s="335">
        <v>10</v>
      </c>
      <c r="N28" s="166">
        <v>0</v>
      </c>
      <c r="O28" s="166">
        <v>0</v>
      </c>
      <c r="P28" s="239">
        <v>10</v>
      </c>
      <c r="Q28" s="239"/>
      <c r="R28" s="166">
        <v>3845.4</v>
      </c>
      <c r="S28" s="166">
        <f t="shared" si="1"/>
        <v>0</v>
      </c>
      <c r="T28" s="167">
        <v>617</v>
      </c>
      <c r="U28" s="168"/>
      <c r="V28" s="168"/>
      <c r="W28" s="168"/>
      <c r="X28" s="168"/>
      <c r="Y28" s="168"/>
      <c r="Z28" s="168"/>
    </row>
    <row r="29" spans="1:26" ht="12.75" customHeight="1" x14ac:dyDescent="0.25">
      <c r="A29" s="88">
        <v>10</v>
      </c>
      <c r="B29" s="333">
        <v>40898</v>
      </c>
      <c r="C29" s="1692" t="s">
        <v>2071</v>
      </c>
      <c r="D29" s="1692">
        <v>26</v>
      </c>
      <c r="E29" s="458" t="s">
        <v>25</v>
      </c>
      <c r="F29" s="685"/>
      <c r="G29" s="335">
        <v>10</v>
      </c>
      <c r="H29" s="974" t="s">
        <v>1278</v>
      </c>
      <c r="I29" s="969"/>
      <c r="J29" s="975" t="s">
        <v>1279</v>
      </c>
      <c r="K29" s="335" t="s">
        <v>1271</v>
      </c>
      <c r="L29" s="166">
        <v>16500</v>
      </c>
      <c r="M29" s="335">
        <v>10</v>
      </c>
      <c r="N29" s="166">
        <v>0</v>
      </c>
      <c r="O29" s="166">
        <f t="shared" ref="O29:O32" si="3">IF(M29=0,"N/A",+N29/12)</f>
        <v>0</v>
      </c>
      <c r="P29" s="239">
        <f t="shared" si="2"/>
        <v>11</v>
      </c>
      <c r="Q29" s="239"/>
      <c r="R29" s="166">
        <v>16500</v>
      </c>
      <c r="S29" s="166">
        <f t="shared" si="1"/>
        <v>0</v>
      </c>
      <c r="T29" s="167">
        <v>617</v>
      </c>
      <c r="U29" s="168"/>
      <c r="V29" s="168"/>
      <c r="W29" s="168"/>
      <c r="X29" s="168"/>
      <c r="Y29" s="168"/>
      <c r="Z29" s="168"/>
    </row>
    <row r="30" spans="1:26" ht="12.75" customHeight="1" x14ac:dyDescent="0.2">
      <c r="A30" s="88">
        <v>11</v>
      </c>
      <c r="B30" s="333">
        <v>41455</v>
      </c>
      <c r="C30" s="691" t="s">
        <v>2071</v>
      </c>
      <c r="D30" s="691">
        <v>26</v>
      </c>
      <c r="E30" s="684" t="s">
        <v>25</v>
      </c>
      <c r="F30" s="686"/>
      <c r="G30" s="335">
        <v>1</v>
      </c>
      <c r="H30" s="687" t="s">
        <v>1280</v>
      </c>
      <c r="I30" s="976"/>
      <c r="J30" s="686"/>
      <c r="K30" s="335" t="s">
        <v>1271</v>
      </c>
      <c r="L30" s="166">
        <v>5310</v>
      </c>
      <c r="M30" s="335">
        <v>10</v>
      </c>
      <c r="N30" s="166">
        <f t="shared" ref="N30:N32" si="4">IF(M30=0,"N/A",+L30/M30)</f>
        <v>531</v>
      </c>
      <c r="O30" s="166">
        <f t="shared" si="3"/>
        <v>44.25</v>
      </c>
      <c r="P30" s="239">
        <f t="shared" si="2"/>
        <v>10</v>
      </c>
      <c r="Q30" s="239">
        <f t="shared" ref="Q30:Q46" si="5">+DATEDIF($B30,$U$13,"ym")</f>
        <v>0</v>
      </c>
      <c r="R30" s="166">
        <f t="shared" ref="R30:R32" si="6">IF(M30=0,"N/A",+N30*P30+O30*Q30)</f>
        <v>5310</v>
      </c>
      <c r="S30" s="166">
        <f t="shared" si="1"/>
        <v>0</v>
      </c>
      <c r="T30" s="167">
        <v>617</v>
      </c>
      <c r="U30" s="168"/>
      <c r="V30" s="168"/>
      <c r="W30" s="168"/>
      <c r="X30" s="168"/>
      <c r="Y30" s="168"/>
      <c r="Z30" s="168"/>
    </row>
    <row r="31" spans="1:26" ht="12.75" customHeight="1" x14ac:dyDescent="0.25">
      <c r="A31" s="88">
        <v>12</v>
      </c>
      <c r="B31" s="333">
        <v>41926</v>
      </c>
      <c r="C31" s="1692" t="s">
        <v>2071</v>
      </c>
      <c r="D31" s="1692">
        <v>26</v>
      </c>
      <c r="E31" s="458" t="s">
        <v>25</v>
      </c>
      <c r="F31" s="335">
        <v>614680</v>
      </c>
      <c r="G31" s="335">
        <v>1</v>
      </c>
      <c r="H31" s="337" t="s">
        <v>393</v>
      </c>
      <c r="I31" s="335"/>
      <c r="J31" s="335"/>
      <c r="K31" s="335" t="s">
        <v>1271</v>
      </c>
      <c r="L31" s="166">
        <v>9032.9</v>
      </c>
      <c r="M31" s="335">
        <v>10</v>
      </c>
      <c r="N31" s="166">
        <f t="shared" si="4"/>
        <v>903.29</v>
      </c>
      <c r="O31" s="166">
        <f t="shared" si="3"/>
        <v>75.274166666666659</v>
      </c>
      <c r="P31" s="239">
        <f t="shared" si="2"/>
        <v>8</v>
      </c>
      <c r="Q31" s="239">
        <f t="shared" si="5"/>
        <v>8</v>
      </c>
      <c r="R31" s="166">
        <f t="shared" si="6"/>
        <v>7828.5133333333333</v>
      </c>
      <c r="S31" s="166">
        <f t="shared" si="1"/>
        <v>1204.3866666666663</v>
      </c>
      <c r="T31" s="167">
        <v>617</v>
      </c>
      <c r="U31" s="168"/>
      <c r="V31" s="168"/>
      <c r="W31" s="168"/>
      <c r="X31" s="168"/>
      <c r="Y31" s="168"/>
      <c r="Z31" s="168"/>
    </row>
    <row r="32" spans="1:26" ht="12.75" customHeight="1" x14ac:dyDescent="0.2">
      <c r="A32" s="88">
        <v>13</v>
      </c>
      <c r="B32" s="333">
        <v>41926</v>
      </c>
      <c r="C32" s="691" t="s">
        <v>2071</v>
      </c>
      <c r="D32" s="691">
        <v>26</v>
      </c>
      <c r="E32" s="458" t="s">
        <v>25</v>
      </c>
      <c r="F32" s="335"/>
      <c r="G32" s="335">
        <v>1</v>
      </c>
      <c r="H32" s="337" t="s">
        <v>1281</v>
      </c>
      <c r="I32" s="335"/>
      <c r="J32" s="335"/>
      <c r="K32" s="335" t="s">
        <v>1271</v>
      </c>
      <c r="L32" s="166">
        <v>4559.5200000000004</v>
      </c>
      <c r="M32" s="335">
        <v>10</v>
      </c>
      <c r="N32" s="166">
        <f t="shared" si="4"/>
        <v>455.95200000000006</v>
      </c>
      <c r="O32" s="166">
        <f t="shared" si="3"/>
        <v>37.996000000000002</v>
      </c>
      <c r="P32" s="239">
        <f t="shared" si="2"/>
        <v>8</v>
      </c>
      <c r="Q32" s="239">
        <f t="shared" si="5"/>
        <v>8</v>
      </c>
      <c r="R32" s="166">
        <f t="shared" si="6"/>
        <v>3951.5840000000003</v>
      </c>
      <c r="S32" s="166">
        <f t="shared" si="1"/>
        <v>607.93600000000015</v>
      </c>
      <c r="T32" s="167">
        <v>617</v>
      </c>
      <c r="U32" s="168"/>
      <c r="V32" s="168"/>
      <c r="W32" s="168"/>
      <c r="X32" s="168"/>
      <c r="Y32" s="168"/>
      <c r="Z32" s="168"/>
    </row>
    <row r="33" spans="1:26" ht="13.5" customHeight="1" x14ac:dyDescent="0.25">
      <c r="A33" s="88">
        <v>14</v>
      </c>
      <c r="B33" s="333">
        <v>41799</v>
      </c>
      <c r="C33" s="1692" t="s">
        <v>2071</v>
      </c>
      <c r="D33" s="1692">
        <v>26</v>
      </c>
      <c r="E33" s="458" t="s">
        <v>35</v>
      </c>
      <c r="F33" s="335">
        <v>620638</v>
      </c>
      <c r="G33" s="335">
        <v>1</v>
      </c>
      <c r="H33" s="337" t="s">
        <v>41</v>
      </c>
      <c r="I33" s="167"/>
      <c r="J33" s="335"/>
      <c r="K33" s="335" t="s">
        <v>1271</v>
      </c>
      <c r="L33" s="166">
        <v>2388</v>
      </c>
      <c r="M33" s="335">
        <v>3</v>
      </c>
      <c r="N33" s="166">
        <v>0</v>
      </c>
      <c r="O33" s="166">
        <v>0</v>
      </c>
      <c r="P33" s="239">
        <f t="shared" si="2"/>
        <v>9</v>
      </c>
      <c r="Q33" s="239">
        <f t="shared" si="5"/>
        <v>0</v>
      </c>
      <c r="R33" s="166">
        <v>2388</v>
      </c>
      <c r="S33" s="166">
        <f>+L33-R33</f>
        <v>0</v>
      </c>
      <c r="T33" s="167">
        <v>614</v>
      </c>
      <c r="U33" s="168"/>
      <c r="V33" s="168"/>
      <c r="W33" s="168"/>
      <c r="X33" s="168"/>
      <c r="Y33" s="168"/>
      <c r="Z33" s="168"/>
    </row>
    <row r="34" spans="1:26" ht="13.5" customHeight="1" x14ac:dyDescent="0.2">
      <c r="A34" s="88">
        <v>15</v>
      </c>
      <c r="B34" s="333">
        <v>42500</v>
      </c>
      <c r="C34" s="691" t="s">
        <v>2071</v>
      </c>
      <c r="D34" s="691">
        <v>26</v>
      </c>
      <c r="E34" s="458" t="s">
        <v>35</v>
      </c>
      <c r="F34" s="335">
        <v>570416</v>
      </c>
      <c r="G34" s="335">
        <v>1</v>
      </c>
      <c r="H34" s="337" t="s">
        <v>432</v>
      </c>
      <c r="I34" s="167" t="s">
        <v>433</v>
      </c>
      <c r="J34" s="335" t="s">
        <v>149</v>
      </c>
      <c r="K34" s="335" t="s">
        <v>1271</v>
      </c>
      <c r="L34" s="166">
        <v>5323.45</v>
      </c>
      <c r="M34" s="335">
        <v>5</v>
      </c>
      <c r="N34" s="166">
        <f>IF(M34=0,"N/A",+L34/M34)</f>
        <v>1064.69</v>
      </c>
      <c r="O34" s="166">
        <f>IF(M34=0,"N/A",+N34/12)</f>
        <v>88.724166666666676</v>
      </c>
      <c r="P34" s="239">
        <f t="shared" si="2"/>
        <v>7</v>
      </c>
      <c r="Q34" s="239">
        <f t="shared" si="5"/>
        <v>1</v>
      </c>
      <c r="R34" s="166">
        <v>5323.45</v>
      </c>
      <c r="S34" s="166">
        <f t="shared" ref="S34:S41" si="7">IF(M34=0,"N/A",+L34-R34)</f>
        <v>0</v>
      </c>
      <c r="T34" s="167">
        <v>614</v>
      </c>
      <c r="U34" s="168"/>
      <c r="V34" s="168"/>
      <c r="W34" s="168"/>
      <c r="X34" s="168"/>
      <c r="Y34" s="168"/>
      <c r="Z34" s="168"/>
    </row>
    <row r="35" spans="1:26" ht="16.5" customHeight="1" x14ac:dyDescent="0.25">
      <c r="A35" s="88">
        <v>16</v>
      </c>
      <c r="B35" s="333">
        <v>42205</v>
      </c>
      <c r="C35" s="1692" t="s">
        <v>2071</v>
      </c>
      <c r="D35" s="1692">
        <v>26</v>
      </c>
      <c r="E35" s="458" t="s">
        <v>126</v>
      </c>
      <c r="F35" s="458"/>
      <c r="G35" s="458">
        <v>1</v>
      </c>
      <c r="H35" s="458" t="s">
        <v>218</v>
      </c>
      <c r="I35" s="458" t="s">
        <v>1282</v>
      </c>
      <c r="J35" s="458" t="s">
        <v>129</v>
      </c>
      <c r="K35" s="458" t="s">
        <v>1271</v>
      </c>
      <c r="L35" s="166">
        <v>4150.0600000000004</v>
      </c>
      <c r="M35" s="458">
        <v>3</v>
      </c>
      <c r="N35" s="166">
        <f>IF(M35=0,"N/A",+L35/M35)</f>
        <v>1383.3533333333335</v>
      </c>
      <c r="O35" s="166">
        <f>IF(M35=0,"N/A",+N35/12)</f>
        <v>115.27944444444445</v>
      </c>
      <c r="P35" s="239">
        <f t="shared" si="2"/>
        <v>7</v>
      </c>
      <c r="Q35" s="239">
        <f t="shared" si="5"/>
        <v>11</v>
      </c>
      <c r="R35" s="166">
        <v>4150.0600000000004</v>
      </c>
      <c r="S35" s="166">
        <f t="shared" si="7"/>
        <v>0</v>
      </c>
      <c r="T35" s="167">
        <v>617</v>
      </c>
      <c r="U35" s="168"/>
      <c r="V35" s="168"/>
      <c r="W35" s="168"/>
      <c r="X35" s="168"/>
      <c r="Y35" s="168"/>
      <c r="Z35" s="168"/>
    </row>
    <row r="36" spans="1:26" ht="12.75" customHeight="1" x14ac:dyDescent="0.2">
      <c r="A36" s="88">
        <v>17</v>
      </c>
      <c r="B36" s="333">
        <v>42275</v>
      </c>
      <c r="C36" s="691" t="s">
        <v>2071</v>
      </c>
      <c r="D36" s="691">
        <v>26</v>
      </c>
      <c r="E36" s="684" t="s">
        <v>35</v>
      </c>
      <c r="F36" s="335">
        <v>614682</v>
      </c>
      <c r="G36" s="335">
        <v>1</v>
      </c>
      <c r="H36" s="337" t="s">
        <v>62</v>
      </c>
      <c r="I36" s="335"/>
      <c r="J36" s="335" t="s">
        <v>64</v>
      </c>
      <c r="K36" s="335" t="s">
        <v>1271</v>
      </c>
      <c r="L36" s="166">
        <v>2695.01</v>
      </c>
      <c r="M36" s="335">
        <v>3</v>
      </c>
      <c r="N36" s="166">
        <v>0</v>
      </c>
      <c r="O36" s="166">
        <v>0</v>
      </c>
      <c r="P36" s="239">
        <f t="shared" si="2"/>
        <v>7</v>
      </c>
      <c r="Q36" s="239">
        <f t="shared" si="5"/>
        <v>9</v>
      </c>
      <c r="R36" s="166">
        <v>2695.01</v>
      </c>
      <c r="S36" s="166">
        <f t="shared" si="7"/>
        <v>0</v>
      </c>
      <c r="T36" s="167">
        <v>614</v>
      </c>
      <c r="U36" s="168"/>
      <c r="V36" s="168"/>
      <c r="W36" s="168"/>
      <c r="X36" s="168"/>
      <c r="Y36" s="168"/>
      <c r="Z36" s="168"/>
    </row>
    <row r="37" spans="1:26" ht="12.75" customHeight="1" x14ac:dyDescent="0.25">
      <c r="A37" s="88">
        <v>18</v>
      </c>
      <c r="B37" s="333">
        <v>42800</v>
      </c>
      <c r="C37" s="1692" t="s">
        <v>2071</v>
      </c>
      <c r="D37" s="1692">
        <v>26</v>
      </c>
      <c r="E37" s="686" t="s">
        <v>25</v>
      </c>
      <c r="F37" s="335">
        <v>614681</v>
      </c>
      <c r="G37" s="335">
        <v>1</v>
      </c>
      <c r="H37" s="337" t="s">
        <v>730</v>
      </c>
      <c r="I37" s="335" t="s">
        <v>731</v>
      </c>
      <c r="J37" s="335"/>
      <c r="K37" s="335" t="s">
        <v>1271</v>
      </c>
      <c r="L37" s="166">
        <v>3610.8</v>
      </c>
      <c r="M37" s="335">
        <v>10</v>
      </c>
      <c r="N37" s="166">
        <f t="shared" ref="N37:N42" si="8">IF(M37=0,"N/A",+L37/M37)</f>
        <v>361.08000000000004</v>
      </c>
      <c r="O37" s="166">
        <f t="shared" ref="O37:O42" si="9">IF(M37=0,"N/A",+N37/12)</f>
        <v>30.090000000000003</v>
      </c>
      <c r="P37" s="239">
        <f t="shared" si="2"/>
        <v>6</v>
      </c>
      <c r="Q37" s="239">
        <f t="shared" si="5"/>
        <v>3</v>
      </c>
      <c r="R37" s="166">
        <f t="shared" ref="R37:R41" si="10">IF(M37=0,"N/A",+N37*P37+O37*Q37)</f>
        <v>2256.7500000000005</v>
      </c>
      <c r="S37" s="166">
        <f t="shared" si="7"/>
        <v>1354.0499999999997</v>
      </c>
      <c r="T37" s="167">
        <v>617</v>
      </c>
      <c r="U37" s="168"/>
      <c r="V37" s="168"/>
      <c r="W37" s="168"/>
      <c r="X37" s="168"/>
      <c r="Y37" s="168"/>
      <c r="Z37" s="168"/>
    </row>
    <row r="38" spans="1:26" s="890" customFormat="1" ht="16.5" customHeight="1" x14ac:dyDescent="0.2">
      <c r="A38" s="88">
        <v>19</v>
      </c>
      <c r="B38" s="333">
        <v>43035</v>
      </c>
      <c r="C38" s="691" t="s">
        <v>2071</v>
      </c>
      <c r="D38" s="691">
        <v>26</v>
      </c>
      <c r="E38" s="686" t="s">
        <v>68</v>
      </c>
      <c r="F38" s="692"/>
      <c r="G38" s="335">
        <v>1</v>
      </c>
      <c r="H38" s="337" t="s">
        <v>566</v>
      </c>
      <c r="I38" s="335" t="s">
        <v>1283</v>
      </c>
      <c r="J38" s="335" t="s">
        <v>71</v>
      </c>
      <c r="K38" s="335" t="s">
        <v>1271</v>
      </c>
      <c r="L38" s="166">
        <v>7807</v>
      </c>
      <c r="M38" s="335">
        <v>5</v>
      </c>
      <c r="N38" s="166">
        <f t="shared" si="8"/>
        <v>1561.4</v>
      </c>
      <c r="O38" s="166">
        <v>0</v>
      </c>
      <c r="P38" s="239">
        <f t="shared" si="2"/>
        <v>5</v>
      </c>
      <c r="Q38" s="239">
        <f t="shared" si="5"/>
        <v>8</v>
      </c>
      <c r="R38" s="166">
        <f t="shared" si="10"/>
        <v>7807</v>
      </c>
      <c r="S38" s="166">
        <f t="shared" si="7"/>
        <v>0</v>
      </c>
      <c r="T38" s="167">
        <v>617</v>
      </c>
      <c r="U38" s="168"/>
      <c r="V38" s="168"/>
      <c r="W38" s="168"/>
      <c r="X38" s="168"/>
      <c r="Y38" s="168"/>
      <c r="Z38" s="168"/>
    </row>
    <row r="39" spans="1:26" s="890" customFormat="1" ht="12.75" customHeight="1" x14ac:dyDescent="0.25">
      <c r="A39" s="88">
        <v>20</v>
      </c>
      <c r="B39" s="333">
        <v>43035</v>
      </c>
      <c r="C39" s="1692" t="s">
        <v>2071</v>
      </c>
      <c r="D39" s="1692">
        <v>26</v>
      </c>
      <c r="E39" s="686" t="s">
        <v>68</v>
      </c>
      <c r="F39" s="335">
        <v>614686</v>
      </c>
      <c r="G39" s="335">
        <v>1</v>
      </c>
      <c r="H39" s="337" t="s">
        <v>328</v>
      </c>
      <c r="I39" s="335"/>
      <c r="J39" s="335" t="s">
        <v>544</v>
      </c>
      <c r="K39" s="335" t="s">
        <v>1271</v>
      </c>
      <c r="L39" s="166">
        <v>1678</v>
      </c>
      <c r="M39" s="335">
        <v>10</v>
      </c>
      <c r="N39" s="166">
        <f t="shared" si="8"/>
        <v>167.8</v>
      </c>
      <c r="O39" s="166">
        <f t="shared" si="9"/>
        <v>13.983333333333334</v>
      </c>
      <c r="P39" s="239">
        <f t="shared" si="2"/>
        <v>5</v>
      </c>
      <c r="Q39" s="239">
        <f t="shared" si="5"/>
        <v>8</v>
      </c>
      <c r="R39" s="166">
        <f t="shared" si="10"/>
        <v>950.86666666666667</v>
      </c>
      <c r="S39" s="166">
        <f t="shared" si="7"/>
        <v>727.13333333333333</v>
      </c>
      <c r="T39" s="167">
        <v>617</v>
      </c>
      <c r="U39" s="168"/>
      <c r="V39" s="168"/>
      <c r="W39" s="168"/>
      <c r="X39" s="168"/>
      <c r="Y39" s="168"/>
      <c r="Z39" s="168"/>
    </row>
    <row r="40" spans="1:26" s="890" customFormat="1" ht="15" customHeight="1" x14ac:dyDescent="0.3">
      <c r="A40" s="88">
        <v>21</v>
      </c>
      <c r="B40" s="333">
        <v>43048</v>
      </c>
      <c r="C40" s="691" t="s">
        <v>2071</v>
      </c>
      <c r="D40" s="691">
        <v>26</v>
      </c>
      <c r="E40" s="310" t="s">
        <v>126</v>
      </c>
      <c r="F40" s="692"/>
      <c r="G40" s="335">
        <v>1</v>
      </c>
      <c r="H40" s="337" t="s">
        <v>1284</v>
      </c>
      <c r="I40" s="335"/>
      <c r="J40" s="335" t="s">
        <v>1285</v>
      </c>
      <c r="K40" s="335" t="s">
        <v>1271</v>
      </c>
      <c r="L40" s="166">
        <v>3239.3</v>
      </c>
      <c r="M40" s="335">
        <v>10</v>
      </c>
      <c r="N40" s="166">
        <f t="shared" si="8"/>
        <v>323.93</v>
      </c>
      <c r="O40" s="166">
        <f t="shared" si="9"/>
        <v>26.994166666666668</v>
      </c>
      <c r="P40" s="239">
        <f t="shared" si="2"/>
        <v>5</v>
      </c>
      <c r="Q40" s="239">
        <f t="shared" si="5"/>
        <v>7</v>
      </c>
      <c r="R40" s="166">
        <f t="shared" si="10"/>
        <v>1808.6091666666669</v>
      </c>
      <c r="S40" s="166">
        <f t="shared" si="7"/>
        <v>1430.6908333333333</v>
      </c>
      <c r="T40" s="167">
        <v>619</v>
      </c>
      <c r="U40" s="168" t="s">
        <v>737</v>
      </c>
      <c r="V40" s="169">
        <v>43154</v>
      </c>
      <c r="W40" s="168">
        <v>95</v>
      </c>
      <c r="X40" s="168"/>
      <c r="Y40" s="168"/>
      <c r="Z40" s="168"/>
    </row>
    <row r="41" spans="1:26" s="890" customFormat="1" ht="15" customHeight="1" x14ac:dyDescent="0.3">
      <c r="A41" s="88">
        <v>22</v>
      </c>
      <c r="B41" s="1681">
        <v>43689</v>
      </c>
      <c r="C41" s="1692" t="s">
        <v>2071</v>
      </c>
      <c r="D41" s="1692">
        <v>26</v>
      </c>
      <c r="E41" s="1682" t="s">
        <v>57</v>
      </c>
      <c r="F41" s="967">
        <v>768894</v>
      </c>
      <c r="G41" s="967">
        <v>1</v>
      </c>
      <c r="H41" s="1683" t="s">
        <v>76</v>
      </c>
      <c r="I41" s="967" t="s">
        <v>77</v>
      </c>
      <c r="J41" s="967" t="s">
        <v>78</v>
      </c>
      <c r="K41" s="967" t="s">
        <v>1171</v>
      </c>
      <c r="L41" s="599">
        <v>3961.4133999999999</v>
      </c>
      <c r="M41" s="967">
        <v>3</v>
      </c>
      <c r="N41" s="599">
        <f t="shared" si="8"/>
        <v>1320.4711333333332</v>
      </c>
      <c r="O41" s="599">
        <v>0</v>
      </c>
      <c r="P41" s="239">
        <f t="shared" si="2"/>
        <v>3</v>
      </c>
      <c r="Q41" s="239">
        <f t="shared" si="5"/>
        <v>10</v>
      </c>
      <c r="R41" s="599">
        <f t="shared" si="10"/>
        <v>3961.4133999999995</v>
      </c>
      <c r="S41" s="599">
        <f t="shared" si="7"/>
        <v>4.5474735088646412E-13</v>
      </c>
      <c r="T41" s="600">
        <v>616</v>
      </c>
      <c r="U41" s="168"/>
      <c r="V41" s="169"/>
      <c r="W41" s="168"/>
      <c r="X41" s="168"/>
      <c r="Y41" s="168"/>
      <c r="Z41" s="168"/>
    </row>
    <row r="42" spans="1:26" s="890" customFormat="1" ht="15" customHeight="1" x14ac:dyDescent="0.3">
      <c r="A42" s="88">
        <v>23</v>
      </c>
      <c r="B42" s="968">
        <v>44693</v>
      </c>
      <c r="C42" s="691" t="s">
        <v>2071</v>
      </c>
      <c r="D42" s="691">
        <v>26</v>
      </c>
      <c r="E42" s="970" t="s">
        <v>68</v>
      </c>
      <c r="F42" s="969" t="s">
        <v>1374</v>
      </c>
      <c r="G42" s="969">
        <v>1</v>
      </c>
      <c r="H42" s="971" t="s">
        <v>1807</v>
      </c>
      <c r="I42" s="969"/>
      <c r="J42" s="969"/>
      <c r="K42" s="969" t="s">
        <v>1271</v>
      </c>
      <c r="L42" s="972">
        <v>4416.1499999999996</v>
      </c>
      <c r="M42" s="969">
        <v>10</v>
      </c>
      <c r="N42" s="972">
        <f t="shared" si="8"/>
        <v>441.61499999999995</v>
      </c>
      <c r="O42" s="972">
        <f t="shared" si="9"/>
        <v>36.801249999999996</v>
      </c>
      <c r="P42" s="239">
        <f t="shared" si="2"/>
        <v>1</v>
      </c>
      <c r="Q42" s="239">
        <f t="shared" si="5"/>
        <v>1</v>
      </c>
      <c r="R42" s="599">
        <f t="shared" ref="R42:R43" si="11">IF(M42=0,"N/A",+N42*P42+O42*Q42)</f>
        <v>478.41624999999993</v>
      </c>
      <c r="S42" s="599">
        <f t="shared" ref="S42:S43" si="12">IF(M42=0,"N/A",+L42-R42)</f>
        <v>3937.7337499999999</v>
      </c>
      <c r="T42" s="973">
        <v>619</v>
      </c>
      <c r="U42" s="965"/>
      <c r="V42" s="966"/>
      <c r="W42" s="965"/>
      <c r="X42" s="965"/>
      <c r="Y42" s="965"/>
      <c r="Z42" s="965"/>
    </row>
    <row r="43" spans="1:26" s="890" customFormat="1" ht="15" customHeight="1" x14ac:dyDescent="0.3">
      <c r="A43" s="88">
        <v>24</v>
      </c>
      <c r="B43" s="968">
        <v>44748</v>
      </c>
      <c r="C43" s="1692" t="s">
        <v>2071</v>
      </c>
      <c r="D43" s="1692">
        <v>26</v>
      </c>
      <c r="E43" s="970" t="s">
        <v>366</v>
      </c>
      <c r="F43" s="969" t="s">
        <v>1374</v>
      </c>
      <c r="G43" s="969">
        <v>1</v>
      </c>
      <c r="H43" s="971" t="s">
        <v>1838</v>
      </c>
      <c r="I43" s="969"/>
      <c r="J43" s="969" t="s">
        <v>827</v>
      </c>
      <c r="K43" s="1137" t="s">
        <v>1271</v>
      </c>
      <c r="L43" s="1138">
        <v>20937.740000000002</v>
      </c>
      <c r="M43" s="1137">
        <v>10</v>
      </c>
      <c r="N43" s="1138">
        <f t="shared" ref="N43:N46" si="13">IF(M43=0,"N/A",+L43/M43)</f>
        <v>2093.7740000000003</v>
      </c>
      <c r="O43" s="1138">
        <f t="shared" ref="O43:O46" si="14">IF(M43=0,"N/A",+N43/12)</f>
        <v>174.4811666666667</v>
      </c>
      <c r="P43" s="239">
        <f t="shared" si="2"/>
        <v>0</v>
      </c>
      <c r="Q43" s="239">
        <f t="shared" si="5"/>
        <v>11</v>
      </c>
      <c r="R43" s="1139">
        <f t="shared" si="11"/>
        <v>1919.2928333333336</v>
      </c>
      <c r="S43" s="1140">
        <f t="shared" si="12"/>
        <v>19018.447166666669</v>
      </c>
      <c r="T43" s="973">
        <v>619</v>
      </c>
      <c r="U43" s="965"/>
      <c r="V43" s="966"/>
      <c r="W43" s="965"/>
      <c r="X43" s="965"/>
      <c r="Y43" s="965"/>
      <c r="Z43" s="965"/>
    </row>
    <row r="44" spans="1:26" s="890" customFormat="1" ht="15" customHeight="1" x14ac:dyDescent="0.3">
      <c r="A44" s="88">
        <v>25</v>
      </c>
      <c r="B44" s="1684">
        <v>44921</v>
      </c>
      <c r="C44" s="691" t="s">
        <v>2071</v>
      </c>
      <c r="D44" s="691">
        <v>26</v>
      </c>
      <c r="E44" s="1685" t="s">
        <v>1890</v>
      </c>
      <c r="F44" s="1137" t="s">
        <v>1374</v>
      </c>
      <c r="G44" s="1137">
        <v>6</v>
      </c>
      <c r="H44" s="1686" t="s">
        <v>1889</v>
      </c>
      <c r="I44" s="1137"/>
      <c r="J44" s="1137"/>
      <c r="K44" s="1137" t="s">
        <v>1271</v>
      </c>
      <c r="L44" s="1138">
        <v>62332.32</v>
      </c>
      <c r="M44" s="1137">
        <v>5</v>
      </c>
      <c r="N44" s="1138">
        <f t="shared" si="13"/>
        <v>12466.464</v>
      </c>
      <c r="O44" s="1138">
        <f t="shared" si="14"/>
        <v>1038.8720000000001</v>
      </c>
      <c r="P44" s="1687">
        <f t="shared" si="2"/>
        <v>0</v>
      </c>
      <c r="Q44" s="1687">
        <f t="shared" si="5"/>
        <v>6</v>
      </c>
      <c r="R44" s="1138">
        <f t="shared" ref="R44:R46" si="15">IF(M44=0,"N/A",+N44*P44+O44*Q44)</f>
        <v>6233.232</v>
      </c>
      <c r="S44" s="1138">
        <f t="shared" ref="S44:S46" si="16">IF(M44=0,"N/A",+L44-R44)</f>
        <v>56099.088000000003</v>
      </c>
      <c r="T44" s="1688">
        <v>619</v>
      </c>
      <c r="U44" s="965"/>
      <c r="V44" s="966"/>
      <c r="W44" s="965"/>
      <c r="X44" s="965"/>
      <c r="Y44" s="965"/>
      <c r="Z44" s="965"/>
    </row>
    <row r="45" spans="1:26" ht="15" customHeight="1" x14ac:dyDescent="0.3">
      <c r="A45" s="88">
        <v>26</v>
      </c>
      <c r="B45" s="968">
        <v>45015</v>
      </c>
      <c r="C45" s="1692" t="s">
        <v>2071</v>
      </c>
      <c r="D45" s="1692">
        <v>26</v>
      </c>
      <c r="E45" s="970" t="s">
        <v>2053</v>
      </c>
      <c r="F45" s="969" t="s">
        <v>1374</v>
      </c>
      <c r="G45" s="969">
        <v>1</v>
      </c>
      <c r="H45" s="971" t="s">
        <v>2054</v>
      </c>
      <c r="I45" s="969"/>
      <c r="J45" s="969"/>
      <c r="K45" s="969" t="s">
        <v>1271</v>
      </c>
      <c r="L45" s="972">
        <v>25525.759999999998</v>
      </c>
      <c r="M45" s="969">
        <v>10</v>
      </c>
      <c r="N45" s="972">
        <f t="shared" ref="N45" si="17">IF(M45=0,"N/A",+L45/M45)</f>
        <v>2552.576</v>
      </c>
      <c r="O45" s="972">
        <f t="shared" ref="O45" si="18">IF(M45=0,"N/A",+N45/12)</f>
        <v>212.71466666666666</v>
      </c>
      <c r="P45" s="1239">
        <f t="shared" si="2"/>
        <v>0</v>
      </c>
      <c r="Q45" s="1239">
        <f t="shared" si="5"/>
        <v>3</v>
      </c>
      <c r="R45" s="972">
        <f t="shared" ref="R45" si="19">IF(M45=0,"N/A",+N45*P45+O45*Q45)</f>
        <v>638.14400000000001</v>
      </c>
      <c r="S45" s="972">
        <f t="shared" ref="S45" si="20">IF(M45=0,"N/A",+L45-R45)</f>
        <v>24887.615999999998</v>
      </c>
      <c r="T45" s="973">
        <v>619</v>
      </c>
      <c r="U45" s="965"/>
      <c r="V45" s="966"/>
      <c r="W45" s="965"/>
      <c r="X45" s="965"/>
      <c r="Y45" s="965"/>
      <c r="Z45" s="965"/>
    </row>
    <row r="46" spans="1:26" ht="15" customHeight="1" x14ac:dyDescent="0.3">
      <c r="A46" s="216">
        <v>27</v>
      </c>
      <c r="B46" s="968">
        <v>45015</v>
      </c>
      <c r="C46" s="691" t="s">
        <v>2071</v>
      </c>
      <c r="D46" s="691">
        <v>26</v>
      </c>
      <c r="E46" s="970" t="s">
        <v>126</v>
      </c>
      <c r="F46" s="969" t="s">
        <v>1374</v>
      </c>
      <c r="G46" s="969">
        <v>1</v>
      </c>
      <c r="H46" s="971" t="s">
        <v>2037</v>
      </c>
      <c r="I46" s="969"/>
      <c r="J46" s="969"/>
      <c r="K46" s="969" t="s">
        <v>1271</v>
      </c>
      <c r="L46" s="972">
        <v>17700</v>
      </c>
      <c r="M46" s="969">
        <v>10</v>
      </c>
      <c r="N46" s="972">
        <f t="shared" si="13"/>
        <v>1770</v>
      </c>
      <c r="O46" s="972">
        <f t="shared" si="14"/>
        <v>147.5</v>
      </c>
      <c r="P46" s="1239">
        <f t="shared" si="2"/>
        <v>0</v>
      </c>
      <c r="Q46" s="1239">
        <f t="shared" si="5"/>
        <v>3</v>
      </c>
      <c r="R46" s="972">
        <f t="shared" si="15"/>
        <v>442.5</v>
      </c>
      <c r="S46" s="972">
        <f t="shared" si="16"/>
        <v>17257.5</v>
      </c>
      <c r="T46" s="973">
        <v>619</v>
      </c>
      <c r="U46" s="965"/>
      <c r="V46" s="966"/>
      <c r="W46" s="965"/>
      <c r="X46" s="965"/>
      <c r="Y46" s="965"/>
      <c r="Z46" s="965"/>
    </row>
    <row r="47" spans="1:26" ht="15" customHeight="1" x14ac:dyDescent="0.3">
      <c r="A47" s="693"/>
      <c r="B47" s="693"/>
      <c r="C47" s="693"/>
      <c r="D47" s="693"/>
      <c r="E47" s="693"/>
      <c r="F47" s="693"/>
      <c r="G47" s="693"/>
      <c r="H47" s="693"/>
      <c r="I47" s="693"/>
      <c r="J47" s="693"/>
      <c r="K47" s="693"/>
      <c r="L47" s="396">
        <f>SUM(L20:L46)</f>
        <v>256994.8334</v>
      </c>
      <c r="M47" s="396"/>
      <c r="N47" s="396">
        <f>SUM(N20:N46)</f>
        <v>27397.395466666669</v>
      </c>
      <c r="O47" s="396">
        <f>SUM(O20:O46)</f>
        <v>2042.9603611111113</v>
      </c>
      <c r="P47" s="396"/>
      <c r="Q47" s="396"/>
      <c r="R47" s="396">
        <f>SUM(R20:R46)</f>
        <v>130470.25165000001</v>
      </c>
      <c r="S47" s="396">
        <f>SUM(S20:S46)</f>
        <v>126524.58175</v>
      </c>
    </row>
    <row r="48" spans="1:26" ht="15" customHeight="1" x14ac:dyDescent="0.3">
      <c r="A48" s="693"/>
      <c r="B48" s="693"/>
      <c r="C48" s="693"/>
      <c r="D48" s="693"/>
      <c r="E48" s="693"/>
      <c r="F48" s="693"/>
      <c r="G48" s="693"/>
      <c r="H48" s="693"/>
      <c r="I48" s="693"/>
      <c r="J48" s="693"/>
      <c r="K48" s="693"/>
      <c r="L48" s="73"/>
      <c r="M48" s="73"/>
      <c r="N48" s="73"/>
      <c r="O48" s="73"/>
      <c r="P48" s="73"/>
      <c r="Q48" s="73"/>
      <c r="R48" s="73"/>
      <c r="S48" s="73"/>
    </row>
    <row r="49" spans="1:19" ht="15" customHeight="1" x14ac:dyDescent="0.3">
      <c r="A49" s="693"/>
      <c r="B49" s="693"/>
      <c r="C49" s="693"/>
      <c r="D49" s="693"/>
      <c r="E49" s="693"/>
      <c r="F49" s="693"/>
      <c r="G49" s="693"/>
      <c r="H49" s="693"/>
      <c r="I49" s="693"/>
      <c r="J49" s="693"/>
      <c r="K49" s="693"/>
      <c r="L49" s="73"/>
      <c r="M49" s="73"/>
      <c r="N49" s="73"/>
      <c r="O49" s="73"/>
      <c r="P49" s="73"/>
      <c r="Q49" s="73"/>
      <c r="R49" s="73"/>
      <c r="S49" s="73"/>
    </row>
    <row r="50" spans="1:19" ht="15" customHeight="1" x14ac:dyDescent="0.3">
      <c r="A50" s="241"/>
      <c r="B50" s="73"/>
      <c r="C50" s="693"/>
      <c r="D50" s="409"/>
      <c r="E50" s="612"/>
      <c r="F50" s="73"/>
      <c r="G50" s="114"/>
      <c r="H50" s="210"/>
      <c r="I50" s="73"/>
      <c r="J50" s="73"/>
      <c r="K50" s="73"/>
      <c r="L50" s="73"/>
      <c r="M50" s="73"/>
      <c r="N50" s="73"/>
      <c r="O50" s="73"/>
      <c r="P50" s="73"/>
      <c r="Q50" s="73"/>
      <c r="R50" s="73"/>
      <c r="S50" s="73"/>
    </row>
    <row r="51" spans="1:19" ht="31.5" customHeight="1" x14ac:dyDescent="0.3">
      <c r="A51" s="241"/>
      <c r="B51" s="73"/>
      <c r="C51" s="693"/>
      <c r="D51" s="409"/>
      <c r="E51" s="612"/>
      <c r="F51" s="73"/>
      <c r="G51" s="49" t="s">
        <v>90</v>
      </c>
      <c r="H51" s="50" t="s">
        <v>91</v>
      </c>
      <c r="I51" s="50" t="s">
        <v>92</v>
      </c>
      <c r="J51" s="49" t="s">
        <v>93</v>
      </c>
      <c r="K51" s="51" t="s">
        <v>94</v>
      </c>
      <c r="L51" s="51" t="s">
        <v>95</v>
      </c>
      <c r="M51" s="73"/>
      <c r="N51" s="73"/>
      <c r="O51" s="73"/>
      <c r="P51" s="73"/>
      <c r="Q51" s="73"/>
      <c r="R51" s="73"/>
      <c r="S51" s="73"/>
    </row>
    <row r="52" spans="1:19" ht="16.5" customHeight="1" x14ac:dyDescent="0.3">
      <c r="A52" s="241"/>
      <c r="B52" s="73"/>
      <c r="C52" s="693"/>
      <c r="D52" s="409"/>
      <c r="E52" s="612"/>
      <c r="F52" s="73"/>
      <c r="G52" s="53">
        <v>611</v>
      </c>
      <c r="H52" s="54" t="s">
        <v>96</v>
      </c>
      <c r="I52" s="55">
        <f t="shared" ref="I52:I61" si="21">+SUMIF($T$1:$T$510,G52,$L$1:$L$510)</f>
        <v>0</v>
      </c>
      <c r="J52" s="55">
        <f t="shared" ref="J52:J61" si="22">+SUMIF($T$1:$T$510,G52,$R$1:$R$510)</f>
        <v>0</v>
      </c>
      <c r="K52" s="55">
        <f t="shared" ref="K52:K61" si="23">+SUMIF($T$1:$T$510,G52,$O$1:$O$510)</f>
        <v>0</v>
      </c>
      <c r="L52" s="56">
        <f t="shared" ref="L52:L61" si="24">+I52-J52</f>
        <v>0</v>
      </c>
      <c r="M52" s="73"/>
      <c r="N52" s="73"/>
      <c r="O52" s="73"/>
      <c r="P52" s="73"/>
      <c r="Q52" s="73"/>
      <c r="R52" s="73"/>
      <c r="S52" s="73"/>
    </row>
    <row r="53" spans="1:19" ht="16.5" customHeight="1" x14ac:dyDescent="0.3">
      <c r="A53" s="241"/>
      <c r="B53" s="73"/>
      <c r="C53" s="693"/>
      <c r="D53" s="409"/>
      <c r="E53" s="612"/>
      <c r="F53" s="73"/>
      <c r="G53" s="53">
        <v>612</v>
      </c>
      <c r="H53" s="54" t="s">
        <v>97</v>
      </c>
      <c r="I53" s="55">
        <f t="shared" si="21"/>
        <v>0</v>
      </c>
      <c r="J53" s="55">
        <f t="shared" si="22"/>
        <v>0</v>
      </c>
      <c r="K53" s="55">
        <f t="shared" si="23"/>
        <v>0</v>
      </c>
      <c r="L53" s="56">
        <f t="shared" si="24"/>
        <v>0</v>
      </c>
      <c r="M53" s="73"/>
      <c r="N53" s="73"/>
      <c r="O53" s="73"/>
      <c r="P53" s="73"/>
      <c r="Q53" s="73"/>
      <c r="R53" s="73"/>
      <c r="S53" s="73"/>
    </row>
    <row r="54" spans="1:19" ht="16.5" customHeight="1" x14ac:dyDescent="0.3">
      <c r="A54" s="241"/>
      <c r="B54" s="73"/>
      <c r="C54" s="693"/>
      <c r="D54" s="409"/>
      <c r="E54" s="612"/>
      <c r="F54" s="73"/>
      <c r="G54" s="53">
        <v>613</v>
      </c>
      <c r="H54" s="54" t="s">
        <v>1839</v>
      </c>
      <c r="I54" s="55">
        <f t="shared" si="21"/>
        <v>0</v>
      </c>
      <c r="J54" s="55">
        <f t="shared" si="22"/>
        <v>0</v>
      </c>
      <c r="K54" s="55">
        <f t="shared" si="23"/>
        <v>0</v>
      </c>
      <c r="L54" s="56">
        <f t="shared" si="24"/>
        <v>0</v>
      </c>
      <c r="M54" s="73"/>
      <c r="N54" s="73"/>
      <c r="O54" s="73"/>
      <c r="P54" s="73"/>
      <c r="Q54" s="73"/>
      <c r="R54" s="73"/>
      <c r="S54" s="73"/>
    </row>
    <row r="55" spans="1:19" ht="16.5" customHeight="1" x14ac:dyDescent="0.3">
      <c r="A55" s="241"/>
      <c r="B55" s="73"/>
      <c r="C55" s="693"/>
      <c r="D55" s="409"/>
      <c r="E55" s="612"/>
      <c r="F55" s="73"/>
      <c r="G55" s="53">
        <v>614</v>
      </c>
      <c r="H55" s="54" t="s">
        <v>99</v>
      </c>
      <c r="I55" s="55">
        <f t="shared" si="21"/>
        <v>42990.46</v>
      </c>
      <c r="J55" s="55">
        <f t="shared" si="22"/>
        <v>42990.46</v>
      </c>
      <c r="K55" s="55">
        <f t="shared" si="23"/>
        <v>88.724166666666676</v>
      </c>
      <c r="L55" s="56">
        <f t="shared" si="24"/>
        <v>0</v>
      </c>
      <c r="M55" s="73"/>
      <c r="N55" s="73"/>
      <c r="O55" s="73"/>
      <c r="P55" s="73"/>
      <c r="Q55" s="73"/>
      <c r="R55" s="73"/>
      <c r="S55" s="73"/>
    </row>
    <row r="56" spans="1:19" ht="16.5" customHeight="1" x14ac:dyDescent="0.3">
      <c r="A56" s="241"/>
      <c r="B56" s="73"/>
      <c r="C56" s="693"/>
      <c r="D56" s="409"/>
      <c r="E56" s="612"/>
      <c r="F56" s="73"/>
      <c r="G56" s="53">
        <v>615</v>
      </c>
      <c r="H56" s="54" t="s">
        <v>100</v>
      </c>
      <c r="I56" s="55">
        <f t="shared" si="21"/>
        <v>0</v>
      </c>
      <c r="J56" s="55">
        <f t="shared" si="22"/>
        <v>0</v>
      </c>
      <c r="K56" s="55">
        <f t="shared" si="23"/>
        <v>0</v>
      </c>
      <c r="L56" s="56">
        <f t="shared" si="24"/>
        <v>0</v>
      </c>
      <c r="M56" s="73"/>
      <c r="N56" s="73"/>
      <c r="O56" s="73"/>
      <c r="P56" s="73"/>
      <c r="Q56" s="73"/>
      <c r="R56" s="73"/>
      <c r="S56" s="73"/>
    </row>
    <row r="57" spans="1:19" ht="16.5" customHeight="1" x14ac:dyDescent="0.3">
      <c r="A57" s="241"/>
      <c r="B57" s="73"/>
      <c r="C57" s="693"/>
      <c r="D57" s="409"/>
      <c r="E57" s="612"/>
      <c r="F57" s="73"/>
      <c r="G57" s="53">
        <v>616</v>
      </c>
      <c r="H57" s="54" t="s">
        <v>101</v>
      </c>
      <c r="I57" s="55">
        <f t="shared" si="21"/>
        <v>3961.4133999999999</v>
      </c>
      <c r="J57" s="55">
        <f t="shared" si="22"/>
        <v>3961.4133999999995</v>
      </c>
      <c r="K57" s="55">
        <f t="shared" si="23"/>
        <v>0</v>
      </c>
      <c r="L57" s="56">
        <f t="shared" si="24"/>
        <v>0</v>
      </c>
      <c r="M57" s="73"/>
      <c r="N57" s="73"/>
      <c r="O57" s="73"/>
      <c r="P57" s="73"/>
      <c r="Q57" s="73"/>
      <c r="R57" s="73"/>
      <c r="S57" s="73"/>
    </row>
    <row r="58" spans="1:19" ht="16.5" customHeight="1" x14ac:dyDescent="0.3">
      <c r="A58" s="241"/>
      <c r="B58" s="73"/>
      <c r="C58" s="693"/>
      <c r="D58" s="409"/>
      <c r="E58" s="612"/>
      <c r="F58" s="73"/>
      <c r="G58" s="53">
        <v>617</v>
      </c>
      <c r="H58" s="54" t="s">
        <v>102</v>
      </c>
      <c r="I58" s="55">
        <f t="shared" si="21"/>
        <v>75891.69</v>
      </c>
      <c r="J58" s="55">
        <f t="shared" si="22"/>
        <v>71998.184000000008</v>
      </c>
      <c r="K58" s="55">
        <f t="shared" si="23"/>
        <v>316.87294444444444</v>
      </c>
      <c r="L58" s="56">
        <f t="shared" si="24"/>
        <v>3893.5059999999939</v>
      </c>
      <c r="M58" s="73"/>
      <c r="N58" s="73"/>
      <c r="O58" s="73"/>
      <c r="P58" s="73"/>
      <c r="Q58" s="73"/>
      <c r="R58" s="73"/>
      <c r="S58" s="73"/>
    </row>
    <row r="59" spans="1:19" ht="16.5" customHeight="1" x14ac:dyDescent="0.3">
      <c r="A59" s="241"/>
      <c r="B59" s="73"/>
      <c r="C59" s="693"/>
      <c r="D59" s="409"/>
      <c r="E59" s="612"/>
      <c r="F59" s="73"/>
      <c r="G59" s="53">
        <v>618</v>
      </c>
      <c r="H59" s="64" t="s">
        <v>103</v>
      </c>
      <c r="I59" s="55">
        <f t="shared" si="21"/>
        <v>0</v>
      </c>
      <c r="J59" s="55">
        <f t="shared" si="22"/>
        <v>0</v>
      </c>
      <c r="K59" s="55">
        <f t="shared" si="23"/>
        <v>0</v>
      </c>
      <c r="L59" s="56">
        <f t="shared" si="24"/>
        <v>0</v>
      </c>
      <c r="M59" s="73"/>
      <c r="N59" s="73"/>
      <c r="O59" s="73"/>
      <c r="P59" s="73"/>
      <c r="Q59" s="73"/>
      <c r="R59" s="73"/>
      <c r="S59" s="73"/>
    </row>
    <row r="60" spans="1:19" ht="16.5" customHeight="1" x14ac:dyDescent="0.3">
      <c r="A60" s="241"/>
      <c r="B60" s="73"/>
      <c r="C60" s="693"/>
      <c r="D60" s="409"/>
      <c r="E60" s="612"/>
      <c r="F60" s="73"/>
      <c r="G60" s="53">
        <v>619</v>
      </c>
      <c r="H60" s="54" t="s">
        <v>104</v>
      </c>
      <c r="I60" s="55">
        <f t="shared" si="21"/>
        <v>134151.27000000002</v>
      </c>
      <c r="J60" s="55">
        <f t="shared" si="22"/>
        <v>11520.19425</v>
      </c>
      <c r="K60" s="55">
        <f t="shared" si="23"/>
        <v>1637.3632500000001</v>
      </c>
      <c r="L60" s="56">
        <f t="shared" si="24"/>
        <v>122631.07575000002</v>
      </c>
      <c r="M60" s="73"/>
      <c r="N60" s="73"/>
      <c r="O60" s="73"/>
      <c r="P60" s="73"/>
      <c r="Q60" s="73"/>
      <c r="R60" s="73"/>
    </row>
    <row r="61" spans="1:19" ht="16.5" customHeight="1" x14ac:dyDescent="0.3">
      <c r="A61" s="241"/>
      <c r="B61" s="73"/>
      <c r="C61" s="693"/>
      <c r="D61" s="409"/>
      <c r="E61" s="612"/>
      <c r="F61" s="73"/>
      <c r="G61" s="53">
        <v>694</v>
      </c>
      <c r="H61" s="54" t="s">
        <v>105</v>
      </c>
      <c r="I61" s="55">
        <f t="shared" si="21"/>
        <v>0</v>
      </c>
      <c r="J61" s="55">
        <f t="shared" si="22"/>
        <v>0</v>
      </c>
      <c r="K61" s="55">
        <f t="shared" si="23"/>
        <v>0</v>
      </c>
      <c r="L61" s="56">
        <f t="shared" si="24"/>
        <v>0</v>
      </c>
      <c r="M61" s="73"/>
      <c r="N61" s="73"/>
      <c r="O61" s="73"/>
      <c r="P61" s="73"/>
      <c r="Q61" s="73"/>
      <c r="R61" s="73"/>
    </row>
    <row r="62" spans="1:19" ht="16.5" customHeight="1" x14ac:dyDescent="0.3">
      <c r="A62" s="379"/>
      <c r="B62" s="73"/>
      <c r="C62" s="693"/>
      <c r="D62" s="246"/>
      <c r="E62" s="619"/>
      <c r="F62" s="73"/>
      <c r="G62" s="65"/>
      <c r="H62" s="66" t="s">
        <v>124</v>
      </c>
      <c r="I62" s="527">
        <f t="shared" ref="I62:L62" si="25">SUM(I52:I61)</f>
        <v>256994.8334</v>
      </c>
      <c r="J62" s="527">
        <f t="shared" si="25"/>
        <v>130470.25165000001</v>
      </c>
      <c r="K62" s="527">
        <f t="shared" si="25"/>
        <v>2042.9603611111113</v>
      </c>
      <c r="L62" s="527">
        <f t="shared" si="25"/>
        <v>126524.58175000001</v>
      </c>
      <c r="M62" s="73"/>
      <c r="N62" s="73"/>
      <c r="O62" s="73"/>
      <c r="P62" s="73"/>
      <c r="Q62" s="73"/>
      <c r="R62" s="73"/>
    </row>
    <row r="63" spans="1:19" ht="15" customHeight="1" x14ac:dyDescent="0.3">
      <c r="A63" s="73"/>
      <c r="B63" s="73"/>
      <c r="C63" s="693"/>
      <c r="D63" s="246"/>
      <c r="E63" s="693"/>
      <c r="F63" s="71"/>
      <c r="G63" s="114"/>
      <c r="H63" s="73"/>
      <c r="I63" s="71">
        <f>+I62-L47</f>
        <v>0</v>
      </c>
      <c r="J63" s="71">
        <f>+J62-R47</f>
        <v>0</v>
      </c>
      <c r="K63" s="71">
        <f>+K62-O47</f>
        <v>0</v>
      </c>
      <c r="L63" s="71">
        <f>+L62-S47</f>
        <v>0</v>
      </c>
      <c r="M63" s="73"/>
      <c r="N63" s="73"/>
      <c r="O63" s="73"/>
      <c r="P63" s="73"/>
      <c r="Q63" s="73"/>
      <c r="R63" s="73"/>
    </row>
    <row r="64" spans="1:19" ht="15" customHeight="1" x14ac:dyDescent="0.3">
      <c r="A64" s="73"/>
      <c r="B64" s="73"/>
      <c r="C64" s="213"/>
      <c r="D64" s="213"/>
      <c r="E64" s="694"/>
      <c r="F64" s="71"/>
      <c r="G64" s="73"/>
      <c r="H64" s="210"/>
      <c r="I64" s="73"/>
      <c r="J64" s="73"/>
      <c r="K64" s="73"/>
      <c r="L64" s="73"/>
      <c r="M64" s="73"/>
      <c r="N64" s="73"/>
      <c r="O64" s="73"/>
      <c r="P64" s="73"/>
      <c r="Q64" s="73"/>
      <c r="R64" s="73"/>
      <c r="S64" s="73"/>
    </row>
    <row r="65" spans="1:26" ht="15" customHeight="1" x14ac:dyDescent="0.3">
      <c r="A65" s="73"/>
      <c r="B65" s="73"/>
      <c r="C65" s="213"/>
      <c r="D65" s="213"/>
      <c r="E65" s="694"/>
      <c r="F65" s="71"/>
      <c r="G65" s="73"/>
      <c r="H65" s="210"/>
      <c r="I65" s="73"/>
      <c r="J65" s="73"/>
      <c r="K65" s="73"/>
      <c r="L65" s="73"/>
      <c r="M65" s="73"/>
      <c r="N65" s="73"/>
      <c r="O65" s="73"/>
      <c r="P65" s="73"/>
      <c r="Q65" s="73"/>
      <c r="R65" s="73"/>
      <c r="S65" s="73"/>
    </row>
    <row r="66" spans="1:26" ht="15" customHeight="1" x14ac:dyDescent="0.3">
      <c r="A66" s="73"/>
      <c r="B66" s="73"/>
      <c r="C66" s="213"/>
      <c r="D66" s="213"/>
      <c r="E66" s="694"/>
      <c r="F66" s="71"/>
      <c r="G66" s="73"/>
      <c r="H66" s="210"/>
      <c r="I66" s="73"/>
      <c r="J66" s="73"/>
      <c r="K66" s="73"/>
      <c r="L66" s="73"/>
      <c r="M66" s="73"/>
      <c r="N66" s="73"/>
      <c r="O66" s="73"/>
      <c r="P66" s="73"/>
      <c r="Q66" s="73"/>
      <c r="R66" s="73"/>
      <c r="S66" s="73"/>
    </row>
    <row r="67" spans="1:26" ht="15" hidden="1" customHeight="1" x14ac:dyDescent="0.3">
      <c r="A67" s="73"/>
      <c r="B67" s="73"/>
      <c r="C67" s="213"/>
      <c r="D67" s="213"/>
      <c r="E67" s="694"/>
      <c r="F67" s="71"/>
      <c r="G67" s="73"/>
      <c r="H67" s="210"/>
      <c r="I67" s="73"/>
      <c r="J67" s="73"/>
      <c r="K67" s="73"/>
      <c r="L67" s="73"/>
      <c r="M67" s="73"/>
      <c r="N67" s="73"/>
      <c r="O67" s="73"/>
      <c r="P67" s="73"/>
      <c r="Q67" s="73"/>
      <c r="R67" s="73"/>
      <c r="S67" s="73"/>
    </row>
    <row r="68" spans="1:26" ht="13.5" hidden="1" customHeight="1" x14ac:dyDescent="0.3">
      <c r="A68" s="73"/>
      <c r="B68" s="73"/>
      <c r="C68" s="213"/>
      <c r="D68" s="213"/>
      <c r="E68" s="694"/>
      <c r="F68" s="71"/>
      <c r="G68" s="73"/>
      <c r="H68" s="210"/>
      <c r="I68" s="73"/>
      <c r="J68" s="73"/>
      <c r="K68" s="73"/>
      <c r="L68" s="73"/>
      <c r="M68" s="73"/>
      <c r="N68" s="73"/>
      <c r="O68" s="73"/>
      <c r="P68" s="215"/>
      <c r="Q68" s="215"/>
      <c r="R68" s="215"/>
      <c r="S68" s="215"/>
    </row>
    <row r="69" spans="1:26" ht="12.75" hidden="1" customHeight="1" x14ac:dyDescent="0.2">
      <c r="B69" s="4"/>
      <c r="C69" s="1756" t="s">
        <v>106</v>
      </c>
      <c r="D69" s="1749"/>
      <c r="E69" s="1749"/>
      <c r="F69" s="1749"/>
      <c r="G69" s="1749"/>
      <c r="H69" s="379"/>
      <c r="I69" s="379"/>
      <c r="J69" s="1756" t="s">
        <v>107</v>
      </c>
      <c r="K69" s="1749"/>
      <c r="L69" s="1749"/>
      <c r="M69" s="1749"/>
      <c r="N69" s="1749"/>
      <c r="O69" s="215"/>
      <c r="P69" s="1756" t="s">
        <v>108</v>
      </c>
      <c r="Q69" s="1749"/>
      <c r="R69" s="1749"/>
      <c r="S69" s="1749"/>
    </row>
    <row r="70" spans="1:26" ht="15" customHeight="1" x14ac:dyDescent="0.3">
      <c r="A70" s="4"/>
      <c r="B70" s="379"/>
      <c r="C70" s="379"/>
      <c r="D70" s="379"/>
      <c r="E70" s="379"/>
      <c r="F70" s="379"/>
      <c r="G70" s="379"/>
      <c r="H70" s="114"/>
      <c r="I70" s="215"/>
      <c r="J70" s="215"/>
      <c r="K70" s="4"/>
      <c r="L70" s="4"/>
      <c r="M70" s="4"/>
      <c r="N70" s="4"/>
      <c r="O70" s="4"/>
      <c r="P70" s="215"/>
      <c r="Q70" s="215"/>
      <c r="R70" s="4"/>
      <c r="S70" s="4"/>
      <c r="X70" s="73"/>
      <c r="Y70" s="73"/>
      <c r="Z70" s="73"/>
    </row>
    <row r="71" spans="1:26" ht="15" customHeight="1" x14ac:dyDescent="0.3">
      <c r="A71" s="379"/>
      <c r="B71" s="4"/>
      <c r="C71" s="4"/>
      <c r="D71" s="4"/>
      <c r="E71" s="4"/>
      <c r="F71" s="4"/>
      <c r="G71" s="4"/>
      <c r="H71" s="3"/>
      <c r="O71" s="4"/>
      <c r="P71" s="4"/>
      <c r="Q71" s="4"/>
      <c r="R71" s="4"/>
      <c r="S71" s="4"/>
      <c r="T71" s="73"/>
    </row>
    <row r="72" spans="1:26" ht="12.75" customHeight="1" x14ac:dyDescent="0.2">
      <c r="A72" s="4"/>
      <c r="B72" s="4"/>
      <c r="C72" s="4"/>
      <c r="D72" s="4"/>
      <c r="E72" s="4"/>
      <c r="F72" s="4"/>
      <c r="G72" s="4"/>
      <c r="H72" s="3"/>
    </row>
    <row r="73" spans="1:26" ht="12.75" customHeight="1" x14ac:dyDescent="0.2">
      <c r="A73" s="4"/>
      <c r="B73" s="4"/>
      <c r="C73" s="4"/>
      <c r="D73" s="4"/>
      <c r="E73" s="4"/>
      <c r="F73" s="4"/>
      <c r="G73" s="4"/>
      <c r="H73" s="3"/>
    </row>
    <row r="74" spans="1:26" ht="12.75" customHeight="1" x14ac:dyDescent="0.2">
      <c r="A74" s="4"/>
      <c r="B74" s="4"/>
      <c r="H74" s="3"/>
      <c r="M74" s="4"/>
    </row>
    <row r="75" spans="1:26" ht="12.75" customHeight="1" x14ac:dyDescent="0.2">
      <c r="A75" s="4"/>
      <c r="B75" s="4"/>
      <c r="H75" s="3"/>
    </row>
    <row r="76" spans="1:26" ht="12.75" customHeight="1" x14ac:dyDescent="0.2">
      <c r="H76" s="3"/>
    </row>
    <row r="77" spans="1:26" ht="12.75" customHeight="1" x14ac:dyDescent="0.2">
      <c r="D77" s="695"/>
      <c r="H77" s="3"/>
    </row>
    <row r="78" spans="1:26" ht="12.75" customHeight="1" x14ac:dyDescent="0.2">
      <c r="H78" s="3"/>
    </row>
    <row r="79" spans="1:26" ht="12.75" customHeight="1" x14ac:dyDescent="0.2">
      <c r="H79" s="3"/>
    </row>
    <row r="80" spans="1:26" ht="12.75" customHeight="1" x14ac:dyDescent="0.2">
      <c r="H80" s="3"/>
    </row>
    <row r="81" spans="8:8" ht="12.75" customHeight="1" x14ac:dyDescent="0.2">
      <c r="H81" s="3"/>
    </row>
    <row r="82" spans="8:8" ht="12.75" customHeight="1" x14ac:dyDescent="0.2">
      <c r="H82" s="3"/>
    </row>
    <row r="83" spans="8:8" ht="12.75" customHeight="1" x14ac:dyDescent="0.2">
      <c r="H83" s="3"/>
    </row>
    <row r="84" spans="8:8" ht="12.75" customHeight="1" x14ac:dyDescent="0.2">
      <c r="H84" s="3"/>
    </row>
    <row r="85" spans="8:8" ht="12.75" customHeight="1" x14ac:dyDescent="0.2">
      <c r="H85" s="3"/>
    </row>
    <row r="86" spans="8:8" ht="12.75" customHeight="1" x14ac:dyDescent="0.2">
      <c r="H86" s="3"/>
    </row>
    <row r="87" spans="8:8" ht="12.75" customHeight="1" x14ac:dyDescent="0.2">
      <c r="H87" s="3"/>
    </row>
    <row r="88" spans="8:8" ht="12.75" customHeight="1" x14ac:dyDescent="0.2">
      <c r="H88" s="3"/>
    </row>
    <row r="89" spans="8:8" ht="12.75" customHeight="1" x14ac:dyDescent="0.2">
      <c r="H89" s="3"/>
    </row>
    <row r="90" spans="8:8" ht="12.75" customHeight="1" x14ac:dyDescent="0.2">
      <c r="H90" s="3"/>
    </row>
    <row r="91" spans="8:8" ht="12.75" customHeight="1" x14ac:dyDescent="0.2">
      <c r="H91" s="3"/>
    </row>
    <row r="92" spans="8:8" ht="12.75" customHeight="1" x14ac:dyDescent="0.2">
      <c r="H92" s="3"/>
    </row>
    <row r="93" spans="8:8" ht="12.75" customHeight="1" x14ac:dyDescent="0.2">
      <c r="H93" s="3"/>
    </row>
    <row r="94" spans="8:8" ht="12.75" customHeight="1" x14ac:dyDescent="0.2">
      <c r="H94" s="3"/>
    </row>
    <row r="95" spans="8:8" ht="12.75" customHeight="1" x14ac:dyDescent="0.2">
      <c r="H95" s="3"/>
    </row>
    <row r="96" spans="8:8" ht="12.75" customHeight="1" x14ac:dyDescent="0.2">
      <c r="H96" s="3"/>
    </row>
    <row r="97" spans="8:8" ht="12.75" customHeight="1" x14ac:dyDescent="0.2">
      <c r="H97" s="3"/>
    </row>
    <row r="98" spans="8:8" ht="12.75" customHeight="1" x14ac:dyDescent="0.2">
      <c r="H98" s="3"/>
    </row>
    <row r="99" spans="8:8" ht="12.75" customHeight="1" x14ac:dyDescent="0.2">
      <c r="H99" s="3"/>
    </row>
    <row r="100" spans="8:8" ht="12.75" customHeight="1" x14ac:dyDescent="0.2">
      <c r="H100" s="3"/>
    </row>
    <row r="101" spans="8:8" ht="12.75" customHeight="1" x14ac:dyDescent="0.2">
      <c r="H101" s="3"/>
    </row>
    <row r="102" spans="8:8" ht="12.75" customHeight="1" x14ac:dyDescent="0.2">
      <c r="H102" s="3"/>
    </row>
    <row r="103" spans="8:8" ht="12.75" customHeight="1" x14ac:dyDescent="0.2">
      <c r="H103" s="3"/>
    </row>
    <row r="104" spans="8:8" ht="12.75" customHeight="1" x14ac:dyDescent="0.2">
      <c r="H104" s="3"/>
    </row>
    <row r="105" spans="8:8" ht="12.75" customHeight="1" x14ac:dyDescent="0.2">
      <c r="H105" s="3"/>
    </row>
    <row r="106" spans="8:8" ht="12.75" customHeight="1" x14ac:dyDescent="0.2">
      <c r="H106" s="3"/>
    </row>
    <row r="107" spans="8:8" ht="12.75" customHeight="1" x14ac:dyDescent="0.2">
      <c r="H107" s="3"/>
    </row>
    <row r="108" spans="8:8" ht="12.75" customHeight="1" x14ac:dyDescent="0.2">
      <c r="H108" s="3"/>
    </row>
    <row r="109" spans="8:8" ht="12.75" customHeight="1" x14ac:dyDescent="0.2">
      <c r="H109" s="3"/>
    </row>
    <row r="110" spans="8:8" ht="12.75" customHeight="1" x14ac:dyDescent="0.2">
      <c r="H110" s="3"/>
    </row>
    <row r="111" spans="8:8" ht="12.75" customHeight="1" x14ac:dyDescent="0.2">
      <c r="H111" s="3"/>
    </row>
    <row r="112" spans="8:8"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row r="1001" spans="8:8" ht="12.75" customHeight="1" x14ac:dyDescent="0.2">
      <c r="H1001" s="3"/>
    </row>
    <row r="1002" spans="8:8" ht="12.75" customHeight="1" x14ac:dyDescent="0.2">
      <c r="H1002" s="3"/>
    </row>
    <row r="1003" spans="8:8" ht="12.75" customHeight="1" x14ac:dyDescent="0.2">
      <c r="H1003" s="3"/>
    </row>
    <row r="1004" spans="8:8" ht="12.75" customHeight="1" x14ac:dyDescent="0.2">
      <c r="H1004" s="3"/>
    </row>
    <row r="1005" spans="8:8" ht="12.75" customHeight="1" x14ac:dyDescent="0.2">
      <c r="H1005" s="3"/>
    </row>
  </sheetData>
  <mergeCells count="10">
    <mergeCell ref="A11:S11"/>
    <mergeCell ref="A12:S12"/>
    <mergeCell ref="A13:S13"/>
    <mergeCell ref="U13:U15"/>
    <mergeCell ref="A14:S14"/>
    <mergeCell ref="A15:S15"/>
    <mergeCell ref="A17:S17"/>
    <mergeCell ref="C69:G69"/>
    <mergeCell ref="J69:N69"/>
    <mergeCell ref="P69:S69"/>
  </mergeCells>
  <phoneticPr fontId="114" type="noConversion"/>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02"/>
  <sheetViews>
    <sheetView topLeftCell="E28" workbookViewId="0">
      <selection activeCell="C17" sqref="C17:D34"/>
    </sheetView>
  </sheetViews>
  <sheetFormatPr baseColWidth="10" defaultColWidth="14.42578125" defaultRowHeight="15" customHeight="1" x14ac:dyDescent="0.2"/>
  <cols>
    <col min="1" max="1" width="3.5703125" customWidth="1"/>
    <col min="2" max="2" width="10.85546875" customWidth="1"/>
    <col min="3" max="3" width="9.7109375" customWidth="1"/>
    <col min="4" max="4" width="9.5703125" customWidth="1"/>
    <col min="5" max="5" width="14.5703125" customWidth="1"/>
    <col min="6" max="6" width="8.7109375" customWidth="1"/>
    <col min="7" max="7" width="13.5703125" customWidth="1"/>
    <col min="8" max="8" width="44.5703125" customWidth="1"/>
    <col min="9" max="9" width="18.42578125" customWidth="1"/>
    <col min="10" max="10" width="24.85546875" customWidth="1"/>
    <col min="11" max="11" width="17.85546875" customWidth="1"/>
    <col min="12" max="12" width="21.140625" customWidth="1"/>
    <col min="13" max="13" width="7.140625" customWidth="1"/>
    <col min="14" max="14" width="16.85546875" customWidth="1"/>
    <col min="15" max="15" width="17" customWidth="1"/>
    <col min="16" max="16" width="10.140625" customWidth="1"/>
    <col min="17" max="17" width="8.7109375" customWidth="1"/>
    <col min="18" max="18" width="24.5703125" customWidth="1"/>
    <col min="19" max="19" width="22.28515625" customWidth="1"/>
    <col min="20" max="20" width="16.7109375" hidden="1" customWidth="1"/>
    <col min="21" max="21" width="10.85546875" hidden="1" customWidth="1"/>
    <col min="22" max="22" width="9.140625" hidden="1" customWidth="1"/>
    <col min="23" max="23" width="19.5703125" hidden="1" customWidth="1"/>
    <col min="24" max="24" width="34.85546875" customWidth="1"/>
    <col min="25" max="25" width="9.140625" customWidth="1"/>
    <col min="26" max="26" width="10" customWidth="1"/>
  </cols>
  <sheetData>
    <row r="1" spans="1:21" ht="12.75" customHeight="1" x14ac:dyDescent="0.2"/>
    <row r="2" spans="1:21" ht="12.75" customHeight="1" x14ac:dyDescent="0.2"/>
    <row r="3" spans="1:21" ht="12.75" customHeight="1" x14ac:dyDescent="0.2"/>
    <row r="4" spans="1:21" ht="12.75" customHeight="1" x14ac:dyDescent="0.2">
      <c r="C4" s="262"/>
      <c r="D4" s="262"/>
      <c r="E4" s="262"/>
      <c r="G4" s="2"/>
    </row>
    <row r="5" spans="1:21" ht="12.75" customHeight="1" x14ac:dyDescent="0.2">
      <c r="C5" s="262"/>
      <c r="D5" s="262"/>
      <c r="E5" s="262"/>
      <c r="G5" s="2"/>
    </row>
    <row r="6" spans="1:21" ht="12.75" customHeight="1" x14ac:dyDescent="0.2">
      <c r="C6" s="262"/>
      <c r="D6" s="262"/>
      <c r="E6" s="262"/>
      <c r="G6" s="2"/>
    </row>
    <row r="7" spans="1:21" ht="12.75" customHeight="1" x14ac:dyDescent="0.2">
      <c r="C7" s="262"/>
      <c r="D7" s="262"/>
      <c r="E7" s="262"/>
      <c r="G7" s="2"/>
    </row>
    <row r="8" spans="1:21" ht="12.75" customHeight="1" x14ac:dyDescent="0.2">
      <c r="C8" s="262"/>
      <c r="D8" s="262"/>
      <c r="E8" s="262"/>
      <c r="G8" s="2"/>
    </row>
    <row r="9" spans="1:21" ht="12.75" customHeight="1" x14ac:dyDescent="0.2">
      <c r="A9" s="1811"/>
      <c r="B9" s="1752"/>
      <c r="C9" s="1752"/>
      <c r="D9" s="1752"/>
      <c r="E9" s="1752"/>
      <c r="F9" s="1752"/>
      <c r="G9" s="1752"/>
      <c r="H9" s="1752"/>
      <c r="I9" s="1752"/>
      <c r="J9" s="1752"/>
      <c r="K9" s="1752"/>
      <c r="L9" s="1752"/>
    </row>
    <row r="10" spans="1:21" ht="12.75" customHeight="1" x14ac:dyDescent="0.2">
      <c r="A10" s="1753" t="s">
        <v>1</v>
      </c>
      <c r="B10" s="1746"/>
      <c r="C10" s="1746"/>
      <c r="D10" s="1746"/>
      <c r="E10" s="1746"/>
      <c r="F10" s="1746"/>
      <c r="G10" s="1746"/>
      <c r="H10" s="1746"/>
      <c r="I10" s="1746"/>
      <c r="J10" s="1746"/>
      <c r="K10" s="1746"/>
      <c r="L10" s="1746"/>
      <c r="M10" s="1746"/>
      <c r="N10" s="1746"/>
      <c r="O10" s="1746"/>
      <c r="P10" s="1746"/>
      <c r="Q10" s="1746"/>
      <c r="R10" s="1746"/>
      <c r="S10" s="1747"/>
    </row>
    <row r="11" spans="1:21" ht="12.75" customHeight="1" x14ac:dyDescent="0.2">
      <c r="A11" s="1753" t="s">
        <v>2</v>
      </c>
      <c r="B11" s="1746"/>
      <c r="C11" s="1746"/>
      <c r="D11" s="1746"/>
      <c r="E11" s="1746"/>
      <c r="F11" s="1746"/>
      <c r="G11" s="1746"/>
      <c r="H11" s="1746"/>
      <c r="I11" s="1746"/>
      <c r="J11" s="1746"/>
      <c r="K11" s="1746"/>
      <c r="L11" s="1746"/>
      <c r="M11" s="1746"/>
      <c r="N11" s="1746"/>
      <c r="O11" s="1746"/>
      <c r="P11" s="1746"/>
      <c r="Q11" s="1746"/>
      <c r="R11" s="1746"/>
      <c r="S11" s="1747"/>
    </row>
    <row r="12" spans="1:21" ht="12.75" customHeight="1" x14ac:dyDescent="0.2">
      <c r="A12" s="1753" t="s">
        <v>3</v>
      </c>
      <c r="B12" s="1746"/>
      <c r="C12" s="1746"/>
      <c r="D12" s="1746"/>
      <c r="E12" s="1746"/>
      <c r="F12" s="1746"/>
      <c r="G12" s="1746"/>
      <c r="H12" s="1746"/>
      <c r="I12" s="1746"/>
      <c r="J12" s="1746"/>
      <c r="K12" s="1746"/>
      <c r="L12" s="1746"/>
      <c r="M12" s="1746"/>
      <c r="N12" s="1746"/>
      <c r="O12" s="1746"/>
      <c r="P12" s="1746"/>
      <c r="Q12" s="1746"/>
      <c r="R12" s="1746"/>
      <c r="S12" s="1747"/>
    </row>
    <row r="13" spans="1:21" ht="12.75" customHeight="1" x14ac:dyDescent="0.2">
      <c r="A13" s="1802" t="str">
        <f>+'08-04-VIVERO'!A15:S15</f>
        <v>30 de junio  2023</v>
      </c>
      <c r="B13" s="1803"/>
      <c r="C13" s="1803"/>
      <c r="D13" s="1803"/>
      <c r="E13" s="1803"/>
      <c r="F13" s="1803"/>
      <c r="G13" s="1803"/>
      <c r="H13" s="1803"/>
      <c r="I13" s="1803"/>
      <c r="J13" s="1803"/>
      <c r="K13" s="1803"/>
      <c r="L13" s="1803"/>
      <c r="M13" s="1803"/>
      <c r="N13" s="1803"/>
      <c r="O13" s="1803"/>
      <c r="P13" s="1803"/>
      <c r="Q13" s="1803"/>
      <c r="R13" s="1803"/>
      <c r="S13" s="1804"/>
    </row>
    <row r="14" spans="1:21" ht="12.75" customHeight="1" x14ac:dyDescent="0.2">
      <c r="A14" s="696"/>
      <c r="B14" s="86"/>
      <c r="C14" s="86"/>
      <c r="D14" s="86"/>
      <c r="E14" s="86"/>
      <c r="F14" s="86"/>
      <c r="G14" s="86"/>
      <c r="H14" s="86"/>
      <c r="I14" s="86"/>
      <c r="J14" s="86"/>
      <c r="K14" s="86"/>
      <c r="L14" s="86"/>
      <c r="M14" s="86"/>
      <c r="N14" s="86"/>
      <c r="O14" s="86"/>
      <c r="P14" s="86"/>
      <c r="Q14" s="86"/>
      <c r="R14" s="86"/>
      <c r="S14" s="86"/>
    </row>
    <row r="15" spans="1:21" ht="15" customHeight="1" x14ac:dyDescent="0.3">
      <c r="A15" s="379"/>
      <c r="B15" s="379"/>
      <c r="C15" s="379"/>
      <c r="D15" s="379"/>
      <c r="E15" s="379"/>
      <c r="F15" s="379"/>
      <c r="G15" s="379"/>
      <c r="H15" s="379"/>
      <c r="I15" s="379"/>
      <c r="J15" s="379"/>
      <c r="K15" s="379"/>
      <c r="L15" s="379"/>
      <c r="M15" s="73"/>
      <c r="N15" s="73"/>
      <c r="O15" s="73"/>
      <c r="P15" s="73"/>
      <c r="Q15" s="73"/>
      <c r="R15" s="73"/>
      <c r="S15" s="73"/>
      <c r="U15" s="109" t="s">
        <v>109</v>
      </c>
    </row>
    <row r="16" spans="1:21" ht="42.75" customHeight="1" x14ac:dyDescent="0.2">
      <c r="A16" s="88" t="s">
        <v>6</v>
      </c>
      <c r="B16" s="216" t="s">
        <v>7</v>
      </c>
      <c r="C16" s="217" t="s">
        <v>1286</v>
      </c>
      <c r="D16" s="217" t="s">
        <v>9</v>
      </c>
      <c r="E16" s="217" t="s">
        <v>10</v>
      </c>
      <c r="F16" s="216" t="s">
        <v>11</v>
      </c>
      <c r="G16" s="216" t="s">
        <v>12</v>
      </c>
      <c r="H16" s="216" t="s">
        <v>13</v>
      </c>
      <c r="I16" s="216" t="s">
        <v>14</v>
      </c>
      <c r="J16" s="216" t="s">
        <v>15</v>
      </c>
      <c r="K16" s="216" t="s">
        <v>16</v>
      </c>
      <c r="L16" s="218" t="s">
        <v>17</v>
      </c>
      <c r="M16" s="218" t="s">
        <v>18</v>
      </c>
      <c r="N16" s="218" t="s">
        <v>19</v>
      </c>
      <c r="O16" s="218" t="s">
        <v>20</v>
      </c>
      <c r="P16" s="218" t="s">
        <v>21</v>
      </c>
      <c r="Q16" s="218" t="s">
        <v>22</v>
      </c>
      <c r="R16" s="219" t="str">
        <f>+'08-04-VIVERO'!R19</f>
        <v>DEPRECIACION ACUMULADA 30/06/23</v>
      </c>
      <c r="S16" s="218" t="s">
        <v>23</v>
      </c>
      <c r="T16" s="92" t="s">
        <v>24</v>
      </c>
      <c r="U16" s="93">
        <v>45107</v>
      </c>
    </row>
    <row r="17" spans="1:21" ht="15" customHeight="1" x14ac:dyDescent="0.3">
      <c r="A17" s="94">
        <v>1</v>
      </c>
      <c r="B17" s="95">
        <v>36846</v>
      </c>
      <c r="C17" s="1395" t="s">
        <v>2071</v>
      </c>
      <c r="D17" s="1395">
        <v>26</v>
      </c>
      <c r="E17" s="96" t="s">
        <v>764</v>
      </c>
      <c r="F17" s="97"/>
      <c r="G17" s="97">
        <v>1</v>
      </c>
      <c r="H17" s="98" t="s">
        <v>922</v>
      </c>
      <c r="I17" s="97"/>
      <c r="J17" s="97"/>
      <c r="K17" s="97" t="s">
        <v>1287</v>
      </c>
      <c r="L17" s="99">
        <v>1200</v>
      </c>
      <c r="M17" s="105">
        <v>10</v>
      </c>
      <c r="N17" s="135">
        <v>0</v>
      </c>
      <c r="O17" s="135">
        <v>0</v>
      </c>
      <c r="P17" s="102">
        <v>10</v>
      </c>
      <c r="Q17" s="102"/>
      <c r="R17" s="135">
        <v>1200</v>
      </c>
      <c r="S17" s="135">
        <f t="shared" ref="S17:S32" si="0">IF(M17=0,"N/A",+L17-R17)</f>
        <v>0</v>
      </c>
      <c r="T17" s="103">
        <v>617</v>
      </c>
      <c r="U17" s="136"/>
    </row>
    <row r="18" spans="1:21" ht="15" customHeight="1" x14ac:dyDescent="0.3">
      <c r="A18" s="94">
        <v>2</v>
      </c>
      <c r="B18" s="95">
        <v>36846</v>
      </c>
      <c r="C18" s="1395" t="s">
        <v>2071</v>
      </c>
      <c r="D18" s="1395">
        <v>26</v>
      </c>
      <c r="E18" s="96" t="s">
        <v>764</v>
      </c>
      <c r="F18" s="98"/>
      <c r="G18" s="97">
        <v>1</v>
      </c>
      <c r="H18" s="98" t="s">
        <v>1097</v>
      </c>
      <c r="I18" s="97"/>
      <c r="J18" s="97"/>
      <c r="K18" s="97" t="s">
        <v>1287</v>
      </c>
      <c r="L18" s="99">
        <v>200</v>
      </c>
      <c r="M18" s="105">
        <v>10</v>
      </c>
      <c r="N18" s="135">
        <v>0</v>
      </c>
      <c r="O18" s="135">
        <v>0</v>
      </c>
      <c r="P18" s="102">
        <v>10</v>
      </c>
      <c r="Q18" s="102"/>
      <c r="R18" s="135">
        <v>200</v>
      </c>
      <c r="S18" s="135">
        <f t="shared" si="0"/>
        <v>0</v>
      </c>
      <c r="T18" s="103">
        <v>617</v>
      </c>
    </row>
    <row r="19" spans="1:21" ht="15" customHeight="1" x14ac:dyDescent="0.3">
      <c r="A19" s="94">
        <v>3</v>
      </c>
      <c r="B19" s="95">
        <v>36888</v>
      </c>
      <c r="C19" s="1395" t="s">
        <v>2071</v>
      </c>
      <c r="D19" s="1395">
        <v>26</v>
      </c>
      <c r="E19" s="96" t="s">
        <v>764</v>
      </c>
      <c r="F19" s="97"/>
      <c r="G19" s="97">
        <v>1</v>
      </c>
      <c r="H19" s="98" t="s">
        <v>1288</v>
      </c>
      <c r="I19" s="97"/>
      <c r="J19" s="97" t="s">
        <v>32</v>
      </c>
      <c r="K19" s="97" t="s">
        <v>1287</v>
      </c>
      <c r="L19" s="99">
        <v>1382.4</v>
      </c>
      <c r="M19" s="105">
        <v>10</v>
      </c>
      <c r="N19" s="135">
        <v>0</v>
      </c>
      <c r="O19" s="135">
        <v>0</v>
      </c>
      <c r="P19" s="102">
        <v>10</v>
      </c>
      <c r="Q19" s="102"/>
      <c r="R19" s="135">
        <v>1382.4</v>
      </c>
      <c r="S19" s="135">
        <f t="shared" si="0"/>
        <v>0</v>
      </c>
      <c r="T19" s="103">
        <v>617</v>
      </c>
    </row>
    <row r="20" spans="1:21" ht="15" customHeight="1" x14ac:dyDescent="0.3">
      <c r="A20" s="94">
        <v>4</v>
      </c>
      <c r="B20" s="95">
        <v>36888</v>
      </c>
      <c r="C20" s="1395" t="s">
        <v>2071</v>
      </c>
      <c r="D20" s="1395">
        <v>26</v>
      </c>
      <c r="E20" s="96" t="s">
        <v>764</v>
      </c>
      <c r="F20" s="97">
        <v>125164</v>
      </c>
      <c r="G20" s="97">
        <v>1</v>
      </c>
      <c r="H20" s="98" t="s">
        <v>1288</v>
      </c>
      <c r="I20" s="97"/>
      <c r="J20" s="97" t="s">
        <v>32</v>
      </c>
      <c r="K20" s="97" t="s">
        <v>1287</v>
      </c>
      <c r="L20" s="99">
        <v>1382.4</v>
      </c>
      <c r="M20" s="105">
        <v>10</v>
      </c>
      <c r="N20" s="135">
        <v>0</v>
      </c>
      <c r="O20" s="135">
        <v>0</v>
      </c>
      <c r="P20" s="102">
        <v>10</v>
      </c>
      <c r="Q20" s="102"/>
      <c r="R20" s="135">
        <v>1382.4</v>
      </c>
      <c r="S20" s="135">
        <f t="shared" si="0"/>
        <v>0</v>
      </c>
      <c r="T20" s="103">
        <v>617</v>
      </c>
    </row>
    <row r="21" spans="1:21" ht="15" customHeight="1" x14ac:dyDescent="0.3">
      <c r="A21" s="94">
        <v>5</v>
      </c>
      <c r="B21" s="95">
        <v>36889</v>
      </c>
      <c r="C21" s="1395" t="s">
        <v>2071</v>
      </c>
      <c r="D21" s="1395">
        <v>26</v>
      </c>
      <c r="E21" s="96" t="s">
        <v>764</v>
      </c>
      <c r="F21" s="606"/>
      <c r="G21" s="97">
        <v>86</v>
      </c>
      <c r="H21" s="98" t="s">
        <v>1007</v>
      </c>
      <c r="I21" s="97"/>
      <c r="J21" s="97"/>
      <c r="K21" s="97" t="s">
        <v>1287</v>
      </c>
      <c r="L21" s="99">
        <v>103200</v>
      </c>
      <c r="M21" s="105">
        <v>10</v>
      </c>
      <c r="N21" s="135">
        <v>0</v>
      </c>
      <c r="O21" s="135">
        <v>0</v>
      </c>
      <c r="P21" s="102">
        <v>10</v>
      </c>
      <c r="Q21" s="102"/>
      <c r="R21" s="135">
        <v>103200</v>
      </c>
      <c r="S21" s="135">
        <f t="shared" si="0"/>
        <v>0</v>
      </c>
      <c r="T21" s="103">
        <v>617</v>
      </c>
    </row>
    <row r="22" spans="1:21" ht="15" customHeight="1" x14ac:dyDescent="0.3">
      <c r="A22" s="94">
        <v>6</v>
      </c>
      <c r="B22" s="95">
        <v>36889</v>
      </c>
      <c r="C22" s="1395" t="s">
        <v>2071</v>
      </c>
      <c r="D22" s="1395">
        <v>26</v>
      </c>
      <c r="E22" s="96" t="s">
        <v>764</v>
      </c>
      <c r="F22" s="606"/>
      <c r="G22" s="97">
        <v>1</v>
      </c>
      <c r="H22" s="98" t="s">
        <v>1289</v>
      </c>
      <c r="I22" s="606"/>
      <c r="J22" s="606"/>
      <c r="K22" s="97" t="s">
        <v>1287</v>
      </c>
      <c r="L22" s="99">
        <v>800</v>
      </c>
      <c r="M22" s="105">
        <v>10</v>
      </c>
      <c r="N22" s="135">
        <v>0</v>
      </c>
      <c r="O22" s="135">
        <v>0</v>
      </c>
      <c r="P22" s="102">
        <v>10</v>
      </c>
      <c r="Q22" s="664"/>
      <c r="R22" s="135">
        <v>800</v>
      </c>
      <c r="S22" s="135">
        <f t="shared" si="0"/>
        <v>0</v>
      </c>
      <c r="T22" s="103">
        <v>617</v>
      </c>
    </row>
    <row r="23" spans="1:21" ht="15" customHeight="1" x14ac:dyDescent="0.3">
      <c r="A23" s="94">
        <v>7</v>
      </c>
      <c r="B23" s="95">
        <v>36889</v>
      </c>
      <c r="C23" s="1395" t="s">
        <v>2071</v>
      </c>
      <c r="D23" s="1395">
        <v>26</v>
      </c>
      <c r="E23" s="96" t="s">
        <v>764</v>
      </c>
      <c r="F23" s="606"/>
      <c r="G23" s="97">
        <v>4</v>
      </c>
      <c r="H23" s="98" t="s">
        <v>1290</v>
      </c>
      <c r="I23" s="97"/>
      <c r="J23" s="97"/>
      <c r="K23" s="97" t="s">
        <v>1287</v>
      </c>
      <c r="L23" s="99">
        <v>1685</v>
      </c>
      <c r="M23" s="105">
        <v>10</v>
      </c>
      <c r="N23" s="135">
        <v>0</v>
      </c>
      <c r="O23" s="135">
        <v>0</v>
      </c>
      <c r="P23" s="102">
        <v>10</v>
      </c>
      <c r="Q23" s="102"/>
      <c r="R23" s="135">
        <v>1685</v>
      </c>
      <c r="S23" s="135">
        <f t="shared" si="0"/>
        <v>0</v>
      </c>
      <c r="T23" s="103">
        <v>617</v>
      </c>
    </row>
    <row r="24" spans="1:21" ht="15" customHeight="1" x14ac:dyDescent="0.3">
      <c r="A24" s="94">
        <v>8</v>
      </c>
      <c r="B24" s="95">
        <v>37015</v>
      </c>
      <c r="C24" s="1395" t="s">
        <v>2071</v>
      </c>
      <c r="D24" s="1395">
        <v>26</v>
      </c>
      <c r="E24" s="96" t="s">
        <v>764</v>
      </c>
      <c r="F24" s="97"/>
      <c r="G24" s="97">
        <v>1</v>
      </c>
      <c r="H24" s="98" t="s">
        <v>1291</v>
      </c>
      <c r="I24" s="97"/>
      <c r="J24" s="97" t="s">
        <v>32</v>
      </c>
      <c r="K24" s="97" t="s">
        <v>1287</v>
      </c>
      <c r="L24" s="99">
        <v>2494</v>
      </c>
      <c r="M24" s="105">
        <v>10</v>
      </c>
      <c r="N24" s="135">
        <v>0</v>
      </c>
      <c r="O24" s="135">
        <v>0</v>
      </c>
      <c r="P24" s="102">
        <v>10</v>
      </c>
      <c r="Q24" s="102"/>
      <c r="R24" s="135">
        <v>2494</v>
      </c>
      <c r="S24" s="135">
        <f t="shared" si="0"/>
        <v>0</v>
      </c>
      <c r="T24" s="103">
        <v>617</v>
      </c>
    </row>
    <row r="25" spans="1:21" ht="15" customHeight="1" x14ac:dyDescent="0.3">
      <c r="A25" s="94">
        <v>9</v>
      </c>
      <c r="B25" s="95">
        <v>39041</v>
      </c>
      <c r="C25" s="1395" t="s">
        <v>2071</v>
      </c>
      <c r="D25" s="1395">
        <v>26</v>
      </c>
      <c r="E25" s="97" t="s">
        <v>774</v>
      </c>
      <c r="F25" s="97"/>
      <c r="G25" s="97">
        <v>1</v>
      </c>
      <c r="H25" s="98" t="s">
        <v>1292</v>
      </c>
      <c r="I25" s="97"/>
      <c r="J25" s="97" t="s">
        <v>1293</v>
      </c>
      <c r="K25" s="97" t="s">
        <v>1287</v>
      </c>
      <c r="L25" s="99">
        <v>8346.2000000000007</v>
      </c>
      <c r="M25" s="105">
        <v>10</v>
      </c>
      <c r="N25" s="135">
        <v>0</v>
      </c>
      <c r="O25" s="135">
        <v>0</v>
      </c>
      <c r="P25" s="102">
        <v>10</v>
      </c>
      <c r="Q25" s="102"/>
      <c r="R25" s="135">
        <v>8346.2000000000007</v>
      </c>
      <c r="S25" s="135">
        <f t="shared" si="0"/>
        <v>0</v>
      </c>
      <c r="T25" s="103">
        <v>617</v>
      </c>
    </row>
    <row r="26" spans="1:21" ht="15" customHeight="1" x14ac:dyDescent="0.3">
      <c r="A26" s="94">
        <v>10</v>
      </c>
      <c r="B26" s="607">
        <v>39218</v>
      </c>
      <c r="C26" s="1395" t="s">
        <v>2071</v>
      </c>
      <c r="D26" s="1395">
        <v>26</v>
      </c>
      <c r="E26" s="96" t="s">
        <v>764</v>
      </c>
      <c r="F26" s="98"/>
      <c r="G26" s="97">
        <v>1</v>
      </c>
      <c r="H26" s="98" t="s">
        <v>384</v>
      </c>
      <c r="I26" s="97"/>
      <c r="J26" s="97"/>
      <c r="K26" s="97" t="s">
        <v>1287</v>
      </c>
      <c r="L26" s="99">
        <v>6380</v>
      </c>
      <c r="M26" s="105">
        <v>10</v>
      </c>
      <c r="N26" s="135">
        <v>0</v>
      </c>
      <c r="O26" s="135">
        <v>0</v>
      </c>
      <c r="P26" s="102">
        <v>10</v>
      </c>
      <c r="Q26" s="102"/>
      <c r="R26" s="135">
        <v>6380</v>
      </c>
      <c r="S26" s="135">
        <f t="shared" si="0"/>
        <v>0</v>
      </c>
      <c r="T26" s="103">
        <v>617</v>
      </c>
    </row>
    <row r="27" spans="1:21" ht="15" customHeight="1" x14ac:dyDescent="0.3">
      <c r="A27" s="94">
        <v>11</v>
      </c>
      <c r="B27" s="95">
        <v>39954</v>
      </c>
      <c r="C27" s="1395" t="s">
        <v>2071</v>
      </c>
      <c r="D27" s="1395">
        <v>26</v>
      </c>
      <c r="E27" s="96" t="s">
        <v>764</v>
      </c>
      <c r="F27" s="97"/>
      <c r="G27" s="97">
        <v>6</v>
      </c>
      <c r="H27" s="98" t="s">
        <v>1294</v>
      </c>
      <c r="I27" s="97"/>
      <c r="J27" s="97"/>
      <c r="K27" s="97" t="s">
        <v>1287</v>
      </c>
      <c r="L27" s="99">
        <v>2381.64</v>
      </c>
      <c r="M27" s="105">
        <v>10</v>
      </c>
      <c r="N27" s="135">
        <v>0</v>
      </c>
      <c r="O27" s="135">
        <v>0</v>
      </c>
      <c r="P27" s="102">
        <v>10</v>
      </c>
      <c r="Q27" s="102"/>
      <c r="R27" s="135">
        <v>2381.64</v>
      </c>
      <c r="S27" s="135">
        <f t="shared" si="0"/>
        <v>0</v>
      </c>
      <c r="T27" s="103">
        <v>617</v>
      </c>
    </row>
    <row r="28" spans="1:21" s="890" customFormat="1" ht="15" customHeight="1" x14ac:dyDescent="0.3">
      <c r="A28" s="94">
        <v>12</v>
      </c>
      <c r="B28" s="902">
        <v>40632</v>
      </c>
      <c r="C28" s="1395" t="s">
        <v>2071</v>
      </c>
      <c r="D28" s="1395">
        <v>26</v>
      </c>
      <c r="E28" s="1449" t="s">
        <v>815</v>
      </c>
      <c r="F28" s="903"/>
      <c r="G28" s="903">
        <v>1</v>
      </c>
      <c r="H28" s="1662" t="s">
        <v>583</v>
      </c>
      <c r="I28" s="903"/>
      <c r="J28" s="903"/>
      <c r="K28" s="903" t="s">
        <v>1287</v>
      </c>
      <c r="L28" s="906">
        <v>10804.26</v>
      </c>
      <c r="M28" s="915">
        <v>10</v>
      </c>
      <c r="N28" s="897">
        <f t="shared" ref="N28:N29" si="1">IF(M28=0,"N/A",+L28/M28)</f>
        <v>1080.4259999999999</v>
      </c>
      <c r="O28" s="897">
        <v>0</v>
      </c>
      <c r="P28" s="1101">
        <v>10</v>
      </c>
      <c r="Q28" s="1101"/>
      <c r="R28" s="897">
        <f>IF(M28=0,"N/A",+N28*P28+O28*Q28)</f>
        <v>10804.259999999998</v>
      </c>
      <c r="S28" s="897">
        <v>0</v>
      </c>
      <c r="T28" s="908">
        <v>619</v>
      </c>
    </row>
    <row r="29" spans="1:21" s="890" customFormat="1" ht="15" customHeight="1" x14ac:dyDescent="0.3">
      <c r="A29" s="94">
        <v>13</v>
      </c>
      <c r="B29" s="902">
        <v>40633</v>
      </c>
      <c r="C29" s="1395" t="s">
        <v>2071</v>
      </c>
      <c r="D29" s="1395">
        <v>26</v>
      </c>
      <c r="E29" s="1449" t="s">
        <v>815</v>
      </c>
      <c r="F29" s="903"/>
      <c r="G29" s="903">
        <v>1</v>
      </c>
      <c r="H29" s="1662" t="s">
        <v>1017</v>
      </c>
      <c r="I29" s="903" t="s">
        <v>1018</v>
      </c>
      <c r="J29" s="903"/>
      <c r="K29" s="903" t="s">
        <v>1287</v>
      </c>
      <c r="L29" s="906">
        <v>31500</v>
      </c>
      <c r="M29" s="915">
        <v>10</v>
      </c>
      <c r="N29" s="897">
        <f t="shared" si="1"/>
        <v>3150</v>
      </c>
      <c r="O29" s="897">
        <f t="shared" ref="O29:O32" si="2">IF(M29=0,"N/A",+N29/12)</f>
        <v>262.5</v>
      </c>
      <c r="P29" s="1101">
        <f t="shared" ref="P29:P34" si="3">+DATEDIF($B29,$U$16,"y")</f>
        <v>12</v>
      </c>
      <c r="Q29" s="1101">
        <f t="shared" ref="Q29:Q34" si="4">+DATEDIF($B29,$U$16,"ym")</f>
        <v>2</v>
      </c>
      <c r="R29" s="897">
        <v>31500</v>
      </c>
      <c r="S29" s="897">
        <f t="shared" si="0"/>
        <v>0</v>
      </c>
      <c r="T29" s="908">
        <v>619</v>
      </c>
    </row>
    <row r="30" spans="1:21" s="890" customFormat="1" ht="15" customHeight="1" x14ac:dyDescent="0.3">
      <c r="A30" s="94">
        <v>14</v>
      </c>
      <c r="B30" s="902">
        <v>40898</v>
      </c>
      <c r="C30" s="1395" t="s">
        <v>2071</v>
      </c>
      <c r="D30" s="1395">
        <v>26</v>
      </c>
      <c r="E30" s="1449" t="s">
        <v>764</v>
      </c>
      <c r="F30" s="1689"/>
      <c r="G30" s="903">
        <v>7</v>
      </c>
      <c r="H30" s="904" t="s">
        <v>1295</v>
      </c>
      <c r="I30" s="903"/>
      <c r="J30" s="903"/>
      <c r="K30" s="903" t="s">
        <v>1287</v>
      </c>
      <c r="L30" s="906">
        <v>10500</v>
      </c>
      <c r="M30" s="915">
        <v>10</v>
      </c>
      <c r="N30" s="897">
        <v>0</v>
      </c>
      <c r="O30" s="897">
        <f t="shared" si="2"/>
        <v>0</v>
      </c>
      <c r="P30" s="1101">
        <f t="shared" si="3"/>
        <v>11</v>
      </c>
      <c r="Q30" s="1101">
        <f t="shared" si="4"/>
        <v>6</v>
      </c>
      <c r="R30" s="897">
        <v>10500</v>
      </c>
      <c r="S30" s="897">
        <f t="shared" si="0"/>
        <v>0</v>
      </c>
      <c r="T30" s="908">
        <v>617</v>
      </c>
    </row>
    <row r="31" spans="1:21" s="890" customFormat="1" ht="15" customHeight="1" x14ac:dyDescent="0.3">
      <c r="A31" s="94">
        <v>15</v>
      </c>
      <c r="B31" s="902">
        <v>40990</v>
      </c>
      <c r="C31" s="1395" t="s">
        <v>2071</v>
      </c>
      <c r="D31" s="1395">
        <v>26</v>
      </c>
      <c r="E31" s="1449" t="s">
        <v>815</v>
      </c>
      <c r="F31" s="903"/>
      <c r="G31" s="903">
        <v>1</v>
      </c>
      <c r="H31" s="1662" t="s">
        <v>1296</v>
      </c>
      <c r="I31" s="903"/>
      <c r="J31" s="903" t="s">
        <v>1297</v>
      </c>
      <c r="K31" s="903" t="s">
        <v>1287</v>
      </c>
      <c r="L31" s="906">
        <v>3800</v>
      </c>
      <c r="M31" s="915">
        <v>10</v>
      </c>
      <c r="N31" s="897">
        <v>0</v>
      </c>
      <c r="O31" s="897">
        <f t="shared" si="2"/>
        <v>0</v>
      </c>
      <c r="P31" s="1101">
        <f t="shared" si="3"/>
        <v>11</v>
      </c>
      <c r="Q31" s="1101">
        <f t="shared" si="4"/>
        <v>3</v>
      </c>
      <c r="R31" s="897">
        <v>3800</v>
      </c>
      <c r="S31" s="897">
        <f t="shared" si="0"/>
        <v>0</v>
      </c>
      <c r="T31" s="908">
        <v>619</v>
      </c>
    </row>
    <row r="32" spans="1:21" ht="15" customHeight="1" x14ac:dyDescent="0.3">
      <c r="A32" s="94">
        <v>16</v>
      </c>
      <c r="B32" s="95">
        <v>41015</v>
      </c>
      <c r="C32" s="1395" t="s">
        <v>2071</v>
      </c>
      <c r="D32" s="1395">
        <v>26</v>
      </c>
      <c r="E32" s="96" t="s">
        <v>815</v>
      </c>
      <c r="F32" s="97"/>
      <c r="G32" s="97">
        <v>1</v>
      </c>
      <c r="H32" s="98" t="s">
        <v>1298</v>
      </c>
      <c r="I32" s="97"/>
      <c r="J32" s="97" t="s">
        <v>565</v>
      </c>
      <c r="K32" s="97" t="s">
        <v>1287</v>
      </c>
      <c r="L32" s="99">
        <v>2760.44</v>
      </c>
      <c r="M32" s="105">
        <v>10</v>
      </c>
      <c r="N32" s="135">
        <v>0</v>
      </c>
      <c r="O32" s="135">
        <f t="shared" si="2"/>
        <v>0</v>
      </c>
      <c r="P32" s="102">
        <f t="shared" si="3"/>
        <v>11</v>
      </c>
      <c r="Q32" s="102">
        <f t="shared" si="4"/>
        <v>2</v>
      </c>
      <c r="R32" s="135">
        <v>2760.44</v>
      </c>
      <c r="S32" s="135">
        <f t="shared" si="0"/>
        <v>0</v>
      </c>
      <c r="T32" s="103">
        <v>619</v>
      </c>
    </row>
    <row r="33" spans="1:20" ht="15" customHeight="1" x14ac:dyDescent="0.3">
      <c r="A33" s="94">
        <v>17</v>
      </c>
      <c r="B33" s="95">
        <v>44636</v>
      </c>
      <c r="C33" s="1395" t="s">
        <v>2071</v>
      </c>
      <c r="D33" s="1395">
        <v>26</v>
      </c>
      <c r="E33" s="96" t="s">
        <v>68</v>
      </c>
      <c r="F33" s="97"/>
      <c r="G33" s="97">
        <v>1</v>
      </c>
      <c r="H33" s="98" t="s">
        <v>566</v>
      </c>
      <c r="I33" s="97"/>
      <c r="J33" s="97" t="s">
        <v>625</v>
      </c>
      <c r="K33" s="97" t="s">
        <v>1287</v>
      </c>
      <c r="L33" s="99">
        <v>16870</v>
      </c>
      <c r="M33" s="105">
        <v>3</v>
      </c>
      <c r="N33" s="135">
        <f t="shared" ref="N33" si="5">IF(M33=0,"N/A",+L33/M33)</f>
        <v>5623.333333333333</v>
      </c>
      <c r="O33" s="135">
        <f t="shared" ref="O33" si="6">IF(M33=0,"N/A",+N33/12)</f>
        <v>468.61111111111109</v>
      </c>
      <c r="P33" s="102">
        <f t="shared" si="3"/>
        <v>1</v>
      </c>
      <c r="Q33" s="102">
        <f t="shared" si="4"/>
        <v>3</v>
      </c>
      <c r="R33" s="135">
        <f t="shared" ref="R33" si="7">IF(M33=0,"N/A",+N33*P33+O33*Q33)</f>
        <v>7029.1666666666661</v>
      </c>
      <c r="S33" s="135">
        <f t="shared" ref="S33" si="8">IF(M33=0,"N/A",+L33-R33)</f>
        <v>9840.8333333333339</v>
      </c>
      <c r="T33" s="103">
        <v>619</v>
      </c>
    </row>
    <row r="34" spans="1:20" ht="15" customHeight="1" x14ac:dyDescent="0.3">
      <c r="A34" s="94">
        <v>18</v>
      </c>
      <c r="B34" s="95">
        <v>44634</v>
      </c>
      <c r="C34" s="1395" t="s">
        <v>2071</v>
      </c>
      <c r="D34" s="1395">
        <v>26</v>
      </c>
      <c r="E34" s="96" t="s">
        <v>1792</v>
      </c>
      <c r="F34" s="97"/>
      <c r="G34" s="97">
        <v>150</v>
      </c>
      <c r="H34" s="98" t="s">
        <v>1793</v>
      </c>
      <c r="I34" s="97"/>
      <c r="J34" s="97" t="s">
        <v>1794</v>
      </c>
      <c r="K34" s="97" t="s">
        <v>1287</v>
      </c>
      <c r="L34" s="99">
        <v>104000.4</v>
      </c>
      <c r="M34" s="105"/>
      <c r="N34" s="135" t="str">
        <f t="shared" ref="N34" si="9">IF(M34=0,"N/A",+L34/M34)</f>
        <v>N/A</v>
      </c>
      <c r="O34" s="135" t="str">
        <f t="shared" ref="O34" si="10">IF(M34=0,"N/A",+N34/12)</f>
        <v>N/A</v>
      </c>
      <c r="P34" s="102">
        <f t="shared" si="3"/>
        <v>1</v>
      </c>
      <c r="Q34" s="102">
        <f t="shared" si="4"/>
        <v>3</v>
      </c>
      <c r="R34" s="135" t="str">
        <f t="shared" ref="R34" si="11">IF(M34=0,"N/A",+N34*P34+O34*Q34)</f>
        <v>N/A</v>
      </c>
      <c r="S34" s="135" t="str">
        <f t="shared" ref="S34" si="12">IF(M34=0,"N/A",+L34-R34)</f>
        <v>N/A</v>
      </c>
      <c r="T34" s="103"/>
    </row>
    <row r="35" spans="1:20" ht="15" customHeight="1" x14ac:dyDescent="0.3">
      <c r="A35" s="409"/>
      <c r="B35" s="409"/>
      <c r="C35" s="409"/>
      <c r="D35" s="409"/>
      <c r="E35" s="409"/>
      <c r="F35" s="409"/>
      <c r="G35" s="409"/>
      <c r="H35" s="409"/>
      <c r="I35" s="409"/>
      <c r="J35" s="409"/>
      <c r="K35" s="409"/>
      <c r="L35" s="522">
        <f>SUM(L17:L33)</f>
        <v>205686.34</v>
      </c>
      <c r="M35" s="697"/>
      <c r="N35" s="522">
        <f>SUM(N17:N33)</f>
        <v>9853.7593333333316</v>
      </c>
      <c r="O35" s="522">
        <f>SUM(O17:O33)</f>
        <v>731.11111111111109</v>
      </c>
      <c r="P35" s="698"/>
      <c r="Q35" s="698"/>
      <c r="R35" s="522">
        <f>SUM(R17:R33)</f>
        <v>195845.50666666665</v>
      </c>
      <c r="S35" s="522">
        <f>SUM(S17:S33)</f>
        <v>9840.8333333333339</v>
      </c>
      <c r="T35" s="57"/>
    </row>
    <row r="36" spans="1:20" ht="15" customHeight="1" x14ac:dyDescent="0.3">
      <c r="A36" s="379"/>
      <c r="B36" s="73"/>
      <c r="C36" s="619"/>
      <c r="D36" s="409"/>
      <c r="E36" s="409"/>
      <c r="F36" s="73"/>
      <c r="G36" s="114"/>
      <c r="H36" s="73"/>
      <c r="I36" s="73"/>
      <c r="J36" s="699"/>
      <c r="K36" s="114"/>
      <c r="L36" s="699"/>
      <c r="M36" s="73"/>
      <c r="N36" s="73"/>
      <c r="O36" s="73"/>
      <c r="P36" s="73"/>
      <c r="Q36" s="73"/>
      <c r="R36" s="73"/>
    </row>
    <row r="37" spans="1:20" ht="31.5" customHeight="1" x14ac:dyDescent="0.3">
      <c r="A37" s="379"/>
      <c r="B37" s="73"/>
      <c r="C37" s="619"/>
      <c r="D37" s="409"/>
      <c r="E37" s="409"/>
      <c r="F37" s="73"/>
      <c r="G37" s="49" t="s">
        <v>90</v>
      </c>
      <c r="H37" s="50" t="s">
        <v>91</v>
      </c>
      <c r="I37" s="50" t="s">
        <v>92</v>
      </c>
      <c r="J37" s="49" t="s">
        <v>93</v>
      </c>
      <c r="K37" s="51" t="s">
        <v>94</v>
      </c>
      <c r="L37" s="51" t="s">
        <v>95</v>
      </c>
      <c r="M37" s="73"/>
      <c r="N37" s="73"/>
      <c r="O37" s="73"/>
      <c r="P37" s="73"/>
      <c r="Q37" s="73"/>
      <c r="R37" s="73"/>
    </row>
    <row r="38" spans="1:20" ht="16.5" customHeight="1" x14ac:dyDescent="0.3">
      <c r="A38" s="379"/>
      <c r="B38" s="73"/>
      <c r="C38" s="619"/>
      <c r="D38" s="409"/>
      <c r="E38" s="96"/>
      <c r="F38" s="73"/>
      <c r="G38" s="53">
        <v>611</v>
      </c>
      <c r="H38" s="54" t="s">
        <v>96</v>
      </c>
      <c r="I38" s="55">
        <f t="shared" ref="I38:I47" si="13">+SUMIF($T$1:$T$518,G38,$L$1:$L$518)</f>
        <v>0</v>
      </c>
      <c r="J38" s="55">
        <f t="shared" ref="J38:J47" si="14">+SUMIF($T$1:$T$518,G38,$R$1:$R$518)</f>
        <v>0</v>
      </c>
      <c r="K38" s="55">
        <f t="shared" ref="K38:K47" si="15">+SUMIF($T$1:$T$518,G38,$O$1:$O$518)</f>
        <v>0</v>
      </c>
      <c r="L38" s="56">
        <f t="shared" ref="L38:L47" si="16">+I38-J38</f>
        <v>0</v>
      </c>
      <c r="M38" s="73"/>
      <c r="N38" s="73"/>
      <c r="O38" s="73"/>
      <c r="P38" s="73"/>
      <c r="Q38" s="73"/>
      <c r="R38" s="73"/>
    </row>
    <row r="39" spans="1:20" ht="16.5" customHeight="1" x14ac:dyDescent="0.3">
      <c r="A39" s="379"/>
      <c r="B39" s="73"/>
      <c r="C39" s="619"/>
      <c r="D39" s="409"/>
      <c r="E39" s="409"/>
      <c r="F39" s="73"/>
      <c r="G39" s="53">
        <v>612</v>
      </c>
      <c r="H39" s="54" t="s">
        <v>97</v>
      </c>
      <c r="I39" s="55">
        <f t="shared" si="13"/>
        <v>0</v>
      </c>
      <c r="J39" s="55">
        <f t="shared" si="14"/>
        <v>0</v>
      </c>
      <c r="K39" s="55">
        <f t="shared" si="15"/>
        <v>0</v>
      </c>
      <c r="L39" s="56">
        <f t="shared" si="16"/>
        <v>0</v>
      </c>
      <c r="M39" s="73"/>
      <c r="N39" s="73"/>
      <c r="O39" s="73"/>
      <c r="P39" s="73"/>
      <c r="Q39" s="73"/>
      <c r="R39" s="73"/>
    </row>
    <row r="40" spans="1:20" ht="16.5" customHeight="1" x14ac:dyDescent="0.3">
      <c r="A40" s="379"/>
      <c r="B40" s="73"/>
      <c r="C40" s="619"/>
      <c r="D40" s="409"/>
      <c r="E40" s="409"/>
      <c r="F40" s="73"/>
      <c r="G40" s="53">
        <v>613</v>
      </c>
      <c r="H40" s="54" t="s">
        <v>98</v>
      </c>
      <c r="I40" s="55">
        <f t="shared" si="13"/>
        <v>0</v>
      </c>
      <c r="J40" s="55">
        <f t="shared" si="14"/>
        <v>0</v>
      </c>
      <c r="K40" s="55">
        <f t="shared" si="15"/>
        <v>0</v>
      </c>
      <c r="L40" s="56">
        <f t="shared" si="16"/>
        <v>0</v>
      </c>
      <c r="M40" s="73"/>
      <c r="N40" s="73"/>
      <c r="O40" s="73"/>
      <c r="P40" s="73"/>
      <c r="Q40" s="73"/>
      <c r="R40" s="73"/>
    </row>
    <row r="41" spans="1:20" ht="16.5" customHeight="1" x14ac:dyDescent="0.3">
      <c r="A41" s="379"/>
      <c r="B41" s="73"/>
      <c r="C41" s="619"/>
      <c r="D41" s="409"/>
      <c r="E41" s="409"/>
      <c r="F41" s="73"/>
      <c r="G41" s="53">
        <v>614</v>
      </c>
      <c r="H41" s="54" t="s">
        <v>99</v>
      </c>
      <c r="I41" s="55">
        <f t="shared" si="13"/>
        <v>0</v>
      </c>
      <c r="J41" s="55">
        <f t="shared" si="14"/>
        <v>0</v>
      </c>
      <c r="K41" s="55">
        <f t="shared" si="15"/>
        <v>0</v>
      </c>
      <c r="L41" s="56">
        <f t="shared" si="16"/>
        <v>0</v>
      </c>
      <c r="M41" s="73"/>
      <c r="N41" s="73"/>
      <c r="O41" s="73"/>
      <c r="P41" s="73"/>
      <c r="Q41" s="73"/>
      <c r="R41" s="73"/>
    </row>
    <row r="42" spans="1:20" ht="16.5" customHeight="1" x14ac:dyDescent="0.3">
      <c r="A42" s="379"/>
      <c r="B42" s="73"/>
      <c r="C42" s="619"/>
      <c r="D42" s="409"/>
      <c r="E42" s="409"/>
      <c r="F42" s="73"/>
      <c r="G42" s="53">
        <v>615</v>
      </c>
      <c r="H42" s="54" t="s">
        <v>100</v>
      </c>
      <c r="I42" s="55">
        <f t="shared" si="13"/>
        <v>0</v>
      </c>
      <c r="J42" s="55">
        <f t="shared" si="14"/>
        <v>0</v>
      </c>
      <c r="K42" s="55">
        <f t="shared" si="15"/>
        <v>0</v>
      </c>
      <c r="L42" s="56">
        <f t="shared" si="16"/>
        <v>0</v>
      </c>
      <c r="M42" s="73"/>
      <c r="N42" s="73"/>
      <c r="O42" s="73"/>
      <c r="P42" s="73"/>
      <c r="Q42" s="73"/>
      <c r="R42" s="73"/>
    </row>
    <row r="43" spans="1:20" ht="16.5" customHeight="1" x14ac:dyDescent="0.3">
      <c r="A43" s="379"/>
      <c r="B43" s="73"/>
      <c r="C43" s="619"/>
      <c r="D43" s="409"/>
      <c r="E43" s="409"/>
      <c r="F43" s="73"/>
      <c r="G43" s="53">
        <v>616</v>
      </c>
      <c r="H43" s="54" t="s">
        <v>101</v>
      </c>
      <c r="I43" s="55">
        <f t="shared" si="13"/>
        <v>0</v>
      </c>
      <c r="J43" s="55">
        <f t="shared" si="14"/>
        <v>0</v>
      </c>
      <c r="K43" s="55">
        <f t="shared" si="15"/>
        <v>0</v>
      </c>
      <c r="L43" s="56">
        <f t="shared" si="16"/>
        <v>0</v>
      </c>
      <c r="M43" s="73"/>
      <c r="N43" s="73"/>
      <c r="O43" s="73"/>
      <c r="P43" s="73"/>
      <c r="Q43" s="73"/>
      <c r="R43" s="73"/>
    </row>
    <row r="44" spans="1:20" ht="16.5" customHeight="1" x14ac:dyDescent="0.3">
      <c r="A44" s="379"/>
      <c r="B44" s="73"/>
      <c r="C44" s="619"/>
      <c r="D44" s="409"/>
      <c r="E44" s="409"/>
      <c r="F44" s="73"/>
      <c r="G44" s="53">
        <v>617</v>
      </c>
      <c r="H44" s="54" t="s">
        <v>102</v>
      </c>
      <c r="I44" s="55">
        <f t="shared" si="13"/>
        <v>139951.64000000001</v>
      </c>
      <c r="J44" s="55">
        <f t="shared" si="14"/>
        <v>139951.64000000001</v>
      </c>
      <c r="K44" s="55">
        <f t="shared" si="15"/>
        <v>0</v>
      </c>
      <c r="L44" s="56">
        <f t="shared" si="16"/>
        <v>0</v>
      </c>
      <c r="M44" s="73"/>
      <c r="N44" s="73"/>
      <c r="O44" s="73"/>
      <c r="P44" s="73"/>
      <c r="Q44" s="73"/>
      <c r="R44" s="73"/>
    </row>
    <row r="45" spans="1:20" ht="16.5" customHeight="1" x14ac:dyDescent="0.3">
      <c r="A45" s="379"/>
      <c r="B45" s="73"/>
      <c r="C45" s="619"/>
      <c r="D45" s="409"/>
      <c r="E45" s="409"/>
      <c r="F45" s="73"/>
      <c r="G45" s="53">
        <v>618</v>
      </c>
      <c r="H45" s="64" t="s">
        <v>103</v>
      </c>
      <c r="I45" s="55">
        <f t="shared" si="13"/>
        <v>0</v>
      </c>
      <c r="J45" s="55">
        <f t="shared" si="14"/>
        <v>0</v>
      </c>
      <c r="K45" s="55">
        <f t="shared" si="15"/>
        <v>0</v>
      </c>
      <c r="L45" s="56">
        <f t="shared" si="16"/>
        <v>0</v>
      </c>
      <c r="M45" s="73"/>
      <c r="N45" s="73"/>
      <c r="O45" s="73"/>
      <c r="P45" s="73"/>
      <c r="Q45" s="73"/>
      <c r="R45" s="73"/>
    </row>
    <row r="46" spans="1:20" ht="16.5" customHeight="1" x14ac:dyDescent="0.3">
      <c r="A46" s="379"/>
      <c r="B46" s="73"/>
      <c r="C46" s="619"/>
      <c r="D46" s="409"/>
      <c r="E46" s="409"/>
      <c r="F46" s="73"/>
      <c r="G46" s="53">
        <v>619</v>
      </c>
      <c r="H46" s="54" t="s">
        <v>104</v>
      </c>
      <c r="I46" s="55">
        <f t="shared" si="13"/>
        <v>65734.700000000012</v>
      </c>
      <c r="J46" s="55">
        <f t="shared" si="14"/>
        <v>55893.866666666661</v>
      </c>
      <c r="K46" s="55">
        <f t="shared" si="15"/>
        <v>731.11111111111109</v>
      </c>
      <c r="L46" s="56">
        <f t="shared" si="16"/>
        <v>9840.8333333333503</v>
      </c>
      <c r="M46" s="73"/>
      <c r="N46" s="73"/>
      <c r="O46" s="73"/>
      <c r="P46" s="73"/>
    </row>
    <row r="47" spans="1:20" ht="16.5" customHeight="1" x14ac:dyDescent="0.3">
      <c r="A47" s="379"/>
      <c r="B47" s="73"/>
      <c r="C47" s="619"/>
      <c r="D47" s="409"/>
      <c r="E47" s="245"/>
      <c r="F47" s="73"/>
      <c r="G47" s="53">
        <v>694</v>
      </c>
      <c r="H47" s="54" t="s">
        <v>105</v>
      </c>
      <c r="I47" s="55">
        <f t="shared" si="13"/>
        <v>0</v>
      </c>
      <c r="J47" s="55">
        <f t="shared" si="14"/>
        <v>0</v>
      </c>
      <c r="K47" s="55">
        <f t="shared" si="15"/>
        <v>0</v>
      </c>
      <c r="L47" s="56">
        <f t="shared" si="16"/>
        <v>0</v>
      </c>
      <c r="M47" s="73"/>
      <c r="N47" s="604"/>
      <c r="O47" s="700"/>
      <c r="P47" s="73"/>
    </row>
    <row r="48" spans="1:20" ht="16.5" customHeight="1" x14ac:dyDescent="0.3">
      <c r="A48" s="379"/>
      <c r="B48" s="73"/>
      <c r="C48" s="619"/>
      <c r="D48" s="409"/>
      <c r="E48" s="245"/>
      <c r="F48" s="73"/>
      <c r="G48" s="65"/>
      <c r="H48" s="66" t="s">
        <v>124</v>
      </c>
      <c r="I48" s="527">
        <f t="shared" ref="I48:L48" si="17">SUM(I38:I47)</f>
        <v>205686.34000000003</v>
      </c>
      <c r="J48" s="527">
        <f t="shared" si="17"/>
        <v>195845.50666666668</v>
      </c>
      <c r="K48" s="527">
        <f t="shared" si="17"/>
        <v>731.11111111111109</v>
      </c>
      <c r="L48" s="527">
        <f t="shared" si="17"/>
        <v>9840.8333333333503</v>
      </c>
      <c r="M48" s="73"/>
      <c r="N48" s="73"/>
      <c r="O48" s="73"/>
      <c r="P48" s="73"/>
    </row>
    <row r="49" spans="1:26" ht="15" customHeight="1" x14ac:dyDescent="0.3">
      <c r="A49" s="379"/>
      <c r="B49" s="73"/>
      <c r="C49" s="619"/>
      <c r="D49" s="409"/>
      <c r="E49" s="245"/>
      <c r="F49" s="73"/>
      <c r="G49" s="114"/>
      <c r="H49" s="73"/>
      <c r="I49" s="71">
        <f>+I48-L35</f>
        <v>0</v>
      </c>
      <c r="J49" s="71">
        <f>+J48-R35</f>
        <v>0</v>
      </c>
      <c r="K49" s="71">
        <f>+K48-O35</f>
        <v>0</v>
      </c>
      <c r="L49" s="71">
        <f>+L48-S35</f>
        <v>1.6370904631912708E-11</v>
      </c>
      <c r="M49" s="73"/>
      <c r="N49" s="73"/>
      <c r="O49" s="73"/>
      <c r="P49" s="73"/>
    </row>
    <row r="50" spans="1:26" ht="15" customHeight="1" x14ac:dyDescent="0.3">
      <c r="A50" s="73"/>
      <c r="B50" s="73"/>
      <c r="C50" s="619"/>
      <c r="D50" s="619"/>
      <c r="E50" s="619"/>
      <c r="F50" s="73"/>
      <c r="G50" s="114"/>
      <c r="H50" s="73"/>
      <c r="I50" s="73"/>
      <c r="J50" s="73"/>
      <c r="K50" s="73"/>
      <c r="L50" s="73"/>
      <c r="M50" s="73"/>
      <c r="N50" s="73"/>
      <c r="O50" s="73"/>
      <c r="P50" s="73"/>
    </row>
    <row r="51" spans="1:26" ht="15" customHeight="1" x14ac:dyDescent="0.3">
      <c r="A51" s="73"/>
      <c r="B51" s="73"/>
      <c r="C51" s="73"/>
      <c r="D51" s="73"/>
      <c r="E51" s="73"/>
      <c r="F51" s="73"/>
      <c r="G51" s="73"/>
      <c r="H51" s="73"/>
      <c r="I51" s="73"/>
      <c r="J51" s="73"/>
      <c r="K51" s="73"/>
      <c r="L51" s="73"/>
      <c r="M51" s="73"/>
      <c r="N51" s="73"/>
      <c r="O51" s="73"/>
      <c r="P51" s="73"/>
    </row>
    <row r="52" spans="1:26" ht="15" customHeight="1" x14ac:dyDescent="0.3">
      <c r="A52" s="73"/>
      <c r="B52" s="73"/>
      <c r="C52" s="512"/>
      <c r="D52" s="512"/>
      <c r="E52" s="512"/>
      <c r="F52" s="73"/>
      <c r="G52" s="1791"/>
      <c r="H52" s="1752"/>
      <c r="I52" s="73"/>
      <c r="J52" s="73"/>
      <c r="K52" s="73"/>
      <c r="L52" s="73"/>
      <c r="M52" s="73"/>
      <c r="N52" s="73"/>
      <c r="O52" s="73"/>
      <c r="P52" s="73"/>
    </row>
    <row r="53" spans="1:26" ht="12.75" hidden="1" customHeight="1" x14ac:dyDescent="0.2">
      <c r="A53" s="77"/>
      <c r="B53" s="77"/>
      <c r="C53" s="77"/>
      <c r="D53" s="77"/>
      <c r="E53" s="77"/>
      <c r="F53" s="77"/>
      <c r="G53" s="77"/>
      <c r="I53" s="77"/>
      <c r="J53" s="77"/>
      <c r="K53" s="77"/>
      <c r="L53" s="77"/>
      <c r="M53" s="77"/>
      <c r="N53" s="4"/>
      <c r="O53" s="4"/>
      <c r="P53" s="77"/>
      <c r="Q53" s="77"/>
      <c r="R53" s="77"/>
      <c r="S53" s="77"/>
    </row>
    <row r="54" spans="1:26" ht="15" hidden="1" customHeight="1" x14ac:dyDescent="0.3">
      <c r="A54" s="1756" t="s">
        <v>106</v>
      </c>
      <c r="B54" s="1749"/>
      <c r="C54" s="1749"/>
      <c r="D54" s="1749"/>
      <c r="E54" s="1749"/>
      <c r="F54" s="1749"/>
      <c r="G54" s="1749"/>
      <c r="H54" s="114"/>
      <c r="I54" s="1756" t="s">
        <v>107</v>
      </c>
      <c r="J54" s="1749"/>
      <c r="K54" s="1749"/>
      <c r="L54" s="1749"/>
      <c r="M54" s="1749"/>
      <c r="N54" s="73"/>
      <c r="O54" s="215"/>
      <c r="P54" s="1756" t="s">
        <v>108</v>
      </c>
      <c r="Q54" s="1749"/>
      <c r="R54" s="1749"/>
      <c r="S54" s="1749"/>
      <c r="T54" s="73"/>
      <c r="U54" s="73"/>
      <c r="V54" s="73"/>
      <c r="Z54" s="73"/>
    </row>
    <row r="55" spans="1:26" ht="12.75" hidden="1" customHeight="1" x14ac:dyDescent="0.2"/>
    <row r="56" spans="1:26" ht="12.75" hidden="1" customHeight="1" x14ac:dyDescent="0.2"/>
    <row r="57" spans="1:26" ht="12.75" customHeight="1" x14ac:dyDescent="0.2"/>
    <row r="58" spans="1:26" ht="12.75" customHeight="1" x14ac:dyDescent="0.2"/>
    <row r="59" spans="1:26" ht="12.75" customHeight="1" x14ac:dyDescent="0.2"/>
    <row r="60" spans="1:26" ht="12.75" customHeight="1" x14ac:dyDescent="0.2"/>
    <row r="61" spans="1:26" ht="12.75" customHeight="1" x14ac:dyDescent="0.2"/>
    <row r="62" spans="1:26" ht="12.75" customHeight="1" x14ac:dyDescent="0.2"/>
    <row r="63" spans="1:26" ht="12.75" customHeight="1" x14ac:dyDescent="0.2"/>
    <row r="64" spans="1:26"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sheetData>
  <mergeCells count="9">
    <mergeCell ref="I54:M54"/>
    <mergeCell ref="P54:S54"/>
    <mergeCell ref="A9:L9"/>
    <mergeCell ref="A10:S10"/>
    <mergeCell ref="A11:S11"/>
    <mergeCell ref="A12:S12"/>
    <mergeCell ref="A13:S13"/>
    <mergeCell ref="G52:H52"/>
    <mergeCell ref="A54:G54"/>
  </mergeCells>
  <phoneticPr fontId="114" type="noConversion"/>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B1010"/>
  <sheetViews>
    <sheetView topLeftCell="A79" workbookViewId="0">
      <selection activeCell="C73" sqref="C73"/>
    </sheetView>
  </sheetViews>
  <sheetFormatPr baseColWidth="10" defaultColWidth="14.42578125" defaultRowHeight="15" customHeight="1" x14ac:dyDescent="0.2"/>
  <cols>
    <col min="1" max="1" width="5.7109375" customWidth="1"/>
    <col min="2" max="2" width="13" customWidth="1"/>
    <col min="3" max="3" width="10.5703125" customWidth="1"/>
    <col min="4" max="4" width="8.85546875" customWidth="1"/>
    <col min="5" max="5" width="16.42578125" customWidth="1"/>
    <col min="6" max="6" width="12.28515625" customWidth="1"/>
    <col min="7" max="7" width="8.85546875" customWidth="1"/>
    <col min="8" max="8" width="31.85546875" customWidth="1"/>
    <col min="9" max="9" width="20.28515625" customWidth="1"/>
    <col min="10" max="11" width="22.42578125" customWidth="1"/>
    <col min="12" max="12" width="18.42578125" customWidth="1"/>
    <col min="13" max="13" width="5.85546875" customWidth="1"/>
    <col min="14" max="14" width="15.5703125" customWidth="1"/>
    <col min="15" max="15" width="15.42578125" customWidth="1"/>
    <col min="16" max="16" width="9.5703125" customWidth="1"/>
    <col min="17" max="17" width="8.85546875" customWidth="1"/>
    <col min="18" max="18" width="17.7109375" customWidth="1"/>
    <col min="19" max="19" width="18.7109375" customWidth="1"/>
    <col min="20" max="20" width="18.140625" hidden="1" customWidth="1"/>
    <col min="21" max="21" width="11" hidden="1" customWidth="1"/>
    <col min="22" max="22" width="12.7109375" hidden="1" customWidth="1"/>
    <col min="23" max="23" width="3.85546875" hidden="1" customWidth="1"/>
    <col min="24" max="28" width="9.140625" customWidth="1"/>
  </cols>
  <sheetData>
    <row r="1" spans="1:28" ht="15" customHeight="1" x14ac:dyDescent="0.2">
      <c r="A1" s="1"/>
      <c r="B1" s="1"/>
      <c r="C1" s="391"/>
      <c r="D1" s="391"/>
      <c r="E1" s="391"/>
      <c r="F1" s="1"/>
      <c r="G1" s="68"/>
      <c r="H1" s="701"/>
      <c r="I1" s="1"/>
      <c r="J1" s="1"/>
      <c r="K1" s="701"/>
      <c r="L1" s="1"/>
      <c r="M1" s="1"/>
      <c r="N1" s="1"/>
      <c r="O1" s="1"/>
      <c r="P1" s="1"/>
      <c r="Q1" s="1"/>
      <c r="R1" s="1"/>
      <c r="S1" s="1"/>
      <c r="T1" s="1"/>
      <c r="U1" s="1"/>
      <c r="V1" s="1"/>
      <c r="W1" s="1"/>
      <c r="X1" s="1"/>
      <c r="Y1" s="1"/>
      <c r="Z1" s="1"/>
      <c r="AA1" s="1"/>
      <c r="AB1" s="1"/>
    </row>
    <row r="2" spans="1:28" ht="15.75" customHeight="1" x14ac:dyDescent="0.25">
      <c r="A2" s="1"/>
      <c r="B2" s="389"/>
      <c r="C2" s="391"/>
      <c r="D2" s="391"/>
      <c r="E2" s="391"/>
      <c r="F2" s="1"/>
      <c r="G2" s="68"/>
      <c r="H2" s="701"/>
      <c r="I2" s="1"/>
      <c r="J2" s="1"/>
      <c r="K2" s="701"/>
      <c r="L2" s="1"/>
      <c r="M2" s="1"/>
      <c r="N2" s="1"/>
      <c r="O2" s="1"/>
      <c r="P2" s="1"/>
      <c r="Q2" s="1"/>
      <c r="R2" s="1"/>
      <c r="S2" s="1"/>
      <c r="T2" s="1"/>
      <c r="U2" s="1"/>
      <c r="V2" s="1"/>
      <c r="W2" s="1"/>
      <c r="X2" s="1"/>
      <c r="Y2" s="1"/>
      <c r="Z2" s="1"/>
      <c r="AA2" s="1"/>
      <c r="AB2" s="1"/>
    </row>
    <row r="3" spans="1:28" ht="15" customHeight="1" x14ac:dyDescent="0.2">
      <c r="A3" s="1"/>
      <c r="B3" s="1"/>
      <c r="C3" s="391"/>
      <c r="D3" s="391"/>
      <c r="E3" s="391"/>
      <c r="F3" s="1"/>
      <c r="G3" s="68"/>
      <c r="H3" s="701"/>
      <c r="I3" s="1"/>
      <c r="J3" s="1"/>
      <c r="K3" s="701"/>
      <c r="L3" s="1"/>
      <c r="M3" s="1"/>
      <c r="N3" s="1"/>
      <c r="O3" s="1"/>
      <c r="P3" s="1"/>
      <c r="Q3" s="1"/>
      <c r="R3" s="1"/>
      <c r="S3" s="1"/>
      <c r="T3" s="1"/>
      <c r="U3" s="1"/>
      <c r="V3" s="1"/>
      <c r="W3" s="1"/>
      <c r="X3" s="1"/>
      <c r="Y3" s="1"/>
      <c r="Z3" s="1"/>
      <c r="AA3" s="1"/>
      <c r="AB3" s="1"/>
    </row>
    <row r="4" spans="1:28" ht="15" customHeight="1" x14ac:dyDescent="0.2">
      <c r="A4" s="1"/>
      <c r="B4" s="1"/>
      <c r="C4" s="391"/>
      <c r="D4" s="391"/>
      <c r="E4" s="391"/>
      <c r="F4" s="1"/>
      <c r="G4" s="68"/>
      <c r="H4" s="701"/>
      <c r="I4" s="1"/>
      <c r="J4" s="1"/>
      <c r="K4" s="701"/>
      <c r="L4" s="1"/>
      <c r="M4" s="1"/>
      <c r="N4" s="1"/>
      <c r="O4" s="1"/>
      <c r="P4" s="1"/>
      <c r="Q4" s="1"/>
      <c r="R4" s="1"/>
      <c r="S4" s="1"/>
      <c r="T4" s="1"/>
      <c r="U4" s="1"/>
      <c r="V4" s="1"/>
      <c r="W4" s="1"/>
      <c r="X4" s="1"/>
      <c r="Y4" s="1"/>
      <c r="Z4" s="1"/>
      <c r="AA4" s="1"/>
      <c r="AB4" s="1"/>
    </row>
    <row r="5" spans="1:28" ht="15" customHeight="1" x14ac:dyDescent="0.2">
      <c r="A5" s="1"/>
      <c r="B5" s="1"/>
      <c r="C5" s="391"/>
      <c r="D5" s="391"/>
      <c r="E5" s="391"/>
      <c r="F5" s="1"/>
      <c r="G5" s="68"/>
      <c r="H5" s="701"/>
      <c r="I5" s="1"/>
      <c r="J5" s="1"/>
      <c r="K5" s="701"/>
      <c r="L5" s="1"/>
      <c r="M5" s="1"/>
      <c r="N5" s="1"/>
      <c r="O5" s="1"/>
      <c r="P5" s="1"/>
      <c r="Q5" s="1"/>
      <c r="R5" s="1"/>
      <c r="S5" s="1"/>
      <c r="T5" s="1"/>
      <c r="U5" s="1"/>
      <c r="V5" s="1"/>
      <c r="W5" s="1"/>
      <c r="X5" s="1"/>
      <c r="Y5" s="1"/>
      <c r="Z5" s="1"/>
      <c r="AA5" s="1"/>
      <c r="AB5" s="1"/>
    </row>
    <row r="6" spans="1:28" ht="15.75" customHeight="1" x14ac:dyDescent="0.25">
      <c r="A6" s="1812" t="s">
        <v>1299</v>
      </c>
      <c r="B6" s="1752"/>
      <c r="C6" s="1752"/>
      <c r="D6" s="1752"/>
      <c r="E6" s="1752"/>
      <c r="F6" s="1752"/>
      <c r="G6" s="1752"/>
      <c r="H6" s="1752"/>
      <c r="I6" s="1752"/>
      <c r="J6" s="1752"/>
      <c r="K6" s="1752"/>
      <c r="L6" s="1752"/>
      <c r="M6" s="1"/>
      <c r="N6" s="1"/>
      <c r="O6" s="1"/>
      <c r="P6" s="1"/>
      <c r="Q6" s="1"/>
      <c r="R6" s="1"/>
      <c r="S6" s="1"/>
      <c r="T6" s="1"/>
      <c r="U6" s="1"/>
      <c r="V6" s="1"/>
      <c r="W6" s="1"/>
      <c r="X6" s="1"/>
      <c r="Y6" s="1"/>
      <c r="Z6" s="1"/>
      <c r="AA6" s="1"/>
      <c r="AB6" s="1"/>
    </row>
    <row r="7" spans="1:28" ht="15.75" customHeight="1" x14ac:dyDescent="0.25">
      <c r="A7" s="1809" t="s">
        <v>1</v>
      </c>
      <c r="B7" s="1746"/>
      <c r="C7" s="1746"/>
      <c r="D7" s="1746"/>
      <c r="E7" s="1746"/>
      <c r="F7" s="1746"/>
      <c r="G7" s="1746"/>
      <c r="H7" s="1746"/>
      <c r="I7" s="1746"/>
      <c r="J7" s="1746"/>
      <c r="K7" s="1746"/>
      <c r="L7" s="1746"/>
      <c r="M7" s="1746"/>
      <c r="N7" s="1746"/>
      <c r="O7" s="1746"/>
      <c r="P7" s="1746"/>
      <c r="Q7" s="1746"/>
      <c r="R7" s="1746"/>
      <c r="S7" s="1747"/>
      <c r="T7" s="1"/>
      <c r="U7" s="1"/>
      <c r="V7" s="1"/>
      <c r="W7" s="1"/>
      <c r="X7" s="1"/>
      <c r="Y7" s="1"/>
      <c r="Z7" s="1"/>
      <c r="AA7" s="1"/>
      <c r="AB7" s="1"/>
    </row>
    <row r="8" spans="1:28" ht="15.75" customHeight="1" x14ac:dyDescent="0.25">
      <c r="A8" s="1809" t="s">
        <v>2</v>
      </c>
      <c r="B8" s="1746"/>
      <c r="C8" s="1746"/>
      <c r="D8" s="1746"/>
      <c r="E8" s="1746"/>
      <c r="F8" s="1746"/>
      <c r="G8" s="1746"/>
      <c r="H8" s="1746"/>
      <c r="I8" s="1746"/>
      <c r="J8" s="1746"/>
      <c r="K8" s="1746"/>
      <c r="L8" s="1746"/>
      <c r="M8" s="1746"/>
      <c r="N8" s="1746"/>
      <c r="O8" s="1746"/>
      <c r="P8" s="1746"/>
      <c r="Q8" s="1746"/>
      <c r="R8" s="1746"/>
      <c r="S8" s="1747"/>
      <c r="T8" s="1"/>
      <c r="U8" s="1"/>
      <c r="V8" s="1"/>
      <c r="W8" s="1"/>
      <c r="X8" s="1"/>
      <c r="Y8" s="1"/>
      <c r="Z8" s="1"/>
      <c r="AA8" s="1"/>
      <c r="AB8" s="1"/>
    </row>
    <row r="9" spans="1:28" ht="15.75" customHeight="1" x14ac:dyDescent="0.25">
      <c r="A9" s="1809" t="s">
        <v>3</v>
      </c>
      <c r="B9" s="1746"/>
      <c r="C9" s="1746"/>
      <c r="D9" s="1746"/>
      <c r="E9" s="1746"/>
      <c r="F9" s="1746"/>
      <c r="G9" s="1746"/>
      <c r="H9" s="1746"/>
      <c r="I9" s="1746"/>
      <c r="J9" s="1746"/>
      <c r="K9" s="1746"/>
      <c r="L9" s="1746"/>
      <c r="M9" s="1746"/>
      <c r="N9" s="1746"/>
      <c r="O9" s="1746"/>
      <c r="P9" s="1746"/>
      <c r="Q9" s="1746"/>
      <c r="R9" s="1746"/>
      <c r="S9" s="1747"/>
      <c r="T9" s="1"/>
      <c r="U9" s="1"/>
      <c r="V9" s="1"/>
      <c r="W9" s="1"/>
      <c r="X9" s="1"/>
      <c r="Y9" s="1"/>
      <c r="Z9" s="1"/>
      <c r="AA9" s="1"/>
      <c r="AB9" s="1"/>
    </row>
    <row r="10" spans="1:28" ht="15.75" customHeight="1" x14ac:dyDescent="0.25">
      <c r="A10" s="1810" t="str">
        <f>+'08-05ORQUIDEARIO'!A13:S13</f>
        <v>30 de junio  2023</v>
      </c>
      <c r="B10" s="1803"/>
      <c r="C10" s="1803"/>
      <c r="D10" s="1803"/>
      <c r="E10" s="1803"/>
      <c r="F10" s="1803"/>
      <c r="G10" s="1803"/>
      <c r="H10" s="1803"/>
      <c r="I10" s="1803"/>
      <c r="J10" s="1803"/>
      <c r="K10" s="1803"/>
      <c r="L10" s="1803"/>
      <c r="M10" s="1803"/>
      <c r="N10" s="1803"/>
      <c r="O10" s="1803"/>
      <c r="P10" s="1803"/>
      <c r="Q10" s="1803"/>
      <c r="R10" s="1803"/>
      <c r="S10" s="1804"/>
      <c r="T10" s="1"/>
      <c r="U10" s="1"/>
      <c r="V10" s="1"/>
      <c r="W10" s="1"/>
      <c r="X10" s="1"/>
      <c r="Y10" s="1"/>
      <c r="Z10" s="1"/>
      <c r="AA10" s="1"/>
      <c r="AB10" s="1"/>
    </row>
    <row r="11" spans="1:28" ht="15.75" customHeight="1" x14ac:dyDescent="0.25">
      <c r="A11" s="703"/>
      <c r="B11" s="362"/>
      <c r="C11" s="362"/>
      <c r="D11" s="362"/>
      <c r="E11" s="362"/>
      <c r="F11" s="362"/>
      <c r="G11" s="362"/>
      <c r="H11" s="362"/>
      <c r="I11" s="362"/>
      <c r="J11" s="362"/>
      <c r="K11" s="362"/>
      <c r="L11" s="362"/>
      <c r="M11" s="362"/>
      <c r="N11" s="362"/>
      <c r="O11" s="362"/>
      <c r="P11" s="362"/>
      <c r="Q11" s="362"/>
      <c r="R11" s="362"/>
      <c r="S11" s="362"/>
      <c r="T11" s="1"/>
      <c r="U11" s="1"/>
      <c r="V11" s="1"/>
      <c r="W11" s="1"/>
      <c r="X11" s="1"/>
      <c r="Y11" s="1"/>
      <c r="Z11" s="1"/>
      <c r="AA11" s="1"/>
      <c r="AB11" s="1"/>
    </row>
    <row r="12" spans="1:28" ht="42.75" customHeight="1" x14ac:dyDescent="0.2">
      <c r="A12" s="88" t="s">
        <v>6</v>
      </c>
      <c r="B12" s="216" t="s">
        <v>7</v>
      </c>
      <c r="C12" s="217" t="s">
        <v>1286</v>
      </c>
      <c r="D12" s="217" t="s">
        <v>9</v>
      </c>
      <c r="E12" s="217" t="s">
        <v>10</v>
      </c>
      <c r="F12" s="216" t="s">
        <v>11</v>
      </c>
      <c r="G12" s="216" t="s">
        <v>12</v>
      </c>
      <c r="H12" s="218" t="s">
        <v>13</v>
      </c>
      <c r="I12" s="216" t="s">
        <v>14</v>
      </c>
      <c r="J12" s="216" t="s">
        <v>15</v>
      </c>
      <c r="K12" s="218" t="s">
        <v>16</v>
      </c>
      <c r="L12" s="218" t="s">
        <v>17</v>
      </c>
      <c r="M12" s="218" t="s">
        <v>18</v>
      </c>
      <c r="N12" s="218" t="s">
        <v>19</v>
      </c>
      <c r="O12" s="218" t="s">
        <v>20</v>
      </c>
      <c r="P12" s="218" t="s">
        <v>21</v>
      </c>
      <c r="Q12" s="218" t="s">
        <v>22</v>
      </c>
      <c r="R12" s="219" t="str">
        <f>+'08-05ORQUIDEARIO'!R16</f>
        <v>DEPRECIACION ACUMULADA 30/06/23</v>
      </c>
      <c r="S12" s="218" t="s">
        <v>23</v>
      </c>
      <c r="T12" s="92" t="s">
        <v>24</v>
      </c>
      <c r="U12" s="93">
        <v>45107</v>
      </c>
    </row>
    <row r="13" spans="1:28" ht="15.75" customHeight="1" x14ac:dyDescent="0.25">
      <c r="A13" s="704">
        <v>1</v>
      </c>
      <c r="B13" s="489">
        <v>36888</v>
      </c>
      <c r="C13" s="1308" t="s">
        <v>371</v>
      </c>
      <c r="D13" s="366">
        <v>26</v>
      </c>
      <c r="E13" s="366" t="s">
        <v>68</v>
      </c>
      <c r="F13" s="368">
        <v>620546</v>
      </c>
      <c r="G13" s="368">
        <v>1</v>
      </c>
      <c r="H13" s="491" t="s">
        <v>1270</v>
      </c>
      <c r="I13" s="368"/>
      <c r="J13" s="368" t="s">
        <v>116</v>
      </c>
      <c r="K13" s="705" t="s">
        <v>755</v>
      </c>
      <c r="L13" s="135">
        <v>5994.99</v>
      </c>
      <c r="M13" s="256">
        <v>10</v>
      </c>
      <c r="N13" s="135">
        <v>0</v>
      </c>
      <c r="O13" s="135">
        <v>0</v>
      </c>
      <c r="P13" s="371">
        <v>10</v>
      </c>
      <c r="Q13" s="371"/>
      <c r="R13" s="135">
        <v>5994.99</v>
      </c>
      <c r="S13" s="135">
        <f t="shared" ref="S13:S43" si="0">IF(M13=0,"N/A",+L13-R13)</f>
        <v>0</v>
      </c>
      <c r="T13" s="370">
        <v>617</v>
      </c>
      <c r="U13" s="706"/>
      <c r="V13" s="1"/>
      <c r="W13" s="1"/>
      <c r="X13" s="1"/>
      <c r="Y13" s="1"/>
      <c r="Z13" s="1"/>
      <c r="AA13" s="1"/>
      <c r="AB13" s="1"/>
    </row>
    <row r="14" spans="1:28" ht="15.75" customHeight="1" x14ac:dyDescent="0.25">
      <c r="A14" s="704">
        <v>2</v>
      </c>
      <c r="B14" s="489">
        <v>36888</v>
      </c>
      <c r="C14" s="1308" t="s">
        <v>371</v>
      </c>
      <c r="D14" s="366">
        <v>26</v>
      </c>
      <c r="E14" s="366" t="s">
        <v>1056</v>
      </c>
      <c r="F14" s="368"/>
      <c r="G14" s="368">
        <v>1</v>
      </c>
      <c r="H14" s="491" t="s">
        <v>1306</v>
      </c>
      <c r="I14" s="368"/>
      <c r="J14" s="368" t="s">
        <v>1300</v>
      </c>
      <c r="K14" s="705" t="s">
        <v>755</v>
      </c>
      <c r="L14" s="135">
        <v>16412</v>
      </c>
      <c r="M14" s="256">
        <v>10</v>
      </c>
      <c r="N14" s="135">
        <v>0</v>
      </c>
      <c r="O14" s="135">
        <v>0</v>
      </c>
      <c r="P14" s="371">
        <v>10</v>
      </c>
      <c r="Q14" s="371"/>
      <c r="R14" s="135">
        <v>16412</v>
      </c>
      <c r="S14" s="135">
        <f t="shared" si="0"/>
        <v>0</v>
      </c>
      <c r="T14" s="370">
        <v>611</v>
      </c>
      <c r="U14" s="1"/>
      <c r="V14" s="1"/>
      <c r="W14" s="1"/>
      <c r="X14" s="1"/>
      <c r="Y14" s="1"/>
      <c r="Z14" s="1"/>
      <c r="AA14" s="1"/>
      <c r="AB14" s="1"/>
    </row>
    <row r="15" spans="1:28" ht="15.75" customHeight="1" x14ac:dyDescent="0.25">
      <c r="A15" s="704">
        <v>3</v>
      </c>
      <c r="B15" s="489">
        <v>37131</v>
      </c>
      <c r="C15" s="1308" t="s">
        <v>371</v>
      </c>
      <c r="D15" s="366">
        <v>26</v>
      </c>
      <c r="E15" s="366" t="s">
        <v>648</v>
      </c>
      <c r="F15" s="368"/>
      <c r="G15" s="368">
        <v>1</v>
      </c>
      <c r="H15" s="491" t="s">
        <v>1038</v>
      </c>
      <c r="I15" s="368" t="s">
        <v>1301</v>
      </c>
      <c r="J15" s="368" t="s">
        <v>1302</v>
      </c>
      <c r="K15" s="705" t="s">
        <v>1303</v>
      </c>
      <c r="L15" s="135">
        <v>2817.41</v>
      </c>
      <c r="M15" s="256">
        <v>10</v>
      </c>
      <c r="N15" s="135">
        <v>0</v>
      </c>
      <c r="O15" s="135">
        <v>0</v>
      </c>
      <c r="P15" s="371">
        <v>10</v>
      </c>
      <c r="Q15" s="371"/>
      <c r="R15" s="135">
        <v>2817.41</v>
      </c>
      <c r="S15" s="135">
        <f t="shared" si="0"/>
        <v>0</v>
      </c>
      <c r="T15" s="370">
        <v>618</v>
      </c>
      <c r="U15" s="1"/>
      <c r="V15" s="1"/>
      <c r="W15" s="1"/>
      <c r="X15" s="1"/>
      <c r="Y15" s="1"/>
      <c r="Z15" s="1"/>
      <c r="AA15" s="1"/>
      <c r="AB15" s="1"/>
    </row>
    <row r="16" spans="1:28" ht="15.75" customHeight="1" x14ac:dyDescent="0.25">
      <c r="A16" s="704">
        <v>4</v>
      </c>
      <c r="B16" s="489">
        <v>39784</v>
      </c>
      <c r="C16" s="1308" t="s">
        <v>371</v>
      </c>
      <c r="D16" s="366">
        <v>26</v>
      </c>
      <c r="E16" s="366" t="s">
        <v>648</v>
      </c>
      <c r="F16" s="368"/>
      <c r="G16" s="368">
        <v>1</v>
      </c>
      <c r="H16" s="491" t="s">
        <v>1304</v>
      </c>
      <c r="I16" s="368">
        <v>2047123310</v>
      </c>
      <c r="J16" s="368" t="s">
        <v>1305</v>
      </c>
      <c r="K16" s="705" t="s">
        <v>755</v>
      </c>
      <c r="L16" s="135">
        <v>308821.36</v>
      </c>
      <c r="M16" s="256">
        <v>10</v>
      </c>
      <c r="N16" s="135">
        <v>0</v>
      </c>
      <c r="O16" s="135">
        <v>0</v>
      </c>
      <c r="P16" s="371">
        <v>10</v>
      </c>
      <c r="Q16" s="371"/>
      <c r="R16" s="135">
        <v>308821.36</v>
      </c>
      <c r="S16" s="135">
        <f t="shared" si="0"/>
        <v>0</v>
      </c>
      <c r="T16" s="370">
        <v>618</v>
      </c>
      <c r="U16" s="1"/>
      <c r="V16" s="1"/>
      <c r="W16" s="1"/>
      <c r="X16" s="1"/>
      <c r="Y16" s="1"/>
      <c r="Z16" s="1"/>
      <c r="AA16" s="1"/>
      <c r="AB16" s="1"/>
    </row>
    <row r="17" spans="1:28" s="890" customFormat="1" ht="15.75" customHeight="1" x14ac:dyDescent="0.25">
      <c r="A17" s="704">
        <v>5</v>
      </c>
      <c r="B17" s="946">
        <v>40105</v>
      </c>
      <c r="C17" s="1693" t="s">
        <v>371</v>
      </c>
      <c r="D17" s="947">
        <v>26</v>
      </c>
      <c r="E17" s="947" t="s">
        <v>1056</v>
      </c>
      <c r="F17" s="948">
        <v>620537</v>
      </c>
      <c r="G17" s="948">
        <v>1</v>
      </c>
      <c r="H17" s="949" t="s">
        <v>1306</v>
      </c>
      <c r="I17" s="948"/>
      <c r="J17" s="948" t="s">
        <v>1307</v>
      </c>
      <c r="K17" s="950" t="s">
        <v>755</v>
      </c>
      <c r="L17" s="897">
        <v>22000</v>
      </c>
      <c r="M17" s="893">
        <v>10</v>
      </c>
      <c r="N17" s="897"/>
      <c r="O17" s="897"/>
      <c r="P17" s="898">
        <v>10</v>
      </c>
      <c r="Q17" s="898"/>
      <c r="R17" s="897">
        <v>22000</v>
      </c>
      <c r="S17" s="897">
        <f>IF(M17=0,"N/A",+L17-R17)</f>
        <v>0</v>
      </c>
      <c r="T17" s="951">
        <v>618</v>
      </c>
      <c r="U17" s="936"/>
      <c r="V17" s="936"/>
      <c r="W17" s="936"/>
      <c r="X17" s="936"/>
      <c r="Y17" s="936"/>
      <c r="Z17" s="936"/>
      <c r="AA17" s="936"/>
      <c r="AB17" s="936"/>
    </row>
    <row r="18" spans="1:28" s="890" customFormat="1" ht="15.75" customHeight="1" x14ac:dyDescent="0.25">
      <c r="A18" s="704">
        <v>6</v>
      </c>
      <c r="B18" s="946">
        <v>40156</v>
      </c>
      <c r="C18" s="1693" t="s">
        <v>371</v>
      </c>
      <c r="D18" s="947">
        <v>26</v>
      </c>
      <c r="E18" s="947" t="s">
        <v>25</v>
      </c>
      <c r="F18" s="948">
        <v>620547</v>
      </c>
      <c r="G18" s="948">
        <v>1</v>
      </c>
      <c r="H18" s="949" t="s">
        <v>699</v>
      </c>
      <c r="I18" s="948"/>
      <c r="J18" s="948" t="s">
        <v>32</v>
      </c>
      <c r="K18" s="950" t="s">
        <v>755</v>
      </c>
      <c r="L18" s="897">
        <v>8139.43</v>
      </c>
      <c r="M18" s="893">
        <v>10</v>
      </c>
      <c r="N18" s="897">
        <v>0</v>
      </c>
      <c r="O18" s="897">
        <v>0</v>
      </c>
      <c r="P18" s="898">
        <v>10</v>
      </c>
      <c r="Q18" s="898"/>
      <c r="R18" s="897">
        <v>8139.43</v>
      </c>
      <c r="S18" s="897">
        <f t="shared" si="0"/>
        <v>0</v>
      </c>
      <c r="T18" s="951">
        <v>617</v>
      </c>
      <c r="U18" s="936"/>
      <c r="V18" s="936"/>
      <c r="W18" s="936"/>
      <c r="X18" s="936"/>
      <c r="Y18" s="936"/>
      <c r="Z18" s="936"/>
      <c r="AA18" s="936"/>
      <c r="AB18" s="936"/>
    </row>
    <row r="19" spans="1:28" s="890" customFormat="1" ht="15.75" customHeight="1" x14ac:dyDescent="0.25">
      <c r="A19" s="704">
        <v>7</v>
      </c>
      <c r="B19" s="946">
        <v>40437</v>
      </c>
      <c r="C19" s="1693" t="s">
        <v>371</v>
      </c>
      <c r="D19" s="947">
        <v>26</v>
      </c>
      <c r="E19" s="947" t="s">
        <v>648</v>
      </c>
      <c r="F19" s="948"/>
      <c r="G19" s="948">
        <v>1</v>
      </c>
      <c r="H19" s="949" t="s">
        <v>1038</v>
      </c>
      <c r="I19" s="948" t="s">
        <v>1308</v>
      </c>
      <c r="J19" s="948" t="s">
        <v>1302</v>
      </c>
      <c r="K19" s="950" t="s">
        <v>755</v>
      </c>
      <c r="L19" s="897">
        <v>16500</v>
      </c>
      <c r="M19" s="893">
        <v>10</v>
      </c>
      <c r="N19" s="897">
        <v>0</v>
      </c>
      <c r="O19" s="897">
        <f>IF(M19=0,"N/A",+N19/12)</f>
        <v>0</v>
      </c>
      <c r="P19" s="898">
        <f t="shared" ref="P19:P83" si="1">+DATEDIF($B19,$U$12,"y")</f>
        <v>12</v>
      </c>
      <c r="Q19" s="898">
        <v>0</v>
      </c>
      <c r="R19" s="897">
        <v>16500</v>
      </c>
      <c r="S19" s="897">
        <f t="shared" si="0"/>
        <v>0</v>
      </c>
      <c r="T19" s="951">
        <v>618</v>
      </c>
      <c r="U19" s="939"/>
      <c r="V19" s="939"/>
      <c r="W19" s="940"/>
      <c r="X19" s="936"/>
      <c r="Y19" s="936"/>
      <c r="Z19" s="936"/>
      <c r="AA19" s="936"/>
      <c r="AB19" s="936"/>
    </row>
    <row r="20" spans="1:28" s="890" customFormat="1" ht="15.75" customHeight="1" x14ac:dyDescent="0.25">
      <c r="A20" s="704">
        <v>8</v>
      </c>
      <c r="B20" s="946">
        <v>40549</v>
      </c>
      <c r="C20" s="1693" t="s">
        <v>371</v>
      </c>
      <c r="D20" s="947">
        <v>26</v>
      </c>
      <c r="E20" s="947" t="s">
        <v>648</v>
      </c>
      <c r="F20" s="948"/>
      <c r="G20" s="948">
        <v>1</v>
      </c>
      <c r="H20" s="949" t="s">
        <v>1309</v>
      </c>
      <c r="I20" s="948" t="s">
        <v>1310</v>
      </c>
      <c r="J20" s="948"/>
      <c r="K20" s="950" t="s">
        <v>755</v>
      </c>
      <c r="L20" s="897">
        <v>15800</v>
      </c>
      <c r="M20" s="893">
        <v>10</v>
      </c>
      <c r="N20" s="897">
        <v>0</v>
      </c>
      <c r="O20" s="897">
        <v>0</v>
      </c>
      <c r="P20" s="898">
        <v>10</v>
      </c>
      <c r="Q20" s="898">
        <f>+DATEDIF($B20,$U$12,"ym")</f>
        <v>5</v>
      </c>
      <c r="R20" s="897">
        <v>15800</v>
      </c>
      <c r="S20" s="897">
        <f t="shared" si="0"/>
        <v>0</v>
      </c>
      <c r="T20" s="951">
        <v>618</v>
      </c>
      <c r="U20" s="936"/>
      <c r="V20" s="936"/>
      <c r="W20" s="936"/>
      <c r="X20" s="936"/>
      <c r="Y20" s="936"/>
      <c r="Z20" s="936"/>
      <c r="AA20" s="936"/>
      <c r="AB20" s="936"/>
    </row>
    <row r="21" spans="1:28" s="890" customFormat="1" ht="15.75" customHeight="1" x14ac:dyDescent="0.25">
      <c r="A21" s="704">
        <v>9</v>
      </c>
      <c r="B21" s="946">
        <v>40786</v>
      </c>
      <c r="C21" s="1693" t="s">
        <v>371</v>
      </c>
      <c r="D21" s="947">
        <v>26</v>
      </c>
      <c r="E21" s="947" t="s">
        <v>648</v>
      </c>
      <c r="F21" s="948"/>
      <c r="G21" s="948">
        <v>1</v>
      </c>
      <c r="H21" s="949" t="s">
        <v>1304</v>
      </c>
      <c r="I21" s="948"/>
      <c r="J21" s="948" t="s">
        <v>1311</v>
      </c>
      <c r="K21" s="950" t="s">
        <v>755</v>
      </c>
      <c r="L21" s="897">
        <v>24400</v>
      </c>
      <c r="M21" s="893">
        <v>10</v>
      </c>
      <c r="N21" s="897">
        <f t="shared" ref="N21:N36" si="2">IF(M21=0,"N/A",+L21/M21)</f>
        <v>2440</v>
      </c>
      <c r="O21" s="897">
        <f t="shared" ref="O21:O36" si="3">IF(M21=0,"N/A",+N21/12)</f>
        <v>203.33333333333334</v>
      </c>
      <c r="P21" s="898">
        <v>10</v>
      </c>
      <c r="Q21" s="898">
        <v>0</v>
      </c>
      <c r="R21" s="897">
        <f t="shared" ref="R21:R36" si="4">IF(M21=0,"N/A",+N21*P21+O21*Q21)</f>
        <v>24400</v>
      </c>
      <c r="S21" s="897">
        <f t="shared" si="0"/>
        <v>0</v>
      </c>
      <c r="T21" s="951">
        <v>618</v>
      </c>
      <c r="U21" s="936"/>
      <c r="V21" s="936"/>
      <c r="W21" s="936"/>
      <c r="X21" s="936"/>
      <c r="Y21" s="936"/>
      <c r="Z21" s="936"/>
      <c r="AA21" s="936"/>
      <c r="AB21" s="936"/>
    </row>
    <row r="22" spans="1:28" s="890" customFormat="1" ht="15.75" customHeight="1" x14ac:dyDescent="0.25">
      <c r="A22" s="704">
        <v>10</v>
      </c>
      <c r="B22" s="946">
        <v>40858</v>
      </c>
      <c r="C22" s="1693" t="s">
        <v>371</v>
      </c>
      <c r="D22" s="947">
        <v>26</v>
      </c>
      <c r="E22" s="952" t="s">
        <v>648</v>
      </c>
      <c r="F22" s="948"/>
      <c r="G22" s="948">
        <v>1</v>
      </c>
      <c r="H22" s="949" t="s">
        <v>1312</v>
      </c>
      <c r="I22" s="948"/>
      <c r="J22" s="948" t="s">
        <v>1012</v>
      </c>
      <c r="K22" s="950" t="s">
        <v>755</v>
      </c>
      <c r="L22" s="897">
        <v>14235.87</v>
      </c>
      <c r="M22" s="893">
        <v>10</v>
      </c>
      <c r="N22" s="897">
        <f t="shared" si="2"/>
        <v>1423.587</v>
      </c>
      <c r="O22" s="897">
        <f t="shared" si="3"/>
        <v>118.63225</v>
      </c>
      <c r="P22" s="898">
        <v>10</v>
      </c>
      <c r="Q22" s="898">
        <v>0</v>
      </c>
      <c r="R22" s="897">
        <f t="shared" si="4"/>
        <v>14235.869999999999</v>
      </c>
      <c r="S22" s="897">
        <f t="shared" si="0"/>
        <v>1.8189894035458565E-12</v>
      </c>
      <c r="T22" s="951">
        <v>618</v>
      </c>
      <c r="U22" s="940"/>
      <c r="V22" s="940"/>
      <c r="W22" s="939"/>
      <c r="X22" s="936"/>
      <c r="Y22" s="936"/>
      <c r="Z22" s="936"/>
      <c r="AA22" s="936"/>
      <c r="AB22" s="936"/>
    </row>
    <row r="23" spans="1:28" s="890" customFormat="1" ht="15.75" customHeight="1" x14ac:dyDescent="0.25">
      <c r="A23" s="704">
        <v>11</v>
      </c>
      <c r="B23" s="946">
        <v>40876</v>
      </c>
      <c r="C23" s="1693" t="s">
        <v>371</v>
      </c>
      <c r="D23" s="947">
        <v>26</v>
      </c>
      <c r="E23" s="948" t="s">
        <v>25</v>
      </c>
      <c r="F23" s="948">
        <v>620726</v>
      </c>
      <c r="G23" s="948">
        <v>1</v>
      </c>
      <c r="H23" s="953" t="s">
        <v>931</v>
      </c>
      <c r="I23" s="948"/>
      <c r="J23" s="948" t="s">
        <v>45</v>
      </c>
      <c r="K23" s="950" t="s">
        <v>1313</v>
      </c>
      <c r="L23" s="897">
        <v>5914.04</v>
      </c>
      <c r="M23" s="898">
        <v>10</v>
      </c>
      <c r="N23" s="897">
        <f t="shared" si="2"/>
        <v>591.404</v>
      </c>
      <c r="O23" s="897">
        <f t="shared" si="3"/>
        <v>49.283666666666669</v>
      </c>
      <c r="P23" s="898">
        <v>10</v>
      </c>
      <c r="Q23" s="898">
        <v>0</v>
      </c>
      <c r="R23" s="897">
        <f t="shared" si="4"/>
        <v>5914.04</v>
      </c>
      <c r="S23" s="897">
        <f t="shared" si="0"/>
        <v>0</v>
      </c>
      <c r="T23" s="951">
        <v>617</v>
      </c>
      <c r="U23" s="1694"/>
      <c r="V23" s="936"/>
      <c r="W23" s="936"/>
      <c r="X23" s="936"/>
      <c r="Y23" s="936"/>
      <c r="Z23" s="936"/>
      <c r="AA23" s="936"/>
      <c r="AB23" s="936"/>
    </row>
    <row r="24" spans="1:28" s="890" customFormat="1" ht="32.25" customHeight="1" x14ac:dyDescent="0.25">
      <c r="A24" s="704">
        <v>12</v>
      </c>
      <c r="B24" s="946">
        <v>40876</v>
      </c>
      <c r="C24" s="1693" t="s">
        <v>371</v>
      </c>
      <c r="D24" s="947">
        <v>26</v>
      </c>
      <c r="E24" s="948" t="s">
        <v>25</v>
      </c>
      <c r="F24" s="950" t="s">
        <v>2044</v>
      </c>
      <c r="G24" s="948">
        <v>2</v>
      </c>
      <c r="H24" s="953" t="s">
        <v>765</v>
      </c>
      <c r="I24" s="948"/>
      <c r="J24" s="948" t="s">
        <v>45</v>
      </c>
      <c r="K24" s="950" t="s">
        <v>1313</v>
      </c>
      <c r="L24" s="897">
        <v>16500</v>
      </c>
      <c r="M24" s="898">
        <v>10</v>
      </c>
      <c r="N24" s="897">
        <f t="shared" si="2"/>
        <v>1650</v>
      </c>
      <c r="O24" s="897">
        <f t="shared" si="3"/>
        <v>137.5</v>
      </c>
      <c r="P24" s="898">
        <v>10</v>
      </c>
      <c r="Q24" s="898">
        <v>0</v>
      </c>
      <c r="R24" s="897">
        <f t="shared" si="4"/>
        <v>16500</v>
      </c>
      <c r="S24" s="897">
        <f t="shared" si="0"/>
        <v>0</v>
      </c>
      <c r="T24" s="951">
        <v>617</v>
      </c>
      <c r="U24" s="936"/>
      <c r="V24" s="936"/>
      <c r="W24" s="936"/>
      <c r="X24" s="936"/>
      <c r="Y24" s="936"/>
      <c r="Z24" s="936"/>
      <c r="AA24" s="936"/>
      <c r="AB24" s="936"/>
    </row>
    <row r="25" spans="1:28" s="890" customFormat="1" ht="15.75" customHeight="1" x14ac:dyDescent="0.25">
      <c r="A25" s="704">
        <v>13</v>
      </c>
      <c r="B25" s="946">
        <v>40918</v>
      </c>
      <c r="C25" s="1693" t="s">
        <v>371</v>
      </c>
      <c r="D25" s="947">
        <v>26</v>
      </c>
      <c r="E25" s="947" t="s">
        <v>25</v>
      </c>
      <c r="F25" s="948">
        <v>620548</v>
      </c>
      <c r="G25" s="948">
        <v>1</v>
      </c>
      <c r="H25" s="949" t="s">
        <v>1314</v>
      </c>
      <c r="I25" s="948"/>
      <c r="J25" s="948"/>
      <c r="K25" s="950" t="s">
        <v>755</v>
      </c>
      <c r="L25" s="897">
        <v>947</v>
      </c>
      <c r="M25" s="893">
        <v>10</v>
      </c>
      <c r="N25" s="897">
        <v>0</v>
      </c>
      <c r="O25" s="897">
        <f t="shared" si="3"/>
        <v>0</v>
      </c>
      <c r="P25" s="898">
        <f t="shared" si="1"/>
        <v>11</v>
      </c>
      <c r="Q25" s="898">
        <f t="shared" ref="Q25:Q83" si="5">+DATEDIF($B25,$U$12,"ym")</f>
        <v>5</v>
      </c>
      <c r="R25" s="897">
        <v>947</v>
      </c>
      <c r="S25" s="897">
        <f t="shared" si="0"/>
        <v>0</v>
      </c>
      <c r="T25" s="951">
        <v>617</v>
      </c>
      <c r="U25" s="936"/>
      <c r="V25" s="936"/>
      <c r="W25" s="936"/>
      <c r="X25" s="936"/>
      <c r="Y25" s="936"/>
      <c r="Z25" s="936"/>
      <c r="AA25" s="936"/>
      <c r="AB25" s="936"/>
    </row>
    <row r="26" spans="1:28" s="890" customFormat="1" ht="15.75" customHeight="1" x14ac:dyDescent="0.25">
      <c r="A26" s="704">
        <v>14</v>
      </c>
      <c r="B26" s="946">
        <v>40931</v>
      </c>
      <c r="C26" s="1693" t="s">
        <v>371</v>
      </c>
      <c r="D26" s="947">
        <v>26</v>
      </c>
      <c r="E26" s="952" t="s">
        <v>68</v>
      </c>
      <c r="F26" s="948"/>
      <c r="G26" s="948">
        <v>1</v>
      </c>
      <c r="H26" s="953" t="s">
        <v>705</v>
      </c>
      <c r="I26" s="948"/>
      <c r="J26" s="948" t="s">
        <v>565</v>
      </c>
      <c r="K26" s="950" t="s">
        <v>1315</v>
      </c>
      <c r="L26" s="897">
        <v>2124</v>
      </c>
      <c r="M26" s="893">
        <v>10</v>
      </c>
      <c r="N26" s="897">
        <v>0</v>
      </c>
      <c r="O26" s="897">
        <f t="shared" si="3"/>
        <v>0</v>
      </c>
      <c r="P26" s="898">
        <f t="shared" si="1"/>
        <v>11</v>
      </c>
      <c r="Q26" s="898">
        <f t="shared" si="5"/>
        <v>5</v>
      </c>
      <c r="R26" s="897">
        <v>2124</v>
      </c>
      <c r="S26" s="897">
        <f t="shared" si="0"/>
        <v>0</v>
      </c>
      <c r="T26" s="951">
        <v>617</v>
      </c>
      <c r="U26" s="936"/>
      <c r="V26" s="936"/>
      <c r="W26" s="936"/>
      <c r="X26" s="936"/>
      <c r="Y26" s="936"/>
      <c r="Z26" s="936"/>
      <c r="AA26" s="936"/>
      <c r="AB26" s="936"/>
    </row>
    <row r="27" spans="1:28" s="890" customFormat="1" ht="31.5" customHeight="1" x14ac:dyDescent="0.25">
      <c r="A27" s="704">
        <v>15</v>
      </c>
      <c r="B27" s="1695">
        <v>40975</v>
      </c>
      <c r="C27" s="1693" t="s">
        <v>371</v>
      </c>
      <c r="D27" s="947">
        <v>26</v>
      </c>
      <c r="E27" s="948" t="s">
        <v>126</v>
      </c>
      <c r="F27" s="948" t="s">
        <v>1374</v>
      </c>
      <c r="G27" s="948">
        <v>2</v>
      </c>
      <c r="H27" s="953" t="s">
        <v>1316</v>
      </c>
      <c r="I27" s="948"/>
      <c r="J27" s="948"/>
      <c r="K27" s="950" t="s">
        <v>755</v>
      </c>
      <c r="L27" s="897">
        <v>23152.53</v>
      </c>
      <c r="M27" s="893">
        <v>10</v>
      </c>
      <c r="N27" s="897">
        <v>0</v>
      </c>
      <c r="O27" s="897">
        <f t="shared" si="3"/>
        <v>0</v>
      </c>
      <c r="P27" s="898">
        <f t="shared" si="1"/>
        <v>11</v>
      </c>
      <c r="Q27" s="898">
        <f t="shared" si="5"/>
        <v>3</v>
      </c>
      <c r="R27" s="897">
        <v>23152.53</v>
      </c>
      <c r="S27" s="897">
        <f>IF(M27=0,"N/A",+L27-R27)</f>
        <v>0</v>
      </c>
      <c r="T27" s="951">
        <v>619</v>
      </c>
      <c r="U27" s="936"/>
      <c r="V27" s="936"/>
      <c r="W27" s="936"/>
      <c r="X27" s="936"/>
      <c r="Y27" s="936"/>
      <c r="Z27" s="936"/>
      <c r="AA27" s="936"/>
      <c r="AB27" s="936"/>
    </row>
    <row r="28" spans="1:28" s="890" customFormat="1" ht="15.75" customHeight="1" x14ac:dyDescent="0.25">
      <c r="A28" s="704">
        <v>16</v>
      </c>
      <c r="B28" s="946">
        <v>41033</v>
      </c>
      <c r="C28" s="1693" t="s">
        <v>371</v>
      </c>
      <c r="D28" s="947">
        <v>26</v>
      </c>
      <c r="E28" s="947" t="s">
        <v>648</v>
      </c>
      <c r="F28" s="948" t="s">
        <v>1374</v>
      </c>
      <c r="G28" s="948">
        <v>1</v>
      </c>
      <c r="H28" s="949" t="s">
        <v>1317</v>
      </c>
      <c r="I28" s="948" t="s">
        <v>1318</v>
      </c>
      <c r="J28" s="948" t="s">
        <v>1319</v>
      </c>
      <c r="K28" s="950" t="s">
        <v>755</v>
      </c>
      <c r="L28" s="897">
        <v>13838.99</v>
      </c>
      <c r="M28" s="893">
        <v>10</v>
      </c>
      <c r="N28" s="897">
        <f t="shared" si="2"/>
        <v>1383.8989999999999</v>
      </c>
      <c r="O28" s="897">
        <v>0</v>
      </c>
      <c r="P28" s="898">
        <v>10</v>
      </c>
      <c r="Q28" s="898">
        <f t="shared" si="5"/>
        <v>1</v>
      </c>
      <c r="R28" s="897">
        <f t="shared" si="4"/>
        <v>13838.989999999998</v>
      </c>
      <c r="S28" s="897">
        <f t="shared" si="0"/>
        <v>1.8189894035458565E-12</v>
      </c>
      <c r="T28" s="951">
        <v>618</v>
      </c>
      <c r="U28" s="936"/>
      <c r="V28" s="936"/>
      <c r="W28" s="936"/>
      <c r="X28" s="936"/>
      <c r="Y28" s="936"/>
      <c r="Z28" s="936"/>
      <c r="AA28" s="936"/>
      <c r="AB28" s="936"/>
    </row>
    <row r="29" spans="1:28" s="890" customFormat="1" ht="15.75" customHeight="1" x14ac:dyDescent="0.25">
      <c r="A29" s="704">
        <v>17</v>
      </c>
      <c r="B29" s="946">
        <v>41033</v>
      </c>
      <c r="C29" s="1693" t="s">
        <v>371</v>
      </c>
      <c r="D29" s="947">
        <v>26</v>
      </c>
      <c r="E29" s="947" t="s">
        <v>648</v>
      </c>
      <c r="F29" s="948"/>
      <c r="G29" s="948">
        <v>1</v>
      </c>
      <c r="H29" s="949" t="s">
        <v>1317</v>
      </c>
      <c r="I29" s="948" t="s">
        <v>1318</v>
      </c>
      <c r="J29" s="948" t="s">
        <v>1319</v>
      </c>
      <c r="K29" s="950" t="s">
        <v>755</v>
      </c>
      <c r="L29" s="897">
        <v>15800</v>
      </c>
      <c r="M29" s="893">
        <v>10</v>
      </c>
      <c r="N29" s="897">
        <f t="shared" si="2"/>
        <v>1580</v>
      </c>
      <c r="O29" s="897">
        <v>0</v>
      </c>
      <c r="P29" s="898">
        <v>10</v>
      </c>
      <c r="Q29" s="898">
        <f t="shared" si="5"/>
        <v>1</v>
      </c>
      <c r="R29" s="897">
        <f t="shared" si="4"/>
        <v>15800</v>
      </c>
      <c r="S29" s="897">
        <f t="shared" si="0"/>
        <v>0</v>
      </c>
      <c r="T29" s="951">
        <v>618</v>
      </c>
      <c r="U29" s="936"/>
      <c r="V29" s="936"/>
      <c r="W29" s="936"/>
      <c r="X29" s="939"/>
      <c r="Y29" s="936"/>
      <c r="Z29" s="936"/>
      <c r="AA29" s="936"/>
      <c r="AB29" s="936"/>
    </row>
    <row r="30" spans="1:28" s="890" customFormat="1" ht="15.75" customHeight="1" x14ac:dyDescent="0.25">
      <c r="A30" s="704">
        <v>18</v>
      </c>
      <c r="B30" s="946">
        <v>41096</v>
      </c>
      <c r="C30" s="1693" t="s">
        <v>371</v>
      </c>
      <c r="D30" s="947">
        <v>26</v>
      </c>
      <c r="E30" s="947" t="s">
        <v>648</v>
      </c>
      <c r="F30" s="948"/>
      <c r="G30" s="948">
        <v>1</v>
      </c>
      <c r="H30" s="953" t="s">
        <v>1320</v>
      </c>
      <c r="I30" s="948" t="s">
        <v>1321</v>
      </c>
      <c r="J30" s="948" t="s">
        <v>1322</v>
      </c>
      <c r="K30" s="950" t="s">
        <v>1303</v>
      </c>
      <c r="L30" s="897">
        <v>20000</v>
      </c>
      <c r="M30" s="893">
        <v>10</v>
      </c>
      <c r="N30" s="897">
        <f t="shared" si="2"/>
        <v>2000</v>
      </c>
      <c r="O30" s="897">
        <v>0</v>
      </c>
      <c r="P30" s="898">
        <f t="shared" si="1"/>
        <v>10</v>
      </c>
      <c r="Q30" s="898">
        <f t="shared" si="5"/>
        <v>11</v>
      </c>
      <c r="R30" s="897">
        <f t="shared" si="4"/>
        <v>20000</v>
      </c>
      <c r="S30" s="897">
        <f t="shared" si="0"/>
        <v>0</v>
      </c>
      <c r="T30" s="951">
        <v>618</v>
      </c>
      <c r="U30" s="936"/>
      <c r="V30" s="936"/>
      <c r="W30" s="936"/>
      <c r="X30" s="936"/>
      <c r="Y30" s="936"/>
      <c r="Z30" s="936"/>
      <c r="AA30" s="936"/>
      <c r="AB30" s="936"/>
    </row>
    <row r="31" spans="1:28" s="890" customFormat="1" ht="15.75" customHeight="1" x14ac:dyDescent="0.25">
      <c r="A31" s="704">
        <v>19</v>
      </c>
      <c r="B31" s="946">
        <v>41096</v>
      </c>
      <c r="C31" s="1693" t="s">
        <v>371</v>
      </c>
      <c r="D31" s="947">
        <v>26</v>
      </c>
      <c r="E31" s="947" t="s">
        <v>648</v>
      </c>
      <c r="F31" s="948"/>
      <c r="G31" s="948">
        <v>1</v>
      </c>
      <c r="H31" s="953" t="s">
        <v>1309</v>
      </c>
      <c r="I31" s="948"/>
      <c r="J31" s="948" t="s">
        <v>1323</v>
      </c>
      <c r="K31" s="950" t="s">
        <v>755</v>
      </c>
      <c r="L31" s="897">
        <v>13840</v>
      </c>
      <c r="M31" s="893">
        <v>10</v>
      </c>
      <c r="N31" s="897">
        <f t="shared" si="2"/>
        <v>1384</v>
      </c>
      <c r="O31" s="897">
        <v>0</v>
      </c>
      <c r="P31" s="898">
        <f t="shared" si="1"/>
        <v>10</v>
      </c>
      <c r="Q31" s="898">
        <f t="shared" si="5"/>
        <v>11</v>
      </c>
      <c r="R31" s="897">
        <f t="shared" si="4"/>
        <v>13840</v>
      </c>
      <c r="S31" s="897">
        <f t="shared" si="0"/>
        <v>0</v>
      </c>
      <c r="T31" s="951">
        <v>618</v>
      </c>
      <c r="U31" s="936"/>
      <c r="V31" s="936"/>
      <c r="W31" s="936"/>
      <c r="X31" s="936"/>
      <c r="Y31" s="936"/>
      <c r="Z31" s="936"/>
      <c r="AA31" s="936"/>
      <c r="AB31" s="936"/>
    </row>
    <row r="32" spans="1:28" s="890" customFormat="1" ht="15.75" customHeight="1" x14ac:dyDescent="0.25">
      <c r="A32" s="704">
        <v>20</v>
      </c>
      <c r="B32" s="946">
        <v>41152</v>
      </c>
      <c r="C32" s="1693" t="s">
        <v>371</v>
      </c>
      <c r="D32" s="947">
        <v>26</v>
      </c>
      <c r="E32" s="947" t="s">
        <v>648</v>
      </c>
      <c r="F32" s="948"/>
      <c r="G32" s="948">
        <v>1</v>
      </c>
      <c r="H32" s="953" t="s">
        <v>1309</v>
      </c>
      <c r="I32" s="948" t="s">
        <v>1324</v>
      </c>
      <c r="J32" s="948" t="s">
        <v>1325</v>
      </c>
      <c r="K32" s="950" t="s">
        <v>755</v>
      </c>
      <c r="L32" s="897">
        <v>23659.65</v>
      </c>
      <c r="M32" s="893">
        <v>10</v>
      </c>
      <c r="N32" s="897">
        <f t="shared" si="2"/>
        <v>2365.9650000000001</v>
      </c>
      <c r="O32" s="897">
        <v>0</v>
      </c>
      <c r="P32" s="898">
        <f t="shared" si="1"/>
        <v>10</v>
      </c>
      <c r="Q32" s="898">
        <f t="shared" si="5"/>
        <v>9</v>
      </c>
      <c r="R32" s="897">
        <f t="shared" si="4"/>
        <v>23659.65</v>
      </c>
      <c r="S32" s="897">
        <f t="shared" si="0"/>
        <v>0</v>
      </c>
      <c r="T32" s="951">
        <v>618</v>
      </c>
      <c r="U32" s="936"/>
      <c r="V32" s="936"/>
      <c r="W32" s="936"/>
      <c r="X32" s="936"/>
      <c r="Y32" s="936"/>
      <c r="Z32" s="936"/>
      <c r="AA32" s="936"/>
      <c r="AB32" s="936"/>
    </row>
    <row r="33" spans="1:28" s="890" customFormat="1" ht="15.75" customHeight="1" x14ac:dyDescent="0.25">
      <c r="A33" s="704">
        <v>21</v>
      </c>
      <c r="B33" s="946">
        <v>41368</v>
      </c>
      <c r="C33" s="1693" t="s">
        <v>371</v>
      </c>
      <c r="D33" s="947">
        <v>26</v>
      </c>
      <c r="E33" s="947" t="s">
        <v>648</v>
      </c>
      <c r="F33" s="948"/>
      <c r="G33" s="948">
        <v>3</v>
      </c>
      <c r="H33" s="949" t="s">
        <v>1326</v>
      </c>
      <c r="I33" s="948"/>
      <c r="J33" s="948" t="s">
        <v>827</v>
      </c>
      <c r="K33" s="950" t="s">
        <v>1327</v>
      </c>
      <c r="L33" s="897">
        <v>2124</v>
      </c>
      <c r="M33" s="893">
        <v>10</v>
      </c>
      <c r="N33" s="897">
        <f t="shared" si="2"/>
        <v>212.4</v>
      </c>
      <c r="O33" s="897">
        <f t="shared" si="3"/>
        <v>17.7</v>
      </c>
      <c r="P33" s="898">
        <f t="shared" si="1"/>
        <v>10</v>
      </c>
      <c r="Q33" s="898">
        <v>0</v>
      </c>
      <c r="R33" s="897">
        <f t="shared" si="4"/>
        <v>2124</v>
      </c>
      <c r="S33" s="897">
        <f t="shared" si="0"/>
        <v>0</v>
      </c>
      <c r="T33" s="951">
        <v>618</v>
      </c>
      <c r="U33" s="936"/>
      <c r="V33" s="936"/>
      <c r="W33" s="936"/>
      <c r="X33" s="936"/>
      <c r="Y33" s="936"/>
      <c r="Z33" s="936"/>
      <c r="AA33" s="936"/>
      <c r="AB33" s="936"/>
    </row>
    <row r="34" spans="1:28" s="890" customFormat="1" ht="15.75" customHeight="1" x14ac:dyDescent="0.25">
      <c r="A34" s="704">
        <v>22</v>
      </c>
      <c r="B34" s="946">
        <v>41455</v>
      </c>
      <c r="C34" s="1693" t="s">
        <v>371</v>
      </c>
      <c r="D34" s="947">
        <v>26</v>
      </c>
      <c r="E34" s="947" t="s">
        <v>648</v>
      </c>
      <c r="F34" s="948"/>
      <c r="G34" s="948">
        <v>2</v>
      </c>
      <c r="H34" s="949" t="s">
        <v>1328</v>
      </c>
      <c r="I34" s="948"/>
      <c r="J34" s="948" t="s">
        <v>1311</v>
      </c>
      <c r="K34" s="950" t="s">
        <v>755</v>
      </c>
      <c r="L34" s="897">
        <v>25026.42</v>
      </c>
      <c r="M34" s="893">
        <v>10</v>
      </c>
      <c r="N34" s="897">
        <f t="shared" si="2"/>
        <v>2502.6419999999998</v>
      </c>
      <c r="O34" s="897">
        <f t="shared" si="3"/>
        <v>208.55349999999999</v>
      </c>
      <c r="P34" s="898">
        <f t="shared" si="1"/>
        <v>10</v>
      </c>
      <c r="Q34" s="898">
        <f t="shared" si="5"/>
        <v>0</v>
      </c>
      <c r="R34" s="897">
        <f t="shared" si="4"/>
        <v>25026.42</v>
      </c>
      <c r="S34" s="897">
        <f t="shared" si="0"/>
        <v>0</v>
      </c>
      <c r="T34" s="951">
        <v>618</v>
      </c>
      <c r="U34" s="936"/>
      <c r="V34" s="936"/>
      <c r="W34" s="936"/>
      <c r="X34" s="936"/>
      <c r="Y34" s="936"/>
      <c r="Z34" s="936"/>
      <c r="AA34" s="936"/>
      <c r="AB34" s="936"/>
    </row>
    <row r="35" spans="1:28" ht="31.5" customHeight="1" x14ac:dyDescent="0.25">
      <c r="A35" s="704">
        <v>23</v>
      </c>
      <c r="B35" s="489">
        <v>41505</v>
      </c>
      <c r="C35" s="1308" t="s">
        <v>371</v>
      </c>
      <c r="D35" s="366">
        <v>26</v>
      </c>
      <c r="E35" s="366" t="s">
        <v>648</v>
      </c>
      <c r="F35" s="368"/>
      <c r="G35" s="368">
        <v>1</v>
      </c>
      <c r="H35" s="367" t="s">
        <v>1329</v>
      </c>
      <c r="I35" s="368"/>
      <c r="J35" s="368" t="s">
        <v>1323</v>
      </c>
      <c r="K35" s="705" t="s">
        <v>1303</v>
      </c>
      <c r="L35" s="135">
        <v>57000</v>
      </c>
      <c r="M35" s="256">
        <v>10</v>
      </c>
      <c r="N35" s="135">
        <f t="shared" si="2"/>
        <v>5700</v>
      </c>
      <c r="O35" s="135">
        <f t="shared" si="3"/>
        <v>475</v>
      </c>
      <c r="P35" s="898">
        <f t="shared" si="1"/>
        <v>9</v>
      </c>
      <c r="Q35" s="898">
        <f t="shared" si="5"/>
        <v>10</v>
      </c>
      <c r="R35" s="135">
        <f t="shared" si="4"/>
        <v>56050</v>
      </c>
      <c r="S35" s="135">
        <f t="shared" si="0"/>
        <v>950</v>
      </c>
      <c r="T35" s="370">
        <v>618</v>
      </c>
      <c r="U35" s="1"/>
      <c r="V35" s="1"/>
      <c r="W35" s="1"/>
      <c r="X35" s="1"/>
      <c r="Y35" s="1"/>
      <c r="Z35" s="1"/>
      <c r="AA35" s="1"/>
      <c r="AB35" s="1"/>
    </row>
    <row r="36" spans="1:28" ht="31.5" customHeight="1" x14ac:dyDescent="0.25">
      <c r="A36" s="704">
        <v>24</v>
      </c>
      <c r="B36" s="489">
        <v>41530</v>
      </c>
      <c r="C36" s="1308" t="s">
        <v>371</v>
      </c>
      <c r="D36" s="366">
        <v>26</v>
      </c>
      <c r="E36" s="366" t="s">
        <v>126</v>
      </c>
      <c r="F36" s="368"/>
      <c r="G36" s="368">
        <v>1</v>
      </c>
      <c r="H36" s="367" t="s">
        <v>1330</v>
      </c>
      <c r="I36" s="368"/>
      <c r="J36" s="368"/>
      <c r="K36" s="705" t="s">
        <v>755</v>
      </c>
      <c r="L36" s="135">
        <v>29779.67</v>
      </c>
      <c r="M36" s="256">
        <v>10</v>
      </c>
      <c r="N36" s="135">
        <f t="shared" si="2"/>
        <v>2977.9669999999996</v>
      </c>
      <c r="O36" s="135">
        <f t="shared" si="3"/>
        <v>248.16391666666664</v>
      </c>
      <c r="P36" s="898">
        <f t="shared" si="1"/>
        <v>9</v>
      </c>
      <c r="Q36" s="898">
        <f t="shared" si="5"/>
        <v>9</v>
      </c>
      <c r="R36" s="135">
        <f t="shared" si="4"/>
        <v>29035.178249999997</v>
      </c>
      <c r="S36" s="135">
        <f t="shared" si="0"/>
        <v>744.49175000000105</v>
      </c>
      <c r="T36" s="370">
        <v>619</v>
      </c>
      <c r="U36" s="1"/>
      <c r="V36" s="1"/>
      <c r="W36" s="1"/>
      <c r="X36" s="1"/>
      <c r="Y36" s="1"/>
      <c r="Z36" s="1"/>
      <c r="AA36" s="1"/>
      <c r="AB36" s="1"/>
    </row>
    <row r="37" spans="1:28" ht="15.75" customHeight="1" x14ac:dyDescent="0.25">
      <c r="A37" s="704">
        <v>25</v>
      </c>
      <c r="B37" s="489">
        <v>41578</v>
      </c>
      <c r="C37" s="1308" t="s">
        <v>371</v>
      </c>
      <c r="D37" s="366">
        <v>26</v>
      </c>
      <c r="E37" s="366" t="s">
        <v>35</v>
      </c>
      <c r="F37" s="368">
        <v>762969</v>
      </c>
      <c r="G37" s="368">
        <v>1</v>
      </c>
      <c r="H37" s="367" t="s">
        <v>62</v>
      </c>
      <c r="I37" s="368"/>
      <c r="J37" s="368" t="s">
        <v>336</v>
      </c>
      <c r="K37" s="705" t="s">
        <v>755</v>
      </c>
      <c r="L37" s="135">
        <v>2124</v>
      </c>
      <c r="M37" s="256">
        <v>3</v>
      </c>
      <c r="N37" s="135">
        <v>0</v>
      </c>
      <c r="O37" s="135">
        <v>0</v>
      </c>
      <c r="P37" s="898">
        <f t="shared" si="1"/>
        <v>9</v>
      </c>
      <c r="Q37" s="898">
        <f t="shared" si="5"/>
        <v>7</v>
      </c>
      <c r="R37" s="135">
        <v>2124</v>
      </c>
      <c r="S37" s="135">
        <f t="shared" si="0"/>
        <v>0</v>
      </c>
      <c r="T37" s="370">
        <v>614</v>
      </c>
      <c r="U37" s="1"/>
      <c r="V37" s="1"/>
      <c r="W37" s="1"/>
      <c r="X37" s="1"/>
      <c r="Y37" s="1"/>
      <c r="Z37" s="1"/>
      <c r="AA37" s="1"/>
      <c r="AB37" s="1"/>
    </row>
    <row r="38" spans="1:28" ht="15.75" customHeight="1" x14ac:dyDescent="0.25">
      <c r="A38" s="704">
        <v>26</v>
      </c>
      <c r="B38" s="489">
        <v>41701</v>
      </c>
      <c r="C38" s="1308" t="s">
        <v>371</v>
      </c>
      <c r="D38" s="366">
        <v>26</v>
      </c>
      <c r="E38" s="366" t="s">
        <v>648</v>
      </c>
      <c r="F38" s="368"/>
      <c r="G38" s="368">
        <v>1</v>
      </c>
      <c r="H38" s="367" t="s">
        <v>1029</v>
      </c>
      <c r="I38" s="368" t="s">
        <v>1030</v>
      </c>
      <c r="J38" s="368" t="s">
        <v>1012</v>
      </c>
      <c r="K38" s="705" t="s">
        <v>755</v>
      </c>
      <c r="L38" s="135">
        <v>3738.7</v>
      </c>
      <c r="M38" s="256">
        <v>10</v>
      </c>
      <c r="N38" s="135">
        <f t="shared" ref="N38:N42" si="6">IF(M38=0,"N/A",+L38/M38)</f>
        <v>373.87</v>
      </c>
      <c r="O38" s="135">
        <f t="shared" ref="O38:O42" si="7">IF(M38=0,"N/A",+N38/12)</f>
        <v>31.155833333333334</v>
      </c>
      <c r="P38" s="898">
        <f t="shared" si="1"/>
        <v>9</v>
      </c>
      <c r="Q38" s="898">
        <f t="shared" si="5"/>
        <v>3</v>
      </c>
      <c r="R38" s="135">
        <f t="shared" ref="R38:R42" si="8">IF(M38=0,"N/A",+N38*P38+O38*Q38)</f>
        <v>3458.2975000000001</v>
      </c>
      <c r="S38" s="135">
        <f t="shared" si="0"/>
        <v>280.40249999999969</v>
      </c>
      <c r="T38" s="370">
        <v>618</v>
      </c>
      <c r="U38" s="1"/>
      <c r="V38" s="1"/>
      <c r="W38" s="1"/>
      <c r="X38" s="1"/>
      <c r="Y38" s="1"/>
      <c r="Z38" s="1"/>
      <c r="AA38" s="1"/>
      <c r="AB38" s="1"/>
    </row>
    <row r="39" spans="1:28" ht="15.75" customHeight="1" x14ac:dyDescent="0.25">
      <c r="A39" s="704">
        <v>27</v>
      </c>
      <c r="B39" s="489">
        <v>41914</v>
      </c>
      <c r="C39" s="1308" t="s">
        <v>371</v>
      </c>
      <c r="D39" s="366">
        <v>26</v>
      </c>
      <c r="E39" s="366" t="s">
        <v>648</v>
      </c>
      <c r="F39" s="368"/>
      <c r="G39" s="368">
        <v>1</v>
      </c>
      <c r="H39" s="491" t="s">
        <v>1331</v>
      </c>
      <c r="I39" s="368" t="s">
        <v>1332</v>
      </c>
      <c r="J39" s="368" t="s">
        <v>1012</v>
      </c>
      <c r="K39" s="705" t="s">
        <v>1327</v>
      </c>
      <c r="L39" s="135">
        <v>234584</v>
      </c>
      <c r="M39" s="256">
        <v>10</v>
      </c>
      <c r="N39" s="135">
        <f t="shared" si="6"/>
        <v>23458.400000000001</v>
      </c>
      <c r="O39" s="135">
        <f t="shared" si="7"/>
        <v>1954.8666666666668</v>
      </c>
      <c r="P39" s="898">
        <f t="shared" si="1"/>
        <v>8</v>
      </c>
      <c r="Q39" s="898">
        <f t="shared" si="5"/>
        <v>8</v>
      </c>
      <c r="R39" s="135">
        <f t="shared" si="8"/>
        <v>203306.13333333336</v>
      </c>
      <c r="S39" s="135">
        <f t="shared" si="0"/>
        <v>31277.86666666664</v>
      </c>
      <c r="T39" s="370">
        <v>618</v>
      </c>
      <c r="U39" s="709"/>
      <c r="V39" s="1"/>
      <c r="W39" s="1"/>
      <c r="X39" s="1"/>
      <c r="Y39" s="1"/>
      <c r="Z39" s="1"/>
      <c r="AA39" s="1"/>
      <c r="AB39" s="1"/>
    </row>
    <row r="40" spans="1:28" ht="15.75" customHeight="1" x14ac:dyDescent="0.25">
      <c r="A40" s="704">
        <v>28</v>
      </c>
      <c r="B40" s="489">
        <v>42138</v>
      </c>
      <c r="C40" s="1308" t="s">
        <v>371</v>
      </c>
      <c r="D40" s="366">
        <v>26</v>
      </c>
      <c r="E40" s="366" t="s">
        <v>25</v>
      </c>
      <c r="F40" s="368">
        <v>620545</v>
      </c>
      <c r="G40" s="368">
        <v>2</v>
      </c>
      <c r="H40" s="367" t="s">
        <v>699</v>
      </c>
      <c r="I40" s="368"/>
      <c r="J40" s="368"/>
      <c r="K40" s="705" t="s">
        <v>248</v>
      </c>
      <c r="L40" s="135">
        <v>19512.48</v>
      </c>
      <c r="M40" s="256">
        <v>10</v>
      </c>
      <c r="N40" s="135">
        <f t="shared" si="6"/>
        <v>1951.248</v>
      </c>
      <c r="O40" s="135">
        <f t="shared" si="7"/>
        <v>162.60400000000001</v>
      </c>
      <c r="P40" s="898">
        <f t="shared" si="1"/>
        <v>8</v>
      </c>
      <c r="Q40" s="898">
        <f t="shared" si="5"/>
        <v>1</v>
      </c>
      <c r="R40" s="135">
        <f t="shared" si="8"/>
        <v>15772.588</v>
      </c>
      <c r="S40" s="135">
        <f t="shared" si="0"/>
        <v>3739.8919999999998</v>
      </c>
      <c r="T40" s="370">
        <v>617</v>
      </c>
      <c r="U40" s="1"/>
      <c r="V40" s="1"/>
      <c r="W40" s="1"/>
      <c r="X40" s="1"/>
      <c r="Y40" s="1"/>
      <c r="Z40" s="1"/>
      <c r="AA40" s="1"/>
      <c r="AB40" s="1"/>
    </row>
    <row r="41" spans="1:28" ht="15.75" customHeight="1" x14ac:dyDescent="0.25">
      <c r="A41" s="704">
        <v>29</v>
      </c>
      <c r="B41" s="489">
        <v>42166</v>
      </c>
      <c r="C41" s="1308" t="s">
        <v>371</v>
      </c>
      <c r="D41" s="366">
        <v>26</v>
      </c>
      <c r="E41" s="366" t="s">
        <v>648</v>
      </c>
      <c r="F41" s="368"/>
      <c r="G41" s="368">
        <v>3</v>
      </c>
      <c r="H41" s="367" t="s">
        <v>1333</v>
      </c>
      <c r="I41" s="368" t="s">
        <v>1058</v>
      </c>
      <c r="J41" s="368"/>
      <c r="K41" s="705" t="s">
        <v>1334</v>
      </c>
      <c r="L41" s="135">
        <v>111392</v>
      </c>
      <c r="M41" s="256">
        <v>10</v>
      </c>
      <c r="N41" s="135">
        <f t="shared" si="6"/>
        <v>11139.2</v>
      </c>
      <c r="O41" s="135">
        <f t="shared" si="7"/>
        <v>928.26666666666677</v>
      </c>
      <c r="P41" s="898">
        <f t="shared" si="1"/>
        <v>8</v>
      </c>
      <c r="Q41" s="898">
        <f t="shared" si="5"/>
        <v>0</v>
      </c>
      <c r="R41" s="135">
        <f t="shared" si="8"/>
        <v>89113.600000000006</v>
      </c>
      <c r="S41" s="135">
        <f t="shared" si="0"/>
        <v>22278.399999999994</v>
      </c>
      <c r="T41" s="370">
        <v>618</v>
      </c>
      <c r="U41" s="1"/>
      <c r="V41" s="1"/>
      <c r="W41" s="1"/>
      <c r="X41" s="1"/>
      <c r="Y41" s="1"/>
      <c r="Z41" s="1"/>
      <c r="AA41" s="1"/>
      <c r="AB41" s="1"/>
    </row>
    <row r="42" spans="1:28" ht="15.75" customHeight="1" x14ac:dyDescent="0.25">
      <c r="A42" s="704">
        <v>30</v>
      </c>
      <c r="B42" s="489">
        <v>42265</v>
      </c>
      <c r="C42" s="1308" t="s">
        <v>371</v>
      </c>
      <c r="D42" s="366">
        <v>26</v>
      </c>
      <c r="E42" s="366" t="s">
        <v>68</v>
      </c>
      <c r="F42" s="368">
        <v>620557</v>
      </c>
      <c r="G42" s="368">
        <v>1</v>
      </c>
      <c r="H42" s="367" t="s">
        <v>1335</v>
      </c>
      <c r="I42" s="368"/>
      <c r="J42" s="368"/>
      <c r="K42" s="705" t="s">
        <v>1336</v>
      </c>
      <c r="L42" s="135">
        <v>9145</v>
      </c>
      <c r="M42" s="256">
        <v>10</v>
      </c>
      <c r="N42" s="135">
        <f t="shared" si="6"/>
        <v>914.5</v>
      </c>
      <c r="O42" s="135">
        <f t="shared" si="7"/>
        <v>76.208333333333329</v>
      </c>
      <c r="P42" s="898">
        <f t="shared" si="1"/>
        <v>7</v>
      </c>
      <c r="Q42" s="898">
        <f t="shared" si="5"/>
        <v>9</v>
      </c>
      <c r="R42" s="135">
        <f t="shared" si="8"/>
        <v>7087.375</v>
      </c>
      <c r="S42" s="135">
        <f t="shared" si="0"/>
        <v>2057.625</v>
      </c>
      <c r="T42" s="370">
        <v>617</v>
      </c>
      <c r="U42" s="1"/>
      <c r="V42" s="1"/>
      <c r="W42" s="1"/>
      <c r="X42" s="1"/>
      <c r="Y42" s="1"/>
      <c r="Z42" s="1"/>
      <c r="AA42" s="1"/>
      <c r="AB42" s="1"/>
    </row>
    <row r="43" spans="1:28" ht="15.75" customHeight="1" x14ac:dyDescent="0.25">
      <c r="A43" s="704">
        <v>31</v>
      </c>
      <c r="B43" s="489">
        <v>42275</v>
      </c>
      <c r="C43" s="1308" t="s">
        <v>371</v>
      </c>
      <c r="D43" s="366">
        <v>26</v>
      </c>
      <c r="E43" s="366" t="s">
        <v>35</v>
      </c>
      <c r="F43" s="368"/>
      <c r="G43" s="368">
        <v>1</v>
      </c>
      <c r="H43" s="367" t="s">
        <v>807</v>
      </c>
      <c r="I43" s="368" t="s">
        <v>1337</v>
      </c>
      <c r="J43" s="368" t="s">
        <v>1338</v>
      </c>
      <c r="K43" s="705" t="s">
        <v>755</v>
      </c>
      <c r="L43" s="135">
        <v>10185.01</v>
      </c>
      <c r="M43" s="256">
        <v>3</v>
      </c>
      <c r="N43" s="135">
        <v>0</v>
      </c>
      <c r="O43" s="135">
        <v>0</v>
      </c>
      <c r="P43" s="898">
        <f t="shared" si="1"/>
        <v>7</v>
      </c>
      <c r="Q43" s="898">
        <f t="shared" si="5"/>
        <v>9</v>
      </c>
      <c r="R43" s="135">
        <v>10185.01</v>
      </c>
      <c r="S43" s="135">
        <f t="shared" si="0"/>
        <v>0</v>
      </c>
      <c r="T43" s="370">
        <v>614</v>
      </c>
      <c r="U43" s="1"/>
      <c r="V43" s="1"/>
      <c r="W43" s="1"/>
      <c r="X43" s="1"/>
      <c r="Y43" s="1"/>
      <c r="Z43" s="1"/>
      <c r="AA43" s="1"/>
      <c r="AB43" s="1"/>
    </row>
    <row r="44" spans="1:28" ht="15.75" customHeight="1" x14ac:dyDescent="0.25">
      <c r="A44" s="704">
        <v>32</v>
      </c>
      <c r="B44" s="489">
        <v>42641</v>
      </c>
      <c r="C44" s="1308" t="s">
        <v>371</v>
      </c>
      <c r="D44" s="366">
        <v>26</v>
      </c>
      <c r="E44" s="366" t="s">
        <v>35</v>
      </c>
      <c r="F44" s="368"/>
      <c r="G44" s="368">
        <v>1</v>
      </c>
      <c r="H44" s="367" t="s">
        <v>139</v>
      </c>
      <c r="I44" s="368"/>
      <c r="J44" s="368" t="s">
        <v>141</v>
      </c>
      <c r="K44" s="705" t="s">
        <v>755</v>
      </c>
      <c r="L44" s="135">
        <v>4016</v>
      </c>
      <c r="M44" s="256">
        <v>3</v>
      </c>
      <c r="N44" s="135">
        <v>0</v>
      </c>
      <c r="O44" s="135"/>
      <c r="P44" s="898">
        <f t="shared" si="1"/>
        <v>6</v>
      </c>
      <c r="Q44" s="898">
        <f t="shared" si="5"/>
        <v>9</v>
      </c>
      <c r="R44" s="135">
        <v>4016</v>
      </c>
      <c r="S44" s="135">
        <v>0</v>
      </c>
      <c r="T44" s="370">
        <v>614</v>
      </c>
      <c r="U44" s="1"/>
      <c r="V44" s="1"/>
      <c r="W44" s="1"/>
      <c r="X44" s="1"/>
      <c r="Y44" s="1"/>
      <c r="Z44" s="1"/>
      <c r="AA44" s="1"/>
      <c r="AB44" s="1"/>
    </row>
    <row r="45" spans="1:28" ht="15.75" customHeight="1" x14ac:dyDescent="0.25">
      <c r="A45" s="704">
        <v>33</v>
      </c>
      <c r="B45" s="489">
        <v>42326</v>
      </c>
      <c r="C45" s="1308" t="s">
        <v>371</v>
      </c>
      <c r="D45" s="366">
        <v>26</v>
      </c>
      <c r="E45" s="366" t="s">
        <v>648</v>
      </c>
      <c r="F45" s="368"/>
      <c r="G45" s="368">
        <v>3</v>
      </c>
      <c r="H45" s="367" t="s">
        <v>1339</v>
      </c>
      <c r="I45" s="368"/>
      <c r="J45" s="368" t="s">
        <v>1012</v>
      </c>
      <c r="K45" s="705" t="s">
        <v>1334</v>
      </c>
      <c r="L45" s="135">
        <v>87792</v>
      </c>
      <c r="M45" s="256">
        <v>10</v>
      </c>
      <c r="N45" s="135">
        <f t="shared" ref="N45:N49" si="9">IF(M45=0,"N/A",+L45/M45)</f>
        <v>8779.2000000000007</v>
      </c>
      <c r="O45" s="135">
        <f t="shared" ref="O45:O49" si="10">IF(M45=0,"N/A",+N45/12)</f>
        <v>731.6</v>
      </c>
      <c r="P45" s="898">
        <f t="shared" si="1"/>
        <v>7</v>
      </c>
      <c r="Q45" s="898">
        <f t="shared" si="5"/>
        <v>7</v>
      </c>
      <c r="R45" s="135">
        <f t="shared" ref="R45:R49" si="11">IF(M45=0,"N/A",+N45*P45+O45*Q45)</f>
        <v>66575.600000000006</v>
      </c>
      <c r="S45" s="135">
        <f t="shared" ref="S45:S77" si="12">IF(M45=0,"N/A",+L45-R45)</f>
        <v>21216.399999999994</v>
      </c>
      <c r="T45" s="370">
        <v>618</v>
      </c>
      <c r="U45" s="1"/>
      <c r="V45" s="1"/>
      <c r="W45" s="1"/>
      <c r="X45" s="1"/>
      <c r="Y45" s="1"/>
      <c r="Z45" s="1"/>
      <c r="AA45" s="1"/>
      <c r="AB45" s="1"/>
    </row>
    <row r="46" spans="1:28" ht="31.5" customHeight="1" x14ac:dyDescent="0.25">
      <c r="A46" s="704">
        <v>34</v>
      </c>
      <c r="B46" s="489">
        <v>42517</v>
      </c>
      <c r="C46" s="1308" t="s">
        <v>371</v>
      </c>
      <c r="D46" s="366">
        <v>26</v>
      </c>
      <c r="E46" s="708" t="s">
        <v>25</v>
      </c>
      <c r="F46" s="368">
        <v>614853</v>
      </c>
      <c r="G46" s="368">
        <v>1</v>
      </c>
      <c r="H46" s="367" t="s">
        <v>1340</v>
      </c>
      <c r="I46" s="368" t="s">
        <v>172</v>
      </c>
      <c r="J46" s="368"/>
      <c r="K46" s="705" t="s">
        <v>755</v>
      </c>
      <c r="L46" s="135">
        <v>4574.62</v>
      </c>
      <c r="M46" s="256">
        <v>10</v>
      </c>
      <c r="N46" s="135">
        <f t="shared" si="9"/>
        <v>457.46199999999999</v>
      </c>
      <c r="O46" s="135">
        <f t="shared" si="10"/>
        <v>38.121833333333335</v>
      </c>
      <c r="P46" s="898">
        <f t="shared" si="1"/>
        <v>7</v>
      </c>
      <c r="Q46" s="898">
        <f t="shared" si="5"/>
        <v>1</v>
      </c>
      <c r="R46" s="135">
        <f t="shared" si="11"/>
        <v>3240.3558333333331</v>
      </c>
      <c r="S46" s="135">
        <f t="shared" si="12"/>
        <v>1334.2641666666668</v>
      </c>
      <c r="T46" s="370">
        <v>617</v>
      </c>
      <c r="U46" s="1"/>
      <c r="V46" s="1"/>
      <c r="W46" s="1"/>
      <c r="X46" s="1"/>
      <c r="Y46" s="1"/>
      <c r="Z46" s="1"/>
      <c r="AA46" s="1"/>
      <c r="AB46" s="1"/>
    </row>
    <row r="47" spans="1:28" ht="31.5" customHeight="1" x14ac:dyDescent="0.25">
      <c r="A47" s="704">
        <v>35</v>
      </c>
      <c r="B47" s="489">
        <v>42517</v>
      </c>
      <c r="C47" s="1308" t="s">
        <v>371</v>
      </c>
      <c r="D47" s="366">
        <v>26</v>
      </c>
      <c r="E47" s="708" t="s">
        <v>25</v>
      </c>
      <c r="F47" s="368">
        <v>579870</v>
      </c>
      <c r="G47" s="368">
        <v>2</v>
      </c>
      <c r="H47" s="367" t="s">
        <v>1341</v>
      </c>
      <c r="I47" s="368" t="s">
        <v>1342</v>
      </c>
      <c r="J47" s="368"/>
      <c r="K47" s="705" t="s">
        <v>755</v>
      </c>
      <c r="L47" s="135">
        <v>7959.81</v>
      </c>
      <c r="M47" s="256">
        <v>10</v>
      </c>
      <c r="N47" s="135">
        <f t="shared" si="9"/>
        <v>795.98099999999999</v>
      </c>
      <c r="O47" s="135">
        <f t="shared" si="10"/>
        <v>66.33175</v>
      </c>
      <c r="P47" s="898">
        <f t="shared" si="1"/>
        <v>7</v>
      </c>
      <c r="Q47" s="898">
        <f t="shared" si="5"/>
        <v>1</v>
      </c>
      <c r="R47" s="135">
        <f t="shared" si="11"/>
        <v>5638.1987500000005</v>
      </c>
      <c r="S47" s="135">
        <f t="shared" si="12"/>
        <v>2321.6112499999999</v>
      </c>
      <c r="T47" s="370">
        <v>617</v>
      </c>
      <c r="U47" s="1"/>
      <c r="V47" s="1"/>
      <c r="W47" s="1"/>
      <c r="X47" s="1"/>
      <c r="Y47" s="1"/>
      <c r="Z47" s="1"/>
      <c r="AA47" s="1"/>
      <c r="AB47" s="1"/>
    </row>
    <row r="48" spans="1:28" ht="31.5" customHeight="1" x14ac:dyDescent="0.25">
      <c r="A48" s="704">
        <v>36</v>
      </c>
      <c r="B48" s="489">
        <v>42517</v>
      </c>
      <c r="C48" s="1308" t="s">
        <v>371</v>
      </c>
      <c r="D48" s="366">
        <v>26</v>
      </c>
      <c r="E48" s="708" t="s">
        <v>25</v>
      </c>
      <c r="F48" s="368">
        <v>620554</v>
      </c>
      <c r="G48" s="368">
        <v>1</v>
      </c>
      <c r="H48" s="367" t="s">
        <v>1343</v>
      </c>
      <c r="I48" s="368" t="s">
        <v>1344</v>
      </c>
      <c r="J48" s="368"/>
      <c r="K48" s="705" t="s">
        <v>755</v>
      </c>
      <c r="L48" s="135">
        <v>18208.759999999998</v>
      </c>
      <c r="M48" s="256">
        <v>10</v>
      </c>
      <c r="N48" s="135">
        <f t="shared" si="9"/>
        <v>1820.8759999999997</v>
      </c>
      <c r="O48" s="135">
        <f t="shared" si="10"/>
        <v>151.73966666666664</v>
      </c>
      <c r="P48" s="898">
        <f t="shared" si="1"/>
        <v>7</v>
      </c>
      <c r="Q48" s="898">
        <f t="shared" si="5"/>
        <v>1</v>
      </c>
      <c r="R48" s="135">
        <f t="shared" si="11"/>
        <v>12897.871666666664</v>
      </c>
      <c r="S48" s="135">
        <f t="shared" si="12"/>
        <v>5310.8883333333342</v>
      </c>
      <c r="T48" s="370">
        <v>617</v>
      </c>
      <c r="U48" s="1"/>
      <c r="V48" s="1"/>
      <c r="W48" s="1"/>
      <c r="X48" s="1"/>
      <c r="Y48" s="1"/>
      <c r="Z48" s="1"/>
      <c r="AA48" s="1"/>
      <c r="AB48" s="1"/>
    </row>
    <row r="49" spans="1:28" ht="31.5" customHeight="1" x14ac:dyDescent="0.25">
      <c r="A49" s="704">
        <v>37</v>
      </c>
      <c r="B49" s="489">
        <v>42531</v>
      </c>
      <c r="C49" s="1308" t="s">
        <v>371</v>
      </c>
      <c r="D49" s="366">
        <v>26</v>
      </c>
      <c r="E49" s="708" t="s">
        <v>126</v>
      </c>
      <c r="F49" s="368">
        <v>620555</v>
      </c>
      <c r="G49" s="368">
        <v>1</v>
      </c>
      <c r="H49" s="367" t="s">
        <v>1345</v>
      </c>
      <c r="I49" s="368" t="s">
        <v>1346</v>
      </c>
      <c r="J49" s="368" t="s">
        <v>129</v>
      </c>
      <c r="K49" s="705" t="s">
        <v>755</v>
      </c>
      <c r="L49" s="135">
        <v>4946.5600000000004</v>
      </c>
      <c r="M49" s="256">
        <v>10</v>
      </c>
      <c r="N49" s="135">
        <f t="shared" si="9"/>
        <v>494.65600000000006</v>
      </c>
      <c r="O49" s="135">
        <f t="shared" si="10"/>
        <v>41.221333333333341</v>
      </c>
      <c r="P49" s="898">
        <f t="shared" si="1"/>
        <v>7</v>
      </c>
      <c r="Q49" s="898">
        <f t="shared" si="5"/>
        <v>0</v>
      </c>
      <c r="R49" s="135">
        <f t="shared" si="11"/>
        <v>3462.5920000000006</v>
      </c>
      <c r="S49" s="135">
        <f t="shared" si="12"/>
        <v>1483.9679999999998</v>
      </c>
      <c r="T49" s="370">
        <v>617</v>
      </c>
      <c r="U49" s="1"/>
      <c r="V49" s="1"/>
      <c r="W49" s="1"/>
      <c r="X49" s="1"/>
      <c r="Y49" s="1"/>
      <c r="Z49" s="1"/>
      <c r="AA49" s="1"/>
      <c r="AB49" s="1"/>
    </row>
    <row r="50" spans="1:28" ht="31.5" customHeight="1" x14ac:dyDescent="0.25">
      <c r="A50" s="704">
        <v>38</v>
      </c>
      <c r="B50" s="688">
        <v>42534</v>
      </c>
      <c r="C50" s="1308" t="s">
        <v>371</v>
      </c>
      <c r="D50" s="366">
        <v>26</v>
      </c>
      <c r="E50" s="710" t="s">
        <v>68</v>
      </c>
      <c r="F50" s="368" t="s">
        <v>1374</v>
      </c>
      <c r="G50" s="690">
        <v>1</v>
      </c>
      <c r="H50" s="712" t="s">
        <v>1347</v>
      </c>
      <c r="I50" s="368" t="s">
        <v>1348</v>
      </c>
      <c r="J50" s="368" t="s">
        <v>570</v>
      </c>
      <c r="K50" s="705" t="s">
        <v>755</v>
      </c>
      <c r="L50" s="135">
        <v>6962</v>
      </c>
      <c r="M50" s="256">
        <v>3</v>
      </c>
      <c r="N50" s="135">
        <v>0</v>
      </c>
      <c r="O50" s="135">
        <v>0</v>
      </c>
      <c r="P50" s="898">
        <f t="shared" si="1"/>
        <v>7</v>
      </c>
      <c r="Q50" s="898">
        <f t="shared" si="5"/>
        <v>0</v>
      </c>
      <c r="R50" s="135">
        <v>6962</v>
      </c>
      <c r="S50" s="135">
        <f t="shared" si="12"/>
        <v>0</v>
      </c>
      <c r="T50" s="370">
        <v>617</v>
      </c>
      <c r="U50" s="1"/>
      <c r="V50" s="1"/>
      <c r="W50" s="1"/>
      <c r="X50" s="1"/>
      <c r="Y50" s="1"/>
      <c r="Z50" s="1"/>
      <c r="AA50" s="1"/>
      <c r="AB50" s="1"/>
    </row>
    <row r="51" spans="1:28" ht="15.75" customHeight="1" x14ac:dyDescent="0.25">
      <c r="A51" s="704">
        <v>39</v>
      </c>
      <c r="B51" s="489">
        <v>42669</v>
      </c>
      <c r="C51" s="1308" t="s">
        <v>371</v>
      </c>
      <c r="D51" s="366">
        <v>26</v>
      </c>
      <c r="E51" s="708" t="s">
        <v>35</v>
      </c>
      <c r="F51" s="368">
        <v>620674</v>
      </c>
      <c r="G51" s="368">
        <v>1</v>
      </c>
      <c r="H51" s="367" t="s">
        <v>47</v>
      </c>
      <c r="I51" s="368"/>
      <c r="J51" s="368" t="s">
        <v>1349</v>
      </c>
      <c r="K51" s="705" t="s">
        <v>755</v>
      </c>
      <c r="L51" s="135">
        <v>6325</v>
      </c>
      <c r="M51" s="256">
        <v>3</v>
      </c>
      <c r="N51" s="135">
        <v>0</v>
      </c>
      <c r="O51" s="135">
        <v>0</v>
      </c>
      <c r="P51" s="898">
        <f t="shared" si="1"/>
        <v>6</v>
      </c>
      <c r="Q51" s="898">
        <f t="shared" si="5"/>
        <v>8</v>
      </c>
      <c r="R51" s="135">
        <v>6325</v>
      </c>
      <c r="S51" s="135">
        <f t="shared" si="12"/>
        <v>0</v>
      </c>
      <c r="T51" s="370">
        <v>614</v>
      </c>
      <c r="U51" s="1"/>
      <c r="V51" s="1"/>
      <c r="W51" s="1"/>
      <c r="X51" s="1"/>
      <c r="Y51" s="1"/>
      <c r="Z51" s="1"/>
      <c r="AA51" s="1"/>
      <c r="AB51" s="1"/>
    </row>
    <row r="52" spans="1:28" ht="15.75" customHeight="1" x14ac:dyDescent="0.25">
      <c r="A52" s="704">
        <v>40</v>
      </c>
      <c r="B52" s="489">
        <v>42800</v>
      </c>
      <c r="C52" s="1308" t="s">
        <v>371</v>
      </c>
      <c r="D52" s="366">
        <v>26</v>
      </c>
      <c r="E52" s="708" t="s">
        <v>25</v>
      </c>
      <c r="F52" s="368">
        <v>620892</v>
      </c>
      <c r="G52" s="368">
        <v>1</v>
      </c>
      <c r="H52" s="367" t="s">
        <v>2045</v>
      </c>
      <c r="I52" s="368" t="s">
        <v>1350</v>
      </c>
      <c r="J52" s="368"/>
      <c r="K52" s="705" t="s">
        <v>755</v>
      </c>
      <c r="L52" s="135">
        <v>9376.4</v>
      </c>
      <c r="M52" s="256">
        <v>10</v>
      </c>
      <c r="N52" s="135">
        <f t="shared" ref="N52:N76" si="13">IF(M52=0,"N/A",+L52/M52)</f>
        <v>937.64</v>
      </c>
      <c r="O52" s="135">
        <f t="shared" ref="O52:O76" si="14">IF(M52=0,"N/A",+N52/12)</f>
        <v>78.13666666666667</v>
      </c>
      <c r="P52" s="898">
        <f t="shared" si="1"/>
        <v>6</v>
      </c>
      <c r="Q52" s="898">
        <f t="shared" si="5"/>
        <v>3</v>
      </c>
      <c r="R52" s="135">
        <f t="shared" ref="R52:R74" si="15">IF(M52=0,"N/A",+N52*P52+O52*Q52)</f>
        <v>5860.25</v>
      </c>
      <c r="S52" s="135">
        <f t="shared" si="12"/>
        <v>3516.1499999999996</v>
      </c>
      <c r="T52" s="370">
        <v>617</v>
      </c>
      <c r="U52" s="1"/>
      <c r="V52" s="1"/>
      <c r="W52" s="1"/>
      <c r="X52" s="1"/>
      <c r="Y52" s="1"/>
      <c r="Z52" s="1"/>
      <c r="AA52" s="1"/>
      <c r="AB52" s="1"/>
    </row>
    <row r="53" spans="1:28" ht="15.75" customHeight="1" x14ac:dyDescent="0.25">
      <c r="A53" s="704">
        <v>41</v>
      </c>
      <c r="B53" s="489">
        <v>43208</v>
      </c>
      <c r="C53" s="1308" t="s">
        <v>371</v>
      </c>
      <c r="D53" s="366">
        <v>26</v>
      </c>
      <c r="E53" s="708" t="s">
        <v>126</v>
      </c>
      <c r="F53" s="368" t="s">
        <v>1374</v>
      </c>
      <c r="G53" s="368">
        <v>1</v>
      </c>
      <c r="H53" s="1281" t="s">
        <v>1351</v>
      </c>
      <c r="I53" s="368"/>
      <c r="J53" s="368"/>
      <c r="K53" s="705" t="s">
        <v>755</v>
      </c>
      <c r="L53" s="135">
        <v>6844</v>
      </c>
      <c r="M53" s="256">
        <v>10</v>
      </c>
      <c r="N53" s="135">
        <f t="shared" si="13"/>
        <v>684.4</v>
      </c>
      <c r="O53" s="135">
        <f t="shared" si="14"/>
        <v>57.033333333333331</v>
      </c>
      <c r="P53" s="898">
        <f t="shared" si="1"/>
        <v>5</v>
      </c>
      <c r="Q53" s="898">
        <f t="shared" si="5"/>
        <v>2</v>
      </c>
      <c r="R53" s="135">
        <f t="shared" si="15"/>
        <v>3536.0666666666666</v>
      </c>
      <c r="S53" s="135">
        <f t="shared" si="12"/>
        <v>3307.9333333333334</v>
      </c>
      <c r="T53" s="370">
        <v>617</v>
      </c>
      <c r="U53" s="1" t="s">
        <v>1352</v>
      </c>
      <c r="V53" s="713">
        <v>43248</v>
      </c>
      <c r="W53" s="1">
        <v>95</v>
      </c>
      <c r="X53" s="1"/>
      <c r="Y53" s="1"/>
      <c r="Z53" s="1"/>
      <c r="AA53" s="1"/>
      <c r="AB53" s="1"/>
    </row>
    <row r="54" spans="1:28" ht="15.75" customHeight="1" x14ac:dyDescent="0.25">
      <c r="A54" s="704">
        <v>42</v>
      </c>
      <c r="B54" s="489">
        <v>43551</v>
      </c>
      <c r="C54" s="1308" t="s">
        <v>371</v>
      </c>
      <c r="D54" s="366">
        <v>26</v>
      </c>
      <c r="E54" s="708" t="s">
        <v>648</v>
      </c>
      <c r="F54" s="368"/>
      <c r="G54" s="368">
        <v>1</v>
      </c>
      <c r="H54" s="367" t="s">
        <v>1029</v>
      </c>
      <c r="I54" s="368" t="s">
        <v>1058</v>
      </c>
      <c r="J54" s="368" t="s">
        <v>1012</v>
      </c>
      <c r="K54" s="705" t="s">
        <v>755</v>
      </c>
      <c r="L54" s="135">
        <v>29576.7</v>
      </c>
      <c r="M54" s="256">
        <v>5</v>
      </c>
      <c r="N54" s="135">
        <f t="shared" si="13"/>
        <v>5915.34</v>
      </c>
      <c r="O54" s="135">
        <f t="shared" si="14"/>
        <v>492.94499999999999</v>
      </c>
      <c r="P54" s="898">
        <f t="shared" si="1"/>
        <v>4</v>
      </c>
      <c r="Q54" s="898">
        <f t="shared" si="5"/>
        <v>3</v>
      </c>
      <c r="R54" s="135">
        <f t="shared" si="15"/>
        <v>25140.195</v>
      </c>
      <c r="S54" s="135">
        <f t="shared" si="12"/>
        <v>4436.505000000001</v>
      </c>
      <c r="T54" s="370">
        <v>618</v>
      </c>
      <c r="U54" s="1" t="s">
        <v>1353</v>
      </c>
      <c r="V54" s="713">
        <v>43588</v>
      </c>
      <c r="W54" s="1">
        <v>95</v>
      </c>
      <c r="X54" s="1"/>
      <c r="Y54" s="1"/>
      <c r="Z54" s="1"/>
      <c r="AA54" s="1"/>
      <c r="AB54" s="1"/>
    </row>
    <row r="55" spans="1:28" ht="15.75" customHeight="1" x14ac:dyDescent="0.25">
      <c r="A55" s="704">
        <v>43</v>
      </c>
      <c r="B55" s="489">
        <v>43551</v>
      </c>
      <c r="C55" s="1308" t="s">
        <v>371</v>
      </c>
      <c r="D55" s="366">
        <v>26</v>
      </c>
      <c r="E55" s="708" t="s">
        <v>648</v>
      </c>
      <c r="F55" s="368"/>
      <c r="G55" s="368">
        <v>1</v>
      </c>
      <c r="H55" s="367" t="s">
        <v>1029</v>
      </c>
      <c r="I55" s="368" t="s">
        <v>1058</v>
      </c>
      <c r="J55" s="368" t="s">
        <v>1012</v>
      </c>
      <c r="K55" s="705" t="s">
        <v>755</v>
      </c>
      <c r="L55" s="135">
        <v>29576.7</v>
      </c>
      <c r="M55" s="256">
        <v>5</v>
      </c>
      <c r="N55" s="135">
        <f t="shared" si="13"/>
        <v>5915.34</v>
      </c>
      <c r="O55" s="135">
        <f t="shared" si="14"/>
        <v>492.94499999999999</v>
      </c>
      <c r="P55" s="898">
        <f t="shared" si="1"/>
        <v>4</v>
      </c>
      <c r="Q55" s="898">
        <f t="shared" si="5"/>
        <v>3</v>
      </c>
      <c r="R55" s="135">
        <f t="shared" si="15"/>
        <v>25140.195</v>
      </c>
      <c r="S55" s="135">
        <f t="shared" si="12"/>
        <v>4436.505000000001</v>
      </c>
      <c r="T55" s="370">
        <v>618</v>
      </c>
      <c r="U55" s="1" t="s">
        <v>1353</v>
      </c>
      <c r="V55" s="713">
        <v>43588</v>
      </c>
      <c r="W55" s="1">
        <v>95</v>
      </c>
      <c r="X55" s="1"/>
      <c r="Y55" s="1"/>
      <c r="Z55" s="1"/>
      <c r="AA55" s="1"/>
      <c r="AB55" s="1"/>
    </row>
    <row r="56" spans="1:28" ht="15.75" customHeight="1" x14ac:dyDescent="0.25">
      <c r="A56" s="704">
        <v>44</v>
      </c>
      <c r="B56" s="489">
        <v>43551</v>
      </c>
      <c r="C56" s="1308" t="s">
        <v>371</v>
      </c>
      <c r="D56" s="366">
        <v>26</v>
      </c>
      <c r="E56" s="708" t="s">
        <v>648</v>
      </c>
      <c r="F56" s="368"/>
      <c r="G56" s="368">
        <v>1</v>
      </c>
      <c r="H56" s="367" t="s">
        <v>1354</v>
      </c>
      <c r="I56" s="368" t="s">
        <v>1355</v>
      </c>
      <c r="J56" s="368" t="s">
        <v>1012</v>
      </c>
      <c r="K56" s="705" t="s">
        <v>755</v>
      </c>
      <c r="L56" s="135">
        <v>25672.79</v>
      </c>
      <c r="M56" s="256">
        <v>5</v>
      </c>
      <c r="N56" s="135">
        <f t="shared" si="13"/>
        <v>5134.558</v>
      </c>
      <c r="O56" s="135">
        <f t="shared" si="14"/>
        <v>427.87983333333335</v>
      </c>
      <c r="P56" s="898">
        <f t="shared" si="1"/>
        <v>4</v>
      </c>
      <c r="Q56" s="898">
        <f t="shared" si="5"/>
        <v>3</v>
      </c>
      <c r="R56" s="135">
        <f t="shared" si="15"/>
        <v>21821.871500000001</v>
      </c>
      <c r="S56" s="135">
        <f t="shared" si="12"/>
        <v>3850.9184999999998</v>
      </c>
      <c r="T56" s="370">
        <v>618</v>
      </c>
      <c r="U56" s="1" t="s">
        <v>1353</v>
      </c>
      <c r="V56" s="713">
        <v>43588</v>
      </c>
      <c r="W56" s="1">
        <v>95</v>
      </c>
      <c r="X56" s="1"/>
      <c r="Y56" s="1"/>
      <c r="Z56" s="1"/>
      <c r="AA56" s="1"/>
      <c r="AB56" s="1"/>
    </row>
    <row r="57" spans="1:28" ht="15.75" customHeight="1" x14ac:dyDescent="0.25">
      <c r="A57" s="704">
        <v>45</v>
      </c>
      <c r="B57" s="489">
        <v>43551</v>
      </c>
      <c r="C57" s="1308" t="s">
        <v>371</v>
      </c>
      <c r="D57" s="366">
        <v>26</v>
      </c>
      <c r="E57" s="708" t="s">
        <v>648</v>
      </c>
      <c r="F57" s="368"/>
      <c r="G57" s="368">
        <v>1</v>
      </c>
      <c r="H57" s="367" t="s">
        <v>1354</v>
      </c>
      <c r="I57" s="368" t="s">
        <v>1355</v>
      </c>
      <c r="J57" s="368" t="s">
        <v>1012</v>
      </c>
      <c r="K57" s="705" t="s">
        <v>755</v>
      </c>
      <c r="L57" s="135">
        <v>25672.79</v>
      </c>
      <c r="M57" s="256">
        <v>5</v>
      </c>
      <c r="N57" s="135">
        <f t="shared" si="13"/>
        <v>5134.558</v>
      </c>
      <c r="O57" s="135">
        <f t="shared" si="14"/>
        <v>427.87983333333335</v>
      </c>
      <c r="P57" s="898">
        <f t="shared" si="1"/>
        <v>4</v>
      </c>
      <c r="Q57" s="898">
        <f t="shared" si="5"/>
        <v>3</v>
      </c>
      <c r="R57" s="135">
        <f t="shared" si="15"/>
        <v>21821.871500000001</v>
      </c>
      <c r="S57" s="135">
        <f t="shared" si="12"/>
        <v>3850.9184999999998</v>
      </c>
      <c r="T57" s="370">
        <v>618</v>
      </c>
      <c r="U57" s="1" t="s">
        <v>1353</v>
      </c>
      <c r="V57" s="713">
        <v>43588</v>
      </c>
      <c r="W57" s="1">
        <v>95</v>
      </c>
      <c r="X57" s="1"/>
      <c r="Y57" s="1"/>
      <c r="Z57" s="1"/>
      <c r="AA57" s="1"/>
      <c r="AB57" s="1"/>
    </row>
    <row r="58" spans="1:28" ht="15.75" customHeight="1" x14ac:dyDescent="0.25">
      <c r="A58" s="704">
        <v>46</v>
      </c>
      <c r="B58" s="489">
        <v>43551</v>
      </c>
      <c r="C58" s="1308" t="s">
        <v>371</v>
      </c>
      <c r="D58" s="366">
        <v>26</v>
      </c>
      <c r="E58" s="708" t="s">
        <v>648</v>
      </c>
      <c r="F58" s="368"/>
      <c r="G58" s="368">
        <v>1</v>
      </c>
      <c r="H58" s="367" t="s">
        <v>1356</v>
      </c>
      <c r="I58" s="368" t="s">
        <v>1068</v>
      </c>
      <c r="J58" s="368" t="s">
        <v>1012</v>
      </c>
      <c r="K58" s="705" t="s">
        <v>755</v>
      </c>
      <c r="L58" s="135">
        <v>22856.36</v>
      </c>
      <c r="M58" s="256">
        <v>5</v>
      </c>
      <c r="N58" s="135">
        <f t="shared" si="13"/>
        <v>4571.2719999999999</v>
      </c>
      <c r="O58" s="135">
        <f t="shared" si="14"/>
        <v>380.93933333333331</v>
      </c>
      <c r="P58" s="898">
        <f t="shared" si="1"/>
        <v>4</v>
      </c>
      <c r="Q58" s="898">
        <f t="shared" si="5"/>
        <v>3</v>
      </c>
      <c r="R58" s="135">
        <f t="shared" si="15"/>
        <v>19427.905999999999</v>
      </c>
      <c r="S58" s="135">
        <f t="shared" si="12"/>
        <v>3428.4540000000015</v>
      </c>
      <c r="T58" s="370">
        <v>618</v>
      </c>
      <c r="U58" s="1" t="s">
        <v>1353</v>
      </c>
      <c r="V58" s="713">
        <v>43588</v>
      </c>
      <c r="W58" s="1">
        <v>95</v>
      </c>
      <c r="X58" s="1"/>
      <c r="Y58" s="1"/>
      <c r="Z58" s="1"/>
      <c r="AA58" s="1"/>
      <c r="AB58" s="1"/>
    </row>
    <row r="59" spans="1:28" ht="15.75" customHeight="1" x14ac:dyDescent="0.25">
      <c r="A59" s="704">
        <v>47</v>
      </c>
      <c r="B59" s="489">
        <v>43551</v>
      </c>
      <c r="C59" s="1308" t="s">
        <v>371</v>
      </c>
      <c r="D59" s="366">
        <v>26</v>
      </c>
      <c r="E59" s="708" t="s">
        <v>648</v>
      </c>
      <c r="F59" s="368"/>
      <c r="G59" s="368">
        <v>1</v>
      </c>
      <c r="H59" s="367" t="s">
        <v>1356</v>
      </c>
      <c r="I59" s="368" t="s">
        <v>1068</v>
      </c>
      <c r="J59" s="368" t="s">
        <v>1012</v>
      </c>
      <c r="K59" s="705" t="s">
        <v>755</v>
      </c>
      <c r="L59" s="135">
        <v>22856.36</v>
      </c>
      <c r="M59" s="256">
        <v>5</v>
      </c>
      <c r="N59" s="135">
        <f t="shared" si="13"/>
        <v>4571.2719999999999</v>
      </c>
      <c r="O59" s="135">
        <f t="shared" si="14"/>
        <v>380.93933333333331</v>
      </c>
      <c r="P59" s="898">
        <f t="shared" si="1"/>
        <v>4</v>
      </c>
      <c r="Q59" s="898">
        <f t="shared" si="5"/>
        <v>3</v>
      </c>
      <c r="R59" s="135">
        <f t="shared" si="15"/>
        <v>19427.905999999999</v>
      </c>
      <c r="S59" s="135">
        <f t="shared" si="12"/>
        <v>3428.4540000000015</v>
      </c>
      <c r="T59" s="370">
        <v>618</v>
      </c>
      <c r="U59" s="1" t="s">
        <v>1353</v>
      </c>
      <c r="V59" s="713">
        <v>43588</v>
      </c>
      <c r="W59" s="1">
        <v>95</v>
      </c>
      <c r="X59" s="1"/>
      <c r="Y59" s="1"/>
      <c r="Z59" s="1"/>
      <c r="AA59" s="1"/>
      <c r="AB59" s="1"/>
    </row>
    <row r="60" spans="1:28" s="890" customFormat="1" ht="15.75" customHeight="1" x14ac:dyDescent="0.25">
      <c r="A60" s="704">
        <v>48</v>
      </c>
      <c r="B60" s="946">
        <v>43887</v>
      </c>
      <c r="C60" s="1693" t="s">
        <v>371</v>
      </c>
      <c r="D60" s="947">
        <v>26</v>
      </c>
      <c r="E60" s="952" t="s">
        <v>381</v>
      </c>
      <c r="F60" s="948"/>
      <c r="G60" s="948">
        <v>1</v>
      </c>
      <c r="H60" s="953" t="s">
        <v>1255</v>
      </c>
      <c r="I60" s="948"/>
      <c r="J60" s="948" t="s">
        <v>87</v>
      </c>
      <c r="K60" s="950" t="s">
        <v>755</v>
      </c>
      <c r="L60" s="897">
        <v>41382.6</v>
      </c>
      <c r="M60" s="893">
        <v>3</v>
      </c>
      <c r="N60" s="897">
        <f t="shared" si="13"/>
        <v>13794.199999999999</v>
      </c>
      <c r="O60" s="897">
        <v>0</v>
      </c>
      <c r="P60" s="898">
        <f t="shared" si="1"/>
        <v>3</v>
      </c>
      <c r="Q60" s="898">
        <f t="shared" si="5"/>
        <v>4</v>
      </c>
      <c r="R60" s="897">
        <f t="shared" si="15"/>
        <v>41382.6</v>
      </c>
      <c r="S60" s="897">
        <f t="shared" si="12"/>
        <v>0</v>
      </c>
      <c r="T60" s="951">
        <v>612</v>
      </c>
      <c r="U60" s="936" t="s">
        <v>1357</v>
      </c>
      <c r="V60" s="1696">
        <v>43949</v>
      </c>
      <c r="W60" s="936">
        <v>95</v>
      </c>
      <c r="X60" s="936"/>
      <c r="Y60" s="936"/>
      <c r="Z60" s="936"/>
      <c r="AA60" s="936"/>
      <c r="AB60" s="936"/>
    </row>
    <row r="61" spans="1:28" s="890" customFormat="1" ht="15.75" customHeight="1" x14ac:dyDescent="0.25">
      <c r="A61" s="704">
        <v>49</v>
      </c>
      <c r="B61" s="946">
        <v>43887</v>
      </c>
      <c r="C61" s="1693" t="s">
        <v>371</v>
      </c>
      <c r="D61" s="947">
        <v>26</v>
      </c>
      <c r="E61" s="952" t="s">
        <v>381</v>
      </c>
      <c r="F61" s="948"/>
      <c r="G61" s="948">
        <v>1</v>
      </c>
      <c r="H61" s="953" t="s">
        <v>1358</v>
      </c>
      <c r="I61" s="948"/>
      <c r="J61" s="948"/>
      <c r="K61" s="950" t="s">
        <v>755</v>
      </c>
      <c r="L61" s="897">
        <v>48262</v>
      </c>
      <c r="M61" s="893">
        <v>3</v>
      </c>
      <c r="N61" s="897">
        <f t="shared" si="13"/>
        <v>16087.333333333334</v>
      </c>
      <c r="O61" s="897">
        <v>0</v>
      </c>
      <c r="P61" s="898">
        <f t="shared" si="1"/>
        <v>3</v>
      </c>
      <c r="Q61" s="898">
        <f t="shared" si="5"/>
        <v>4</v>
      </c>
      <c r="R61" s="897">
        <f t="shared" si="15"/>
        <v>48262</v>
      </c>
      <c r="S61" s="897">
        <f t="shared" si="12"/>
        <v>0</v>
      </c>
      <c r="T61" s="951">
        <v>612</v>
      </c>
      <c r="U61" s="936" t="s">
        <v>1357</v>
      </c>
      <c r="V61" s="1696">
        <v>43949</v>
      </c>
      <c r="W61" s="936">
        <v>95</v>
      </c>
      <c r="X61" s="936"/>
      <c r="Y61" s="936"/>
      <c r="Z61" s="936"/>
      <c r="AA61" s="936"/>
      <c r="AB61" s="936"/>
    </row>
    <row r="62" spans="1:28" s="890" customFormat="1" ht="15.75" customHeight="1" x14ac:dyDescent="0.25">
      <c r="A62" s="704">
        <v>50</v>
      </c>
      <c r="B62" s="946">
        <v>43887</v>
      </c>
      <c r="C62" s="1693" t="s">
        <v>371</v>
      </c>
      <c r="D62" s="947">
        <v>26</v>
      </c>
      <c r="E62" s="952" t="s">
        <v>381</v>
      </c>
      <c r="F62" s="948"/>
      <c r="G62" s="948">
        <v>1</v>
      </c>
      <c r="H62" s="953" t="s">
        <v>1358</v>
      </c>
      <c r="I62" s="948"/>
      <c r="J62" s="948"/>
      <c r="K62" s="950" t="s">
        <v>755</v>
      </c>
      <c r="L62" s="897">
        <v>48262</v>
      </c>
      <c r="M62" s="893">
        <v>3</v>
      </c>
      <c r="N62" s="897">
        <f t="shared" si="13"/>
        <v>16087.333333333334</v>
      </c>
      <c r="O62" s="897">
        <v>0</v>
      </c>
      <c r="P62" s="898">
        <f t="shared" si="1"/>
        <v>3</v>
      </c>
      <c r="Q62" s="898">
        <f t="shared" si="5"/>
        <v>4</v>
      </c>
      <c r="R62" s="897">
        <f t="shared" si="15"/>
        <v>48262</v>
      </c>
      <c r="S62" s="897">
        <f t="shared" si="12"/>
        <v>0</v>
      </c>
      <c r="T62" s="951">
        <v>612</v>
      </c>
      <c r="U62" s="936" t="s">
        <v>1357</v>
      </c>
      <c r="V62" s="1696">
        <v>43949</v>
      </c>
      <c r="W62" s="936">
        <v>95</v>
      </c>
      <c r="X62" s="936"/>
      <c r="Y62" s="936"/>
      <c r="Z62" s="936"/>
      <c r="AA62" s="936"/>
      <c r="AB62" s="936"/>
    </row>
    <row r="63" spans="1:28" s="890" customFormat="1" ht="15.75" customHeight="1" x14ac:dyDescent="0.25">
      <c r="A63" s="704">
        <v>51</v>
      </c>
      <c r="B63" s="946">
        <v>43887</v>
      </c>
      <c r="C63" s="1693" t="s">
        <v>371</v>
      </c>
      <c r="D63" s="947">
        <v>26</v>
      </c>
      <c r="E63" s="952" t="s">
        <v>381</v>
      </c>
      <c r="F63" s="948"/>
      <c r="G63" s="948">
        <v>1</v>
      </c>
      <c r="H63" s="953" t="s">
        <v>506</v>
      </c>
      <c r="I63" s="948"/>
      <c r="J63" s="948" t="s">
        <v>402</v>
      </c>
      <c r="K63" s="950" t="s">
        <v>755</v>
      </c>
      <c r="L63" s="897">
        <v>28320</v>
      </c>
      <c r="M63" s="893">
        <v>3</v>
      </c>
      <c r="N63" s="897">
        <f t="shared" si="13"/>
        <v>9440</v>
      </c>
      <c r="O63" s="897">
        <v>0</v>
      </c>
      <c r="P63" s="898">
        <f t="shared" si="1"/>
        <v>3</v>
      </c>
      <c r="Q63" s="898">
        <f t="shared" si="5"/>
        <v>4</v>
      </c>
      <c r="R63" s="897">
        <f t="shared" si="15"/>
        <v>28320</v>
      </c>
      <c r="S63" s="897">
        <f t="shared" si="12"/>
        <v>0</v>
      </c>
      <c r="T63" s="951">
        <v>612</v>
      </c>
      <c r="U63" s="936" t="s">
        <v>1357</v>
      </c>
      <c r="V63" s="1696">
        <v>43949</v>
      </c>
      <c r="W63" s="936">
        <v>95</v>
      </c>
      <c r="X63" s="936"/>
      <c r="Y63" s="936"/>
      <c r="Z63" s="936"/>
      <c r="AA63" s="936"/>
      <c r="AB63" s="936"/>
    </row>
    <row r="64" spans="1:28" s="890" customFormat="1" ht="15.75" customHeight="1" x14ac:dyDescent="0.25">
      <c r="A64" s="704">
        <v>52</v>
      </c>
      <c r="B64" s="946">
        <v>43887</v>
      </c>
      <c r="C64" s="1693" t="s">
        <v>371</v>
      </c>
      <c r="D64" s="947">
        <v>26</v>
      </c>
      <c r="E64" s="952" t="s">
        <v>381</v>
      </c>
      <c r="F64" s="948"/>
      <c r="G64" s="948">
        <v>1</v>
      </c>
      <c r="H64" s="953" t="s">
        <v>1359</v>
      </c>
      <c r="I64" s="948"/>
      <c r="J64" s="948"/>
      <c r="K64" s="950" t="s">
        <v>755</v>
      </c>
      <c r="L64" s="897">
        <v>19942</v>
      </c>
      <c r="M64" s="893">
        <v>3</v>
      </c>
      <c r="N64" s="897">
        <f t="shared" si="13"/>
        <v>6647.333333333333</v>
      </c>
      <c r="O64" s="897">
        <v>0</v>
      </c>
      <c r="P64" s="898">
        <f t="shared" si="1"/>
        <v>3</v>
      </c>
      <c r="Q64" s="898">
        <f t="shared" si="5"/>
        <v>4</v>
      </c>
      <c r="R64" s="897">
        <f t="shared" si="15"/>
        <v>19942</v>
      </c>
      <c r="S64" s="897">
        <f t="shared" si="12"/>
        <v>0</v>
      </c>
      <c r="T64" s="951">
        <v>612</v>
      </c>
      <c r="U64" s="936" t="s">
        <v>1357</v>
      </c>
      <c r="V64" s="1696">
        <v>43949</v>
      </c>
      <c r="W64" s="936">
        <v>95</v>
      </c>
      <c r="X64" s="936"/>
      <c r="Y64" s="936"/>
      <c r="Z64" s="936"/>
      <c r="AA64" s="936"/>
      <c r="AB64" s="936"/>
    </row>
    <row r="65" spans="1:28" s="890" customFormat="1" ht="15.75" customHeight="1" x14ac:dyDescent="0.25">
      <c r="A65" s="704">
        <v>53</v>
      </c>
      <c r="B65" s="946">
        <v>43887</v>
      </c>
      <c r="C65" s="1693" t="s">
        <v>371</v>
      </c>
      <c r="D65" s="947">
        <v>26</v>
      </c>
      <c r="E65" s="952" t="s">
        <v>381</v>
      </c>
      <c r="F65" s="948"/>
      <c r="G65" s="948">
        <v>1</v>
      </c>
      <c r="H65" s="953" t="s">
        <v>505</v>
      </c>
      <c r="I65" s="948"/>
      <c r="J65" s="948"/>
      <c r="K65" s="950" t="s">
        <v>755</v>
      </c>
      <c r="L65" s="897">
        <v>28320</v>
      </c>
      <c r="M65" s="893">
        <v>3</v>
      </c>
      <c r="N65" s="897">
        <f t="shared" si="13"/>
        <v>9440</v>
      </c>
      <c r="O65" s="897">
        <v>0</v>
      </c>
      <c r="P65" s="898">
        <f t="shared" si="1"/>
        <v>3</v>
      </c>
      <c r="Q65" s="898">
        <f t="shared" si="5"/>
        <v>4</v>
      </c>
      <c r="R65" s="897">
        <f t="shared" si="15"/>
        <v>28320</v>
      </c>
      <c r="S65" s="897">
        <f t="shared" si="12"/>
        <v>0</v>
      </c>
      <c r="T65" s="951">
        <v>612</v>
      </c>
      <c r="U65" s="936" t="s">
        <v>1357</v>
      </c>
      <c r="V65" s="1696">
        <v>43949</v>
      </c>
      <c r="W65" s="936">
        <v>95</v>
      </c>
      <c r="X65" s="936"/>
      <c r="Y65" s="936"/>
      <c r="Z65" s="936"/>
      <c r="AA65" s="936"/>
      <c r="AB65" s="936"/>
    </row>
    <row r="66" spans="1:28" s="890" customFormat="1" ht="15.75" customHeight="1" x14ac:dyDescent="0.25">
      <c r="A66" s="704">
        <v>54</v>
      </c>
      <c r="B66" s="946">
        <v>43887</v>
      </c>
      <c r="C66" s="1693" t="s">
        <v>371</v>
      </c>
      <c r="D66" s="947">
        <v>26</v>
      </c>
      <c r="E66" s="952" t="s">
        <v>381</v>
      </c>
      <c r="F66" s="948"/>
      <c r="G66" s="948">
        <v>1</v>
      </c>
      <c r="H66" s="953" t="s">
        <v>1360</v>
      </c>
      <c r="I66" s="948"/>
      <c r="J66" s="948"/>
      <c r="K66" s="950" t="s">
        <v>755</v>
      </c>
      <c r="L66" s="897">
        <v>6903</v>
      </c>
      <c r="M66" s="893">
        <v>3</v>
      </c>
      <c r="N66" s="897">
        <f t="shared" si="13"/>
        <v>2301</v>
      </c>
      <c r="O66" s="897">
        <v>0</v>
      </c>
      <c r="P66" s="898">
        <f t="shared" si="1"/>
        <v>3</v>
      </c>
      <c r="Q66" s="898">
        <f t="shared" si="5"/>
        <v>4</v>
      </c>
      <c r="R66" s="897">
        <f t="shared" si="15"/>
        <v>6903</v>
      </c>
      <c r="S66" s="897">
        <f t="shared" si="12"/>
        <v>0</v>
      </c>
      <c r="T66" s="951">
        <v>612</v>
      </c>
      <c r="U66" s="936" t="s">
        <v>1361</v>
      </c>
      <c r="V66" s="1696">
        <v>43929</v>
      </c>
      <c r="W66" s="936">
        <v>95</v>
      </c>
      <c r="X66" s="936"/>
      <c r="Y66" s="936"/>
      <c r="Z66" s="936"/>
      <c r="AA66" s="936"/>
      <c r="AB66" s="936"/>
    </row>
    <row r="67" spans="1:28" s="890" customFormat="1" ht="15.75" customHeight="1" x14ac:dyDescent="0.25">
      <c r="A67" s="704">
        <v>55</v>
      </c>
      <c r="B67" s="946">
        <v>43887</v>
      </c>
      <c r="C67" s="1693" t="s">
        <v>371</v>
      </c>
      <c r="D67" s="947">
        <v>26</v>
      </c>
      <c r="E67" s="952" t="s">
        <v>381</v>
      </c>
      <c r="F67" s="948"/>
      <c r="G67" s="948">
        <v>1</v>
      </c>
      <c r="H67" s="953" t="s">
        <v>1362</v>
      </c>
      <c r="I67" s="948"/>
      <c r="J67" s="948"/>
      <c r="K67" s="950" t="s">
        <v>755</v>
      </c>
      <c r="L67" s="897">
        <v>8024</v>
      </c>
      <c r="M67" s="893">
        <v>3</v>
      </c>
      <c r="N67" s="897">
        <f t="shared" si="13"/>
        <v>2674.6666666666665</v>
      </c>
      <c r="O67" s="897">
        <v>0</v>
      </c>
      <c r="P67" s="898">
        <f t="shared" si="1"/>
        <v>3</v>
      </c>
      <c r="Q67" s="898">
        <f t="shared" si="5"/>
        <v>4</v>
      </c>
      <c r="R67" s="897">
        <f t="shared" si="15"/>
        <v>8024</v>
      </c>
      <c r="S67" s="897">
        <f t="shared" si="12"/>
        <v>0</v>
      </c>
      <c r="T67" s="951">
        <v>612</v>
      </c>
      <c r="U67" s="936" t="s">
        <v>1361</v>
      </c>
      <c r="V67" s="1696">
        <v>43929</v>
      </c>
      <c r="W67" s="936">
        <v>95</v>
      </c>
      <c r="X67" s="936"/>
      <c r="Y67" s="936"/>
      <c r="Z67" s="936"/>
      <c r="AA67" s="936"/>
      <c r="AB67" s="936"/>
    </row>
    <row r="68" spans="1:28" s="890" customFormat="1" ht="15.75" customHeight="1" x14ac:dyDescent="0.25">
      <c r="A68" s="704">
        <v>56</v>
      </c>
      <c r="B68" s="946">
        <v>43887</v>
      </c>
      <c r="C68" s="1693" t="s">
        <v>371</v>
      </c>
      <c r="D68" s="947">
        <v>26</v>
      </c>
      <c r="E68" s="952" t="s">
        <v>381</v>
      </c>
      <c r="F68" s="948"/>
      <c r="G68" s="948">
        <v>1</v>
      </c>
      <c r="H68" s="953" t="s">
        <v>507</v>
      </c>
      <c r="I68" s="948"/>
      <c r="J68" s="948" t="s">
        <v>402</v>
      </c>
      <c r="K68" s="950" t="s">
        <v>755</v>
      </c>
      <c r="L68" s="897">
        <v>4708.2</v>
      </c>
      <c r="M68" s="893">
        <v>3</v>
      </c>
      <c r="N68" s="897">
        <f t="shared" si="13"/>
        <v>1569.3999999999999</v>
      </c>
      <c r="O68" s="897">
        <v>0</v>
      </c>
      <c r="P68" s="898">
        <f t="shared" si="1"/>
        <v>3</v>
      </c>
      <c r="Q68" s="898">
        <f t="shared" si="5"/>
        <v>4</v>
      </c>
      <c r="R68" s="897">
        <f t="shared" si="15"/>
        <v>4708.2</v>
      </c>
      <c r="S68" s="897">
        <f t="shared" si="12"/>
        <v>0</v>
      </c>
      <c r="T68" s="951">
        <v>612</v>
      </c>
      <c r="U68" s="936" t="s">
        <v>1361</v>
      </c>
      <c r="V68" s="1696">
        <v>43929</v>
      </c>
      <c r="W68" s="936">
        <v>95</v>
      </c>
      <c r="X68" s="936"/>
      <c r="Y68" s="936"/>
      <c r="Z68" s="936"/>
      <c r="AA68" s="936"/>
      <c r="AB68" s="936"/>
    </row>
    <row r="69" spans="1:28" s="890" customFormat="1" ht="15.75" customHeight="1" x14ac:dyDescent="0.25">
      <c r="A69" s="704">
        <v>57</v>
      </c>
      <c r="B69" s="946">
        <v>43887</v>
      </c>
      <c r="C69" s="1693" t="s">
        <v>371</v>
      </c>
      <c r="D69" s="947">
        <v>26</v>
      </c>
      <c r="E69" s="952" t="s">
        <v>381</v>
      </c>
      <c r="F69" s="948"/>
      <c r="G69" s="948">
        <v>1</v>
      </c>
      <c r="H69" s="953" t="s">
        <v>507</v>
      </c>
      <c r="I69" s="948"/>
      <c r="J69" s="948" t="s">
        <v>402</v>
      </c>
      <c r="K69" s="950" t="s">
        <v>755</v>
      </c>
      <c r="L69" s="897">
        <v>4708.2</v>
      </c>
      <c r="M69" s="893">
        <v>3</v>
      </c>
      <c r="N69" s="897">
        <f t="shared" si="13"/>
        <v>1569.3999999999999</v>
      </c>
      <c r="O69" s="897">
        <v>0</v>
      </c>
      <c r="P69" s="898">
        <f t="shared" si="1"/>
        <v>3</v>
      </c>
      <c r="Q69" s="898">
        <f t="shared" si="5"/>
        <v>4</v>
      </c>
      <c r="R69" s="897">
        <f t="shared" si="15"/>
        <v>4708.2</v>
      </c>
      <c r="S69" s="897">
        <f t="shared" si="12"/>
        <v>0</v>
      </c>
      <c r="T69" s="951">
        <v>612</v>
      </c>
      <c r="U69" s="936" t="s">
        <v>1361</v>
      </c>
      <c r="V69" s="1696">
        <v>43929</v>
      </c>
      <c r="W69" s="936">
        <v>95</v>
      </c>
      <c r="X69" s="936"/>
      <c r="Y69" s="936"/>
      <c r="Z69" s="936"/>
      <c r="AA69" s="936"/>
      <c r="AB69" s="936"/>
    </row>
    <row r="70" spans="1:28" s="890" customFormat="1" ht="15.75" customHeight="1" x14ac:dyDescent="0.25">
      <c r="A70" s="704">
        <v>58</v>
      </c>
      <c r="B70" s="946">
        <v>43887</v>
      </c>
      <c r="C70" s="1693" t="s">
        <v>371</v>
      </c>
      <c r="D70" s="947">
        <v>26</v>
      </c>
      <c r="E70" s="952" t="s">
        <v>381</v>
      </c>
      <c r="F70" s="948"/>
      <c r="G70" s="948">
        <v>1</v>
      </c>
      <c r="H70" s="953" t="s">
        <v>507</v>
      </c>
      <c r="I70" s="948"/>
      <c r="J70" s="948" t="s">
        <v>402</v>
      </c>
      <c r="K70" s="950" t="s">
        <v>755</v>
      </c>
      <c r="L70" s="897">
        <v>4708.2</v>
      </c>
      <c r="M70" s="893">
        <v>3</v>
      </c>
      <c r="N70" s="897">
        <f t="shared" si="13"/>
        <v>1569.3999999999999</v>
      </c>
      <c r="O70" s="897">
        <v>0</v>
      </c>
      <c r="P70" s="898">
        <f t="shared" si="1"/>
        <v>3</v>
      </c>
      <c r="Q70" s="898">
        <f t="shared" si="5"/>
        <v>4</v>
      </c>
      <c r="R70" s="897">
        <f t="shared" si="15"/>
        <v>4708.2</v>
      </c>
      <c r="S70" s="897">
        <f t="shared" si="12"/>
        <v>0</v>
      </c>
      <c r="T70" s="951">
        <v>612</v>
      </c>
      <c r="U70" s="936" t="s">
        <v>1361</v>
      </c>
      <c r="V70" s="1696">
        <v>43929</v>
      </c>
      <c r="W70" s="936">
        <v>95</v>
      </c>
      <c r="X70" s="936"/>
      <c r="Y70" s="936"/>
      <c r="Z70" s="936"/>
      <c r="AA70" s="936"/>
      <c r="AB70" s="936"/>
    </row>
    <row r="71" spans="1:28" s="890" customFormat="1" ht="15.75" customHeight="1" x14ac:dyDescent="0.25">
      <c r="A71" s="704">
        <v>59</v>
      </c>
      <c r="B71" s="946">
        <v>43906</v>
      </c>
      <c r="C71" s="1693" t="s">
        <v>371</v>
      </c>
      <c r="D71" s="947">
        <v>26</v>
      </c>
      <c r="E71" s="952" t="s">
        <v>381</v>
      </c>
      <c r="F71" s="948"/>
      <c r="G71" s="948">
        <v>1</v>
      </c>
      <c r="H71" s="953" t="s">
        <v>1363</v>
      </c>
      <c r="I71" s="948"/>
      <c r="J71" s="948" t="s">
        <v>402</v>
      </c>
      <c r="K71" s="950" t="s">
        <v>755</v>
      </c>
      <c r="L71" s="897">
        <v>21004</v>
      </c>
      <c r="M71" s="893">
        <v>3</v>
      </c>
      <c r="N71" s="897">
        <f t="shared" si="13"/>
        <v>7001.333333333333</v>
      </c>
      <c r="O71" s="897">
        <f t="shared" si="14"/>
        <v>583.44444444444446</v>
      </c>
      <c r="P71" s="898">
        <f t="shared" si="1"/>
        <v>3</v>
      </c>
      <c r="Q71" s="898">
        <v>0</v>
      </c>
      <c r="R71" s="897">
        <f t="shared" si="15"/>
        <v>21004</v>
      </c>
      <c r="S71" s="897">
        <f t="shared" si="12"/>
        <v>0</v>
      </c>
      <c r="T71" s="951">
        <v>612</v>
      </c>
      <c r="U71" s="936" t="s">
        <v>1364</v>
      </c>
      <c r="V71" s="1696">
        <v>43949</v>
      </c>
      <c r="W71" s="936">
        <v>95</v>
      </c>
      <c r="X71" s="936"/>
      <c r="Y71" s="936"/>
      <c r="Z71" s="936"/>
      <c r="AA71" s="936"/>
      <c r="AB71" s="936"/>
    </row>
    <row r="72" spans="1:28" s="890" customFormat="1" ht="30" customHeight="1" x14ac:dyDescent="0.25">
      <c r="A72" s="704">
        <v>60</v>
      </c>
      <c r="B72" s="946">
        <v>44549</v>
      </c>
      <c r="C72" s="1693" t="s">
        <v>371</v>
      </c>
      <c r="D72" s="947">
        <v>26</v>
      </c>
      <c r="E72" s="952" t="s">
        <v>512</v>
      </c>
      <c r="F72" s="948"/>
      <c r="G72" s="948">
        <v>16</v>
      </c>
      <c r="H72" s="953" t="s">
        <v>1365</v>
      </c>
      <c r="I72" s="950" t="s">
        <v>1366</v>
      </c>
      <c r="J72" s="948" t="s">
        <v>1367</v>
      </c>
      <c r="K72" s="950" t="s">
        <v>755</v>
      </c>
      <c r="L72" s="897">
        <v>72344.39</v>
      </c>
      <c r="M72" s="893">
        <v>3</v>
      </c>
      <c r="N72" s="897">
        <f t="shared" si="13"/>
        <v>24114.796666666665</v>
      </c>
      <c r="O72" s="897">
        <f t="shared" si="14"/>
        <v>2009.5663888888887</v>
      </c>
      <c r="P72" s="898">
        <f t="shared" si="1"/>
        <v>1</v>
      </c>
      <c r="Q72" s="898">
        <f t="shared" si="5"/>
        <v>6</v>
      </c>
      <c r="R72" s="897">
        <f t="shared" si="15"/>
        <v>36172.195</v>
      </c>
      <c r="S72" s="897">
        <f t="shared" si="12"/>
        <v>36172.195</v>
      </c>
      <c r="T72" s="951">
        <v>619</v>
      </c>
      <c r="U72" s="936" t="s">
        <v>615</v>
      </c>
      <c r="V72" s="1696"/>
      <c r="W72" s="936"/>
      <c r="X72" s="936"/>
      <c r="Y72" s="936"/>
      <c r="Z72" s="936"/>
      <c r="AA72" s="936"/>
      <c r="AB72" s="936"/>
    </row>
    <row r="73" spans="1:28" s="890" customFormat="1" ht="30" customHeight="1" x14ac:dyDescent="0.25">
      <c r="A73" s="704">
        <v>61</v>
      </c>
      <c r="B73" s="1697">
        <v>44549</v>
      </c>
      <c r="C73" s="1698" t="s">
        <v>371</v>
      </c>
      <c r="D73" s="1049">
        <v>26</v>
      </c>
      <c r="E73" s="1699" t="s">
        <v>512</v>
      </c>
      <c r="F73" s="1700"/>
      <c r="G73" s="1700">
        <v>1</v>
      </c>
      <c r="H73" s="1701" t="s">
        <v>1368</v>
      </c>
      <c r="I73" s="1702"/>
      <c r="J73" s="1700" t="s">
        <v>1367</v>
      </c>
      <c r="K73" s="1702" t="s">
        <v>755</v>
      </c>
      <c r="L73" s="1594">
        <v>26131.22</v>
      </c>
      <c r="M73" s="1703">
        <v>3</v>
      </c>
      <c r="N73" s="1594">
        <f t="shared" si="13"/>
        <v>8710.4066666666677</v>
      </c>
      <c r="O73" s="1594">
        <f t="shared" si="14"/>
        <v>725.86722222222227</v>
      </c>
      <c r="P73" s="1280">
        <f t="shared" si="1"/>
        <v>1</v>
      </c>
      <c r="Q73" s="1280">
        <f t="shared" si="5"/>
        <v>6</v>
      </c>
      <c r="R73" s="1594">
        <f t="shared" si="15"/>
        <v>13065.61</v>
      </c>
      <c r="S73" s="1594">
        <f t="shared" si="12"/>
        <v>13065.61</v>
      </c>
      <c r="T73" s="1704">
        <v>614</v>
      </c>
      <c r="U73" s="936" t="s">
        <v>615</v>
      </c>
      <c r="V73" s="1696"/>
      <c r="W73" s="936"/>
      <c r="X73" s="936"/>
      <c r="Y73" s="936"/>
      <c r="Z73" s="936"/>
      <c r="AA73" s="936"/>
      <c r="AB73" s="936"/>
    </row>
    <row r="74" spans="1:28" s="890" customFormat="1" ht="30" customHeight="1" x14ac:dyDescent="0.25">
      <c r="A74" s="704">
        <v>62</v>
      </c>
      <c r="B74" s="1705">
        <v>44456</v>
      </c>
      <c r="C74" s="1706" t="s">
        <v>371</v>
      </c>
      <c r="D74" s="1707">
        <v>26</v>
      </c>
      <c r="E74" s="1349" t="s">
        <v>68</v>
      </c>
      <c r="F74" s="1708" t="s">
        <v>1374</v>
      </c>
      <c r="G74" s="1351">
        <v>1</v>
      </c>
      <c r="H74" s="1352" t="s">
        <v>1536</v>
      </c>
      <c r="I74" s="1397"/>
      <c r="J74" s="1351" t="s">
        <v>116</v>
      </c>
      <c r="K74" s="1397" t="s">
        <v>755</v>
      </c>
      <c r="L74" s="1398">
        <v>6250</v>
      </c>
      <c r="M74" s="1399">
        <v>10</v>
      </c>
      <c r="N74" s="1398">
        <f t="shared" si="13"/>
        <v>625</v>
      </c>
      <c r="O74" s="1400">
        <f t="shared" si="14"/>
        <v>52.083333333333336</v>
      </c>
      <c r="P74" s="1401">
        <f t="shared" si="1"/>
        <v>1</v>
      </c>
      <c r="Q74" s="1401">
        <f t="shared" si="5"/>
        <v>9</v>
      </c>
      <c r="R74" s="1400">
        <f t="shared" si="15"/>
        <v>1093.75</v>
      </c>
      <c r="S74" s="1398">
        <f>IF(M74=0,"N/A",+L74-R74)</f>
        <v>5156.25</v>
      </c>
      <c r="T74" s="1346">
        <v>619</v>
      </c>
      <c r="U74" s="936"/>
      <c r="V74" s="1696"/>
      <c r="W74" s="936"/>
      <c r="X74" s="936"/>
      <c r="Y74" s="936"/>
      <c r="Z74" s="936"/>
      <c r="AA74" s="936"/>
      <c r="AB74" s="936"/>
    </row>
    <row r="75" spans="1:28" s="890" customFormat="1" ht="30" customHeight="1" x14ac:dyDescent="0.25">
      <c r="A75" s="704">
        <v>63</v>
      </c>
      <c r="B75" s="1709">
        <v>44686</v>
      </c>
      <c r="C75" s="1710" t="s">
        <v>371</v>
      </c>
      <c r="D75" s="1711">
        <v>26</v>
      </c>
      <c r="E75" s="1712" t="s">
        <v>25</v>
      </c>
      <c r="F75" s="1713"/>
      <c r="G75" s="1714">
        <v>1</v>
      </c>
      <c r="H75" s="1715" t="s">
        <v>1811</v>
      </c>
      <c r="I75" s="1716">
        <v>78065</v>
      </c>
      <c r="J75" s="1714"/>
      <c r="K75" s="1716" t="s">
        <v>755</v>
      </c>
      <c r="L75" s="1643">
        <v>19662.439999999999</v>
      </c>
      <c r="M75" s="1717">
        <v>10</v>
      </c>
      <c r="N75" s="1718">
        <f t="shared" si="13"/>
        <v>1966.2439999999999</v>
      </c>
      <c r="O75" s="1718">
        <f t="shared" si="14"/>
        <v>163.85366666666667</v>
      </c>
      <c r="P75" s="1719">
        <f t="shared" si="1"/>
        <v>1</v>
      </c>
      <c r="Q75" s="1719">
        <f t="shared" si="5"/>
        <v>1</v>
      </c>
      <c r="R75" s="1643">
        <f t="shared" ref="R75:R78" si="16">IF(M75=0,"N/A",+N75*P75+O75*Q75)</f>
        <v>2130.0976666666666</v>
      </c>
      <c r="S75" s="1643">
        <f t="shared" si="12"/>
        <v>17532.342333333334</v>
      </c>
      <c r="T75" s="1720">
        <v>619</v>
      </c>
      <c r="U75" s="936"/>
      <c r="V75" s="1696"/>
      <c r="W75" s="936"/>
      <c r="X75" s="936"/>
      <c r="Y75" s="936"/>
      <c r="Z75" s="936"/>
      <c r="AA75" s="936"/>
      <c r="AB75" s="936"/>
    </row>
    <row r="76" spans="1:28" s="890" customFormat="1" ht="30" customHeight="1" x14ac:dyDescent="0.3">
      <c r="A76" s="704">
        <v>64</v>
      </c>
      <c r="B76" s="1705">
        <v>44694</v>
      </c>
      <c r="C76" s="1693" t="s">
        <v>371</v>
      </c>
      <c r="D76" s="947">
        <v>26</v>
      </c>
      <c r="E76" s="1721" t="s">
        <v>512</v>
      </c>
      <c r="F76" s="948" t="s">
        <v>1374</v>
      </c>
      <c r="G76" s="1176">
        <v>2</v>
      </c>
      <c r="H76" s="1587" t="s">
        <v>1810</v>
      </c>
      <c r="I76" s="1176"/>
      <c r="J76" s="1176" t="s">
        <v>973</v>
      </c>
      <c r="K76" s="1722" t="s">
        <v>755</v>
      </c>
      <c r="L76" s="1179">
        <v>15584.05</v>
      </c>
      <c r="M76" s="1180">
        <v>5</v>
      </c>
      <c r="N76" s="1179">
        <f t="shared" si="13"/>
        <v>3116.81</v>
      </c>
      <c r="O76" s="1179">
        <f t="shared" si="14"/>
        <v>259.73416666666668</v>
      </c>
      <c r="P76" s="898">
        <f t="shared" si="1"/>
        <v>1</v>
      </c>
      <c r="Q76" s="898">
        <f t="shared" si="5"/>
        <v>1</v>
      </c>
      <c r="R76" s="1594">
        <f t="shared" si="16"/>
        <v>3376.5441666666666</v>
      </c>
      <c r="S76" s="1179">
        <f t="shared" si="12"/>
        <v>12207.505833333333</v>
      </c>
      <c r="T76" s="1723">
        <v>691</v>
      </c>
      <c r="U76" s="936" t="s">
        <v>1816</v>
      </c>
      <c r="V76" s="1696"/>
      <c r="W76" s="936"/>
      <c r="X76" s="936"/>
      <c r="Y76" s="936"/>
      <c r="Z76" s="936"/>
      <c r="AA76" s="936"/>
      <c r="AB76" s="936"/>
    </row>
    <row r="77" spans="1:28" s="890" customFormat="1" ht="30" customHeight="1" x14ac:dyDescent="0.3">
      <c r="A77" s="704">
        <v>65</v>
      </c>
      <c r="B77" s="1724">
        <v>44910</v>
      </c>
      <c r="C77" s="1693" t="s">
        <v>371</v>
      </c>
      <c r="D77" s="947">
        <v>26</v>
      </c>
      <c r="E77" s="1725" t="s">
        <v>25</v>
      </c>
      <c r="F77" s="948" t="s">
        <v>1374</v>
      </c>
      <c r="G77" s="1362">
        <v>1</v>
      </c>
      <c r="H77" s="1492" t="s">
        <v>1907</v>
      </c>
      <c r="I77" s="1362"/>
      <c r="J77" s="1362"/>
      <c r="K77" s="1726" t="s">
        <v>1006</v>
      </c>
      <c r="L77" s="1364">
        <v>25456.14</v>
      </c>
      <c r="M77" s="1365">
        <v>10</v>
      </c>
      <c r="N77" s="1364">
        <v>2545.614</v>
      </c>
      <c r="O77" s="1364">
        <v>212.1345</v>
      </c>
      <c r="P77" s="1280">
        <f t="shared" si="1"/>
        <v>0</v>
      </c>
      <c r="Q77" s="1280">
        <f t="shared" si="5"/>
        <v>6</v>
      </c>
      <c r="R77" s="1594">
        <f t="shared" si="16"/>
        <v>1272.807</v>
      </c>
      <c r="S77" s="1179">
        <f t="shared" si="12"/>
        <v>24183.332999999999</v>
      </c>
      <c r="T77" s="1727">
        <v>617</v>
      </c>
      <c r="U77" s="936"/>
      <c r="V77" s="1696"/>
      <c r="W77" s="936"/>
      <c r="X77" s="936"/>
      <c r="Y77" s="936"/>
      <c r="Z77" s="936"/>
      <c r="AA77" s="936"/>
      <c r="AB77" s="936"/>
    </row>
    <row r="78" spans="1:28" ht="54" customHeight="1" x14ac:dyDescent="0.25">
      <c r="A78" s="704">
        <v>66</v>
      </c>
      <c r="B78" s="1033">
        <v>44922</v>
      </c>
      <c r="C78" s="1308" t="s">
        <v>371</v>
      </c>
      <c r="D78" s="366">
        <v>26</v>
      </c>
      <c r="E78" s="1283" t="s">
        <v>35</v>
      </c>
      <c r="F78" s="961" t="s">
        <v>1374</v>
      </c>
      <c r="G78" s="1284">
        <v>1</v>
      </c>
      <c r="H78" s="1285" t="s">
        <v>1910</v>
      </c>
      <c r="I78" s="1286" t="s">
        <v>2043</v>
      </c>
      <c r="J78" s="1284" t="s">
        <v>56</v>
      </c>
      <c r="K78" s="1286" t="s">
        <v>755</v>
      </c>
      <c r="L78" s="1287">
        <v>52838.99</v>
      </c>
      <c r="M78" s="1288">
        <v>3</v>
      </c>
      <c r="N78" s="1287">
        <f t="shared" ref="N78:N79" si="17">IF(M78=0,"N/A",+L78/M78)</f>
        <v>17612.996666666666</v>
      </c>
      <c r="O78" s="1289">
        <f t="shared" ref="O78" si="18">IF(M78=0,"N/A",+N78/12)</f>
        <v>1467.7497222222221</v>
      </c>
      <c r="P78" s="1282">
        <f t="shared" si="1"/>
        <v>0</v>
      </c>
      <c r="Q78" s="1282">
        <f t="shared" si="5"/>
        <v>6</v>
      </c>
      <c r="R78" s="1289">
        <f t="shared" si="16"/>
        <v>8806.498333333333</v>
      </c>
      <c r="S78" s="1287">
        <f t="shared" ref="S78" si="19">IF(M78=0,"N/A",+L78-R78)</f>
        <v>44032.491666666669</v>
      </c>
      <c r="T78" s="1290">
        <v>614</v>
      </c>
      <c r="U78" s="1"/>
      <c r="V78" s="713"/>
      <c r="W78" s="1"/>
      <c r="X78" s="1"/>
      <c r="Y78" s="1"/>
      <c r="Z78" s="1"/>
      <c r="AA78" s="1"/>
      <c r="AB78" s="1"/>
    </row>
    <row r="79" spans="1:28" ht="54" customHeight="1" x14ac:dyDescent="0.25">
      <c r="A79" s="704">
        <v>67</v>
      </c>
      <c r="B79" s="1033">
        <v>44994</v>
      </c>
      <c r="C79" s="1308" t="s">
        <v>371</v>
      </c>
      <c r="D79" s="366">
        <v>26</v>
      </c>
      <c r="E79" s="1300" t="s">
        <v>68</v>
      </c>
      <c r="F79" s="1301" t="s">
        <v>1374</v>
      </c>
      <c r="G79" s="1302">
        <v>1</v>
      </c>
      <c r="H79" s="1303" t="s">
        <v>2039</v>
      </c>
      <c r="I79" s="1304"/>
      <c r="J79" s="1302" t="s">
        <v>71</v>
      </c>
      <c r="K79" s="1304" t="s">
        <v>755</v>
      </c>
      <c r="L79" s="1305">
        <v>29500</v>
      </c>
      <c r="M79" s="1306">
        <v>10</v>
      </c>
      <c r="N79" s="1287">
        <f t="shared" si="17"/>
        <v>2950</v>
      </c>
      <c r="O79" s="1289">
        <f t="shared" ref="O79" si="20">IF(M79=0,"N/A",+N79/12)</f>
        <v>245.83333333333334</v>
      </c>
      <c r="P79" s="1282">
        <f t="shared" si="1"/>
        <v>0</v>
      </c>
      <c r="Q79" s="1282">
        <f t="shared" si="5"/>
        <v>3</v>
      </c>
      <c r="R79" s="1289">
        <f t="shared" ref="R79" si="21">IF(M79=0,"N/A",+N79*P79+O79*Q79)</f>
        <v>737.5</v>
      </c>
      <c r="S79" s="1287">
        <f t="shared" ref="S79" si="22">IF(M79=0,"N/A",+L79-R79)</f>
        <v>28762.5</v>
      </c>
      <c r="T79" s="1307">
        <v>619</v>
      </c>
      <c r="U79" s="1"/>
      <c r="V79" s="713"/>
      <c r="W79" s="1"/>
      <c r="X79" s="1"/>
      <c r="Y79" s="1"/>
      <c r="Z79" s="1"/>
      <c r="AA79" s="1"/>
      <c r="AB79" s="1"/>
    </row>
    <row r="80" spans="1:28" ht="54" customHeight="1" x14ac:dyDescent="0.25">
      <c r="A80" s="704">
        <v>68</v>
      </c>
      <c r="B80" s="1033">
        <v>45034</v>
      </c>
      <c r="C80" s="1333" t="s">
        <v>371</v>
      </c>
      <c r="D80" s="1334">
        <v>26</v>
      </c>
      <c r="E80" s="1283" t="s">
        <v>25</v>
      </c>
      <c r="F80" s="1301" t="s">
        <v>1374</v>
      </c>
      <c r="G80" s="1284">
        <v>1</v>
      </c>
      <c r="H80" s="1285" t="s">
        <v>2052</v>
      </c>
      <c r="I80" s="1304"/>
      <c r="J80" s="1302"/>
      <c r="K80" s="1304" t="s">
        <v>755</v>
      </c>
      <c r="L80" s="1305">
        <v>11328</v>
      </c>
      <c r="M80" s="1306">
        <v>10</v>
      </c>
      <c r="N80" s="1305">
        <f t="shared" ref="N80" si="23">IF(M80=0,"N/A",+L80/M80)</f>
        <v>1132.8</v>
      </c>
      <c r="O80" s="1309">
        <f t="shared" ref="O80" si="24">IF(M80=0,"N/A",+N80/12)</f>
        <v>94.399999999999991</v>
      </c>
      <c r="P80" s="1299">
        <f t="shared" si="1"/>
        <v>0</v>
      </c>
      <c r="Q80" s="1299">
        <f t="shared" si="5"/>
        <v>2</v>
      </c>
      <c r="R80" s="1309">
        <f t="shared" ref="R80" si="25">IF(M80=0,"N/A",+N80*P80+O80*Q80)</f>
        <v>188.79999999999998</v>
      </c>
      <c r="S80" s="1305">
        <f t="shared" ref="S80" si="26">IF(M80=0,"N/A",+L80-R80)</f>
        <v>11139.2</v>
      </c>
      <c r="T80" s="1307">
        <v>617</v>
      </c>
      <c r="U80" s="1"/>
      <c r="V80" s="713"/>
      <c r="W80" s="1"/>
      <c r="X80" s="1"/>
      <c r="Y80" s="1"/>
      <c r="Z80" s="1"/>
      <c r="AA80" s="1"/>
      <c r="AB80" s="1"/>
    </row>
    <row r="81" spans="1:28" ht="54" customHeight="1" x14ac:dyDescent="0.25">
      <c r="A81" s="704">
        <v>69</v>
      </c>
      <c r="B81" s="963">
        <v>45037</v>
      </c>
      <c r="C81" s="1335" t="s">
        <v>371</v>
      </c>
      <c r="D81" s="1336">
        <v>26</v>
      </c>
      <c r="E81" s="1349" t="s">
        <v>25</v>
      </c>
      <c r="F81" s="1350" t="s">
        <v>1374</v>
      </c>
      <c r="G81" s="1351">
        <v>1</v>
      </c>
      <c r="H81" s="1352" t="s">
        <v>2051</v>
      </c>
      <c r="I81" s="1261"/>
      <c r="J81" s="1259"/>
      <c r="K81" s="1261" t="s">
        <v>755</v>
      </c>
      <c r="L81" s="1257">
        <v>8201</v>
      </c>
      <c r="M81" s="1258">
        <v>10</v>
      </c>
      <c r="N81" s="1257">
        <f t="shared" ref="N81" si="27">IF(M81=0,"N/A",+L81/M81)</f>
        <v>820.1</v>
      </c>
      <c r="O81" s="1390">
        <f t="shared" ref="O81" si="28">IF(M81=0,"N/A",+N81/12)</f>
        <v>68.341666666666669</v>
      </c>
      <c r="P81" s="1396">
        <f t="shared" si="1"/>
        <v>0</v>
      </c>
      <c r="Q81" s="1396">
        <f t="shared" si="5"/>
        <v>2</v>
      </c>
      <c r="R81" s="1390">
        <f t="shared" ref="R81" si="29">IF(M81=0,"N/A",+N81*P81+O81*Q81)</f>
        <v>136.68333333333334</v>
      </c>
      <c r="S81" s="1257">
        <f t="shared" ref="S81" si="30">IF(M81=0,"N/A",+L81-R81)</f>
        <v>8064.3166666666666</v>
      </c>
      <c r="T81" s="1256">
        <v>617</v>
      </c>
      <c r="U81" s="1"/>
      <c r="V81" s="713"/>
      <c r="W81" s="1"/>
      <c r="X81" s="1"/>
      <c r="Y81" s="1"/>
      <c r="Z81" s="1"/>
      <c r="AA81" s="1"/>
      <c r="AB81" s="1"/>
    </row>
    <row r="82" spans="1:28" ht="54" customHeight="1" x14ac:dyDescent="0.25">
      <c r="A82" s="1416">
        <v>70</v>
      </c>
      <c r="B82" s="963">
        <v>45048</v>
      </c>
      <c r="C82" s="1335" t="s">
        <v>371</v>
      </c>
      <c r="D82" s="1336">
        <v>26</v>
      </c>
      <c r="E82" s="1349" t="s">
        <v>25</v>
      </c>
      <c r="F82" s="1350" t="s">
        <v>1374</v>
      </c>
      <c r="G82" s="1351">
        <v>1</v>
      </c>
      <c r="H82" s="1352" t="s">
        <v>2065</v>
      </c>
      <c r="I82" s="1261"/>
      <c r="J82" s="1259"/>
      <c r="K82" s="1261" t="s">
        <v>755</v>
      </c>
      <c r="L82" s="1257">
        <v>6306.86</v>
      </c>
      <c r="M82" s="1258">
        <v>10</v>
      </c>
      <c r="N82" s="1257">
        <f t="shared" ref="N82:N83" si="31">IF(M82=0,"N/A",+L82/M82)</f>
        <v>630.68599999999992</v>
      </c>
      <c r="O82" s="1390">
        <f t="shared" ref="O82:O83" si="32">IF(M82=0,"N/A",+N82/12)</f>
        <v>52.55716666666666</v>
      </c>
      <c r="P82" s="1396">
        <f t="shared" si="1"/>
        <v>0</v>
      </c>
      <c r="Q82" s="1396">
        <f t="shared" si="5"/>
        <v>1</v>
      </c>
      <c r="R82" s="1390">
        <f t="shared" ref="R82:R83" si="33">IF(M82=0,"N/A",+N82*P82+O82*Q82)</f>
        <v>52.55716666666666</v>
      </c>
      <c r="S82" s="1257">
        <f t="shared" ref="S82:S83" si="34">IF(M82=0,"N/A",+L82-R82)</f>
        <v>6254.3028333333332</v>
      </c>
      <c r="T82" s="1256">
        <v>617</v>
      </c>
      <c r="U82" s="1"/>
      <c r="V82" s="713"/>
      <c r="W82" s="1"/>
      <c r="X82" s="1"/>
      <c r="Y82" s="1"/>
      <c r="Z82" s="1"/>
      <c r="AA82" s="1"/>
      <c r="AB82" s="1"/>
    </row>
    <row r="83" spans="1:28" ht="54" customHeight="1" x14ac:dyDescent="0.25">
      <c r="A83" s="1416">
        <v>71</v>
      </c>
      <c r="B83" s="963">
        <v>45097</v>
      </c>
      <c r="C83" s="1335" t="s">
        <v>371</v>
      </c>
      <c r="D83" s="1336">
        <v>26</v>
      </c>
      <c r="E83" s="1349" t="s">
        <v>68</v>
      </c>
      <c r="F83" s="1350" t="s">
        <v>1374</v>
      </c>
      <c r="G83" s="1351">
        <v>1</v>
      </c>
      <c r="H83" s="1352" t="s">
        <v>2087</v>
      </c>
      <c r="I83" s="1261"/>
      <c r="J83" s="1259"/>
      <c r="K83" s="1261" t="s">
        <v>755</v>
      </c>
      <c r="L83" s="1257">
        <v>20824.64</v>
      </c>
      <c r="M83" s="1258">
        <v>10</v>
      </c>
      <c r="N83" s="1257">
        <f t="shared" si="31"/>
        <v>2082.4639999999999</v>
      </c>
      <c r="O83" s="1390">
        <f t="shared" si="32"/>
        <v>173.53866666666667</v>
      </c>
      <c r="P83" s="1396">
        <f t="shared" si="1"/>
        <v>0</v>
      </c>
      <c r="Q83" s="1396">
        <f t="shared" si="5"/>
        <v>0</v>
      </c>
      <c r="R83" s="1390">
        <f t="shared" si="33"/>
        <v>0</v>
      </c>
      <c r="S83" s="1257">
        <f t="shared" si="34"/>
        <v>20824.64</v>
      </c>
      <c r="T83" s="1256">
        <v>619</v>
      </c>
      <c r="U83" s="1"/>
      <c r="V83" s="713"/>
      <c r="W83" s="1"/>
      <c r="X83" s="1"/>
      <c r="Y83" s="1"/>
      <c r="Z83" s="1"/>
      <c r="AA83" s="1"/>
      <c r="AB83" s="1"/>
    </row>
    <row r="84" spans="1:28" ht="15.75" customHeight="1" x14ac:dyDescent="0.25">
      <c r="A84" s="41"/>
      <c r="B84" s="41"/>
      <c r="C84" s="41"/>
      <c r="D84" s="41"/>
      <c r="E84" s="41"/>
      <c r="F84" s="41"/>
      <c r="G84" s="41"/>
      <c r="H84" s="41"/>
      <c r="I84" s="41"/>
      <c r="J84" s="41"/>
      <c r="K84" s="41"/>
      <c r="L84" s="522">
        <f>SUM(L13:L83)</f>
        <v>1947697.33</v>
      </c>
      <c r="M84" s="522"/>
      <c r="N84" s="522">
        <f>SUM(N13:N83)</f>
        <v>263750.95499999996</v>
      </c>
      <c r="O84" s="522">
        <f>SUM(O13:O83)</f>
        <v>14488.085361111116</v>
      </c>
      <c r="P84" s="522"/>
      <c r="Q84" s="522"/>
      <c r="R84" s="522">
        <f>SUM(R13:R83)</f>
        <v>1597050.9946666665</v>
      </c>
      <c r="S84" s="522">
        <f>SUM(S13:S83)</f>
        <v>350646.33533333335</v>
      </c>
      <c r="T84" s="709"/>
      <c r="U84" s="1"/>
      <c r="V84" s="1"/>
      <c r="W84" s="1"/>
      <c r="X84" s="1"/>
      <c r="Y84" s="1"/>
      <c r="Z84" s="1"/>
      <c r="AA84" s="1"/>
      <c r="AB84" s="1"/>
    </row>
    <row r="85" spans="1:28" ht="15.75" customHeight="1" x14ac:dyDescent="0.25">
      <c r="A85" s="680"/>
      <c r="B85" s="714"/>
      <c r="C85" s="714"/>
      <c r="D85" s="714"/>
      <c r="E85" s="714"/>
      <c r="F85" s="714"/>
      <c r="G85" s="714"/>
      <c r="H85" s="714"/>
      <c r="I85" s="714"/>
      <c r="J85" s="714"/>
      <c r="K85" s="714"/>
      <c r="L85" s="715"/>
      <c r="M85" s="716"/>
      <c r="N85" s="62"/>
      <c r="O85" s="715"/>
      <c r="P85" s="716"/>
      <c r="Q85" s="716"/>
      <c r="R85" s="715"/>
      <c r="S85" s="709"/>
      <c r="T85" s="709"/>
      <c r="U85" s="1"/>
      <c r="V85" s="1"/>
      <c r="W85" s="1"/>
      <c r="X85" s="1"/>
      <c r="Y85" s="1"/>
      <c r="Z85" s="1"/>
      <c r="AA85" s="1"/>
      <c r="AB85" s="1"/>
    </row>
    <row r="86" spans="1:28" ht="25.5" customHeight="1" x14ac:dyDescent="0.25">
      <c r="A86" s="680"/>
      <c r="B86" s="714"/>
      <c r="C86" s="680"/>
      <c r="D86" s="41"/>
      <c r="E86" s="707"/>
      <c r="F86" s="41"/>
      <c r="G86" s="717" t="s">
        <v>90</v>
      </c>
      <c r="H86" s="718" t="s">
        <v>91</v>
      </c>
      <c r="I86" s="718" t="s">
        <v>92</v>
      </c>
      <c r="J86" s="717" t="s">
        <v>93</v>
      </c>
      <c r="K86" s="719" t="s">
        <v>94</v>
      </c>
      <c r="L86" s="719" t="s">
        <v>95</v>
      </c>
      <c r="M86" s="716"/>
      <c r="N86" s="1"/>
      <c r="O86" s="715"/>
      <c r="P86" s="716"/>
      <c r="Q86" s="716"/>
      <c r="R86" s="62"/>
      <c r="S86" s="709"/>
      <c r="T86" s="709"/>
      <c r="U86" s="1"/>
      <c r="V86" s="1"/>
      <c r="W86" s="1"/>
      <c r="X86" s="1"/>
      <c r="Y86" s="1"/>
      <c r="Z86" s="1"/>
      <c r="AA86" s="1"/>
      <c r="AB86" s="1"/>
    </row>
    <row r="87" spans="1:28" ht="15.75" customHeight="1" x14ac:dyDescent="0.25">
      <c r="A87" s="680"/>
      <c r="B87" s="714"/>
      <c r="C87" s="680"/>
      <c r="D87" s="41"/>
      <c r="E87" s="707"/>
      <c r="F87" s="41"/>
      <c r="G87" s="153">
        <v>611</v>
      </c>
      <c r="H87" s="141" t="s">
        <v>96</v>
      </c>
      <c r="I87" s="55">
        <f t="shared" ref="I87:I97" si="35">+SUMIF($T$1:$T$553,G87,$L$1:$L$553)</f>
        <v>16412</v>
      </c>
      <c r="J87" s="55">
        <f t="shared" ref="J87:J97" si="36">+SUMIF($T$1:$T$553,G87,$R$1:$R$553)</f>
        <v>16412</v>
      </c>
      <c r="K87" s="55">
        <f t="shared" ref="K87:K97" si="37">+SUMIF($T$1:$T$553,G87,$O$1:$O$553)</f>
        <v>0</v>
      </c>
      <c r="L87" s="56">
        <f t="shared" ref="L87:L97" si="38">+I87-J87</f>
        <v>0</v>
      </c>
      <c r="M87" s="716"/>
      <c r="N87" s="1"/>
      <c r="O87" s="715"/>
      <c r="P87" s="716"/>
      <c r="Q87" s="716"/>
      <c r="R87" s="62"/>
      <c r="S87" s="709"/>
      <c r="T87" s="709"/>
      <c r="U87" s="1"/>
      <c r="V87" s="1"/>
      <c r="W87" s="1"/>
      <c r="X87" s="1"/>
      <c r="Y87" s="1"/>
      <c r="Z87" s="1"/>
      <c r="AA87" s="1"/>
      <c r="AB87" s="1"/>
    </row>
    <row r="88" spans="1:28" ht="15.75" customHeight="1" x14ac:dyDescent="0.25">
      <c r="A88" s="680"/>
      <c r="B88" s="714"/>
      <c r="C88" s="680"/>
      <c r="D88" s="41"/>
      <c r="E88" s="707"/>
      <c r="F88" s="41"/>
      <c r="G88" s="153">
        <v>612</v>
      </c>
      <c r="H88" s="141" t="s">
        <v>97</v>
      </c>
      <c r="I88" s="55">
        <f t="shared" si="35"/>
        <v>264544.20000000007</v>
      </c>
      <c r="J88" s="55">
        <f t="shared" si="36"/>
        <v>264544.20000000007</v>
      </c>
      <c r="K88" s="135">
        <f t="shared" si="37"/>
        <v>583.44444444444446</v>
      </c>
      <c r="L88" s="56">
        <f t="shared" si="38"/>
        <v>0</v>
      </c>
      <c r="M88" s="716"/>
      <c r="N88" s="1"/>
      <c r="O88" s="715"/>
      <c r="P88" s="716"/>
      <c r="Q88" s="716"/>
      <c r="R88" s="62"/>
      <c r="S88" s="709"/>
      <c r="T88" s="709"/>
      <c r="U88" s="1"/>
      <c r="V88" s="1"/>
      <c r="W88" s="1"/>
      <c r="X88" s="1"/>
      <c r="Y88" s="1"/>
      <c r="Z88" s="1"/>
      <c r="AA88" s="1"/>
      <c r="AB88" s="1"/>
    </row>
    <row r="89" spans="1:28" ht="15.75" customHeight="1" x14ac:dyDescent="0.25">
      <c r="A89" s="680"/>
      <c r="B89" s="714"/>
      <c r="C89" s="680"/>
      <c r="D89" s="41"/>
      <c r="E89" s="707"/>
      <c r="F89" s="41"/>
      <c r="G89" s="153">
        <v>613</v>
      </c>
      <c r="H89" s="141" t="s">
        <v>98</v>
      </c>
      <c r="I89" s="55">
        <f t="shared" si="35"/>
        <v>0</v>
      </c>
      <c r="J89" s="55">
        <f t="shared" si="36"/>
        <v>0</v>
      </c>
      <c r="K89" s="55">
        <f t="shared" si="37"/>
        <v>0</v>
      </c>
      <c r="L89" s="56">
        <f t="shared" si="38"/>
        <v>0</v>
      </c>
      <c r="M89" s="716"/>
      <c r="N89" s="1"/>
      <c r="O89" s="715"/>
      <c r="P89" s="716"/>
      <c r="Q89" s="716"/>
      <c r="R89" s="62"/>
      <c r="S89" s="709"/>
      <c r="T89" s="709"/>
      <c r="U89" s="1"/>
      <c r="V89" s="1"/>
      <c r="W89" s="1"/>
      <c r="X89" s="1"/>
      <c r="Y89" s="1"/>
      <c r="Z89" s="1"/>
      <c r="AA89" s="1"/>
      <c r="AB89" s="1"/>
    </row>
    <row r="90" spans="1:28" ht="15.75" customHeight="1" x14ac:dyDescent="0.25">
      <c r="A90" s="680"/>
      <c r="B90" s="714"/>
      <c r="C90" s="680"/>
      <c r="D90" s="41"/>
      <c r="E90" s="707"/>
      <c r="F90" s="41"/>
      <c r="G90" s="153">
        <v>614</v>
      </c>
      <c r="H90" s="141" t="s">
        <v>99</v>
      </c>
      <c r="I90" s="55">
        <f t="shared" si="35"/>
        <v>101620.22</v>
      </c>
      <c r="J90" s="55">
        <f t="shared" si="36"/>
        <v>44522.118333333332</v>
      </c>
      <c r="K90" s="55">
        <f t="shared" si="37"/>
        <v>2193.6169444444445</v>
      </c>
      <c r="L90" s="56">
        <f t="shared" si="38"/>
        <v>57098.101666666669</v>
      </c>
      <c r="M90" s="716"/>
      <c r="N90" s="1"/>
      <c r="O90" s="715"/>
      <c r="P90" s="716"/>
      <c r="Q90" s="716"/>
      <c r="R90" s="62"/>
      <c r="S90" s="709"/>
      <c r="T90" s="709"/>
      <c r="U90" s="1"/>
      <c r="V90" s="1"/>
      <c r="W90" s="1"/>
      <c r="X90" s="1"/>
      <c r="Y90" s="1"/>
      <c r="Z90" s="1"/>
      <c r="AA90" s="1"/>
      <c r="AB90" s="1"/>
    </row>
    <row r="91" spans="1:28" ht="15.75" customHeight="1" x14ac:dyDescent="0.25">
      <c r="A91" s="680"/>
      <c r="B91" s="714"/>
      <c r="C91" s="680"/>
      <c r="D91" s="41"/>
      <c r="E91" s="707"/>
      <c r="F91" s="41"/>
      <c r="G91" s="153">
        <v>615</v>
      </c>
      <c r="H91" s="141" t="s">
        <v>100</v>
      </c>
      <c r="I91" s="55">
        <f t="shared" si="35"/>
        <v>0</v>
      </c>
      <c r="J91" s="55">
        <f t="shared" si="36"/>
        <v>0</v>
      </c>
      <c r="K91" s="55">
        <f t="shared" si="37"/>
        <v>0</v>
      </c>
      <c r="L91" s="56">
        <f t="shared" si="38"/>
        <v>0</v>
      </c>
      <c r="M91" s="716"/>
      <c r="N91" s="1"/>
      <c r="O91" s="715"/>
      <c r="P91" s="716"/>
      <c r="Q91" s="716"/>
      <c r="R91" s="62"/>
      <c r="S91" s="709"/>
      <c r="T91" s="709"/>
      <c r="U91" s="1"/>
      <c r="V91" s="1"/>
      <c r="W91" s="1"/>
      <c r="X91" s="1"/>
      <c r="Y91" s="1"/>
      <c r="Z91" s="1"/>
      <c r="AA91" s="1"/>
      <c r="AB91" s="1"/>
    </row>
    <row r="92" spans="1:28" ht="15.75" customHeight="1" x14ac:dyDescent="0.25">
      <c r="A92" s="680"/>
      <c r="B92" s="714"/>
      <c r="C92" s="680"/>
      <c r="D92" s="41"/>
      <c r="E92" s="707"/>
      <c r="F92" s="41"/>
      <c r="G92" s="153">
        <v>616</v>
      </c>
      <c r="H92" s="141" t="s">
        <v>101</v>
      </c>
      <c r="I92" s="55">
        <f t="shared" si="35"/>
        <v>0</v>
      </c>
      <c r="J92" s="55">
        <f t="shared" si="36"/>
        <v>0</v>
      </c>
      <c r="K92" s="55">
        <f t="shared" si="37"/>
        <v>0</v>
      </c>
      <c r="L92" s="56">
        <f t="shared" si="38"/>
        <v>0</v>
      </c>
      <c r="M92" s="716"/>
      <c r="N92" s="1"/>
      <c r="O92" s="715"/>
      <c r="P92" s="716"/>
      <c r="Q92" s="716"/>
      <c r="R92" s="62"/>
      <c r="S92" s="709"/>
      <c r="T92" s="709"/>
      <c r="U92" s="1"/>
      <c r="V92" s="1"/>
      <c r="W92" s="1"/>
      <c r="X92" s="1"/>
      <c r="Y92" s="1"/>
      <c r="Z92" s="1"/>
      <c r="AA92" s="1"/>
      <c r="AB92" s="1"/>
    </row>
    <row r="93" spans="1:28" ht="15.75" customHeight="1" x14ac:dyDescent="0.25">
      <c r="A93" s="680"/>
      <c r="B93" s="714"/>
      <c r="C93" s="680"/>
      <c r="D93" s="41"/>
      <c r="E93" s="707"/>
      <c r="F93" s="720"/>
      <c r="G93" s="153">
        <v>617</v>
      </c>
      <c r="H93" s="141" t="s">
        <v>102</v>
      </c>
      <c r="I93" s="55">
        <f t="shared" si="35"/>
        <v>178441.08999999997</v>
      </c>
      <c r="J93" s="55">
        <f t="shared" si="36"/>
        <v>105727.60541666666</v>
      </c>
      <c r="K93" s="55">
        <f t="shared" si="37"/>
        <v>1285.6139166666667</v>
      </c>
      <c r="L93" s="56">
        <f t="shared" si="38"/>
        <v>72713.484583333309</v>
      </c>
      <c r="M93" s="716"/>
      <c r="N93" s="62"/>
      <c r="O93" s="715"/>
      <c r="P93" s="716"/>
      <c r="Q93" s="716"/>
      <c r="R93" s="721"/>
      <c r="S93" s="709"/>
      <c r="T93" s="709"/>
      <c r="U93" s="1"/>
      <c r="V93" s="1"/>
      <c r="W93" s="1"/>
      <c r="X93" s="1"/>
      <c r="Y93" s="1"/>
      <c r="Z93" s="1"/>
      <c r="AA93" s="1"/>
      <c r="AB93" s="1"/>
    </row>
    <row r="94" spans="1:28" ht="15.75" customHeight="1" x14ac:dyDescent="0.25">
      <c r="A94" s="680"/>
      <c r="B94" s="714"/>
      <c r="C94" s="680"/>
      <c r="D94" s="41"/>
      <c r="E94" s="707"/>
      <c r="F94" s="720"/>
      <c r="G94" s="153">
        <v>618</v>
      </c>
      <c r="H94" s="722" t="s">
        <v>103</v>
      </c>
      <c r="I94" s="55">
        <f t="shared" si="35"/>
        <v>1169582.1000000001</v>
      </c>
      <c r="J94" s="55">
        <f t="shared" si="36"/>
        <v>1070147.2758333331</v>
      </c>
      <c r="K94" s="55">
        <f t="shared" si="37"/>
        <v>7272.6365833333339</v>
      </c>
      <c r="L94" s="56">
        <f t="shared" si="38"/>
        <v>99434.824166666949</v>
      </c>
      <c r="M94" s="716"/>
      <c r="N94" s="62"/>
      <c r="O94" s="715"/>
      <c r="P94" s="716"/>
      <c r="Q94" s="716"/>
      <c r="R94" s="1"/>
      <c r="S94" s="709"/>
      <c r="T94" s="709"/>
      <c r="U94" s="1"/>
      <c r="V94" s="1"/>
      <c r="W94" s="1"/>
      <c r="Y94" s="1"/>
      <c r="Z94" s="1"/>
      <c r="AA94" s="1"/>
      <c r="AB94" s="1"/>
    </row>
    <row r="95" spans="1:28" ht="15.75" customHeight="1" x14ac:dyDescent="0.25">
      <c r="A95" s="680"/>
      <c r="B95" s="714"/>
      <c r="C95" s="680"/>
      <c r="D95" s="41"/>
      <c r="E95" s="707"/>
      <c r="F95" s="720"/>
      <c r="G95" s="153">
        <v>619</v>
      </c>
      <c r="H95" s="141" t="s">
        <v>104</v>
      </c>
      <c r="I95" s="55">
        <f t="shared" si="35"/>
        <v>201513.66999999998</v>
      </c>
      <c r="J95" s="55">
        <f t="shared" si="36"/>
        <v>92321.250916666671</v>
      </c>
      <c r="K95" s="55">
        <f t="shared" si="37"/>
        <v>2893.039305555556</v>
      </c>
      <c r="L95" s="56">
        <f t="shared" si="38"/>
        <v>109192.41908333331</v>
      </c>
      <c r="M95" s="716"/>
      <c r="N95" s="62"/>
      <c r="O95" s="715"/>
      <c r="P95" s="716"/>
      <c r="Q95" s="716"/>
      <c r="R95" s="1"/>
      <c r="S95" s="709"/>
      <c r="T95" s="709"/>
      <c r="U95" s="1"/>
      <c r="V95" s="1"/>
      <c r="W95" s="1"/>
      <c r="Y95" s="1"/>
      <c r="Z95" s="1"/>
      <c r="AA95" s="1"/>
      <c r="AB95" s="1"/>
    </row>
    <row r="96" spans="1:28" ht="15.75" customHeight="1" x14ac:dyDescent="0.25">
      <c r="A96" s="680"/>
      <c r="B96" s="714"/>
      <c r="C96" s="680"/>
      <c r="D96" s="41"/>
      <c r="E96" s="707"/>
      <c r="F96" s="720"/>
      <c r="G96" s="153">
        <v>691</v>
      </c>
      <c r="H96" s="141" t="s">
        <v>1815</v>
      </c>
      <c r="I96" s="55">
        <f t="shared" si="35"/>
        <v>15584.05</v>
      </c>
      <c r="J96" s="55">
        <f t="shared" si="36"/>
        <v>3376.5441666666666</v>
      </c>
      <c r="K96" s="55">
        <f t="shared" si="37"/>
        <v>259.73416666666668</v>
      </c>
      <c r="L96" s="56">
        <f t="shared" si="38"/>
        <v>12207.505833333333</v>
      </c>
      <c r="M96" s="716"/>
      <c r="N96" s="62"/>
      <c r="O96" s="715"/>
      <c r="P96" s="716"/>
      <c r="Q96" s="716"/>
      <c r="R96" s="1"/>
      <c r="S96" s="709"/>
      <c r="T96" s="709"/>
      <c r="U96" s="1"/>
      <c r="V96" s="1"/>
      <c r="W96" s="1"/>
      <c r="Y96" s="1"/>
      <c r="Z96" s="1"/>
      <c r="AA96" s="1"/>
      <c r="AB96" s="1"/>
    </row>
    <row r="97" spans="1:28" ht="15" customHeight="1" x14ac:dyDescent="0.25">
      <c r="A97" s="680"/>
      <c r="B97" s="714"/>
      <c r="C97" s="680"/>
      <c r="D97" s="41"/>
      <c r="E97" s="707"/>
      <c r="F97" s="720"/>
      <c r="G97" s="153">
        <v>694</v>
      </c>
      <c r="H97" s="141" t="s">
        <v>105</v>
      </c>
      <c r="I97" s="55">
        <f t="shared" si="35"/>
        <v>0</v>
      </c>
      <c r="J97" s="55">
        <f t="shared" si="36"/>
        <v>0</v>
      </c>
      <c r="K97" s="55">
        <f t="shared" si="37"/>
        <v>0</v>
      </c>
      <c r="L97" s="56">
        <f t="shared" si="38"/>
        <v>0</v>
      </c>
      <c r="M97" s="716"/>
      <c r="N97" s="62"/>
      <c r="O97" s="715"/>
      <c r="P97" s="716"/>
      <c r="Q97" s="716"/>
      <c r="R97" s="1"/>
      <c r="S97" s="709"/>
      <c r="T97" s="709"/>
      <c r="U97" s="1"/>
      <c r="V97" s="1"/>
      <c r="W97" s="1"/>
      <c r="Y97" s="1"/>
      <c r="Z97" s="1"/>
      <c r="AA97" s="1"/>
      <c r="AB97" s="1"/>
    </row>
    <row r="98" spans="1:28" ht="15.75" customHeight="1" x14ac:dyDescent="0.25">
      <c r="A98" s="680"/>
      <c r="B98" s="714"/>
      <c r="C98" s="680"/>
      <c r="D98" s="41"/>
      <c r="E98" s="707"/>
      <c r="F98" s="720"/>
      <c r="G98" s="2"/>
      <c r="H98" s="723" t="s">
        <v>124</v>
      </c>
      <c r="I98" s="724">
        <f>SUM(I87:I97)</f>
        <v>1947697.33</v>
      </c>
      <c r="J98" s="724">
        <f>SUM(J87:J97)</f>
        <v>1597050.9946666665</v>
      </c>
      <c r="K98" s="724">
        <f t="shared" ref="K98" si="39">SUM(K87:K97)</f>
        <v>14488.085361111112</v>
      </c>
      <c r="L98" s="724">
        <f>SUM(L87:L97)</f>
        <v>350646.33533333358</v>
      </c>
      <c r="M98" s="716"/>
      <c r="N98" s="62"/>
      <c r="O98" s="62"/>
      <c r="P98" s="716"/>
      <c r="Q98" s="716"/>
      <c r="R98" s="725"/>
      <c r="S98" s="709"/>
      <c r="T98" s="709"/>
      <c r="U98" s="1"/>
      <c r="V98" s="1"/>
      <c r="W98" s="1"/>
      <c r="Y98" s="1"/>
      <c r="Z98" s="1"/>
      <c r="AA98" s="1"/>
      <c r="AB98" s="1"/>
    </row>
    <row r="99" spans="1:28" ht="16.5" customHeight="1" x14ac:dyDescent="0.3">
      <c r="A99" s="680"/>
      <c r="B99" s="41"/>
      <c r="C99" s="41"/>
      <c r="D99" s="41"/>
      <c r="E99" s="41"/>
      <c r="F99" s="720"/>
      <c r="G99" s="114"/>
      <c r="H99" s="73"/>
      <c r="I99" s="71">
        <f>+I98-L84</f>
        <v>0</v>
      </c>
      <c r="J99" s="71">
        <f>+J98-R84</f>
        <v>0</v>
      </c>
      <c r="K99" s="71">
        <f>+K98-O84</f>
        <v>0</v>
      </c>
      <c r="L99" s="71">
        <f>+L98-S84</f>
        <v>0</v>
      </c>
      <c r="M99" s="41"/>
      <c r="N99" s="62"/>
      <c r="O99" s="41"/>
      <c r="P99" s="41"/>
      <c r="Q99" s="41"/>
      <c r="R99" s="41"/>
      <c r="S99" s="1"/>
      <c r="T99" s="709"/>
      <c r="U99" s="1"/>
      <c r="V99" s="1"/>
      <c r="W99" s="1"/>
      <c r="Y99" s="1"/>
      <c r="Z99" s="1"/>
      <c r="AA99" s="1"/>
      <c r="AB99" s="1"/>
    </row>
    <row r="100" spans="1:28" ht="15.75" customHeight="1" x14ac:dyDescent="0.25">
      <c r="A100" s="680"/>
      <c r="B100" s="41"/>
      <c r="C100" s="41"/>
      <c r="D100" s="41"/>
      <c r="E100" s="41"/>
      <c r="F100" s="720"/>
      <c r="G100" s="41"/>
      <c r="H100" s="41"/>
      <c r="I100" s="113"/>
      <c r="J100" s="71"/>
      <c r="K100" s="43"/>
      <c r="L100" s="41"/>
      <c r="M100" s="41"/>
      <c r="N100" s="62"/>
      <c r="O100" s="41"/>
      <c r="P100" s="41"/>
      <c r="Q100" s="41"/>
      <c r="R100" s="41"/>
      <c r="S100" s="1"/>
      <c r="T100" s="709"/>
      <c r="U100" s="1"/>
      <c r="V100" s="1"/>
      <c r="W100" s="1"/>
      <c r="Y100" s="1"/>
      <c r="Z100" s="1"/>
      <c r="AA100" s="1"/>
      <c r="AB100" s="1"/>
    </row>
    <row r="101" spans="1:28" ht="15.75" customHeight="1" x14ac:dyDescent="0.25">
      <c r="A101" s="680"/>
      <c r="B101" s="41"/>
      <c r="C101" s="41"/>
      <c r="D101" s="41"/>
      <c r="E101" s="41"/>
      <c r="F101" s="41"/>
      <c r="G101" s="41"/>
      <c r="H101" s="41"/>
      <c r="I101" s="41"/>
      <c r="J101" s="41"/>
      <c r="K101" s="43"/>
      <c r="L101" s="41"/>
      <c r="M101" s="41"/>
      <c r="N101" s="62"/>
      <c r="O101" s="41"/>
      <c r="P101" s="41"/>
      <c r="Q101" s="41"/>
      <c r="R101" s="41"/>
      <c r="S101" s="1"/>
      <c r="T101" s="709"/>
      <c r="U101" s="1"/>
      <c r="Y101" s="1"/>
      <c r="Z101" s="1"/>
      <c r="AA101" s="1"/>
      <c r="AB101" s="1"/>
    </row>
    <row r="102" spans="1:28" ht="15.75" hidden="1" customHeight="1" x14ac:dyDescent="0.25">
      <c r="A102" s="680"/>
      <c r="B102" s="379"/>
      <c r="C102" s="4"/>
      <c r="D102" s="379"/>
      <c r="E102" s="4"/>
      <c r="F102" s="4"/>
      <c r="G102" s="4"/>
      <c r="H102" s="4"/>
      <c r="I102" s="77"/>
      <c r="J102" s="77"/>
      <c r="K102" s="77"/>
      <c r="L102" s="77"/>
      <c r="M102" s="77"/>
      <c r="N102" s="4"/>
      <c r="O102" s="4"/>
      <c r="P102" s="77"/>
      <c r="Q102" s="77"/>
      <c r="R102" s="77"/>
      <c r="S102" s="77"/>
      <c r="T102" s="1"/>
      <c r="U102" s="1"/>
      <c r="Y102" s="1"/>
      <c r="Z102" s="1"/>
      <c r="AA102" s="1"/>
      <c r="AB102" s="1"/>
    </row>
    <row r="103" spans="1:28" ht="16.5" hidden="1" customHeight="1" x14ac:dyDescent="0.3">
      <c r="A103" s="680"/>
      <c r="B103" s="1756" t="s">
        <v>106</v>
      </c>
      <c r="C103" s="1749"/>
      <c r="D103" s="1749"/>
      <c r="E103" s="1749"/>
      <c r="F103" s="1749"/>
      <c r="G103" s="1749"/>
      <c r="H103" s="114"/>
      <c r="I103" s="1756" t="s">
        <v>107</v>
      </c>
      <c r="J103" s="1749"/>
      <c r="K103" s="1749"/>
      <c r="L103" s="1749"/>
      <c r="M103" s="1749"/>
      <c r="N103" s="73"/>
      <c r="O103" s="215"/>
      <c r="P103" s="1756" t="s">
        <v>108</v>
      </c>
      <c r="Q103" s="1749"/>
      <c r="R103" s="1749"/>
      <c r="S103" s="1749"/>
      <c r="T103" s="1"/>
      <c r="U103" s="1"/>
      <c r="Y103" s="1"/>
      <c r="Z103" s="1"/>
      <c r="AA103" s="1"/>
      <c r="AB103" s="1"/>
    </row>
    <row r="104" spans="1:28" ht="15.75" hidden="1" customHeight="1" x14ac:dyDescent="0.25">
      <c r="A104" s="680"/>
      <c r="B104" s="4"/>
      <c r="C104" s="4"/>
      <c r="D104" s="4"/>
      <c r="E104" s="4"/>
      <c r="F104" s="4"/>
      <c r="G104" s="4"/>
      <c r="H104" s="3"/>
      <c r="K104" s="3"/>
      <c r="N104" s="158"/>
      <c r="T104" s="1"/>
      <c r="U104" s="1"/>
      <c r="Y104" s="1"/>
      <c r="Z104" s="1"/>
      <c r="AA104" s="1"/>
      <c r="AB104" s="1"/>
    </row>
    <row r="105" spans="1:28" ht="15.75" customHeight="1" x14ac:dyDescent="0.25">
      <c r="A105" s="680"/>
      <c r="B105" s="4"/>
      <c r="C105" s="4"/>
      <c r="D105" s="4"/>
      <c r="E105" s="4"/>
      <c r="F105" s="4"/>
      <c r="G105" s="4"/>
      <c r="H105" s="3"/>
      <c r="K105" s="3"/>
      <c r="N105" s="158"/>
      <c r="T105" s="1"/>
      <c r="U105" s="1"/>
      <c r="Y105" s="1"/>
      <c r="Z105" s="1"/>
      <c r="AA105" s="1"/>
      <c r="AB105" s="1"/>
    </row>
    <row r="106" spans="1:28" ht="15.75" customHeight="1" x14ac:dyDescent="0.25">
      <c r="A106" s="680"/>
      <c r="B106" s="4"/>
      <c r="C106" s="4"/>
      <c r="D106" s="4"/>
      <c r="E106" s="4"/>
      <c r="F106" s="4"/>
      <c r="G106" s="4"/>
      <c r="H106" s="3"/>
      <c r="K106" s="3"/>
      <c r="N106" s="158"/>
      <c r="T106" s="1"/>
      <c r="U106" s="1"/>
      <c r="Y106" s="1"/>
      <c r="Z106" s="1"/>
      <c r="AA106" s="1"/>
      <c r="AB106" s="1"/>
    </row>
    <row r="107" spans="1:28" ht="15.75" customHeight="1" x14ac:dyDescent="0.25">
      <c r="A107" s="680"/>
      <c r="B107" s="4"/>
      <c r="C107" s="4"/>
      <c r="D107" s="4"/>
      <c r="E107" s="4"/>
      <c r="F107" s="4"/>
      <c r="G107" s="1"/>
      <c r="H107" s="1"/>
      <c r="I107" s="1"/>
      <c r="J107" s="1"/>
      <c r="K107" s="1"/>
      <c r="L107" s="1"/>
      <c r="N107" s="158"/>
      <c r="T107" s="1"/>
      <c r="U107" s="1"/>
      <c r="Y107" s="1"/>
      <c r="Z107" s="1"/>
      <c r="AA107" s="1"/>
      <c r="AB107" s="1"/>
    </row>
    <row r="108" spans="1:28" ht="15.75" customHeight="1" x14ac:dyDescent="0.25">
      <c r="A108" s="680"/>
      <c r="B108" s="4"/>
      <c r="C108" s="4"/>
      <c r="D108" s="4"/>
      <c r="E108" s="4"/>
      <c r="F108" s="4"/>
      <c r="G108" s="1"/>
      <c r="H108" s="1"/>
      <c r="I108" s="1"/>
      <c r="J108" s="1"/>
      <c r="K108" s="1"/>
      <c r="L108" s="1"/>
      <c r="N108" s="158"/>
      <c r="T108" s="1"/>
      <c r="U108" s="1"/>
      <c r="Y108" s="1"/>
      <c r="Z108" s="1"/>
      <c r="AA108" s="1"/>
      <c r="AB108" s="1"/>
    </row>
    <row r="109" spans="1:28" ht="15.75" customHeight="1" x14ac:dyDescent="0.25">
      <c r="A109" s="680"/>
      <c r="B109" s="4"/>
      <c r="C109" s="4"/>
      <c r="D109" s="4"/>
      <c r="E109" s="4"/>
      <c r="F109" s="4"/>
      <c r="G109" s="1"/>
      <c r="H109" s="1"/>
      <c r="I109" s="1"/>
      <c r="J109" s="1"/>
      <c r="K109" s="1"/>
      <c r="L109" s="1"/>
      <c r="N109" s="158"/>
      <c r="T109" s="1"/>
      <c r="U109" s="1"/>
      <c r="Y109" s="1"/>
      <c r="Z109" s="1"/>
      <c r="AA109" s="1"/>
      <c r="AB109" s="1"/>
    </row>
    <row r="110" spans="1:28" ht="15.75" customHeight="1" x14ac:dyDescent="0.25">
      <c r="A110" s="680"/>
      <c r="B110" s="4"/>
      <c r="C110" s="4"/>
      <c r="D110" s="4"/>
      <c r="E110" s="4"/>
      <c r="F110" s="4"/>
      <c r="H110" s="3"/>
      <c r="K110" s="3"/>
      <c r="N110" s="158"/>
    </row>
    <row r="111" spans="1:28" ht="16.5" customHeight="1" x14ac:dyDescent="0.3">
      <c r="A111" s="680"/>
      <c r="B111" s="4"/>
      <c r="C111" s="4"/>
      <c r="D111" s="4"/>
      <c r="E111" s="4"/>
      <c r="F111" s="4"/>
      <c r="G111" s="73"/>
      <c r="H111" s="73"/>
      <c r="I111" s="73"/>
      <c r="J111" s="73"/>
      <c r="K111" s="73"/>
      <c r="L111" s="73"/>
      <c r="N111" s="158"/>
      <c r="T111" s="73"/>
      <c r="U111" s="73"/>
      <c r="W111" s="73"/>
      <c r="X111" s="73"/>
      <c r="Y111" s="73"/>
      <c r="Z111" s="73"/>
      <c r="AA111" s="73"/>
      <c r="AB111" s="73"/>
    </row>
    <row r="112" spans="1:28" ht="15.75" customHeight="1" x14ac:dyDescent="0.25">
      <c r="A112" s="680"/>
      <c r="B112" s="4"/>
      <c r="C112" s="4"/>
      <c r="D112" s="4"/>
      <c r="E112" s="4"/>
      <c r="F112" s="4"/>
      <c r="H112" s="3"/>
      <c r="K112" s="3"/>
      <c r="N112" s="4"/>
    </row>
    <row r="113" spans="1:14" ht="15.75" customHeight="1" x14ac:dyDescent="0.25">
      <c r="A113" s="680"/>
      <c r="B113" s="4"/>
      <c r="C113" s="4"/>
      <c r="D113" s="4"/>
      <c r="E113" s="4"/>
      <c r="F113" s="4"/>
      <c r="H113" s="3"/>
      <c r="K113" s="3"/>
      <c r="N113" s="4"/>
    </row>
    <row r="114" spans="1:14" ht="15.75" customHeight="1" x14ac:dyDescent="0.25">
      <c r="A114" s="680"/>
      <c r="B114" s="4"/>
      <c r="C114" s="4"/>
      <c r="D114" s="4"/>
      <c r="E114" s="4"/>
      <c r="F114" s="4"/>
      <c r="H114" s="3"/>
      <c r="K114" s="3"/>
      <c r="N114" s="4"/>
    </row>
    <row r="115" spans="1:14" ht="15.75" customHeight="1" x14ac:dyDescent="0.25">
      <c r="A115" s="680"/>
      <c r="B115" s="4"/>
      <c r="C115" s="4"/>
      <c r="D115" s="4"/>
      <c r="E115" s="4"/>
      <c r="F115" s="4"/>
      <c r="H115" s="3"/>
      <c r="K115" s="3"/>
      <c r="N115" s="4"/>
    </row>
    <row r="116" spans="1:14" ht="15.75" customHeight="1" x14ac:dyDescent="0.25">
      <c r="A116" s="680"/>
      <c r="B116" s="4"/>
      <c r="C116" s="4"/>
      <c r="D116" s="4"/>
      <c r="E116" s="4"/>
      <c r="F116" s="4"/>
      <c r="H116" s="3"/>
      <c r="K116" s="3"/>
      <c r="N116" s="4"/>
    </row>
    <row r="117" spans="1:14" ht="15.75" customHeight="1" x14ac:dyDescent="0.25">
      <c r="A117" s="680"/>
      <c r="B117" s="4"/>
      <c r="C117" s="4"/>
      <c r="D117" s="4"/>
      <c r="E117" s="4"/>
      <c r="F117" s="4"/>
      <c r="H117" s="3"/>
      <c r="K117" s="3"/>
      <c r="N117" s="4"/>
    </row>
    <row r="118" spans="1:14" ht="15.75" customHeight="1" x14ac:dyDescent="0.25">
      <c r="A118" s="680"/>
      <c r="B118" s="4"/>
      <c r="C118" s="4"/>
      <c r="D118" s="4"/>
      <c r="E118" s="4"/>
      <c r="F118" s="4"/>
      <c r="H118" s="3"/>
      <c r="K118" s="3"/>
      <c r="N118" s="4"/>
    </row>
    <row r="119" spans="1:14" ht="12.75" customHeight="1" x14ac:dyDescent="0.2">
      <c r="A119" s="4"/>
      <c r="B119" s="4"/>
      <c r="C119" s="4"/>
      <c r="D119" s="4"/>
      <c r="E119" s="4"/>
      <c r="F119" s="4"/>
      <c r="H119" s="3"/>
      <c r="K119" s="3"/>
      <c r="N119" s="4"/>
    </row>
    <row r="120" spans="1:14" ht="12.75" customHeight="1" x14ac:dyDescent="0.2">
      <c r="A120" s="4"/>
      <c r="B120" s="4"/>
      <c r="C120" s="4"/>
      <c r="D120" s="4"/>
      <c r="E120" s="4"/>
      <c r="F120" s="4"/>
      <c r="G120" s="4"/>
      <c r="H120" s="3"/>
      <c r="K120" s="3"/>
      <c r="N120" s="4"/>
    </row>
    <row r="121" spans="1:14" ht="12.75" customHeight="1" x14ac:dyDescent="0.2">
      <c r="H121" s="3"/>
      <c r="K121" s="3"/>
      <c r="N121" s="4"/>
    </row>
    <row r="122" spans="1:14" ht="12.75" customHeight="1" x14ac:dyDescent="0.2">
      <c r="H122" s="3"/>
      <c r="K122" s="3"/>
      <c r="N122" s="4"/>
    </row>
    <row r="123" spans="1:14" ht="12.75" customHeight="1" x14ac:dyDescent="0.2">
      <c r="H123" s="3"/>
      <c r="K123" s="3"/>
    </row>
    <row r="124" spans="1:14" ht="12.75" customHeight="1" x14ac:dyDescent="0.2">
      <c r="H124" s="3"/>
      <c r="K124" s="3"/>
    </row>
    <row r="125" spans="1:14" ht="12.75" customHeight="1" x14ac:dyDescent="0.2">
      <c r="H125" s="3"/>
      <c r="K125" s="3"/>
    </row>
    <row r="126" spans="1:14" ht="12.75" customHeight="1" x14ac:dyDescent="0.2">
      <c r="H126" s="3"/>
      <c r="K126" s="3"/>
    </row>
    <row r="127" spans="1:14" ht="12.75" customHeight="1" x14ac:dyDescent="0.2">
      <c r="H127" s="3"/>
      <c r="K127" s="3"/>
    </row>
    <row r="128" spans="1:14" ht="12.75" customHeight="1" x14ac:dyDescent="0.2">
      <c r="H128" s="3"/>
      <c r="K128" s="3"/>
    </row>
    <row r="129" spans="8:11" ht="12.75" customHeight="1" x14ac:dyDescent="0.2">
      <c r="H129" s="3"/>
      <c r="K129" s="3"/>
    </row>
    <row r="130" spans="8:11" ht="12.75" customHeight="1" x14ac:dyDescent="0.2">
      <c r="H130" s="3"/>
      <c r="K130" s="3"/>
    </row>
    <row r="131" spans="8:11" ht="12.75" customHeight="1" x14ac:dyDescent="0.2">
      <c r="H131" s="3"/>
      <c r="K131" s="3"/>
    </row>
    <row r="132" spans="8:11" ht="12.75" customHeight="1" x14ac:dyDescent="0.2">
      <c r="H132" s="3"/>
      <c r="K132" s="3"/>
    </row>
    <row r="133" spans="8:11" ht="12.75" customHeight="1" x14ac:dyDescent="0.2">
      <c r="H133" s="3"/>
      <c r="K133" s="3"/>
    </row>
    <row r="134" spans="8:11" ht="12.75" customHeight="1" x14ac:dyDescent="0.2">
      <c r="H134" s="3"/>
      <c r="K134" s="3"/>
    </row>
    <row r="135" spans="8:11" ht="12.75" customHeight="1" x14ac:dyDescent="0.2">
      <c r="H135" s="3"/>
      <c r="K135" s="3"/>
    </row>
    <row r="136" spans="8:11" ht="12.75" customHeight="1" x14ac:dyDescent="0.2">
      <c r="H136" s="3"/>
      <c r="K136" s="3"/>
    </row>
    <row r="137" spans="8:11" ht="12.75" customHeight="1" x14ac:dyDescent="0.2">
      <c r="H137" s="3"/>
      <c r="K137" s="3"/>
    </row>
    <row r="138" spans="8:11" ht="12.75" customHeight="1" x14ac:dyDescent="0.2">
      <c r="H138" s="3"/>
      <c r="K138" s="3"/>
    </row>
    <row r="139" spans="8:11" ht="12.75" customHeight="1" x14ac:dyDescent="0.2">
      <c r="H139" s="3"/>
      <c r="K139" s="3"/>
    </row>
    <row r="140" spans="8:11" ht="12.75" customHeight="1" x14ac:dyDescent="0.2">
      <c r="H140" s="3"/>
      <c r="K140" s="3"/>
    </row>
    <row r="141" spans="8:11" ht="12.75" customHeight="1" x14ac:dyDescent="0.2">
      <c r="H141" s="3"/>
      <c r="K141" s="3"/>
    </row>
    <row r="142" spans="8:11" ht="12.75" customHeight="1" x14ac:dyDescent="0.2">
      <c r="H142" s="3"/>
      <c r="K142" s="3"/>
    </row>
    <row r="143" spans="8:11" ht="12.75" customHeight="1" x14ac:dyDescent="0.2">
      <c r="H143" s="3"/>
      <c r="K143" s="3"/>
    </row>
    <row r="144" spans="8:11" ht="12.75" customHeight="1" x14ac:dyDescent="0.2">
      <c r="H144" s="3"/>
      <c r="K144" s="3"/>
    </row>
    <row r="145" spans="8:11" ht="12.75" customHeight="1" x14ac:dyDescent="0.2">
      <c r="H145" s="3"/>
      <c r="K145" s="3"/>
    </row>
    <row r="146" spans="8:11" ht="12.75" customHeight="1" x14ac:dyDescent="0.2">
      <c r="H146" s="3"/>
      <c r="K146" s="3"/>
    </row>
    <row r="147" spans="8:11" ht="12.75" customHeight="1" x14ac:dyDescent="0.2">
      <c r="H147" s="3"/>
      <c r="K147" s="3"/>
    </row>
    <row r="148" spans="8:11" ht="12.75" customHeight="1" x14ac:dyDescent="0.2">
      <c r="H148" s="3"/>
      <c r="K148" s="3"/>
    </row>
    <row r="149" spans="8:11" ht="12.75" customHeight="1" x14ac:dyDescent="0.2">
      <c r="H149" s="3"/>
      <c r="K149" s="3"/>
    </row>
    <row r="150" spans="8:11" ht="12.75" customHeight="1" x14ac:dyDescent="0.2">
      <c r="H150" s="3"/>
      <c r="K150" s="3"/>
    </row>
    <row r="151" spans="8:11" ht="12.75" customHeight="1" x14ac:dyDescent="0.2">
      <c r="H151" s="3"/>
      <c r="K151" s="3"/>
    </row>
    <row r="152" spans="8:11" ht="12.75" customHeight="1" x14ac:dyDescent="0.2">
      <c r="H152" s="3"/>
      <c r="K152" s="3"/>
    </row>
    <row r="153" spans="8:11" ht="12.75" customHeight="1" x14ac:dyDescent="0.2">
      <c r="H153" s="3"/>
      <c r="K153" s="3"/>
    </row>
    <row r="154" spans="8:11" ht="12.75" customHeight="1" x14ac:dyDescent="0.2">
      <c r="H154" s="3"/>
      <c r="K154" s="3"/>
    </row>
    <row r="155" spans="8:11" ht="12.75" customHeight="1" x14ac:dyDescent="0.2">
      <c r="H155" s="3"/>
      <c r="K155" s="3"/>
    </row>
    <row r="156" spans="8:11" ht="12.75" customHeight="1" x14ac:dyDescent="0.2">
      <c r="H156" s="3"/>
      <c r="K156" s="3"/>
    </row>
    <row r="157" spans="8:11" ht="12.75" customHeight="1" x14ac:dyDescent="0.2">
      <c r="H157" s="3"/>
      <c r="K157" s="3"/>
    </row>
    <row r="158" spans="8:11" ht="12.75" customHeight="1" x14ac:dyDescent="0.2">
      <c r="H158" s="3"/>
      <c r="K158" s="3"/>
    </row>
    <row r="159" spans="8:11" ht="12.75" customHeight="1" x14ac:dyDescent="0.2">
      <c r="H159" s="3"/>
      <c r="K159" s="3"/>
    </row>
    <row r="160" spans="8:11" ht="12.75" customHeight="1" x14ac:dyDescent="0.2">
      <c r="H160" s="3"/>
      <c r="K160" s="3"/>
    </row>
    <row r="161" spans="8:11" ht="12.75" customHeight="1" x14ac:dyDescent="0.2">
      <c r="H161" s="3"/>
      <c r="K161" s="3"/>
    </row>
    <row r="162" spans="8:11" ht="12.75" customHeight="1" x14ac:dyDescent="0.2">
      <c r="H162" s="3"/>
      <c r="K162" s="3"/>
    </row>
    <row r="163" spans="8:11" ht="12.75" customHeight="1" x14ac:dyDescent="0.2">
      <c r="H163" s="3"/>
      <c r="K163" s="3"/>
    </row>
    <row r="164" spans="8:11" ht="12.75" customHeight="1" x14ac:dyDescent="0.2">
      <c r="H164" s="3"/>
      <c r="K164" s="3"/>
    </row>
    <row r="165" spans="8:11" ht="12.75" customHeight="1" x14ac:dyDescent="0.2">
      <c r="H165" s="3"/>
      <c r="K165" s="3"/>
    </row>
    <row r="166" spans="8:11" ht="12.75" customHeight="1" x14ac:dyDescent="0.2">
      <c r="H166" s="3"/>
      <c r="K166" s="3"/>
    </row>
    <row r="167" spans="8:11" ht="12.75" customHeight="1" x14ac:dyDescent="0.2">
      <c r="H167" s="3"/>
      <c r="K167" s="3"/>
    </row>
    <row r="168" spans="8:11" ht="12.75" customHeight="1" x14ac:dyDescent="0.2">
      <c r="H168" s="3"/>
      <c r="K168" s="3"/>
    </row>
    <row r="169" spans="8:11" ht="12.75" customHeight="1" x14ac:dyDescent="0.2">
      <c r="H169" s="3"/>
      <c r="K169" s="3"/>
    </row>
    <row r="170" spans="8:11" ht="12.75" customHeight="1" x14ac:dyDescent="0.2">
      <c r="H170" s="3"/>
      <c r="K170" s="3"/>
    </row>
    <row r="171" spans="8:11" ht="12.75" customHeight="1" x14ac:dyDescent="0.2">
      <c r="H171" s="3"/>
      <c r="K171" s="3"/>
    </row>
    <row r="172" spans="8:11" ht="12.75" customHeight="1" x14ac:dyDescent="0.2">
      <c r="H172" s="3"/>
      <c r="K172" s="3"/>
    </row>
    <row r="173" spans="8:11" ht="12.75" customHeight="1" x14ac:dyDescent="0.2">
      <c r="H173" s="3"/>
      <c r="K173" s="3"/>
    </row>
    <row r="174" spans="8:11" ht="12.75" customHeight="1" x14ac:dyDescent="0.2">
      <c r="H174" s="3"/>
      <c r="K174" s="3"/>
    </row>
    <row r="175" spans="8:11" ht="12.75" customHeight="1" x14ac:dyDescent="0.2">
      <c r="H175" s="3"/>
      <c r="K175" s="3"/>
    </row>
    <row r="176" spans="8:11" ht="12.75" customHeight="1" x14ac:dyDescent="0.2">
      <c r="H176" s="3"/>
      <c r="K176" s="3"/>
    </row>
    <row r="177" spans="8:11" ht="12.75" customHeight="1" x14ac:dyDescent="0.2">
      <c r="H177" s="3"/>
      <c r="K177" s="3"/>
    </row>
    <row r="178" spans="8:11" ht="12.75" customHeight="1" x14ac:dyDescent="0.2">
      <c r="H178" s="3"/>
      <c r="K178" s="3"/>
    </row>
    <row r="179" spans="8:11" ht="12.75" customHeight="1" x14ac:dyDescent="0.2">
      <c r="H179" s="3"/>
      <c r="K179" s="3"/>
    </row>
    <row r="180" spans="8:11" ht="12.75" customHeight="1" x14ac:dyDescent="0.2">
      <c r="H180" s="3"/>
      <c r="K180" s="3"/>
    </row>
    <row r="181" spans="8:11" ht="12.75" customHeight="1" x14ac:dyDescent="0.2">
      <c r="H181" s="3"/>
      <c r="K181" s="3"/>
    </row>
    <row r="182" spans="8:11" ht="12.75" customHeight="1" x14ac:dyDescent="0.2">
      <c r="H182" s="3"/>
      <c r="K182" s="3"/>
    </row>
    <row r="183" spans="8:11" ht="12.75" customHeight="1" x14ac:dyDescent="0.2">
      <c r="H183" s="3"/>
      <c r="K183" s="3"/>
    </row>
    <row r="184" spans="8:11" ht="12.75" customHeight="1" x14ac:dyDescent="0.2">
      <c r="H184" s="3"/>
      <c r="K184" s="3"/>
    </row>
    <row r="185" spans="8:11" ht="12.75" customHeight="1" x14ac:dyDescent="0.2">
      <c r="H185" s="3"/>
      <c r="K185" s="3"/>
    </row>
    <row r="186" spans="8:11" ht="12.75" customHeight="1" x14ac:dyDescent="0.2">
      <c r="H186" s="3"/>
      <c r="K186" s="3"/>
    </row>
    <row r="187" spans="8:11" ht="12.75" customHeight="1" x14ac:dyDescent="0.2">
      <c r="H187" s="3"/>
      <c r="K187" s="3"/>
    </row>
    <row r="188" spans="8:11" ht="12.75" customHeight="1" x14ac:dyDescent="0.2">
      <c r="H188" s="3"/>
      <c r="K188" s="3"/>
    </row>
    <row r="189" spans="8:11" ht="12.75" customHeight="1" x14ac:dyDescent="0.2">
      <c r="H189" s="3"/>
      <c r="K189" s="3"/>
    </row>
    <row r="190" spans="8:11" ht="12.75" customHeight="1" x14ac:dyDescent="0.2">
      <c r="H190" s="3"/>
      <c r="K190" s="3"/>
    </row>
    <row r="191" spans="8:11" ht="12.75" customHeight="1" x14ac:dyDescent="0.2">
      <c r="H191" s="3"/>
      <c r="K191" s="3"/>
    </row>
    <row r="192" spans="8:11" ht="12.75" customHeight="1" x14ac:dyDescent="0.2">
      <c r="H192" s="3"/>
      <c r="K192" s="3"/>
    </row>
    <row r="193" spans="8:11" ht="12.75" customHeight="1" x14ac:dyDescent="0.2">
      <c r="H193" s="3"/>
      <c r="K193" s="3"/>
    </row>
    <row r="194" spans="8:11" ht="12.75" customHeight="1" x14ac:dyDescent="0.2">
      <c r="H194" s="3"/>
      <c r="K194" s="3"/>
    </row>
    <row r="195" spans="8:11" ht="12.75" customHeight="1" x14ac:dyDescent="0.2">
      <c r="H195" s="3"/>
      <c r="K195" s="3"/>
    </row>
    <row r="196" spans="8:11" ht="12.75" customHeight="1" x14ac:dyDescent="0.2">
      <c r="H196" s="3"/>
      <c r="K196" s="3"/>
    </row>
    <row r="197" spans="8:11" ht="12.75" customHeight="1" x14ac:dyDescent="0.2">
      <c r="H197" s="3"/>
      <c r="K197" s="3"/>
    </row>
    <row r="198" spans="8:11" ht="12.75" customHeight="1" x14ac:dyDescent="0.2">
      <c r="H198" s="3"/>
      <c r="K198" s="3"/>
    </row>
    <row r="199" spans="8:11" ht="12.75" customHeight="1" x14ac:dyDescent="0.2">
      <c r="H199" s="3"/>
      <c r="K199" s="3"/>
    </row>
    <row r="200" spans="8:11" ht="12.75" customHeight="1" x14ac:dyDescent="0.2">
      <c r="H200" s="3"/>
      <c r="K200" s="3"/>
    </row>
    <row r="201" spans="8:11" ht="12.75" customHeight="1" x14ac:dyDescent="0.2">
      <c r="H201" s="3"/>
      <c r="K201" s="3"/>
    </row>
    <row r="202" spans="8:11" ht="12.75" customHeight="1" x14ac:dyDescent="0.2">
      <c r="H202" s="3"/>
      <c r="K202" s="3"/>
    </row>
    <row r="203" spans="8:11" ht="12.75" customHeight="1" x14ac:dyDescent="0.2">
      <c r="H203" s="3"/>
      <c r="K203" s="3"/>
    </row>
    <row r="204" spans="8:11" ht="12.75" customHeight="1" x14ac:dyDescent="0.2">
      <c r="H204" s="3"/>
      <c r="K204" s="3"/>
    </row>
    <row r="205" spans="8:11" ht="12.75" customHeight="1" x14ac:dyDescent="0.2">
      <c r="H205" s="3"/>
      <c r="K205" s="3"/>
    </row>
    <row r="206" spans="8:11" ht="12.75" customHeight="1" x14ac:dyDescent="0.2">
      <c r="H206" s="3"/>
      <c r="K206" s="3"/>
    </row>
    <row r="207" spans="8:11" ht="12.75" customHeight="1" x14ac:dyDescent="0.2">
      <c r="H207" s="3"/>
      <c r="K207" s="3"/>
    </row>
    <row r="208" spans="8:11" ht="12.75" customHeight="1" x14ac:dyDescent="0.2">
      <c r="H208" s="3"/>
      <c r="K208" s="3"/>
    </row>
    <row r="209" spans="8:11" ht="12.75" customHeight="1" x14ac:dyDescent="0.2">
      <c r="H209" s="3"/>
      <c r="K209" s="3"/>
    </row>
    <row r="210" spans="8:11" ht="12.75" customHeight="1" x14ac:dyDescent="0.2">
      <c r="H210" s="3"/>
      <c r="K210" s="3"/>
    </row>
    <row r="211" spans="8:11" ht="12.75" customHeight="1" x14ac:dyDescent="0.2">
      <c r="H211" s="3"/>
      <c r="K211" s="3"/>
    </row>
    <row r="212" spans="8:11" ht="12.75" customHeight="1" x14ac:dyDescent="0.2">
      <c r="H212" s="3"/>
      <c r="K212" s="3"/>
    </row>
    <row r="213" spans="8:11" ht="12.75" customHeight="1" x14ac:dyDescent="0.2">
      <c r="H213" s="3"/>
      <c r="K213" s="3"/>
    </row>
    <row r="214" spans="8:11" ht="12.75" customHeight="1" x14ac:dyDescent="0.2">
      <c r="H214" s="3"/>
      <c r="K214" s="3"/>
    </row>
    <row r="215" spans="8:11" ht="12.75" customHeight="1" x14ac:dyDescent="0.2">
      <c r="H215" s="3"/>
      <c r="K215" s="3"/>
    </row>
    <row r="216" spans="8:11" ht="12.75" customHeight="1" x14ac:dyDescent="0.2">
      <c r="H216" s="3"/>
      <c r="K216" s="3"/>
    </row>
    <row r="217" spans="8:11" ht="12.75" customHeight="1" x14ac:dyDescent="0.2">
      <c r="H217" s="3"/>
      <c r="K217" s="3"/>
    </row>
    <row r="218" spans="8:11" ht="12.75" customHeight="1" x14ac:dyDescent="0.2">
      <c r="H218" s="3"/>
      <c r="K218" s="3"/>
    </row>
    <row r="219" spans="8:11" ht="12.75" customHeight="1" x14ac:dyDescent="0.2">
      <c r="H219" s="3"/>
      <c r="K219" s="3"/>
    </row>
    <row r="220" spans="8:11" ht="12.75" customHeight="1" x14ac:dyDescent="0.2">
      <c r="H220" s="3"/>
      <c r="K220" s="3"/>
    </row>
    <row r="221" spans="8:11" ht="12.75" customHeight="1" x14ac:dyDescent="0.2">
      <c r="H221" s="3"/>
      <c r="K221" s="3"/>
    </row>
    <row r="222" spans="8:11" ht="12.75" customHeight="1" x14ac:dyDescent="0.2">
      <c r="H222" s="3"/>
      <c r="K222" s="3"/>
    </row>
    <row r="223" spans="8:11" ht="12.75" customHeight="1" x14ac:dyDescent="0.2">
      <c r="H223" s="3"/>
      <c r="K223" s="3"/>
    </row>
    <row r="224" spans="8:11" ht="12.75" customHeight="1" x14ac:dyDescent="0.2">
      <c r="H224" s="3"/>
      <c r="K224" s="3"/>
    </row>
    <row r="225" spans="8:11" ht="12.75" customHeight="1" x14ac:dyDescent="0.2">
      <c r="H225" s="3"/>
      <c r="K225" s="3"/>
    </row>
    <row r="226" spans="8:11" ht="12.75" customHeight="1" x14ac:dyDescent="0.2">
      <c r="H226" s="3"/>
      <c r="K226" s="3"/>
    </row>
    <row r="227" spans="8:11" ht="12.75" customHeight="1" x14ac:dyDescent="0.2">
      <c r="H227" s="3"/>
      <c r="K227" s="3"/>
    </row>
    <row r="228" spans="8:11" ht="12.75" customHeight="1" x14ac:dyDescent="0.2">
      <c r="H228" s="3"/>
      <c r="K228" s="3"/>
    </row>
    <row r="229" spans="8:11" ht="12.75" customHeight="1" x14ac:dyDescent="0.2">
      <c r="H229" s="3"/>
      <c r="K229" s="3"/>
    </row>
    <row r="230" spans="8:11" ht="12.75" customHeight="1" x14ac:dyDescent="0.2">
      <c r="H230" s="3"/>
      <c r="K230" s="3"/>
    </row>
    <row r="231" spans="8:11" ht="12.75" customHeight="1" x14ac:dyDescent="0.2">
      <c r="H231" s="3"/>
      <c r="K231" s="3"/>
    </row>
    <row r="232" spans="8:11" ht="12.75" customHeight="1" x14ac:dyDescent="0.2">
      <c r="H232" s="3"/>
      <c r="K232" s="3"/>
    </row>
    <row r="233" spans="8:11" ht="12.75" customHeight="1" x14ac:dyDescent="0.2">
      <c r="H233" s="3"/>
      <c r="K233" s="3"/>
    </row>
    <row r="234" spans="8:11" ht="12.75" customHeight="1" x14ac:dyDescent="0.2">
      <c r="H234" s="3"/>
      <c r="K234" s="3"/>
    </row>
    <row r="235" spans="8:11" ht="12.75" customHeight="1" x14ac:dyDescent="0.2">
      <c r="H235" s="3"/>
      <c r="K235" s="3"/>
    </row>
    <row r="236" spans="8:11" ht="12.75" customHeight="1" x14ac:dyDescent="0.2">
      <c r="H236" s="3"/>
      <c r="K236" s="3"/>
    </row>
    <row r="237" spans="8:11" ht="12.75" customHeight="1" x14ac:dyDescent="0.2">
      <c r="H237" s="3"/>
      <c r="K237" s="3"/>
    </row>
    <row r="238" spans="8:11" ht="12.75" customHeight="1" x14ac:dyDescent="0.2">
      <c r="H238" s="3"/>
      <c r="K238" s="3"/>
    </row>
    <row r="239" spans="8:11" ht="12.75" customHeight="1" x14ac:dyDescent="0.2">
      <c r="H239" s="3"/>
      <c r="K239" s="3"/>
    </row>
    <row r="240" spans="8:11" ht="12.75" customHeight="1" x14ac:dyDescent="0.2">
      <c r="H240" s="3"/>
      <c r="K240" s="3"/>
    </row>
    <row r="241" spans="8:11" ht="12.75" customHeight="1" x14ac:dyDescent="0.2">
      <c r="H241" s="3"/>
      <c r="K241" s="3"/>
    </row>
    <row r="242" spans="8:11" ht="12.75" customHeight="1" x14ac:dyDescent="0.2">
      <c r="H242" s="3"/>
      <c r="K242" s="3"/>
    </row>
    <row r="243" spans="8:11" ht="12.75" customHeight="1" x14ac:dyDescent="0.2">
      <c r="H243" s="3"/>
      <c r="K243" s="3"/>
    </row>
    <row r="244" spans="8:11" ht="12.75" customHeight="1" x14ac:dyDescent="0.2">
      <c r="H244" s="3"/>
      <c r="K244" s="3"/>
    </row>
    <row r="245" spans="8:11" ht="12.75" customHeight="1" x14ac:dyDescent="0.2">
      <c r="H245" s="3"/>
      <c r="K245" s="3"/>
    </row>
    <row r="246" spans="8:11" ht="12.75" customHeight="1" x14ac:dyDescent="0.2">
      <c r="H246" s="3"/>
      <c r="K246" s="3"/>
    </row>
    <row r="247" spans="8:11" ht="12.75" customHeight="1" x14ac:dyDescent="0.2">
      <c r="H247" s="3"/>
      <c r="K247" s="3"/>
    </row>
    <row r="248" spans="8:11" ht="12.75" customHeight="1" x14ac:dyDescent="0.2">
      <c r="H248" s="3"/>
      <c r="K248" s="3"/>
    </row>
    <row r="249" spans="8:11" ht="12.75" customHeight="1" x14ac:dyDescent="0.2">
      <c r="H249" s="3"/>
      <c r="K249" s="3"/>
    </row>
    <row r="250" spans="8:11" ht="12.75" customHeight="1" x14ac:dyDescent="0.2">
      <c r="H250" s="3"/>
      <c r="K250" s="3"/>
    </row>
    <row r="251" spans="8:11" ht="12.75" customHeight="1" x14ac:dyDescent="0.2">
      <c r="H251" s="3"/>
      <c r="K251" s="3"/>
    </row>
    <row r="252" spans="8:11" ht="12.75" customHeight="1" x14ac:dyDescent="0.2">
      <c r="H252" s="3"/>
      <c r="K252" s="3"/>
    </row>
    <row r="253" spans="8:11" ht="12.75" customHeight="1" x14ac:dyDescent="0.2">
      <c r="H253" s="3"/>
      <c r="K253" s="3"/>
    </row>
    <row r="254" spans="8:11" ht="12.75" customHeight="1" x14ac:dyDescent="0.2">
      <c r="H254" s="3"/>
      <c r="K254" s="3"/>
    </row>
    <row r="255" spans="8:11" ht="12.75" customHeight="1" x14ac:dyDescent="0.2">
      <c r="H255" s="3"/>
      <c r="K255" s="3"/>
    </row>
    <row r="256" spans="8:11" ht="12.75" customHeight="1" x14ac:dyDescent="0.2">
      <c r="H256" s="3"/>
      <c r="K256" s="3"/>
    </row>
    <row r="257" spans="8:11" ht="12.75" customHeight="1" x14ac:dyDescent="0.2">
      <c r="H257" s="3"/>
      <c r="K257" s="3"/>
    </row>
    <row r="258" spans="8:11" ht="12.75" customHeight="1" x14ac:dyDescent="0.2">
      <c r="H258" s="3"/>
      <c r="K258" s="3"/>
    </row>
    <row r="259" spans="8:11" ht="12.75" customHeight="1" x14ac:dyDescent="0.2">
      <c r="H259" s="3"/>
      <c r="K259" s="3"/>
    </row>
    <row r="260" spans="8:11" ht="12.75" customHeight="1" x14ac:dyDescent="0.2">
      <c r="H260" s="3"/>
      <c r="K260" s="3"/>
    </row>
    <row r="261" spans="8:11" ht="12.75" customHeight="1" x14ac:dyDescent="0.2">
      <c r="H261" s="3"/>
      <c r="K261" s="3"/>
    </row>
    <row r="262" spans="8:11" ht="12.75" customHeight="1" x14ac:dyDescent="0.2">
      <c r="H262" s="3"/>
      <c r="K262" s="3"/>
    </row>
    <row r="263" spans="8:11" ht="12.75" customHeight="1" x14ac:dyDescent="0.2">
      <c r="H263" s="3"/>
      <c r="K263" s="3"/>
    </row>
    <row r="264" spans="8:11" ht="12.75" customHeight="1" x14ac:dyDescent="0.2">
      <c r="H264" s="3"/>
      <c r="K264" s="3"/>
    </row>
    <row r="265" spans="8:11" ht="12.75" customHeight="1" x14ac:dyDescent="0.2">
      <c r="H265" s="3"/>
      <c r="K265" s="3"/>
    </row>
    <row r="266" spans="8:11" ht="12.75" customHeight="1" x14ac:dyDescent="0.2">
      <c r="H266" s="3"/>
      <c r="K266" s="3"/>
    </row>
    <row r="267" spans="8:11" ht="12.75" customHeight="1" x14ac:dyDescent="0.2">
      <c r="H267" s="3"/>
      <c r="K267" s="3"/>
    </row>
    <row r="268" spans="8:11" ht="12.75" customHeight="1" x14ac:dyDescent="0.2">
      <c r="H268" s="3"/>
      <c r="K268" s="3"/>
    </row>
    <row r="269" spans="8:11" ht="12.75" customHeight="1" x14ac:dyDescent="0.2">
      <c r="H269" s="3"/>
      <c r="K269" s="3"/>
    </row>
    <row r="270" spans="8:11" ht="12.75" customHeight="1" x14ac:dyDescent="0.2">
      <c r="H270" s="3"/>
      <c r="K270" s="3"/>
    </row>
    <row r="271" spans="8:11" ht="12.75" customHeight="1" x14ac:dyDescent="0.2">
      <c r="H271" s="3"/>
      <c r="K271" s="3"/>
    </row>
    <row r="272" spans="8:11" ht="12.75" customHeight="1" x14ac:dyDescent="0.2">
      <c r="H272" s="3"/>
      <c r="K272" s="3"/>
    </row>
    <row r="273" spans="8:11" ht="12.75" customHeight="1" x14ac:dyDescent="0.2">
      <c r="H273" s="3"/>
      <c r="K273" s="3"/>
    </row>
    <row r="274" spans="8:11" ht="12.75" customHeight="1" x14ac:dyDescent="0.2">
      <c r="H274" s="3"/>
      <c r="K274" s="3"/>
    </row>
    <row r="275" spans="8:11" ht="12.75" customHeight="1" x14ac:dyDescent="0.2">
      <c r="H275" s="3"/>
      <c r="K275" s="3"/>
    </row>
    <row r="276" spans="8:11" ht="12.75" customHeight="1" x14ac:dyDescent="0.2">
      <c r="H276" s="3"/>
      <c r="K276" s="3"/>
    </row>
    <row r="277" spans="8:11" ht="12.75" customHeight="1" x14ac:dyDescent="0.2">
      <c r="H277" s="3"/>
      <c r="K277" s="3"/>
    </row>
    <row r="278" spans="8:11" ht="12.75" customHeight="1" x14ac:dyDescent="0.2">
      <c r="H278" s="3"/>
      <c r="K278" s="3"/>
    </row>
    <row r="279" spans="8:11" ht="12.75" customHeight="1" x14ac:dyDescent="0.2">
      <c r="H279" s="3"/>
      <c r="K279" s="3"/>
    </row>
    <row r="280" spans="8:11" ht="12.75" customHeight="1" x14ac:dyDescent="0.2">
      <c r="H280" s="3"/>
      <c r="K280" s="3"/>
    </row>
    <row r="281" spans="8:11" ht="12.75" customHeight="1" x14ac:dyDescent="0.2">
      <c r="H281" s="3"/>
      <c r="K281" s="3"/>
    </row>
    <row r="282" spans="8:11" ht="12.75" customHeight="1" x14ac:dyDescent="0.2">
      <c r="H282" s="3"/>
      <c r="K282" s="3"/>
    </row>
    <row r="283" spans="8:11" ht="12.75" customHeight="1" x14ac:dyDescent="0.2">
      <c r="H283" s="3"/>
      <c r="K283" s="3"/>
    </row>
    <row r="284" spans="8:11" ht="12.75" customHeight="1" x14ac:dyDescent="0.2">
      <c r="H284" s="3"/>
      <c r="K284" s="3"/>
    </row>
    <row r="285" spans="8:11" ht="12.75" customHeight="1" x14ac:dyDescent="0.2">
      <c r="H285" s="3"/>
      <c r="K285" s="3"/>
    </row>
    <row r="286" spans="8:11" ht="12.75" customHeight="1" x14ac:dyDescent="0.2">
      <c r="H286" s="3"/>
      <c r="K286" s="3"/>
    </row>
    <row r="287" spans="8:11" ht="12.75" customHeight="1" x14ac:dyDescent="0.2">
      <c r="H287" s="3"/>
      <c r="K287" s="3"/>
    </row>
    <row r="288" spans="8:11" ht="12.75" customHeight="1" x14ac:dyDescent="0.2">
      <c r="H288" s="3"/>
      <c r="K288" s="3"/>
    </row>
    <row r="289" spans="8:11" ht="12.75" customHeight="1" x14ac:dyDescent="0.2">
      <c r="H289" s="3"/>
      <c r="K289" s="3"/>
    </row>
    <row r="290" spans="8:11" ht="12.75" customHeight="1" x14ac:dyDescent="0.2">
      <c r="H290" s="3"/>
      <c r="K290" s="3"/>
    </row>
    <row r="291" spans="8:11" ht="12.75" customHeight="1" x14ac:dyDescent="0.2">
      <c r="H291" s="3"/>
      <c r="K291" s="3"/>
    </row>
    <row r="292" spans="8:11" ht="12.75" customHeight="1" x14ac:dyDescent="0.2">
      <c r="H292" s="3"/>
      <c r="K292" s="3"/>
    </row>
    <row r="293" spans="8:11" ht="12.75" customHeight="1" x14ac:dyDescent="0.2">
      <c r="H293" s="3"/>
      <c r="K293" s="3"/>
    </row>
    <row r="294" spans="8:11" ht="12.75" customHeight="1" x14ac:dyDescent="0.2">
      <c r="H294" s="3"/>
      <c r="K294" s="3"/>
    </row>
    <row r="295" spans="8:11" ht="12.75" customHeight="1" x14ac:dyDescent="0.2">
      <c r="H295" s="3"/>
      <c r="K295" s="3"/>
    </row>
    <row r="296" spans="8:11" ht="12.75" customHeight="1" x14ac:dyDescent="0.2">
      <c r="H296" s="3"/>
      <c r="K296" s="3"/>
    </row>
    <row r="297" spans="8:11" ht="12.75" customHeight="1" x14ac:dyDescent="0.2">
      <c r="H297" s="3"/>
      <c r="K297" s="3"/>
    </row>
    <row r="298" spans="8:11" ht="12.75" customHeight="1" x14ac:dyDescent="0.2">
      <c r="H298" s="3"/>
      <c r="K298" s="3"/>
    </row>
    <row r="299" spans="8:11" ht="12.75" customHeight="1" x14ac:dyDescent="0.2">
      <c r="H299" s="3"/>
      <c r="K299" s="3"/>
    </row>
    <row r="300" spans="8:11" ht="12.75" customHeight="1" x14ac:dyDescent="0.2">
      <c r="H300" s="3"/>
      <c r="K300" s="3"/>
    </row>
    <row r="301" spans="8:11" ht="12.75" customHeight="1" x14ac:dyDescent="0.2">
      <c r="H301" s="3"/>
      <c r="K301" s="3"/>
    </row>
    <row r="302" spans="8:11" ht="12.75" customHeight="1" x14ac:dyDescent="0.2">
      <c r="H302" s="3"/>
      <c r="K302" s="3"/>
    </row>
    <row r="303" spans="8:11" ht="12.75" customHeight="1" x14ac:dyDescent="0.2">
      <c r="H303" s="3"/>
      <c r="K303" s="3"/>
    </row>
    <row r="304" spans="8:11" ht="12.75" customHeight="1" x14ac:dyDescent="0.2">
      <c r="H304" s="3"/>
      <c r="K304" s="3"/>
    </row>
    <row r="305" spans="8:11" ht="12.75" customHeight="1" x14ac:dyDescent="0.2">
      <c r="H305" s="3"/>
      <c r="K305" s="3"/>
    </row>
    <row r="306" spans="8:11" ht="12.75" customHeight="1" x14ac:dyDescent="0.2">
      <c r="H306" s="3"/>
      <c r="K306" s="3"/>
    </row>
    <row r="307" spans="8:11" ht="12.75" customHeight="1" x14ac:dyDescent="0.2">
      <c r="H307" s="3"/>
      <c r="K307" s="3"/>
    </row>
    <row r="308" spans="8:11" ht="12.75" customHeight="1" x14ac:dyDescent="0.2">
      <c r="H308" s="3"/>
      <c r="K308" s="3"/>
    </row>
    <row r="309" spans="8:11" ht="12.75" customHeight="1" x14ac:dyDescent="0.2">
      <c r="H309" s="3"/>
      <c r="K309" s="3"/>
    </row>
    <row r="310" spans="8:11" ht="12.75" customHeight="1" x14ac:dyDescent="0.2">
      <c r="H310" s="3"/>
      <c r="K310" s="3"/>
    </row>
    <row r="311" spans="8:11" ht="12.75" customHeight="1" x14ac:dyDescent="0.2">
      <c r="H311" s="3"/>
      <c r="K311" s="3"/>
    </row>
    <row r="312" spans="8:11" ht="12.75" customHeight="1" x14ac:dyDescent="0.2">
      <c r="H312" s="3"/>
      <c r="K312" s="3"/>
    </row>
    <row r="313" spans="8:11" ht="12.75" customHeight="1" x14ac:dyDescent="0.2">
      <c r="H313" s="3"/>
      <c r="K313" s="3"/>
    </row>
    <row r="314" spans="8:11" ht="12.75" customHeight="1" x14ac:dyDescent="0.2">
      <c r="H314" s="3"/>
      <c r="K314" s="3"/>
    </row>
    <row r="315" spans="8:11" ht="12.75" customHeight="1" x14ac:dyDescent="0.2">
      <c r="H315" s="3"/>
      <c r="K315" s="3"/>
    </row>
    <row r="316" spans="8:11" ht="12.75" customHeight="1" x14ac:dyDescent="0.2">
      <c r="H316" s="3"/>
      <c r="K316" s="3"/>
    </row>
    <row r="317" spans="8:11" ht="12.75" customHeight="1" x14ac:dyDescent="0.2">
      <c r="H317" s="3"/>
      <c r="K317" s="3"/>
    </row>
    <row r="318" spans="8:11" ht="12.75" customHeight="1" x14ac:dyDescent="0.2">
      <c r="H318" s="3"/>
      <c r="K318" s="3"/>
    </row>
    <row r="319" spans="8:11" ht="12.75" customHeight="1" x14ac:dyDescent="0.2">
      <c r="H319" s="3"/>
      <c r="K319" s="3"/>
    </row>
    <row r="320" spans="8:11" ht="12.75" customHeight="1" x14ac:dyDescent="0.2">
      <c r="H320" s="3"/>
      <c r="K320" s="3"/>
    </row>
    <row r="321" spans="8:11" ht="12.75" customHeight="1" x14ac:dyDescent="0.2">
      <c r="H321" s="3"/>
      <c r="K321" s="3"/>
    </row>
    <row r="322" spans="8:11" ht="12.75" customHeight="1" x14ac:dyDescent="0.2">
      <c r="H322" s="3"/>
      <c r="K322" s="3"/>
    </row>
    <row r="323" spans="8:11" ht="12.75" customHeight="1" x14ac:dyDescent="0.2">
      <c r="H323" s="3"/>
      <c r="K323" s="3"/>
    </row>
    <row r="324" spans="8:11" ht="12.75" customHeight="1" x14ac:dyDescent="0.2">
      <c r="H324" s="3"/>
      <c r="K324" s="3"/>
    </row>
    <row r="325" spans="8:11" ht="12.75" customHeight="1" x14ac:dyDescent="0.2">
      <c r="H325" s="3"/>
      <c r="K325" s="3"/>
    </row>
    <row r="326" spans="8:11" ht="12.75" customHeight="1" x14ac:dyDescent="0.2">
      <c r="H326" s="3"/>
      <c r="K326" s="3"/>
    </row>
    <row r="327" spans="8:11" ht="12.75" customHeight="1" x14ac:dyDescent="0.2">
      <c r="H327" s="3"/>
      <c r="K327" s="3"/>
    </row>
    <row r="328" spans="8:11" ht="12.75" customHeight="1" x14ac:dyDescent="0.2">
      <c r="H328" s="3"/>
      <c r="K328" s="3"/>
    </row>
    <row r="329" spans="8:11" ht="12.75" customHeight="1" x14ac:dyDescent="0.2">
      <c r="H329" s="3"/>
      <c r="K329" s="3"/>
    </row>
    <row r="330" spans="8:11" ht="12.75" customHeight="1" x14ac:dyDescent="0.2">
      <c r="H330" s="3"/>
      <c r="K330" s="3"/>
    </row>
    <row r="331" spans="8:11" ht="12.75" customHeight="1" x14ac:dyDescent="0.2">
      <c r="H331" s="3"/>
      <c r="K331" s="3"/>
    </row>
    <row r="332" spans="8:11" ht="12.75" customHeight="1" x14ac:dyDescent="0.2">
      <c r="H332" s="3"/>
      <c r="K332" s="3"/>
    </row>
    <row r="333" spans="8:11" ht="12.75" customHeight="1" x14ac:dyDescent="0.2">
      <c r="H333" s="3"/>
      <c r="K333" s="3"/>
    </row>
    <row r="334" spans="8:11" ht="12.75" customHeight="1" x14ac:dyDescent="0.2">
      <c r="H334" s="3"/>
      <c r="K334" s="3"/>
    </row>
    <row r="335" spans="8:11" ht="12.75" customHeight="1" x14ac:dyDescent="0.2">
      <c r="H335" s="3"/>
      <c r="K335" s="3"/>
    </row>
    <row r="336" spans="8:11" ht="12.75" customHeight="1" x14ac:dyDescent="0.2">
      <c r="H336" s="3"/>
      <c r="K336" s="3"/>
    </row>
    <row r="337" spans="8:11" ht="12.75" customHeight="1" x14ac:dyDescent="0.2">
      <c r="H337" s="3"/>
      <c r="K337" s="3"/>
    </row>
    <row r="338" spans="8:11" ht="12.75" customHeight="1" x14ac:dyDescent="0.2">
      <c r="H338" s="3"/>
      <c r="K338" s="3"/>
    </row>
    <row r="339" spans="8:11" ht="12.75" customHeight="1" x14ac:dyDescent="0.2">
      <c r="H339" s="3"/>
      <c r="K339" s="3"/>
    </row>
    <row r="340" spans="8:11" ht="12.75" customHeight="1" x14ac:dyDescent="0.2">
      <c r="H340" s="3"/>
      <c r="K340" s="3"/>
    </row>
    <row r="341" spans="8:11" ht="12.75" customHeight="1" x14ac:dyDescent="0.2">
      <c r="H341" s="3"/>
      <c r="K341" s="3"/>
    </row>
    <row r="342" spans="8:11" ht="12.75" customHeight="1" x14ac:dyDescent="0.2">
      <c r="H342" s="3"/>
      <c r="K342" s="3"/>
    </row>
    <row r="343" spans="8:11" ht="12.75" customHeight="1" x14ac:dyDescent="0.2">
      <c r="H343" s="3"/>
      <c r="K343" s="3"/>
    </row>
    <row r="344" spans="8:11" ht="12.75" customHeight="1" x14ac:dyDescent="0.2">
      <c r="H344" s="3"/>
      <c r="K344" s="3"/>
    </row>
    <row r="345" spans="8:11" ht="12.75" customHeight="1" x14ac:dyDescent="0.2">
      <c r="H345" s="3"/>
      <c r="K345" s="3"/>
    </row>
    <row r="346" spans="8:11" ht="12.75" customHeight="1" x14ac:dyDescent="0.2">
      <c r="H346" s="3"/>
      <c r="K346" s="3"/>
    </row>
    <row r="347" spans="8:11" ht="12.75" customHeight="1" x14ac:dyDescent="0.2">
      <c r="H347" s="3"/>
      <c r="K347" s="3"/>
    </row>
    <row r="348" spans="8:11" ht="12.75" customHeight="1" x14ac:dyDescent="0.2">
      <c r="H348" s="3"/>
      <c r="K348" s="3"/>
    </row>
    <row r="349" spans="8:11" ht="12.75" customHeight="1" x14ac:dyDescent="0.2">
      <c r="H349" s="3"/>
      <c r="K349" s="3"/>
    </row>
    <row r="350" spans="8:11" ht="12.75" customHeight="1" x14ac:dyDescent="0.2">
      <c r="H350" s="3"/>
      <c r="K350" s="3"/>
    </row>
    <row r="351" spans="8:11" ht="12.75" customHeight="1" x14ac:dyDescent="0.2">
      <c r="H351" s="3"/>
      <c r="K351" s="3"/>
    </row>
    <row r="352" spans="8:11" ht="12.75" customHeight="1" x14ac:dyDescent="0.2">
      <c r="H352" s="3"/>
      <c r="K352" s="3"/>
    </row>
    <row r="353" spans="8:11" ht="12.75" customHeight="1" x14ac:dyDescent="0.2">
      <c r="H353" s="3"/>
      <c r="K353" s="3"/>
    </row>
    <row r="354" spans="8:11" ht="12.75" customHeight="1" x14ac:dyDescent="0.2">
      <c r="H354" s="3"/>
      <c r="K354" s="3"/>
    </row>
    <row r="355" spans="8:11" ht="12.75" customHeight="1" x14ac:dyDescent="0.2">
      <c r="H355" s="3"/>
      <c r="K355" s="3"/>
    </row>
    <row r="356" spans="8:11" ht="12.75" customHeight="1" x14ac:dyDescent="0.2">
      <c r="H356" s="3"/>
      <c r="K356" s="3"/>
    </row>
    <row r="357" spans="8:11" ht="12.75" customHeight="1" x14ac:dyDescent="0.2">
      <c r="H357" s="3"/>
      <c r="K357" s="3"/>
    </row>
    <row r="358" spans="8:11" ht="12.75" customHeight="1" x14ac:dyDescent="0.2">
      <c r="H358" s="3"/>
      <c r="K358" s="3"/>
    </row>
    <row r="359" spans="8:11" ht="12.75" customHeight="1" x14ac:dyDescent="0.2">
      <c r="H359" s="3"/>
      <c r="K359" s="3"/>
    </row>
    <row r="360" spans="8:11" ht="12.75" customHeight="1" x14ac:dyDescent="0.2">
      <c r="H360" s="3"/>
      <c r="K360" s="3"/>
    </row>
    <row r="361" spans="8:11" ht="12.75" customHeight="1" x14ac:dyDescent="0.2">
      <c r="H361" s="3"/>
      <c r="K361" s="3"/>
    </row>
    <row r="362" spans="8:11" ht="12.75" customHeight="1" x14ac:dyDescent="0.2">
      <c r="H362" s="3"/>
      <c r="K362" s="3"/>
    </row>
    <row r="363" spans="8:11" ht="12.75" customHeight="1" x14ac:dyDescent="0.2">
      <c r="H363" s="3"/>
      <c r="K363" s="3"/>
    </row>
    <row r="364" spans="8:11" ht="12.75" customHeight="1" x14ac:dyDescent="0.2">
      <c r="H364" s="3"/>
      <c r="K364" s="3"/>
    </row>
    <row r="365" spans="8:11" ht="12.75" customHeight="1" x14ac:dyDescent="0.2">
      <c r="H365" s="3"/>
      <c r="K365" s="3"/>
    </row>
    <row r="366" spans="8:11" ht="12.75" customHeight="1" x14ac:dyDescent="0.2">
      <c r="H366" s="3"/>
      <c r="K366" s="3"/>
    </row>
    <row r="367" spans="8:11" ht="12.75" customHeight="1" x14ac:dyDescent="0.2">
      <c r="H367" s="3"/>
      <c r="K367" s="3"/>
    </row>
    <row r="368" spans="8:11" ht="12.75" customHeight="1" x14ac:dyDescent="0.2">
      <c r="H368" s="3"/>
      <c r="K368" s="3"/>
    </row>
    <row r="369" spans="8:11" ht="12.75" customHeight="1" x14ac:dyDescent="0.2">
      <c r="H369" s="3"/>
      <c r="K369" s="3"/>
    </row>
    <row r="370" spans="8:11" ht="12.75" customHeight="1" x14ac:dyDescent="0.2">
      <c r="H370" s="3"/>
      <c r="K370" s="3"/>
    </row>
    <row r="371" spans="8:11" ht="12.75" customHeight="1" x14ac:dyDescent="0.2">
      <c r="H371" s="3"/>
      <c r="K371" s="3"/>
    </row>
    <row r="372" spans="8:11" ht="12.75" customHeight="1" x14ac:dyDescent="0.2">
      <c r="H372" s="3"/>
      <c r="K372" s="3"/>
    </row>
    <row r="373" spans="8:11" ht="12.75" customHeight="1" x14ac:dyDescent="0.2">
      <c r="H373" s="3"/>
      <c r="K373" s="3"/>
    </row>
    <row r="374" spans="8:11" ht="12.75" customHeight="1" x14ac:dyDescent="0.2">
      <c r="H374" s="3"/>
      <c r="K374" s="3"/>
    </row>
    <row r="375" spans="8:11" ht="12.75" customHeight="1" x14ac:dyDescent="0.2">
      <c r="H375" s="3"/>
      <c r="K375" s="3"/>
    </row>
    <row r="376" spans="8:11" ht="12.75" customHeight="1" x14ac:dyDescent="0.2">
      <c r="H376" s="3"/>
      <c r="K376" s="3"/>
    </row>
    <row r="377" spans="8:11" ht="12.75" customHeight="1" x14ac:dyDescent="0.2">
      <c r="H377" s="3"/>
      <c r="K377" s="3"/>
    </row>
    <row r="378" spans="8:11" ht="12.75" customHeight="1" x14ac:dyDescent="0.2">
      <c r="H378" s="3"/>
      <c r="K378" s="3"/>
    </row>
    <row r="379" spans="8:11" ht="12.75" customHeight="1" x14ac:dyDescent="0.2">
      <c r="H379" s="3"/>
      <c r="K379" s="3"/>
    </row>
    <row r="380" spans="8:11" ht="12.75" customHeight="1" x14ac:dyDescent="0.2">
      <c r="H380" s="3"/>
      <c r="K380" s="3"/>
    </row>
    <row r="381" spans="8:11" ht="12.75" customHeight="1" x14ac:dyDescent="0.2">
      <c r="H381" s="3"/>
      <c r="K381" s="3"/>
    </row>
    <row r="382" spans="8:11" ht="12.75" customHeight="1" x14ac:dyDescent="0.2">
      <c r="H382" s="3"/>
      <c r="K382" s="3"/>
    </row>
    <row r="383" spans="8:11" ht="12.75" customHeight="1" x14ac:dyDescent="0.2">
      <c r="H383" s="3"/>
      <c r="K383" s="3"/>
    </row>
    <row r="384" spans="8:11" ht="12.75" customHeight="1" x14ac:dyDescent="0.2">
      <c r="H384" s="3"/>
      <c r="K384" s="3"/>
    </row>
    <row r="385" spans="8:11" ht="12.75" customHeight="1" x14ac:dyDescent="0.2">
      <c r="H385" s="3"/>
      <c r="K385" s="3"/>
    </row>
    <row r="386" spans="8:11" ht="12.75" customHeight="1" x14ac:dyDescent="0.2">
      <c r="H386" s="3"/>
      <c r="K386" s="3"/>
    </row>
    <row r="387" spans="8:11" ht="12.75" customHeight="1" x14ac:dyDescent="0.2">
      <c r="H387" s="3"/>
      <c r="K387" s="3"/>
    </row>
    <row r="388" spans="8:11" ht="12.75" customHeight="1" x14ac:dyDescent="0.2">
      <c r="H388" s="3"/>
      <c r="K388" s="3"/>
    </row>
    <row r="389" spans="8:11" ht="12.75" customHeight="1" x14ac:dyDescent="0.2">
      <c r="H389" s="3"/>
      <c r="K389" s="3"/>
    </row>
    <row r="390" spans="8:11" ht="12.75" customHeight="1" x14ac:dyDescent="0.2">
      <c r="H390" s="3"/>
      <c r="K390" s="3"/>
    </row>
    <row r="391" spans="8:11" ht="12.75" customHeight="1" x14ac:dyDescent="0.2">
      <c r="H391" s="3"/>
      <c r="K391" s="3"/>
    </row>
    <row r="392" spans="8:11" ht="12.75" customHeight="1" x14ac:dyDescent="0.2">
      <c r="H392" s="3"/>
      <c r="K392" s="3"/>
    </row>
    <row r="393" spans="8:11" ht="12.75" customHeight="1" x14ac:dyDescent="0.2">
      <c r="H393" s="3"/>
      <c r="K393" s="3"/>
    </row>
    <row r="394" spans="8:11" ht="12.75" customHeight="1" x14ac:dyDescent="0.2">
      <c r="H394" s="3"/>
      <c r="K394" s="3"/>
    </row>
    <row r="395" spans="8:11" ht="12.75" customHeight="1" x14ac:dyDescent="0.2">
      <c r="H395" s="3"/>
      <c r="K395" s="3"/>
    </row>
    <row r="396" spans="8:11" ht="12.75" customHeight="1" x14ac:dyDescent="0.2">
      <c r="H396" s="3"/>
      <c r="K396" s="3"/>
    </row>
    <row r="397" spans="8:11" ht="12.75" customHeight="1" x14ac:dyDescent="0.2">
      <c r="H397" s="3"/>
      <c r="K397" s="3"/>
    </row>
    <row r="398" spans="8:11" ht="12.75" customHeight="1" x14ac:dyDescent="0.2">
      <c r="H398" s="3"/>
      <c r="K398" s="3"/>
    </row>
    <row r="399" spans="8:11" ht="12.75" customHeight="1" x14ac:dyDescent="0.2">
      <c r="H399" s="3"/>
      <c r="K399" s="3"/>
    </row>
    <row r="400" spans="8:11" ht="12.75" customHeight="1" x14ac:dyDescent="0.2">
      <c r="H400" s="3"/>
      <c r="K400" s="3"/>
    </row>
    <row r="401" spans="8:11" ht="12.75" customHeight="1" x14ac:dyDescent="0.2">
      <c r="H401" s="3"/>
      <c r="K401" s="3"/>
    </row>
    <row r="402" spans="8:11" ht="12.75" customHeight="1" x14ac:dyDescent="0.2">
      <c r="H402" s="3"/>
      <c r="K402" s="3"/>
    </row>
    <row r="403" spans="8:11" ht="12.75" customHeight="1" x14ac:dyDescent="0.2">
      <c r="H403" s="3"/>
      <c r="K403" s="3"/>
    </row>
    <row r="404" spans="8:11" ht="12.75" customHeight="1" x14ac:dyDescent="0.2">
      <c r="H404" s="3"/>
      <c r="K404" s="3"/>
    </row>
    <row r="405" spans="8:11" ht="12.75" customHeight="1" x14ac:dyDescent="0.2">
      <c r="H405" s="3"/>
      <c r="K405" s="3"/>
    </row>
    <row r="406" spans="8:11" ht="12.75" customHeight="1" x14ac:dyDescent="0.2">
      <c r="H406" s="3"/>
      <c r="K406" s="3"/>
    </row>
    <row r="407" spans="8:11" ht="12.75" customHeight="1" x14ac:dyDescent="0.2">
      <c r="H407" s="3"/>
      <c r="K407" s="3"/>
    </row>
    <row r="408" spans="8:11" ht="12.75" customHeight="1" x14ac:dyDescent="0.2">
      <c r="H408" s="3"/>
      <c r="K408" s="3"/>
    </row>
    <row r="409" spans="8:11" ht="12.75" customHeight="1" x14ac:dyDescent="0.2">
      <c r="H409" s="3"/>
      <c r="K409" s="3"/>
    </row>
    <row r="410" spans="8:11" ht="12.75" customHeight="1" x14ac:dyDescent="0.2">
      <c r="H410" s="3"/>
      <c r="K410" s="3"/>
    </row>
    <row r="411" spans="8:11" ht="12.75" customHeight="1" x14ac:dyDescent="0.2">
      <c r="H411" s="3"/>
      <c r="K411" s="3"/>
    </row>
    <row r="412" spans="8:11" ht="12.75" customHeight="1" x14ac:dyDescent="0.2">
      <c r="H412" s="3"/>
      <c r="K412" s="3"/>
    </row>
    <row r="413" spans="8:11" ht="12.75" customHeight="1" x14ac:dyDescent="0.2">
      <c r="H413" s="3"/>
      <c r="K413" s="3"/>
    </row>
    <row r="414" spans="8:11" ht="12.75" customHeight="1" x14ac:dyDescent="0.2">
      <c r="H414" s="3"/>
      <c r="K414" s="3"/>
    </row>
    <row r="415" spans="8:11" ht="12.75" customHeight="1" x14ac:dyDescent="0.2">
      <c r="H415" s="3"/>
      <c r="K415" s="3"/>
    </row>
    <row r="416" spans="8:11" ht="12.75" customHeight="1" x14ac:dyDescent="0.2">
      <c r="H416" s="3"/>
      <c r="K416" s="3"/>
    </row>
    <row r="417" spans="8:11" ht="12.75" customHeight="1" x14ac:dyDescent="0.2">
      <c r="H417" s="3"/>
      <c r="K417" s="3"/>
    </row>
    <row r="418" spans="8:11" ht="12.75" customHeight="1" x14ac:dyDescent="0.2">
      <c r="H418" s="3"/>
      <c r="K418" s="3"/>
    </row>
    <row r="419" spans="8:11" ht="12.75" customHeight="1" x14ac:dyDescent="0.2">
      <c r="H419" s="3"/>
      <c r="K419" s="3"/>
    </row>
    <row r="420" spans="8:11" ht="12.75" customHeight="1" x14ac:dyDescent="0.2">
      <c r="H420" s="3"/>
      <c r="K420" s="3"/>
    </row>
    <row r="421" spans="8:11" ht="12.75" customHeight="1" x14ac:dyDescent="0.2">
      <c r="H421" s="3"/>
      <c r="K421" s="3"/>
    </row>
    <row r="422" spans="8:11" ht="12.75" customHeight="1" x14ac:dyDescent="0.2">
      <c r="H422" s="3"/>
      <c r="K422" s="3"/>
    </row>
    <row r="423" spans="8:11" ht="12.75" customHeight="1" x14ac:dyDescent="0.2">
      <c r="H423" s="3"/>
      <c r="K423" s="3"/>
    </row>
    <row r="424" spans="8:11" ht="12.75" customHeight="1" x14ac:dyDescent="0.2">
      <c r="H424" s="3"/>
      <c r="K424" s="3"/>
    </row>
    <row r="425" spans="8:11" ht="12.75" customHeight="1" x14ac:dyDescent="0.2">
      <c r="H425" s="3"/>
      <c r="K425" s="3"/>
    </row>
    <row r="426" spans="8:11" ht="12.75" customHeight="1" x14ac:dyDescent="0.2">
      <c r="H426" s="3"/>
      <c r="K426" s="3"/>
    </row>
    <row r="427" spans="8:11" ht="12.75" customHeight="1" x14ac:dyDescent="0.2">
      <c r="H427" s="3"/>
      <c r="K427" s="3"/>
    </row>
    <row r="428" spans="8:11" ht="12.75" customHeight="1" x14ac:dyDescent="0.2">
      <c r="H428" s="3"/>
      <c r="K428" s="3"/>
    </row>
    <row r="429" spans="8:11" ht="12.75" customHeight="1" x14ac:dyDescent="0.2">
      <c r="H429" s="3"/>
      <c r="K429" s="3"/>
    </row>
    <row r="430" spans="8:11" ht="12.75" customHeight="1" x14ac:dyDescent="0.2">
      <c r="H430" s="3"/>
      <c r="K430" s="3"/>
    </row>
    <row r="431" spans="8:11" ht="12.75" customHeight="1" x14ac:dyDescent="0.2">
      <c r="H431" s="3"/>
      <c r="K431" s="3"/>
    </row>
    <row r="432" spans="8:11" ht="12.75" customHeight="1" x14ac:dyDescent="0.2">
      <c r="H432" s="3"/>
      <c r="K432" s="3"/>
    </row>
    <row r="433" spans="8:11" ht="12.75" customHeight="1" x14ac:dyDescent="0.2">
      <c r="H433" s="3"/>
      <c r="K433" s="3"/>
    </row>
    <row r="434" spans="8:11" ht="12.75" customHeight="1" x14ac:dyDescent="0.2">
      <c r="H434" s="3"/>
      <c r="K434" s="3"/>
    </row>
    <row r="435" spans="8:11" ht="12.75" customHeight="1" x14ac:dyDescent="0.2">
      <c r="H435" s="3"/>
      <c r="K435" s="3"/>
    </row>
    <row r="436" spans="8:11" ht="12.75" customHeight="1" x14ac:dyDescent="0.2">
      <c r="H436" s="3"/>
      <c r="K436" s="3"/>
    </row>
    <row r="437" spans="8:11" ht="12.75" customHeight="1" x14ac:dyDescent="0.2">
      <c r="H437" s="3"/>
      <c r="K437" s="3"/>
    </row>
    <row r="438" spans="8:11" ht="12.75" customHeight="1" x14ac:dyDescent="0.2">
      <c r="H438" s="3"/>
      <c r="K438" s="3"/>
    </row>
    <row r="439" spans="8:11" ht="12.75" customHeight="1" x14ac:dyDescent="0.2">
      <c r="H439" s="3"/>
      <c r="K439" s="3"/>
    </row>
    <row r="440" spans="8:11" ht="12.75" customHeight="1" x14ac:dyDescent="0.2">
      <c r="H440" s="3"/>
      <c r="K440" s="3"/>
    </row>
    <row r="441" spans="8:11" ht="12.75" customHeight="1" x14ac:dyDescent="0.2">
      <c r="H441" s="3"/>
      <c r="K441" s="3"/>
    </row>
    <row r="442" spans="8:11" ht="12.75" customHeight="1" x14ac:dyDescent="0.2">
      <c r="H442" s="3"/>
      <c r="K442" s="3"/>
    </row>
    <row r="443" spans="8:11" ht="12.75" customHeight="1" x14ac:dyDescent="0.2">
      <c r="H443" s="3"/>
      <c r="K443" s="3"/>
    </row>
    <row r="444" spans="8:11" ht="12.75" customHeight="1" x14ac:dyDescent="0.2">
      <c r="H444" s="3"/>
      <c r="K444" s="3"/>
    </row>
    <row r="445" spans="8:11" ht="12.75" customHeight="1" x14ac:dyDescent="0.2">
      <c r="H445" s="3"/>
      <c r="K445" s="3"/>
    </row>
    <row r="446" spans="8:11" ht="12.75" customHeight="1" x14ac:dyDescent="0.2">
      <c r="H446" s="3"/>
      <c r="K446" s="3"/>
    </row>
    <row r="447" spans="8:11" ht="12.75" customHeight="1" x14ac:dyDescent="0.2">
      <c r="H447" s="3"/>
      <c r="K447" s="3"/>
    </row>
    <row r="448" spans="8:11" ht="12.75" customHeight="1" x14ac:dyDescent="0.2">
      <c r="H448" s="3"/>
      <c r="K448" s="3"/>
    </row>
    <row r="449" spans="8:11" ht="12.75" customHeight="1" x14ac:dyDescent="0.2">
      <c r="H449" s="3"/>
      <c r="K449" s="3"/>
    </row>
    <row r="450" spans="8:11" ht="12.75" customHeight="1" x14ac:dyDescent="0.2">
      <c r="H450" s="3"/>
      <c r="K450" s="3"/>
    </row>
    <row r="451" spans="8:11" ht="12.75" customHeight="1" x14ac:dyDescent="0.2">
      <c r="H451" s="3"/>
      <c r="K451" s="3"/>
    </row>
    <row r="452" spans="8:11" ht="12.75" customHeight="1" x14ac:dyDescent="0.2">
      <c r="H452" s="3"/>
      <c r="K452" s="3"/>
    </row>
    <row r="453" spans="8:11" ht="12.75" customHeight="1" x14ac:dyDescent="0.2">
      <c r="H453" s="3"/>
      <c r="K453" s="3"/>
    </row>
    <row r="454" spans="8:11" ht="12.75" customHeight="1" x14ac:dyDescent="0.2">
      <c r="H454" s="3"/>
      <c r="K454" s="3"/>
    </row>
    <row r="455" spans="8:11" ht="12.75" customHeight="1" x14ac:dyDescent="0.2">
      <c r="H455" s="3"/>
      <c r="K455" s="3"/>
    </row>
    <row r="456" spans="8:11" ht="12.75" customHeight="1" x14ac:dyDescent="0.2">
      <c r="H456" s="3"/>
      <c r="K456" s="3"/>
    </row>
    <row r="457" spans="8:11" ht="12.75" customHeight="1" x14ac:dyDescent="0.2">
      <c r="H457" s="3"/>
      <c r="K457" s="3"/>
    </row>
    <row r="458" spans="8:11" ht="12.75" customHeight="1" x14ac:dyDescent="0.2">
      <c r="H458" s="3"/>
      <c r="K458" s="3"/>
    </row>
    <row r="459" spans="8:11" ht="12.75" customHeight="1" x14ac:dyDescent="0.2">
      <c r="H459" s="3"/>
      <c r="K459" s="3"/>
    </row>
    <row r="460" spans="8:11" ht="12.75" customHeight="1" x14ac:dyDescent="0.2">
      <c r="H460" s="3"/>
      <c r="K460" s="3"/>
    </row>
    <row r="461" spans="8:11" ht="12.75" customHeight="1" x14ac:dyDescent="0.2">
      <c r="H461" s="3"/>
      <c r="K461" s="3"/>
    </row>
    <row r="462" spans="8:11" ht="12.75" customHeight="1" x14ac:dyDescent="0.2">
      <c r="H462" s="3"/>
      <c r="K462" s="3"/>
    </row>
    <row r="463" spans="8:11" ht="12.75" customHeight="1" x14ac:dyDescent="0.2">
      <c r="H463" s="3"/>
      <c r="K463" s="3"/>
    </row>
    <row r="464" spans="8:11" ht="12.75" customHeight="1" x14ac:dyDescent="0.2">
      <c r="H464" s="3"/>
      <c r="K464" s="3"/>
    </row>
    <row r="465" spans="8:11" ht="12.75" customHeight="1" x14ac:dyDescent="0.2">
      <c r="H465" s="3"/>
      <c r="K465" s="3"/>
    </row>
    <row r="466" spans="8:11" ht="12.75" customHeight="1" x14ac:dyDescent="0.2">
      <c r="H466" s="3"/>
      <c r="K466" s="3"/>
    </row>
    <row r="467" spans="8:11" ht="12.75" customHeight="1" x14ac:dyDescent="0.2">
      <c r="H467" s="3"/>
      <c r="K467" s="3"/>
    </row>
    <row r="468" spans="8:11" ht="12.75" customHeight="1" x14ac:dyDescent="0.2">
      <c r="H468" s="3"/>
      <c r="K468" s="3"/>
    </row>
    <row r="469" spans="8:11" ht="12.75" customHeight="1" x14ac:dyDescent="0.2">
      <c r="H469" s="3"/>
      <c r="K469" s="3"/>
    </row>
    <row r="470" spans="8:11" ht="12.75" customHeight="1" x14ac:dyDescent="0.2">
      <c r="H470" s="3"/>
      <c r="K470" s="3"/>
    </row>
    <row r="471" spans="8:11" ht="12.75" customHeight="1" x14ac:dyDescent="0.2">
      <c r="H471" s="3"/>
      <c r="K471" s="3"/>
    </row>
    <row r="472" spans="8:11" ht="12.75" customHeight="1" x14ac:dyDescent="0.2">
      <c r="H472" s="3"/>
      <c r="K472" s="3"/>
    </row>
    <row r="473" spans="8:11" ht="12.75" customHeight="1" x14ac:dyDescent="0.2">
      <c r="H473" s="3"/>
      <c r="K473" s="3"/>
    </row>
    <row r="474" spans="8:11" ht="12.75" customHeight="1" x14ac:dyDescent="0.2">
      <c r="H474" s="3"/>
      <c r="K474" s="3"/>
    </row>
    <row r="475" spans="8:11" ht="12.75" customHeight="1" x14ac:dyDescent="0.2">
      <c r="H475" s="3"/>
      <c r="K475" s="3"/>
    </row>
    <row r="476" spans="8:11" ht="12.75" customHeight="1" x14ac:dyDescent="0.2">
      <c r="H476" s="3"/>
      <c r="K476" s="3"/>
    </row>
    <row r="477" spans="8:11" ht="12.75" customHeight="1" x14ac:dyDescent="0.2">
      <c r="H477" s="3"/>
      <c r="K477" s="3"/>
    </row>
    <row r="478" spans="8:11" ht="12.75" customHeight="1" x14ac:dyDescent="0.2">
      <c r="H478" s="3"/>
      <c r="K478" s="3"/>
    </row>
    <row r="479" spans="8:11" ht="12.75" customHeight="1" x14ac:dyDescent="0.2">
      <c r="H479" s="3"/>
      <c r="K479" s="3"/>
    </row>
    <row r="480" spans="8:11" ht="12.75" customHeight="1" x14ac:dyDescent="0.2">
      <c r="H480" s="3"/>
      <c r="K480" s="3"/>
    </row>
    <row r="481" spans="8:11" ht="12.75" customHeight="1" x14ac:dyDescent="0.2">
      <c r="H481" s="3"/>
      <c r="K481" s="3"/>
    </row>
    <row r="482" spans="8:11" ht="12.75" customHeight="1" x14ac:dyDescent="0.2">
      <c r="H482" s="3"/>
      <c r="K482" s="3"/>
    </row>
    <row r="483" spans="8:11" ht="12.75" customHeight="1" x14ac:dyDescent="0.2">
      <c r="H483" s="3"/>
      <c r="K483" s="3"/>
    </row>
    <row r="484" spans="8:11" ht="12.75" customHeight="1" x14ac:dyDescent="0.2">
      <c r="H484" s="3"/>
      <c r="K484" s="3"/>
    </row>
    <row r="485" spans="8:11" ht="12.75" customHeight="1" x14ac:dyDescent="0.2">
      <c r="H485" s="3"/>
      <c r="K485" s="3"/>
    </row>
    <row r="486" spans="8:11" ht="12.75" customHeight="1" x14ac:dyDescent="0.2">
      <c r="H486" s="3"/>
      <c r="K486" s="3"/>
    </row>
    <row r="487" spans="8:11" ht="12.75" customHeight="1" x14ac:dyDescent="0.2">
      <c r="H487" s="3"/>
      <c r="K487" s="3"/>
    </row>
    <row r="488" spans="8:11" ht="12.75" customHeight="1" x14ac:dyDescent="0.2">
      <c r="H488" s="3"/>
      <c r="K488" s="3"/>
    </row>
    <row r="489" spans="8:11" ht="12.75" customHeight="1" x14ac:dyDescent="0.2">
      <c r="H489" s="3"/>
      <c r="K489" s="3"/>
    </row>
    <row r="490" spans="8:11" ht="12.75" customHeight="1" x14ac:dyDescent="0.2">
      <c r="H490" s="3"/>
      <c r="K490" s="3"/>
    </row>
    <row r="491" spans="8:11" ht="12.75" customHeight="1" x14ac:dyDescent="0.2">
      <c r="H491" s="3"/>
      <c r="K491" s="3"/>
    </row>
    <row r="492" spans="8:11" ht="12.75" customHeight="1" x14ac:dyDescent="0.2">
      <c r="H492" s="3"/>
      <c r="K492" s="3"/>
    </row>
    <row r="493" spans="8:11" ht="12.75" customHeight="1" x14ac:dyDescent="0.2">
      <c r="H493" s="3"/>
      <c r="K493" s="3"/>
    </row>
    <row r="494" spans="8:11" ht="12.75" customHeight="1" x14ac:dyDescent="0.2">
      <c r="H494" s="3"/>
      <c r="K494" s="3"/>
    </row>
    <row r="495" spans="8:11" ht="12.75" customHeight="1" x14ac:dyDescent="0.2">
      <c r="H495" s="3"/>
      <c r="K495" s="3"/>
    </row>
    <row r="496" spans="8:11" ht="12.75" customHeight="1" x14ac:dyDescent="0.2">
      <c r="H496" s="3"/>
      <c r="K496" s="3"/>
    </row>
    <row r="497" spans="8:11" ht="12.75" customHeight="1" x14ac:dyDescent="0.2">
      <c r="H497" s="3"/>
      <c r="K497" s="3"/>
    </row>
    <row r="498" spans="8:11" ht="12.75" customHeight="1" x14ac:dyDescent="0.2">
      <c r="H498" s="3"/>
      <c r="K498" s="3"/>
    </row>
    <row r="499" spans="8:11" ht="12.75" customHeight="1" x14ac:dyDescent="0.2">
      <c r="H499" s="3"/>
      <c r="K499" s="3"/>
    </row>
    <row r="500" spans="8:11" ht="12.75" customHeight="1" x14ac:dyDescent="0.2">
      <c r="H500" s="3"/>
      <c r="K500" s="3"/>
    </row>
    <row r="501" spans="8:11" ht="12.75" customHeight="1" x14ac:dyDescent="0.2">
      <c r="H501" s="3"/>
      <c r="K501" s="3"/>
    </row>
    <row r="502" spans="8:11" ht="12.75" customHeight="1" x14ac:dyDescent="0.2">
      <c r="H502" s="3"/>
      <c r="K502" s="3"/>
    </row>
    <row r="503" spans="8:11" ht="12.75" customHeight="1" x14ac:dyDescent="0.2">
      <c r="H503" s="3"/>
      <c r="K503" s="3"/>
    </row>
    <row r="504" spans="8:11" ht="12.75" customHeight="1" x14ac:dyDescent="0.2">
      <c r="H504" s="3"/>
      <c r="K504" s="3"/>
    </row>
    <row r="505" spans="8:11" ht="12.75" customHeight="1" x14ac:dyDescent="0.2">
      <c r="H505" s="3"/>
      <c r="K505" s="3"/>
    </row>
    <row r="506" spans="8:11" ht="12.75" customHeight="1" x14ac:dyDescent="0.2">
      <c r="H506" s="3"/>
      <c r="K506" s="3"/>
    </row>
    <row r="507" spans="8:11" ht="12.75" customHeight="1" x14ac:dyDescent="0.2">
      <c r="H507" s="3"/>
      <c r="K507" s="3"/>
    </row>
    <row r="508" spans="8:11" ht="12.75" customHeight="1" x14ac:dyDescent="0.2">
      <c r="H508" s="3"/>
      <c r="K508" s="3"/>
    </row>
    <row r="509" spans="8:11" ht="12.75" customHeight="1" x14ac:dyDescent="0.2">
      <c r="H509" s="3"/>
      <c r="K509" s="3"/>
    </row>
    <row r="510" spans="8:11" ht="12.75" customHeight="1" x14ac:dyDescent="0.2">
      <c r="H510" s="3"/>
      <c r="K510" s="3"/>
    </row>
    <row r="511" spans="8:11" ht="12.75" customHeight="1" x14ac:dyDescent="0.2">
      <c r="H511" s="3"/>
      <c r="K511" s="3"/>
    </row>
    <row r="512" spans="8:11" ht="12.75" customHeight="1" x14ac:dyDescent="0.2">
      <c r="H512" s="3"/>
      <c r="K512" s="3"/>
    </row>
    <row r="513" spans="8:11" ht="12.75" customHeight="1" x14ac:dyDescent="0.2">
      <c r="H513" s="3"/>
      <c r="K513" s="3"/>
    </row>
    <row r="514" spans="8:11" ht="12.75" customHeight="1" x14ac:dyDescent="0.2">
      <c r="H514" s="3"/>
      <c r="K514" s="3"/>
    </row>
    <row r="515" spans="8:11" ht="12.75" customHeight="1" x14ac:dyDescent="0.2">
      <c r="H515" s="3"/>
      <c r="K515" s="3"/>
    </row>
    <row r="516" spans="8:11" ht="12.75" customHeight="1" x14ac:dyDescent="0.2">
      <c r="H516" s="3"/>
      <c r="K516" s="3"/>
    </row>
    <row r="517" spans="8:11" ht="12.75" customHeight="1" x14ac:dyDescent="0.2">
      <c r="H517" s="3"/>
      <c r="K517" s="3"/>
    </row>
    <row r="518" spans="8:11" ht="12.75" customHeight="1" x14ac:dyDescent="0.2">
      <c r="H518" s="3"/>
      <c r="K518" s="3"/>
    </row>
    <row r="519" spans="8:11" ht="12.75" customHeight="1" x14ac:dyDescent="0.2">
      <c r="H519" s="3"/>
      <c r="K519" s="3"/>
    </row>
    <row r="520" spans="8:11" ht="12.75" customHeight="1" x14ac:dyDescent="0.2">
      <c r="H520" s="3"/>
      <c r="K520" s="3"/>
    </row>
    <row r="521" spans="8:11" ht="12.75" customHeight="1" x14ac:dyDescent="0.2">
      <c r="H521" s="3"/>
      <c r="K521" s="3"/>
    </row>
    <row r="522" spans="8:11" ht="12.75" customHeight="1" x14ac:dyDescent="0.2">
      <c r="H522" s="3"/>
      <c r="K522" s="3"/>
    </row>
    <row r="523" spans="8:11" ht="12.75" customHeight="1" x14ac:dyDescent="0.2">
      <c r="H523" s="3"/>
      <c r="K523" s="3"/>
    </row>
    <row r="524" spans="8:11" ht="12.75" customHeight="1" x14ac:dyDescent="0.2">
      <c r="H524" s="3"/>
      <c r="K524" s="3"/>
    </row>
    <row r="525" spans="8:11" ht="12.75" customHeight="1" x14ac:dyDescent="0.2">
      <c r="H525" s="3"/>
      <c r="K525" s="3"/>
    </row>
    <row r="526" spans="8:11" ht="12.75" customHeight="1" x14ac:dyDescent="0.2">
      <c r="H526" s="3"/>
      <c r="K526" s="3"/>
    </row>
    <row r="527" spans="8:11" ht="12.75" customHeight="1" x14ac:dyDescent="0.2">
      <c r="H527" s="3"/>
      <c r="K527" s="3"/>
    </row>
    <row r="528" spans="8:11" ht="12.75" customHeight="1" x14ac:dyDescent="0.2">
      <c r="H528" s="3"/>
      <c r="K528" s="3"/>
    </row>
    <row r="529" spans="8:11" ht="12.75" customHeight="1" x14ac:dyDescent="0.2">
      <c r="H529" s="3"/>
      <c r="K529" s="3"/>
    </row>
    <row r="530" spans="8:11" ht="12.75" customHeight="1" x14ac:dyDescent="0.2">
      <c r="H530" s="3"/>
      <c r="K530" s="3"/>
    </row>
    <row r="531" spans="8:11" ht="12.75" customHeight="1" x14ac:dyDescent="0.2">
      <c r="H531" s="3"/>
      <c r="K531" s="3"/>
    </row>
    <row r="532" spans="8:11" ht="12.75" customHeight="1" x14ac:dyDescent="0.2">
      <c r="H532" s="3"/>
      <c r="K532" s="3"/>
    </row>
    <row r="533" spans="8:11" ht="12.75" customHeight="1" x14ac:dyDescent="0.2">
      <c r="H533" s="3"/>
      <c r="K533" s="3"/>
    </row>
    <row r="534" spans="8:11" ht="12.75" customHeight="1" x14ac:dyDescent="0.2">
      <c r="H534" s="3"/>
      <c r="K534" s="3"/>
    </row>
    <row r="535" spans="8:11" ht="12.75" customHeight="1" x14ac:dyDescent="0.2">
      <c r="H535" s="3"/>
      <c r="K535" s="3"/>
    </row>
    <row r="536" spans="8:11" ht="12.75" customHeight="1" x14ac:dyDescent="0.2">
      <c r="H536" s="3"/>
      <c r="K536" s="3"/>
    </row>
    <row r="537" spans="8:11" ht="12.75" customHeight="1" x14ac:dyDescent="0.2">
      <c r="H537" s="3"/>
      <c r="K537" s="3"/>
    </row>
    <row r="538" spans="8:11" ht="12.75" customHeight="1" x14ac:dyDescent="0.2">
      <c r="H538" s="3"/>
      <c r="K538" s="3"/>
    </row>
    <row r="539" spans="8:11" ht="12.75" customHeight="1" x14ac:dyDescent="0.2">
      <c r="H539" s="3"/>
      <c r="K539" s="3"/>
    </row>
    <row r="540" spans="8:11" ht="12.75" customHeight="1" x14ac:dyDescent="0.2">
      <c r="H540" s="3"/>
      <c r="K540" s="3"/>
    </row>
    <row r="541" spans="8:11" ht="12.75" customHeight="1" x14ac:dyDescent="0.2">
      <c r="H541" s="3"/>
      <c r="K541" s="3"/>
    </row>
    <row r="542" spans="8:11" ht="12.75" customHeight="1" x14ac:dyDescent="0.2">
      <c r="H542" s="3"/>
      <c r="K542" s="3"/>
    </row>
    <row r="543" spans="8:11" ht="12.75" customHeight="1" x14ac:dyDescent="0.2">
      <c r="H543" s="3"/>
      <c r="K543" s="3"/>
    </row>
    <row r="544" spans="8:11" ht="12.75" customHeight="1" x14ac:dyDescent="0.2">
      <c r="H544" s="3"/>
      <c r="K544" s="3"/>
    </row>
    <row r="545" spans="8:11" ht="12.75" customHeight="1" x14ac:dyDescent="0.2">
      <c r="H545" s="3"/>
      <c r="K545" s="3"/>
    </row>
    <row r="546" spans="8:11" ht="12.75" customHeight="1" x14ac:dyDescent="0.2">
      <c r="H546" s="3"/>
      <c r="K546" s="3"/>
    </row>
    <row r="547" spans="8:11" ht="12.75" customHeight="1" x14ac:dyDescent="0.2">
      <c r="H547" s="3"/>
      <c r="K547" s="3"/>
    </row>
    <row r="548" spans="8:11" ht="12.75" customHeight="1" x14ac:dyDescent="0.2">
      <c r="H548" s="3"/>
      <c r="K548" s="3"/>
    </row>
    <row r="549" spans="8:11" ht="12.75" customHeight="1" x14ac:dyDescent="0.2">
      <c r="H549" s="3"/>
      <c r="K549" s="3"/>
    </row>
    <row r="550" spans="8:11" ht="12.75" customHeight="1" x14ac:dyDescent="0.2">
      <c r="H550" s="3"/>
      <c r="K550" s="3"/>
    </row>
    <row r="551" spans="8:11" ht="12.75" customHeight="1" x14ac:dyDescent="0.2">
      <c r="H551" s="3"/>
      <c r="K551" s="3"/>
    </row>
    <row r="552" spans="8:11" ht="12.75" customHeight="1" x14ac:dyDescent="0.2">
      <c r="H552" s="3"/>
      <c r="K552" s="3"/>
    </row>
    <row r="553" spans="8:11" ht="12.75" customHeight="1" x14ac:dyDescent="0.2">
      <c r="H553" s="3"/>
      <c r="K553" s="3"/>
    </row>
    <row r="554" spans="8:11" ht="12.75" customHeight="1" x14ac:dyDescent="0.2">
      <c r="H554" s="3"/>
      <c r="K554" s="3"/>
    </row>
    <row r="555" spans="8:11" ht="12.75" customHeight="1" x14ac:dyDescent="0.2">
      <c r="H555" s="3"/>
      <c r="K555" s="3"/>
    </row>
    <row r="556" spans="8:11" ht="12.75" customHeight="1" x14ac:dyDescent="0.2">
      <c r="H556" s="3"/>
      <c r="K556" s="3"/>
    </row>
    <row r="557" spans="8:11" ht="12.75" customHeight="1" x14ac:dyDescent="0.2">
      <c r="H557" s="3"/>
      <c r="K557" s="3"/>
    </row>
    <row r="558" spans="8:11" ht="12.75" customHeight="1" x14ac:dyDescent="0.2">
      <c r="H558" s="3"/>
      <c r="K558" s="3"/>
    </row>
    <row r="559" spans="8:11" ht="12.75" customHeight="1" x14ac:dyDescent="0.2">
      <c r="H559" s="3"/>
      <c r="K559" s="3"/>
    </row>
    <row r="560" spans="8:11" ht="12.75" customHeight="1" x14ac:dyDescent="0.2">
      <c r="H560" s="3"/>
      <c r="K560" s="3"/>
    </row>
    <row r="561" spans="8:11" ht="12.75" customHeight="1" x14ac:dyDescent="0.2">
      <c r="H561" s="3"/>
      <c r="K561" s="3"/>
    </row>
    <row r="562" spans="8:11" ht="12.75" customHeight="1" x14ac:dyDescent="0.2">
      <c r="H562" s="3"/>
      <c r="K562" s="3"/>
    </row>
    <row r="563" spans="8:11" ht="12.75" customHeight="1" x14ac:dyDescent="0.2">
      <c r="H563" s="3"/>
      <c r="K563" s="3"/>
    </row>
    <row r="564" spans="8:11" ht="12.75" customHeight="1" x14ac:dyDescent="0.2">
      <c r="H564" s="3"/>
      <c r="K564" s="3"/>
    </row>
    <row r="565" spans="8:11" ht="12.75" customHeight="1" x14ac:dyDescent="0.2">
      <c r="H565" s="3"/>
      <c r="K565" s="3"/>
    </row>
    <row r="566" spans="8:11" ht="12.75" customHeight="1" x14ac:dyDescent="0.2">
      <c r="H566" s="3"/>
      <c r="K566" s="3"/>
    </row>
    <row r="567" spans="8:11" ht="12.75" customHeight="1" x14ac:dyDescent="0.2">
      <c r="H567" s="3"/>
      <c r="K567" s="3"/>
    </row>
    <row r="568" spans="8:11" ht="12.75" customHeight="1" x14ac:dyDescent="0.2">
      <c r="H568" s="3"/>
      <c r="K568" s="3"/>
    </row>
    <row r="569" spans="8:11" ht="12.75" customHeight="1" x14ac:dyDescent="0.2">
      <c r="H569" s="3"/>
      <c r="K569" s="3"/>
    </row>
    <row r="570" spans="8:11" ht="12.75" customHeight="1" x14ac:dyDescent="0.2">
      <c r="H570" s="3"/>
      <c r="K570" s="3"/>
    </row>
    <row r="571" spans="8:11" ht="12.75" customHeight="1" x14ac:dyDescent="0.2">
      <c r="H571" s="3"/>
      <c r="K571" s="3"/>
    </row>
    <row r="572" spans="8:11" ht="12.75" customHeight="1" x14ac:dyDescent="0.2">
      <c r="H572" s="3"/>
      <c r="K572" s="3"/>
    </row>
    <row r="573" spans="8:11" ht="12.75" customHeight="1" x14ac:dyDescent="0.2">
      <c r="H573" s="3"/>
      <c r="K573" s="3"/>
    </row>
    <row r="574" spans="8:11" ht="12.75" customHeight="1" x14ac:dyDescent="0.2">
      <c r="H574" s="3"/>
      <c r="K574" s="3"/>
    </row>
    <row r="575" spans="8:11" ht="12.75" customHeight="1" x14ac:dyDescent="0.2">
      <c r="H575" s="3"/>
      <c r="K575" s="3"/>
    </row>
    <row r="576" spans="8:11" ht="12.75" customHeight="1" x14ac:dyDescent="0.2">
      <c r="H576" s="3"/>
      <c r="K576" s="3"/>
    </row>
    <row r="577" spans="8:11" ht="12.75" customHeight="1" x14ac:dyDescent="0.2">
      <c r="H577" s="3"/>
      <c r="K577" s="3"/>
    </row>
    <row r="578" spans="8:11" ht="12.75" customHeight="1" x14ac:dyDescent="0.2">
      <c r="H578" s="3"/>
      <c r="K578" s="3"/>
    </row>
    <row r="579" spans="8:11" ht="12.75" customHeight="1" x14ac:dyDescent="0.2">
      <c r="H579" s="3"/>
      <c r="K579" s="3"/>
    </row>
    <row r="580" spans="8:11" ht="12.75" customHeight="1" x14ac:dyDescent="0.2">
      <c r="H580" s="3"/>
      <c r="K580" s="3"/>
    </row>
    <row r="581" spans="8:11" ht="12.75" customHeight="1" x14ac:dyDescent="0.2">
      <c r="H581" s="3"/>
      <c r="K581" s="3"/>
    </row>
    <row r="582" spans="8:11" ht="12.75" customHeight="1" x14ac:dyDescent="0.2">
      <c r="H582" s="3"/>
      <c r="K582" s="3"/>
    </row>
    <row r="583" spans="8:11" ht="12.75" customHeight="1" x14ac:dyDescent="0.2">
      <c r="H583" s="3"/>
      <c r="K583" s="3"/>
    </row>
    <row r="584" spans="8:11" ht="12.75" customHeight="1" x14ac:dyDescent="0.2">
      <c r="H584" s="3"/>
      <c r="K584" s="3"/>
    </row>
    <row r="585" spans="8:11" ht="12.75" customHeight="1" x14ac:dyDescent="0.2">
      <c r="H585" s="3"/>
      <c r="K585" s="3"/>
    </row>
    <row r="586" spans="8:11" ht="12.75" customHeight="1" x14ac:dyDescent="0.2">
      <c r="H586" s="3"/>
      <c r="K586" s="3"/>
    </row>
    <row r="587" spans="8:11" ht="12.75" customHeight="1" x14ac:dyDescent="0.2">
      <c r="H587" s="3"/>
      <c r="K587" s="3"/>
    </row>
    <row r="588" spans="8:11" ht="12.75" customHeight="1" x14ac:dyDescent="0.2">
      <c r="H588" s="3"/>
      <c r="K588" s="3"/>
    </row>
    <row r="589" spans="8:11" ht="12.75" customHeight="1" x14ac:dyDescent="0.2">
      <c r="H589" s="3"/>
      <c r="K589" s="3"/>
    </row>
    <row r="590" spans="8:11" ht="12.75" customHeight="1" x14ac:dyDescent="0.2">
      <c r="H590" s="3"/>
      <c r="K590" s="3"/>
    </row>
    <row r="591" spans="8:11" ht="12.75" customHeight="1" x14ac:dyDescent="0.2">
      <c r="H591" s="3"/>
      <c r="K591" s="3"/>
    </row>
    <row r="592" spans="8:11" ht="12.75" customHeight="1" x14ac:dyDescent="0.2">
      <c r="H592" s="3"/>
      <c r="K592" s="3"/>
    </row>
    <row r="593" spans="8:11" ht="12.75" customHeight="1" x14ac:dyDescent="0.2">
      <c r="H593" s="3"/>
      <c r="K593" s="3"/>
    </row>
    <row r="594" spans="8:11" ht="12.75" customHeight="1" x14ac:dyDescent="0.2">
      <c r="H594" s="3"/>
      <c r="K594" s="3"/>
    </row>
    <row r="595" spans="8:11" ht="12.75" customHeight="1" x14ac:dyDescent="0.2">
      <c r="H595" s="3"/>
      <c r="K595" s="3"/>
    </row>
    <row r="596" spans="8:11" ht="12.75" customHeight="1" x14ac:dyDescent="0.2">
      <c r="H596" s="3"/>
      <c r="K596" s="3"/>
    </row>
    <row r="597" spans="8:11" ht="12.75" customHeight="1" x14ac:dyDescent="0.2">
      <c r="H597" s="3"/>
      <c r="K597" s="3"/>
    </row>
    <row r="598" spans="8:11" ht="12.75" customHeight="1" x14ac:dyDescent="0.2">
      <c r="H598" s="3"/>
      <c r="K598" s="3"/>
    </row>
    <row r="599" spans="8:11" ht="12.75" customHeight="1" x14ac:dyDescent="0.2">
      <c r="H599" s="3"/>
      <c r="K599" s="3"/>
    </row>
    <row r="600" spans="8:11" ht="12.75" customHeight="1" x14ac:dyDescent="0.2">
      <c r="H600" s="3"/>
      <c r="K600" s="3"/>
    </row>
    <row r="601" spans="8:11" ht="12.75" customHeight="1" x14ac:dyDescent="0.2">
      <c r="H601" s="3"/>
      <c r="K601" s="3"/>
    </row>
    <row r="602" spans="8:11" ht="12.75" customHeight="1" x14ac:dyDescent="0.2">
      <c r="H602" s="3"/>
      <c r="K602" s="3"/>
    </row>
    <row r="603" spans="8:11" ht="12.75" customHeight="1" x14ac:dyDescent="0.2">
      <c r="H603" s="3"/>
      <c r="K603" s="3"/>
    </row>
    <row r="604" spans="8:11" ht="12.75" customHeight="1" x14ac:dyDescent="0.2">
      <c r="H604" s="3"/>
      <c r="K604" s="3"/>
    </row>
    <row r="605" spans="8:11" ht="12.75" customHeight="1" x14ac:dyDescent="0.2">
      <c r="H605" s="3"/>
      <c r="K605" s="3"/>
    </row>
    <row r="606" spans="8:11" ht="12.75" customHeight="1" x14ac:dyDescent="0.2">
      <c r="H606" s="3"/>
      <c r="K606" s="3"/>
    </row>
    <row r="607" spans="8:11" ht="12.75" customHeight="1" x14ac:dyDescent="0.2">
      <c r="H607" s="3"/>
      <c r="K607" s="3"/>
    </row>
    <row r="608" spans="8:11" ht="12.75" customHeight="1" x14ac:dyDescent="0.2">
      <c r="H608" s="3"/>
      <c r="K608" s="3"/>
    </row>
    <row r="609" spans="8:11" ht="12.75" customHeight="1" x14ac:dyDescent="0.2">
      <c r="H609" s="3"/>
      <c r="K609" s="3"/>
    </row>
    <row r="610" spans="8:11" ht="12.75" customHeight="1" x14ac:dyDescent="0.2">
      <c r="H610" s="3"/>
      <c r="K610" s="3"/>
    </row>
    <row r="611" spans="8:11" ht="12.75" customHeight="1" x14ac:dyDescent="0.2">
      <c r="H611" s="3"/>
      <c r="K611" s="3"/>
    </row>
    <row r="612" spans="8:11" ht="12.75" customHeight="1" x14ac:dyDescent="0.2">
      <c r="H612" s="3"/>
      <c r="K612" s="3"/>
    </row>
    <row r="613" spans="8:11" ht="12.75" customHeight="1" x14ac:dyDescent="0.2">
      <c r="H613" s="3"/>
      <c r="K613" s="3"/>
    </row>
    <row r="614" spans="8:11" ht="12.75" customHeight="1" x14ac:dyDescent="0.2">
      <c r="H614" s="3"/>
      <c r="K614" s="3"/>
    </row>
    <row r="615" spans="8:11" ht="12.75" customHeight="1" x14ac:dyDescent="0.2">
      <c r="H615" s="3"/>
      <c r="K615" s="3"/>
    </row>
    <row r="616" spans="8:11" ht="12.75" customHeight="1" x14ac:dyDescent="0.2">
      <c r="H616" s="3"/>
      <c r="K616" s="3"/>
    </row>
    <row r="617" spans="8:11" ht="12.75" customHeight="1" x14ac:dyDescent="0.2">
      <c r="H617" s="3"/>
      <c r="K617" s="3"/>
    </row>
    <row r="618" spans="8:11" ht="12.75" customHeight="1" x14ac:dyDescent="0.2">
      <c r="H618" s="3"/>
      <c r="K618" s="3"/>
    </row>
    <row r="619" spans="8:11" ht="12.75" customHeight="1" x14ac:dyDescent="0.2">
      <c r="H619" s="3"/>
      <c r="K619" s="3"/>
    </row>
    <row r="620" spans="8:11" ht="12.75" customHeight="1" x14ac:dyDescent="0.2">
      <c r="H620" s="3"/>
      <c r="K620" s="3"/>
    </row>
    <row r="621" spans="8:11" ht="12.75" customHeight="1" x14ac:dyDescent="0.2">
      <c r="H621" s="3"/>
      <c r="K621" s="3"/>
    </row>
    <row r="622" spans="8:11" ht="12.75" customHeight="1" x14ac:dyDescent="0.2">
      <c r="H622" s="3"/>
      <c r="K622" s="3"/>
    </row>
    <row r="623" spans="8:11" ht="12.75" customHeight="1" x14ac:dyDescent="0.2">
      <c r="H623" s="3"/>
      <c r="K623" s="3"/>
    </row>
    <row r="624" spans="8:11" ht="12.75" customHeight="1" x14ac:dyDescent="0.2">
      <c r="H624" s="3"/>
      <c r="K624" s="3"/>
    </row>
    <row r="625" spans="8:11" ht="12.75" customHeight="1" x14ac:dyDescent="0.2">
      <c r="H625" s="3"/>
      <c r="K625" s="3"/>
    </row>
    <row r="626" spans="8:11" ht="12.75" customHeight="1" x14ac:dyDescent="0.2">
      <c r="H626" s="3"/>
      <c r="K626" s="3"/>
    </row>
    <row r="627" spans="8:11" ht="12.75" customHeight="1" x14ac:dyDescent="0.2">
      <c r="H627" s="3"/>
      <c r="K627" s="3"/>
    </row>
    <row r="628" spans="8:11" ht="12.75" customHeight="1" x14ac:dyDescent="0.2">
      <c r="H628" s="3"/>
      <c r="K628" s="3"/>
    </row>
    <row r="629" spans="8:11" ht="12.75" customHeight="1" x14ac:dyDescent="0.2">
      <c r="H629" s="3"/>
      <c r="K629" s="3"/>
    </row>
    <row r="630" spans="8:11" ht="12.75" customHeight="1" x14ac:dyDescent="0.2">
      <c r="H630" s="3"/>
      <c r="K630" s="3"/>
    </row>
    <row r="631" spans="8:11" ht="12.75" customHeight="1" x14ac:dyDescent="0.2">
      <c r="H631" s="3"/>
      <c r="K631" s="3"/>
    </row>
    <row r="632" spans="8:11" ht="12.75" customHeight="1" x14ac:dyDescent="0.2">
      <c r="H632" s="3"/>
      <c r="K632" s="3"/>
    </row>
    <row r="633" spans="8:11" ht="12.75" customHeight="1" x14ac:dyDescent="0.2">
      <c r="H633" s="3"/>
      <c r="K633" s="3"/>
    </row>
    <row r="634" spans="8:11" ht="12.75" customHeight="1" x14ac:dyDescent="0.2">
      <c r="H634" s="3"/>
      <c r="K634" s="3"/>
    </row>
    <row r="635" spans="8:11" ht="12.75" customHeight="1" x14ac:dyDescent="0.2">
      <c r="H635" s="3"/>
      <c r="K635" s="3"/>
    </row>
    <row r="636" spans="8:11" ht="12.75" customHeight="1" x14ac:dyDescent="0.2">
      <c r="H636" s="3"/>
      <c r="K636" s="3"/>
    </row>
    <row r="637" spans="8:11" ht="12.75" customHeight="1" x14ac:dyDescent="0.2">
      <c r="H637" s="3"/>
      <c r="K637" s="3"/>
    </row>
    <row r="638" spans="8:11" ht="12.75" customHeight="1" x14ac:dyDescent="0.2">
      <c r="H638" s="3"/>
      <c r="K638" s="3"/>
    </row>
    <row r="639" spans="8:11" ht="12.75" customHeight="1" x14ac:dyDescent="0.2">
      <c r="H639" s="3"/>
      <c r="K639" s="3"/>
    </row>
    <row r="640" spans="8:11" ht="12.75" customHeight="1" x14ac:dyDescent="0.2">
      <c r="H640" s="3"/>
      <c r="K640" s="3"/>
    </row>
    <row r="641" spans="8:11" ht="12.75" customHeight="1" x14ac:dyDescent="0.2">
      <c r="H641" s="3"/>
      <c r="K641" s="3"/>
    </row>
    <row r="642" spans="8:11" ht="12.75" customHeight="1" x14ac:dyDescent="0.2">
      <c r="H642" s="3"/>
      <c r="K642" s="3"/>
    </row>
    <row r="643" spans="8:11" ht="12.75" customHeight="1" x14ac:dyDescent="0.2">
      <c r="H643" s="3"/>
      <c r="K643" s="3"/>
    </row>
    <row r="644" spans="8:11" ht="12.75" customHeight="1" x14ac:dyDescent="0.2">
      <c r="H644" s="3"/>
      <c r="K644" s="3"/>
    </row>
    <row r="645" spans="8:11" ht="12.75" customHeight="1" x14ac:dyDescent="0.2">
      <c r="H645" s="3"/>
      <c r="K645" s="3"/>
    </row>
    <row r="646" spans="8:11" ht="12.75" customHeight="1" x14ac:dyDescent="0.2">
      <c r="H646" s="3"/>
      <c r="K646" s="3"/>
    </row>
    <row r="647" spans="8:11" ht="12.75" customHeight="1" x14ac:dyDescent="0.2">
      <c r="H647" s="3"/>
      <c r="K647" s="3"/>
    </row>
    <row r="648" spans="8:11" ht="12.75" customHeight="1" x14ac:dyDescent="0.2">
      <c r="H648" s="3"/>
      <c r="K648" s="3"/>
    </row>
    <row r="649" spans="8:11" ht="12.75" customHeight="1" x14ac:dyDescent="0.2">
      <c r="H649" s="3"/>
      <c r="K649" s="3"/>
    </row>
    <row r="650" spans="8:11" ht="12.75" customHeight="1" x14ac:dyDescent="0.2">
      <c r="H650" s="3"/>
      <c r="K650" s="3"/>
    </row>
    <row r="651" spans="8:11" ht="12.75" customHeight="1" x14ac:dyDescent="0.2">
      <c r="H651" s="3"/>
      <c r="K651" s="3"/>
    </row>
    <row r="652" spans="8:11" ht="12.75" customHeight="1" x14ac:dyDescent="0.2">
      <c r="H652" s="3"/>
      <c r="K652" s="3"/>
    </row>
    <row r="653" spans="8:11" ht="12.75" customHeight="1" x14ac:dyDescent="0.2">
      <c r="H653" s="3"/>
      <c r="K653" s="3"/>
    </row>
    <row r="654" spans="8:11" ht="12.75" customHeight="1" x14ac:dyDescent="0.2">
      <c r="H654" s="3"/>
      <c r="K654" s="3"/>
    </row>
    <row r="655" spans="8:11" ht="12.75" customHeight="1" x14ac:dyDescent="0.2">
      <c r="H655" s="3"/>
      <c r="K655" s="3"/>
    </row>
    <row r="656" spans="8:11" ht="12.75" customHeight="1" x14ac:dyDescent="0.2">
      <c r="H656" s="3"/>
      <c r="K656" s="3"/>
    </row>
    <row r="657" spans="8:11" ht="12.75" customHeight="1" x14ac:dyDescent="0.2">
      <c r="H657" s="3"/>
      <c r="K657" s="3"/>
    </row>
    <row r="658" spans="8:11" ht="12.75" customHeight="1" x14ac:dyDescent="0.2">
      <c r="H658" s="3"/>
      <c r="K658" s="3"/>
    </row>
    <row r="659" spans="8:11" ht="12.75" customHeight="1" x14ac:dyDescent="0.2">
      <c r="H659" s="3"/>
      <c r="K659" s="3"/>
    </row>
    <row r="660" spans="8:11" ht="12.75" customHeight="1" x14ac:dyDescent="0.2">
      <c r="H660" s="3"/>
      <c r="K660" s="3"/>
    </row>
    <row r="661" spans="8:11" ht="12.75" customHeight="1" x14ac:dyDescent="0.2">
      <c r="H661" s="3"/>
      <c r="K661" s="3"/>
    </row>
    <row r="662" spans="8:11" ht="12.75" customHeight="1" x14ac:dyDescent="0.2">
      <c r="H662" s="3"/>
      <c r="K662" s="3"/>
    </row>
    <row r="663" spans="8:11" ht="12.75" customHeight="1" x14ac:dyDescent="0.2">
      <c r="H663" s="3"/>
      <c r="K663" s="3"/>
    </row>
    <row r="664" spans="8:11" ht="12.75" customHeight="1" x14ac:dyDescent="0.2">
      <c r="H664" s="3"/>
      <c r="K664" s="3"/>
    </row>
    <row r="665" spans="8:11" ht="12.75" customHeight="1" x14ac:dyDescent="0.2">
      <c r="H665" s="3"/>
      <c r="K665" s="3"/>
    </row>
    <row r="666" spans="8:11" ht="12.75" customHeight="1" x14ac:dyDescent="0.2">
      <c r="H666" s="3"/>
      <c r="K666" s="3"/>
    </row>
    <row r="667" spans="8:11" ht="12.75" customHeight="1" x14ac:dyDescent="0.2">
      <c r="H667" s="3"/>
      <c r="K667" s="3"/>
    </row>
    <row r="668" spans="8:11" ht="12.75" customHeight="1" x14ac:dyDescent="0.2">
      <c r="H668" s="3"/>
      <c r="K668" s="3"/>
    </row>
    <row r="669" spans="8:11" ht="12.75" customHeight="1" x14ac:dyDescent="0.2">
      <c r="H669" s="3"/>
      <c r="K669" s="3"/>
    </row>
    <row r="670" spans="8:11" ht="12.75" customHeight="1" x14ac:dyDescent="0.2">
      <c r="H670" s="3"/>
      <c r="K670" s="3"/>
    </row>
    <row r="671" spans="8:11" ht="12.75" customHeight="1" x14ac:dyDescent="0.2">
      <c r="H671" s="3"/>
      <c r="K671" s="3"/>
    </row>
    <row r="672" spans="8:11" ht="12.75" customHeight="1" x14ac:dyDescent="0.2">
      <c r="H672" s="3"/>
      <c r="K672" s="3"/>
    </row>
    <row r="673" spans="8:11" ht="12.75" customHeight="1" x14ac:dyDescent="0.2">
      <c r="H673" s="3"/>
      <c r="K673" s="3"/>
    </row>
    <row r="674" spans="8:11" ht="12.75" customHeight="1" x14ac:dyDescent="0.2">
      <c r="H674" s="3"/>
      <c r="K674" s="3"/>
    </row>
    <row r="675" spans="8:11" ht="12.75" customHeight="1" x14ac:dyDescent="0.2">
      <c r="H675" s="3"/>
      <c r="K675" s="3"/>
    </row>
    <row r="676" spans="8:11" ht="12.75" customHeight="1" x14ac:dyDescent="0.2">
      <c r="H676" s="3"/>
      <c r="K676" s="3"/>
    </row>
    <row r="677" spans="8:11" ht="12.75" customHeight="1" x14ac:dyDescent="0.2">
      <c r="H677" s="3"/>
      <c r="K677" s="3"/>
    </row>
    <row r="678" spans="8:11" ht="12.75" customHeight="1" x14ac:dyDescent="0.2">
      <c r="H678" s="3"/>
      <c r="K678" s="3"/>
    </row>
    <row r="679" spans="8:11" ht="12.75" customHeight="1" x14ac:dyDescent="0.2">
      <c r="H679" s="3"/>
      <c r="K679" s="3"/>
    </row>
    <row r="680" spans="8:11" ht="12.75" customHeight="1" x14ac:dyDescent="0.2">
      <c r="H680" s="3"/>
      <c r="K680" s="3"/>
    </row>
    <row r="681" spans="8:11" ht="12.75" customHeight="1" x14ac:dyDescent="0.2">
      <c r="H681" s="3"/>
      <c r="K681" s="3"/>
    </row>
    <row r="682" spans="8:11" ht="12.75" customHeight="1" x14ac:dyDescent="0.2">
      <c r="H682" s="3"/>
      <c r="K682" s="3"/>
    </row>
    <row r="683" spans="8:11" ht="12.75" customHeight="1" x14ac:dyDescent="0.2">
      <c r="H683" s="3"/>
      <c r="K683" s="3"/>
    </row>
    <row r="684" spans="8:11" ht="12.75" customHeight="1" x14ac:dyDescent="0.2">
      <c r="H684" s="3"/>
      <c r="K684" s="3"/>
    </row>
    <row r="685" spans="8:11" ht="12.75" customHeight="1" x14ac:dyDescent="0.2">
      <c r="H685" s="3"/>
      <c r="K685" s="3"/>
    </row>
    <row r="686" spans="8:11" ht="12.75" customHeight="1" x14ac:dyDescent="0.2">
      <c r="H686" s="3"/>
      <c r="K686" s="3"/>
    </row>
    <row r="687" spans="8:11" ht="12.75" customHeight="1" x14ac:dyDescent="0.2">
      <c r="H687" s="3"/>
      <c r="K687" s="3"/>
    </row>
    <row r="688" spans="8:11" ht="12.75" customHeight="1" x14ac:dyDescent="0.2">
      <c r="H688" s="3"/>
      <c r="K688" s="3"/>
    </row>
    <row r="689" spans="8:11" ht="12.75" customHeight="1" x14ac:dyDescent="0.2">
      <c r="H689" s="3"/>
      <c r="K689" s="3"/>
    </row>
    <row r="690" spans="8:11" ht="12.75" customHeight="1" x14ac:dyDescent="0.2">
      <c r="H690" s="3"/>
      <c r="K690" s="3"/>
    </row>
    <row r="691" spans="8:11" ht="12.75" customHeight="1" x14ac:dyDescent="0.2">
      <c r="H691" s="3"/>
      <c r="K691" s="3"/>
    </row>
    <row r="692" spans="8:11" ht="12.75" customHeight="1" x14ac:dyDescent="0.2">
      <c r="H692" s="3"/>
      <c r="K692" s="3"/>
    </row>
    <row r="693" spans="8:11" ht="12.75" customHeight="1" x14ac:dyDescent="0.2">
      <c r="H693" s="3"/>
      <c r="K693" s="3"/>
    </row>
    <row r="694" spans="8:11" ht="12.75" customHeight="1" x14ac:dyDescent="0.2">
      <c r="H694" s="3"/>
      <c r="K694" s="3"/>
    </row>
    <row r="695" spans="8:11" ht="12.75" customHeight="1" x14ac:dyDescent="0.2">
      <c r="H695" s="3"/>
      <c r="K695" s="3"/>
    </row>
    <row r="696" spans="8:11" ht="12.75" customHeight="1" x14ac:dyDescent="0.2">
      <c r="H696" s="3"/>
      <c r="K696" s="3"/>
    </row>
    <row r="697" spans="8:11" ht="12.75" customHeight="1" x14ac:dyDescent="0.2">
      <c r="H697" s="3"/>
      <c r="K697" s="3"/>
    </row>
    <row r="698" spans="8:11" ht="12.75" customHeight="1" x14ac:dyDescent="0.2">
      <c r="H698" s="3"/>
      <c r="K698" s="3"/>
    </row>
    <row r="699" spans="8:11" ht="12.75" customHeight="1" x14ac:dyDescent="0.2">
      <c r="H699" s="3"/>
      <c r="K699" s="3"/>
    </row>
    <row r="700" spans="8:11" ht="12.75" customHeight="1" x14ac:dyDescent="0.2">
      <c r="H700" s="3"/>
      <c r="K700" s="3"/>
    </row>
    <row r="701" spans="8:11" ht="12.75" customHeight="1" x14ac:dyDescent="0.2">
      <c r="H701" s="3"/>
      <c r="K701" s="3"/>
    </row>
    <row r="702" spans="8:11" ht="12.75" customHeight="1" x14ac:dyDescent="0.2">
      <c r="H702" s="3"/>
      <c r="K702" s="3"/>
    </row>
    <row r="703" spans="8:11" ht="12.75" customHeight="1" x14ac:dyDescent="0.2">
      <c r="H703" s="3"/>
      <c r="K703" s="3"/>
    </row>
    <row r="704" spans="8:11" ht="12.75" customHeight="1" x14ac:dyDescent="0.2">
      <c r="H704" s="3"/>
      <c r="K704" s="3"/>
    </row>
    <row r="705" spans="8:11" ht="12.75" customHeight="1" x14ac:dyDescent="0.2">
      <c r="H705" s="3"/>
      <c r="K705" s="3"/>
    </row>
    <row r="706" spans="8:11" ht="12.75" customHeight="1" x14ac:dyDescent="0.2">
      <c r="H706" s="3"/>
      <c r="K706" s="3"/>
    </row>
    <row r="707" spans="8:11" ht="12.75" customHeight="1" x14ac:dyDescent="0.2">
      <c r="H707" s="3"/>
      <c r="K707" s="3"/>
    </row>
    <row r="708" spans="8:11" ht="12.75" customHeight="1" x14ac:dyDescent="0.2">
      <c r="H708" s="3"/>
      <c r="K708" s="3"/>
    </row>
    <row r="709" spans="8:11" ht="12.75" customHeight="1" x14ac:dyDescent="0.2">
      <c r="H709" s="3"/>
      <c r="K709" s="3"/>
    </row>
    <row r="710" spans="8:11" ht="12.75" customHeight="1" x14ac:dyDescent="0.2">
      <c r="H710" s="3"/>
      <c r="K710" s="3"/>
    </row>
    <row r="711" spans="8:11" ht="12.75" customHeight="1" x14ac:dyDescent="0.2">
      <c r="H711" s="3"/>
      <c r="K711" s="3"/>
    </row>
    <row r="712" spans="8:11" ht="12.75" customHeight="1" x14ac:dyDescent="0.2">
      <c r="H712" s="3"/>
      <c r="K712" s="3"/>
    </row>
    <row r="713" spans="8:11" ht="12.75" customHeight="1" x14ac:dyDescent="0.2">
      <c r="H713" s="3"/>
      <c r="K713" s="3"/>
    </row>
    <row r="714" spans="8:11" ht="12.75" customHeight="1" x14ac:dyDescent="0.2">
      <c r="H714" s="3"/>
      <c r="K714" s="3"/>
    </row>
    <row r="715" spans="8:11" ht="12.75" customHeight="1" x14ac:dyDescent="0.2">
      <c r="H715" s="3"/>
      <c r="K715" s="3"/>
    </row>
    <row r="716" spans="8:11" ht="12.75" customHeight="1" x14ac:dyDescent="0.2">
      <c r="H716" s="3"/>
      <c r="K716" s="3"/>
    </row>
    <row r="717" spans="8:11" ht="12.75" customHeight="1" x14ac:dyDescent="0.2">
      <c r="H717" s="3"/>
      <c r="K717" s="3"/>
    </row>
    <row r="718" spans="8:11" ht="12.75" customHeight="1" x14ac:dyDescent="0.2">
      <c r="H718" s="3"/>
      <c r="K718" s="3"/>
    </row>
    <row r="719" spans="8:11" ht="12.75" customHeight="1" x14ac:dyDescent="0.2">
      <c r="H719" s="3"/>
      <c r="K719" s="3"/>
    </row>
    <row r="720" spans="8:11" ht="12.75" customHeight="1" x14ac:dyDescent="0.2">
      <c r="H720" s="3"/>
      <c r="K720" s="3"/>
    </row>
    <row r="721" spans="8:11" ht="12.75" customHeight="1" x14ac:dyDescent="0.2">
      <c r="H721" s="3"/>
      <c r="K721" s="3"/>
    </row>
    <row r="722" spans="8:11" ht="12.75" customHeight="1" x14ac:dyDescent="0.2">
      <c r="H722" s="3"/>
      <c r="K722" s="3"/>
    </row>
    <row r="723" spans="8:11" ht="12.75" customHeight="1" x14ac:dyDescent="0.2">
      <c r="H723" s="3"/>
      <c r="K723" s="3"/>
    </row>
    <row r="724" spans="8:11" ht="12.75" customHeight="1" x14ac:dyDescent="0.2">
      <c r="H724" s="3"/>
      <c r="K724" s="3"/>
    </row>
    <row r="725" spans="8:11" ht="12.75" customHeight="1" x14ac:dyDescent="0.2">
      <c r="H725" s="3"/>
      <c r="K725" s="3"/>
    </row>
    <row r="726" spans="8:11" ht="12.75" customHeight="1" x14ac:dyDescent="0.2">
      <c r="H726" s="3"/>
      <c r="K726" s="3"/>
    </row>
    <row r="727" spans="8:11" ht="12.75" customHeight="1" x14ac:dyDescent="0.2">
      <c r="H727" s="3"/>
      <c r="K727" s="3"/>
    </row>
    <row r="728" spans="8:11" ht="12.75" customHeight="1" x14ac:dyDescent="0.2">
      <c r="H728" s="3"/>
      <c r="K728" s="3"/>
    </row>
    <row r="729" spans="8:11" ht="12.75" customHeight="1" x14ac:dyDescent="0.2">
      <c r="H729" s="3"/>
      <c r="K729" s="3"/>
    </row>
    <row r="730" spans="8:11" ht="12.75" customHeight="1" x14ac:dyDescent="0.2">
      <c r="H730" s="3"/>
      <c r="K730" s="3"/>
    </row>
    <row r="731" spans="8:11" ht="12.75" customHeight="1" x14ac:dyDescent="0.2">
      <c r="H731" s="3"/>
      <c r="K731" s="3"/>
    </row>
    <row r="732" spans="8:11" ht="12.75" customHeight="1" x14ac:dyDescent="0.2">
      <c r="H732" s="3"/>
      <c r="K732" s="3"/>
    </row>
    <row r="733" spans="8:11" ht="12.75" customHeight="1" x14ac:dyDescent="0.2">
      <c r="H733" s="3"/>
      <c r="K733" s="3"/>
    </row>
    <row r="734" spans="8:11" ht="12.75" customHeight="1" x14ac:dyDescent="0.2">
      <c r="H734" s="3"/>
      <c r="K734" s="3"/>
    </row>
    <row r="735" spans="8:11" ht="12.75" customHeight="1" x14ac:dyDescent="0.2">
      <c r="H735" s="3"/>
      <c r="K735" s="3"/>
    </row>
    <row r="736" spans="8:11" ht="12.75" customHeight="1" x14ac:dyDescent="0.2">
      <c r="H736" s="3"/>
      <c r="K736" s="3"/>
    </row>
    <row r="737" spans="8:11" ht="12.75" customHeight="1" x14ac:dyDescent="0.2">
      <c r="H737" s="3"/>
      <c r="K737" s="3"/>
    </row>
    <row r="738" spans="8:11" ht="12.75" customHeight="1" x14ac:dyDescent="0.2">
      <c r="H738" s="3"/>
      <c r="K738" s="3"/>
    </row>
    <row r="739" spans="8:11" ht="12.75" customHeight="1" x14ac:dyDescent="0.2">
      <c r="H739" s="3"/>
      <c r="K739" s="3"/>
    </row>
    <row r="740" spans="8:11" ht="12.75" customHeight="1" x14ac:dyDescent="0.2">
      <c r="H740" s="3"/>
      <c r="K740" s="3"/>
    </row>
    <row r="741" spans="8:11" ht="12.75" customHeight="1" x14ac:dyDescent="0.2">
      <c r="H741" s="3"/>
      <c r="K741" s="3"/>
    </row>
    <row r="742" spans="8:11" ht="12.75" customHeight="1" x14ac:dyDescent="0.2">
      <c r="H742" s="3"/>
      <c r="K742" s="3"/>
    </row>
    <row r="743" spans="8:11" ht="12.75" customHeight="1" x14ac:dyDescent="0.2">
      <c r="H743" s="3"/>
      <c r="K743" s="3"/>
    </row>
    <row r="744" spans="8:11" ht="12.75" customHeight="1" x14ac:dyDescent="0.2">
      <c r="H744" s="3"/>
      <c r="K744" s="3"/>
    </row>
    <row r="745" spans="8:11" ht="12.75" customHeight="1" x14ac:dyDescent="0.2">
      <c r="H745" s="3"/>
      <c r="K745" s="3"/>
    </row>
    <row r="746" spans="8:11" ht="12.75" customHeight="1" x14ac:dyDescent="0.2">
      <c r="H746" s="3"/>
      <c r="K746" s="3"/>
    </row>
    <row r="747" spans="8:11" ht="12.75" customHeight="1" x14ac:dyDescent="0.2">
      <c r="H747" s="3"/>
      <c r="K747" s="3"/>
    </row>
    <row r="748" spans="8:11" ht="12.75" customHeight="1" x14ac:dyDescent="0.2">
      <c r="H748" s="3"/>
      <c r="K748" s="3"/>
    </row>
    <row r="749" spans="8:11" ht="12.75" customHeight="1" x14ac:dyDescent="0.2">
      <c r="H749" s="3"/>
      <c r="K749" s="3"/>
    </row>
    <row r="750" spans="8:11" ht="12.75" customHeight="1" x14ac:dyDescent="0.2">
      <c r="H750" s="3"/>
      <c r="K750" s="3"/>
    </row>
    <row r="751" spans="8:11" ht="12.75" customHeight="1" x14ac:dyDescent="0.2">
      <c r="H751" s="3"/>
      <c r="K751" s="3"/>
    </row>
    <row r="752" spans="8:11" ht="12.75" customHeight="1" x14ac:dyDescent="0.2">
      <c r="H752" s="3"/>
      <c r="K752" s="3"/>
    </row>
    <row r="753" spans="8:11" ht="12.75" customHeight="1" x14ac:dyDescent="0.2">
      <c r="H753" s="3"/>
      <c r="K753" s="3"/>
    </row>
    <row r="754" spans="8:11" ht="12.75" customHeight="1" x14ac:dyDescent="0.2">
      <c r="H754" s="3"/>
      <c r="K754" s="3"/>
    </row>
    <row r="755" spans="8:11" ht="12.75" customHeight="1" x14ac:dyDescent="0.2">
      <c r="H755" s="3"/>
      <c r="K755" s="3"/>
    </row>
    <row r="756" spans="8:11" ht="12.75" customHeight="1" x14ac:dyDescent="0.2">
      <c r="H756" s="3"/>
      <c r="K756" s="3"/>
    </row>
    <row r="757" spans="8:11" ht="12.75" customHeight="1" x14ac:dyDescent="0.2">
      <c r="H757" s="3"/>
      <c r="K757" s="3"/>
    </row>
    <row r="758" spans="8:11" ht="12.75" customHeight="1" x14ac:dyDescent="0.2">
      <c r="H758" s="3"/>
      <c r="K758" s="3"/>
    </row>
    <row r="759" spans="8:11" ht="12.75" customHeight="1" x14ac:dyDescent="0.2">
      <c r="H759" s="3"/>
      <c r="K759" s="3"/>
    </row>
    <row r="760" spans="8:11" ht="12.75" customHeight="1" x14ac:dyDescent="0.2">
      <c r="H760" s="3"/>
      <c r="K760" s="3"/>
    </row>
    <row r="761" spans="8:11" ht="12.75" customHeight="1" x14ac:dyDescent="0.2">
      <c r="H761" s="3"/>
      <c r="K761" s="3"/>
    </row>
    <row r="762" spans="8:11" ht="12.75" customHeight="1" x14ac:dyDescent="0.2">
      <c r="H762" s="3"/>
      <c r="K762" s="3"/>
    </row>
    <row r="763" spans="8:11" ht="12.75" customHeight="1" x14ac:dyDescent="0.2">
      <c r="H763" s="3"/>
      <c r="K763" s="3"/>
    </row>
    <row r="764" spans="8:11" ht="12.75" customHeight="1" x14ac:dyDescent="0.2">
      <c r="H764" s="3"/>
      <c r="K764" s="3"/>
    </row>
    <row r="765" spans="8:11" ht="12.75" customHeight="1" x14ac:dyDescent="0.2">
      <c r="H765" s="3"/>
      <c r="K765" s="3"/>
    </row>
    <row r="766" spans="8:11" ht="12.75" customHeight="1" x14ac:dyDescent="0.2">
      <c r="H766" s="3"/>
      <c r="K766" s="3"/>
    </row>
    <row r="767" spans="8:11" ht="12.75" customHeight="1" x14ac:dyDescent="0.2">
      <c r="H767" s="3"/>
      <c r="K767" s="3"/>
    </row>
    <row r="768" spans="8:11" ht="12.75" customHeight="1" x14ac:dyDescent="0.2">
      <c r="H768" s="3"/>
      <c r="K768" s="3"/>
    </row>
    <row r="769" spans="8:11" ht="12.75" customHeight="1" x14ac:dyDescent="0.2">
      <c r="H769" s="3"/>
      <c r="K769" s="3"/>
    </row>
    <row r="770" spans="8:11" ht="12.75" customHeight="1" x14ac:dyDescent="0.2">
      <c r="H770" s="3"/>
      <c r="K770" s="3"/>
    </row>
    <row r="771" spans="8:11" ht="12.75" customHeight="1" x14ac:dyDescent="0.2">
      <c r="H771" s="3"/>
      <c r="K771" s="3"/>
    </row>
    <row r="772" spans="8:11" ht="12.75" customHeight="1" x14ac:dyDescent="0.2">
      <c r="H772" s="3"/>
      <c r="K772" s="3"/>
    </row>
    <row r="773" spans="8:11" ht="12.75" customHeight="1" x14ac:dyDescent="0.2">
      <c r="H773" s="3"/>
      <c r="K773" s="3"/>
    </row>
    <row r="774" spans="8:11" ht="12.75" customHeight="1" x14ac:dyDescent="0.2">
      <c r="H774" s="3"/>
      <c r="K774" s="3"/>
    </row>
    <row r="775" spans="8:11" ht="12.75" customHeight="1" x14ac:dyDescent="0.2">
      <c r="H775" s="3"/>
      <c r="K775" s="3"/>
    </row>
    <row r="776" spans="8:11" ht="12.75" customHeight="1" x14ac:dyDescent="0.2">
      <c r="H776" s="3"/>
      <c r="K776" s="3"/>
    </row>
    <row r="777" spans="8:11" ht="12.75" customHeight="1" x14ac:dyDescent="0.2">
      <c r="H777" s="3"/>
      <c r="K777" s="3"/>
    </row>
    <row r="778" spans="8:11" ht="12.75" customHeight="1" x14ac:dyDescent="0.2">
      <c r="H778" s="3"/>
      <c r="K778" s="3"/>
    </row>
    <row r="779" spans="8:11" ht="12.75" customHeight="1" x14ac:dyDescent="0.2">
      <c r="H779" s="3"/>
      <c r="K779" s="3"/>
    </row>
    <row r="780" spans="8:11" ht="12.75" customHeight="1" x14ac:dyDescent="0.2">
      <c r="H780" s="3"/>
      <c r="K780" s="3"/>
    </row>
    <row r="781" spans="8:11" ht="12.75" customHeight="1" x14ac:dyDescent="0.2">
      <c r="H781" s="3"/>
      <c r="K781" s="3"/>
    </row>
    <row r="782" spans="8:11" ht="12.75" customHeight="1" x14ac:dyDescent="0.2">
      <c r="H782" s="3"/>
      <c r="K782" s="3"/>
    </row>
    <row r="783" spans="8:11" ht="12.75" customHeight="1" x14ac:dyDescent="0.2">
      <c r="H783" s="3"/>
      <c r="K783" s="3"/>
    </row>
    <row r="784" spans="8:11" ht="12.75" customHeight="1" x14ac:dyDescent="0.2">
      <c r="H784" s="3"/>
      <c r="K784" s="3"/>
    </row>
    <row r="785" spans="8:11" ht="12.75" customHeight="1" x14ac:dyDescent="0.2">
      <c r="H785" s="3"/>
      <c r="K785" s="3"/>
    </row>
    <row r="786" spans="8:11" ht="12.75" customHeight="1" x14ac:dyDescent="0.2">
      <c r="H786" s="3"/>
      <c r="K786" s="3"/>
    </row>
    <row r="787" spans="8:11" ht="12.75" customHeight="1" x14ac:dyDescent="0.2">
      <c r="H787" s="3"/>
      <c r="K787" s="3"/>
    </row>
    <row r="788" spans="8:11" ht="12.75" customHeight="1" x14ac:dyDescent="0.2">
      <c r="H788" s="3"/>
      <c r="K788" s="3"/>
    </row>
    <row r="789" spans="8:11" ht="12.75" customHeight="1" x14ac:dyDescent="0.2">
      <c r="H789" s="3"/>
      <c r="K789" s="3"/>
    </row>
    <row r="790" spans="8:11" ht="12.75" customHeight="1" x14ac:dyDescent="0.2">
      <c r="H790" s="3"/>
      <c r="K790" s="3"/>
    </row>
    <row r="791" spans="8:11" ht="12.75" customHeight="1" x14ac:dyDescent="0.2">
      <c r="H791" s="3"/>
      <c r="K791" s="3"/>
    </row>
    <row r="792" spans="8:11" ht="12.75" customHeight="1" x14ac:dyDescent="0.2">
      <c r="H792" s="3"/>
      <c r="K792" s="3"/>
    </row>
    <row r="793" spans="8:11" ht="12.75" customHeight="1" x14ac:dyDescent="0.2">
      <c r="H793" s="3"/>
      <c r="K793" s="3"/>
    </row>
    <row r="794" spans="8:11" ht="12.75" customHeight="1" x14ac:dyDescent="0.2">
      <c r="H794" s="3"/>
      <c r="K794" s="3"/>
    </row>
    <row r="795" spans="8:11" ht="12.75" customHeight="1" x14ac:dyDescent="0.2">
      <c r="H795" s="3"/>
      <c r="K795" s="3"/>
    </row>
    <row r="796" spans="8:11" ht="12.75" customHeight="1" x14ac:dyDescent="0.2">
      <c r="H796" s="3"/>
      <c r="K796" s="3"/>
    </row>
    <row r="797" spans="8:11" ht="12.75" customHeight="1" x14ac:dyDescent="0.2">
      <c r="H797" s="3"/>
      <c r="K797" s="3"/>
    </row>
    <row r="798" spans="8:11" ht="12.75" customHeight="1" x14ac:dyDescent="0.2">
      <c r="H798" s="3"/>
      <c r="K798" s="3"/>
    </row>
    <row r="799" spans="8:11" ht="12.75" customHeight="1" x14ac:dyDescent="0.2">
      <c r="H799" s="3"/>
      <c r="K799" s="3"/>
    </row>
    <row r="800" spans="8:11" ht="12.75" customHeight="1" x14ac:dyDescent="0.2">
      <c r="H800" s="3"/>
      <c r="K800" s="3"/>
    </row>
    <row r="801" spans="8:11" ht="12.75" customHeight="1" x14ac:dyDescent="0.2">
      <c r="H801" s="3"/>
      <c r="K801" s="3"/>
    </row>
    <row r="802" spans="8:11" ht="12.75" customHeight="1" x14ac:dyDescent="0.2">
      <c r="H802" s="3"/>
      <c r="K802" s="3"/>
    </row>
    <row r="803" spans="8:11" ht="12.75" customHeight="1" x14ac:dyDescent="0.2">
      <c r="H803" s="3"/>
      <c r="K803" s="3"/>
    </row>
    <row r="804" spans="8:11" ht="12.75" customHeight="1" x14ac:dyDescent="0.2">
      <c r="H804" s="3"/>
      <c r="K804" s="3"/>
    </row>
    <row r="805" spans="8:11" ht="12.75" customHeight="1" x14ac:dyDescent="0.2">
      <c r="H805" s="3"/>
      <c r="K805" s="3"/>
    </row>
    <row r="806" spans="8:11" ht="12.75" customHeight="1" x14ac:dyDescent="0.2">
      <c r="H806" s="3"/>
      <c r="K806" s="3"/>
    </row>
    <row r="807" spans="8:11" ht="12.75" customHeight="1" x14ac:dyDescent="0.2">
      <c r="H807" s="3"/>
      <c r="K807" s="3"/>
    </row>
    <row r="808" spans="8:11" ht="12.75" customHeight="1" x14ac:dyDescent="0.2">
      <c r="H808" s="3"/>
      <c r="K808" s="3"/>
    </row>
    <row r="809" spans="8:11" ht="12.75" customHeight="1" x14ac:dyDescent="0.2">
      <c r="H809" s="3"/>
      <c r="K809" s="3"/>
    </row>
    <row r="810" spans="8:11" ht="12.75" customHeight="1" x14ac:dyDescent="0.2">
      <c r="H810" s="3"/>
      <c r="K810" s="3"/>
    </row>
    <row r="811" spans="8:11" ht="12.75" customHeight="1" x14ac:dyDescent="0.2">
      <c r="H811" s="3"/>
      <c r="K811" s="3"/>
    </row>
    <row r="812" spans="8:11" ht="12.75" customHeight="1" x14ac:dyDescent="0.2">
      <c r="H812" s="3"/>
      <c r="K812" s="3"/>
    </row>
    <row r="813" spans="8:11" ht="12.75" customHeight="1" x14ac:dyDescent="0.2">
      <c r="H813" s="3"/>
      <c r="K813" s="3"/>
    </row>
    <row r="814" spans="8:11" ht="12.75" customHeight="1" x14ac:dyDescent="0.2">
      <c r="H814" s="3"/>
      <c r="K814" s="3"/>
    </row>
    <row r="815" spans="8:11" ht="12.75" customHeight="1" x14ac:dyDescent="0.2">
      <c r="H815" s="3"/>
      <c r="K815" s="3"/>
    </row>
    <row r="816" spans="8:11" ht="12.75" customHeight="1" x14ac:dyDescent="0.2">
      <c r="H816" s="3"/>
      <c r="K816" s="3"/>
    </row>
    <row r="817" spans="8:11" ht="12.75" customHeight="1" x14ac:dyDescent="0.2">
      <c r="H817" s="3"/>
      <c r="K817" s="3"/>
    </row>
    <row r="818" spans="8:11" ht="12.75" customHeight="1" x14ac:dyDescent="0.2">
      <c r="H818" s="3"/>
      <c r="K818" s="3"/>
    </row>
    <row r="819" spans="8:11" ht="12.75" customHeight="1" x14ac:dyDescent="0.2">
      <c r="H819" s="3"/>
      <c r="K819" s="3"/>
    </row>
    <row r="820" spans="8:11" ht="12.75" customHeight="1" x14ac:dyDescent="0.2">
      <c r="H820" s="3"/>
      <c r="K820" s="3"/>
    </row>
    <row r="821" spans="8:11" ht="12.75" customHeight="1" x14ac:dyDescent="0.2">
      <c r="H821" s="3"/>
      <c r="K821" s="3"/>
    </row>
    <row r="822" spans="8:11" ht="12.75" customHeight="1" x14ac:dyDescent="0.2">
      <c r="H822" s="3"/>
      <c r="K822" s="3"/>
    </row>
    <row r="823" spans="8:11" ht="12.75" customHeight="1" x14ac:dyDescent="0.2">
      <c r="H823" s="3"/>
      <c r="K823" s="3"/>
    </row>
    <row r="824" spans="8:11" ht="12.75" customHeight="1" x14ac:dyDescent="0.2">
      <c r="H824" s="3"/>
      <c r="K824" s="3"/>
    </row>
    <row r="825" spans="8:11" ht="12.75" customHeight="1" x14ac:dyDescent="0.2">
      <c r="H825" s="3"/>
      <c r="K825" s="3"/>
    </row>
    <row r="826" spans="8:11" ht="12.75" customHeight="1" x14ac:dyDescent="0.2">
      <c r="H826" s="3"/>
      <c r="K826" s="3"/>
    </row>
    <row r="827" spans="8:11" ht="12.75" customHeight="1" x14ac:dyDescent="0.2">
      <c r="H827" s="3"/>
      <c r="K827" s="3"/>
    </row>
    <row r="828" spans="8:11" ht="12.75" customHeight="1" x14ac:dyDescent="0.2">
      <c r="H828" s="3"/>
      <c r="K828" s="3"/>
    </row>
    <row r="829" spans="8:11" ht="12.75" customHeight="1" x14ac:dyDescent="0.2">
      <c r="H829" s="3"/>
      <c r="K829" s="3"/>
    </row>
    <row r="830" spans="8:11" ht="12.75" customHeight="1" x14ac:dyDescent="0.2">
      <c r="H830" s="3"/>
      <c r="K830" s="3"/>
    </row>
    <row r="831" spans="8:11" ht="12.75" customHeight="1" x14ac:dyDescent="0.2">
      <c r="H831" s="3"/>
      <c r="K831" s="3"/>
    </row>
    <row r="832" spans="8:11" ht="12.75" customHeight="1" x14ac:dyDescent="0.2">
      <c r="H832" s="3"/>
      <c r="K832" s="3"/>
    </row>
    <row r="833" spans="8:11" ht="12.75" customHeight="1" x14ac:dyDescent="0.2">
      <c r="H833" s="3"/>
      <c r="K833" s="3"/>
    </row>
    <row r="834" spans="8:11" ht="12.75" customHeight="1" x14ac:dyDescent="0.2">
      <c r="H834" s="3"/>
      <c r="K834" s="3"/>
    </row>
    <row r="835" spans="8:11" ht="12.75" customHeight="1" x14ac:dyDescent="0.2">
      <c r="H835" s="3"/>
      <c r="K835" s="3"/>
    </row>
    <row r="836" spans="8:11" ht="12.75" customHeight="1" x14ac:dyDescent="0.2">
      <c r="H836" s="3"/>
      <c r="K836" s="3"/>
    </row>
    <row r="837" spans="8:11" ht="12.75" customHeight="1" x14ac:dyDescent="0.2">
      <c r="H837" s="3"/>
      <c r="K837" s="3"/>
    </row>
    <row r="838" spans="8:11" ht="12.75" customHeight="1" x14ac:dyDescent="0.2">
      <c r="H838" s="3"/>
      <c r="K838" s="3"/>
    </row>
    <row r="839" spans="8:11" ht="12.75" customHeight="1" x14ac:dyDescent="0.2">
      <c r="H839" s="3"/>
      <c r="K839" s="3"/>
    </row>
    <row r="840" spans="8:11" ht="12.75" customHeight="1" x14ac:dyDescent="0.2">
      <c r="H840" s="3"/>
      <c r="K840" s="3"/>
    </row>
    <row r="841" spans="8:11" ht="12.75" customHeight="1" x14ac:dyDescent="0.2">
      <c r="H841" s="3"/>
      <c r="K841" s="3"/>
    </row>
    <row r="842" spans="8:11" ht="12.75" customHeight="1" x14ac:dyDescent="0.2">
      <c r="H842" s="3"/>
      <c r="K842" s="3"/>
    </row>
    <row r="843" spans="8:11" ht="12.75" customHeight="1" x14ac:dyDescent="0.2">
      <c r="H843" s="3"/>
      <c r="K843" s="3"/>
    </row>
    <row r="844" spans="8:11" ht="12.75" customHeight="1" x14ac:dyDescent="0.2">
      <c r="H844" s="3"/>
      <c r="K844" s="3"/>
    </row>
    <row r="845" spans="8:11" ht="12.75" customHeight="1" x14ac:dyDescent="0.2">
      <c r="H845" s="3"/>
      <c r="K845" s="3"/>
    </row>
    <row r="846" spans="8:11" ht="12.75" customHeight="1" x14ac:dyDescent="0.2">
      <c r="H846" s="3"/>
      <c r="K846" s="3"/>
    </row>
    <row r="847" spans="8:11" ht="12.75" customHeight="1" x14ac:dyDescent="0.2">
      <c r="H847" s="3"/>
      <c r="K847" s="3"/>
    </row>
    <row r="848" spans="8:11" ht="12.75" customHeight="1" x14ac:dyDescent="0.2">
      <c r="H848" s="3"/>
      <c r="K848" s="3"/>
    </row>
    <row r="849" spans="8:11" ht="12.75" customHeight="1" x14ac:dyDescent="0.2">
      <c r="H849" s="3"/>
      <c r="K849" s="3"/>
    </row>
    <row r="850" spans="8:11" ht="12.75" customHeight="1" x14ac:dyDescent="0.2">
      <c r="H850" s="3"/>
      <c r="K850" s="3"/>
    </row>
    <row r="851" spans="8:11" ht="12.75" customHeight="1" x14ac:dyDescent="0.2">
      <c r="H851" s="3"/>
      <c r="K851" s="3"/>
    </row>
    <row r="852" spans="8:11" ht="12.75" customHeight="1" x14ac:dyDescent="0.2">
      <c r="H852" s="3"/>
      <c r="K852" s="3"/>
    </row>
    <row r="853" spans="8:11" ht="12.75" customHeight="1" x14ac:dyDescent="0.2">
      <c r="H853" s="3"/>
      <c r="K853" s="3"/>
    </row>
    <row r="854" spans="8:11" ht="12.75" customHeight="1" x14ac:dyDescent="0.2">
      <c r="H854" s="3"/>
      <c r="K854" s="3"/>
    </row>
    <row r="855" spans="8:11" ht="12.75" customHeight="1" x14ac:dyDescent="0.2">
      <c r="H855" s="3"/>
      <c r="K855" s="3"/>
    </row>
    <row r="856" spans="8:11" ht="12.75" customHeight="1" x14ac:dyDescent="0.2">
      <c r="H856" s="3"/>
      <c r="K856" s="3"/>
    </row>
    <row r="857" spans="8:11" ht="12.75" customHeight="1" x14ac:dyDescent="0.2">
      <c r="H857" s="3"/>
      <c r="K857" s="3"/>
    </row>
    <row r="858" spans="8:11" ht="12.75" customHeight="1" x14ac:dyDescent="0.2">
      <c r="H858" s="3"/>
      <c r="K858" s="3"/>
    </row>
    <row r="859" spans="8:11" ht="12.75" customHeight="1" x14ac:dyDescent="0.2">
      <c r="H859" s="3"/>
      <c r="K859" s="3"/>
    </row>
    <row r="860" spans="8:11" ht="12.75" customHeight="1" x14ac:dyDescent="0.2">
      <c r="H860" s="3"/>
      <c r="K860" s="3"/>
    </row>
    <row r="861" spans="8:11" ht="12.75" customHeight="1" x14ac:dyDescent="0.2">
      <c r="H861" s="3"/>
      <c r="K861" s="3"/>
    </row>
    <row r="862" spans="8:11" ht="12.75" customHeight="1" x14ac:dyDescent="0.2">
      <c r="H862" s="3"/>
      <c r="K862" s="3"/>
    </row>
    <row r="863" spans="8:11" ht="12.75" customHeight="1" x14ac:dyDescent="0.2">
      <c r="H863" s="3"/>
      <c r="K863" s="3"/>
    </row>
    <row r="864" spans="8:11" ht="12.75" customHeight="1" x14ac:dyDescent="0.2">
      <c r="H864" s="3"/>
      <c r="K864" s="3"/>
    </row>
    <row r="865" spans="8:11" ht="12.75" customHeight="1" x14ac:dyDescent="0.2">
      <c r="H865" s="3"/>
      <c r="K865" s="3"/>
    </row>
    <row r="866" spans="8:11" ht="12.75" customHeight="1" x14ac:dyDescent="0.2">
      <c r="H866" s="3"/>
      <c r="K866" s="3"/>
    </row>
    <row r="867" spans="8:11" ht="12.75" customHeight="1" x14ac:dyDescent="0.2">
      <c r="H867" s="3"/>
      <c r="K867" s="3"/>
    </row>
    <row r="868" spans="8:11" ht="12.75" customHeight="1" x14ac:dyDescent="0.2">
      <c r="H868" s="3"/>
      <c r="K868" s="3"/>
    </row>
    <row r="869" spans="8:11" ht="12.75" customHeight="1" x14ac:dyDescent="0.2">
      <c r="H869" s="3"/>
      <c r="K869" s="3"/>
    </row>
    <row r="870" spans="8:11" ht="12.75" customHeight="1" x14ac:dyDescent="0.2">
      <c r="H870" s="3"/>
      <c r="K870" s="3"/>
    </row>
    <row r="871" spans="8:11" ht="12.75" customHeight="1" x14ac:dyDescent="0.2">
      <c r="H871" s="3"/>
      <c r="K871" s="3"/>
    </row>
    <row r="872" spans="8:11" ht="12.75" customHeight="1" x14ac:dyDescent="0.2">
      <c r="H872" s="3"/>
      <c r="K872" s="3"/>
    </row>
    <row r="873" spans="8:11" ht="12.75" customHeight="1" x14ac:dyDescent="0.2">
      <c r="H873" s="3"/>
      <c r="K873" s="3"/>
    </row>
    <row r="874" spans="8:11" ht="12.75" customHeight="1" x14ac:dyDescent="0.2">
      <c r="H874" s="3"/>
      <c r="K874" s="3"/>
    </row>
    <row r="875" spans="8:11" ht="12.75" customHeight="1" x14ac:dyDescent="0.2">
      <c r="H875" s="3"/>
      <c r="K875" s="3"/>
    </row>
    <row r="876" spans="8:11" ht="12.75" customHeight="1" x14ac:dyDescent="0.2">
      <c r="H876" s="3"/>
      <c r="K876" s="3"/>
    </row>
    <row r="877" spans="8:11" ht="12.75" customHeight="1" x14ac:dyDescent="0.2">
      <c r="H877" s="3"/>
      <c r="K877" s="3"/>
    </row>
    <row r="878" spans="8:11" ht="12.75" customHeight="1" x14ac:dyDescent="0.2">
      <c r="H878" s="3"/>
      <c r="K878" s="3"/>
    </row>
    <row r="879" spans="8:11" ht="12.75" customHeight="1" x14ac:dyDescent="0.2">
      <c r="H879" s="3"/>
      <c r="K879" s="3"/>
    </row>
    <row r="880" spans="8:11" ht="12.75" customHeight="1" x14ac:dyDescent="0.2">
      <c r="H880" s="3"/>
      <c r="K880" s="3"/>
    </row>
    <row r="881" spans="8:11" ht="12.75" customHeight="1" x14ac:dyDescent="0.2">
      <c r="H881" s="3"/>
      <c r="K881" s="3"/>
    </row>
    <row r="882" spans="8:11" ht="12.75" customHeight="1" x14ac:dyDescent="0.2">
      <c r="H882" s="3"/>
      <c r="K882" s="3"/>
    </row>
    <row r="883" spans="8:11" ht="12.75" customHeight="1" x14ac:dyDescent="0.2">
      <c r="H883" s="3"/>
      <c r="K883" s="3"/>
    </row>
    <row r="884" spans="8:11" ht="12.75" customHeight="1" x14ac:dyDescent="0.2">
      <c r="H884" s="3"/>
      <c r="K884" s="3"/>
    </row>
    <row r="885" spans="8:11" ht="12.75" customHeight="1" x14ac:dyDescent="0.2">
      <c r="H885" s="3"/>
      <c r="K885" s="3"/>
    </row>
    <row r="886" spans="8:11" ht="12.75" customHeight="1" x14ac:dyDescent="0.2">
      <c r="H886" s="3"/>
      <c r="K886" s="3"/>
    </row>
    <row r="887" spans="8:11" ht="12.75" customHeight="1" x14ac:dyDescent="0.2">
      <c r="H887" s="3"/>
      <c r="K887" s="3"/>
    </row>
    <row r="888" spans="8:11" ht="12.75" customHeight="1" x14ac:dyDescent="0.2">
      <c r="H888" s="3"/>
      <c r="K888" s="3"/>
    </row>
    <row r="889" spans="8:11" ht="12.75" customHeight="1" x14ac:dyDescent="0.2">
      <c r="H889" s="3"/>
      <c r="K889" s="3"/>
    </row>
    <row r="890" spans="8:11" ht="12.75" customHeight="1" x14ac:dyDescent="0.2">
      <c r="H890" s="3"/>
      <c r="K890" s="3"/>
    </row>
    <row r="891" spans="8:11" ht="12.75" customHeight="1" x14ac:dyDescent="0.2">
      <c r="H891" s="3"/>
      <c r="K891" s="3"/>
    </row>
    <row r="892" spans="8:11" ht="12.75" customHeight="1" x14ac:dyDescent="0.2">
      <c r="H892" s="3"/>
      <c r="K892" s="3"/>
    </row>
    <row r="893" spans="8:11" ht="12.75" customHeight="1" x14ac:dyDescent="0.2">
      <c r="H893" s="3"/>
      <c r="K893" s="3"/>
    </row>
    <row r="894" spans="8:11" ht="12.75" customHeight="1" x14ac:dyDescent="0.2">
      <c r="H894" s="3"/>
      <c r="K894" s="3"/>
    </row>
    <row r="895" spans="8:11" ht="12.75" customHeight="1" x14ac:dyDescent="0.2">
      <c r="H895" s="3"/>
      <c r="K895" s="3"/>
    </row>
    <row r="896" spans="8:11" ht="12.75" customHeight="1" x14ac:dyDescent="0.2">
      <c r="H896" s="3"/>
      <c r="K896" s="3"/>
    </row>
    <row r="897" spans="8:11" ht="12.75" customHeight="1" x14ac:dyDescent="0.2">
      <c r="H897" s="3"/>
      <c r="K897" s="3"/>
    </row>
    <row r="898" spans="8:11" ht="12.75" customHeight="1" x14ac:dyDescent="0.2">
      <c r="H898" s="3"/>
      <c r="K898" s="3"/>
    </row>
    <row r="899" spans="8:11" ht="12.75" customHeight="1" x14ac:dyDescent="0.2">
      <c r="H899" s="3"/>
      <c r="K899" s="3"/>
    </row>
    <row r="900" spans="8:11" ht="12.75" customHeight="1" x14ac:dyDescent="0.2">
      <c r="H900" s="3"/>
      <c r="K900" s="3"/>
    </row>
    <row r="901" spans="8:11" ht="12.75" customHeight="1" x14ac:dyDescent="0.2">
      <c r="H901" s="3"/>
      <c r="K901" s="3"/>
    </row>
    <row r="902" spans="8:11" ht="12.75" customHeight="1" x14ac:dyDescent="0.2">
      <c r="H902" s="3"/>
      <c r="K902" s="3"/>
    </row>
    <row r="903" spans="8:11" ht="12.75" customHeight="1" x14ac:dyDescent="0.2">
      <c r="H903" s="3"/>
      <c r="K903" s="3"/>
    </row>
    <row r="904" spans="8:11" ht="12.75" customHeight="1" x14ac:dyDescent="0.2">
      <c r="H904" s="3"/>
      <c r="K904" s="3"/>
    </row>
    <row r="905" spans="8:11" ht="12.75" customHeight="1" x14ac:dyDescent="0.2">
      <c r="H905" s="3"/>
      <c r="K905" s="3"/>
    </row>
    <row r="906" spans="8:11" ht="12.75" customHeight="1" x14ac:dyDescent="0.2">
      <c r="H906" s="3"/>
      <c r="K906" s="3"/>
    </row>
    <row r="907" spans="8:11" ht="12.75" customHeight="1" x14ac:dyDescent="0.2">
      <c r="H907" s="3"/>
      <c r="K907" s="3"/>
    </row>
    <row r="908" spans="8:11" ht="12.75" customHeight="1" x14ac:dyDescent="0.2">
      <c r="H908" s="3"/>
      <c r="K908" s="3"/>
    </row>
    <row r="909" spans="8:11" ht="12.75" customHeight="1" x14ac:dyDescent="0.2">
      <c r="H909" s="3"/>
      <c r="K909" s="3"/>
    </row>
    <row r="910" spans="8:11" ht="12.75" customHeight="1" x14ac:dyDescent="0.2">
      <c r="H910" s="3"/>
      <c r="K910" s="3"/>
    </row>
    <row r="911" spans="8:11" ht="12.75" customHeight="1" x14ac:dyDescent="0.2">
      <c r="H911" s="3"/>
      <c r="K911" s="3"/>
    </row>
    <row r="912" spans="8:11" ht="12.75" customHeight="1" x14ac:dyDescent="0.2">
      <c r="H912" s="3"/>
      <c r="K912" s="3"/>
    </row>
    <row r="913" spans="8:11" ht="12.75" customHeight="1" x14ac:dyDescent="0.2">
      <c r="H913" s="3"/>
      <c r="K913" s="3"/>
    </row>
    <row r="914" spans="8:11" ht="12.75" customHeight="1" x14ac:dyDescent="0.2">
      <c r="H914" s="3"/>
      <c r="K914" s="3"/>
    </row>
    <row r="915" spans="8:11" ht="12.75" customHeight="1" x14ac:dyDescent="0.2">
      <c r="H915" s="3"/>
      <c r="K915" s="3"/>
    </row>
    <row r="916" spans="8:11" ht="12.75" customHeight="1" x14ac:dyDescent="0.2">
      <c r="H916" s="3"/>
      <c r="K916" s="3"/>
    </row>
    <row r="917" spans="8:11" ht="12.75" customHeight="1" x14ac:dyDescent="0.2">
      <c r="H917" s="3"/>
      <c r="K917" s="3"/>
    </row>
    <row r="918" spans="8:11" ht="12.75" customHeight="1" x14ac:dyDescent="0.2">
      <c r="H918" s="3"/>
      <c r="K918" s="3"/>
    </row>
    <row r="919" spans="8:11" ht="12.75" customHeight="1" x14ac:dyDescent="0.2">
      <c r="H919" s="3"/>
      <c r="K919" s="3"/>
    </row>
    <row r="920" spans="8:11" ht="12.75" customHeight="1" x14ac:dyDescent="0.2">
      <c r="H920" s="3"/>
      <c r="K920" s="3"/>
    </row>
    <row r="921" spans="8:11" ht="12.75" customHeight="1" x14ac:dyDescent="0.2">
      <c r="H921" s="3"/>
      <c r="K921" s="3"/>
    </row>
    <row r="922" spans="8:11" ht="12.75" customHeight="1" x14ac:dyDescent="0.2">
      <c r="H922" s="3"/>
      <c r="K922" s="3"/>
    </row>
    <row r="923" spans="8:11" ht="12.75" customHeight="1" x14ac:dyDescent="0.2">
      <c r="H923" s="3"/>
      <c r="K923" s="3"/>
    </row>
    <row r="924" spans="8:11" ht="12.75" customHeight="1" x14ac:dyDescent="0.2">
      <c r="H924" s="3"/>
      <c r="K924" s="3"/>
    </row>
    <row r="925" spans="8:11" ht="12.75" customHeight="1" x14ac:dyDescent="0.2">
      <c r="H925" s="3"/>
      <c r="K925" s="3"/>
    </row>
    <row r="926" spans="8:11" ht="12.75" customHeight="1" x14ac:dyDescent="0.2">
      <c r="H926" s="3"/>
      <c r="K926" s="3"/>
    </row>
    <row r="927" spans="8:11" ht="12.75" customHeight="1" x14ac:dyDescent="0.2">
      <c r="H927" s="3"/>
      <c r="K927" s="3"/>
    </row>
    <row r="928" spans="8:11" ht="12.75" customHeight="1" x14ac:dyDescent="0.2">
      <c r="H928" s="3"/>
      <c r="K928" s="3"/>
    </row>
    <row r="929" spans="8:11" ht="12.75" customHeight="1" x14ac:dyDescent="0.2">
      <c r="H929" s="3"/>
      <c r="K929" s="3"/>
    </row>
    <row r="930" spans="8:11" ht="12.75" customHeight="1" x14ac:dyDescent="0.2">
      <c r="H930" s="3"/>
      <c r="K930" s="3"/>
    </row>
    <row r="931" spans="8:11" ht="12.75" customHeight="1" x14ac:dyDescent="0.2">
      <c r="H931" s="3"/>
      <c r="K931" s="3"/>
    </row>
    <row r="932" spans="8:11" ht="12.75" customHeight="1" x14ac:dyDescent="0.2">
      <c r="H932" s="3"/>
      <c r="K932" s="3"/>
    </row>
    <row r="933" spans="8:11" ht="12.75" customHeight="1" x14ac:dyDescent="0.2">
      <c r="H933" s="3"/>
      <c r="K933" s="3"/>
    </row>
    <row r="934" spans="8:11" ht="12.75" customHeight="1" x14ac:dyDescent="0.2">
      <c r="H934" s="3"/>
      <c r="K934" s="3"/>
    </row>
    <row r="935" spans="8:11" ht="12.75" customHeight="1" x14ac:dyDescent="0.2">
      <c r="H935" s="3"/>
      <c r="K935" s="3"/>
    </row>
    <row r="936" spans="8:11" ht="12.75" customHeight="1" x14ac:dyDescent="0.2">
      <c r="H936" s="3"/>
      <c r="K936" s="3"/>
    </row>
    <row r="937" spans="8:11" ht="12.75" customHeight="1" x14ac:dyDescent="0.2">
      <c r="H937" s="3"/>
      <c r="K937" s="3"/>
    </row>
    <row r="938" spans="8:11" ht="12.75" customHeight="1" x14ac:dyDescent="0.2">
      <c r="H938" s="3"/>
      <c r="K938" s="3"/>
    </row>
    <row r="939" spans="8:11" ht="12.75" customHeight="1" x14ac:dyDescent="0.2">
      <c r="H939" s="3"/>
      <c r="K939" s="3"/>
    </row>
    <row r="940" spans="8:11" ht="12.75" customHeight="1" x14ac:dyDescent="0.2">
      <c r="H940" s="3"/>
      <c r="K940" s="3"/>
    </row>
    <row r="941" spans="8:11" ht="12.75" customHeight="1" x14ac:dyDescent="0.2">
      <c r="H941" s="3"/>
      <c r="K941" s="3"/>
    </row>
    <row r="942" spans="8:11" ht="12.75" customHeight="1" x14ac:dyDescent="0.2">
      <c r="H942" s="3"/>
      <c r="K942" s="3"/>
    </row>
    <row r="943" spans="8:11" ht="12.75" customHeight="1" x14ac:dyDescent="0.2">
      <c r="H943" s="3"/>
      <c r="K943" s="3"/>
    </row>
    <row r="944" spans="8:11" ht="12.75" customHeight="1" x14ac:dyDescent="0.2">
      <c r="H944" s="3"/>
      <c r="K944" s="3"/>
    </row>
    <row r="945" spans="8:11" ht="12.75" customHeight="1" x14ac:dyDescent="0.2">
      <c r="H945" s="3"/>
      <c r="K945" s="3"/>
    </row>
    <row r="946" spans="8:11" ht="12.75" customHeight="1" x14ac:dyDescent="0.2">
      <c r="H946" s="3"/>
      <c r="K946" s="3"/>
    </row>
    <row r="947" spans="8:11" ht="12.75" customHeight="1" x14ac:dyDescent="0.2">
      <c r="H947" s="3"/>
      <c r="K947" s="3"/>
    </row>
    <row r="948" spans="8:11" ht="12.75" customHeight="1" x14ac:dyDescent="0.2">
      <c r="H948" s="3"/>
      <c r="K948" s="3"/>
    </row>
    <row r="949" spans="8:11" ht="12.75" customHeight="1" x14ac:dyDescent="0.2">
      <c r="H949" s="3"/>
      <c r="K949" s="3"/>
    </row>
    <row r="950" spans="8:11" ht="12.75" customHeight="1" x14ac:dyDescent="0.2">
      <c r="H950" s="3"/>
      <c r="K950" s="3"/>
    </row>
    <row r="951" spans="8:11" ht="12.75" customHeight="1" x14ac:dyDescent="0.2">
      <c r="H951" s="3"/>
      <c r="K951" s="3"/>
    </row>
    <row r="952" spans="8:11" ht="12.75" customHeight="1" x14ac:dyDescent="0.2">
      <c r="H952" s="3"/>
      <c r="K952" s="3"/>
    </row>
    <row r="953" spans="8:11" ht="12.75" customHeight="1" x14ac:dyDescent="0.2">
      <c r="H953" s="3"/>
      <c r="K953" s="3"/>
    </row>
    <row r="954" spans="8:11" ht="12.75" customHeight="1" x14ac:dyDescent="0.2">
      <c r="H954" s="3"/>
      <c r="K954" s="3"/>
    </row>
    <row r="955" spans="8:11" ht="12.75" customHeight="1" x14ac:dyDescent="0.2">
      <c r="H955" s="3"/>
      <c r="K955" s="3"/>
    </row>
    <row r="956" spans="8:11" ht="12.75" customHeight="1" x14ac:dyDescent="0.2">
      <c r="H956" s="3"/>
      <c r="K956" s="3"/>
    </row>
    <row r="957" spans="8:11" ht="12.75" customHeight="1" x14ac:dyDescent="0.2">
      <c r="H957" s="3"/>
      <c r="K957" s="3"/>
    </row>
    <row r="958" spans="8:11" ht="12.75" customHeight="1" x14ac:dyDescent="0.2">
      <c r="H958" s="3"/>
      <c r="K958" s="3"/>
    </row>
    <row r="959" spans="8:11" ht="12.75" customHeight="1" x14ac:dyDescent="0.2">
      <c r="H959" s="3"/>
      <c r="K959" s="3"/>
    </row>
    <row r="960" spans="8:11" ht="12.75" customHeight="1" x14ac:dyDescent="0.2">
      <c r="H960" s="3"/>
      <c r="K960" s="3"/>
    </row>
    <row r="961" spans="8:11" ht="12.75" customHeight="1" x14ac:dyDescent="0.2">
      <c r="H961" s="3"/>
      <c r="K961" s="3"/>
    </row>
    <row r="962" spans="8:11" ht="12.75" customHeight="1" x14ac:dyDescent="0.2">
      <c r="H962" s="3"/>
      <c r="K962" s="3"/>
    </row>
    <row r="963" spans="8:11" ht="12.75" customHeight="1" x14ac:dyDescent="0.2">
      <c r="H963" s="3"/>
      <c r="K963" s="3"/>
    </row>
    <row r="964" spans="8:11" ht="12.75" customHeight="1" x14ac:dyDescent="0.2">
      <c r="H964" s="3"/>
      <c r="K964" s="3"/>
    </row>
    <row r="965" spans="8:11" ht="12.75" customHeight="1" x14ac:dyDescent="0.2">
      <c r="H965" s="3"/>
      <c r="K965" s="3"/>
    </row>
    <row r="966" spans="8:11" ht="12.75" customHeight="1" x14ac:dyDescent="0.2">
      <c r="H966" s="3"/>
      <c r="K966" s="3"/>
    </row>
    <row r="967" spans="8:11" ht="12.75" customHeight="1" x14ac:dyDescent="0.2">
      <c r="H967" s="3"/>
      <c r="K967" s="3"/>
    </row>
    <row r="968" spans="8:11" ht="12.75" customHeight="1" x14ac:dyDescent="0.2">
      <c r="H968" s="3"/>
      <c r="K968" s="3"/>
    </row>
    <row r="969" spans="8:11" ht="12.75" customHeight="1" x14ac:dyDescent="0.2">
      <c r="H969" s="3"/>
      <c r="K969" s="3"/>
    </row>
    <row r="970" spans="8:11" ht="12.75" customHeight="1" x14ac:dyDescent="0.2">
      <c r="H970" s="3"/>
      <c r="K970" s="3"/>
    </row>
    <row r="971" spans="8:11" ht="12.75" customHeight="1" x14ac:dyDescent="0.2">
      <c r="H971" s="3"/>
      <c r="K971" s="3"/>
    </row>
    <row r="972" spans="8:11" ht="12.75" customHeight="1" x14ac:dyDescent="0.2">
      <c r="H972" s="3"/>
      <c r="K972" s="3"/>
    </row>
    <row r="973" spans="8:11" ht="12.75" customHeight="1" x14ac:dyDescent="0.2">
      <c r="H973" s="3"/>
      <c r="K973" s="3"/>
    </row>
    <row r="974" spans="8:11" ht="12.75" customHeight="1" x14ac:dyDescent="0.2">
      <c r="H974" s="3"/>
      <c r="K974" s="3"/>
    </row>
    <row r="975" spans="8:11" ht="12.75" customHeight="1" x14ac:dyDescent="0.2">
      <c r="H975" s="3"/>
      <c r="K975" s="3"/>
    </row>
    <row r="976" spans="8:11" ht="12.75" customHeight="1" x14ac:dyDescent="0.2">
      <c r="H976" s="3"/>
      <c r="K976" s="3"/>
    </row>
    <row r="977" spans="8:11" ht="12.75" customHeight="1" x14ac:dyDescent="0.2">
      <c r="H977" s="3"/>
      <c r="K977" s="3"/>
    </row>
    <row r="978" spans="8:11" ht="12.75" customHeight="1" x14ac:dyDescent="0.2">
      <c r="H978" s="3"/>
      <c r="K978" s="3"/>
    </row>
    <row r="979" spans="8:11" ht="12.75" customHeight="1" x14ac:dyDescent="0.2">
      <c r="H979" s="3"/>
      <c r="K979" s="3"/>
    </row>
    <row r="980" spans="8:11" ht="12.75" customHeight="1" x14ac:dyDescent="0.2">
      <c r="H980" s="3"/>
      <c r="K980" s="3"/>
    </row>
    <row r="981" spans="8:11" ht="12.75" customHeight="1" x14ac:dyDescent="0.2">
      <c r="H981" s="3"/>
      <c r="K981" s="3"/>
    </row>
    <row r="982" spans="8:11" ht="12.75" customHeight="1" x14ac:dyDescent="0.2">
      <c r="H982" s="3"/>
      <c r="K982" s="3"/>
    </row>
    <row r="983" spans="8:11" ht="12.75" customHeight="1" x14ac:dyDescent="0.2">
      <c r="H983" s="3"/>
      <c r="K983" s="3"/>
    </row>
    <row r="984" spans="8:11" ht="12.75" customHeight="1" x14ac:dyDescent="0.2">
      <c r="H984" s="3"/>
      <c r="K984" s="3"/>
    </row>
    <row r="985" spans="8:11" ht="12.75" customHeight="1" x14ac:dyDescent="0.2">
      <c r="H985" s="3"/>
      <c r="K985" s="3"/>
    </row>
    <row r="986" spans="8:11" ht="12.75" customHeight="1" x14ac:dyDescent="0.2">
      <c r="H986" s="3"/>
      <c r="K986" s="3"/>
    </row>
    <row r="987" spans="8:11" ht="12.75" customHeight="1" x14ac:dyDescent="0.2">
      <c r="H987" s="3"/>
      <c r="K987" s="3"/>
    </row>
    <row r="988" spans="8:11" ht="12.75" customHeight="1" x14ac:dyDescent="0.2">
      <c r="H988" s="3"/>
      <c r="K988" s="3"/>
    </row>
    <row r="989" spans="8:11" ht="12.75" customHeight="1" x14ac:dyDescent="0.2">
      <c r="H989" s="3"/>
      <c r="K989" s="3"/>
    </row>
    <row r="990" spans="8:11" ht="12.75" customHeight="1" x14ac:dyDescent="0.2">
      <c r="H990" s="3"/>
      <c r="K990" s="3"/>
    </row>
    <row r="991" spans="8:11" ht="12.75" customHeight="1" x14ac:dyDescent="0.2">
      <c r="H991" s="3"/>
      <c r="K991" s="3"/>
    </row>
    <row r="992" spans="8:11" ht="12.75" customHeight="1" x14ac:dyDescent="0.2">
      <c r="H992" s="3"/>
      <c r="K992" s="3"/>
    </row>
    <row r="993" spans="8:11" ht="12.75" customHeight="1" x14ac:dyDescent="0.2">
      <c r="H993" s="3"/>
      <c r="K993" s="3"/>
    </row>
    <row r="994" spans="8:11" ht="12.75" customHeight="1" x14ac:dyDescent="0.2">
      <c r="H994" s="3"/>
      <c r="K994" s="3"/>
    </row>
    <row r="995" spans="8:11" ht="12.75" customHeight="1" x14ac:dyDescent="0.2">
      <c r="H995" s="3"/>
      <c r="K995" s="3"/>
    </row>
    <row r="996" spans="8:11" ht="12.75" customHeight="1" x14ac:dyDescent="0.2">
      <c r="H996" s="3"/>
      <c r="K996" s="3"/>
    </row>
    <row r="997" spans="8:11" ht="12.75" customHeight="1" x14ac:dyDescent="0.2">
      <c r="H997" s="3"/>
      <c r="K997" s="3"/>
    </row>
    <row r="998" spans="8:11" ht="12.75" customHeight="1" x14ac:dyDescent="0.2">
      <c r="H998" s="3"/>
      <c r="K998" s="3"/>
    </row>
    <row r="999" spans="8:11" ht="12.75" customHeight="1" x14ac:dyDescent="0.2">
      <c r="H999" s="3"/>
      <c r="K999" s="3"/>
    </row>
    <row r="1000" spans="8:11" ht="12.75" customHeight="1" x14ac:dyDescent="0.2">
      <c r="H1000" s="3"/>
      <c r="K1000" s="3"/>
    </row>
    <row r="1001" spans="8:11" ht="12.75" customHeight="1" x14ac:dyDescent="0.2">
      <c r="H1001" s="3"/>
      <c r="K1001" s="3"/>
    </row>
    <row r="1002" spans="8:11" ht="12.75" customHeight="1" x14ac:dyDescent="0.2">
      <c r="H1002" s="3"/>
      <c r="K1002" s="3"/>
    </row>
    <row r="1003" spans="8:11" ht="12.75" customHeight="1" x14ac:dyDescent="0.2">
      <c r="H1003" s="3"/>
      <c r="K1003" s="3"/>
    </row>
    <row r="1004" spans="8:11" ht="12.75" customHeight="1" x14ac:dyDescent="0.2">
      <c r="H1004" s="3"/>
      <c r="K1004" s="3"/>
    </row>
    <row r="1005" spans="8:11" ht="12.75" customHeight="1" x14ac:dyDescent="0.2">
      <c r="H1005" s="3"/>
      <c r="K1005" s="3"/>
    </row>
    <row r="1006" spans="8:11" ht="12.75" customHeight="1" x14ac:dyDescent="0.2">
      <c r="H1006" s="3"/>
      <c r="K1006" s="3"/>
    </row>
    <row r="1007" spans="8:11" ht="12.75" customHeight="1" x14ac:dyDescent="0.2">
      <c r="H1007" s="3"/>
      <c r="K1007" s="3"/>
    </row>
    <row r="1008" spans="8:11" ht="12.75" customHeight="1" x14ac:dyDescent="0.2">
      <c r="H1008" s="3"/>
      <c r="K1008" s="3"/>
    </row>
    <row r="1009" spans="8:11" ht="12.75" customHeight="1" x14ac:dyDescent="0.2">
      <c r="H1009" s="3"/>
      <c r="K1009" s="3"/>
    </row>
    <row r="1010" spans="8:11" ht="12.75" customHeight="1" x14ac:dyDescent="0.2">
      <c r="H1010" s="3"/>
      <c r="K1010" s="3"/>
    </row>
  </sheetData>
  <mergeCells count="8">
    <mergeCell ref="B103:G103"/>
    <mergeCell ref="I103:M103"/>
    <mergeCell ref="P103:S103"/>
    <mergeCell ref="A6:L6"/>
    <mergeCell ref="A7:S7"/>
    <mergeCell ref="A8:S8"/>
    <mergeCell ref="A9:S9"/>
    <mergeCell ref="A10:S10"/>
  </mergeCells>
  <phoneticPr fontId="113" type="noConversion"/>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4"/>
  <sheetViews>
    <sheetView view="pageBreakPreview" topLeftCell="A76" zoomScaleNormal="130" zoomScaleSheetLayoutView="100" workbookViewId="0">
      <selection activeCell="C75" sqref="C75"/>
    </sheetView>
  </sheetViews>
  <sheetFormatPr baseColWidth="10" defaultColWidth="14.42578125" defaultRowHeight="15" customHeight="1" x14ac:dyDescent="0.2"/>
  <cols>
    <col min="1" max="1" width="4.7109375" customWidth="1"/>
    <col min="2" max="2" width="13" customWidth="1"/>
    <col min="3" max="3" width="6.85546875" customWidth="1"/>
    <col min="4" max="4" width="7.140625" customWidth="1"/>
    <col min="5" max="5" width="12.5703125" customWidth="1"/>
    <col min="6" max="6" width="7" customWidth="1"/>
    <col min="7" max="7" width="13.42578125" customWidth="1"/>
    <col min="8" max="8" width="31.140625" customWidth="1"/>
    <col min="9" max="9" width="20.85546875" customWidth="1"/>
    <col min="10" max="10" width="20.42578125" customWidth="1"/>
    <col min="11" max="11" width="26.85546875" customWidth="1"/>
    <col min="12" max="12" width="21.7109375" customWidth="1"/>
    <col min="13" max="13" width="5.42578125" customWidth="1"/>
    <col min="14" max="14" width="16.7109375" customWidth="1"/>
    <col min="15" max="15" width="12.7109375" customWidth="1"/>
    <col min="16" max="16" width="8" customWidth="1"/>
    <col min="17" max="17" width="6.42578125" customWidth="1"/>
    <col min="18" max="18" width="14.7109375" customWidth="1"/>
    <col min="19" max="19" width="15" customWidth="1"/>
    <col min="20" max="20" width="9.140625" hidden="1" customWidth="1"/>
    <col min="21" max="21" width="8.28515625" hidden="1" customWidth="1"/>
    <col min="22" max="22" width="10.140625" hidden="1" customWidth="1"/>
    <col min="23" max="23" width="4" hidden="1" customWidth="1"/>
    <col min="24" max="26" width="9.140625" hidden="1" customWidth="1"/>
  </cols>
  <sheetData>
    <row r="1" spans="1:26" ht="14.25" customHeight="1" x14ac:dyDescent="0.2">
      <c r="A1" s="115"/>
      <c r="B1" s="116"/>
      <c r="C1" s="116"/>
      <c r="D1" s="116"/>
      <c r="E1" s="116"/>
      <c r="F1" s="116"/>
      <c r="G1" s="116"/>
      <c r="H1" s="117"/>
      <c r="I1" s="117"/>
      <c r="J1" s="117"/>
      <c r="K1" s="117"/>
      <c r="L1" s="117"/>
      <c r="M1" s="117"/>
      <c r="N1" s="117"/>
      <c r="O1" s="117"/>
      <c r="P1" s="116"/>
      <c r="Q1" s="116"/>
      <c r="R1" s="116"/>
      <c r="S1" s="116"/>
    </row>
    <row r="2" spans="1:26" ht="14.25" customHeight="1" x14ac:dyDescent="0.2">
      <c r="A2" s="116"/>
      <c r="B2" s="116"/>
      <c r="C2" s="116"/>
      <c r="D2" s="116"/>
      <c r="E2" s="116"/>
      <c r="F2" s="65"/>
      <c r="G2" s="65"/>
      <c r="H2" s="117"/>
      <c r="I2" s="118"/>
      <c r="J2" s="117"/>
      <c r="K2" s="117"/>
      <c r="L2" s="117"/>
      <c r="M2" s="117"/>
      <c r="N2" s="117"/>
      <c r="O2" s="117"/>
      <c r="P2" s="116"/>
      <c r="Q2" s="116"/>
      <c r="R2" s="116"/>
      <c r="S2" s="116"/>
    </row>
    <row r="3" spans="1:26" ht="14.25" customHeight="1" x14ac:dyDescent="0.2">
      <c r="A3" s="116"/>
      <c r="B3" s="116"/>
      <c r="C3" s="116"/>
      <c r="D3" s="116"/>
      <c r="E3" s="116"/>
      <c r="F3" s="65"/>
      <c r="G3" s="65"/>
      <c r="H3" s="117"/>
      <c r="I3" s="118"/>
      <c r="J3" s="117"/>
      <c r="K3" s="117"/>
      <c r="L3" s="117"/>
      <c r="M3" s="117"/>
      <c r="N3" s="117"/>
      <c r="O3" s="117"/>
      <c r="P3" s="116"/>
      <c r="Q3" s="116"/>
      <c r="R3" s="116"/>
      <c r="S3" s="116"/>
    </row>
    <row r="4" spans="1:26" ht="14.25" customHeight="1" x14ac:dyDescent="0.2">
      <c r="A4" s="116"/>
      <c r="B4" s="116"/>
      <c r="C4" s="116"/>
      <c r="D4" s="116"/>
      <c r="E4" s="116"/>
      <c r="F4" s="65"/>
      <c r="G4" s="65"/>
      <c r="H4" s="117"/>
      <c r="I4" s="118"/>
      <c r="J4" s="117"/>
      <c r="K4" s="117"/>
      <c r="L4" s="117"/>
      <c r="M4" s="117"/>
      <c r="N4" s="117"/>
      <c r="O4" s="117"/>
      <c r="P4" s="116"/>
      <c r="Q4" s="116"/>
      <c r="R4" s="116"/>
      <c r="S4" s="116"/>
    </row>
    <row r="5" spans="1:26" ht="14.25" customHeight="1" x14ac:dyDescent="0.2">
      <c r="A5" s="116"/>
      <c r="B5" s="116"/>
      <c r="C5" s="116"/>
      <c r="D5" s="116"/>
      <c r="E5" s="116"/>
      <c r="F5" s="65"/>
      <c r="G5" s="65"/>
      <c r="H5" s="117"/>
      <c r="I5" s="118"/>
      <c r="J5" s="117"/>
      <c r="K5" s="117"/>
      <c r="L5" s="117"/>
      <c r="M5" s="117"/>
      <c r="N5" s="117"/>
      <c r="O5" s="117"/>
      <c r="P5" s="116"/>
      <c r="Q5" s="116"/>
      <c r="R5" s="116"/>
      <c r="S5" s="116"/>
    </row>
    <row r="6" spans="1:26" ht="15" customHeight="1" x14ac:dyDescent="0.25">
      <c r="A6" s="1755" t="s">
        <v>0</v>
      </c>
      <c r="B6" s="1746"/>
      <c r="C6" s="1746"/>
      <c r="D6" s="1746"/>
      <c r="E6" s="1746"/>
      <c r="F6" s="1746"/>
      <c r="G6" s="1746"/>
      <c r="H6" s="1746"/>
      <c r="I6" s="1746"/>
      <c r="J6" s="1746"/>
      <c r="K6" s="1746"/>
      <c r="L6" s="1746"/>
      <c r="M6" s="1746"/>
      <c r="N6" s="1746"/>
      <c r="O6" s="1746"/>
      <c r="P6" s="1746"/>
      <c r="Q6" s="1746"/>
      <c r="R6" s="1746"/>
      <c r="S6" s="1747"/>
    </row>
    <row r="7" spans="1:26" ht="15" customHeight="1" x14ac:dyDescent="0.25">
      <c r="A7" s="1755" t="s">
        <v>1</v>
      </c>
      <c r="B7" s="1746"/>
      <c r="C7" s="1746"/>
      <c r="D7" s="1746"/>
      <c r="E7" s="1746"/>
      <c r="F7" s="1746"/>
      <c r="G7" s="1746"/>
      <c r="H7" s="1746"/>
      <c r="I7" s="1746"/>
      <c r="J7" s="1746"/>
      <c r="K7" s="1746"/>
      <c r="L7" s="1746"/>
      <c r="M7" s="1746"/>
      <c r="N7" s="1746"/>
      <c r="O7" s="1746"/>
      <c r="P7" s="1746"/>
      <c r="Q7" s="1746"/>
      <c r="R7" s="1746"/>
      <c r="S7" s="1747"/>
    </row>
    <row r="8" spans="1:26" ht="15" customHeight="1" x14ac:dyDescent="0.25">
      <c r="A8" s="1755" t="s">
        <v>2</v>
      </c>
      <c r="B8" s="1746"/>
      <c r="C8" s="1746"/>
      <c r="D8" s="1746"/>
      <c r="E8" s="1746"/>
      <c r="F8" s="1746"/>
      <c r="G8" s="1746"/>
      <c r="H8" s="1746"/>
      <c r="I8" s="1746"/>
      <c r="J8" s="1746"/>
      <c r="K8" s="1746"/>
      <c r="L8" s="1746"/>
      <c r="M8" s="1746"/>
      <c r="N8" s="1746"/>
      <c r="O8" s="1746"/>
      <c r="P8" s="1746"/>
      <c r="Q8" s="1746"/>
      <c r="R8" s="1746"/>
      <c r="S8" s="1747"/>
    </row>
    <row r="9" spans="1:26" ht="15" customHeight="1" x14ac:dyDescent="0.25">
      <c r="A9" s="1755" t="s">
        <v>3</v>
      </c>
      <c r="B9" s="1746"/>
      <c r="C9" s="1746"/>
      <c r="D9" s="1746"/>
      <c r="E9" s="1746"/>
      <c r="F9" s="1746"/>
      <c r="G9" s="1746"/>
      <c r="H9" s="1746"/>
      <c r="I9" s="1746"/>
      <c r="J9" s="1746"/>
      <c r="K9" s="1746"/>
      <c r="L9" s="1746"/>
      <c r="M9" s="1746"/>
      <c r="N9" s="1746"/>
      <c r="O9" s="1746"/>
      <c r="P9" s="1746"/>
      <c r="Q9" s="1746"/>
      <c r="R9" s="1746"/>
      <c r="S9" s="1747"/>
    </row>
    <row r="10" spans="1:26" ht="15" customHeight="1" x14ac:dyDescent="0.25">
      <c r="A10" s="1755" t="str">
        <f>+'DIRECCION Y SUBDIRECCION '!A9:S9</f>
        <v>30 de junio  2023</v>
      </c>
      <c r="B10" s="1746"/>
      <c r="C10" s="1746"/>
      <c r="D10" s="1746"/>
      <c r="E10" s="1746"/>
      <c r="F10" s="1746"/>
      <c r="G10" s="1746"/>
      <c r="H10" s="1746"/>
      <c r="I10" s="1746"/>
      <c r="J10" s="1746"/>
      <c r="K10" s="1746"/>
      <c r="L10" s="1746"/>
      <c r="M10" s="1746"/>
      <c r="N10" s="1746"/>
      <c r="O10" s="1746"/>
      <c r="P10" s="1746"/>
      <c r="Q10" s="1746"/>
      <c r="R10" s="1746"/>
      <c r="S10" s="1747"/>
    </row>
    <row r="11" spans="1:26" ht="15" customHeight="1" x14ac:dyDescent="0.25">
      <c r="A11" s="119"/>
      <c r="B11" s="119"/>
      <c r="C11" s="119"/>
      <c r="D11" s="119"/>
      <c r="E11" s="119"/>
      <c r="F11" s="119"/>
      <c r="G11" s="119"/>
      <c r="H11" s="120"/>
      <c r="I11" s="120"/>
      <c r="J11" s="120"/>
      <c r="K11" s="120"/>
      <c r="L11" s="120"/>
      <c r="M11" s="120"/>
      <c r="N11" s="120"/>
      <c r="O11" s="120"/>
      <c r="P11" s="119"/>
      <c r="Q11" s="119"/>
      <c r="R11" s="119"/>
      <c r="S11" s="119"/>
      <c r="V11" s="109" t="s">
        <v>109</v>
      </c>
    </row>
    <row r="12" spans="1:26" ht="45" customHeight="1" x14ac:dyDescent="0.2">
      <c r="A12" s="121" t="s">
        <v>6</v>
      </c>
      <c r="B12" s="121" t="s">
        <v>7</v>
      </c>
      <c r="C12" s="122" t="s">
        <v>110</v>
      </c>
      <c r="D12" s="122" t="s">
        <v>9</v>
      </c>
      <c r="E12" s="122" t="s">
        <v>10</v>
      </c>
      <c r="F12" s="121" t="s">
        <v>11</v>
      </c>
      <c r="G12" s="121" t="s">
        <v>12</v>
      </c>
      <c r="H12" s="123" t="s">
        <v>13</v>
      </c>
      <c r="I12" s="123" t="s">
        <v>14</v>
      </c>
      <c r="J12" s="123" t="s">
        <v>15</v>
      </c>
      <c r="K12" s="123" t="s">
        <v>16</v>
      </c>
      <c r="L12" s="123" t="s">
        <v>17</v>
      </c>
      <c r="M12" s="123" t="s">
        <v>18</v>
      </c>
      <c r="N12" s="123" t="s">
        <v>19</v>
      </c>
      <c r="O12" s="123" t="s">
        <v>20</v>
      </c>
      <c r="P12" s="124" t="s">
        <v>21</v>
      </c>
      <c r="Q12" s="123" t="s">
        <v>22</v>
      </c>
      <c r="R12" s="124" t="str">
        <f>+'DIRECCION Y SUBDIRECCION '!R11</f>
        <v>DEPRECIACION ACUMULADA 30/06/23</v>
      </c>
      <c r="S12" s="124" t="s">
        <v>23</v>
      </c>
      <c r="T12" s="92" t="s">
        <v>24</v>
      </c>
      <c r="U12" s="14"/>
      <c r="V12" s="125">
        <v>45107</v>
      </c>
      <c r="W12" s="14"/>
      <c r="X12" s="14"/>
      <c r="Y12" s="14"/>
      <c r="Z12" s="14"/>
    </row>
    <row r="13" spans="1:26" ht="15" customHeight="1" x14ac:dyDescent="0.25">
      <c r="A13" s="126">
        <v>1</v>
      </c>
      <c r="B13" s="127">
        <v>36889</v>
      </c>
      <c r="C13" s="1464" t="s">
        <v>371</v>
      </c>
      <c r="D13" s="128">
        <v>26</v>
      </c>
      <c r="E13" s="128" t="s">
        <v>126</v>
      </c>
      <c r="F13" s="128">
        <v>620649</v>
      </c>
      <c r="G13" s="128">
        <v>1</v>
      </c>
      <c r="H13" s="129" t="s">
        <v>127</v>
      </c>
      <c r="I13" s="130" t="s">
        <v>128</v>
      </c>
      <c r="J13" s="130" t="s">
        <v>129</v>
      </c>
      <c r="K13" s="130" t="s">
        <v>130</v>
      </c>
      <c r="L13" s="131">
        <v>3259.99</v>
      </c>
      <c r="M13" s="132">
        <v>5</v>
      </c>
      <c r="N13" s="133"/>
      <c r="O13" s="133"/>
      <c r="P13" s="134">
        <v>5</v>
      </c>
      <c r="Q13" s="134"/>
      <c r="R13" s="135">
        <v>3259.99</v>
      </c>
      <c r="S13" s="135">
        <f t="shared" ref="S13:S22" si="0">IF(M13=0,"N/A",+L13-R13)</f>
        <v>0</v>
      </c>
      <c r="T13" s="103">
        <v>617</v>
      </c>
      <c r="V13" s="136"/>
    </row>
    <row r="14" spans="1:26" ht="15" customHeight="1" x14ac:dyDescent="0.25">
      <c r="A14" s="126">
        <v>2</v>
      </c>
      <c r="B14" s="127">
        <v>40095</v>
      </c>
      <c r="C14" s="1464" t="s">
        <v>371</v>
      </c>
      <c r="D14" s="128">
        <v>26</v>
      </c>
      <c r="E14" s="128" t="s">
        <v>35</v>
      </c>
      <c r="F14" s="137"/>
      <c r="G14" s="128">
        <v>1</v>
      </c>
      <c r="H14" s="138" t="s">
        <v>131</v>
      </c>
      <c r="I14" s="130" t="s">
        <v>132</v>
      </c>
      <c r="J14" s="130" t="s">
        <v>56</v>
      </c>
      <c r="K14" s="139" t="s">
        <v>133</v>
      </c>
      <c r="L14" s="131">
        <v>17971.400000000001</v>
      </c>
      <c r="M14" s="132">
        <v>3</v>
      </c>
      <c r="N14" s="133">
        <v>0</v>
      </c>
      <c r="O14" s="133">
        <f>IF(M14=0,"N/A",+N14/12)</f>
        <v>0</v>
      </c>
      <c r="P14" s="134">
        <v>3</v>
      </c>
      <c r="Q14" s="134"/>
      <c r="R14" s="135">
        <v>17971.400000000001</v>
      </c>
      <c r="S14" s="135">
        <f t="shared" si="0"/>
        <v>0</v>
      </c>
      <c r="T14" s="103">
        <v>614</v>
      </c>
    </row>
    <row r="15" spans="1:26" ht="15.75" customHeight="1" x14ac:dyDescent="0.25">
      <c r="A15" s="126">
        <v>3</v>
      </c>
      <c r="B15" s="127">
        <v>40310</v>
      </c>
      <c r="C15" s="1464" t="s">
        <v>371</v>
      </c>
      <c r="D15" s="128">
        <v>26</v>
      </c>
      <c r="E15" s="128" t="s">
        <v>35</v>
      </c>
      <c r="F15" s="137">
        <v>620741</v>
      </c>
      <c r="G15" s="128">
        <v>1</v>
      </c>
      <c r="H15" s="129" t="s">
        <v>134</v>
      </c>
      <c r="I15" s="130" t="s">
        <v>135</v>
      </c>
      <c r="J15" s="130" t="s">
        <v>136</v>
      </c>
      <c r="K15" s="130" t="s">
        <v>137</v>
      </c>
      <c r="L15" s="131">
        <v>6339.4</v>
      </c>
      <c r="M15" s="132">
        <v>3</v>
      </c>
      <c r="N15" s="133"/>
      <c r="O15" s="133"/>
      <c r="P15" s="134">
        <v>3</v>
      </c>
      <c r="Q15" s="134"/>
      <c r="R15" s="135">
        <v>6339.4</v>
      </c>
      <c r="S15" s="135">
        <f t="shared" si="0"/>
        <v>0</v>
      </c>
      <c r="T15" s="103">
        <v>614</v>
      </c>
    </row>
    <row r="16" spans="1:26" ht="16.5" customHeight="1" x14ac:dyDescent="0.25">
      <c r="A16" s="126">
        <v>4</v>
      </c>
      <c r="B16" s="127">
        <v>40310</v>
      </c>
      <c r="C16" s="1464" t="s">
        <v>371</v>
      </c>
      <c r="D16" s="128">
        <v>26</v>
      </c>
      <c r="E16" s="128" t="s">
        <v>35</v>
      </c>
      <c r="F16" s="137">
        <v>620739</v>
      </c>
      <c r="G16" s="128">
        <v>1</v>
      </c>
      <c r="H16" s="129" t="s">
        <v>41</v>
      </c>
      <c r="I16" s="140"/>
      <c r="J16" s="130" t="s">
        <v>138</v>
      </c>
      <c r="K16" s="130" t="s">
        <v>137</v>
      </c>
      <c r="L16" s="131">
        <v>11136</v>
      </c>
      <c r="M16" s="132">
        <v>3</v>
      </c>
      <c r="N16" s="133"/>
      <c r="O16" s="133"/>
      <c r="P16" s="134">
        <v>3</v>
      </c>
      <c r="Q16" s="134"/>
      <c r="R16" s="135">
        <v>11136</v>
      </c>
      <c r="S16" s="135">
        <f t="shared" si="0"/>
        <v>0</v>
      </c>
      <c r="T16" s="103">
        <v>614</v>
      </c>
    </row>
    <row r="17" spans="1:20" ht="15" customHeight="1" x14ac:dyDescent="0.25">
      <c r="A17" s="126">
        <v>5</v>
      </c>
      <c r="B17" s="127">
        <v>40576</v>
      </c>
      <c r="C17" s="1464" t="s">
        <v>371</v>
      </c>
      <c r="D17" s="128">
        <v>26</v>
      </c>
      <c r="E17" s="128" t="s">
        <v>35</v>
      </c>
      <c r="F17" s="141">
        <v>620572</v>
      </c>
      <c r="G17" s="128">
        <v>1</v>
      </c>
      <c r="H17" s="129" t="s">
        <v>139</v>
      </c>
      <c r="I17" s="130" t="s">
        <v>140</v>
      </c>
      <c r="J17" s="130" t="s">
        <v>141</v>
      </c>
      <c r="K17" s="130" t="s">
        <v>142</v>
      </c>
      <c r="L17" s="131">
        <v>6324.99</v>
      </c>
      <c r="M17" s="132">
        <v>10</v>
      </c>
      <c r="N17" s="133">
        <v>0</v>
      </c>
      <c r="O17" s="133">
        <v>0</v>
      </c>
      <c r="P17" s="134">
        <f>+DATEDIF($B17,$V$12,"y")</f>
        <v>12</v>
      </c>
      <c r="Q17" s="134">
        <f>+DATEDIF($B17,$V$12,"ym")</f>
        <v>4</v>
      </c>
      <c r="R17" s="135">
        <v>6324.99</v>
      </c>
      <c r="S17" s="135">
        <f t="shared" si="0"/>
        <v>0</v>
      </c>
      <c r="T17" s="103">
        <v>614</v>
      </c>
    </row>
    <row r="18" spans="1:20" ht="20.25" customHeight="1" x14ac:dyDescent="0.25">
      <c r="A18" s="126">
        <v>6</v>
      </c>
      <c r="B18" s="142">
        <v>40743</v>
      </c>
      <c r="C18" s="1464" t="s">
        <v>371</v>
      </c>
      <c r="D18" s="128">
        <v>26</v>
      </c>
      <c r="E18" s="143" t="s">
        <v>35</v>
      </c>
      <c r="F18" s="144">
        <v>620652</v>
      </c>
      <c r="G18" s="143">
        <v>1</v>
      </c>
      <c r="H18" s="145" t="s">
        <v>143</v>
      </c>
      <c r="I18" s="130"/>
      <c r="J18" s="130" t="s">
        <v>144</v>
      </c>
      <c r="K18" s="130" t="s">
        <v>142</v>
      </c>
      <c r="L18" s="146">
        <v>12500</v>
      </c>
      <c r="M18" s="132">
        <v>3</v>
      </c>
      <c r="N18" s="133">
        <v>0</v>
      </c>
      <c r="O18" s="133">
        <f t="shared" ref="O18:O19" si="1">IF(M18=0,"N/A",+N18/12)</f>
        <v>0</v>
      </c>
      <c r="P18" s="134">
        <v>3</v>
      </c>
      <c r="Q18" s="134"/>
      <c r="R18" s="135">
        <v>12500</v>
      </c>
      <c r="S18" s="135">
        <f t="shared" si="0"/>
        <v>0</v>
      </c>
      <c r="T18" s="103">
        <v>614</v>
      </c>
    </row>
    <row r="19" spans="1:20" ht="18" customHeight="1" x14ac:dyDescent="0.25">
      <c r="A19" s="126">
        <v>7</v>
      </c>
      <c r="B19" s="147">
        <v>40792</v>
      </c>
      <c r="C19" s="1464" t="s">
        <v>371</v>
      </c>
      <c r="D19" s="128">
        <v>26</v>
      </c>
      <c r="E19" s="148" t="s">
        <v>35</v>
      </c>
      <c r="F19" s="141">
        <v>620660</v>
      </c>
      <c r="G19" s="148">
        <v>1</v>
      </c>
      <c r="H19" s="149" t="s">
        <v>62</v>
      </c>
      <c r="I19" s="130" t="s">
        <v>145</v>
      </c>
      <c r="J19" s="130" t="s">
        <v>64</v>
      </c>
      <c r="K19" s="130" t="s">
        <v>142</v>
      </c>
      <c r="L19" s="150">
        <v>1895</v>
      </c>
      <c r="M19" s="132">
        <v>10</v>
      </c>
      <c r="N19" s="133">
        <v>0</v>
      </c>
      <c r="O19" s="133">
        <f t="shared" si="1"/>
        <v>0</v>
      </c>
      <c r="P19" s="134">
        <f t="shared" ref="P19:P82" si="2">+DATEDIF($B19,$V$12,"y")</f>
        <v>11</v>
      </c>
      <c r="Q19" s="134">
        <v>0</v>
      </c>
      <c r="R19" s="135">
        <v>1895</v>
      </c>
      <c r="S19" s="135">
        <f t="shared" si="0"/>
        <v>0</v>
      </c>
      <c r="T19" s="103">
        <v>614</v>
      </c>
    </row>
    <row r="20" spans="1:20" s="890" customFormat="1" ht="17.25" customHeight="1" x14ac:dyDescent="0.25">
      <c r="A20" s="126">
        <v>8</v>
      </c>
      <c r="B20" s="1546">
        <v>41331</v>
      </c>
      <c r="C20" s="1547" t="s">
        <v>371</v>
      </c>
      <c r="D20" s="1163">
        <v>26</v>
      </c>
      <c r="E20" s="1548" t="s">
        <v>68</v>
      </c>
      <c r="F20" s="1549">
        <v>620683</v>
      </c>
      <c r="G20" s="1163">
        <v>1</v>
      </c>
      <c r="H20" s="1550" t="s">
        <v>115</v>
      </c>
      <c r="I20" s="1165"/>
      <c r="J20" s="1165" t="s">
        <v>116</v>
      </c>
      <c r="K20" s="1165" t="s">
        <v>146</v>
      </c>
      <c r="L20" s="1166">
        <v>3803.67</v>
      </c>
      <c r="M20" s="1167">
        <v>10</v>
      </c>
      <c r="N20" s="1170">
        <f t="shared" ref="N20" si="3">IF(M20=0,"N/A",+L20/M20)</f>
        <v>380.36700000000002</v>
      </c>
      <c r="O20" s="1170">
        <v>0</v>
      </c>
      <c r="P20" s="1171">
        <f t="shared" si="2"/>
        <v>10</v>
      </c>
      <c r="Q20" s="1171">
        <f>+DATEDIF($B20,$V$12,"ym")</f>
        <v>4</v>
      </c>
      <c r="R20" s="897">
        <f t="shared" ref="R20" si="4">IF(M20=0,"N/A",+N20*P20+O20*Q20)</f>
        <v>3803.67</v>
      </c>
      <c r="S20" s="897">
        <f t="shared" si="0"/>
        <v>0</v>
      </c>
      <c r="T20" s="908">
        <v>617</v>
      </c>
    </row>
    <row r="21" spans="1:20" s="890" customFormat="1" ht="15" customHeight="1" x14ac:dyDescent="0.25">
      <c r="A21" s="126">
        <v>9</v>
      </c>
      <c r="B21" s="1546">
        <v>41425</v>
      </c>
      <c r="C21" s="1547" t="s">
        <v>371</v>
      </c>
      <c r="D21" s="1163">
        <v>26</v>
      </c>
      <c r="E21" s="1163" t="s">
        <v>35</v>
      </c>
      <c r="F21" s="1549">
        <v>620664</v>
      </c>
      <c r="G21" s="1163">
        <v>1</v>
      </c>
      <c r="H21" s="1164" t="s">
        <v>147</v>
      </c>
      <c r="I21" s="1165" t="s">
        <v>148</v>
      </c>
      <c r="J21" s="1165" t="s">
        <v>149</v>
      </c>
      <c r="K21" s="1165" t="s">
        <v>137</v>
      </c>
      <c r="L21" s="1166">
        <v>4307</v>
      </c>
      <c r="M21" s="1167">
        <v>3</v>
      </c>
      <c r="N21" s="1170">
        <v>0</v>
      </c>
      <c r="O21" s="1170">
        <v>0</v>
      </c>
      <c r="P21" s="1171">
        <f t="shared" si="2"/>
        <v>10</v>
      </c>
      <c r="Q21" s="1171">
        <f t="shared" ref="Q21:Q82" si="5">+DATEDIF($B21,$V$12,"ym")</f>
        <v>0</v>
      </c>
      <c r="R21" s="897">
        <v>4307</v>
      </c>
      <c r="S21" s="897">
        <f t="shared" si="0"/>
        <v>0</v>
      </c>
      <c r="T21" s="908">
        <v>614</v>
      </c>
    </row>
    <row r="22" spans="1:20" s="890" customFormat="1" ht="15" customHeight="1" x14ac:dyDescent="0.25">
      <c r="A22" s="126">
        <v>10</v>
      </c>
      <c r="B22" s="1546">
        <v>41547</v>
      </c>
      <c r="C22" s="1547" t="s">
        <v>371</v>
      </c>
      <c r="D22" s="1163">
        <v>26</v>
      </c>
      <c r="E22" s="1551" t="s">
        <v>25</v>
      </c>
      <c r="F22" s="1549">
        <v>620696</v>
      </c>
      <c r="G22" s="1551">
        <v>1</v>
      </c>
      <c r="H22" s="1550" t="s">
        <v>150</v>
      </c>
      <c r="I22" s="1165"/>
      <c r="J22" s="1165"/>
      <c r="K22" s="1165" t="s">
        <v>130</v>
      </c>
      <c r="L22" s="1166">
        <v>1740</v>
      </c>
      <c r="M22" s="1552">
        <v>10</v>
      </c>
      <c r="N22" s="1553">
        <f>IF(M22=0,"N/A",+L22/M22)</f>
        <v>174</v>
      </c>
      <c r="O22" s="1553">
        <f>IF(M22=0,"N/A",+N22/12)</f>
        <v>14.5</v>
      </c>
      <c r="P22" s="1171">
        <f t="shared" si="2"/>
        <v>9</v>
      </c>
      <c r="Q22" s="1171">
        <f t="shared" si="5"/>
        <v>9</v>
      </c>
      <c r="R22" s="1554">
        <f>IF(M22=0,"N/A",+N22*P22+O22*Q22)</f>
        <v>1696.5</v>
      </c>
      <c r="S22" s="1554">
        <f t="shared" si="0"/>
        <v>43.5</v>
      </c>
      <c r="T22" s="908">
        <v>617</v>
      </c>
    </row>
    <row r="23" spans="1:20" ht="32.25" customHeight="1" x14ac:dyDescent="0.25">
      <c r="A23" s="126">
        <v>11</v>
      </c>
      <c r="B23" s="127">
        <v>42075</v>
      </c>
      <c r="C23" s="1464" t="s">
        <v>371</v>
      </c>
      <c r="D23" s="128">
        <v>26</v>
      </c>
      <c r="E23" s="128" t="s">
        <v>35</v>
      </c>
      <c r="F23" s="141">
        <v>620700</v>
      </c>
      <c r="G23" s="128">
        <v>1</v>
      </c>
      <c r="H23" s="138" t="s">
        <v>151</v>
      </c>
      <c r="I23" s="130"/>
      <c r="J23" s="130" t="s">
        <v>56</v>
      </c>
      <c r="K23" s="139" t="s">
        <v>152</v>
      </c>
      <c r="L23" s="131">
        <v>9536</v>
      </c>
      <c r="M23" s="132">
        <v>3</v>
      </c>
      <c r="N23" s="133">
        <f t="shared" ref="N23" si="6">IF(M23=0,"N/A",+L23/M23)</f>
        <v>3178.6666666666665</v>
      </c>
      <c r="O23" s="133">
        <f t="shared" ref="O23" si="7">IF(M23=0,"N/A",+N23/12)</f>
        <v>264.88888888888886</v>
      </c>
      <c r="P23" s="1171">
        <f t="shared" si="2"/>
        <v>8</v>
      </c>
      <c r="Q23" s="1171">
        <f t="shared" si="5"/>
        <v>3</v>
      </c>
      <c r="R23" s="135">
        <v>9536</v>
      </c>
      <c r="S23" s="135">
        <v>0</v>
      </c>
      <c r="T23" s="103">
        <v>614</v>
      </c>
    </row>
    <row r="24" spans="1:20" ht="18.75" customHeight="1" x14ac:dyDescent="0.25">
      <c r="A24" s="126">
        <v>12</v>
      </c>
      <c r="B24" s="127">
        <v>40743</v>
      </c>
      <c r="C24" s="1464" t="s">
        <v>371</v>
      </c>
      <c r="D24" s="128">
        <v>26</v>
      </c>
      <c r="E24" s="128" t="s">
        <v>35</v>
      </c>
      <c r="F24" s="141">
        <v>620699</v>
      </c>
      <c r="G24" s="128">
        <v>1</v>
      </c>
      <c r="H24" s="129" t="s">
        <v>143</v>
      </c>
      <c r="I24" s="153"/>
      <c r="J24" s="153"/>
      <c r="K24" s="130" t="s">
        <v>153</v>
      </c>
      <c r="L24" s="131">
        <v>12500</v>
      </c>
      <c r="M24" s="132">
        <v>3</v>
      </c>
      <c r="N24" s="133">
        <v>0</v>
      </c>
      <c r="O24" s="133">
        <v>0</v>
      </c>
      <c r="P24" s="1171">
        <f t="shared" si="2"/>
        <v>11</v>
      </c>
      <c r="Q24" s="1171">
        <f t="shared" si="5"/>
        <v>11</v>
      </c>
      <c r="R24" s="135">
        <v>12500</v>
      </c>
      <c r="S24" s="135">
        <v>0</v>
      </c>
      <c r="T24" s="103">
        <v>614</v>
      </c>
    </row>
    <row r="25" spans="1:20" ht="30" customHeight="1" x14ac:dyDescent="0.25">
      <c r="A25" s="126">
        <v>13</v>
      </c>
      <c r="B25" s="127">
        <v>39519</v>
      </c>
      <c r="C25" s="1464" t="s">
        <v>371</v>
      </c>
      <c r="D25" s="128">
        <v>26</v>
      </c>
      <c r="E25" s="128" t="s">
        <v>35</v>
      </c>
      <c r="F25" s="141">
        <v>620697</v>
      </c>
      <c r="G25" s="128">
        <v>1</v>
      </c>
      <c r="H25" s="138" t="s">
        <v>154</v>
      </c>
      <c r="I25" s="130" t="s">
        <v>155</v>
      </c>
      <c r="J25" s="130" t="s">
        <v>156</v>
      </c>
      <c r="K25" s="139" t="s">
        <v>152</v>
      </c>
      <c r="L25" s="131">
        <v>5323.43</v>
      </c>
      <c r="M25" s="132">
        <v>3</v>
      </c>
      <c r="N25" s="152">
        <f t="shared" ref="N25:N26" si="8">IF(M25=0,"N/A",+L25/M25)</f>
        <v>1774.4766666666667</v>
      </c>
      <c r="O25" s="152">
        <f t="shared" ref="O25:O26" si="9">IF(M25=0,"N/A",+N25/12)</f>
        <v>147.87305555555557</v>
      </c>
      <c r="P25" s="1171">
        <f t="shared" si="2"/>
        <v>15</v>
      </c>
      <c r="Q25" s="1171">
        <f t="shared" si="5"/>
        <v>3</v>
      </c>
      <c r="R25" s="135">
        <v>5323.43</v>
      </c>
      <c r="S25" s="135">
        <f t="shared" ref="S25:S31" si="10">IF(M25=0,"N/A",+L25-R25)</f>
        <v>0</v>
      </c>
      <c r="T25" s="103">
        <v>614</v>
      </c>
    </row>
    <row r="26" spans="1:20" ht="18.75" customHeight="1" x14ac:dyDescent="0.25">
      <c r="A26" s="126">
        <v>14</v>
      </c>
      <c r="B26" s="127">
        <v>42197</v>
      </c>
      <c r="C26" s="1464" t="s">
        <v>371</v>
      </c>
      <c r="D26" s="128">
        <v>26</v>
      </c>
      <c r="E26" s="128" t="s">
        <v>35</v>
      </c>
      <c r="F26" s="141">
        <v>620701</v>
      </c>
      <c r="G26" s="128">
        <v>1</v>
      </c>
      <c r="H26" s="129" t="s">
        <v>157</v>
      </c>
      <c r="I26" s="153" t="s">
        <v>158</v>
      </c>
      <c r="J26" s="153" t="s">
        <v>64</v>
      </c>
      <c r="K26" s="139" t="s">
        <v>152</v>
      </c>
      <c r="L26" s="131">
        <v>2906</v>
      </c>
      <c r="M26" s="132">
        <v>3</v>
      </c>
      <c r="N26" s="133">
        <f t="shared" si="8"/>
        <v>968.66666666666663</v>
      </c>
      <c r="O26" s="133">
        <f t="shared" si="9"/>
        <v>80.722222222222214</v>
      </c>
      <c r="P26" s="1171">
        <f t="shared" si="2"/>
        <v>7</v>
      </c>
      <c r="Q26" s="1171">
        <f t="shared" si="5"/>
        <v>11</v>
      </c>
      <c r="R26" s="135">
        <v>2906</v>
      </c>
      <c r="S26" s="135">
        <f t="shared" si="10"/>
        <v>0</v>
      </c>
      <c r="T26" s="103">
        <v>614</v>
      </c>
    </row>
    <row r="27" spans="1:20" ht="18.75" customHeight="1" x14ac:dyDescent="0.25">
      <c r="A27" s="126">
        <v>15</v>
      </c>
      <c r="B27" s="127">
        <v>42197</v>
      </c>
      <c r="C27" s="1464" t="s">
        <v>371</v>
      </c>
      <c r="D27" s="128">
        <v>26</v>
      </c>
      <c r="E27" s="128" t="s">
        <v>35</v>
      </c>
      <c r="F27" s="128">
        <v>620740</v>
      </c>
      <c r="G27" s="128">
        <v>1</v>
      </c>
      <c r="H27" s="129" t="s">
        <v>157</v>
      </c>
      <c r="I27" s="130" t="s">
        <v>159</v>
      </c>
      <c r="J27" s="130" t="s">
        <v>64</v>
      </c>
      <c r="K27" s="130" t="s">
        <v>137</v>
      </c>
      <c r="L27" s="131">
        <v>2906</v>
      </c>
      <c r="M27" s="132">
        <v>3</v>
      </c>
      <c r="N27" s="133">
        <v>0</v>
      </c>
      <c r="O27" s="133">
        <v>0</v>
      </c>
      <c r="P27" s="1171">
        <f t="shared" si="2"/>
        <v>7</v>
      </c>
      <c r="Q27" s="1171">
        <f t="shared" si="5"/>
        <v>11</v>
      </c>
      <c r="R27" s="135">
        <v>2906</v>
      </c>
      <c r="S27" s="135">
        <f t="shared" si="10"/>
        <v>0</v>
      </c>
      <c r="T27" s="103">
        <v>614</v>
      </c>
    </row>
    <row r="28" spans="1:20" ht="18.75" customHeight="1" x14ac:dyDescent="0.25">
      <c r="A28" s="126">
        <v>16</v>
      </c>
      <c r="B28" s="127">
        <v>42197</v>
      </c>
      <c r="C28" s="1464" t="s">
        <v>371</v>
      </c>
      <c r="D28" s="128">
        <v>26</v>
      </c>
      <c r="E28" s="128" t="s">
        <v>35</v>
      </c>
      <c r="F28" s="141">
        <v>620648</v>
      </c>
      <c r="G28" s="128">
        <v>1</v>
      </c>
      <c r="H28" s="138" t="s">
        <v>160</v>
      </c>
      <c r="I28" s="154" t="s">
        <v>161</v>
      </c>
      <c r="J28" s="153" t="s">
        <v>162</v>
      </c>
      <c r="K28" s="130" t="s">
        <v>146</v>
      </c>
      <c r="L28" s="131">
        <v>6500</v>
      </c>
      <c r="M28" s="155">
        <v>3</v>
      </c>
      <c r="N28" s="152">
        <f t="shared" ref="N28:N29" si="11">IF(M28=0,"N/A",+L28/M28)</f>
        <v>2166.6666666666665</v>
      </c>
      <c r="O28" s="152">
        <f t="shared" ref="O28:O29" si="12">IF(M28=0,"N/A",+N28/12)</f>
        <v>180.55555555555554</v>
      </c>
      <c r="P28" s="1171">
        <f t="shared" si="2"/>
        <v>7</v>
      </c>
      <c r="Q28" s="1171">
        <f t="shared" si="5"/>
        <v>11</v>
      </c>
      <c r="R28" s="135">
        <v>6500</v>
      </c>
      <c r="S28" s="135">
        <f t="shared" si="10"/>
        <v>0</v>
      </c>
      <c r="T28" s="103">
        <v>614</v>
      </c>
    </row>
    <row r="29" spans="1:20" ht="18.75" customHeight="1" x14ac:dyDescent="0.25">
      <c r="A29" s="126">
        <v>17</v>
      </c>
      <c r="B29" s="127">
        <v>42197</v>
      </c>
      <c r="C29" s="1464" t="s">
        <v>371</v>
      </c>
      <c r="D29" s="128">
        <v>26</v>
      </c>
      <c r="E29" s="128" t="s">
        <v>35</v>
      </c>
      <c r="F29" s="141">
        <v>620655</v>
      </c>
      <c r="G29" s="128"/>
      <c r="H29" s="103" t="s">
        <v>163</v>
      </c>
      <c r="I29" s="153">
        <v>1409</v>
      </c>
      <c r="J29" s="153" t="s">
        <v>164</v>
      </c>
      <c r="K29" s="130" t="s">
        <v>146</v>
      </c>
      <c r="L29" s="131">
        <v>2500</v>
      </c>
      <c r="M29" s="132">
        <v>3</v>
      </c>
      <c r="N29" s="133">
        <f t="shared" si="11"/>
        <v>833.33333333333337</v>
      </c>
      <c r="O29" s="133">
        <f t="shared" si="12"/>
        <v>69.444444444444443</v>
      </c>
      <c r="P29" s="1171">
        <f t="shared" si="2"/>
        <v>7</v>
      </c>
      <c r="Q29" s="1171">
        <f t="shared" si="5"/>
        <v>11</v>
      </c>
      <c r="R29" s="135">
        <v>2500</v>
      </c>
      <c r="S29" s="135">
        <f t="shared" si="10"/>
        <v>0</v>
      </c>
      <c r="T29" s="103">
        <v>614</v>
      </c>
    </row>
    <row r="30" spans="1:20" ht="18.75" customHeight="1" x14ac:dyDescent="0.25">
      <c r="A30" s="126">
        <v>18</v>
      </c>
      <c r="B30" s="127">
        <v>42197</v>
      </c>
      <c r="C30" s="1464" t="s">
        <v>371</v>
      </c>
      <c r="D30" s="128">
        <v>26</v>
      </c>
      <c r="E30" s="128" t="s">
        <v>35</v>
      </c>
      <c r="F30" s="141">
        <v>620657</v>
      </c>
      <c r="G30" s="128">
        <v>1</v>
      </c>
      <c r="H30" s="129" t="s">
        <v>157</v>
      </c>
      <c r="I30" s="153" t="s">
        <v>158</v>
      </c>
      <c r="J30" s="153" t="s">
        <v>64</v>
      </c>
      <c r="K30" s="130" t="s">
        <v>130</v>
      </c>
      <c r="L30" s="131">
        <v>2906</v>
      </c>
      <c r="M30" s="132">
        <v>3</v>
      </c>
      <c r="N30" s="133">
        <v>0</v>
      </c>
      <c r="O30" s="133">
        <v>0</v>
      </c>
      <c r="P30" s="1171">
        <f t="shared" si="2"/>
        <v>7</v>
      </c>
      <c r="Q30" s="1171">
        <f t="shared" si="5"/>
        <v>11</v>
      </c>
      <c r="R30" s="135">
        <v>2906</v>
      </c>
      <c r="S30" s="135">
        <f t="shared" si="10"/>
        <v>0</v>
      </c>
      <c r="T30" s="103">
        <v>614</v>
      </c>
    </row>
    <row r="31" spans="1:20" ht="18.75" customHeight="1" x14ac:dyDescent="0.25">
      <c r="A31" s="126">
        <v>19</v>
      </c>
      <c r="B31" s="127">
        <v>42197</v>
      </c>
      <c r="C31" s="1464" t="s">
        <v>371</v>
      </c>
      <c r="D31" s="128">
        <v>26</v>
      </c>
      <c r="E31" s="128" t="s">
        <v>35</v>
      </c>
      <c r="F31" s="141">
        <v>620660</v>
      </c>
      <c r="G31" s="128">
        <v>1</v>
      </c>
      <c r="H31" s="129" t="s">
        <v>157</v>
      </c>
      <c r="I31" s="153" t="s">
        <v>165</v>
      </c>
      <c r="J31" s="153" t="s">
        <v>64</v>
      </c>
      <c r="K31" s="130" t="s">
        <v>130</v>
      </c>
      <c r="L31" s="131">
        <v>2906</v>
      </c>
      <c r="M31" s="132">
        <v>3</v>
      </c>
      <c r="N31" s="152">
        <f t="shared" ref="N31:N32" si="13">IF(M31=0,"N/A",+L31/M31)</f>
        <v>968.66666666666663</v>
      </c>
      <c r="O31" s="152">
        <f t="shared" ref="O31:O32" si="14">IF(M31=0,"N/A",+N31/12)</f>
        <v>80.722222222222214</v>
      </c>
      <c r="P31" s="1171">
        <f t="shared" si="2"/>
        <v>7</v>
      </c>
      <c r="Q31" s="1171">
        <f t="shared" si="5"/>
        <v>11</v>
      </c>
      <c r="R31" s="135">
        <v>2906</v>
      </c>
      <c r="S31" s="135">
        <f t="shared" si="10"/>
        <v>0</v>
      </c>
      <c r="T31" s="103">
        <v>614</v>
      </c>
    </row>
    <row r="32" spans="1:20" ht="18.75" customHeight="1" x14ac:dyDescent="0.25">
      <c r="A32" s="126">
        <v>20</v>
      </c>
      <c r="B32" s="127">
        <v>42197</v>
      </c>
      <c r="C32" s="1464" t="s">
        <v>371</v>
      </c>
      <c r="D32" s="128">
        <v>26</v>
      </c>
      <c r="E32" s="128" t="s">
        <v>35</v>
      </c>
      <c r="F32" s="156">
        <v>674899</v>
      </c>
      <c r="G32" s="128">
        <v>1</v>
      </c>
      <c r="H32" s="129" t="s">
        <v>151</v>
      </c>
      <c r="I32" s="153"/>
      <c r="J32" s="153" t="s">
        <v>141</v>
      </c>
      <c r="K32" s="130" t="s">
        <v>166</v>
      </c>
      <c r="L32" s="131">
        <v>9536</v>
      </c>
      <c r="M32" s="132">
        <v>3</v>
      </c>
      <c r="N32" s="133">
        <f t="shared" si="13"/>
        <v>3178.6666666666665</v>
      </c>
      <c r="O32" s="133">
        <f t="shared" si="14"/>
        <v>264.88888888888886</v>
      </c>
      <c r="P32" s="1171">
        <f t="shared" si="2"/>
        <v>7</v>
      </c>
      <c r="Q32" s="1171">
        <f t="shared" si="5"/>
        <v>11</v>
      </c>
      <c r="R32" s="135">
        <v>9536</v>
      </c>
      <c r="S32" s="135">
        <v>0</v>
      </c>
      <c r="T32" s="103">
        <v>614</v>
      </c>
    </row>
    <row r="33" spans="1:26" ht="18.75" customHeight="1" x14ac:dyDescent="0.25">
      <c r="A33" s="126">
        <v>22</v>
      </c>
      <c r="B33" s="127">
        <v>42197</v>
      </c>
      <c r="C33" s="1464" t="s">
        <v>371</v>
      </c>
      <c r="D33" s="128">
        <v>26</v>
      </c>
      <c r="E33" s="128" t="s">
        <v>35</v>
      </c>
      <c r="F33" s="141">
        <v>620661</v>
      </c>
      <c r="G33" s="128">
        <v>1</v>
      </c>
      <c r="H33" s="138" t="s">
        <v>151</v>
      </c>
      <c r="I33" s="130"/>
      <c r="J33" s="130" t="s">
        <v>141</v>
      </c>
      <c r="K33" s="130" t="s">
        <v>130</v>
      </c>
      <c r="L33" s="131">
        <v>9536</v>
      </c>
      <c r="M33" s="132">
        <v>3</v>
      </c>
      <c r="N33" s="152">
        <f t="shared" ref="N33:N34" si="15">IF(M33=0,"N/A",+L33/M33)</f>
        <v>3178.6666666666665</v>
      </c>
      <c r="O33" s="152">
        <f t="shared" ref="O33:O34" si="16">IF(M33=0,"N/A",+N33/12)</f>
        <v>264.88888888888886</v>
      </c>
      <c r="P33" s="1171">
        <f t="shared" si="2"/>
        <v>7</v>
      </c>
      <c r="Q33" s="1171">
        <f t="shared" si="5"/>
        <v>11</v>
      </c>
      <c r="R33" s="135">
        <v>9536</v>
      </c>
      <c r="S33" s="135">
        <v>0</v>
      </c>
      <c r="T33" s="103">
        <v>614</v>
      </c>
    </row>
    <row r="34" spans="1:26" ht="18.75" customHeight="1" x14ac:dyDescent="0.25">
      <c r="A34" s="126">
        <v>23</v>
      </c>
      <c r="B34" s="142">
        <v>40743</v>
      </c>
      <c r="C34" s="1464" t="s">
        <v>371</v>
      </c>
      <c r="D34" s="128">
        <v>26</v>
      </c>
      <c r="E34" s="143" t="s">
        <v>35</v>
      </c>
      <c r="F34" s="141">
        <v>620658</v>
      </c>
      <c r="G34" s="143">
        <v>1</v>
      </c>
      <c r="H34" s="145" t="s">
        <v>143</v>
      </c>
      <c r="I34" s="130"/>
      <c r="J34" s="130"/>
      <c r="K34" s="130" t="s">
        <v>130</v>
      </c>
      <c r="L34" s="146">
        <v>12500</v>
      </c>
      <c r="M34" s="132">
        <v>3</v>
      </c>
      <c r="N34" s="133">
        <f t="shared" si="15"/>
        <v>4166.666666666667</v>
      </c>
      <c r="O34" s="133">
        <f t="shared" si="16"/>
        <v>347.22222222222223</v>
      </c>
      <c r="P34" s="1171">
        <f t="shared" si="2"/>
        <v>11</v>
      </c>
      <c r="Q34" s="1171">
        <f t="shared" si="5"/>
        <v>11</v>
      </c>
      <c r="R34" s="135">
        <v>12500</v>
      </c>
      <c r="S34" s="135">
        <f t="shared" ref="S34:S36" si="17">IF(M34=0,"N/A",+L34-R34)</f>
        <v>0</v>
      </c>
      <c r="T34" s="103">
        <v>614</v>
      </c>
    </row>
    <row r="35" spans="1:26" ht="18.75" customHeight="1" x14ac:dyDescent="0.25">
      <c r="A35" s="126">
        <v>24</v>
      </c>
      <c r="B35" s="127">
        <v>42613</v>
      </c>
      <c r="C35" s="1464" t="s">
        <v>371</v>
      </c>
      <c r="D35" s="128">
        <v>26</v>
      </c>
      <c r="E35" s="128" t="s">
        <v>35</v>
      </c>
      <c r="F35" s="141">
        <v>620663</v>
      </c>
      <c r="G35" s="128">
        <v>1</v>
      </c>
      <c r="H35" s="138" t="s">
        <v>167</v>
      </c>
      <c r="I35" s="153" t="s">
        <v>168</v>
      </c>
      <c r="J35" s="153" t="s">
        <v>87</v>
      </c>
      <c r="K35" s="139" t="s">
        <v>152</v>
      </c>
      <c r="L35" s="131">
        <v>5382.5</v>
      </c>
      <c r="M35" s="132">
        <v>3</v>
      </c>
      <c r="N35" s="133">
        <v>0</v>
      </c>
      <c r="O35" s="133">
        <v>0</v>
      </c>
      <c r="P35" s="1171">
        <f t="shared" si="2"/>
        <v>6</v>
      </c>
      <c r="Q35" s="1171">
        <f t="shared" si="5"/>
        <v>9</v>
      </c>
      <c r="R35" s="135">
        <v>5382.5</v>
      </c>
      <c r="S35" s="135">
        <f t="shared" si="17"/>
        <v>0</v>
      </c>
      <c r="T35" s="103">
        <v>614</v>
      </c>
    </row>
    <row r="36" spans="1:26" ht="15" customHeight="1" x14ac:dyDescent="0.25">
      <c r="A36" s="126">
        <v>25</v>
      </c>
      <c r="B36" s="127">
        <v>42723</v>
      </c>
      <c r="C36" s="1464" t="s">
        <v>371</v>
      </c>
      <c r="D36" s="128">
        <v>26</v>
      </c>
      <c r="E36" s="128" t="s">
        <v>126</v>
      </c>
      <c r="F36" s="141">
        <v>600690</v>
      </c>
      <c r="G36" s="128">
        <v>1</v>
      </c>
      <c r="H36" s="129" t="s">
        <v>127</v>
      </c>
      <c r="I36" s="130" t="s">
        <v>128</v>
      </c>
      <c r="J36" s="130" t="s">
        <v>129</v>
      </c>
      <c r="K36" s="130" t="s">
        <v>130</v>
      </c>
      <c r="L36" s="131">
        <v>3259.99</v>
      </c>
      <c r="M36" s="132">
        <v>3</v>
      </c>
      <c r="N36" s="152">
        <f t="shared" ref="N36:N37" si="18">IF(M36=0,"N/A",+L36/M36)</f>
        <v>1086.6633333333332</v>
      </c>
      <c r="O36" s="152">
        <f t="shared" ref="O36:O37" si="19">IF(M36=0,"N/A",+N36/12)</f>
        <v>90.555277777777761</v>
      </c>
      <c r="P36" s="1171">
        <f t="shared" si="2"/>
        <v>6</v>
      </c>
      <c r="Q36" s="1171">
        <f t="shared" si="5"/>
        <v>6</v>
      </c>
      <c r="R36" s="135">
        <v>3259.99</v>
      </c>
      <c r="S36" s="135">
        <f t="shared" si="17"/>
        <v>0</v>
      </c>
      <c r="T36" s="103">
        <v>617</v>
      </c>
    </row>
    <row r="37" spans="1:26" ht="15" customHeight="1" x14ac:dyDescent="0.25">
      <c r="A37" s="126">
        <v>26</v>
      </c>
      <c r="B37" s="127">
        <v>42075</v>
      </c>
      <c r="C37" s="1464" t="s">
        <v>371</v>
      </c>
      <c r="D37" s="128">
        <v>26</v>
      </c>
      <c r="E37" s="128" t="s">
        <v>35</v>
      </c>
      <c r="F37" s="141"/>
      <c r="G37" s="128">
        <v>1</v>
      </c>
      <c r="H37" s="157" t="s">
        <v>169</v>
      </c>
      <c r="I37" s="130"/>
      <c r="J37" s="130" t="s">
        <v>56</v>
      </c>
      <c r="K37" s="130" t="s">
        <v>133</v>
      </c>
      <c r="L37" s="131">
        <v>4705</v>
      </c>
      <c r="M37" s="132">
        <v>5</v>
      </c>
      <c r="N37" s="133">
        <f t="shared" si="18"/>
        <v>941</v>
      </c>
      <c r="O37" s="133">
        <f t="shared" si="19"/>
        <v>78.416666666666671</v>
      </c>
      <c r="P37" s="1171">
        <f t="shared" si="2"/>
        <v>8</v>
      </c>
      <c r="Q37" s="1171">
        <f t="shared" si="5"/>
        <v>3</v>
      </c>
      <c r="R37" s="135">
        <v>4705</v>
      </c>
      <c r="S37" s="135">
        <v>0</v>
      </c>
      <c r="T37" s="103">
        <v>614</v>
      </c>
    </row>
    <row r="38" spans="1:26" s="890" customFormat="1" ht="30.75" customHeight="1" x14ac:dyDescent="0.3">
      <c r="A38" s="126">
        <v>27</v>
      </c>
      <c r="B38" s="1546">
        <v>42226</v>
      </c>
      <c r="C38" s="1547" t="s">
        <v>371</v>
      </c>
      <c r="D38" s="1163">
        <v>26</v>
      </c>
      <c r="E38" s="1163" t="s">
        <v>68</v>
      </c>
      <c r="F38" s="1163">
        <v>620742</v>
      </c>
      <c r="G38" s="1163">
        <v>1</v>
      </c>
      <c r="H38" s="1555" t="s">
        <v>170</v>
      </c>
      <c r="I38" s="1165"/>
      <c r="J38" s="1165" t="s">
        <v>74</v>
      </c>
      <c r="K38" s="1165" t="s">
        <v>137</v>
      </c>
      <c r="L38" s="1166">
        <v>26500</v>
      </c>
      <c r="M38" s="1167">
        <v>5</v>
      </c>
      <c r="N38" s="1170">
        <v>0</v>
      </c>
      <c r="O38" s="1170">
        <v>0</v>
      </c>
      <c r="P38" s="1171">
        <f t="shared" si="2"/>
        <v>7</v>
      </c>
      <c r="Q38" s="1171">
        <f t="shared" si="5"/>
        <v>10</v>
      </c>
      <c r="R38" s="897">
        <v>26500</v>
      </c>
      <c r="S38" s="897">
        <f t="shared" ref="S38:S76" si="20">IF(M38=0,"N/A",+L38-R38)</f>
        <v>0</v>
      </c>
      <c r="T38" s="908">
        <v>617</v>
      </c>
      <c r="U38" s="1556"/>
      <c r="W38" s="1557"/>
      <c r="X38" s="1557"/>
      <c r="Y38" s="1556"/>
      <c r="Z38" s="1556"/>
    </row>
    <row r="39" spans="1:26" s="890" customFormat="1" ht="15" customHeight="1" x14ac:dyDescent="0.25">
      <c r="A39" s="126">
        <v>28</v>
      </c>
      <c r="B39" s="1546">
        <v>42517</v>
      </c>
      <c r="C39" s="1547" t="s">
        <v>371</v>
      </c>
      <c r="D39" s="1163">
        <v>26</v>
      </c>
      <c r="E39" s="1163" t="s">
        <v>25</v>
      </c>
      <c r="F39" s="1551"/>
      <c r="G39" s="1551">
        <v>1</v>
      </c>
      <c r="H39" s="1550" t="s">
        <v>171</v>
      </c>
      <c r="I39" s="1165" t="s">
        <v>172</v>
      </c>
      <c r="J39" s="1165"/>
      <c r="K39" s="1165" t="s">
        <v>146</v>
      </c>
      <c r="L39" s="1166">
        <v>4574.62</v>
      </c>
      <c r="M39" s="1167">
        <v>10</v>
      </c>
      <c r="N39" s="1553">
        <f t="shared" ref="N39:N40" si="21">IF(M39=0,"N/A",+L39/M39)</f>
        <v>457.46199999999999</v>
      </c>
      <c r="O39" s="1553">
        <f t="shared" ref="O39:O40" si="22">IF(M39=0,"N/A",+N39/12)</f>
        <v>38.121833333333335</v>
      </c>
      <c r="P39" s="1171">
        <f t="shared" si="2"/>
        <v>7</v>
      </c>
      <c r="Q39" s="1171">
        <f t="shared" si="5"/>
        <v>1</v>
      </c>
      <c r="R39" s="897">
        <f>IF(M39=0,"N/A",+N39*P39+O39*Q39)</f>
        <v>3240.3558333333331</v>
      </c>
      <c r="S39" s="897">
        <f t="shared" si="20"/>
        <v>1334.2641666666668</v>
      </c>
      <c r="T39" s="908">
        <v>617</v>
      </c>
    </row>
    <row r="40" spans="1:26" ht="48.75" customHeight="1" x14ac:dyDescent="0.25">
      <c r="A40" s="126">
        <v>29</v>
      </c>
      <c r="B40" s="159">
        <v>42573</v>
      </c>
      <c r="C40" s="1464" t="s">
        <v>371</v>
      </c>
      <c r="D40" s="128">
        <v>26</v>
      </c>
      <c r="E40" s="160" t="s">
        <v>126</v>
      </c>
      <c r="F40" s="161"/>
      <c r="G40" s="161">
        <v>1</v>
      </c>
      <c r="H40" s="162" t="s">
        <v>173</v>
      </c>
      <c r="I40" s="163" t="s">
        <v>174</v>
      </c>
      <c r="J40" s="163" t="s">
        <v>175</v>
      </c>
      <c r="K40" s="163" t="s">
        <v>176</v>
      </c>
      <c r="L40" s="164">
        <v>22715</v>
      </c>
      <c r="M40" s="165">
        <v>5</v>
      </c>
      <c r="N40" s="133">
        <f t="shared" si="21"/>
        <v>4543</v>
      </c>
      <c r="O40" s="133">
        <f t="shared" si="22"/>
        <v>378.58333333333331</v>
      </c>
      <c r="P40" s="1171">
        <f t="shared" si="2"/>
        <v>6</v>
      </c>
      <c r="Q40" s="1171">
        <f t="shared" si="5"/>
        <v>11</v>
      </c>
      <c r="R40" s="166">
        <v>22715</v>
      </c>
      <c r="S40" s="166">
        <f t="shared" si="20"/>
        <v>0</v>
      </c>
      <c r="T40" s="167">
        <v>619</v>
      </c>
      <c r="U40" s="168" t="s">
        <v>177</v>
      </c>
      <c r="V40" s="169">
        <v>43297</v>
      </c>
      <c r="W40" s="168">
        <v>95</v>
      </c>
      <c r="X40" s="168"/>
      <c r="Y40" s="168"/>
      <c r="Z40" s="168"/>
    </row>
    <row r="41" spans="1:26" ht="60" customHeight="1" x14ac:dyDescent="0.25">
      <c r="A41" s="126">
        <v>30</v>
      </c>
      <c r="B41" s="170">
        <v>43300</v>
      </c>
      <c r="C41" s="1464" t="s">
        <v>371</v>
      </c>
      <c r="D41" s="128">
        <v>26</v>
      </c>
      <c r="E41" s="171" t="s">
        <v>35</v>
      </c>
      <c r="F41" s="171"/>
      <c r="G41" s="151">
        <v>1</v>
      </c>
      <c r="H41" s="129" t="s">
        <v>178</v>
      </c>
      <c r="I41" s="130">
        <v>2900939</v>
      </c>
      <c r="J41" s="130" t="s">
        <v>179</v>
      </c>
      <c r="K41" s="130" t="s">
        <v>180</v>
      </c>
      <c r="L41" s="131">
        <v>92915.27</v>
      </c>
      <c r="M41" s="172">
        <v>5</v>
      </c>
      <c r="N41" s="133">
        <f t="shared" ref="N41" si="23">IF(M41=0,"N/A",+L41/M41)</f>
        <v>18583.054</v>
      </c>
      <c r="O41" s="133">
        <f t="shared" ref="O41" si="24">IF(M41=0,"N/A",+N41/12)</f>
        <v>1548.5878333333333</v>
      </c>
      <c r="P41" s="1171">
        <f t="shared" si="2"/>
        <v>4</v>
      </c>
      <c r="Q41" s="1171">
        <f t="shared" si="5"/>
        <v>11</v>
      </c>
      <c r="R41" s="135">
        <f t="shared" ref="R41:R76" si="25">IF(M41=0,"N/A",+N41*P41+O41*Q41)</f>
        <v>91366.682166666666</v>
      </c>
      <c r="S41" s="135">
        <f t="shared" si="20"/>
        <v>1548.5878333333385</v>
      </c>
      <c r="T41" s="103">
        <v>614</v>
      </c>
      <c r="U41" s="4" t="s">
        <v>120</v>
      </c>
      <c r="V41" s="108">
        <v>43563</v>
      </c>
      <c r="W41" s="109">
        <v>100</v>
      </c>
    </row>
    <row r="42" spans="1:26" ht="75" customHeight="1" x14ac:dyDescent="0.25">
      <c r="A42" s="126">
        <v>31</v>
      </c>
      <c r="B42" s="170">
        <v>43528</v>
      </c>
      <c r="C42" s="1464" t="s">
        <v>371</v>
      </c>
      <c r="D42" s="128">
        <v>26</v>
      </c>
      <c r="E42" s="171" t="s">
        <v>25</v>
      </c>
      <c r="F42" s="171"/>
      <c r="G42" s="151">
        <v>1</v>
      </c>
      <c r="H42" s="129" t="s">
        <v>181</v>
      </c>
      <c r="I42" s="130"/>
      <c r="J42" s="130"/>
      <c r="K42" s="130" t="s">
        <v>137</v>
      </c>
      <c r="L42" s="131">
        <v>154147.57</v>
      </c>
      <c r="M42" s="172">
        <v>10</v>
      </c>
      <c r="N42" s="152">
        <f t="shared" ref="N42:N43" si="26">IF(M42=0,"N/A",+L42/M42)</f>
        <v>15414.757000000001</v>
      </c>
      <c r="O42" s="152">
        <f t="shared" ref="O42:O43" si="27">IF(M42=0,"N/A",+N42/12)</f>
        <v>1284.5630833333335</v>
      </c>
      <c r="P42" s="1171">
        <f t="shared" si="2"/>
        <v>4</v>
      </c>
      <c r="Q42" s="1171">
        <f t="shared" si="5"/>
        <v>3</v>
      </c>
      <c r="R42" s="135">
        <f t="shared" si="25"/>
        <v>65512.717250000009</v>
      </c>
      <c r="S42" s="135">
        <f t="shared" si="20"/>
        <v>88634.852749999991</v>
      </c>
      <c r="T42" s="103">
        <v>617</v>
      </c>
      <c r="U42" s="4" t="s">
        <v>120</v>
      </c>
      <c r="V42" s="108">
        <v>43563</v>
      </c>
      <c r="W42" s="109">
        <v>100</v>
      </c>
    </row>
    <row r="43" spans="1:26" ht="45" customHeight="1" x14ac:dyDescent="0.25">
      <c r="A43" s="126">
        <v>32</v>
      </c>
      <c r="B43" s="170">
        <v>43528</v>
      </c>
      <c r="C43" s="1464" t="s">
        <v>371</v>
      </c>
      <c r="D43" s="128">
        <v>26</v>
      </c>
      <c r="E43" s="171" t="s">
        <v>25</v>
      </c>
      <c r="F43" s="171"/>
      <c r="G43" s="151">
        <v>1</v>
      </c>
      <c r="H43" s="129" t="s">
        <v>182</v>
      </c>
      <c r="I43" s="130"/>
      <c r="J43" s="130"/>
      <c r="K43" s="130" t="s">
        <v>137</v>
      </c>
      <c r="L43" s="131">
        <v>20741.509999999998</v>
      </c>
      <c r="M43" s="172">
        <v>10</v>
      </c>
      <c r="N43" s="133">
        <f t="shared" si="26"/>
        <v>2074.1509999999998</v>
      </c>
      <c r="O43" s="133">
        <f t="shared" si="27"/>
        <v>172.84591666666665</v>
      </c>
      <c r="P43" s="1171">
        <f t="shared" si="2"/>
        <v>4</v>
      </c>
      <c r="Q43" s="1171">
        <f t="shared" si="5"/>
        <v>3</v>
      </c>
      <c r="R43" s="135">
        <f t="shared" si="25"/>
        <v>8815.1417499999989</v>
      </c>
      <c r="S43" s="135">
        <f t="shared" si="20"/>
        <v>11926.36825</v>
      </c>
      <c r="T43" s="103">
        <v>617</v>
      </c>
      <c r="U43" s="4" t="s">
        <v>120</v>
      </c>
      <c r="V43" s="108">
        <v>43563</v>
      </c>
      <c r="W43" s="109">
        <v>100</v>
      </c>
    </row>
    <row r="44" spans="1:26" ht="30" customHeight="1" x14ac:dyDescent="0.25">
      <c r="A44" s="126">
        <v>33</v>
      </c>
      <c r="B44" s="170">
        <v>43528</v>
      </c>
      <c r="C44" s="1464" t="s">
        <v>371</v>
      </c>
      <c r="D44" s="128">
        <v>26</v>
      </c>
      <c r="E44" s="171" t="s">
        <v>25</v>
      </c>
      <c r="F44" s="171"/>
      <c r="G44" s="151">
        <v>1</v>
      </c>
      <c r="H44" s="129" t="s">
        <v>183</v>
      </c>
      <c r="I44" s="130"/>
      <c r="J44" s="130"/>
      <c r="K44" s="130" t="s">
        <v>137</v>
      </c>
      <c r="L44" s="131">
        <v>10272.290000000001</v>
      </c>
      <c r="M44" s="172">
        <v>10</v>
      </c>
      <c r="N44" s="133">
        <f t="shared" ref="N44" si="28">IF(M44=0,"N/A",+L44/M44)</f>
        <v>1027.229</v>
      </c>
      <c r="O44" s="133">
        <f t="shared" ref="O44" si="29">IF(M44=0,"N/A",+N44/12)</f>
        <v>85.60241666666667</v>
      </c>
      <c r="P44" s="1171">
        <f t="shared" si="2"/>
        <v>4</v>
      </c>
      <c r="Q44" s="1171">
        <f t="shared" si="5"/>
        <v>3</v>
      </c>
      <c r="R44" s="135">
        <f t="shared" si="25"/>
        <v>4365.72325</v>
      </c>
      <c r="S44" s="135">
        <f t="shared" si="20"/>
        <v>5906.5667500000009</v>
      </c>
      <c r="T44" s="103">
        <v>617</v>
      </c>
      <c r="U44" s="4" t="s">
        <v>120</v>
      </c>
      <c r="V44" s="108">
        <v>43563</v>
      </c>
      <c r="W44" s="109">
        <v>100</v>
      </c>
    </row>
    <row r="45" spans="1:26" ht="30" customHeight="1" x14ac:dyDescent="0.25">
      <c r="A45" s="126">
        <v>34</v>
      </c>
      <c r="B45" s="170">
        <v>43528</v>
      </c>
      <c r="C45" s="1464" t="s">
        <v>371</v>
      </c>
      <c r="D45" s="128">
        <v>26</v>
      </c>
      <c r="E45" s="171" t="s">
        <v>25</v>
      </c>
      <c r="F45" s="171"/>
      <c r="G45" s="151">
        <v>1</v>
      </c>
      <c r="H45" s="129" t="s">
        <v>183</v>
      </c>
      <c r="I45" s="130"/>
      <c r="J45" s="130"/>
      <c r="K45" s="130" t="s">
        <v>137</v>
      </c>
      <c r="L45" s="131">
        <v>10272.290000000001</v>
      </c>
      <c r="M45" s="172">
        <v>10</v>
      </c>
      <c r="N45" s="152">
        <f t="shared" ref="N45:N46" si="30">IF(M45=0,"N/A",+L45/M45)</f>
        <v>1027.229</v>
      </c>
      <c r="O45" s="152">
        <f t="shared" ref="O45:O46" si="31">IF(M45=0,"N/A",+N45/12)</f>
        <v>85.60241666666667</v>
      </c>
      <c r="P45" s="1171">
        <f t="shared" si="2"/>
        <v>4</v>
      </c>
      <c r="Q45" s="1171">
        <f t="shared" si="5"/>
        <v>3</v>
      </c>
      <c r="R45" s="135">
        <f t="shared" si="25"/>
        <v>4365.72325</v>
      </c>
      <c r="S45" s="135">
        <f t="shared" si="20"/>
        <v>5906.5667500000009</v>
      </c>
      <c r="T45" s="103">
        <v>617</v>
      </c>
      <c r="U45" s="4" t="s">
        <v>120</v>
      </c>
      <c r="V45" s="108">
        <v>43563</v>
      </c>
      <c r="W45" s="109">
        <v>100</v>
      </c>
    </row>
    <row r="46" spans="1:26" ht="105" customHeight="1" x14ac:dyDescent="0.3">
      <c r="A46" s="126">
        <v>35</v>
      </c>
      <c r="B46" s="173">
        <v>43528</v>
      </c>
      <c r="C46" s="1464" t="s">
        <v>371</v>
      </c>
      <c r="D46" s="128">
        <v>26</v>
      </c>
      <c r="E46" s="105" t="s">
        <v>25</v>
      </c>
      <c r="F46" s="174"/>
      <c r="G46" s="105">
        <v>1</v>
      </c>
      <c r="H46" s="107" t="s">
        <v>184</v>
      </c>
      <c r="I46" s="105"/>
      <c r="J46" s="105"/>
      <c r="K46" s="132" t="s">
        <v>146</v>
      </c>
      <c r="L46" s="99">
        <v>74051.360000000001</v>
      </c>
      <c r="M46" s="105">
        <v>10</v>
      </c>
      <c r="N46" s="133">
        <f t="shared" si="30"/>
        <v>7405.1360000000004</v>
      </c>
      <c r="O46" s="133">
        <f t="shared" si="31"/>
        <v>617.09466666666674</v>
      </c>
      <c r="P46" s="1171">
        <f t="shared" si="2"/>
        <v>4</v>
      </c>
      <c r="Q46" s="1171">
        <f t="shared" si="5"/>
        <v>3</v>
      </c>
      <c r="R46" s="135">
        <f t="shared" si="25"/>
        <v>31471.828000000001</v>
      </c>
      <c r="S46" s="135">
        <f t="shared" si="20"/>
        <v>42579.531999999999</v>
      </c>
      <c r="T46" s="175">
        <v>617</v>
      </c>
      <c r="U46" s="4" t="s">
        <v>120</v>
      </c>
      <c r="V46" s="108">
        <v>43563</v>
      </c>
      <c r="W46" s="109">
        <v>100</v>
      </c>
    </row>
    <row r="47" spans="1:26" ht="105" customHeight="1" x14ac:dyDescent="0.3">
      <c r="A47" s="126">
        <v>36</v>
      </c>
      <c r="B47" s="95">
        <v>43528</v>
      </c>
      <c r="C47" s="1464" t="s">
        <v>371</v>
      </c>
      <c r="D47" s="128">
        <v>26</v>
      </c>
      <c r="E47" s="97" t="s">
        <v>25</v>
      </c>
      <c r="F47" s="98"/>
      <c r="G47" s="97">
        <v>1</v>
      </c>
      <c r="H47" s="107" t="s">
        <v>184</v>
      </c>
      <c r="I47" s="105"/>
      <c r="J47" s="105"/>
      <c r="K47" s="132" t="s">
        <v>146</v>
      </c>
      <c r="L47" s="99">
        <v>74051.360000000001</v>
      </c>
      <c r="M47" s="105">
        <v>10</v>
      </c>
      <c r="N47" s="133">
        <f t="shared" ref="N47" si="32">IF(M47=0,"N/A",+L47/M47)</f>
        <v>7405.1360000000004</v>
      </c>
      <c r="O47" s="133">
        <f t="shared" ref="O47" si="33">IF(M47=0,"N/A",+N47/12)</f>
        <v>617.09466666666674</v>
      </c>
      <c r="P47" s="1171">
        <f t="shared" si="2"/>
        <v>4</v>
      </c>
      <c r="Q47" s="1171">
        <f t="shared" si="5"/>
        <v>3</v>
      </c>
      <c r="R47" s="135">
        <f t="shared" si="25"/>
        <v>31471.828000000001</v>
      </c>
      <c r="S47" s="135">
        <f t="shared" si="20"/>
        <v>42579.531999999999</v>
      </c>
      <c r="T47" s="103">
        <v>617</v>
      </c>
      <c r="U47" s="4" t="s">
        <v>120</v>
      </c>
      <c r="V47" s="108">
        <v>43563</v>
      </c>
      <c r="W47" s="109">
        <v>100</v>
      </c>
    </row>
    <row r="48" spans="1:26" ht="105" customHeight="1" x14ac:dyDescent="0.3">
      <c r="A48" s="126">
        <v>37</v>
      </c>
      <c r="B48" s="95">
        <v>43528</v>
      </c>
      <c r="C48" s="1464" t="s">
        <v>371</v>
      </c>
      <c r="D48" s="128">
        <v>26</v>
      </c>
      <c r="E48" s="97" t="s">
        <v>25</v>
      </c>
      <c r="F48" s="98"/>
      <c r="G48" s="97">
        <v>1</v>
      </c>
      <c r="H48" s="107" t="s">
        <v>184</v>
      </c>
      <c r="I48" s="105"/>
      <c r="J48" s="105"/>
      <c r="K48" s="132" t="s">
        <v>146</v>
      </c>
      <c r="L48" s="99">
        <v>74051.360000000001</v>
      </c>
      <c r="M48" s="105">
        <v>10</v>
      </c>
      <c r="N48" s="152">
        <f t="shared" ref="N48:N49" si="34">IF(M48=0,"N/A",+L48/M48)</f>
        <v>7405.1360000000004</v>
      </c>
      <c r="O48" s="152">
        <f t="shared" ref="O48:O49" si="35">IF(M48=0,"N/A",+N48/12)</f>
        <v>617.09466666666674</v>
      </c>
      <c r="P48" s="1171">
        <f t="shared" si="2"/>
        <v>4</v>
      </c>
      <c r="Q48" s="1171">
        <f t="shared" si="5"/>
        <v>3</v>
      </c>
      <c r="R48" s="135">
        <f t="shared" si="25"/>
        <v>31471.828000000001</v>
      </c>
      <c r="S48" s="135">
        <f t="shared" si="20"/>
        <v>42579.531999999999</v>
      </c>
      <c r="T48" s="103">
        <v>617</v>
      </c>
      <c r="U48" s="4" t="s">
        <v>120</v>
      </c>
      <c r="V48" s="108">
        <v>43563</v>
      </c>
      <c r="W48" s="109">
        <v>100</v>
      </c>
    </row>
    <row r="49" spans="1:23" ht="105" customHeight="1" x14ac:dyDescent="0.3">
      <c r="A49" s="126">
        <v>38</v>
      </c>
      <c r="B49" s="95">
        <v>43528</v>
      </c>
      <c r="C49" s="1464" t="s">
        <v>371</v>
      </c>
      <c r="D49" s="128">
        <v>26</v>
      </c>
      <c r="E49" s="97" t="s">
        <v>25</v>
      </c>
      <c r="F49" s="98"/>
      <c r="G49" s="97">
        <v>1</v>
      </c>
      <c r="H49" s="107" t="s">
        <v>184</v>
      </c>
      <c r="I49" s="97"/>
      <c r="J49" s="97"/>
      <c r="K49" s="130" t="s">
        <v>146</v>
      </c>
      <c r="L49" s="99">
        <v>74051.360000000001</v>
      </c>
      <c r="M49" s="105">
        <v>10</v>
      </c>
      <c r="N49" s="133">
        <f t="shared" si="34"/>
        <v>7405.1360000000004</v>
      </c>
      <c r="O49" s="133">
        <f t="shared" si="35"/>
        <v>617.09466666666674</v>
      </c>
      <c r="P49" s="1171">
        <f t="shared" si="2"/>
        <v>4</v>
      </c>
      <c r="Q49" s="1171">
        <f t="shared" si="5"/>
        <v>3</v>
      </c>
      <c r="R49" s="135">
        <f t="shared" si="25"/>
        <v>31471.828000000001</v>
      </c>
      <c r="S49" s="135">
        <f t="shared" si="20"/>
        <v>42579.531999999999</v>
      </c>
      <c r="T49" s="103">
        <v>617</v>
      </c>
      <c r="U49" s="4" t="s">
        <v>120</v>
      </c>
      <c r="V49" s="108">
        <v>43563</v>
      </c>
      <c r="W49" s="109">
        <v>100</v>
      </c>
    </row>
    <row r="50" spans="1:23" ht="105" customHeight="1" x14ac:dyDescent="0.3">
      <c r="A50" s="126">
        <v>39</v>
      </c>
      <c r="B50" s="95">
        <v>43528</v>
      </c>
      <c r="C50" s="1464" t="s">
        <v>371</v>
      </c>
      <c r="D50" s="128">
        <v>26</v>
      </c>
      <c r="E50" s="97" t="s">
        <v>25</v>
      </c>
      <c r="F50" s="98"/>
      <c r="G50" s="97">
        <v>1</v>
      </c>
      <c r="H50" s="107" t="s">
        <v>184</v>
      </c>
      <c r="I50" s="97"/>
      <c r="J50" s="97"/>
      <c r="K50" s="130" t="s">
        <v>146</v>
      </c>
      <c r="L50" s="99">
        <v>74051.360000000001</v>
      </c>
      <c r="M50" s="105">
        <v>10</v>
      </c>
      <c r="N50" s="133">
        <f t="shared" ref="N50" si="36">IF(M50=0,"N/A",+L50/M50)</f>
        <v>7405.1360000000004</v>
      </c>
      <c r="O50" s="133">
        <f t="shared" ref="O50" si="37">IF(M50=0,"N/A",+N50/12)</f>
        <v>617.09466666666674</v>
      </c>
      <c r="P50" s="1171">
        <f t="shared" si="2"/>
        <v>4</v>
      </c>
      <c r="Q50" s="1171">
        <f t="shared" si="5"/>
        <v>3</v>
      </c>
      <c r="R50" s="135">
        <f t="shared" si="25"/>
        <v>31471.828000000001</v>
      </c>
      <c r="S50" s="135">
        <f t="shared" si="20"/>
        <v>42579.531999999999</v>
      </c>
      <c r="T50" s="103">
        <v>617</v>
      </c>
      <c r="U50" s="4" t="s">
        <v>120</v>
      </c>
      <c r="V50" s="108">
        <v>43563</v>
      </c>
      <c r="W50" s="109">
        <v>100</v>
      </c>
    </row>
    <row r="51" spans="1:23" ht="105" customHeight="1" x14ac:dyDescent="0.3">
      <c r="A51" s="126">
        <v>40</v>
      </c>
      <c r="B51" s="95">
        <v>43528</v>
      </c>
      <c r="C51" s="1464" t="s">
        <v>371</v>
      </c>
      <c r="D51" s="128">
        <v>26</v>
      </c>
      <c r="E51" s="97" t="s">
        <v>25</v>
      </c>
      <c r="F51" s="98"/>
      <c r="G51" s="97">
        <v>1</v>
      </c>
      <c r="H51" s="107" t="s">
        <v>184</v>
      </c>
      <c r="I51" s="97"/>
      <c r="J51" s="97"/>
      <c r="K51" s="130" t="s">
        <v>146</v>
      </c>
      <c r="L51" s="99">
        <v>74051.360000000001</v>
      </c>
      <c r="M51" s="105">
        <v>10</v>
      </c>
      <c r="N51" s="152">
        <f t="shared" ref="N51:N52" si="38">IF(M51=0,"N/A",+L51/M51)</f>
        <v>7405.1360000000004</v>
      </c>
      <c r="O51" s="152">
        <f t="shared" ref="O51:O52" si="39">IF(M51=0,"N/A",+N51/12)</f>
        <v>617.09466666666674</v>
      </c>
      <c r="P51" s="1171">
        <f t="shared" si="2"/>
        <v>4</v>
      </c>
      <c r="Q51" s="1171">
        <f t="shared" si="5"/>
        <v>3</v>
      </c>
      <c r="R51" s="135">
        <f t="shared" si="25"/>
        <v>31471.828000000001</v>
      </c>
      <c r="S51" s="135">
        <f t="shared" si="20"/>
        <v>42579.531999999999</v>
      </c>
      <c r="T51" s="103">
        <v>617</v>
      </c>
      <c r="U51" s="4" t="s">
        <v>120</v>
      </c>
      <c r="V51" s="108">
        <v>43563</v>
      </c>
      <c r="W51" s="109">
        <v>100</v>
      </c>
    </row>
    <row r="52" spans="1:23" ht="105" customHeight="1" x14ac:dyDescent="0.3">
      <c r="A52" s="126">
        <v>41</v>
      </c>
      <c r="B52" s="95">
        <v>43528</v>
      </c>
      <c r="C52" s="1464" t="s">
        <v>371</v>
      </c>
      <c r="D52" s="128">
        <v>26</v>
      </c>
      <c r="E52" s="97" t="s">
        <v>25</v>
      </c>
      <c r="F52" s="98"/>
      <c r="G52" s="97">
        <v>1</v>
      </c>
      <c r="H52" s="107" t="s">
        <v>184</v>
      </c>
      <c r="I52" s="97"/>
      <c r="J52" s="97"/>
      <c r="K52" s="130" t="s">
        <v>146</v>
      </c>
      <c r="L52" s="99">
        <v>74051.360000000001</v>
      </c>
      <c r="M52" s="105">
        <v>10</v>
      </c>
      <c r="N52" s="133">
        <f t="shared" si="38"/>
        <v>7405.1360000000004</v>
      </c>
      <c r="O52" s="133">
        <f t="shared" si="39"/>
        <v>617.09466666666674</v>
      </c>
      <c r="P52" s="1171">
        <f t="shared" si="2"/>
        <v>4</v>
      </c>
      <c r="Q52" s="1171">
        <f t="shared" si="5"/>
        <v>3</v>
      </c>
      <c r="R52" s="135">
        <f t="shared" si="25"/>
        <v>31471.828000000001</v>
      </c>
      <c r="S52" s="135">
        <f t="shared" si="20"/>
        <v>42579.531999999999</v>
      </c>
      <c r="T52" s="103">
        <v>617</v>
      </c>
      <c r="U52" s="4" t="s">
        <v>120</v>
      </c>
      <c r="V52" s="108">
        <v>43563</v>
      </c>
      <c r="W52" s="109">
        <v>100</v>
      </c>
    </row>
    <row r="53" spans="1:23" ht="105" customHeight="1" x14ac:dyDescent="0.3">
      <c r="A53" s="126">
        <v>42</v>
      </c>
      <c r="B53" s="95">
        <v>43528</v>
      </c>
      <c r="C53" s="1464" t="s">
        <v>371</v>
      </c>
      <c r="D53" s="128">
        <v>26</v>
      </c>
      <c r="E53" s="97" t="s">
        <v>25</v>
      </c>
      <c r="F53" s="98"/>
      <c r="G53" s="97">
        <v>1</v>
      </c>
      <c r="H53" s="107" t="s">
        <v>184</v>
      </c>
      <c r="I53" s="97"/>
      <c r="J53" s="97"/>
      <c r="K53" s="130" t="s">
        <v>146</v>
      </c>
      <c r="L53" s="99">
        <v>74051.360000000001</v>
      </c>
      <c r="M53" s="105">
        <v>10</v>
      </c>
      <c r="N53" s="133">
        <f t="shared" ref="N53" si="40">IF(M53=0,"N/A",+L53/M53)</f>
        <v>7405.1360000000004</v>
      </c>
      <c r="O53" s="133">
        <f t="shared" ref="O53" si="41">IF(M53=0,"N/A",+N53/12)</f>
        <v>617.09466666666674</v>
      </c>
      <c r="P53" s="1171">
        <f t="shared" si="2"/>
        <v>4</v>
      </c>
      <c r="Q53" s="1171">
        <f t="shared" si="5"/>
        <v>3</v>
      </c>
      <c r="R53" s="135">
        <f t="shared" si="25"/>
        <v>31471.828000000001</v>
      </c>
      <c r="S53" s="135">
        <f t="shared" si="20"/>
        <v>42579.531999999999</v>
      </c>
      <c r="T53" s="103">
        <v>617</v>
      </c>
      <c r="U53" s="4" t="s">
        <v>120</v>
      </c>
      <c r="V53" s="108">
        <v>43563</v>
      </c>
      <c r="W53" s="109">
        <v>100</v>
      </c>
    </row>
    <row r="54" spans="1:23" ht="105" customHeight="1" x14ac:dyDescent="0.3">
      <c r="A54" s="126">
        <v>43</v>
      </c>
      <c r="B54" s="95">
        <v>43528</v>
      </c>
      <c r="C54" s="1464" t="s">
        <v>371</v>
      </c>
      <c r="D54" s="128">
        <v>26</v>
      </c>
      <c r="E54" s="97" t="s">
        <v>25</v>
      </c>
      <c r="F54" s="98"/>
      <c r="G54" s="97">
        <v>1</v>
      </c>
      <c r="H54" s="107" t="s">
        <v>185</v>
      </c>
      <c r="I54" s="97"/>
      <c r="J54" s="97"/>
      <c r="K54" s="130" t="s">
        <v>146</v>
      </c>
      <c r="L54" s="99">
        <v>11167.15</v>
      </c>
      <c r="M54" s="105">
        <v>10</v>
      </c>
      <c r="N54" s="152">
        <f t="shared" ref="N54:N55" si="42">IF(M54=0,"N/A",+L54/M54)</f>
        <v>1116.7149999999999</v>
      </c>
      <c r="O54" s="152">
        <f t="shared" ref="O54:O55" si="43">IF(M54=0,"N/A",+N54/12)</f>
        <v>93.059583333333322</v>
      </c>
      <c r="P54" s="1171">
        <f t="shared" si="2"/>
        <v>4</v>
      </c>
      <c r="Q54" s="1171">
        <f t="shared" si="5"/>
        <v>3</v>
      </c>
      <c r="R54" s="135">
        <f t="shared" si="25"/>
        <v>4746.0387499999997</v>
      </c>
      <c r="S54" s="135">
        <f t="shared" si="20"/>
        <v>6421.1112499999999</v>
      </c>
      <c r="T54" s="103">
        <v>617</v>
      </c>
      <c r="U54" s="4" t="s">
        <v>120</v>
      </c>
      <c r="V54" s="108">
        <v>43563</v>
      </c>
      <c r="W54" s="109">
        <v>100</v>
      </c>
    </row>
    <row r="55" spans="1:23" ht="105" customHeight="1" x14ac:dyDescent="0.3">
      <c r="A55" s="126">
        <v>44</v>
      </c>
      <c r="B55" s="95">
        <v>43528</v>
      </c>
      <c r="C55" s="1464" t="s">
        <v>371</v>
      </c>
      <c r="D55" s="128">
        <v>26</v>
      </c>
      <c r="E55" s="97" t="s">
        <v>25</v>
      </c>
      <c r="F55" s="98"/>
      <c r="G55" s="97">
        <v>1</v>
      </c>
      <c r="H55" s="107" t="s">
        <v>185</v>
      </c>
      <c r="I55" s="97"/>
      <c r="J55" s="97"/>
      <c r="K55" s="130" t="s">
        <v>146</v>
      </c>
      <c r="L55" s="99">
        <v>11167.15</v>
      </c>
      <c r="M55" s="105">
        <v>10</v>
      </c>
      <c r="N55" s="133">
        <f t="shared" si="42"/>
        <v>1116.7149999999999</v>
      </c>
      <c r="O55" s="133">
        <f t="shared" si="43"/>
        <v>93.059583333333322</v>
      </c>
      <c r="P55" s="1171">
        <f t="shared" si="2"/>
        <v>4</v>
      </c>
      <c r="Q55" s="1171">
        <f t="shared" si="5"/>
        <v>3</v>
      </c>
      <c r="R55" s="135">
        <f t="shared" si="25"/>
        <v>4746.0387499999997</v>
      </c>
      <c r="S55" s="135">
        <f t="shared" si="20"/>
        <v>6421.1112499999999</v>
      </c>
      <c r="T55" s="103">
        <v>617</v>
      </c>
      <c r="U55" s="4" t="s">
        <v>120</v>
      </c>
      <c r="V55" s="108">
        <v>43563</v>
      </c>
      <c r="W55" s="109">
        <v>100</v>
      </c>
    </row>
    <row r="56" spans="1:23" ht="105" customHeight="1" x14ac:dyDescent="0.3">
      <c r="A56" s="126">
        <v>45</v>
      </c>
      <c r="B56" s="95">
        <v>43528</v>
      </c>
      <c r="C56" s="1464" t="s">
        <v>371</v>
      </c>
      <c r="D56" s="128">
        <v>26</v>
      </c>
      <c r="E56" s="97" t="s">
        <v>25</v>
      </c>
      <c r="F56" s="98"/>
      <c r="G56" s="97">
        <v>1</v>
      </c>
      <c r="H56" s="107" t="s">
        <v>185</v>
      </c>
      <c r="I56" s="97"/>
      <c r="J56" s="97"/>
      <c r="K56" s="130" t="s">
        <v>146</v>
      </c>
      <c r="L56" s="99">
        <v>11167.15</v>
      </c>
      <c r="M56" s="105">
        <v>10</v>
      </c>
      <c r="N56" s="133">
        <f t="shared" ref="N56" si="44">IF(M56=0,"N/A",+L56/M56)</f>
        <v>1116.7149999999999</v>
      </c>
      <c r="O56" s="133">
        <f t="shared" ref="O56" si="45">IF(M56=0,"N/A",+N56/12)</f>
        <v>93.059583333333322</v>
      </c>
      <c r="P56" s="1171">
        <f t="shared" si="2"/>
        <v>4</v>
      </c>
      <c r="Q56" s="1171">
        <f t="shared" si="5"/>
        <v>3</v>
      </c>
      <c r="R56" s="135">
        <f t="shared" si="25"/>
        <v>4746.0387499999997</v>
      </c>
      <c r="S56" s="135">
        <f t="shared" si="20"/>
        <v>6421.1112499999999</v>
      </c>
      <c r="T56" s="103">
        <v>617</v>
      </c>
      <c r="U56" s="4" t="s">
        <v>120</v>
      </c>
      <c r="V56" s="108">
        <v>43563</v>
      </c>
      <c r="W56" s="109">
        <v>100</v>
      </c>
    </row>
    <row r="57" spans="1:23" ht="105" customHeight="1" x14ac:dyDescent="0.3">
      <c r="A57" s="126">
        <v>46</v>
      </c>
      <c r="B57" s="95">
        <v>43528</v>
      </c>
      <c r="C57" s="1464" t="s">
        <v>371</v>
      </c>
      <c r="D57" s="128">
        <v>26</v>
      </c>
      <c r="E57" s="97" t="s">
        <v>25</v>
      </c>
      <c r="F57" s="98"/>
      <c r="G57" s="97">
        <v>1</v>
      </c>
      <c r="H57" s="107" t="s">
        <v>185</v>
      </c>
      <c r="I57" s="97"/>
      <c r="J57" s="97"/>
      <c r="K57" s="130" t="s">
        <v>146</v>
      </c>
      <c r="L57" s="99">
        <v>11167.15</v>
      </c>
      <c r="M57" s="105">
        <v>10</v>
      </c>
      <c r="N57" s="152">
        <f t="shared" ref="N57:N58" si="46">IF(M57=0,"N/A",+L57/M57)</f>
        <v>1116.7149999999999</v>
      </c>
      <c r="O57" s="152">
        <f t="shared" ref="O57:O58" si="47">IF(M57=0,"N/A",+N57/12)</f>
        <v>93.059583333333322</v>
      </c>
      <c r="P57" s="1171">
        <f t="shared" si="2"/>
        <v>4</v>
      </c>
      <c r="Q57" s="1171">
        <f t="shared" si="5"/>
        <v>3</v>
      </c>
      <c r="R57" s="135">
        <f t="shared" si="25"/>
        <v>4746.0387499999997</v>
      </c>
      <c r="S57" s="135">
        <f t="shared" si="20"/>
        <v>6421.1112499999999</v>
      </c>
      <c r="T57" s="103">
        <v>617</v>
      </c>
      <c r="U57" s="4" t="s">
        <v>120</v>
      </c>
      <c r="V57" s="108">
        <v>43563</v>
      </c>
      <c r="W57" s="109">
        <v>100</v>
      </c>
    </row>
    <row r="58" spans="1:23" ht="105" customHeight="1" x14ac:dyDescent="0.3">
      <c r="A58" s="126">
        <v>47</v>
      </c>
      <c r="B58" s="95">
        <v>43528</v>
      </c>
      <c r="C58" s="1464" t="s">
        <v>371</v>
      </c>
      <c r="D58" s="128">
        <v>26</v>
      </c>
      <c r="E58" s="97" t="s">
        <v>25</v>
      </c>
      <c r="F58" s="98"/>
      <c r="G58" s="97">
        <v>1</v>
      </c>
      <c r="H58" s="107" t="s">
        <v>185</v>
      </c>
      <c r="I58" s="97"/>
      <c r="J58" s="97"/>
      <c r="K58" s="130" t="s">
        <v>146</v>
      </c>
      <c r="L58" s="99">
        <v>11167.15</v>
      </c>
      <c r="M58" s="105">
        <v>10</v>
      </c>
      <c r="N58" s="133">
        <f t="shared" si="46"/>
        <v>1116.7149999999999</v>
      </c>
      <c r="O58" s="133">
        <f t="shared" si="47"/>
        <v>93.059583333333322</v>
      </c>
      <c r="P58" s="1171">
        <f t="shared" si="2"/>
        <v>4</v>
      </c>
      <c r="Q58" s="1171">
        <f t="shared" si="5"/>
        <v>3</v>
      </c>
      <c r="R58" s="135">
        <f t="shared" si="25"/>
        <v>4746.0387499999997</v>
      </c>
      <c r="S58" s="135">
        <f t="shared" si="20"/>
        <v>6421.1112499999999</v>
      </c>
      <c r="T58" s="103">
        <v>617</v>
      </c>
      <c r="U58" s="4" t="s">
        <v>120</v>
      </c>
      <c r="V58" s="108">
        <v>43563</v>
      </c>
      <c r="W58" s="109">
        <v>100</v>
      </c>
    </row>
    <row r="59" spans="1:23" ht="105" customHeight="1" x14ac:dyDescent="0.3">
      <c r="A59" s="126">
        <v>48</v>
      </c>
      <c r="B59" s="95">
        <v>43528</v>
      </c>
      <c r="C59" s="1464" t="s">
        <v>371</v>
      </c>
      <c r="D59" s="128">
        <v>26</v>
      </c>
      <c r="E59" s="97" t="s">
        <v>25</v>
      </c>
      <c r="F59" s="98"/>
      <c r="G59" s="97">
        <v>1</v>
      </c>
      <c r="H59" s="107" t="s">
        <v>185</v>
      </c>
      <c r="I59" s="97"/>
      <c r="J59" s="97"/>
      <c r="K59" s="130" t="s">
        <v>146</v>
      </c>
      <c r="L59" s="99">
        <v>11167.15</v>
      </c>
      <c r="M59" s="105">
        <v>10</v>
      </c>
      <c r="N59" s="133">
        <f t="shared" ref="N59" si="48">IF(M59=0,"N/A",+L59/M59)</f>
        <v>1116.7149999999999</v>
      </c>
      <c r="O59" s="133">
        <f t="shared" ref="O59" si="49">IF(M59=0,"N/A",+N59/12)</f>
        <v>93.059583333333322</v>
      </c>
      <c r="P59" s="1171">
        <f t="shared" si="2"/>
        <v>4</v>
      </c>
      <c r="Q59" s="1171">
        <f t="shared" si="5"/>
        <v>3</v>
      </c>
      <c r="R59" s="135">
        <f t="shared" si="25"/>
        <v>4746.0387499999997</v>
      </c>
      <c r="S59" s="135">
        <f t="shared" si="20"/>
        <v>6421.1112499999999</v>
      </c>
      <c r="T59" s="103">
        <v>617</v>
      </c>
      <c r="U59" s="4" t="s">
        <v>120</v>
      </c>
      <c r="V59" s="108">
        <v>43563</v>
      </c>
      <c r="W59" s="109">
        <v>100</v>
      </c>
    </row>
    <row r="60" spans="1:23" ht="105" customHeight="1" x14ac:dyDescent="0.3">
      <c r="A60" s="126">
        <v>49</v>
      </c>
      <c r="B60" s="95">
        <v>43528</v>
      </c>
      <c r="C60" s="1464" t="s">
        <v>371</v>
      </c>
      <c r="D60" s="128">
        <v>26</v>
      </c>
      <c r="E60" s="97" t="s">
        <v>25</v>
      </c>
      <c r="F60" s="98"/>
      <c r="G60" s="97">
        <v>1</v>
      </c>
      <c r="H60" s="107" t="s">
        <v>185</v>
      </c>
      <c r="I60" s="97"/>
      <c r="J60" s="97"/>
      <c r="K60" s="130" t="s">
        <v>146</v>
      </c>
      <c r="L60" s="99">
        <v>11167.15</v>
      </c>
      <c r="M60" s="105">
        <v>10</v>
      </c>
      <c r="N60" s="152">
        <f t="shared" ref="N60:N61" si="50">IF(M60=0,"N/A",+L60/M60)</f>
        <v>1116.7149999999999</v>
      </c>
      <c r="O60" s="152">
        <f t="shared" ref="O60:O61" si="51">IF(M60=0,"N/A",+N60/12)</f>
        <v>93.059583333333322</v>
      </c>
      <c r="P60" s="1171">
        <f t="shared" si="2"/>
        <v>4</v>
      </c>
      <c r="Q60" s="1171">
        <f t="shared" si="5"/>
        <v>3</v>
      </c>
      <c r="R60" s="135">
        <f t="shared" si="25"/>
        <v>4746.0387499999997</v>
      </c>
      <c r="S60" s="135">
        <f t="shared" si="20"/>
        <v>6421.1112499999999</v>
      </c>
      <c r="T60" s="103">
        <v>617</v>
      </c>
      <c r="U60" s="4" t="s">
        <v>120</v>
      </c>
      <c r="V60" s="108">
        <v>43563</v>
      </c>
      <c r="W60" s="109">
        <v>100</v>
      </c>
    </row>
    <row r="61" spans="1:23" ht="105" customHeight="1" x14ac:dyDescent="0.3">
      <c r="A61" s="126">
        <v>50</v>
      </c>
      <c r="B61" s="95">
        <v>43528</v>
      </c>
      <c r="C61" s="1464" t="s">
        <v>371</v>
      </c>
      <c r="D61" s="128">
        <v>26</v>
      </c>
      <c r="E61" s="97" t="s">
        <v>25</v>
      </c>
      <c r="F61" s="98"/>
      <c r="G61" s="97">
        <v>1</v>
      </c>
      <c r="H61" s="107" t="s">
        <v>185</v>
      </c>
      <c r="I61" s="97"/>
      <c r="J61" s="97"/>
      <c r="K61" s="130" t="s">
        <v>146</v>
      </c>
      <c r="L61" s="99">
        <v>11167.15</v>
      </c>
      <c r="M61" s="105">
        <v>10</v>
      </c>
      <c r="N61" s="133">
        <f t="shared" si="50"/>
        <v>1116.7149999999999</v>
      </c>
      <c r="O61" s="133">
        <f t="shared" si="51"/>
        <v>93.059583333333322</v>
      </c>
      <c r="P61" s="1171">
        <f t="shared" si="2"/>
        <v>4</v>
      </c>
      <c r="Q61" s="1171">
        <f t="shared" si="5"/>
        <v>3</v>
      </c>
      <c r="R61" s="135">
        <f t="shared" si="25"/>
        <v>4746.0387499999997</v>
      </c>
      <c r="S61" s="135">
        <f t="shared" si="20"/>
        <v>6421.1112499999999</v>
      </c>
      <c r="T61" s="103">
        <v>617</v>
      </c>
      <c r="U61" s="4" t="s">
        <v>120</v>
      </c>
      <c r="V61" s="108">
        <v>43563</v>
      </c>
      <c r="W61" s="109">
        <v>100</v>
      </c>
    </row>
    <row r="62" spans="1:23" ht="105" customHeight="1" x14ac:dyDescent="0.3">
      <c r="A62" s="126">
        <v>51</v>
      </c>
      <c r="B62" s="95">
        <v>43528</v>
      </c>
      <c r="C62" s="1464" t="s">
        <v>371</v>
      </c>
      <c r="D62" s="128">
        <v>26</v>
      </c>
      <c r="E62" s="97" t="s">
        <v>25</v>
      </c>
      <c r="F62" s="98"/>
      <c r="G62" s="97">
        <v>1</v>
      </c>
      <c r="H62" s="107" t="s">
        <v>185</v>
      </c>
      <c r="I62" s="97"/>
      <c r="J62" s="97"/>
      <c r="K62" s="130" t="s">
        <v>146</v>
      </c>
      <c r="L62" s="99">
        <v>11167.15</v>
      </c>
      <c r="M62" s="105">
        <v>10</v>
      </c>
      <c r="N62" s="133">
        <f t="shared" ref="N62" si="52">IF(M62=0,"N/A",+L62/M62)</f>
        <v>1116.7149999999999</v>
      </c>
      <c r="O62" s="133">
        <f t="shared" ref="O62" si="53">IF(M62=0,"N/A",+N62/12)</f>
        <v>93.059583333333322</v>
      </c>
      <c r="P62" s="1171">
        <f t="shared" si="2"/>
        <v>4</v>
      </c>
      <c r="Q62" s="1171">
        <f t="shared" si="5"/>
        <v>3</v>
      </c>
      <c r="R62" s="135">
        <f t="shared" si="25"/>
        <v>4746.0387499999997</v>
      </c>
      <c r="S62" s="135">
        <f t="shared" si="20"/>
        <v>6421.1112499999999</v>
      </c>
      <c r="T62" s="103">
        <v>617</v>
      </c>
      <c r="U62" s="4" t="s">
        <v>120</v>
      </c>
      <c r="V62" s="108">
        <v>43563</v>
      </c>
      <c r="W62" s="109">
        <v>100</v>
      </c>
    </row>
    <row r="63" spans="1:23" ht="105" customHeight="1" x14ac:dyDescent="0.3">
      <c r="A63" s="126">
        <v>52</v>
      </c>
      <c r="B63" s="95">
        <v>43528</v>
      </c>
      <c r="C63" s="1464" t="s">
        <v>371</v>
      </c>
      <c r="D63" s="128">
        <v>26</v>
      </c>
      <c r="E63" s="97" t="s">
        <v>25</v>
      </c>
      <c r="F63" s="98"/>
      <c r="G63" s="97">
        <v>1</v>
      </c>
      <c r="H63" s="107" t="s">
        <v>185</v>
      </c>
      <c r="I63" s="97"/>
      <c r="J63" s="97"/>
      <c r="K63" s="130" t="s">
        <v>146</v>
      </c>
      <c r="L63" s="99">
        <v>11167.15</v>
      </c>
      <c r="M63" s="105">
        <v>10</v>
      </c>
      <c r="N63" s="152">
        <f t="shared" ref="N63:N64" si="54">IF(M63=0,"N/A",+L63/M63)</f>
        <v>1116.7149999999999</v>
      </c>
      <c r="O63" s="152">
        <f t="shared" ref="O63:O64" si="55">IF(M63=0,"N/A",+N63/12)</f>
        <v>93.059583333333322</v>
      </c>
      <c r="P63" s="1171">
        <f t="shared" si="2"/>
        <v>4</v>
      </c>
      <c r="Q63" s="1171">
        <f t="shared" si="5"/>
        <v>3</v>
      </c>
      <c r="R63" s="135">
        <f t="shared" si="25"/>
        <v>4746.0387499999997</v>
      </c>
      <c r="S63" s="135">
        <f t="shared" si="20"/>
        <v>6421.1112499999999</v>
      </c>
      <c r="T63" s="103">
        <v>617</v>
      </c>
      <c r="U63" s="4" t="s">
        <v>120</v>
      </c>
      <c r="V63" s="108">
        <v>43563</v>
      </c>
      <c r="W63" s="109">
        <v>100</v>
      </c>
    </row>
    <row r="64" spans="1:23" ht="105" customHeight="1" x14ac:dyDescent="0.3">
      <c r="A64" s="126">
        <v>53</v>
      </c>
      <c r="B64" s="95">
        <v>43528</v>
      </c>
      <c r="C64" s="1464" t="s">
        <v>371</v>
      </c>
      <c r="D64" s="128">
        <v>26</v>
      </c>
      <c r="E64" s="97" t="s">
        <v>25</v>
      </c>
      <c r="F64" s="98"/>
      <c r="G64" s="97">
        <v>1</v>
      </c>
      <c r="H64" s="107" t="s">
        <v>185</v>
      </c>
      <c r="I64" s="97"/>
      <c r="J64" s="97"/>
      <c r="K64" s="130" t="s">
        <v>146</v>
      </c>
      <c r="L64" s="99">
        <v>11167.15</v>
      </c>
      <c r="M64" s="105">
        <v>10</v>
      </c>
      <c r="N64" s="133">
        <f t="shared" si="54"/>
        <v>1116.7149999999999</v>
      </c>
      <c r="O64" s="133">
        <f t="shared" si="55"/>
        <v>93.059583333333322</v>
      </c>
      <c r="P64" s="1171">
        <f t="shared" si="2"/>
        <v>4</v>
      </c>
      <c r="Q64" s="1171">
        <f t="shared" si="5"/>
        <v>3</v>
      </c>
      <c r="R64" s="135">
        <f t="shared" si="25"/>
        <v>4746.0387499999997</v>
      </c>
      <c r="S64" s="135">
        <f t="shared" si="20"/>
        <v>6421.1112499999999</v>
      </c>
      <c r="T64" s="103">
        <v>617</v>
      </c>
      <c r="U64" s="4" t="s">
        <v>120</v>
      </c>
      <c r="V64" s="108">
        <v>43563</v>
      </c>
      <c r="W64" s="109">
        <v>100</v>
      </c>
    </row>
    <row r="65" spans="1:23" ht="105" customHeight="1" x14ac:dyDescent="0.3">
      <c r="A65" s="126">
        <v>54</v>
      </c>
      <c r="B65" s="95">
        <v>43528</v>
      </c>
      <c r="C65" s="1464" t="s">
        <v>371</v>
      </c>
      <c r="D65" s="128">
        <v>26</v>
      </c>
      <c r="E65" s="97" t="s">
        <v>25</v>
      </c>
      <c r="F65" s="98"/>
      <c r="G65" s="97">
        <v>1</v>
      </c>
      <c r="H65" s="107" t="s">
        <v>185</v>
      </c>
      <c r="I65" s="97"/>
      <c r="J65" s="97"/>
      <c r="K65" s="130" t="s">
        <v>146</v>
      </c>
      <c r="L65" s="99">
        <v>11167.15</v>
      </c>
      <c r="M65" s="105">
        <v>10</v>
      </c>
      <c r="N65" s="133">
        <f t="shared" ref="N65" si="56">IF(M65=0,"N/A",+L65/M65)</f>
        <v>1116.7149999999999</v>
      </c>
      <c r="O65" s="133">
        <f t="shared" ref="O65" si="57">IF(M65=0,"N/A",+N65/12)</f>
        <v>93.059583333333322</v>
      </c>
      <c r="P65" s="1171">
        <f t="shared" si="2"/>
        <v>4</v>
      </c>
      <c r="Q65" s="1171">
        <f t="shared" si="5"/>
        <v>3</v>
      </c>
      <c r="R65" s="135">
        <f t="shared" si="25"/>
        <v>4746.0387499999997</v>
      </c>
      <c r="S65" s="135">
        <f t="shared" si="20"/>
        <v>6421.1112499999999</v>
      </c>
      <c r="T65" s="103">
        <v>617</v>
      </c>
      <c r="U65" s="4" t="s">
        <v>120</v>
      </c>
      <c r="V65" s="108">
        <v>43563</v>
      </c>
      <c r="W65" s="109">
        <v>100</v>
      </c>
    </row>
    <row r="66" spans="1:23" ht="105" customHeight="1" x14ac:dyDescent="0.3">
      <c r="A66" s="126">
        <v>55</v>
      </c>
      <c r="B66" s="95">
        <v>43528</v>
      </c>
      <c r="C66" s="1464" t="s">
        <v>371</v>
      </c>
      <c r="D66" s="128">
        <v>26</v>
      </c>
      <c r="E66" s="97" t="s">
        <v>25</v>
      </c>
      <c r="F66" s="98"/>
      <c r="G66" s="97">
        <v>1</v>
      </c>
      <c r="H66" s="107" t="s">
        <v>185</v>
      </c>
      <c r="I66" s="97"/>
      <c r="J66" s="97"/>
      <c r="K66" s="130" t="s">
        <v>146</v>
      </c>
      <c r="L66" s="99">
        <v>11167.15</v>
      </c>
      <c r="M66" s="105">
        <v>10</v>
      </c>
      <c r="N66" s="152">
        <f t="shared" ref="N66:N67" si="58">IF(M66=0,"N/A",+L66/M66)</f>
        <v>1116.7149999999999</v>
      </c>
      <c r="O66" s="152">
        <f t="shared" ref="O66:O67" si="59">IF(M66=0,"N/A",+N66/12)</f>
        <v>93.059583333333322</v>
      </c>
      <c r="P66" s="1171">
        <f t="shared" si="2"/>
        <v>4</v>
      </c>
      <c r="Q66" s="1171">
        <f t="shared" si="5"/>
        <v>3</v>
      </c>
      <c r="R66" s="135">
        <f t="shared" si="25"/>
        <v>4746.0387499999997</v>
      </c>
      <c r="S66" s="135">
        <f t="shared" si="20"/>
        <v>6421.1112499999999</v>
      </c>
      <c r="T66" s="103">
        <v>617</v>
      </c>
      <c r="U66" s="4" t="s">
        <v>120</v>
      </c>
      <c r="V66" s="108">
        <v>43563</v>
      </c>
      <c r="W66" s="109">
        <v>100</v>
      </c>
    </row>
    <row r="67" spans="1:23" ht="105" customHeight="1" x14ac:dyDescent="0.3">
      <c r="A67" s="126">
        <v>56</v>
      </c>
      <c r="B67" s="95">
        <v>43528</v>
      </c>
      <c r="C67" s="1464" t="s">
        <v>371</v>
      </c>
      <c r="D67" s="128">
        <v>26</v>
      </c>
      <c r="E67" s="97" t="s">
        <v>25</v>
      </c>
      <c r="F67" s="98"/>
      <c r="G67" s="97">
        <v>1</v>
      </c>
      <c r="H67" s="107" t="s">
        <v>185</v>
      </c>
      <c r="I67" s="97"/>
      <c r="J67" s="97"/>
      <c r="K67" s="130" t="s">
        <v>146</v>
      </c>
      <c r="L67" s="99">
        <v>11167.15</v>
      </c>
      <c r="M67" s="105">
        <v>10</v>
      </c>
      <c r="N67" s="133">
        <f t="shared" si="58"/>
        <v>1116.7149999999999</v>
      </c>
      <c r="O67" s="133">
        <f t="shared" si="59"/>
        <v>93.059583333333322</v>
      </c>
      <c r="P67" s="1171">
        <f t="shared" si="2"/>
        <v>4</v>
      </c>
      <c r="Q67" s="1171">
        <f t="shared" si="5"/>
        <v>3</v>
      </c>
      <c r="R67" s="135">
        <f t="shared" si="25"/>
        <v>4746.0387499999997</v>
      </c>
      <c r="S67" s="135">
        <f t="shared" si="20"/>
        <v>6421.1112499999999</v>
      </c>
      <c r="T67" s="103">
        <v>617</v>
      </c>
      <c r="U67" s="4" t="s">
        <v>120</v>
      </c>
      <c r="V67" s="108">
        <v>43563</v>
      </c>
      <c r="W67" s="109">
        <v>100</v>
      </c>
    </row>
    <row r="68" spans="1:23" ht="105" customHeight="1" x14ac:dyDescent="0.3">
      <c r="A68" s="126">
        <v>57</v>
      </c>
      <c r="B68" s="95">
        <v>43528</v>
      </c>
      <c r="C68" s="1464" t="s">
        <v>371</v>
      </c>
      <c r="D68" s="128">
        <v>26</v>
      </c>
      <c r="E68" s="97" t="s">
        <v>25</v>
      </c>
      <c r="F68" s="98"/>
      <c r="G68" s="97">
        <v>1</v>
      </c>
      <c r="H68" s="107" t="s">
        <v>185</v>
      </c>
      <c r="I68" s="97"/>
      <c r="J68" s="97"/>
      <c r="K68" s="130" t="s">
        <v>146</v>
      </c>
      <c r="L68" s="99">
        <v>11167.15</v>
      </c>
      <c r="M68" s="105">
        <v>10</v>
      </c>
      <c r="N68" s="133">
        <f t="shared" ref="N68" si="60">IF(M68=0,"N/A",+L68/M68)</f>
        <v>1116.7149999999999</v>
      </c>
      <c r="O68" s="133">
        <f t="shared" ref="O68" si="61">IF(M68=0,"N/A",+N68/12)</f>
        <v>93.059583333333322</v>
      </c>
      <c r="P68" s="1171">
        <f t="shared" si="2"/>
        <v>4</v>
      </c>
      <c r="Q68" s="1171">
        <f t="shared" si="5"/>
        <v>3</v>
      </c>
      <c r="R68" s="135">
        <f t="shared" si="25"/>
        <v>4746.0387499999997</v>
      </c>
      <c r="S68" s="135">
        <f t="shared" si="20"/>
        <v>6421.1112499999999</v>
      </c>
      <c r="T68" s="103">
        <v>617</v>
      </c>
      <c r="U68" s="4" t="s">
        <v>120</v>
      </c>
      <c r="V68" s="108">
        <v>43563</v>
      </c>
      <c r="W68" s="109">
        <v>100</v>
      </c>
    </row>
    <row r="69" spans="1:23" ht="105" customHeight="1" x14ac:dyDescent="0.3">
      <c r="A69" s="126">
        <v>58</v>
      </c>
      <c r="B69" s="95">
        <v>43528</v>
      </c>
      <c r="C69" s="1464" t="s">
        <v>371</v>
      </c>
      <c r="D69" s="128">
        <v>26</v>
      </c>
      <c r="E69" s="97" t="s">
        <v>25</v>
      </c>
      <c r="F69" s="98"/>
      <c r="G69" s="97">
        <v>1</v>
      </c>
      <c r="H69" s="107" t="s">
        <v>185</v>
      </c>
      <c r="I69" s="97"/>
      <c r="J69" s="97"/>
      <c r="K69" s="130" t="s">
        <v>146</v>
      </c>
      <c r="L69" s="99">
        <v>11167.15</v>
      </c>
      <c r="M69" s="105">
        <v>10</v>
      </c>
      <c r="N69" s="152">
        <f t="shared" ref="N69:N70" si="62">IF(M69=0,"N/A",+L69/M69)</f>
        <v>1116.7149999999999</v>
      </c>
      <c r="O69" s="152">
        <f t="shared" ref="O69:O70" si="63">IF(M69=0,"N/A",+N69/12)</f>
        <v>93.059583333333322</v>
      </c>
      <c r="P69" s="1171">
        <f t="shared" si="2"/>
        <v>4</v>
      </c>
      <c r="Q69" s="1171">
        <f t="shared" si="5"/>
        <v>3</v>
      </c>
      <c r="R69" s="135">
        <f t="shared" si="25"/>
        <v>4746.0387499999997</v>
      </c>
      <c r="S69" s="135">
        <f t="shared" si="20"/>
        <v>6421.1112499999999</v>
      </c>
      <c r="T69" s="103">
        <v>617</v>
      </c>
      <c r="U69" s="4" t="s">
        <v>120</v>
      </c>
      <c r="V69" s="108">
        <v>43563</v>
      </c>
      <c r="W69" s="109">
        <v>100</v>
      </c>
    </row>
    <row r="70" spans="1:23" ht="60" customHeight="1" x14ac:dyDescent="0.3">
      <c r="A70" s="126">
        <v>59</v>
      </c>
      <c r="B70" s="95">
        <v>43528</v>
      </c>
      <c r="C70" s="1464" t="s">
        <v>371</v>
      </c>
      <c r="D70" s="128">
        <v>26</v>
      </c>
      <c r="E70" s="97" t="s">
        <v>25</v>
      </c>
      <c r="F70" s="98"/>
      <c r="G70" s="97">
        <v>1</v>
      </c>
      <c r="H70" s="107" t="s">
        <v>186</v>
      </c>
      <c r="I70" s="97"/>
      <c r="J70" s="97"/>
      <c r="K70" s="130" t="s">
        <v>137</v>
      </c>
      <c r="L70" s="99">
        <v>336387.39</v>
      </c>
      <c r="M70" s="105">
        <v>10</v>
      </c>
      <c r="N70" s="133">
        <f t="shared" si="62"/>
        <v>33638.739000000001</v>
      </c>
      <c r="O70" s="133">
        <f t="shared" si="63"/>
        <v>2803.2282500000001</v>
      </c>
      <c r="P70" s="1171">
        <f t="shared" si="2"/>
        <v>4</v>
      </c>
      <c r="Q70" s="1171">
        <f t="shared" si="5"/>
        <v>3</v>
      </c>
      <c r="R70" s="135">
        <f t="shared" si="25"/>
        <v>142964.64075000002</v>
      </c>
      <c r="S70" s="135">
        <f t="shared" si="20"/>
        <v>193422.74924999999</v>
      </c>
      <c r="T70" s="103">
        <v>617</v>
      </c>
      <c r="U70" s="4" t="s">
        <v>187</v>
      </c>
      <c r="V70" s="108">
        <v>43698</v>
      </c>
      <c r="W70" s="109">
        <v>100</v>
      </c>
    </row>
    <row r="71" spans="1:23" ht="30" customHeight="1" x14ac:dyDescent="0.3">
      <c r="A71" s="126">
        <v>60</v>
      </c>
      <c r="B71" s="95">
        <v>43630</v>
      </c>
      <c r="C71" s="1464" t="s">
        <v>371</v>
      </c>
      <c r="D71" s="128">
        <v>26</v>
      </c>
      <c r="E71" s="97" t="s">
        <v>25</v>
      </c>
      <c r="F71" s="98"/>
      <c r="G71" s="97">
        <v>1</v>
      </c>
      <c r="H71" s="107" t="s">
        <v>188</v>
      </c>
      <c r="I71" s="97"/>
      <c r="J71" s="97"/>
      <c r="K71" s="130" t="s">
        <v>189</v>
      </c>
      <c r="L71" s="99">
        <v>108511.62</v>
      </c>
      <c r="M71" s="105">
        <v>10</v>
      </c>
      <c r="N71" s="133">
        <f t="shared" ref="N71" si="64">IF(M71=0,"N/A",+L71/M71)</f>
        <v>10851.162</v>
      </c>
      <c r="O71" s="133">
        <f t="shared" ref="O71" si="65">IF(M71=0,"N/A",+N71/12)</f>
        <v>904.26350000000002</v>
      </c>
      <c r="P71" s="1171">
        <f t="shared" si="2"/>
        <v>4</v>
      </c>
      <c r="Q71" s="1171">
        <f t="shared" si="5"/>
        <v>0</v>
      </c>
      <c r="R71" s="135">
        <f t="shared" si="25"/>
        <v>43404.648000000001</v>
      </c>
      <c r="S71" s="135">
        <f t="shared" si="20"/>
        <v>65106.971999999994</v>
      </c>
      <c r="T71" s="176">
        <v>617</v>
      </c>
    </row>
    <row r="72" spans="1:23" s="890" customFormat="1" ht="15.75" customHeight="1" x14ac:dyDescent="0.3">
      <c r="A72" s="126">
        <v>61</v>
      </c>
      <c r="B72" s="902">
        <v>43689</v>
      </c>
      <c r="C72" s="1547" t="s">
        <v>371</v>
      </c>
      <c r="D72" s="1163">
        <v>26</v>
      </c>
      <c r="E72" s="903" t="s">
        <v>57</v>
      </c>
      <c r="F72" s="904"/>
      <c r="G72" s="903">
        <v>1</v>
      </c>
      <c r="H72" s="904" t="s">
        <v>76</v>
      </c>
      <c r="I72" s="903" t="s">
        <v>77</v>
      </c>
      <c r="J72" s="903" t="s">
        <v>78</v>
      </c>
      <c r="K72" s="1165" t="s">
        <v>137</v>
      </c>
      <c r="L72" s="906">
        <v>3961.4133999999999</v>
      </c>
      <c r="M72" s="907">
        <v>3</v>
      </c>
      <c r="N72" s="1553">
        <f t="shared" ref="N72:N74" si="66">IF(M72=0,"N/A",+L72/M72)</f>
        <v>1320.4711333333332</v>
      </c>
      <c r="O72" s="1553">
        <v>0</v>
      </c>
      <c r="P72" s="1171">
        <f t="shared" si="2"/>
        <v>3</v>
      </c>
      <c r="Q72" s="1171">
        <f t="shared" si="5"/>
        <v>10</v>
      </c>
      <c r="R72" s="897">
        <f t="shared" si="25"/>
        <v>3961.4133999999995</v>
      </c>
      <c r="S72" s="897">
        <f t="shared" si="20"/>
        <v>4.5474735088646412E-13</v>
      </c>
      <c r="T72" s="908">
        <v>616</v>
      </c>
      <c r="U72" s="916" t="s">
        <v>79</v>
      </c>
      <c r="V72" s="910">
        <v>43844</v>
      </c>
      <c r="W72" s="911">
        <v>100</v>
      </c>
    </row>
    <row r="73" spans="1:23" s="890" customFormat="1" ht="15.75" customHeight="1" x14ac:dyDescent="0.3">
      <c r="A73" s="126">
        <v>62</v>
      </c>
      <c r="B73" s="902">
        <v>43689</v>
      </c>
      <c r="C73" s="1547" t="s">
        <v>371</v>
      </c>
      <c r="D73" s="1163">
        <v>26</v>
      </c>
      <c r="E73" s="903" t="s">
        <v>57</v>
      </c>
      <c r="F73" s="904"/>
      <c r="G73" s="903">
        <v>1</v>
      </c>
      <c r="H73" s="904" t="s">
        <v>76</v>
      </c>
      <c r="I73" s="903" t="s">
        <v>77</v>
      </c>
      <c r="J73" s="903" t="s">
        <v>78</v>
      </c>
      <c r="K73" s="1165" t="s">
        <v>130</v>
      </c>
      <c r="L73" s="906">
        <v>3961.4133999999999</v>
      </c>
      <c r="M73" s="907">
        <v>3</v>
      </c>
      <c r="N73" s="1170">
        <f t="shared" si="66"/>
        <v>1320.4711333333332</v>
      </c>
      <c r="O73" s="1170">
        <v>0</v>
      </c>
      <c r="P73" s="1171">
        <f t="shared" si="2"/>
        <v>3</v>
      </c>
      <c r="Q73" s="1171">
        <f t="shared" si="5"/>
        <v>10</v>
      </c>
      <c r="R73" s="897">
        <f t="shared" si="25"/>
        <v>3961.4133999999995</v>
      </c>
      <c r="S73" s="897">
        <f t="shared" si="20"/>
        <v>4.5474735088646412E-13</v>
      </c>
      <c r="T73" s="908">
        <v>616</v>
      </c>
      <c r="U73" s="916" t="s">
        <v>79</v>
      </c>
      <c r="V73" s="910">
        <v>43844</v>
      </c>
      <c r="W73" s="911">
        <v>100</v>
      </c>
    </row>
    <row r="74" spans="1:23" s="890" customFormat="1" ht="15.75" customHeight="1" x14ac:dyDescent="0.3">
      <c r="A74" s="126">
        <v>63</v>
      </c>
      <c r="B74" s="902">
        <v>43689</v>
      </c>
      <c r="C74" s="1547" t="s">
        <v>371</v>
      </c>
      <c r="D74" s="1163">
        <v>26</v>
      </c>
      <c r="E74" s="903" t="s">
        <v>57</v>
      </c>
      <c r="F74" s="904"/>
      <c r="G74" s="903">
        <v>1</v>
      </c>
      <c r="H74" s="904" t="s">
        <v>76</v>
      </c>
      <c r="I74" s="903" t="s">
        <v>77</v>
      </c>
      <c r="J74" s="903" t="s">
        <v>78</v>
      </c>
      <c r="K74" s="1165" t="s">
        <v>130</v>
      </c>
      <c r="L74" s="906">
        <v>3961.4133999999999</v>
      </c>
      <c r="M74" s="907">
        <v>3</v>
      </c>
      <c r="N74" s="1170">
        <f t="shared" si="66"/>
        <v>1320.4711333333332</v>
      </c>
      <c r="O74" s="1170">
        <v>0</v>
      </c>
      <c r="P74" s="1171">
        <f t="shared" si="2"/>
        <v>3</v>
      </c>
      <c r="Q74" s="1171">
        <f t="shared" si="5"/>
        <v>10</v>
      </c>
      <c r="R74" s="897">
        <f t="shared" si="25"/>
        <v>3961.4133999999995</v>
      </c>
      <c r="S74" s="897">
        <f t="shared" si="20"/>
        <v>4.5474735088646412E-13</v>
      </c>
      <c r="T74" s="908">
        <v>616</v>
      </c>
      <c r="U74" s="916" t="s">
        <v>79</v>
      </c>
      <c r="V74" s="910">
        <v>43844</v>
      </c>
      <c r="W74" s="911">
        <v>100</v>
      </c>
    </row>
    <row r="75" spans="1:23" s="890" customFormat="1" ht="25.5" customHeight="1" x14ac:dyDescent="0.25">
      <c r="A75" s="126">
        <v>64</v>
      </c>
      <c r="B75" s="944">
        <v>43704</v>
      </c>
      <c r="C75" s="1547" t="s">
        <v>371</v>
      </c>
      <c r="D75" s="1163">
        <v>26</v>
      </c>
      <c r="E75" s="905" t="s">
        <v>35</v>
      </c>
      <c r="F75" s="1558"/>
      <c r="G75" s="905">
        <v>1</v>
      </c>
      <c r="H75" s="1559" t="s">
        <v>190</v>
      </c>
      <c r="I75" s="905" t="s">
        <v>191</v>
      </c>
      <c r="J75" s="905" t="s">
        <v>192</v>
      </c>
      <c r="K75" s="1165" t="s">
        <v>189</v>
      </c>
      <c r="L75" s="945">
        <v>46657.2</v>
      </c>
      <c r="M75" s="905">
        <v>3</v>
      </c>
      <c r="N75" s="1553">
        <f t="shared" ref="N75:N76" si="67">IF(M75=0,"N/A",+L75/M75)</f>
        <v>15552.4</v>
      </c>
      <c r="O75" s="1553">
        <v>0</v>
      </c>
      <c r="P75" s="1171">
        <f t="shared" si="2"/>
        <v>3</v>
      </c>
      <c r="Q75" s="1171">
        <f t="shared" si="5"/>
        <v>10</v>
      </c>
      <c r="R75" s="897">
        <f t="shared" si="25"/>
        <v>46657.2</v>
      </c>
      <c r="S75" s="897">
        <f t="shared" si="20"/>
        <v>0</v>
      </c>
      <c r="T75" s="899">
        <v>617</v>
      </c>
      <c r="U75" s="900" t="s">
        <v>193</v>
      </c>
      <c r="V75" s="901">
        <v>43756</v>
      </c>
      <c r="W75" s="900">
        <v>95</v>
      </c>
    </row>
    <row r="76" spans="1:23" ht="25.5" customHeight="1" x14ac:dyDescent="0.25">
      <c r="A76" s="1020">
        <v>65</v>
      </c>
      <c r="B76" s="1021">
        <v>44480</v>
      </c>
      <c r="C76" s="1464" t="s">
        <v>371</v>
      </c>
      <c r="D76" s="128">
        <v>26</v>
      </c>
      <c r="E76" s="1022" t="s">
        <v>25</v>
      </c>
      <c r="F76" s="1023"/>
      <c r="G76" s="1022">
        <v>1</v>
      </c>
      <c r="H76" s="1024" t="s">
        <v>194</v>
      </c>
      <c r="I76" s="1022">
        <v>6102184</v>
      </c>
      <c r="J76" s="1022" t="s">
        <v>195</v>
      </c>
      <c r="K76" s="1025" t="s">
        <v>189</v>
      </c>
      <c r="L76" s="1026">
        <v>352845.87</v>
      </c>
      <c r="M76" s="1022">
        <v>10</v>
      </c>
      <c r="N76" s="133">
        <f t="shared" si="67"/>
        <v>35284.587</v>
      </c>
      <c r="O76" s="133">
        <f t="shared" ref="O76" si="68">IF(M76=0,"N/A",+N76/12)</f>
        <v>2940.3822500000001</v>
      </c>
      <c r="P76" s="1171">
        <f t="shared" si="2"/>
        <v>1</v>
      </c>
      <c r="Q76" s="1171">
        <f t="shared" si="5"/>
        <v>8</v>
      </c>
      <c r="R76" s="962">
        <f t="shared" si="25"/>
        <v>58807.645000000004</v>
      </c>
      <c r="S76" s="962">
        <f t="shared" si="20"/>
        <v>294038.22499999998</v>
      </c>
      <c r="T76" s="1028">
        <v>617</v>
      </c>
      <c r="U76" s="14" t="s">
        <v>196</v>
      </c>
      <c r="V76" s="182"/>
      <c r="W76" s="14"/>
    </row>
    <row r="77" spans="1:23" ht="28.5" customHeight="1" x14ac:dyDescent="0.3">
      <c r="A77" s="126">
        <v>66</v>
      </c>
      <c r="B77" s="1016">
        <v>44686</v>
      </c>
      <c r="C77" s="1464" t="s">
        <v>371</v>
      </c>
      <c r="D77" s="128">
        <v>26</v>
      </c>
      <c r="E77" s="1017" t="s">
        <v>57</v>
      </c>
      <c r="F77" s="959"/>
      <c r="G77" s="179">
        <v>1</v>
      </c>
      <c r="H77" s="994" t="s">
        <v>1812</v>
      </c>
      <c r="I77" s="983" t="s">
        <v>1813</v>
      </c>
      <c r="J77" s="983"/>
      <c r="K77" s="1029" t="s">
        <v>1814</v>
      </c>
      <c r="L77" s="986">
        <v>3693.87</v>
      </c>
      <c r="M77" s="995">
        <v>3</v>
      </c>
      <c r="N77" s="133">
        <f t="shared" ref="N77" si="69">IF(M77=0,"N/A",+L77/M77)</f>
        <v>1231.29</v>
      </c>
      <c r="O77" s="133">
        <f t="shared" ref="O77" si="70">IF(M77=0,"N/A",+N77/12)</f>
        <v>102.6075</v>
      </c>
      <c r="P77" s="1171">
        <f t="shared" si="2"/>
        <v>1</v>
      </c>
      <c r="Q77" s="1171">
        <f t="shared" si="5"/>
        <v>1</v>
      </c>
      <c r="R77" s="962">
        <f t="shared" ref="R77:R78" si="71">IF(M77=0,"N/A",+N77*P77+O77*Q77)</f>
        <v>1333.8975</v>
      </c>
      <c r="S77" s="962">
        <f t="shared" ref="S77:S78" si="72">IF(M77=0,"N/A",+L77-R77)</f>
        <v>2359.9724999999999</v>
      </c>
      <c r="T77" s="1030">
        <v>616</v>
      </c>
      <c r="U77" s="14"/>
      <c r="V77" s="182"/>
      <c r="W77" s="14"/>
    </row>
    <row r="78" spans="1:23" ht="28.5" customHeight="1" x14ac:dyDescent="0.3">
      <c r="A78" s="126">
        <v>67</v>
      </c>
      <c r="B78" s="1016">
        <v>44768</v>
      </c>
      <c r="C78" s="1464" t="s">
        <v>371</v>
      </c>
      <c r="D78" s="128">
        <v>26</v>
      </c>
      <c r="E78" s="1017" t="s">
        <v>35</v>
      </c>
      <c r="F78" s="987" t="s">
        <v>1374</v>
      </c>
      <c r="G78" s="179">
        <v>1</v>
      </c>
      <c r="H78" s="994" t="s">
        <v>1831</v>
      </c>
      <c r="I78" s="983"/>
      <c r="J78" s="983"/>
      <c r="K78" s="1029" t="s">
        <v>189</v>
      </c>
      <c r="L78" s="986">
        <v>33973.620000000003</v>
      </c>
      <c r="M78" s="995">
        <v>3</v>
      </c>
      <c r="N78" s="133">
        <f t="shared" ref="N78" si="73">IF(M78=0,"N/A",+L78/M78)</f>
        <v>11324.54</v>
      </c>
      <c r="O78" s="133">
        <f t="shared" ref="O78" si="74">IF(M78=0,"N/A",+N78/12)</f>
        <v>943.7116666666667</v>
      </c>
      <c r="P78" s="1171">
        <f t="shared" si="2"/>
        <v>0</v>
      </c>
      <c r="Q78" s="1171">
        <f t="shared" si="5"/>
        <v>11</v>
      </c>
      <c r="R78" s="962">
        <f t="shared" si="71"/>
        <v>10380.828333333333</v>
      </c>
      <c r="S78" s="962">
        <f t="shared" si="72"/>
        <v>23592.791666666672</v>
      </c>
      <c r="T78" s="1030">
        <v>614</v>
      </c>
      <c r="U78" s="14" t="s">
        <v>253</v>
      </c>
      <c r="V78" s="182"/>
      <c r="W78" s="14"/>
    </row>
    <row r="79" spans="1:23" ht="28.5" customHeight="1" x14ac:dyDescent="0.3">
      <c r="A79" s="1020">
        <v>68</v>
      </c>
      <c r="B79" s="1419">
        <v>44915</v>
      </c>
      <c r="C79" s="1464" t="s">
        <v>371</v>
      </c>
      <c r="D79" s="128">
        <v>26</v>
      </c>
      <c r="E79" s="1420" t="s">
        <v>1120</v>
      </c>
      <c r="F79" s="1423" t="s">
        <v>1374</v>
      </c>
      <c r="G79" s="1022">
        <v>1</v>
      </c>
      <c r="H79" s="1112" t="s">
        <v>1903</v>
      </c>
      <c r="I79" s="1113"/>
      <c r="J79" s="1113"/>
      <c r="K79" s="1114" t="s">
        <v>189</v>
      </c>
      <c r="L79" s="1060">
        <v>1590</v>
      </c>
      <c r="M79" s="1061">
        <v>5</v>
      </c>
      <c r="N79" s="1027">
        <f t="shared" ref="N79:N80" si="75">IF(M79=0,"N/A",+L79/M79)</f>
        <v>318</v>
      </c>
      <c r="O79" s="1027">
        <f t="shared" ref="O79:O80" si="76">IF(M79=0,"N/A",+N79/12)</f>
        <v>26.5</v>
      </c>
      <c r="P79" s="1460">
        <f t="shared" si="2"/>
        <v>0</v>
      </c>
      <c r="Q79" s="1460">
        <f t="shared" si="5"/>
        <v>6</v>
      </c>
      <c r="R79" s="962">
        <f t="shared" ref="R79:R80" si="77">IF(M79=0,"N/A",+N79*P79+O79*Q79)</f>
        <v>159</v>
      </c>
      <c r="S79" s="962">
        <f t="shared" ref="S79:S80" si="78">IF(M79=0,"N/A",+L79-R79)</f>
        <v>1431</v>
      </c>
      <c r="T79" s="1115">
        <v>615</v>
      </c>
      <c r="U79" s="14"/>
      <c r="V79" s="182"/>
      <c r="W79" s="14"/>
    </row>
    <row r="80" spans="1:23" ht="28.5" customHeight="1" x14ac:dyDescent="0.3">
      <c r="A80" s="1494">
        <v>69</v>
      </c>
      <c r="B80" s="1495">
        <v>45100</v>
      </c>
      <c r="C80" s="1496" t="s">
        <v>371</v>
      </c>
      <c r="D80" s="1497">
        <v>26</v>
      </c>
      <c r="E80" s="1422" t="s">
        <v>25</v>
      </c>
      <c r="F80" s="1113" t="s">
        <v>1374</v>
      </c>
      <c r="G80" s="1418">
        <v>1</v>
      </c>
      <c r="H80" s="1112" t="s">
        <v>2072</v>
      </c>
      <c r="I80" s="1113" t="s">
        <v>2073</v>
      </c>
      <c r="J80" s="1113" t="s">
        <v>129</v>
      </c>
      <c r="K80" s="1114" t="s">
        <v>189</v>
      </c>
      <c r="L80" s="1060">
        <v>4248</v>
      </c>
      <c r="M80" s="1061">
        <v>3</v>
      </c>
      <c r="N80" s="1484">
        <f t="shared" si="75"/>
        <v>1416</v>
      </c>
      <c r="O80" s="1484">
        <f t="shared" si="76"/>
        <v>118</v>
      </c>
      <c r="P80" s="1498">
        <f t="shared" si="2"/>
        <v>0</v>
      </c>
      <c r="Q80" s="1498">
        <f t="shared" si="5"/>
        <v>0</v>
      </c>
      <c r="R80" s="1034">
        <f t="shared" si="77"/>
        <v>0</v>
      </c>
      <c r="S80" s="1034">
        <f t="shared" si="78"/>
        <v>4248</v>
      </c>
      <c r="T80" s="1115">
        <v>617</v>
      </c>
      <c r="U80" s="14"/>
      <c r="V80" s="182"/>
      <c r="W80" s="14"/>
    </row>
    <row r="81" spans="1:23" ht="28.5" customHeight="1" x14ac:dyDescent="0.3">
      <c r="A81" s="1494">
        <v>70</v>
      </c>
      <c r="B81" s="1495">
        <v>45103</v>
      </c>
      <c r="C81" s="1501" t="s">
        <v>371</v>
      </c>
      <c r="D81" s="1502">
        <v>26</v>
      </c>
      <c r="E81" s="1362" t="s">
        <v>25</v>
      </c>
      <c r="F81" s="1113" t="s">
        <v>1374</v>
      </c>
      <c r="G81" s="1418">
        <v>1</v>
      </c>
      <c r="H81" s="1112" t="s">
        <v>2080</v>
      </c>
      <c r="I81" s="1113" t="s">
        <v>2081</v>
      </c>
      <c r="J81" s="1113"/>
      <c r="K81" s="1114" t="s">
        <v>189</v>
      </c>
      <c r="L81" s="1060">
        <v>31222.799999999999</v>
      </c>
      <c r="M81" s="1061">
        <v>10</v>
      </c>
      <c r="N81" s="1484">
        <f t="shared" ref="N81:N82" si="79">IF(M81=0,"N/A",+L81/M81)</f>
        <v>3122.2799999999997</v>
      </c>
      <c r="O81" s="1484">
        <f t="shared" ref="O81:O82" si="80">IF(M81=0,"N/A",+N81/12)</f>
        <v>260.19</v>
      </c>
      <c r="P81" s="1498">
        <f t="shared" si="2"/>
        <v>0</v>
      </c>
      <c r="Q81" s="1498">
        <f t="shared" si="5"/>
        <v>0</v>
      </c>
      <c r="R81" s="1034">
        <f t="shared" ref="R81:R82" si="81">IF(M81=0,"N/A",+N81*P81+O81*Q81)</f>
        <v>0</v>
      </c>
      <c r="S81" s="1034">
        <f t="shared" ref="S81:S82" si="82">IF(M81=0,"N/A",+L81-R81)</f>
        <v>31222.799999999999</v>
      </c>
      <c r="T81" s="1115">
        <v>617</v>
      </c>
      <c r="U81" s="14"/>
      <c r="V81" s="182"/>
      <c r="W81" s="14"/>
    </row>
    <row r="82" spans="1:23" ht="28.5" customHeight="1" x14ac:dyDescent="0.3">
      <c r="A82" s="1461">
        <v>71</v>
      </c>
      <c r="B82" s="1173">
        <v>45097</v>
      </c>
      <c r="C82" s="1475" t="s">
        <v>371</v>
      </c>
      <c r="D82" s="1462">
        <v>26</v>
      </c>
      <c r="E82" s="1176" t="s">
        <v>68</v>
      </c>
      <c r="F82" s="983" t="s">
        <v>1374</v>
      </c>
      <c r="G82" s="1387">
        <v>1</v>
      </c>
      <c r="H82" s="994" t="s">
        <v>2090</v>
      </c>
      <c r="I82" s="983"/>
      <c r="J82" s="983" t="s">
        <v>232</v>
      </c>
      <c r="K82" s="1029" t="s">
        <v>189</v>
      </c>
      <c r="L82" s="986">
        <v>19995.099999999999</v>
      </c>
      <c r="M82" s="995">
        <v>10</v>
      </c>
      <c r="N82" s="1124">
        <f t="shared" si="79"/>
        <v>1999.5099999999998</v>
      </c>
      <c r="O82" s="1124">
        <f t="shared" si="80"/>
        <v>166.6258333333333</v>
      </c>
      <c r="P82" s="1463">
        <f t="shared" si="2"/>
        <v>0</v>
      </c>
      <c r="Q82" s="1463">
        <f t="shared" si="5"/>
        <v>0</v>
      </c>
      <c r="R82" s="964">
        <f t="shared" si="81"/>
        <v>0</v>
      </c>
      <c r="S82" s="964">
        <f t="shared" si="82"/>
        <v>19995.099999999999</v>
      </c>
      <c r="T82" s="1030">
        <v>619</v>
      </c>
      <c r="U82" s="14"/>
      <c r="V82" s="182"/>
      <c r="W82" s="14"/>
    </row>
    <row r="83" spans="1:23" ht="15" customHeight="1" x14ac:dyDescent="0.25">
      <c r="A83" s="183"/>
      <c r="K83" s="1031"/>
      <c r="L83" s="184">
        <f>SUM(L13:L82)</f>
        <v>2226413.9101999984</v>
      </c>
      <c r="M83" s="184"/>
      <c r="N83" s="184">
        <f>SUM(N13:N82)</f>
        <v>261931.83839999998</v>
      </c>
      <c r="O83" s="184">
        <f>SUM(O13:O82)</f>
        <v>20169.804833333328</v>
      </c>
      <c r="P83" s="184"/>
      <c r="Q83" s="184" t="s">
        <v>197</v>
      </c>
      <c r="R83" s="184">
        <f>SUM(R13:R82)</f>
        <v>1032321.5572833322</v>
      </c>
      <c r="S83" s="184">
        <f>SUM(S13:S82)</f>
        <v>1194092.3529166665</v>
      </c>
    </row>
    <row r="84" spans="1:23" ht="15" customHeight="1" x14ac:dyDescent="0.25">
      <c r="A84" s="183"/>
      <c r="F84" s="4"/>
      <c r="G84" s="112"/>
      <c r="H84" s="185"/>
      <c r="I84" s="3"/>
      <c r="J84" s="3"/>
      <c r="K84" s="3"/>
      <c r="L84" s="3"/>
      <c r="M84" s="3"/>
      <c r="N84" s="3"/>
      <c r="O84" s="3"/>
    </row>
    <row r="85" spans="1:23" ht="31.5" customHeight="1" x14ac:dyDescent="0.25">
      <c r="A85" s="183"/>
      <c r="F85" s="4"/>
      <c r="G85" s="49" t="s">
        <v>90</v>
      </c>
      <c r="H85" s="50" t="s">
        <v>91</v>
      </c>
      <c r="I85" s="50" t="s">
        <v>92</v>
      </c>
      <c r="J85" s="49" t="s">
        <v>93</v>
      </c>
      <c r="K85" s="51" t="s">
        <v>94</v>
      </c>
      <c r="L85" s="51" t="s">
        <v>95</v>
      </c>
      <c r="M85" s="3"/>
      <c r="N85" s="3"/>
      <c r="O85" s="3"/>
    </row>
    <row r="86" spans="1:23" ht="15.75" customHeight="1" x14ac:dyDescent="0.25">
      <c r="A86" s="183"/>
      <c r="F86" s="4"/>
      <c r="G86" s="53">
        <v>611</v>
      </c>
      <c r="H86" s="54" t="s">
        <v>96</v>
      </c>
      <c r="I86" s="55">
        <f t="shared" ref="I86:I95" si="83">+SUMIF($T$1:$T$368,G86,$L$1:$L$368)</f>
        <v>0</v>
      </c>
      <c r="J86" s="55">
        <f t="shared" ref="J86:J95" si="84">+SUMIF($T$1:$T$368,G86,$R$1:$R$368)</f>
        <v>0</v>
      </c>
      <c r="K86" s="55">
        <f t="shared" ref="K86:K95" si="85">+SUMIF($T$1:$T$368,G86,$O$1:$O$368)</f>
        <v>0</v>
      </c>
      <c r="L86" s="56">
        <f t="shared" ref="L86:L95" si="86">+I86-J86</f>
        <v>0</v>
      </c>
      <c r="M86" s="3"/>
      <c r="N86" s="3"/>
      <c r="O86" s="3"/>
    </row>
    <row r="87" spans="1:23" ht="15.75" customHeight="1" x14ac:dyDescent="0.25">
      <c r="A87" s="183"/>
      <c r="F87" s="4"/>
      <c r="G87" s="53">
        <v>612</v>
      </c>
      <c r="H87" s="54" t="s">
        <v>97</v>
      </c>
      <c r="I87" s="55">
        <f t="shared" si="83"/>
        <v>0</v>
      </c>
      <c r="J87" s="55">
        <f t="shared" si="84"/>
        <v>0</v>
      </c>
      <c r="K87" s="55">
        <f t="shared" si="85"/>
        <v>0</v>
      </c>
      <c r="L87" s="56">
        <f t="shared" si="86"/>
        <v>0</v>
      </c>
      <c r="M87" s="3"/>
      <c r="N87" s="3"/>
      <c r="O87" s="3"/>
    </row>
    <row r="88" spans="1:23" ht="15.75" customHeight="1" x14ac:dyDescent="0.25">
      <c r="A88" s="183"/>
      <c r="F88" s="4"/>
      <c r="G88" s="53">
        <v>613</v>
      </c>
      <c r="H88" s="54" t="s">
        <v>98</v>
      </c>
      <c r="I88" s="55">
        <f t="shared" si="83"/>
        <v>0</v>
      </c>
      <c r="J88" s="55">
        <f t="shared" si="84"/>
        <v>0</v>
      </c>
      <c r="K88" s="55">
        <f t="shared" si="85"/>
        <v>0</v>
      </c>
      <c r="L88" s="56">
        <f t="shared" si="86"/>
        <v>0</v>
      </c>
      <c r="M88" s="3"/>
      <c r="N88" s="3"/>
      <c r="O88" s="3"/>
    </row>
    <row r="89" spans="1:23" ht="15.75" customHeight="1" x14ac:dyDescent="0.25">
      <c r="A89" s="183"/>
      <c r="F89" s="4"/>
      <c r="G89" s="53">
        <v>614</v>
      </c>
      <c r="H89" s="54" t="s">
        <v>99</v>
      </c>
      <c r="I89" s="55">
        <f t="shared" si="83"/>
        <v>277005.61</v>
      </c>
      <c r="J89" s="55">
        <f t="shared" si="84"/>
        <v>251864.23050000001</v>
      </c>
      <c r="K89" s="55">
        <f t="shared" si="85"/>
        <v>4271.9225555555558</v>
      </c>
      <c r="L89" s="56">
        <f t="shared" si="86"/>
        <v>25141.379499999981</v>
      </c>
      <c r="M89" s="3"/>
      <c r="N89" s="3"/>
      <c r="O89" s="3"/>
    </row>
    <row r="90" spans="1:23" ht="15.75" customHeight="1" x14ac:dyDescent="0.25">
      <c r="A90" s="183"/>
      <c r="F90" s="4"/>
      <c r="G90" s="53">
        <v>615</v>
      </c>
      <c r="H90" s="54" t="s">
        <v>100</v>
      </c>
      <c r="I90" s="55">
        <f t="shared" si="83"/>
        <v>1590</v>
      </c>
      <c r="J90" s="55">
        <f t="shared" si="84"/>
        <v>159</v>
      </c>
      <c r="K90" s="55">
        <f t="shared" si="85"/>
        <v>26.5</v>
      </c>
      <c r="L90" s="56">
        <f t="shared" si="86"/>
        <v>1431</v>
      </c>
      <c r="M90" s="3"/>
      <c r="N90" s="3"/>
      <c r="O90" s="3"/>
    </row>
    <row r="91" spans="1:23" ht="15.75" customHeight="1" x14ac:dyDescent="0.25">
      <c r="A91" s="183"/>
      <c r="F91" s="4"/>
      <c r="G91" s="53">
        <v>616</v>
      </c>
      <c r="H91" s="54" t="s">
        <v>101</v>
      </c>
      <c r="I91" s="55">
        <f t="shared" si="83"/>
        <v>15578.110199999999</v>
      </c>
      <c r="J91" s="55">
        <f t="shared" si="84"/>
        <v>13218.137699999999</v>
      </c>
      <c r="K91" s="55">
        <f t="shared" si="85"/>
        <v>102.6075</v>
      </c>
      <c r="L91" s="56">
        <f t="shared" si="86"/>
        <v>2359.9724999999999</v>
      </c>
      <c r="M91" s="3"/>
      <c r="N91" s="3"/>
      <c r="O91" s="3"/>
    </row>
    <row r="92" spans="1:23" ht="15.75" customHeight="1" x14ac:dyDescent="0.25">
      <c r="A92" s="183"/>
      <c r="F92" s="4"/>
      <c r="G92" s="53">
        <v>617</v>
      </c>
      <c r="H92" s="54" t="s">
        <v>102</v>
      </c>
      <c r="I92" s="55">
        <f t="shared" si="83"/>
        <v>1889530.09</v>
      </c>
      <c r="J92" s="55">
        <f t="shared" si="84"/>
        <v>744365.18908333336</v>
      </c>
      <c r="K92" s="55">
        <f t="shared" si="85"/>
        <v>15223.565611111117</v>
      </c>
      <c r="L92" s="56">
        <f t="shared" si="86"/>
        <v>1145164.9009166667</v>
      </c>
      <c r="M92" s="3"/>
      <c r="N92" s="3"/>
      <c r="O92" s="3"/>
    </row>
    <row r="93" spans="1:23" ht="15.75" customHeight="1" x14ac:dyDescent="0.25">
      <c r="A93" s="183"/>
      <c r="F93" s="4"/>
      <c r="G93" s="53">
        <v>618</v>
      </c>
      <c r="H93" s="64" t="s">
        <v>103</v>
      </c>
      <c r="I93" s="55">
        <f t="shared" si="83"/>
        <v>0</v>
      </c>
      <c r="J93" s="55">
        <f t="shared" si="84"/>
        <v>0</v>
      </c>
      <c r="K93" s="55">
        <f t="shared" si="85"/>
        <v>0</v>
      </c>
      <c r="L93" s="56">
        <f t="shared" si="86"/>
        <v>0</v>
      </c>
      <c r="M93" s="3"/>
      <c r="N93" s="3"/>
      <c r="O93" s="3"/>
    </row>
    <row r="94" spans="1:23" ht="15.75" customHeight="1" x14ac:dyDescent="0.25">
      <c r="A94" s="183"/>
      <c r="F94" s="4"/>
      <c r="G94" s="53">
        <v>619</v>
      </c>
      <c r="H94" s="54" t="s">
        <v>104</v>
      </c>
      <c r="I94" s="55">
        <f t="shared" si="83"/>
        <v>42710.1</v>
      </c>
      <c r="J94" s="55">
        <f t="shared" si="84"/>
        <v>22715</v>
      </c>
      <c r="K94" s="55">
        <f t="shared" si="85"/>
        <v>545.20916666666665</v>
      </c>
      <c r="L94" s="56">
        <f t="shared" si="86"/>
        <v>19995.099999999999</v>
      </c>
      <c r="M94" s="3"/>
      <c r="N94" s="3"/>
      <c r="O94" s="3"/>
      <c r="S94" s="71"/>
    </row>
    <row r="95" spans="1:23" ht="15.75" customHeight="1" x14ac:dyDescent="0.25">
      <c r="A95" s="183"/>
      <c r="F95" s="4"/>
      <c r="G95" s="53">
        <v>694</v>
      </c>
      <c r="H95" s="54" t="s">
        <v>105</v>
      </c>
      <c r="I95" s="55">
        <f t="shared" si="83"/>
        <v>0</v>
      </c>
      <c r="J95" s="55">
        <f t="shared" si="84"/>
        <v>0</v>
      </c>
      <c r="K95" s="55">
        <f t="shared" si="85"/>
        <v>0</v>
      </c>
      <c r="L95" s="56">
        <f t="shared" si="86"/>
        <v>0</v>
      </c>
      <c r="M95" s="3"/>
      <c r="N95" s="3"/>
      <c r="O95" s="3"/>
      <c r="S95" s="71"/>
    </row>
    <row r="96" spans="1:23" ht="16.5" customHeight="1" x14ac:dyDescent="0.25">
      <c r="A96" s="183"/>
      <c r="F96" s="4"/>
      <c r="G96" s="65"/>
      <c r="H96" s="66" t="s">
        <v>124</v>
      </c>
      <c r="I96" s="67">
        <f t="shared" ref="I96:L96" si="87">SUM(I86:I95)</f>
        <v>2226413.9102000003</v>
      </c>
      <c r="J96" s="67">
        <f t="shared" si="87"/>
        <v>1032321.5572833334</v>
      </c>
      <c r="K96" s="67">
        <f t="shared" si="87"/>
        <v>20169.804833333339</v>
      </c>
      <c r="L96" s="67">
        <f t="shared" si="87"/>
        <v>1194092.3529166668</v>
      </c>
      <c r="M96" s="3"/>
      <c r="N96" s="3"/>
      <c r="O96" s="3"/>
    </row>
    <row r="97" spans="1:21" ht="16.5" customHeight="1" x14ac:dyDescent="0.3">
      <c r="A97" s="183"/>
      <c r="F97" s="4"/>
      <c r="G97" s="114"/>
      <c r="H97" s="73"/>
      <c r="I97" s="71">
        <f>+I96-L83</f>
        <v>0</v>
      </c>
      <c r="J97" s="71">
        <f>+J96-R83</f>
        <v>1.1641532182693481E-9</v>
      </c>
      <c r="K97" s="71">
        <f>+K96-O83</f>
        <v>0</v>
      </c>
      <c r="L97" s="71">
        <f>+L96-S83</f>
        <v>0</v>
      </c>
      <c r="M97" s="3"/>
      <c r="N97" s="3"/>
      <c r="O97" s="3"/>
    </row>
    <row r="98" spans="1:21" ht="15" customHeight="1" x14ac:dyDescent="0.25">
      <c r="A98" s="183"/>
      <c r="F98" s="4"/>
      <c r="I98" s="3"/>
      <c r="J98" s="113"/>
      <c r="K98" s="71"/>
      <c r="L98" s="3"/>
      <c r="M98" s="3"/>
      <c r="N98" s="3"/>
      <c r="O98" s="3"/>
    </row>
    <row r="99" spans="1:21" ht="15" customHeight="1" x14ac:dyDescent="0.25">
      <c r="A99" s="183"/>
      <c r="F99" s="4"/>
      <c r="I99" s="3"/>
      <c r="J99" s="113"/>
      <c r="K99" s="71"/>
      <c r="L99" s="3"/>
      <c r="M99" s="3"/>
      <c r="N99" s="3"/>
      <c r="O99" s="3"/>
    </row>
    <row r="100" spans="1:21" ht="15" hidden="1" customHeight="1" x14ac:dyDescent="0.25">
      <c r="A100" s="183"/>
      <c r="B100" s="116"/>
      <c r="C100" s="116"/>
      <c r="D100" s="116"/>
      <c r="E100" s="116"/>
      <c r="F100" s="65"/>
      <c r="G100" s="112"/>
      <c r="H100" s="185"/>
      <c r="I100" s="118"/>
      <c r="J100" s="186"/>
      <c r="K100" s="117"/>
      <c r="L100" s="117"/>
      <c r="M100" s="117"/>
      <c r="N100" s="117"/>
      <c r="O100" s="187"/>
      <c r="P100" s="116"/>
      <c r="Q100" s="116"/>
      <c r="R100" s="116"/>
    </row>
    <row r="101" spans="1:21" ht="17.25" hidden="1" customHeight="1" x14ac:dyDescent="0.25">
      <c r="A101" s="183"/>
      <c r="H101" s="185"/>
      <c r="I101" s="118"/>
      <c r="J101" s="186"/>
      <c r="K101" s="117"/>
      <c r="L101" s="117"/>
      <c r="M101" s="117"/>
      <c r="N101" s="117"/>
      <c r="O101" s="187"/>
      <c r="P101" s="116"/>
      <c r="Q101" s="116"/>
      <c r="R101" s="116"/>
    </row>
    <row r="102" spans="1:21" ht="17.25" hidden="1" customHeight="1" x14ac:dyDescent="0.25">
      <c r="A102" s="183"/>
      <c r="B102" s="1754" t="s">
        <v>198</v>
      </c>
      <c r="C102" s="1749"/>
      <c r="D102" s="1749"/>
      <c r="E102" s="1749"/>
      <c r="F102" s="1749"/>
      <c r="G102" s="1749"/>
      <c r="H102" s="81"/>
      <c r="I102" s="1748" t="s">
        <v>107</v>
      </c>
      <c r="J102" s="1749"/>
      <c r="K102" s="1749"/>
      <c r="L102" s="1749"/>
      <c r="M102" s="1749"/>
      <c r="O102" s="82"/>
      <c r="P102" s="1748" t="s">
        <v>108</v>
      </c>
      <c r="Q102" s="1749"/>
      <c r="R102" s="1749"/>
      <c r="S102" s="1749"/>
    </row>
    <row r="103" spans="1:21" ht="17.25" customHeight="1" x14ac:dyDescent="0.25">
      <c r="A103" s="183"/>
      <c r="B103" s="188"/>
      <c r="C103" s="188"/>
      <c r="D103" s="112"/>
      <c r="E103" s="188"/>
      <c r="F103" s="188"/>
      <c r="G103" s="188"/>
      <c r="H103" s="81"/>
      <c r="I103" s="188"/>
      <c r="J103" s="188"/>
      <c r="K103" s="188"/>
      <c r="L103" s="188"/>
      <c r="M103" s="188"/>
      <c r="O103" s="82"/>
      <c r="P103" s="188"/>
      <c r="Q103" s="188"/>
      <c r="R103" s="188"/>
      <c r="S103" s="188"/>
    </row>
    <row r="104" spans="1:21" ht="17.25" customHeight="1" x14ac:dyDescent="0.25">
      <c r="A104" s="183"/>
      <c r="B104" s="188"/>
      <c r="C104" s="188"/>
      <c r="D104" s="112"/>
      <c r="E104" s="188"/>
      <c r="F104" s="188"/>
      <c r="G104" s="188"/>
      <c r="H104" s="81"/>
      <c r="I104" s="188"/>
      <c r="J104" s="188"/>
      <c r="K104" s="188"/>
      <c r="L104" s="188"/>
      <c r="M104" s="188"/>
      <c r="O104" s="82"/>
      <c r="P104" s="188"/>
      <c r="Q104" s="188"/>
      <c r="R104" s="188"/>
      <c r="S104" s="188"/>
    </row>
    <row r="105" spans="1:21" ht="16.5" customHeight="1" x14ac:dyDescent="0.25">
      <c r="A105" s="40"/>
      <c r="B105" s="188"/>
      <c r="C105" s="188"/>
      <c r="D105" s="112"/>
      <c r="E105" s="188"/>
      <c r="F105" s="188"/>
      <c r="G105" s="188"/>
      <c r="H105" s="81"/>
      <c r="I105" s="188"/>
      <c r="J105" s="188"/>
      <c r="K105" s="188"/>
      <c r="L105" s="188"/>
      <c r="M105" s="188"/>
      <c r="O105" s="82"/>
      <c r="P105" s="188"/>
      <c r="Q105" s="188"/>
      <c r="R105" s="188"/>
      <c r="S105" s="188"/>
    </row>
    <row r="106" spans="1:21" ht="14.25" customHeight="1" x14ac:dyDescent="0.2">
      <c r="A106" s="116"/>
      <c r="C106" s="112"/>
      <c r="D106" s="112"/>
      <c r="E106" s="185"/>
      <c r="H106" s="3"/>
      <c r="I106" s="3"/>
      <c r="J106" s="3"/>
      <c r="K106" s="3"/>
      <c r="L106" s="3"/>
      <c r="M106" s="3"/>
      <c r="N106" s="3"/>
      <c r="O106" s="3"/>
      <c r="U106" s="57"/>
    </row>
    <row r="107" spans="1:21" ht="12.75" customHeight="1" x14ac:dyDescent="0.2">
      <c r="A107" s="4"/>
      <c r="C107" s="112"/>
      <c r="E107" s="185"/>
      <c r="G107" s="112"/>
      <c r="H107" s="185"/>
      <c r="I107" s="3"/>
      <c r="J107" s="3"/>
      <c r="K107" s="3"/>
      <c r="L107" s="3"/>
      <c r="M107" s="3"/>
      <c r="N107" s="3"/>
      <c r="O107" s="3"/>
    </row>
    <row r="108" spans="1:21" ht="12.75" customHeight="1" x14ac:dyDescent="0.2">
      <c r="A108" s="4"/>
      <c r="C108" s="112"/>
      <c r="E108" s="185"/>
      <c r="G108" s="112"/>
      <c r="H108" s="185"/>
      <c r="I108" s="3"/>
      <c r="J108" s="3"/>
      <c r="K108" s="3"/>
      <c r="L108" s="3"/>
      <c r="M108" s="3"/>
      <c r="N108" s="189"/>
      <c r="O108" s="3"/>
    </row>
    <row r="109" spans="1:21" ht="14.25" customHeight="1" x14ac:dyDescent="0.2">
      <c r="A109" s="116"/>
      <c r="C109" s="112"/>
      <c r="E109" s="185"/>
      <c r="G109" s="112"/>
      <c r="H109" s="185"/>
      <c r="I109" s="3"/>
      <c r="J109" s="3"/>
      <c r="K109" s="3"/>
      <c r="L109" s="3"/>
      <c r="M109" s="3"/>
      <c r="N109" s="3"/>
      <c r="O109" s="3"/>
    </row>
    <row r="110" spans="1:21" ht="14.25" customHeight="1" x14ac:dyDescent="0.2">
      <c r="A110" s="116"/>
      <c r="C110" s="112"/>
      <c r="E110" s="185"/>
      <c r="F110" s="168"/>
      <c r="G110" s="112"/>
      <c r="H110" s="185"/>
      <c r="I110" s="3"/>
      <c r="J110" s="3"/>
      <c r="K110" s="3"/>
      <c r="L110" s="3"/>
      <c r="M110" s="3"/>
      <c r="N110" s="3"/>
      <c r="O110" s="3"/>
    </row>
    <row r="111" spans="1:21" ht="14.25" customHeight="1" x14ac:dyDescent="0.2">
      <c r="A111" s="116"/>
      <c r="C111" s="112"/>
      <c r="E111" s="185"/>
      <c r="G111" s="112"/>
      <c r="H111" s="185"/>
      <c r="I111" s="3"/>
      <c r="J111" s="3"/>
      <c r="K111" s="3"/>
      <c r="L111" s="3"/>
      <c r="M111" s="3"/>
      <c r="N111" s="3"/>
      <c r="O111" s="3"/>
    </row>
    <row r="112" spans="1:21" ht="12.75" customHeight="1" x14ac:dyDescent="0.2">
      <c r="A112" s="4"/>
      <c r="G112" s="112"/>
      <c r="H112" s="185"/>
      <c r="I112" s="3"/>
      <c r="J112" s="3"/>
      <c r="K112" s="3"/>
      <c r="L112" s="3"/>
      <c r="M112" s="3"/>
      <c r="N112" s="3"/>
      <c r="O112" s="3"/>
    </row>
    <row r="113" spans="1:15" ht="12.75" customHeight="1" x14ac:dyDescent="0.2">
      <c r="A113" s="188"/>
      <c r="E113" s="71"/>
      <c r="H113" s="3"/>
      <c r="I113" s="3"/>
      <c r="J113" s="3"/>
      <c r="K113" s="3"/>
      <c r="L113" s="3"/>
      <c r="M113" s="3"/>
      <c r="N113" s="3"/>
      <c r="O113" s="3"/>
    </row>
    <row r="114" spans="1:15" ht="12.75" customHeight="1" x14ac:dyDescent="0.2">
      <c r="A114" s="4"/>
      <c r="H114" s="3"/>
      <c r="I114" s="3"/>
      <c r="J114" s="3"/>
      <c r="K114" s="3"/>
      <c r="L114" s="3"/>
      <c r="M114" s="3"/>
      <c r="N114" s="3"/>
      <c r="O114" s="3"/>
    </row>
    <row r="115" spans="1:15" ht="12.75" customHeight="1" x14ac:dyDescent="0.2">
      <c r="A115" s="4"/>
      <c r="H115" s="3"/>
      <c r="I115" s="3"/>
      <c r="J115" s="3"/>
      <c r="K115" s="3"/>
      <c r="L115" s="3"/>
      <c r="M115" s="3"/>
      <c r="N115" s="3"/>
      <c r="O115" s="3"/>
    </row>
    <row r="116" spans="1:15" ht="12.75" customHeight="1" x14ac:dyDescent="0.2">
      <c r="A116" s="4"/>
      <c r="H116" s="3"/>
      <c r="I116" s="3"/>
      <c r="J116" s="3"/>
      <c r="K116" s="3"/>
      <c r="L116" s="3"/>
      <c r="M116" s="3"/>
      <c r="N116" s="3"/>
      <c r="O116" s="3"/>
    </row>
    <row r="117" spans="1:15" ht="12.75" customHeight="1" x14ac:dyDescent="0.2">
      <c r="H117" s="3"/>
      <c r="I117" s="3"/>
      <c r="J117" s="3"/>
      <c r="K117" s="3"/>
      <c r="L117" s="3"/>
      <c r="M117" s="3"/>
      <c r="N117" s="3"/>
      <c r="O117" s="3"/>
    </row>
    <row r="118" spans="1:15" ht="12.75" customHeight="1" x14ac:dyDescent="0.2">
      <c r="H118" s="3"/>
      <c r="I118" s="3"/>
      <c r="J118" s="3"/>
      <c r="K118" s="3"/>
      <c r="L118" s="3"/>
      <c r="M118" s="3"/>
      <c r="N118" s="3"/>
      <c r="O118" s="3"/>
    </row>
    <row r="119" spans="1:15" ht="12.75" customHeight="1" x14ac:dyDescent="0.2">
      <c r="H119" s="3"/>
      <c r="I119" s="3"/>
      <c r="J119" s="3"/>
      <c r="K119" s="3"/>
      <c r="L119" s="3"/>
      <c r="M119" s="3"/>
      <c r="N119" s="3"/>
      <c r="O119" s="3"/>
    </row>
    <row r="120" spans="1:15" ht="12.75" customHeight="1" x14ac:dyDescent="0.2">
      <c r="H120" s="3"/>
      <c r="I120" s="3"/>
      <c r="J120" s="3"/>
      <c r="K120" s="3"/>
      <c r="L120" s="3"/>
      <c r="M120" s="3"/>
      <c r="N120" s="3"/>
      <c r="O120" s="3"/>
    </row>
    <row r="121" spans="1:15" ht="12.75" customHeight="1" x14ac:dyDescent="0.2">
      <c r="H121" s="3"/>
      <c r="I121" s="3"/>
      <c r="J121" s="3"/>
      <c r="K121" s="3"/>
      <c r="L121" s="3"/>
      <c r="M121" s="3"/>
      <c r="N121" s="3"/>
      <c r="O121" s="3"/>
    </row>
    <row r="122" spans="1:15" ht="12.75" customHeight="1" x14ac:dyDescent="0.2">
      <c r="H122" s="3"/>
      <c r="I122" s="3"/>
      <c r="J122" s="3"/>
      <c r="K122" s="3"/>
      <c r="L122" s="3"/>
      <c r="M122" s="3"/>
      <c r="N122" s="3"/>
      <c r="O122" s="3"/>
    </row>
    <row r="123" spans="1:15" ht="12.75" customHeight="1" x14ac:dyDescent="0.2">
      <c r="H123" s="3"/>
      <c r="I123" s="3"/>
      <c r="J123" s="3"/>
      <c r="K123" s="3"/>
      <c r="L123" s="3"/>
      <c r="M123" s="3"/>
      <c r="N123" s="3"/>
      <c r="O123" s="3"/>
    </row>
    <row r="124" spans="1:15" ht="12.75" customHeight="1" x14ac:dyDescent="0.2">
      <c r="H124" s="3"/>
      <c r="I124" s="3"/>
      <c r="J124" s="3"/>
      <c r="K124" s="3"/>
      <c r="L124" s="3"/>
      <c r="M124" s="3"/>
      <c r="N124" s="3"/>
      <c r="O124" s="3"/>
    </row>
    <row r="125" spans="1:15" ht="12.75" customHeight="1" x14ac:dyDescent="0.2">
      <c r="H125" s="3"/>
      <c r="I125" s="3"/>
      <c r="J125" s="3"/>
      <c r="K125" s="3"/>
      <c r="L125" s="3"/>
      <c r="M125" s="3"/>
      <c r="N125" s="3"/>
      <c r="O125" s="3"/>
    </row>
    <row r="126" spans="1:15" ht="12.75" customHeight="1" x14ac:dyDescent="0.2">
      <c r="H126" s="3"/>
      <c r="I126" s="3"/>
      <c r="J126" s="3"/>
      <c r="K126" s="3"/>
      <c r="L126" s="3"/>
      <c r="M126" s="3"/>
      <c r="N126" s="3"/>
      <c r="O126" s="3"/>
    </row>
    <row r="127" spans="1:15" ht="12.75" customHeight="1" x14ac:dyDescent="0.2">
      <c r="H127" s="3"/>
      <c r="I127" s="3"/>
      <c r="J127" s="3"/>
      <c r="K127" s="3"/>
      <c r="L127" s="3"/>
      <c r="M127" s="3"/>
      <c r="N127" s="3"/>
      <c r="O127" s="3"/>
    </row>
    <row r="128" spans="1:15" ht="12.75" customHeight="1" x14ac:dyDescent="0.2">
      <c r="H128" s="3"/>
      <c r="I128" s="3"/>
      <c r="J128" s="3"/>
      <c r="K128" s="3"/>
      <c r="L128" s="3"/>
      <c r="M128" s="3"/>
      <c r="N128" s="3"/>
      <c r="O128" s="3"/>
    </row>
    <row r="129" spans="8:15" ht="12.75" customHeight="1" x14ac:dyDescent="0.2">
      <c r="H129" s="3"/>
      <c r="I129" s="3"/>
      <c r="J129" s="3"/>
      <c r="K129" s="3"/>
      <c r="L129" s="3"/>
      <c r="M129" s="3"/>
      <c r="N129" s="3"/>
      <c r="O129" s="3"/>
    </row>
    <row r="130" spans="8:15" ht="12.75" customHeight="1" x14ac:dyDescent="0.2">
      <c r="H130" s="3"/>
      <c r="I130" s="3"/>
      <c r="J130" s="3"/>
      <c r="K130" s="3"/>
      <c r="L130" s="3"/>
      <c r="M130" s="3"/>
      <c r="N130" s="3"/>
      <c r="O130" s="3"/>
    </row>
    <row r="131" spans="8:15" ht="12.75" customHeight="1" x14ac:dyDescent="0.2">
      <c r="H131" s="3"/>
      <c r="I131" s="3"/>
      <c r="J131" s="3"/>
      <c r="K131" s="3"/>
      <c r="L131" s="3"/>
      <c r="M131" s="3"/>
      <c r="N131" s="3"/>
      <c r="O131" s="3"/>
    </row>
    <row r="132" spans="8:15" ht="12.75" customHeight="1" x14ac:dyDescent="0.2">
      <c r="H132" s="3"/>
      <c r="I132" s="3"/>
      <c r="J132" s="3"/>
      <c r="K132" s="3"/>
      <c r="L132" s="3"/>
      <c r="M132" s="3"/>
      <c r="N132" s="3"/>
      <c r="O132" s="3"/>
    </row>
    <row r="133" spans="8:15" ht="12.75" customHeight="1" x14ac:dyDescent="0.2">
      <c r="H133" s="3"/>
      <c r="I133" s="3"/>
      <c r="J133" s="3"/>
      <c r="K133" s="3"/>
      <c r="L133" s="3"/>
      <c r="M133" s="3"/>
      <c r="N133" s="3"/>
      <c r="O133" s="3"/>
    </row>
    <row r="134" spans="8:15" ht="12.75" customHeight="1" x14ac:dyDescent="0.2">
      <c r="H134" s="3"/>
      <c r="I134" s="3"/>
      <c r="J134" s="3"/>
      <c r="K134" s="3"/>
      <c r="L134" s="3"/>
      <c r="M134" s="3"/>
      <c r="N134" s="3"/>
      <c r="O134" s="3"/>
    </row>
    <row r="135" spans="8:15" ht="12.75" customHeight="1" x14ac:dyDescent="0.2">
      <c r="H135" s="3"/>
      <c r="I135" s="3"/>
      <c r="J135" s="3"/>
      <c r="K135" s="3"/>
      <c r="L135" s="3"/>
      <c r="M135" s="3"/>
      <c r="N135" s="3"/>
      <c r="O135" s="3"/>
    </row>
    <row r="136" spans="8:15" ht="12.75" customHeight="1" x14ac:dyDescent="0.2">
      <c r="H136" s="3"/>
      <c r="I136" s="3"/>
      <c r="J136" s="3"/>
      <c r="K136" s="3"/>
      <c r="L136" s="3"/>
      <c r="M136" s="3"/>
      <c r="N136" s="3"/>
      <c r="O136" s="3"/>
    </row>
    <row r="137" spans="8:15" ht="12.75" customHeight="1" x14ac:dyDescent="0.2">
      <c r="H137" s="3"/>
      <c r="I137" s="3"/>
      <c r="J137" s="3"/>
      <c r="K137" s="3"/>
      <c r="L137" s="3"/>
      <c r="M137" s="3"/>
      <c r="N137" s="3"/>
      <c r="O137" s="3"/>
    </row>
    <row r="138" spans="8:15" ht="12.75" customHeight="1" x14ac:dyDescent="0.2">
      <c r="H138" s="3"/>
      <c r="I138" s="3"/>
      <c r="J138" s="3"/>
      <c r="K138" s="3"/>
      <c r="L138" s="3"/>
      <c r="M138" s="3"/>
      <c r="N138" s="3"/>
      <c r="O138" s="3"/>
    </row>
    <row r="139" spans="8:15" ht="12.75" customHeight="1" x14ac:dyDescent="0.2">
      <c r="H139" s="3"/>
      <c r="I139" s="3"/>
      <c r="J139" s="3"/>
      <c r="K139" s="3"/>
      <c r="L139" s="3"/>
      <c r="M139" s="3"/>
      <c r="N139" s="3"/>
      <c r="O139" s="3"/>
    </row>
    <row r="140" spans="8:15" ht="12.75" customHeight="1" x14ac:dyDescent="0.2">
      <c r="H140" s="3"/>
      <c r="I140" s="3"/>
      <c r="J140" s="3"/>
      <c r="K140" s="3"/>
      <c r="L140" s="3"/>
      <c r="M140" s="3"/>
      <c r="N140" s="3"/>
      <c r="O140" s="3"/>
    </row>
    <row r="141" spans="8:15" ht="12.75" customHeight="1" x14ac:dyDescent="0.2">
      <c r="H141" s="3"/>
      <c r="I141" s="3"/>
      <c r="J141" s="3"/>
      <c r="K141" s="3"/>
      <c r="L141" s="3"/>
      <c r="M141" s="3"/>
      <c r="N141" s="3"/>
      <c r="O141" s="3"/>
    </row>
    <row r="142" spans="8:15" ht="12.75" customHeight="1" x14ac:dyDescent="0.2">
      <c r="H142" s="3"/>
      <c r="I142" s="3"/>
      <c r="J142" s="3"/>
      <c r="K142" s="3"/>
      <c r="L142" s="3"/>
      <c r="M142" s="3"/>
      <c r="N142" s="3"/>
      <c r="O142" s="3"/>
    </row>
    <row r="143" spans="8:15" ht="12.75" customHeight="1" x14ac:dyDescent="0.2">
      <c r="H143" s="3"/>
      <c r="I143" s="3"/>
      <c r="J143" s="3"/>
      <c r="K143" s="3"/>
      <c r="L143" s="3"/>
      <c r="M143" s="3"/>
      <c r="N143" s="3"/>
      <c r="O143" s="3"/>
    </row>
    <row r="144" spans="8:15" ht="12.75" customHeight="1" x14ac:dyDescent="0.2">
      <c r="H144" s="3"/>
      <c r="I144" s="3"/>
      <c r="J144" s="3"/>
      <c r="K144" s="3"/>
      <c r="L144" s="3"/>
      <c r="M144" s="3"/>
      <c r="N144" s="3"/>
      <c r="O144" s="3"/>
    </row>
    <row r="145" spans="8:15" ht="12.75" customHeight="1" x14ac:dyDescent="0.2">
      <c r="H145" s="3"/>
      <c r="I145" s="3"/>
      <c r="J145" s="3"/>
      <c r="K145" s="3"/>
      <c r="L145" s="3"/>
      <c r="M145" s="3"/>
      <c r="N145" s="3"/>
      <c r="O145" s="3"/>
    </row>
    <row r="146" spans="8:15" ht="12.75" customHeight="1" x14ac:dyDescent="0.2">
      <c r="H146" s="3"/>
      <c r="I146" s="3"/>
      <c r="J146" s="3"/>
      <c r="K146" s="3"/>
      <c r="L146" s="3"/>
      <c r="M146" s="3"/>
      <c r="N146" s="3"/>
      <c r="O146" s="3"/>
    </row>
    <row r="147" spans="8:15" ht="12.75" customHeight="1" x14ac:dyDescent="0.2">
      <c r="H147" s="3"/>
      <c r="I147" s="3"/>
      <c r="J147" s="3"/>
      <c r="K147" s="3"/>
      <c r="L147" s="3"/>
      <c r="M147" s="3"/>
      <c r="N147" s="3"/>
      <c r="O147" s="3"/>
    </row>
    <row r="148" spans="8:15" ht="12.75" customHeight="1" x14ac:dyDescent="0.2">
      <c r="H148" s="3"/>
      <c r="I148" s="3"/>
      <c r="J148" s="3"/>
      <c r="K148" s="3"/>
      <c r="L148" s="3"/>
      <c r="M148" s="3"/>
      <c r="N148" s="3"/>
      <c r="O148" s="3"/>
    </row>
    <row r="149" spans="8:15" ht="12.75" customHeight="1" x14ac:dyDescent="0.2">
      <c r="H149" s="3"/>
      <c r="I149" s="3"/>
      <c r="J149" s="3"/>
      <c r="K149" s="3"/>
      <c r="L149" s="3"/>
      <c r="M149" s="3"/>
      <c r="N149" s="3"/>
      <c r="O149" s="3"/>
    </row>
    <row r="150" spans="8:15" ht="12.75" customHeight="1" x14ac:dyDescent="0.2">
      <c r="H150" s="3"/>
      <c r="I150" s="3"/>
      <c r="J150" s="3"/>
      <c r="K150" s="3"/>
      <c r="L150" s="3"/>
      <c r="M150" s="3"/>
      <c r="N150" s="3"/>
      <c r="O150" s="3"/>
    </row>
    <row r="151" spans="8:15" ht="12.75" customHeight="1" x14ac:dyDescent="0.2">
      <c r="H151" s="3"/>
      <c r="I151" s="3"/>
      <c r="J151" s="3"/>
      <c r="K151" s="3"/>
      <c r="L151" s="3"/>
      <c r="M151" s="3"/>
      <c r="N151" s="3"/>
      <c r="O151" s="3"/>
    </row>
    <row r="152" spans="8:15" ht="12.75" customHeight="1" x14ac:dyDescent="0.2">
      <c r="H152" s="3"/>
      <c r="I152" s="3"/>
      <c r="J152" s="3"/>
      <c r="K152" s="3"/>
      <c r="L152" s="3"/>
      <c r="M152" s="3"/>
      <c r="N152" s="3"/>
      <c r="O152" s="3"/>
    </row>
    <row r="153" spans="8:15" ht="12.75" customHeight="1" x14ac:dyDescent="0.2">
      <c r="H153" s="3"/>
      <c r="I153" s="3"/>
      <c r="J153" s="3"/>
      <c r="K153" s="3"/>
      <c r="L153" s="3"/>
      <c r="M153" s="3"/>
      <c r="N153" s="3"/>
      <c r="O153" s="3"/>
    </row>
    <row r="154" spans="8:15" ht="12.75" customHeight="1" x14ac:dyDescent="0.2">
      <c r="H154" s="3"/>
      <c r="I154" s="3"/>
      <c r="J154" s="3"/>
      <c r="K154" s="3"/>
      <c r="L154" s="3"/>
      <c r="M154" s="3"/>
      <c r="N154" s="3"/>
      <c r="O154" s="3"/>
    </row>
    <row r="155" spans="8:15" ht="12.75" customHeight="1" x14ac:dyDescent="0.2">
      <c r="H155" s="3"/>
      <c r="I155" s="3"/>
      <c r="J155" s="3"/>
      <c r="K155" s="3"/>
      <c r="L155" s="3"/>
      <c r="M155" s="3"/>
      <c r="N155" s="3"/>
      <c r="O155" s="3"/>
    </row>
    <row r="156" spans="8:15" ht="12.75" customHeight="1" x14ac:dyDescent="0.2">
      <c r="H156" s="3"/>
      <c r="I156" s="3"/>
      <c r="J156" s="3"/>
      <c r="K156" s="3"/>
      <c r="L156" s="3"/>
      <c r="M156" s="3"/>
      <c r="N156" s="3"/>
      <c r="O156" s="3"/>
    </row>
    <row r="157" spans="8:15" ht="12.75" customHeight="1" x14ac:dyDescent="0.2">
      <c r="H157" s="3"/>
      <c r="I157" s="3"/>
      <c r="J157" s="3"/>
      <c r="K157" s="3"/>
      <c r="L157" s="3"/>
      <c r="M157" s="3"/>
      <c r="N157" s="3"/>
      <c r="O157" s="3"/>
    </row>
    <row r="158" spans="8:15" ht="12.75" customHeight="1" x14ac:dyDescent="0.2">
      <c r="H158" s="3"/>
      <c r="I158" s="3"/>
      <c r="J158" s="3"/>
      <c r="K158" s="3"/>
      <c r="L158" s="3"/>
      <c r="M158" s="3"/>
      <c r="N158" s="3"/>
      <c r="O158" s="3"/>
    </row>
    <row r="159" spans="8:15" ht="12.75" customHeight="1" x14ac:dyDescent="0.2">
      <c r="H159" s="3"/>
      <c r="I159" s="3"/>
      <c r="J159" s="3"/>
      <c r="K159" s="3"/>
      <c r="L159" s="3"/>
      <c r="M159" s="3"/>
      <c r="N159" s="3"/>
      <c r="O159" s="3"/>
    </row>
    <row r="160" spans="8:15" ht="12.75" customHeight="1" x14ac:dyDescent="0.2">
      <c r="H160" s="3"/>
      <c r="I160" s="3"/>
      <c r="J160" s="3"/>
      <c r="K160" s="3"/>
      <c r="L160" s="3"/>
      <c r="M160" s="3"/>
      <c r="N160" s="3"/>
      <c r="O160" s="3"/>
    </row>
    <row r="161" spans="8:15" ht="12.75" customHeight="1" x14ac:dyDescent="0.2">
      <c r="H161" s="3"/>
      <c r="I161" s="3"/>
      <c r="J161" s="3"/>
      <c r="K161" s="3"/>
      <c r="L161" s="3"/>
      <c r="M161" s="3"/>
      <c r="N161" s="3"/>
      <c r="O161" s="3"/>
    </row>
    <row r="162" spans="8:15" ht="12.75" customHeight="1" x14ac:dyDescent="0.2">
      <c r="H162" s="3"/>
      <c r="I162" s="3"/>
      <c r="J162" s="3"/>
      <c r="K162" s="3"/>
      <c r="L162" s="3"/>
      <c r="M162" s="3"/>
      <c r="N162" s="3"/>
      <c r="O162" s="3"/>
    </row>
    <row r="163" spans="8:15" ht="12.75" customHeight="1" x14ac:dyDescent="0.2">
      <c r="H163" s="3"/>
      <c r="I163" s="3"/>
      <c r="J163" s="3"/>
      <c r="K163" s="3"/>
      <c r="L163" s="3"/>
      <c r="M163" s="3"/>
      <c r="N163" s="3"/>
      <c r="O163" s="3"/>
    </row>
    <row r="164" spans="8:15" ht="12.75" customHeight="1" x14ac:dyDescent="0.2">
      <c r="H164" s="3"/>
      <c r="I164" s="3"/>
      <c r="J164" s="3"/>
      <c r="K164" s="3"/>
      <c r="L164" s="3"/>
      <c r="M164" s="3"/>
      <c r="N164" s="3"/>
      <c r="O164" s="3"/>
    </row>
    <row r="165" spans="8:15" ht="12.75" customHeight="1" x14ac:dyDescent="0.2">
      <c r="H165" s="3"/>
      <c r="I165" s="3"/>
      <c r="J165" s="3"/>
      <c r="K165" s="3"/>
      <c r="L165" s="3"/>
      <c r="M165" s="3"/>
      <c r="N165" s="3"/>
      <c r="O165" s="3"/>
    </row>
    <row r="166" spans="8:15" ht="12.75" customHeight="1" x14ac:dyDescent="0.2">
      <c r="H166" s="3"/>
      <c r="I166" s="3"/>
      <c r="J166" s="3"/>
      <c r="K166" s="3"/>
      <c r="L166" s="3"/>
      <c r="M166" s="3"/>
      <c r="N166" s="3"/>
      <c r="O166" s="3"/>
    </row>
    <row r="167" spans="8:15" ht="12.75" customHeight="1" x14ac:dyDescent="0.2">
      <c r="H167" s="3"/>
      <c r="I167" s="3"/>
      <c r="J167" s="3"/>
      <c r="K167" s="3"/>
      <c r="L167" s="3"/>
      <c r="M167" s="3"/>
      <c r="N167" s="3"/>
      <c r="O167" s="3"/>
    </row>
    <row r="168" spans="8:15" ht="12.75" customHeight="1" x14ac:dyDescent="0.2">
      <c r="H168" s="3"/>
      <c r="I168" s="3"/>
      <c r="J168" s="3"/>
      <c r="K168" s="3"/>
      <c r="L168" s="3"/>
      <c r="M168" s="3"/>
      <c r="N168" s="3"/>
      <c r="O168" s="3"/>
    </row>
    <row r="169" spans="8:15" ht="12.75" customHeight="1" x14ac:dyDescent="0.2">
      <c r="H169" s="3"/>
      <c r="I169" s="3"/>
      <c r="J169" s="3"/>
      <c r="K169" s="3"/>
      <c r="L169" s="3"/>
      <c r="M169" s="3"/>
      <c r="N169" s="3"/>
      <c r="O169" s="3"/>
    </row>
    <row r="170" spans="8:15" ht="12.75" customHeight="1" x14ac:dyDescent="0.2">
      <c r="H170" s="3"/>
      <c r="I170" s="3"/>
      <c r="J170" s="3"/>
      <c r="K170" s="3"/>
      <c r="L170" s="3"/>
      <c r="M170" s="3"/>
      <c r="N170" s="3"/>
      <c r="O170" s="3"/>
    </row>
    <row r="171" spans="8:15" ht="12.75" customHeight="1" x14ac:dyDescent="0.2">
      <c r="H171" s="3"/>
      <c r="I171" s="3"/>
      <c r="J171" s="3"/>
      <c r="K171" s="3"/>
      <c r="L171" s="3"/>
      <c r="M171" s="3"/>
      <c r="N171" s="3"/>
      <c r="O171" s="3"/>
    </row>
    <row r="172" spans="8:15" ht="12.75" customHeight="1" x14ac:dyDescent="0.2">
      <c r="H172" s="3"/>
      <c r="I172" s="3"/>
      <c r="J172" s="3"/>
      <c r="K172" s="3"/>
      <c r="L172" s="3"/>
      <c r="M172" s="3"/>
      <c r="N172" s="3"/>
      <c r="O172" s="3"/>
    </row>
    <row r="173" spans="8:15" ht="12.75" customHeight="1" x14ac:dyDescent="0.2">
      <c r="H173" s="3"/>
      <c r="I173" s="3"/>
      <c r="J173" s="3"/>
      <c r="K173" s="3"/>
      <c r="L173" s="3"/>
      <c r="M173" s="3"/>
      <c r="N173" s="3"/>
      <c r="O173" s="3"/>
    </row>
    <row r="174" spans="8:15" ht="12.75" customHeight="1" x14ac:dyDescent="0.2">
      <c r="H174" s="3"/>
      <c r="I174" s="3"/>
      <c r="J174" s="3"/>
      <c r="K174" s="3"/>
      <c r="L174" s="3"/>
      <c r="M174" s="3"/>
      <c r="N174" s="3"/>
      <c r="O174" s="3"/>
    </row>
    <row r="175" spans="8:15" ht="12.75" customHeight="1" x14ac:dyDescent="0.2">
      <c r="H175" s="3"/>
      <c r="I175" s="3"/>
      <c r="J175" s="3"/>
      <c r="K175" s="3"/>
      <c r="L175" s="3"/>
      <c r="M175" s="3"/>
      <c r="N175" s="3"/>
      <c r="O175" s="3"/>
    </row>
    <row r="176" spans="8:15" ht="12.75" customHeight="1" x14ac:dyDescent="0.2">
      <c r="H176" s="3"/>
      <c r="I176" s="3"/>
      <c r="J176" s="3"/>
      <c r="K176" s="3"/>
      <c r="L176" s="3"/>
      <c r="M176" s="3"/>
      <c r="N176" s="3"/>
      <c r="O176" s="3"/>
    </row>
    <row r="177" spans="8:15" ht="12.75" customHeight="1" x14ac:dyDescent="0.2">
      <c r="H177" s="3"/>
      <c r="I177" s="3"/>
      <c r="J177" s="3"/>
      <c r="K177" s="3"/>
      <c r="L177" s="3"/>
      <c r="M177" s="3"/>
      <c r="N177" s="3"/>
      <c r="O177" s="3"/>
    </row>
    <row r="178" spans="8:15" ht="12.75" customHeight="1" x14ac:dyDescent="0.2">
      <c r="H178" s="3"/>
      <c r="I178" s="3"/>
      <c r="J178" s="3"/>
      <c r="K178" s="3"/>
      <c r="L178" s="3"/>
      <c r="M178" s="3"/>
      <c r="N178" s="3"/>
      <c r="O178" s="3"/>
    </row>
    <row r="179" spans="8:15" ht="12.75" customHeight="1" x14ac:dyDescent="0.2">
      <c r="H179" s="3"/>
      <c r="I179" s="3"/>
      <c r="J179" s="3"/>
      <c r="K179" s="3"/>
      <c r="L179" s="3"/>
      <c r="M179" s="3"/>
      <c r="N179" s="3"/>
      <c r="O179" s="3"/>
    </row>
    <row r="180" spans="8:15" ht="12.75" customHeight="1" x14ac:dyDescent="0.2">
      <c r="H180" s="3"/>
      <c r="I180" s="3"/>
      <c r="J180" s="3"/>
      <c r="K180" s="3"/>
      <c r="L180" s="3"/>
      <c r="M180" s="3"/>
      <c r="N180" s="3"/>
      <c r="O180" s="3"/>
    </row>
    <row r="181" spans="8:15" ht="12.75" customHeight="1" x14ac:dyDescent="0.2">
      <c r="H181" s="3"/>
      <c r="I181" s="3"/>
      <c r="J181" s="3"/>
      <c r="K181" s="3"/>
      <c r="L181" s="3"/>
      <c r="M181" s="3"/>
      <c r="N181" s="3"/>
      <c r="O181" s="3"/>
    </row>
    <row r="182" spans="8:15" ht="12.75" customHeight="1" x14ac:dyDescent="0.2">
      <c r="H182" s="3"/>
      <c r="I182" s="3"/>
      <c r="J182" s="3"/>
      <c r="K182" s="3"/>
      <c r="L182" s="3"/>
      <c r="M182" s="3"/>
      <c r="N182" s="3"/>
      <c r="O182" s="3"/>
    </row>
    <row r="183" spans="8:15" ht="12.75" customHeight="1" x14ac:dyDescent="0.2">
      <c r="H183" s="3"/>
      <c r="I183" s="3"/>
      <c r="J183" s="3"/>
      <c r="K183" s="3"/>
      <c r="L183" s="3"/>
      <c r="M183" s="3"/>
      <c r="N183" s="3"/>
      <c r="O183" s="3"/>
    </row>
    <row r="184" spans="8:15" ht="12.75" customHeight="1" x14ac:dyDescent="0.2">
      <c r="H184" s="3"/>
      <c r="I184" s="3"/>
      <c r="J184" s="3"/>
      <c r="K184" s="3"/>
      <c r="L184" s="3"/>
      <c r="M184" s="3"/>
      <c r="N184" s="3"/>
      <c r="O184" s="3"/>
    </row>
    <row r="185" spans="8:15" ht="12.75" customHeight="1" x14ac:dyDescent="0.2">
      <c r="H185" s="3"/>
      <c r="I185" s="3"/>
      <c r="J185" s="3"/>
      <c r="K185" s="3"/>
      <c r="L185" s="3"/>
      <c r="M185" s="3"/>
      <c r="N185" s="3"/>
      <c r="O185" s="3"/>
    </row>
    <row r="186" spans="8:15" ht="12.75" customHeight="1" x14ac:dyDescent="0.2">
      <c r="H186" s="3"/>
      <c r="I186" s="3"/>
      <c r="J186" s="3"/>
      <c r="K186" s="3"/>
      <c r="L186" s="3"/>
      <c r="M186" s="3"/>
      <c r="N186" s="3"/>
      <c r="O186" s="3"/>
    </row>
    <row r="187" spans="8:15" ht="12.75" customHeight="1" x14ac:dyDescent="0.2">
      <c r="H187" s="3"/>
      <c r="I187" s="3"/>
      <c r="J187" s="3"/>
      <c r="K187" s="3"/>
      <c r="L187" s="3"/>
      <c r="M187" s="3"/>
      <c r="N187" s="3"/>
      <c r="O187" s="3"/>
    </row>
    <row r="188" spans="8:15" ht="12.75" customHeight="1" x14ac:dyDescent="0.2">
      <c r="H188" s="3"/>
      <c r="I188" s="3"/>
      <c r="J188" s="3"/>
      <c r="K188" s="3"/>
      <c r="L188" s="3"/>
      <c r="M188" s="3"/>
      <c r="N188" s="3"/>
      <c r="O188" s="3"/>
    </row>
    <row r="189" spans="8:15" ht="12.75" customHeight="1" x14ac:dyDescent="0.2">
      <c r="H189" s="3"/>
      <c r="I189" s="3"/>
      <c r="J189" s="3"/>
      <c r="K189" s="3"/>
      <c r="L189" s="3"/>
      <c r="M189" s="3"/>
      <c r="N189" s="3"/>
      <c r="O189" s="3"/>
    </row>
    <row r="190" spans="8:15" ht="12.75" customHeight="1" x14ac:dyDescent="0.2">
      <c r="H190" s="3"/>
      <c r="I190" s="3"/>
      <c r="J190" s="3"/>
      <c r="K190" s="3"/>
      <c r="L190" s="3"/>
      <c r="M190" s="3"/>
      <c r="N190" s="3"/>
      <c r="O190" s="3"/>
    </row>
    <row r="191" spans="8:15" ht="12.75" customHeight="1" x14ac:dyDescent="0.2">
      <c r="H191" s="3"/>
      <c r="I191" s="3"/>
      <c r="J191" s="3"/>
      <c r="K191" s="3"/>
      <c r="L191" s="3"/>
      <c r="M191" s="3"/>
      <c r="N191" s="3"/>
      <c r="O191" s="3"/>
    </row>
    <row r="192" spans="8:15" ht="12.75" customHeight="1" x14ac:dyDescent="0.2">
      <c r="H192" s="3"/>
      <c r="I192" s="3"/>
      <c r="J192" s="3"/>
      <c r="K192" s="3"/>
      <c r="L192" s="3"/>
      <c r="M192" s="3"/>
      <c r="N192" s="3"/>
      <c r="O192" s="3"/>
    </row>
    <row r="193" spans="8:15" ht="12.75" customHeight="1" x14ac:dyDescent="0.2">
      <c r="H193" s="3"/>
      <c r="I193" s="3"/>
      <c r="J193" s="3"/>
      <c r="K193" s="3"/>
      <c r="L193" s="3"/>
      <c r="M193" s="3"/>
      <c r="N193" s="3"/>
      <c r="O193" s="3"/>
    </row>
    <row r="194" spans="8:15" ht="12.75" customHeight="1" x14ac:dyDescent="0.2">
      <c r="H194" s="3"/>
      <c r="I194" s="3"/>
      <c r="J194" s="3"/>
      <c r="K194" s="3"/>
      <c r="L194" s="3"/>
      <c r="M194" s="3"/>
      <c r="N194" s="3"/>
      <c r="O194" s="3"/>
    </row>
    <row r="195" spans="8:15" ht="12.75" customHeight="1" x14ac:dyDescent="0.2">
      <c r="H195" s="3"/>
      <c r="I195" s="3"/>
      <c r="J195" s="3"/>
      <c r="K195" s="3"/>
      <c r="L195" s="3"/>
      <c r="M195" s="3"/>
      <c r="N195" s="3"/>
      <c r="O195" s="3"/>
    </row>
    <row r="196" spans="8:15" ht="12.75" customHeight="1" x14ac:dyDescent="0.2">
      <c r="H196" s="3"/>
      <c r="I196" s="3"/>
      <c r="J196" s="3"/>
      <c r="K196" s="3"/>
      <c r="L196" s="3"/>
      <c r="M196" s="3"/>
      <c r="N196" s="3"/>
      <c r="O196" s="3"/>
    </row>
    <row r="197" spans="8:15" ht="12.75" customHeight="1" x14ac:dyDescent="0.2">
      <c r="H197" s="3"/>
      <c r="I197" s="3"/>
      <c r="J197" s="3"/>
      <c r="K197" s="3"/>
      <c r="L197" s="3"/>
      <c r="M197" s="3"/>
      <c r="N197" s="3"/>
      <c r="O197" s="3"/>
    </row>
    <row r="198" spans="8:15" ht="12.75" customHeight="1" x14ac:dyDescent="0.2">
      <c r="H198" s="3"/>
      <c r="I198" s="3"/>
      <c r="J198" s="3"/>
      <c r="K198" s="3"/>
      <c r="L198" s="3"/>
      <c r="M198" s="3"/>
      <c r="N198" s="3"/>
      <c r="O198" s="3"/>
    </row>
    <row r="199" spans="8:15" ht="12.75" customHeight="1" x14ac:dyDescent="0.2">
      <c r="H199" s="3"/>
      <c r="I199" s="3"/>
      <c r="J199" s="3"/>
      <c r="K199" s="3"/>
      <c r="L199" s="3"/>
      <c r="M199" s="3"/>
      <c r="N199" s="3"/>
      <c r="O199" s="3"/>
    </row>
    <row r="200" spans="8:15" ht="12.75" customHeight="1" x14ac:dyDescent="0.2">
      <c r="H200" s="3"/>
      <c r="I200" s="3"/>
      <c r="J200" s="3"/>
      <c r="K200" s="3"/>
      <c r="L200" s="3"/>
      <c r="M200" s="3"/>
      <c r="N200" s="3"/>
      <c r="O200" s="3"/>
    </row>
    <row r="201" spans="8:15" ht="12.75" customHeight="1" x14ac:dyDescent="0.2">
      <c r="H201" s="3"/>
      <c r="I201" s="3"/>
      <c r="J201" s="3"/>
      <c r="K201" s="3"/>
      <c r="L201" s="3"/>
      <c r="M201" s="3"/>
      <c r="N201" s="3"/>
      <c r="O201" s="3"/>
    </row>
    <row r="202" spans="8:15" ht="12.75" customHeight="1" x14ac:dyDescent="0.2">
      <c r="H202" s="3"/>
      <c r="I202" s="3"/>
      <c r="J202" s="3"/>
      <c r="K202" s="3"/>
      <c r="L202" s="3"/>
      <c r="M202" s="3"/>
      <c r="N202" s="3"/>
      <c r="O202" s="3"/>
    </row>
    <row r="203" spans="8:15" ht="12.75" customHeight="1" x14ac:dyDescent="0.2">
      <c r="H203" s="3"/>
      <c r="I203" s="3"/>
      <c r="J203" s="3"/>
      <c r="K203" s="3"/>
      <c r="L203" s="3"/>
      <c r="M203" s="3"/>
      <c r="N203" s="3"/>
      <c r="O203" s="3"/>
    </row>
    <row r="204" spans="8:15" ht="12.75" customHeight="1" x14ac:dyDescent="0.2">
      <c r="H204" s="3"/>
      <c r="I204" s="3"/>
      <c r="J204" s="3"/>
      <c r="K204" s="3"/>
      <c r="L204" s="3"/>
      <c r="M204" s="3"/>
      <c r="N204" s="3"/>
      <c r="O204" s="3"/>
    </row>
    <row r="205" spans="8:15" ht="12.75" customHeight="1" x14ac:dyDescent="0.2">
      <c r="H205" s="3"/>
      <c r="I205" s="3"/>
      <c r="J205" s="3"/>
      <c r="K205" s="3"/>
      <c r="L205" s="3"/>
      <c r="M205" s="3"/>
      <c r="N205" s="3"/>
      <c r="O205" s="3"/>
    </row>
    <row r="206" spans="8:15" ht="12.75" customHeight="1" x14ac:dyDescent="0.2">
      <c r="H206" s="3"/>
      <c r="I206" s="3"/>
      <c r="J206" s="3"/>
      <c r="K206" s="3"/>
      <c r="L206" s="3"/>
      <c r="M206" s="3"/>
      <c r="N206" s="3"/>
      <c r="O206" s="3"/>
    </row>
    <row r="207" spans="8:15" ht="12.75" customHeight="1" x14ac:dyDescent="0.2">
      <c r="H207" s="3"/>
      <c r="I207" s="3"/>
      <c r="J207" s="3"/>
      <c r="K207" s="3"/>
      <c r="L207" s="3"/>
      <c r="M207" s="3"/>
      <c r="N207" s="3"/>
      <c r="O207" s="3"/>
    </row>
    <row r="208" spans="8:15" ht="12.75" customHeight="1" x14ac:dyDescent="0.2">
      <c r="H208" s="3"/>
      <c r="I208" s="3"/>
      <c r="J208" s="3"/>
      <c r="K208" s="3"/>
      <c r="L208" s="3"/>
      <c r="M208" s="3"/>
      <c r="N208" s="3"/>
      <c r="O208" s="3"/>
    </row>
    <row r="209" spans="8:15" ht="12.75" customHeight="1" x14ac:dyDescent="0.2">
      <c r="H209" s="3"/>
      <c r="I209" s="3"/>
      <c r="J209" s="3"/>
      <c r="K209" s="3"/>
      <c r="L209" s="3"/>
      <c r="M209" s="3"/>
      <c r="N209" s="3"/>
      <c r="O209" s="3"/>
    </row>
    <row r="210" spans="8:15" ht="12.75" customHeight="1" x14ac:dyDescent="0.2">
      <c r="H210" s="3"/>
      <c r="I210" s="3"/>
      <c r="J210" s="3"/>
      <c r="K210" s="3"/>
      <c r="L210" s="3"/>
      <c r="M210" s="3"/>
      <c r="N210" s="3"/>
      <c r="O210" s="3"/>
    </row>
    <row r="211" spans="8:15" ht="12.75" customHeight="1" x14ac:dyDescent="0.2">
      <c r="H211" s="3"/>
      <c r="I211" s="3"/>
      <c r="J211" s="3"/>
      <c r="K211" s="3"/>
      <c r="L211" s="3"/>
      <c r="M211" s="3"/>
      <c r="N211" s="3"/>
      <c r="O211" s="3"/>
    </row>
    <row r="212" spans="8:15" ht="12.75" customHeight="1" x14ac:dyDescent="0.2">
      <c r="H212" s="3"/>
      <c r="I212" s="3"/>
      <c r="J212" s="3"/>
      <c r="K212" s="3"/>
      <c r="L212" s="3"/>
      <c r="M212" s="3"/>
      <c r="N212" s="3"/>
      <c r="O212" s="3"/>
    </row>
    <row r="213" spans="8:15" ht="12.75" customHeight="1" x14ac:dyDescent="0.2">
      <c r="H213" s="3"/>
      <c r="I213" s="3"/>
      <c r="J213" s="3"/>
      <c r="K213" s="3"/>
      <c r="L213" s="3"/>
      <c r="M213" s="3"/>
      <c r="N213" s="3"/>
      <c r="O213" s="3"/>
    </row>
    <row r="214" spans="8:15" ht="12.75" customHeight="1" x14ac:dyDescent="0.2">
      <c r="H214" s="3"/>
      <c r="I214" s="3"/>
      <c r="J214" s="3"/>
      <c r="K214" s="3"/>
      <c r="L214" s="3"/>
      <c r="M214" s="3"/>
      <c r="N214" s="3"/>
      <c r="O214" s="3"/>
    </row>
    <row r="215" spans="8:15" ht="12.75" customHeight="1" x14ac:dyDescent="0.2">
      <c r="H215" s="3"/>
      <c r="I215" s="3"/>
      <c r="J215" s="3"/>
      <c r="K215" s="3"/>
      <c r="L215" s="3"/>
      <c r="M215" s="3"/>
      <c r="N215" s="3"/>
      <c r="O215" s="3"/>
    </row>
    <row r="216" spans="8:15" ht="12.75" customHeight="1" x14ac:dyDescent="0.2">
      <c r="H216" s="3"/>
      <c r="I216" s="3"/>
      <c r="J216" s="3"/>
      <c r="K216" s="3"/>
      <c r="L216" s="3"/>
      <c r="M216" s="3"/>
      <c r="N216" s="3"/>
      <c r="O216" s="3"/>
    </row>
    <row r="217" spans="8:15" ht="12.75" customHeight="1" x14ac:dyDescent="0.2">
      <c r="H217" s="3"/>
      <c r="I217" s="3"/>
      <c r="J217" s="3"/>
      <c r="K217" s="3"/>
      <c r="L217" s="3"/>
      <c r="M217" s="3"/>
      <c r="N217" s="3"/>
      <c r="O217" s="3"/>
    </row>
    <row r="218" spans="8:15" ht="12.75" customHeight="1" x14ac:dyDescent="0.2">
      <c r="H218" s="3"/>
      <c r="I218" s="3"/>
      <c r="J218" s="3"/>
      <c r="K218" s="3"/>
      <c r="L218" s="3"/>
      <c r="M218" s="3"/>
      <c r="N218" s="3"/>
      <c r="O218" s="3"/>
    </row>
    <row r="219" spans="8:15" ht="12.75" customHeight="1" x14ac:dyDescent="0.2">
      <c r="H219" s="3"/>
      <c r="I219" s="3"/>
      <c r="J219" s="3"/>
      <c r="K219" s="3"/>
      <c r="L219" s="3"/>
      <c r="M219" s="3"/>
      <c r="N219" s="3"/>
      <c r="O219" s="3"/>
    </row>
    <row r="220" spans="8:15" ht="12.75" customHeight="1" x14ac:dyDescent="0.2">
      <c r="H220" s="3"/>
      <c r="I220" s="3"/>
      <c r="J220" s="3"/>
      <c r="K220" s="3"/>
      <c r="L220" s="3"/>
      <c r="M220" s="3"/>
      <c r="N220" s="3"/>
      <c r="O220" s="3"/>
    </row>
    <row r="221" spans="8:15" ht="12.75" customHeight="1" x14ac:dyDescent="0.2">
      <c r="H221" s="3"/>
      <c r="I221" s="3"/>
      <c r="J221" s="3"/>
      <c r="K221" s="3"/>
      <c r="L221" s="3"/>
      <c r="M221" s="3"/>
      <c r="N221" s="3"/>
      <c r="O221" s="3"/>
    </row>
    <row r="222" spans="8:15" ht="12.75" customHeight="1" x14ac:dyDescent="0.2">
      <c r="H222" s="3"/>
      <c r="I222" s="3"/>
      <c r="J222" s="3"/>
      <c r="K222" s="3"/>
      <c r="L222" s="3"/>
      <c r="M222" s="3"/>
      <c r="N222" s="3"/>
      <c r="O222" s="3"/>
    </row>
    <row r="223" spans="8:15" ht="12.75" customHeight="1" x14ac:dyDescent="0.2">
      <c r="H223" s="3"/>
      <c r="I223" s="3"/>
      <c r="J223" s="3"/>
      <c r="K223" s="3"/>
      <c r="L223" s="3"/>
      <c r="M223" s="3"/>
      <c r="N223" s="3"/>
      <c r="O223" s="3"/>
    </row>
    <row r="224" spans="8:15" ht="12.75" customHeight="1" x14ac:dyDescent="0.2">
      <c r="H224" s="3"/>
      <c r="I224" s="3"/>
      <c r="J224" s="3"/>
      <c r="K224" s="3"/>
      <c r="L224" s="3"/>
      <c r="M224" s="3"/>
      <c r="N224" s="3"/>
      <c r="O224" s="3"/>
    </row>
    <row r="225" spans="8:15" ht="12.75" customHeight="1" x14ac:dyDescent="0.2">
      <c r="H225" s="3"/>
      <c r="I225" s="3"/>
      <c r="J225" s="3"/>
      <c r="K225" s="3"/>
      <c r="L225" s="3"/>
      <c r="M225" s="3"/>
      <c r="N225" s="3"/>
      <c r="O225" s="3"/>
    </row>
    <row r="226" spans="8:15" ht="12.75" customHeight="1" x14ac:dyDescent="0.2">
      <c r="H226" s="3"/>
      <c r="I226" s="3"/>
      <c r="J226" s="3"/>
      <c r="K226" s="3"/>
      <c r="L226" s="3"/>
      <c r="M226" s="3"/>
      <c r="N226" s="3"/>
      <c r="O226" s="3"/>
    </row>
    <row r="227" spans="8:15" ht="12.75" customHeight="1" x14ac:dyDescent="0.2">
      <c r="H227" s="3"/>
      <c r="I227" s="3"/>
      <c r="J227" s="3"/>
      <c r="K227" s="3"/>
      <c r="L227" s="3"/>
      <c r="M227" s="3"/>
      <c r="N227" s="3"/>
      <c r="O227" s="3"/>
    </row>
    <row r="228" spans="8:15" ht="12.75" customHeight="1" x14ac:dyDescent="0.2">
      <c r="H228" s="3"/>
      <c r="I228" s="3"/>
      <c r="J228" s="3"/>
      <c r="K228" s="3"/>
      <c r="L228" s="3"/>
      <c r="M228" s="3"/>
      <c r="N228" s="3"/>
      <c r="O228" s="3"/>
    </row>
    <row r="229" spans="8:15" ht="12.75" customHeight="1" x14ac:dyDescent="0.2">
      <c r="H229" s="3"/>
      <c r="I229" s="3"/>
      <c r="J229" s="3"/>
      <c r="K229" s="3"/>
      <c r="L229" s="3"/>
      <c r="M229" s="3"/>
      <c r="N229" s="3"/>
      <c r="O229" s="3"/>
    </row>
    <row r="230" spans="8:15" ht="12.75" customHeight="1" x14ac:dyDescent="0.2">
      <c r="H230" s="3"/>
      <c r="I230" s="3"/>
      <c r="J230" s="3"/>
      <c r="K230" s="3"/>
      <c r="L230" s="3"/>
      <c r="M230" s="3"/>
      <c r="N230" s="3"/>
      <c r="O230" s="3"/>
    </row>
    <row r="231" spans="8:15" ht="12.75" customHeight="1" x14ac:dyDescent="0.2">
      <c r="H231" s="3"/>
      <c r="I231" s="3"/>
      <c r="J231" s="3"/>
      <c r="K231" s="3"/>
      <c r="L231" s="3"/>
      <c r="M231" s="3"/>
      <c r="N231" s="3"/>
      <c r="O231" s="3"/>
    </row>
    <row r="232" spans="8:15" ht="12.75" customHeight="1" x14ac:dyDescent="0.2">
      <c r="H232" s="3"/>
      <c r="I232" s="3"/>
      <c r="J232" s="3"/>
      <c r="K232" s="3"/>
      <c r="L232" s="3"/>
      <c r="M232" s="3"/>
      <c r="N232" s="3"/>
      <c r="O232" s="3"/>
    </row>
    <row r="233" spans="8:15" ht="12.75" customHeight="1" x14ac:dyDescent="0.2">
      <c r="H233" s="3"/>
      <c r="I233" s="3"/>
      <c r="J233" s="3"/>
      <c r="K233" s="3"/>
      <c r="L233" s="3"/>
      <c r="M233" s="3"/>
      <c r="N233" s="3"/>
      <c r="O233" s="3"/>
    </row>
    <row r="234" spans="8:15" ht="12.75" customHeight="1" x14ac:dyDescent="0.2">
      <c r="H234" s="3"/>
      <c r="I234" s="3"/>
      <c r="J234" s="3"/>
      <c r="K234" s="3"/>
      <c r="L234" s="3"/>
      <c r="M234" s="3"/>
      <c r="N234" s="3"/>
      <c r="O234" s="3"/>
    </row>
    <row r="235" spans="8:15" ht="12.75" customHeight="1" x14ac:dyDescent="0.2">
      <c r="H235" s="3"/>
      <c r="I235" s="3"/>
      <c r="J235" s="3"/>
      <c r="K235" s="3"/>
      <c r="L235" s="3"/>
      <c r="M235" s="3"/>
      <c r="N235" s="3"/>
      <c r="O235" s="3"/>
    </row>
    <row r="236" spans="8:15" ht="12.75" customHeight="1" x14ac:dyDescent="0.2">
      <c r="H236" s="3"/>
      <c r="I236" s="3"/>
      <c r="J236" s="3"/>
      <c r="K236" s="3"/>
      <c r="L236" s="3"/>
      <c r="M236" s="3"/>
      <c r="N236" s="3"/>
      <c r="O236" s="3"/>
    </row>
    <row r="237" spans="8:15" ht="12.75" customHeight="1" x14ac:dyDescent="0.2">
      <c r="H237" s="3"/>
      <c r="I237" s="3"/>
      <c r="J237" s="3"/>
      <c r="K237" s="3"/>
      <c r="L237" s="3"/>
      <c r="M237" s="3"/>
      <c r="N237" s="3"/>
      <c r="O237" s="3"/>
    </row>
    <row r="238" spans="8:15" ht="12.75" customHeight="1" x14ac:dyDescent="0.2">
      <c r="H238" s="3"/>
      <c r="I238" s="3"/>
      <c r="J238" s="3"/>
      <c r="K238" s="3"/>
      <c r="L238" s="3"/>
      <c r="M238" s="3"/>
      <c r="N238" s="3"/>
      <c r="O238" s="3"/>
    </row>
    <row r="239" spans="8:15" ht="12.75" customHeight="1" x14ac:dyDescent="0.2">
      <c r="H239" s="3"/>
      <c r="I239" s="3"/>
      <c r="J239" s="3"/>
      <c r="K239" s="3"/>
      <c r="L239" s="3"/>
      <c r="M239" s="3"/>
      <c r="N239" s="3"/>
      <c r="O239" s="3"/>
    </row>
    <row r="240" spans="8:15" ht="12.75" customHeight="1" x14ac:dyDescent="0.2">
      <c r="H240" s="3"/>
      <c r="I240" s="3"/>
      <c r="J240" s="3"/>
      <c r="K240" s="3"/>
      <c r="L240" s="3"/>
      <c r="M240" s="3"/>
      <c r="N240" s="3"/>
      <c r="O240" s="3"/>
    </row>
    <row r="241" spans="8:15" ht="12.75" customHeight="1" x14ac:dyDescent="0.2">
      <c r="H241" s="3"/>
      <c r="I241" s="3"/>
      <c r="J241" s="3"/>
      <c r="K241" s="3"/>
      <c r="L241" s="3"/>
      <c r="M241" s="3"/>
      <c r="N241" s="3"/>
      <c r="O241" s="3"/>
    </row>
    <row r="242" spans="8:15" ht="12.75" customHeight="1" x14ac:dyDescent="0.2">
      <c r="H242" s="3"/>
      <c r="I242" s="3"/>
      <c r="J242" s="3"/>
      <c r="K242" s="3"/>
      <c r="L242" s="3"/>
      <c r="M242" s="3"/>
      <c r="N242" s="3"/>
      <c r="O242" s="3"/>
    </row>
    <row r="243" spans="8:15" ht="12.75" customHeight="1" x14ac:dyDescent="0.2">
      <c r="H243" s="3"/>
      <c r="I243" s="3"/>
      <c r="J243" s="3"/>
      <c r="K243" s="3"/>
      <c r="L243" s="3"/>
      <c r="M243" s="3"/>
      <c r="N243" s="3"/>
      <c r="O243" s="3"/>
    </row>
    <row r="244" spans="8:15" ht="12.75" customHeight="1" x14ac:dyDescent="0.2">
      <c r="H244" s="3"/>
      <c r="I244" s="3"/>
      <c r="J244" s="3"/>
      <c r="K244" s="3"/>
      <c r="L244" s="3"/>
      <c r="M244" s="3"/>
      <c r="N244" s="3"/>
      <c r="O244" s="3"/>
    </row>
    <row r="245" spans="8:15" ht="12.75" customHeight="1" x14ac:dyDescent="0.2">
      <c r="H245" s="3"/>
      <c r="I245" s="3"/>
      <c r="J245" s="3"/>
      <c r="K245" s="3"/>
      <c r="L245" s="3"/>
      <c r="M245" s="3"/>
      <c r="N245" s="3"/>
      <c r="O245" s="3"/>
    </row>
    <row r="246" spans="8:15" ht="12.75" customHeight="1" x14ac:dyDescent="0.2">
      <c r="H246" s="3"/>
      <c r="I246" s="3"/>
      <c r="J246" s="3"/>
      <c r="K246" s="3"/>
      <c r="L246" s="3"/>
      <c r="M246" s="3"/>
      <c r="N246" s="3"/>
      <c r="O246" s="3"/>
    </row>
    <row r="247" spans="8:15" ht="12.75" customHeight="1" x14ac:dyDescent="0.2">
      <c r="H247" s="3"/>
      <c r="I247" s="3"/>
      <c r="J247" s="3"/>
      <c r="K247" s="3"/>
      <c r="L247" s="3"/>
      <c r="M247" s="3"/>
      <c r="N247" s="3"/>
      <c r="O247" s="3"/>
    </row>
    <row r="248" spans="8:15" ht="12.75" customHeight="1" x14ac:dyDescent="0.2">
      <c r="H248" s="3"/>
      <c r="I248" s="3"/>
      <c r="J248" s="3"/>
      <c r="K248" s="3"/>
      <c r="L248" s="3"/>
      <c r="M248" s="3"/>
      <c r="N248" s="3"/>
      <c r="O248" s="3"/>
    </row>
    <row r="249" spans="8:15" ht="12.75" customHeight="1" x14ac:dyDescent="0.2">
      <c r="H249" s="3"/>
      <c r="I249" s="3"/>
      <c r="J249" s="3"/>
      <c r="K249" s="3"/>
      <c r="L249" s="3"/>
      <c r="M249" s="3"/>
      <c r="N249" s="3"/>
      <c r="O249" s="3"/>
    </row>
    <row r="250" spans="8:15" ht="12.75" customHeight="1" x14ac:dyDescent="0.2">
      <c r="H250" s="3"/>
      <c r="I250" s="3"/>
      <c r="J250" s="3"/>
      <c r="K250" s="3"/>
      <c r="L250" s="3"/>
      <c r="M250" s="3"/>
      <c r="N250" s="3"/>
      <c r="O250" s="3"/>
    </row>
    <row r="251" spans="8:15" ht="12.75" customHeight="1" x14ac:dyDescent="0.2">
      <c r="H251" s="3"/>
      <c r="I251" s="3"/>
      <c r="J251" s="3"/>
      <c r="K251" s="3"/>
      <c r="L251" s="3"/>
      <c r="M251" s="3"/>
      <c r="N251" s="3"/>
      <c r="O251" s="3"/>
    </row>
    <row r="252" spans="8:15" ht="12.75" customHeight="1" x14ac:dyDescent="0.2">
      <c r="H252" s="3"/>
      <c r="I252" s="3"/>
      <c r="J252" s="3"/>
      <c r="K252" s="3"/>
      <c r="L252" s="3"/>
      <c r="M252" s="3"/>
      <c r="N252" s="3"/>
      <c r="O252" s="3"/>
    </row>
    <row r="253" spans="8:15" ht="12.75" customHeight="1" x14ac:dyDescent="0.2">
      <c r="H253" s="3"/>
      <c r="I253" s="3"/>
      <c r="J253" s="3"/>
      <c r="K253" s="3"/>
      <c r="L253" s="3"/>
      <c r="M253" s="3"/>
      <c r="N253" s="3"/>
      <c r="O253" s="3"/>
    </row>
    <row r="254" spans="8:15" ht="12.75" customHeight="1" x14ac:dyDescent="0.2">
      <c r="H254" s="3"/>
      <c r="I254" s="3"/>
      <c r="J254" s="3"/>
      <c r="K254" s="3"/>
      <c r="L254" s="3"/>
      <c r="M254" s="3"/>
      <c r="N254" s="3"/>
      <c r="O254" s="3"/>
    </row>
    <row r="255" spans="8:15" ht="12.75" customHeight="1" x14ac:dyDescent="0.2">
      <c r="H255" s="3"/>
      <c r="I255" s="3"/>
      <c r="J255" s="3"/>
      <c r="K255" s="3"/>
      <c r="L255" s="3"/>
      <c r="M255" s="3"/>
      <c r="N255" s="3"/>
      <c r="O255" s="3"/>
    </row>
    <row r="256" spans="8:15" ht="12.75" customHeight="1" x14ac:dyDescent="0.2">
      <c r="H256" s="3"/>
      <c r="I256" s="3"/>
      <c r="J256" s="3"/>
      <c r="K256" s="3"/>
      <c r="L256" s="3"/>
      <c r="M256" s="3"/>
      <c r="N256" s="3"/>
      <c r="O256" s="3"/>
    </row>
    <row r="257" spans="8:15" ht="12.75" customHeight="1" x14ac:dyDescent="0.2">
      <c r="H257" s="3"/>
      <c r="I257" s="3"/>
      <c r="J257" s="3"/>
      <c r="K257" s="3"/>
      <c r="L257" s="3"/>
      <c r="M257" s="3"/>
      <c r="N257" s="3"/>
      <c r="O257" s="3"/>
    </row>
    <row r="258" spans="8:15" ht="12.75" customHeight="1" x14ac:dyDescent="0.2">
      <c r="H258" s="3"/>
      <c r="I258" s="3"/>
      <c r="J258" s="3"/>
      <c r="K258" s="3"/>
      <c r="L258" s="3"/>
      <c r="M258" s="3"/>
      <c r="N258" s="3"/>
      <c r="O258" s="3"/>
    </row>
    <row r="259" spans="8:15" ht="12.75" customHeight="1" x14ac:dyDescent="0.2">
      <c r="H259" s="3"/>
      <c r="I259" s="3"/>
      <c r="J259" s="3"/>
      <c r="K259" s="3"/>
      <c r="L259" s="3"/>
      <c r="M259" s="3"/>
      <c r="N259" s="3"/>
      <c r="O259" s="3"/>
    </row>
    <row r="260" spans="8:15" ht="12.75" customHeight="1" x14ac:dyDescent="0.2">
      <c r="H260" s="3"/>
      <c r="I260" s="3"/>
      <c r="J260" s="3"/>
      <c r="K260" s="3"/>
      <c r="L260" s="3"/>
      <c r="M260" s="3"/>
      <c r="N260" s="3"/>
      <c r="O260" s="3"/>
    </row>
    <row r="261" spans="8:15" ht="12.75" customHeight="1" x14ac:dyDescent="0.2">
      <c r="H261" s="3"/>
      <c r="I261" s="3"/>
      <c r="J261" s="3"/>
      <c r="K261" s="3"/>
      <c r="L261" s="3"/>
      <c r="M261" s="3"/>
      <c r="N261" s="3"/>
      <c r="O261" s="3"/>
    </row>
    <row r="262" spans="8:15" ht="12.75" customHeight="1" x14ac:dyDescent="0.2">
      <c r="H262" s="3"/>
      <c r="I262" s="3"/>
      <c r="J262" s="3"/>
      <c r="K262" s="3"/>
      <c r="L262" s="3"/>
      <c r="M262" s="3"/>
      <c r="N262" s="3"/>
      <c r="O262" s="3"/>
    </row>
    <row r="263" spans="8:15" ht="12.75" customHeight="1" x14ac:dyDescent="0.2">
      <c r="H263" s="3"/>
      <c r="I263" s="3"/>
      <c r="J263" s="3"/>
      <c r="K263" s="3"/>
      <c r="L263" s="3"/>
      <c r="M263" s="3"/>
      <c r="N263" s="3"/>
      <c r="O263" s="3"/>
    </row>
    <row r="264" spans="8:15" ht="12.75" customHeight="1" x14ac:dyDescent="0.2">
      <c r="H264" s="3"/>
      <c r="I264" s="3"/>
      <c r="J264" s="3"/>
      <c r="K264" s="3"/>
      <c r="L264" s="3"/>
      <c r="M264" s="3"/>
      <c r="N264" s="3"/>
      <c r="O264" s="3"/>
    </row>
    <row r="265" spans="8:15" ht="12.75" customHeight="1" x14ac:dyDescent="0.2">
      <c r="H265" s="3"/>
      <c r="I265" s="3"/>
      <c r="J265" s="3"/>
      <c r="K265" s="3"/>
      <c r="L265" s="3"/>
      <c r="M265" s="3"/>
      <c r="N265" s="3"/>
      <c r="O265" s="3"/>
    </row>
    <row r="266" spans="8:15" ht="12.75" customHeight="1" x14ac:dyDescent="0.2">
      <c r="H266" s="3"/>
      <c r="I266" s="3"/>
      <c r="J266" s="3"/>
      <c r="K266" s="3"/>
      <c r="L266" s="3"/>
      <c r="M266" s="3"/>
      <c r="N266" s="3"/>
      <c r="O266" s="3"/>
    </row>
    <row r="267" spans="8:15" ht="12.75" customHeight="1" x14ac:dyDescent="0.2">
      <c r="H267" s="3"/>
      <c r="I267" s="3"/>
      <c r="J267" s="3"/>
      <c r="K267" s="3"/>
      <c r="L267" s="3"/>
      <c r="M267" s="3"/>
      <c r="N267" s="3"/>
      <c r="O267" s="3"/>
    </row>
    <row r="268" spans="8:15" ht="12.75" customHeight="1" x14ac:dyDescent="0.2">
      <c r="H268" s="3"/>
      <c r="I268" s="3"/>
      <c r="J268" s="3"/>
      <c r="K268" s="3"/>
      <c r="L268" s="3"/>
      <c r="M268" s="3"/>
      <c r="N268" s="3"/>
      <c r="O268" s="3"/>
    </row>
    <row r="269" spans="8:15" ht="12.75" customHeight="1" x14ac:dyDescent="0.2">
      <c r="H269" s="3"/>
      <c r="I269" s="3"/>
      <c r="J269" s="3"/>
      <c r="K269" s="3"/>
      <c r="L269" s="3"/>
      <c r="M269" s="3"/>
      <c r="N269" s="3"/>
      <c r="O269" s="3"/>
    </row>
    <row r="270" spans="8:15" ht="12.75" customHeight="1" x14ac:dyDescent="0.2">
      <c r="H270" s="3"/>
      <c r="I270" s="3"/>
      <c r="J270" s="3"/>
      <c r="K270" s="3"/>
      <c r="L270" s="3"/>
      <c r="M270" s="3"/>
      <c r="N270" s="3"/>
      <c r="O270" s="3"/>
    </row>
    <row r="271" spans="8:15" ht="12.75" customHeight="1" x14ac:dyDescent="0.2">
      <c r="H271" s="3"/>
      <c r="I271" s="3"/>
      <c r="J271" s="3"/>
      <c r="K271" s="3"/>
      <c r="L271" s="3"/>
      <c r="M271" s="3"/>
      <c r="N271" s="3"/>
      <c r="O271" s="3"/>
    </row>
    <row r="272" spans="8:15" ht="12.75" customHeight="1" x14ac:dyDescent="0.2">
      <c r="H272" s="3"/>
      <c r="I272" s="3"/>
      <c r="J272" s="3"/>
      <c r="K272" s="3"/>
      <c r="L272" s="3"/>
      <c r="M272" s="3"/>
      <c r="N272" s="3"/>
      <c r="O272" s="3"/>
    </row>
    <row r="273" spans="8:15" ht="12.75" customHeight="1" x14ac:dyDescent="0.2">
      <c r="H273" s="3"/>
      <c r="I273" s="3"/>
      <c r="J273" s="3"/>
      <c r="K273" s="3"/>
      <c r="L273" s="3"/>
      <c r="M273" s="3"/>
      <c r="N273" s="3"/>
      <c r="O273" s="3"/>
    </row>
    <row r="274" spans="8:15" ht="12.75" customHeight="1" x14ac:dyDescent="0.2">
      <c r="H274" s="3"/>
      <c r="I274" s="3"/>
      <c r="J274" s="3"/>
      <c r="K274" s="3"/>
      <c r="L274" s="3"/>
      <c r="M274" s="3"/>
      <c r="N274" s="3"/>
      <c r="O274" s="3"/>
    </row>
    <row r="275" spans="8:15" ht="12.75" customHeight="1" x14ac:dyDescent="0.2">
      <c r="H275" s="3"/>
      <c r="I275" s="3"/>
      <c r="J275" s="3"/>
      <c r="K275" s="3"/>
      <c r="L275" s="3"/>
      <c r="M275" s="3"/>
      <c r="N275" s="3"/>
      <c r="O275" s="3"/>
    </row>
    <row r="276" spans="8:15" ht="12.75" customHeight="1" x14ac:dyDescent="0.2">
      <c r="H276" s="3"/>
      <c r="I276" s="3"/>
      <c r="J276" s="3"/>
      <c r="K276" s="3"/>
      <c r="L276" s="3"/>
      <c r="M276" s="3"/>
      <c r="N276" s="3"/>
      <c r="O276" s="3"/>
    </row>
    <row r="277" spans="8:15" ht="12.75" customHeight="1" x14ac:dyDescent="0.2">
      <c r="H277" s="3"/>
      <c r="I277" s="3"/>
      <c r="J277" s="3"/>
      <c r="K277" s="3"/>
      <c r="L277" s="3"/>
      <c r="M277" s="3"/>
      <c r="N277" s="3"/>
      <c r="O277" s="3"/>
    </row>
    <row r="278" spans="8:15" ht="12.75" customHeight="1" x14ac:dyDescent="0.2">
      <c r="H278" s="3"/>
      <c r="I278" s="3"/>
      <c r="J278" s="3"/>
      <c r="K278" s="3"/>
      <c r="L278" s="3"/>
      <c r="M278" s="3"/>
      <c r="N278" s="3"/>
      <c r="O278" s="3"/>
    </row>
    <row r="279" spans="8:15" ht="12.75" customHeight="1" x14ac:dyDescent="0.2">
      <c r="H279" s="3"/>
      <c r="I279" s="3"/>
      <c r="J279" s="3"/>
      <c r="K279" s="3"/>
      <c r="L279" s="3"/>
      <c r="M279" s="3"/>
      <c r="N279" s="3"/>
      <c r="O279" s="3"/>
    </row>
    <row r="280" spans="8:15" ht="12.75" customHeight="1" x14ac:dyDescent="0.2">
      <c r="H280" s="3"/>
      <c r="I280" s="3"/>
      <c r="J280" s="3"/>
      <c r="K280" s="3"/>
      <c r="L280" s="3"/>
      <c r="M280" s="3"/>
      <c r="N280" s="3"/>
      <c r="O280" s="3"/>
    </row>
    <row r="281" spans="8:15" ht="12.75" customHeight="1" x14ac:dyDescent="0.2">
      <c r="H281" s="3"/>
      <c r="I281" s="3"/>
      <c r="J281" s="3"/>
      <c r="K281" s="3"/>
      <c r="L281" s="3"/>
      <c r="M281" s="3"/>
      <c r="N281" s="3"/>
      <c r="O281" s="3"/>
    </row>
    <row r="282" spans="8:15" ht="12.75" customHeight="1" x14ac:dyDescent="0.2">
      <c r="H282" s="3"/>
      <c r="I282" s="3"/>
      <c r="J282" s="3"/>
      <c r="K282" s="3"/>
      <c r="L282" s="3"/>
      <c r="M282" s="3"/>
      <c r="N282" s="3"/>
      <c r="O282" s="3"/>
    </row>
    <row r="283" spans="8:15" ht="12.75" customHeight="1" x14ac:dyDescent="0.2">
      <c r="H283" s="3"/>
      <c r="I283" s="3"/>
      <c r="J283" s="3"/>
      <c r="K283" s="3"/>
      <c r="L283" s="3"/>
      <c r="M283" s="3"/>
      <c r="N283" s="3"/>
      <c r="O283" s="3"/>
    </row>
    <row r="284" spans="8:15" ht="12.75" customHeight="1" x14ac:dyDescent="0.2">
      <c r="H284" s="3"/>
      <c r="I284" s="3"/>
      <c r="J284" s="3"/>
      <c r="K284" s="3"/>
      <c r="L284" s="3"/>
      <c r="M284" s="3"/>
      <c r="N284" s="3"/>
      <c r="O284" s="3"/>
    </row>
    <row r="285" spans="8:15" ht="12.75" customHeight="1" x14ac:dyDescent="0.2">
      <c r="H285" s="3"/>
      <c r="I285" s="3"/>
      <c r="J285" s="3"/>
      <c r="K285" s="3"/>
      <c r="L285" s="3"/>
      <c r="M285" s="3"/>
      <c r="N285" s="3"/>
      <c r="O285" s="3"/>
    </row>
    <row r="286" spans="8:15" ht="12.75" customHeight="1" x14ac:dyDescent="0.2">
      <c r="H286" s="3"/>
      <c r="I286" s="3"/>
      <c r="J286" s="3"/>
      <c r="K286" s="3"/>
      <c r="L286" s="3"/>
      <c r="M286" s="3"/>
      <c r="N286" s="3"/>
      <c r="O286" s="3"/>
    </row>
    <row r="287" spans="8:15" ht="12.75" customHeight="1" x14ac:dyDescent="0.2">
      <c r="H287" s="3"/>
      <c r="I287" s="3"/>
      <c r="J287" s="3"/>
      <c r="K287" s="3"/>
      <c r="L287" s="3"/>
      <c r="M287" s="3"/>
      <c r="N287" s="3"/>
      <c r="O287" s="3"/>
    </row>
    <row r="288" spans="8:15" ht="12.75" customHeight="1" x14ac:dyDescent="0.2">
      <c r="H288" s="3"/>
      <c r="I288" s="3"/>
      <c r="J288" s="3"/>
      <c r="K288" s="3"/>
      <c r="L288" s="3"/>
      <c r="M288" s="3"/>
      <c r="N288" s="3"/>
      <c r="O288" s="3"/>
    </row>
    <row r="289" spans="8:15" ht="12.75" customHeight="1" x14ac:dyDescent="0.2">
      <c r="H289" s="3"/>
      <c r="I289" s="3"/>
      <c r="J289" s="3"/>
      <c r="K289" s="3"/>
      <c r="L289" s="3"/>
      <c r="M289" s="3"/>
      <c r="N289" s="3"/>
      <c r="O289" s="3"/>
    </row>
    <row r="290" spans="8:15" ht="12.75" customHeight="1" x14ac:dyDescent="0.2">
      <c r="H290" s="3"/>
      <c r="I290" s="3"/>
      <c r="J290" s="3"/>
      <c r="K290" s="3"/>
      <c r="L290" s="3"/>
      <c r="M290" s="3"/>
      <c r="N290" s="3"/>
      <c r="O290" s="3"/>
    </row>
    <row r="291" spans="8:15" ht="12.75" customHeight="1" x14ac:dyDescent="0.2">
      <c r="H291" s="3"/>
      <c r="I291" s="3"/>
      <c r="J291" s="3"/>
      <c r="K291" s="3"/>
      <c r="L291" s="3"/>
      <c r="M291" s="3"/>
      <c r="N291" s="3"/>
      <c r="O291" s="3"/>
    </row>
    <row r="292" spans="8:15" ht="12.75" customHeight="1" x14ac:dyDescent="0.2">
      <c r="H292" s="3"/>
      <c r="I292" s="3"/>
      <c r="J292" s="3"/>
      <c r="K292" s="3"/>
      <c r="L292" s="3"/>
      <c r="M292" s="3"/>
      <c r="N292" s="3"/>
      <c r="O292" s="3"/>
    </row>
    <row r="293" spans="8:15" ht="12.75" customHeight="1" x14ac:dyDescent="0.2">
      <c r="H293" s="3"/>
      <c r="I293" s="3"/>
      <c r="J293" s="3"/>
      <c r="K293" s="3"/>
      <c r="L293" s="3"/>
      <c r="M293" s="3"/>
      <c r="N293" s="3"/>
      <c r="O293" s="3"/>
    </row>
    <row r="294" spans="8:15" ht="12.75" customHeight="1" x14ac:dyDescent="0.2">
      <c r="H294" s="3"/>
      <c r="I294" s="3"/>
      <c r="J294" s="3"/>
      <c r="K294" s="3"/>
      <c r="L294" s="3"/>
      <c r="M294" s="3"/>
      <c r="N294" s="3"/>
      <c r="O294" s="3"/>
    </row>
    <row r="295" spans="8:15" ht="12.75" customHeight="1" x14ac:dyDescent="0.2">
      <c r="H295" s="3"/>
      <c r="I295" s="3"/>
      <c r="J295" s="3"/>
      <c r="K295" s="3"/>
      <c r="L295" s="3"/>
      <c r="M295" s="3"/>
      <c r="N295" s="3"/>
      <c r="O295" s="3"/>
    </row>
    <row r="296" spans="8:15" ht="12.75" customHeight="1" x14ac:dyDescent="0.2">
      <c r="H296" s="3"/>
      <c r="I296" s="3"/>
      <c r="J296" s="3"/>
      <c r="K296" s="3"/>
      <c r="L296" s="3"/>
      <c r="M296" s="3"/>
      <c r="N296" s="3"/>
      <c r="O296" s="3"/>
    </row>
    <row r="297" spans="8:15" ht="12.75" customHeight="1" x14ac:dyDescent="0.2">
      <c r="H297" s="3"/>
      <c r="I297" s="3"/>
      <c r="J297" s="3"/>
      <c r="K297" s="3"/>
      <c r="L297" s="3"/>
      <c r="M297" s="3"/>
      <c r="N297" s="3"/>
      <c r="O297" s="3"/>
    </row>
    <row r="298" spans="8:15" ht="12.75" customHeight="1" x14ac:dyDescent="0.2">
      <c r="H298" s="3"/>
      <c r="I298" s="3"/>
      <c r="J298" s="3"/>
      <c r="K298" s="3"/>
      <c r="L298" s="3"/>
      <c r="M298" s="3"/>
      <c r="N298" s="3"/>
      <c r="O298" s="3"/>
    </row>
    <row r="299" spans="8:15" ht="12.75" customHeight="1" x14ac:dyDescent="0.2">
      <c r="H299" s="3"/>
      <c r="I299" s="3"/>
      <c r="J299" s="3"/>
      <c r="K299" s="3"/>
      <c r="L299" s="3"/>
      <c r="M299" s="3"/>
      <c r="N299" s="3"/>
      <c r="O299" s="3"/>
    </row>
    <row r="300" spans="8:15" ht="12.75" customHeight="1" x14ac:dyDescent="0.2">
      <c r="H300" s="3"/>
      <c r="I300" s="3"/>
      <c r="J300" s="3"/>
      <c r="K300" s="3"/>
      <c r="L300" s="3"/>
      <c r="M300" s="3"/>
      <c r="N300" s="3"/>
      <c r="O300" s="3"/>
    </row>
    <row r="301" spans="8:15" ht="12.75" customHeight="1" x14ac:dyDescent="0.2">
      <c r="H301" s="3"/>
      <c r="I301" s="3"/>
      <c r="J301" s="3"/>
      <c r="K301" s="3"/>
      <c r="L301" s="3"/>
      <c r="M301" s="3"/>
      <c r="N301" s="3"/>
      <c r="O301" s="3"/>
    </row>
    <row r="302" spans="8:15" ht="12.75" customHeight="1" x14ac:dyDescent="0.2">
      <c r="H302" s="3"/>
      <c r="I302" s="3"/>
      <c r="J302" s="3"/>
      <c r="K302" s="3"/>
      <c r="L302" s="3"/>
      <c r="M302" s="3"/>
      <c r="N302" s="3"/>
      <c r="O302" s="3"/>
    </row>
    <row r="303" spans="8:15" ht="12.75" customHeight="1" x14ac:dyDescent="0.2">
      <c r="H303" s="3"/>
      <c r="I303" s="3"/>
      <c r="J303" s="3"/>
      <c r="K303" s="3"/>
      <c r="L303" s="3"/>
      <c r="M303" s="3"/>
      <c r="N303" s="3"/>
      <c r="O303" s="3"/>
    </row>
    <row r="304" spans="8:15" ht="12.75" customHeight="1" x14ac:dyDescent="0.2">
      <c r="H304" s="3"/>
      <c r="I304" s="3"/>
      <c r="J304" s="3"/>
      <c r="K304" s="3"/>
      <c r="L304" s="3"/>
      <c r="M304" s="3"/>
      <c r="N304" s="3"/>
      <c r="O304" s="3"/>
    </row>
    <row r="305" spans="8:15" ht="12.75" customHeight="1" x14ac:dyDescent="0.2">
      <c r="H305" s="3"/>
      <c r="I305" s="3"/>
      <c r="J305" s="3"/>
      <c r="K305" s="3"/>
      <c r="L305" s="3"/>
      <c r="M305" s="3"/>
      <c r="N305" s="3"/>
      <c r="O305" s="3"/>
    </row>
    <row r="306" spans="8:15" ht="12.75" customHeight="1" x14ac:dyDescent="0.2">
      <c r="H306" s="3"/>
      <c r="I306" s="3"/>
      <c r="J306" s="3"/>
      <c r="K306" s="3"/>
      <c r="L306" s="3"/>
      <c r="M306" s="3"/>
      <c r="N306" s="3"/>
      <c r="O306" s="3"/>
    </row>
    <row r="307" spans="8:15" ht="12.75" customHeight="1" x14ac:dyDescent="0.2">
      <c r="H307" s="3"/>
      <c r="I307" s="3"/>
      <c r="J307" s="3"/>
      <c r="K307" s="3"/>
      <c r="L307" s="3"/>
      <c r="M307" s="3"/>
      <c r="N307" s="3"/>
      <c r="O307" s="3"/>
    </row>
    <row r="308" spans="8:15" ht="12.75" customHeight="1" x14ac:dyDescent="0.2">
      <c r="H308" s="3"/>
      <c r="I308" s="3"/>
      <c r="J308" s="3"/>
      <c r="K308" s="3"/>
      <c r="L308" s="3"/>
      <c r="M308" s="3"/>
      <c r="N308" s="3"/>
      <c r="O308" s="3"/>
    </row>
    <row r="309" spans="8:15" ht="12.75" customHeight="1" x14ac:dyDescent="0.2">
      <c r="H309" s="3"/>
      <c r="I309" s="3"/>
      <c r="J309" s="3"/>
      <c r="K309" s="3"/>
      <c r="L309" s="3"/>
      <c r="M309" s="3"/>
      <c r="N309" s="3"/>
      <c r="O309" s="3"/>
    </row>
    <row r="310" spans="8:15" ht="12.75" customHeight="1" x14ac:dyDescent="0.2">
      <c r="H310" s="3"/>
      <c r="I310" s="3"/>
      <c r="J310" s="3"/>
      <c r="K310" s="3"/>
      <c r="L310" s="3"/>
      <c r="M310" s="3"/>
      <c r="N310" s="3"/>
      <c r="O310" s="3"/>
    </row>
    <row r="311" spans="8:15" ht="12.75" customHeight="1" x14ac:dyDescent="0.2">
      <c r="H311" s="3"/>
      <c r="I311" s="3"/>
      <c r="J311" s="3"/>
      <c r="K311" s="3"/>
      <c r="L311" s="3"/>
      <c r="M311" s="3"/>
      <c r="N311" s="3"/>
      <c r="O311" s="3"/>
    </row>
    <row r="312" spans="8:15" ht="12.75" customHeight="1" x14ac:dyDescent="0.2">
      <c r="H312" s="3"/>
      <c r="I312" s="3"/>
      <c r="J312" s="3"/>
      <c r="K312" s="3"/>
      <c r="L312" s="3"/>
      <c r="M312" s="3"/>
      <c r="N312" s="3"/>
      <c r="O312" s="3"/>
    </row>
    <row r="313" spans="8:15" ht="12.75" customHeight="1" x14ac:dyDescent="0.2">
      <c r="H313" s="3"/>
      <c r="I313" s="3"/>
      <c r="J313" s="3"/>
      <c r="K313" s="3"/>
      <c r="L313" s="3"/>
      <c r="M313" s="3"/>
      <c r="N313" s="3"/>
      <c r="O313" s="3"/>
    </row>
    <row r="314" spans="8:15" ht="12.75" customHeight="1" x14ac:dyDescent="0.2">
      <c r="H314" s="3"/>
      <c r="I314" s="3"/>
      <c r="J314" s="3"/>
      <c r="K314" s="3"/>
      <c r="L314" s="3"/>
      <c r="M314" s="3"/>
      <c r="N314" s="3"/>
      <c r="O314" s="3"/>
    </row>
    <row r="315" spans="8:15" ht="12.75" customHeight="1" x14ac:dyDescent="0.2">
      <c r="H315" s="3"/>
      <c r="I315" s="3"/>
      <c r="J315" s="3"/>
      <c r="K315" s="3"/>
      <c r="L315" s="3"/>
      <c r="M315" s="3"/>
      <c r="N315" s="3"/>
      <c r="O315" s="3"/>
    </row>
    <row r="316" spans="8:15" ht="12.75" customHeight="1" x14ac:dyDescent="0.2">
      <c r="H316" s="3"/>
      <c r="I316" s="3"/>
      <c r="J316" s="3"/>
      <c r="K316" s="3"/>
      <c r="L316" s="3"/>
      <c r="M316" s="3"/>
      <c r="N316" s="3"/>
      <c r="O316" s="3"/>
    </row>
    <row r="317" spans="8:15" ht="12.75" customHeight="1" x14ac:dyDescent="0.2">
      <c r="H317" s="3"/>
      <c r="I317" s="3"/>
      <c r="J317" s="3"/>
      <c r="K317" s="3"/>
      <c r="L317" s="3"/>
      <c r="M317" s="3"/>
      <c r="N317" s="3"/>
      <c r="O317" s="3"/>
    </row>
    <row r="318" spans="8:15" ht="12.75" customHeight="1" x14ac:dyDescent="0.2">
      <c r="H318" s="3"/>
      <c r="I318" s="3"/>
      <c r="J318" s="3"/>
      <c r="K318" s="3"/>
      <c r="L318" s="3"/>
      <c r="M318" s="3"/>
      <c r="N318" s="3"/>
      <c r="O318" s="3"/>
    </row>
    <row r="319" spans="8:15" ht="12.75" customHeight="1" x14ac:dyDescent="0.2">
      <c r="H319" s="3"/>
      <c r="I319" s="3"/>
      <c r="J319" s="3"/>
      <c r="K319" s="3"/>
      <c r="L319" s="3"/>
      <c r="M319" s="3"/>
      <c r="N319" s="3"/>
      <c r="O319" s="3"/>
    </row>
    <row r="320" spans="8:15" ht="12.75" customHeight="1" x14ac:dyDescent="0.2">
      <c r="H320" s="3"/>
      <c r="I320" s="3"/>
      <c r="J320" s="3"/>
      <c r="K320" s="3"/>
      <c r="L320" s="3"/>
      <c r="M320" s="3"/>
      <c r="N320" s="3"/>
      <c r="O320" s="3"/>
    </row>
    <row r="321" spans="8:15" ht="12.75" customHeight="1" x14ac:dyDescent="0.2">
      <c r="H321" s="3"/>
      <c r="I321" s="3"/>
      <c r="J321" s="3"/>
      <c r="K321" s="3"/>
      <c r="L321" s="3"/>
      <c r="M321" s="3"/>
      <c r="N321" s="3"/>
      <c r="O321" s="3"/>
    </row>
    <row r="322" spans="8:15" ht="12.75" customHeight="1" x14ac:dyDescent="0.2">
      <c r="H322" s="3"/>
      <c r="I322" s="3"/>
      <c r="J322" s="3"/>
      <c r="K322" s="3"/>
      <c r="L322" s="3"/>
      <c r="M322" s="3"/>
      <c r="N322" s="3"/>
      <c r="O322" s="3"/>
    </row>
    <row r="323" spans="8:15" ht="12.75" customHeight="1" x14ac:dyDescent="0.2">
      <c r="H323" s="3"/>
      <c r="I323" s="3"/>
      <c r="J323" s="3"/>
      <c r="K323" s="3"/>
      <c r="L323" s="3"/>
      <c r="M323" s="3"/>
      <c r="N323" s="3"/>
      <c r="O323" s="3"/>
    </row>
    <row r="324" spans="8:15" ht="12.75" customHeight="1" x14ac:dyDescent="0.2">
      <c r="H324" s="3"/>
      <c r="I324" s="3"/>
      <c r="J324" s="3"/>
      <c r="K324" s="3"/>
      <c r="L324" s="3"/>
      <c r="M324" s="3"/>
      <c r="N324" s="3"/>
      <c r="O324" s="3"/>
    </row>
    <row r="325" spans="8:15" ht="12.75" customHeight="1" x14ac:dyDescent="0.2">
      <c r="H325" s="3"/>
      <c r="I325" s="3"/>
      <c r="J325" s="3"/>
      <c r="K325" s="3"/>
      <c r="L325" s="3"/>
      <c r="M325" s="3"/>
      <c r="N325" s="3"/>
      <c r="O325" s="3"/>
    </row>
    <row r="326" spans="8:15" ht="12.75" customHeight="1" x14ac:dyDescent="0.2">
      <c r="H326" s="3"/>
      <c r="I326" s="3"/>
      <c r="J326" s="3"/>
      <c r="K326" s="3"/>
      <c r="L326" s="3"/>
      <c r="M326" s="3"/>
      <c r="N326" s="3"/>
      <c r="O326" s="3"/>
    </row>
    <row r="327" spans="8:15" ht="12.75" customHeight="1" x14ac:dyDescent="0.2">
      <c r="H327" s="3"/>
      <c r="I327" s="3"/>
      <c r="J327" s="3"/>
      <c r="K327" s="3"/>
      <c r="L327" s="3"/>
      <c r="M327" s="3"/>
      <c r="N327" s="3"/>
      <c r="O327" s="3"/>
    </row>
    <row r="328" spans="8:15" ht="12.75" customHeight="1" x14ac:dyDescent="0.2">
      <c r="H328" s="3"/>
      <c r="I328" s="3"/>
      <c r="J328" s="3"/>
      <c r="K328" s="3"/>
      <c r="L328" s="3"/>
      <c r="M328" s="3"/>
      <c r="N328" s="3"/>
      <c r="O328" s="3"/>
    </row>
    <row r="329" spans="8:15" ht="12.75" customHeight="1" x14ac:dyDescent="0.2">
      <c r="H329" s="3"/>
      <c r="I329" s="3"/>
      <c r="J329" s="3"/>
      <c r="K329" s="3"/>
      <c r="L329" s="3"/>
      <c r="M329" s="3"/>
      <c r="N329" s="3"/>
      <c r="O329" s="3"/>
    </row>
    <row r="330" spans="8:15" ht="12.75" customHeight="1" x14ac:dyDescent="0.2">
      <c r="H330" s="3"/>
      <c r="I330" s="3"/>
      <c r="J330" s="3"/>
      <c r="K330" s="3"/>
      <c r="L330" s="3"/>
      <c r="M330" s="3"/>
      <c r="N330" s="3"/>
      <c r="O330" s="3"/>
    </row>
    <row r="331" spans="8:15" ht="12.75" customHeight="1" x14ac:dyDescent="0.2">
      <c r="H331" s="3"/>
      <c r="I331" s="3"/>
      <c r="J331" s="3"/>
      <c r="K331" s="3"/>
      <c r="L331" s="3"/>
      <c r="M331" s="3"/>
      <c r="N331" s="3"/>
      <c r="O331" s="3"/>
    </row>
    <row r="332" spans="8:15" ht="12.75" customHeight="1" x14ac:dyDescent="0.2">
      <c r="H332" s="3"/>
      <c r="I332" s="3"/>
      <c r="J332" s="3"/>
      <c r="K332" s="3"/>
      <c r="L332" s="3"/>
      <c r="M332" s="3"/>
      <c r="N332" s="3"/>
      <c r="O332" s="3"/>
    </row>
    <row r="333" spans="8:15" ht="12.75" customHeight="1" x14ac:dyDescent="0.2">
      <c r="H333" s="3"/>
      <c r="I333" s="3"/>
      <c r="J333" s="3"/>
      <c r="K333" s="3"/>
      <c r="L333" s="3"/>
      <c r="M333" s="3"/>
      <c r="N333" s="3"/>
      <c r="O333" s="3"/>
    </row>
    <row r="334" spans="8:15" ht="12.75" customHeight="1" x14ac:dyDescent="0.2">
      <c r="H334" s="3"/>
      <c r="I334" s="3"/>
      <c r="J334" s="3"/>
      <c r="K334" s="3"/>
      <c r="L334" s="3"/>
      <c r="M334" s="3"/>
      <c r="N334" s="3"/>
      <c r="O334" s="3"/>
    </row>
    <row r="335" spans="8:15" ht="12.75" customHeight="1" x14ac:dyDescent="0.2">
      <c r="H335" s="3"/>
      <c r="I335" s="3"/>
      <c r="J335" s="3"/>
      <c r="K335" s="3"/>
      <c r="L335" s="3"/>
      <c r="M335" s="3"/>
      <c r="N335" s="3"/>
      <c r="O335" s="3"/>
    </row>
    <row r="336" spans="8:15" ht="12.75" customHeight="1" x14ac:dyDescent="0.2">
      <c r="H336" s="3"/>
      <c r="I336" s="3"/>
      <c r="J336" s="3"/>
      <c r="K336" s="3"/>
      <c r="L336" s="3"/>
      <c r="M336" s="3"/>
      <c r="N336" s="3"/>
      <c r="O336" s="3"/>
    </row>
    <row r="337" spans="8:15" ht="12.75" customHeight="1" x14ac:dyDescent="0.2">
      <c r="H337" s="3"/>
      <c r="I337" s="3"/>
      <c r="J337" s="3"/>
      <c r="K337" s="3"/>
      <c r="L337" s="3"/>
      <c r="M337" s="3"/>
      <c r="N337" s="3"/>
      <c r="O337" s="3"/>
    </row>
    <row r="338" spans="8:15" ht="12.75" customHeight="1" x14ac:dyDescent="0.2">
      <c r="H338" s="3"/>
      <c r="I338" s="3"/>
      <c r="J338" s="3"/>
      <c r="K338" s="3"/>
      <c r="L338" s="3"/>
      <c r="M338" s="3"/>
      <c r="N338" s="3"/>
      <c r="O338" s="3"/>
    </row>
    <row r="339" spans="8:15" ht="12.75" customHeight="1" x14ac:dyDescent="0.2">
      <c r="H339" s="3"/>
      <c r="I339" s="3"/>
      <c r="J339" s="3"/>
      <c r="K339" s="3"/>
      <c r="L339" s="3"/>
      <c r="M339" s="3"/>
      <c r="N339" s="3"/>
      <c r="O339" s="3"/>
    </row>
    <row r="340" spans="8:15" ht="12.75" customHeight="1" x14ac:dyDescent="0.2">
      <c r="H340" s="3"/>
      <c r="I340" s="3"/>
      <c r="J340" s="3"/>
      <c r="K340" s="3"/>
      <c r="L340" s="3"/>
      <c r="M340" s="3"/>
      <c r="N340" s="3"/>
      <c r="O340" s="3"/>
    </row>
    <row r="341" spans="8:15" ht="12.75" customHeight="1" x14ac:dyDescent="0.2">
      <c r="H341" s="3"/>
      <c r="I341" s="3"/>
      <c r="J341" s="3"/>
      <c r="K341" s="3"/>
      <c r="L341" s="3"/>
      <c r="M341" s="3"/>
      <c r="N341" s="3"/>
      <c r="O341" s="3"/>
    </row>
    <row r="342" spans="8:15" ht="12.75" customHeight="1" x14ac:dyDescent="0.2">
      <c r="H342" s="3"/>
      <c r="I342" s="3"/>
      <c r="J342" s="3"/>
      <c r="K342" s="3"/>
      <c r="L342" s="3"/>
      <c r="M342" s="3"/>
      <c r="N342" s="3"/>
      <c r="O342" s="3"/>
    </row>
    <row r="343" spans="8:15" ht="12.75" customHeight="1" x14ac:dyDescent="0.2">
      <c r="H343" s="3"/>
      <c r="I343" s="3"/>
      <c r="J343" s="3"/>
      <c r="K343" s="3"/>
      <c r="L343" s="3"/>
      <c r="M343" s="3"/>
      <c r="N343" s="3"/>
      <c r="O343" s="3"/>
    </row>
    <row r="344" spans="8:15" ht="12.75" customHeight="1" x14ac:dyDescent="0.2">
      <c r="H344" s="3"/>
      <c r="I344" s="3"/>
      <c r="J344" s="3"/>
      <c r="K344" s="3"/>
      <c r="L344" s="3"/>
      <c r="M344" s="3"/>
      <c r="N344" s="3"/>
      <c r="O344" s="3"/>
    </row>
    <row r="345" spans="8:15" ht="12.75" customHeight="1" x14ac:dyDescent="0.2">
      <c r="H345" s="3"/>
      <c r="I345" s="3"/>
      <c r="J345" s="3"/>
      <c r="K345" s="3"/>
      <c r="L345" s="3"/>
      <c r="M345" s="3"/>
      <c r="N345" s="3"/>
      <c r="O345" s="3"/>
    </row>
    <row r="346" spans="8:15" ht="12.75" customHeight="1" x14ac:dyDescent="0.2">
      <c r="H346" s="3"/>
      <c r="I346" s="3"/>
      <c r="J346" s="3"/>
      <c r="K346" s="3"/>
      <c r="L346" s="3"/>
      <c r="M346" s="3"/>
      <c r="N346" s="3"/>
      <c r="O346" s="3"/>
    </row>
    <row r="347" spans="8:15" ht="12.75" customHeight="1" x14ac:dyDescent="0.2">
      <c r="H347" s="3"/>
      <c r="I347" s="3"/>
      <c r="J347" s="3"/>
      <c r="K347" s="3"/>
      <c r="L347" s="3"/>
      <c r="M347" s="3"/>
      <c r="N347" s="3"/>
      <c r="O347" s="3"/>
    </row>
    <row r="348" spans="8:15" ht="12.75" customHeight="1" x14ac:dyDescent="0.2">
      <c r="H348" s="3"/>
      <c r="I348" s="3"/>
      <c r="J348" s="3"/>
      <c r="K348" s="3"/>
      <c r="L348" s="3"/>
      <c r="M348" s="3"/>
      <c r="N348" s="3"/>
      <c r="O348" s="3"/>
    </row>
    <row r="349" spans="8:15" ht="12.75" customHeight="1" x14ac:dyDescent="0.2">
      <c r="H349" s="3"/>
      <c r="I349" s="3"/>
      <c r="J349" s="3"/>
      <c r="K349" s="3"/>
      <c r="L349" s="3"/>
      <c r="M349" s="3"/>
      <c r="N349" s="3"/>
      <c r="O349" s="3"/>
    </row>
    <row r="350" spans="8:15" ht="12.75" customHeight="1" x14ac:dyDescent="0.2">
      <c r="H350" s="3"/>
      <c r="I350" s="3"/>
      <c r="J350" s="3"/>
      <c r="K350" s="3"/>
      <c r="L350" s="3"/>
      <c r="M350" s="3"/>
      <c r="N350" s="3"/>
      <c r="O350" s="3"/>
    </row>
    <row r="351" spans="8:15" ht="12.75" customHeight="1" x14ac:dyDescent="0.2">
      <c r="H351" s="3"/>
      <c r="I351" s="3"/>
      <c r="J351" s="3"/>
      <c r="K351" s="3"/>
      <c r="L351" s="3"/>
      <c r="M351" s="3"/>
      <c r="N351" s="3"/>
      <c r="O351" s="3"/>
    </row>
    <row r="352" spans="8:15" ht="12.75" customHeight="1" x14ac:dyDescent="0.2">
      <c r="H352" s="3"/>
      <c r="I352" s="3"/>
      <c r="J352" s="3"/>
      <c r="K352" s="3"/>
      <c r="L352" s="3"/>
      <c r="M352" s="3"/>
      <c r="N352" s="3"/>
      <c r="O352" s="3"/>
    </row>
    <row r="353" spans="8:15" ht="12.75" customHeight="1" x14ac:dyDescent="0.2">
      <c r="H353" s="3"/>
      <c r="I353" s="3"/>
      <c r="J353" s="3"/>
      <c r="K353" s="3"/>
      <c r="L353" s="3"/>
      <c r="M353" s="3"/>
      <c r="N353" s="3"/>
      <c r="O353" s="3"/>
    </row>
    <row r="354" spans="8:15" ht="12.75" customHeight="1" x14ac:dyDescent="0.2">
      <c r="H354" s="3"/>
      <c r="I354" s="3"/>
      <c r="J354" s="3"/>
      <c r="K354" s="3"/>
      <c r="L354" s="3"/>
      <c r="M354" s="3"/>
      <c r="N354" s="3"/>
      <c r="O354" s="3"/>
    </row>
    <row r="355" spans="8:15" ht="12.75" customHeight="1" x14ac:dyDescent="0.2">
      <c r="H355" s="3"/>
      <c r="I355" s="3"/>
      <c r="J355" s="3"/>
      <c r="K355" s="3"/>
      <c r="L355" s="3"/>
      <c r="M355" s="3"/>
      <c r="N355" s="3"/>
      <c r="O355" s="3"/>
    </row>
    <row r="356" spans="8:15" ht="12.75" customHeight="1" x14ac:dyDescent="0.2">
      <c r="H356" s="3"/>
      <c r="I356" s="3"/>
      <c r="J356" s="3"/>
      <c r="K356" s="3"/>
      <c r="L356" s="3"/>
      <c r="M356" s="3"/>
      <c r="N356" s="3"/>
      <c r="O356" s="3"/>
    </row>
    <row r="357" spans="8:15" ht="12.75" customHeight="1" x14ac:dyDescent="0.2">
      <c r="H357" s="3"/>
      <c r="I357" s="3"/>
      <c r="J357" s="3"/>
      <c r="K357" s="3"/>
      <c r="L357" s="3"/>
      <c r="M357" s="3"/>
      <c r="N357" s="3"/>
      <c r="O357" s="3"/>
    </row>
    <row r="358" spans="8:15" ht="12.75" customHeight="1" x14ac:dyDescent="0.2">
      <c r="H358" s="3"/>
      <c r="I358" s="3"/>
      <c r="J358" s="3"/>
      <c r="K358" s="3"/>
      <c r="L358" s="3"/>
      <c r="M358" s="3"/>
      <c r="N358" s="3"/>
      <c r="O358" s="3"/>
    </row>
    <row r="359" spans="8:15" ht="12.75" customHeight="1" x14ac:dyDescent="0.2">
      <c r="H359" s="3"/>
      <c r="I359" s="3"/>
      <c r="J359" s="3"/>
      <c r="K359" s="3"/>
      <c r="L359" s="3"/>
      <c r="M359" s="3"/>
      <c r="N359" s="3"/>
      <c r="O359" s="3"/>
    </row>
    <row r="360" spans="8:15" ht="12.75" customHeight="1" x14ac:dyDescent="0.2">
      <c r="H360" s="3"/>
      <c r="I360" s="3"/>
      <c r="J360" s="3"/>
      <c r="K360" s="3"/>
      <c r="L360" s="3"/>
      <c r="M360" s="3"/>
      <c r="N360" s="3"/>
      <c r="O360" s="3"/>
    </row>
    <row r="361" spans="8:15" ht="12.75" customHeight="1" x14ac:dyDescent="0.2">
      <c r="H361" s="3"/>
      <c r="I361" s="3"/>
      <c r="J361" s="3"/>
      <c r="K361" s="3"/>
      <c r="L361" s="3"/>
      <c r="M361" s="3"/>
      <c r="N361" s="3"/>
      <c r="O361" s="3"/>
    </row>
    <row r="362" spans="8:15" ht="12.75" customHeight="1" x14ac:dyDescent="0.2">
      <c r="H362" s="3"/>
      <c r="I362" s="3"/>
      <c r="J362" s="3"/>
      <c r="K362" s="3"/>
      <c r="L362" s="3"/>
      <c r="M362" s="3"/>
      <c r="N362" s="3"/>
      <c r="O362" s="3"/>
    </row>
    <row r="363" spans="8:15" ht="12.75" customHeight="1" x14ac:dyDescent="0.2">
      <c r="H363" s="3"/>
      <c r="I363" s="3"/>
      <c r="J363" s="3"/>
      <c r="K363" s="3"/>
      <c r="L363" s="3"/>
      <c r="M363" s="3"/>
      <c r="N363" s="3"/>
      <c r="O363" s="3"/>
    </row>
    <row r="364" spans="8:15" ht="12.75" customHeight="1" x14ac:dyDescent="0.2">
      <c r="H364" s="3"/>
      <c r="I364" s="3"/>
      <c r="J364" s="3"/>
      <c r="K364" s="3"/>
      <c r="L364" s="3"/>
      <c r="M364" s="3"/>
      <c r="N364" s="3"/>
      <c r="O364" s="3"/>
    </row>
    <row r="365" spans="8:15" ht="12.75" customHeight="1" x14ac:dyDescent="0.2">
      <c r="H365" s="3"/>
      <c r="I365" s="3"/>
      <c r="J365" s="3"/>
      <c r="K365" s="3"/>
      <c r="L365" s="3"/>
      <c r="M365" s="3"/>
      <c r="N365" s="3"/>
      <c r="O365" s="3"/>
    </row>
    <row r="366" spans="8:15" ht="12.75" customHeight="1" x14ac:dyDescent="0.2">
      <c r="H366" s="3"/>
      <c r="I366" s="3"/>
      <c r="J366" s="3"/>
      <c r="K366" s="3"/>
      <c r="L366" s="3"/>
      <c r="M366" s="3"/>
      <c r="N366" s="3"/>
      <c r="O366" s="3"/>
    </row>
    <row r="367" spans="8:15" ht="12.75" customHeight="1" x14ac:dyDescent="0.2">
      <c r="H367" s="3"/>
      <c r="I367" s="3"/>
      <c r="J367" s="3"/>
      <c r="K367" s="3"/>
      <c r="L367" s="3"/>
      <c r="M367" s="3"/>
      <c r="N367" s="3"/>
      <c r="O367" s="3"/>
    </row>
    <row r="368" spans="8:15" ht="12.75" customHeight="1" x14ac:dyDescent="0.2">
      <c r="H368" s="3"/>
      <c r="I368" s="3"/>
      <c r="J368" s="3"/>
      <c r="K368" s="3"/>
      <c r="L368" s="3"/>
      <c r="M368" s="3"/>
      <c r="N368" s="3"/>
      <c r="O368" s="3"/>
    </row>
    <row r="369" spans="8:15" ht="12.75" customHeight="1" x14ac:dyDescent="0.2">
      <c r="H369" s="3"/>
      <c r="I369" s="3"/>
      <c r="J369" s="3"/>
      <c r="K369" s="3"/>
      <c r="L369" s="3"/>
      <c r="M369" s="3"/>
      <c r="N369" s="3"/>
      <c r="O369" s="3"/>
    </row>
    <row r="370" spans="8:15" ht="12.75" customHeight="1" x14ac:dyDescent="0.2">
      <c r="H370" s="3"/>
      <c r="I370" s="3"/>
      <c r="J370" s="3"/>
      <c r="K370" s="3"/>
      <c r="L370" s="3"/>
      <c r="M370" s="3"/>
      <c r="N370" s="3"/>
      <c r="O370" s="3"/>
    </row>
    <row r="371" spans="8:15" ht="12.75" customHeight="1" x14ac:dyDescent="0.2">
      <c r="H371" s="3"/>
      <c r="I371" s="3"/>
      <c r="J371" s="3"/>
      <c r="K371" s="3"/>
      <c r="L371" s="3"/>
      <c r="M371" s="3"/>
      <c r="N371" s="3"/>
      <c r="O371" s="3"/>
    </row>
    <row r="372" spans="8:15" ht="12.75" customHeight="1" x14ac:dyDescent="0.2">
      <c r="H372" s="3"/>
      <c r="I372" s="3"/>
      <c r="J372" s="3"/>
      <c r="K372" s="3"/>
      <c r="L372" s="3"/>
      <c r="M372" s="3"/>
      <c r="N372" s="3"/>
      <c r="O372" s="3"/>
    </row>
    <row r="373" spans="8:15" ht="12.75" customHeight="1" x14ac:dyDescent="0.2">
      <c r="H373" s="3"/>
      <c r="I373" s="3"/>
      <c r="J373" s="3"/>
      <c r="K373" s="3"/>
      <c r="L373" s="3"/>
      <c r="M373" s="3"/>
      <c r="N373" s="3"/>
      <c r="O373" s="3"/>
    </row>
    <row r="374" spans="8:15" ht="12.75" customHeight="1" x14ac:dyDescent="0.2">
      <c r="H374" s="3"/>
      <c r="I374" s="3"/>
      <c r="J374" s="3"/>
      <c r="K374" s="3"/>
      <c r="L374" s="3"/>
      <c r="M374" s="3"/>
      <c r="N374" s="3"/>
      <c r="O374" s="3"/>
    </row>
    <row r="375" spans="8:15" ht="12.75" customHeight="1" x14ac:dyDescent="0.2">
      <c r="H375" s="3"/>
      <c r="I375" s="3"/>
      <c r="J375" s="3"/>
      <c r="K375" s="3"/>
      <c r="L375" s="3"/>
      <c r="M375" s="3"/>
      <c r="N375" s="3"/>
      <c r="O375" s="3"/>
    </row>
    <row r="376" spans="8:15" ht="12.75" customHeight="1" x14ac:dyDescent="0.2">
      <c r="H376" s="3"/>
      <c r="I376" s="3"/>
      <c r="J376" s="3"/>
      <c r="K376" s="3"/>
      <c r="L376" s="3"/>
      <c r="M376" s="3"/>
      <c r="N376" s="3"/>
      <c r="O376" s="3"/>
    </row>
    <row r="377" spans="8:15" ht="12.75" customHeight="1" x14ac:dyDescent="0.2">
      <c r="H377" s="3"/>
      <c r="I377" s="3"/>
      <c r="J377" s="3"/>
      <c r="K377" s="3"/>
      <c r="L377" s="3"/>
      <c r="M377" s="3"/>
      <c r="N377" s="3"/>
      <c r="O377" s="3"/>
    </row>
    <row r="378" spans="8:15" ht="12.75" customHeight="1" x14ac:dyDescent="0.2">
      <c r="H378" s="3"/>
      <c r="I378" s="3"/>
      <c r="J378" s="3"/>
      <c r="K378" s="3"/>
      <c r="L378" s="3"/>
      <c r="M378" s="3"/>
      <c r="N378" s="3"/>
      <c r="O378" s="3"/>
    </row>
    <row r="379" spans="8:15" ht="12.75" customHeight="1" x14ac:dyDescent="0.2">
      <c r="H379" s="3"/>
      <c r="I379" s="3"/>
      <c r="J379" s="3"/>
      <c r="K379" s="3"/>
      <c r="L379" s="3"/>
      <c r="M379" s="3"/>
      <c r="N379" s="3"/>
      <c r="O379" s="3"/>
    </row>
    <row r="380" spans="8:15" ht="12.75" customHeight="1" x14ac:dyDescent="0.2">
      <c r="H380" s="3"/>
      <c r="I380" s="3"/>
      <c r="J380" s="3"/>
      <c r="K380" s="3"/>
      <c r="L380" s="3"/>
      <c r="M380" s="3"/>
      <c r="N380" s="3"/>
      <c r="O380" s="3"/>
    </row>
    <row r="381" spans="8:15" ht="12.75" customHeight="1" x14ac:dyDescent="0.2">
      <c r="H381" s="3"/>
      <c r="I381" s="3"/>
      <c r="J381" s="3"/>
      <c r="K381" s="3"/>
      <c r="L381" s="3"/>
      <c r="M381" s="3"/>
      <c r="N381" s="3"/>
      <c r="O381" s="3"/>
    </row>
    <row r="382" spans="8:15" ht="12.75" customHeight="1" x14ac:dyDescent="0.2">
      <c r="H382" s="3"/>
      <c r="I382" s="3"/>
      <c r="J382" s="3"/>
      <c r="K382" s="3"/>
      <c r="L382" s="3"/>
      <c r="M382" s="3"/>
      <c r="N382" s="3"/>
      <c r="O382" s="3"/>
    </row>
    <row r="383" spans="8:15" ht="12.75" customHeight="1" x14ac:dyDescent="0.2">
      <c r="H383" s="3"/>
      <c r="I383" s="3"/>
      <c r="J383" s="3"/>
      <c r="K383" s="3"/>
      <c r="L383" s="3"/>
      <c r="M383" s="3"/>
      <c r="N383" s="3"/>
      <c r="O383" s="3"/>
    </row>
    <row r="384" spans="8:15" ht="12.75" customHeight="1" x14ac:dyDescent="0.2">
      <c r="H384" s="3"/>
      <c r="I384" s="3"/>
      <c r="J384" s="3"/>
      <c r="K384" s="3"/>
      <c r="L384" s="3"/>
      <c r="M384" s="3"/>
      <c r="N384" s="3"/>
      <c r="O384" s="3"/>
    </row>
    <row r="385" spans="8:15" ht="12.75" customHeight="1" x14ac:dyDescent="0.2">
      <c r="H385" s="3"/>
      <c r="I385" s="3"/>
      <c r="J385" s="3"/>
      <c r="K385" s="3"/>
      <c r="L385" s="3"/>
      <c r="M385" s="3"/>
      <c r="N385" s="3"/>
      <c r="O385" s="3"/>
    </row>
    <row r="386" spans="8:15" ht="12.75" customHeight="1" x14ac:dyDescent="0.2">
      <c r="H386" s="3"/>
      <c r="I386" s="3"/>
      <c r="J386" s="3"/>
      <c r="K386" s="3"/>
      <c r="L386" s="3"/>
      <c r="M386" s="3"/>
      <c r="N386" s="3"/>
      <c r="O386" s="3"/>
    </row>
    <row r="387" spans="8:15" ht="12.75" customHeight="1" x14ac:dyDescent="0.2">
      <c r="H387" s="3"/>
      <c r="I387" s="3"/>
      <c r="J387" s="3"/>
      <c r="K387" s="3"/>
      <c r="L387" s="3"/>
      <c r="M387" s="3"/>
      <c r="N387" s="3"/>
      <c r="O387" s="3"/>
    </row>
    <row r="388" spans="8:15" ht="12.75" customHeight="1" x14ac:dyDescent="0.2">
      <c r="H388" s="3"/>
      <c r="I388" s="3"/>
      <c r="J388" s="3"/>
      <c r="K388" s="3"/>
      <c r="L388" s="3"/>
      <c r="M388" s="3"/>
      <c r="N388" s="3"/>
      <c r="O388" s="3"/>
    </row>
    <row r="389" spans="8:15" ht="12.75" customHeight="1" x14ac:dyDescent="0.2">
      <c r="H389" s="3"/>
      <c r="I389" s="3"/>
      <c r="J389" s="3"/>
      <c r="K389" s="3"/>
      <c r="L389" s="3"/>
      <c r="M389" s="3"/>
      <c r="N389" s="3"/>
      <c r="O389" s="3"/>
    </row>
    <row r="390" spans="8:15" ht="12.75" customHeight="1" x14ac:dyDescent="0.2">
      <c r="H390" s="3"/>
      <c r="I390" s="3"/>
      <c r="J390" s="3"/>
      <c r="K390" s="3"/>
      <c r="L390" s="3"/>
      <c r="M390" s="3"/>
      <c r="N390" s="3"/>
      <c r="O390" s="3"/>
    </row>
    <row r="391" spans="8:15" ht="12.75" customHeight="1" x14ac:dyDescent="0.2">
      <c r="H391" s="3"/>
      <c r="I391" s="3"/>
      <c r="J391" s="3"/>
      <c r="K391" s="3"/>
      <c r="L391" s="3"/>
      <c r="M391" s="3"/>
      <c r="N391" s="3"/>
      <c r="O391" s="3"/>
    </row>
    <row r="392" spans="8:15" ht="12.75" customHeight="1" x14ac:dyDescent="0.2">
      <c r="H392" s="3"/>
      <c r="I392" s="3"/>
      <c r="J392" s="3"/>
      <c r="K392" s="3"/>
      <c r="L392" s="3"/>
      <c r="M392" s="3"/>
      <c r="N392" s="3"/>
      <c r="O392" s="3"/>
    </row>
    <row r="393" spans="8:15" ht="12.75" customHeight="1" x14ac:dyDescent="0.2">
      <c r="H393" s="3"/>
      <c r="I393" s="3"/>
      <c r="J393" s="3"/>
      <c r="K393" s="3"/>
      <c r="L393" s="3"/>
      <c r="M393" s="3"/>
      <c r="N393" s="3"/>
      <c r="O393" s="3"/>
    </row>
    <row r="394" spans="8:15" ht="12.75" customHeight="1" x14ac:dyDescent="0.2">
      <c r="H394" s="3"/>
      <c r="I394" s="3"/>
      <c r="J394" s="3"/>
      <c r="K394" s="3"/>
      <c r="L394" s="3"/>
      <c r="M394" s="3"/>
      <c r="N394" s="3"/>
      <c r="O394" s="3"/>
    </row>
    <row r="395" spans="8:15" ht="12.75" customHeight="1" x14ac:dyDescent="0.2">
      <c r="H395" s="3"/>
      <c r="I395" s="3"/>
      <c r="J395" s="3"/>
      <c r="K395" s="3"/>
      <c r="L395" s="3"/>
      <c r="M395" s="3"/>
      <c r="N395" s="3"/>
      <c r="O395" s="3"/>
    </row>
    <row r="396" spans="8:15" ht="12.75" customHeight="1" x14ac:dyDescent="0.2">
      <c r="H396" s="3"/>
      <c r="I396" s="3"/>
      <c r="J396" s="3"/>
      <c r="K396" s="3"/>
      <c r="L396" s="3"/>
      <c r="M396" s="3"/>
      <c r="N396" s="3"/>
      <c r="O396" s="3"/>
    </row>
    <row r="397" spans="8:15" ht="12.75" customHeight="1" x14ac:dyDescent="0.2">
      <c r="H397" s="3"/>
      <c r="I397" s="3"/>
      <c r="J397" s="3"/>
      <c r="K397" s="3"/>
      <c r="L397" s="3"/>
      <c r="M397" s="3"/>
      <c r="N397" s="3"/>
      <c r="O397" s="3"/>
    </row>
    <row r="398" spans="8:15" ht="12.75" customHeight="1" x14ac:dyDescent="0.2">
      <c r="H398" s="3"/>
      <c r="I398" s="3"/>
      <c r="J398" s="3"/>
      <c r="K398" s="3"/>
      <c r="L398" s="3"/>
      <c r="M398" s="3"/>
      <c r="N398" s="3"/>
      <c r="O398" s="3"/>
    </row>
    <row r="399" spans="8:15" ht="12.75" customHeight="1" x14ac:dyDescent="0.2">
      <c r="H399" s="3"/>
      <c r="I399" s="3"/>
      <c r="J399" s="3"/>
      <c r="K399" s="3"/>
      <c r="L399" s="3"/>
      <c r="M399" s="3"/>
      <c r="N399" s="3"/>
      <c r="O399" s="3"/>
    </row>
    <row r="400" spans="8:15" ht="12.75" customHeight="1" x14ac:dyDescent="0.2">
      <c r="H400" s="3"/>
      <c r="I400" s="3"/>
      <c r="J400" s="3"/>
      <c r="K400" s="3"/>
      <c r="L400" s="3"/>
      <c r="M400" s="3"/>
      <c r="N400" s="3"/>
      <c r="O400" s="3"/>
    </row>
    <row r="401" spans="8:15" ht="12.75" customHeight="1" x14ac:dyDescent="0.2">
      <c r="H401" s="3"/>
      <c r="I401" s="3"/>
      <c r="J401" s="3"/>
      <c r="K401" s="3"/>
      <c r="L401" s="3"/>
      <c r="M401" s="3"/>
      <c r="N401" s="3"/>
      <c r="O401" s="3"/>
    </row>
    <row r="402" spans="8:15" ht="12.75" customHeight="1" x14ac:dyDescent="0.2">
      <c r="H402" s="3"/>
      <c r="I402" s="3"/>
      <c r="J402" s="3"/>
      <c r="K402" s="3"/>
      <c r="L402" s="3"/>
      <c r="M402" s="3"/>
      <c r="N402" s="3"/>
      <c r="O402" s="3"/>
    </row>
    <row r="403" spans="8:15" ht="12.75" customHeight="1" x14ac:dyDescent="0.2">
      <c r="H403" s="3"/>
      <c r="I403" s="3"/>
      <c r="J403" s="3"/>
      <c r="K403" s="3"/>
      <c r="L403" s="3"/>
      <c r="M403" s="3"/>
      <c r="N403" s="3"/>
      <c r="O403" s="3"/>
    </row>
    <row r="404" spans="8:15" ht="12.75" customHeight="1" x14ac:dyDescent="0.2">
      <c r="H404" s="3"/>
      <c r="I404" s="3"/>
      <c r="J404" s="3"/>
      <c r="K404" s="3"/>
      <c r="L404" s="3"/>
      <c r="M404" s="3"/>
      <c r="N404" s="3"/>
      <c r="O404" s="3"/>
    </row>
    <row r="405" spans="8:15" ht="12.75" customHeight="1" x14ac:dyDescent="0.2">
      <c r="H405" s="3"/>
      <c r="I405" s="3"/>
      <c r="J405" s="3"/>
      <c r="K405" s="3"/>
      <c r="L405" s="3"/>
      <c r="M405" s="3"/>
      <c r="N405" s="3"/>
      <c r="O405" s="3"/>
    </row>
    <row r="406" spans="8:15" ht="12.75" customHeight="1" x14ac:dyDescent="0.2">
      <c r="H406" s="3"/>
      <c r="I406" s="3"/>
      <c r="J406" s="3"/>
      <c r="K406" s="3"/>
      <c r="L406" s="3"/>
      <c r="M406" s="3"/>
      <c r="N406" s="3"/>
      <c r="O406" s="3"/>
    </row>
    <row r="407" spans="8:15" ht="12.75" customHeight="1" x14ac:dyDescent="0.2">
      <c r="H407" s="3"/>
      <c r="I407" s="3"/>
      <c r="J407" s="3"/>
      <c r="K407" s="3"/>
      <c r="L407" s="3"/>
      <c r="M407" s="3"/>
      <c r="N407" s="3"/>
      <c r="O407" s="3"/>
    </row>
    <row r="408" spans="8:15" ht="12.75" customHeight="1" x14ac:dyDescent="0.2">
      <c r="H408" s="3"/>
      <c r="I408" s="3"/>
      <c r="J408" s="3"/>
      <c r="K408" s="3"/>
      <c r="L408" s="3"/>
      <c r="M408" s="3"/>
      <c r="N408" s="3"/>
      <c r="O408" s="3"/>
    </row>
    <row r="409" spans="8:15" ht="12.75" customHeight="1" x14ac:dyDescent="0.2">
      <c r="H409" s="3"/>
      <c r="I409" s="3"/>
      <c r="J409" s="3"/>
      <c r="K409" s="3"/>
      <c r="L409" s="3"/>
      <c r="M409" s="3"/>
      <c r="N409" s="3"/>
      <c r="O409" s="3"/>
    </row>
    <row r="410" spans="8:15" ht="12.75" customHeight="1" x14ac:dyDescent="0.2">
      <c r="H410" s="3"/>
      <c r="I410" s="3"/>
      <c r="J410" s="3"/>
      <c r="K410" s="3"/>
      <c r="L410" s="3"/>
      <c r="M410" s="3"/>
      <c r="N410" s="3"/>
      <c r="O410" s="3"/>
    </row>
    <row r="411" spans="8:15" ht="12.75" customHeight="1" x14ac:dyDescent="0.2">
      <c r="H411" s="3"/>
      <c r="I411" s="3"/>
      <c r="J411" s="3"/>
      <c r="K411" s="3"/>
      <c r="L411" s="3"/>
      <c r="M411" s="3"/>
      <c r="N411" s="3"/>
      <c r="O411" s="3"/>
    </row>
    <row r="412" spans="8:15" ht="12.75" customHeight="1" x14ac:dyDescent="0.2">
      <c r="H412" s="3"/>
      <c r="I412" s="3"/>
      <c r="J412" s="3"/>
      <c r="K412" s="3"/>
      <c r="L412" s="3"/>
      <c r="M412" s="3"/>
      <c r="N412" s="3"/>
      <c r="O412" s="3"/>
    </row>
    <row r="413" spans="8:15" ht="12.75" customHeight="1" x14ac:dyDescent="0.2">
      <c r="H413" s="3"/>
      <c r="I413" s="3"/>
      <c r="J413" s="3"/>
      <c r="K413" s="3"/>
      <c r="L413" s="3"/>
      <c r="M413" s="3"/>
      <c r="N413" s="3"/>
      <c r="O413" s="3"/>
    </row>
    <row r="414" spans="8:15" ht="12.75" customHeight="1" x14ac:dyDescent="0.2">
      <c r="H414" s="3"/>
      <c r="I414" s="3"/>
      <c r="J414" s="3"/>
      <c r="K414" s="3"/>
      <c r="L414" s="3"/>
      <c r="M414" s="3"/>
      <c r="N414" s="3"/>
      <c r="O414" s="3"/>
    </row>
    <row r="415" spans="8:15" ht="12.75" customHeight="1" x14ac:dyDescent="0.2">
      <c r="H415" s="3"/>
      <c r="I415" s="3"/>
      <c r="J415" s="3"/>
      <c r="K415" s="3"/>
      <c r="L415" s="3"/>
      <c r="M415" s="3"/>
      <c r="N415" s="3"/>
      <c r="O415" s="3"/>
    </row>
    <row r="416" spans="8:15" ht="12.75" customHeight="1" x14ac:dyDescent="0.2">
      <c r="H416" s="3"/>
      <c r="I416" s="3"/>
      <c r="J416" s="3"/>
      <c r="K416" s="3"/>
      <c r="L416" s="3"/>
      <c r="M416" s="3"/>
      <c r="N416" s="3"/>
      <c r="O416" s="3"/>
    </row>
    <row r="417" spans="8:15" ht="12.75" customHeight="1" x14ac:dyDescent="0.2">
      <c r="H417" s="3"/>
      <c r="I417" s="3"/>
      <c r="J417" s="3"/>
      <c r="K417" s="3"/>
      <c r="L417" s="3"/>
      <c r="M417" s="3"/>
      <c r="N417" s="3"/>
      <c r="O417" s="3"/>
    </row>
    <row r="418" spans="8:15" ht="12.75" customHeight="1" x14ac:dyDescent="0.2">
      <c r="H418" s="3"/>
      <c r="I418" s="3"/>
      <c r="J418" s="3"/>
      <c r="K418" s="3"/>
      <c r="L418" s="3"/>
      <c r="M418" s="3"/>
      <c r="N418" s="3"/>
      <c r="O418" s="3"/>
    </row>
    <row r="419" spans="8:15" ht="12.75" customHeight="1" x14ac:dyDescent="0.2">
      <c r="H419" s="3"/>
      <c r="I419" s="3"/>
      <c r="J419" s="3"/>
      <c r="K419" s="3"/>
      <c r="L419" s="3"/>
      <c r="M419" s="3"/>
      <c r="N419" s="3"/>
      <c r="O419" s="3"/>
    </row>
    <row r="420" spans="8:15" ht="12.75" customHeight="1" x14ac:dyDescent="0.2">
      <c r="H420" s="3"/>
      <c r="I420" s="3"/>
      <c r="J420" s="3"/>
      <c r="K420" s="3"/>
      <c r="L420" s="3"/>
      <c r="M420" s="3"/>
      <c r="N420" s="3"/>
      <c r="O420" s="3"/>
    </row>
    <row r="421" spans="8:15" ht="12.75" customHeight="1" x14ac:dyDescent="0.2">
      <c r="H421" s="3"/>
      <c r="I421" s="3"/>
      <c r="J421" s="3"/>
      <c r="K421" s="3"/>
      <c r="L421" s="3"/>
      <c r="M421" s="3"/>
      <c r="N421" s="3"/>
      <c r="O421" s="3"/>
    </row>
    <row r="422" spans="8:15" ht="12.75" customHeight="1" x14ac:dyDescent="0.2">
      <c r="H422" s="3"/>
      <c r="I422" s="3"/>
      <c r="J422" s="3"/>
      <c r="K422" s="3"/>
      <c r="L422" s="3"/>
      <c r="M422" s="3"/>
      <c r="N422" s="3"/>
      <c r="O422" s="3"/>
    </row>
    <row r="423" spans="8:15" ht="12.75" customHeight="1" x14ac:dyDescent="0.2">
      <c r="H423" s="3"/>
      <c r="I423" s="3"/>
      <c r="J423" s="3"/>
      <c r="K423" s="3"/>
      <c r="L423" s="3"/>
      <c r="M423" s="3"/>
      <c r="N423" s="3"/>
      <c r="O423" s="3"/>
    </row>
    <row r="424" spans="8:15" ht="12.75" customHeight="1" x14ac:dyDescent="0.2">
      <c r="H424" s="3"/>
      <c r="I424" s="3"/>
      <c r="J424" s="3"/>
      <c r="K424" s="3"/>
      <c r="L424" s="3"/>
      <c r="M424" s="3"/>
      <c r="N424" s="3"/>
      <c r="O424" s="3"/>
    </row>
    <row r="425" spans="8:15" ht="12.75" customHeight="1" x14ac:dyDescent="0.2">
      <c r="H425" s="3"/>
      <c r="I425" s="3"/>
      <c r="J425" s="3"/>
      <c r="K425" s="3"/>
      <c r="L425" s="3"/>
      <c r="M425" s="3"/>
      <c r="N425" s="3"/>
      <c r="O425" s="3"/>
    </row>
    <row r="426" spans="8:15" ht="12.75" customHeight="1" x14ac:dyDescent="0.2">
      <c r="H426" s="3"/>
      <c r="I426" s="3"/>
      <c r="J426" s="3"/>
      <c r="K426" s="3"/>
      <c r="L426" s="3"/>
      <c r="M426" s="3"/>
      <c r="N426" s="3"/>
      <c r="O426" s="3"/>
    </row>
    <row r="427" spans="8:15" ht="12.75" customHeight="1" x14ac:dyDescent="0.2">
      <c r="H427" s="3"/>
      <c r="I427" s="3"/>
      <c r="J427" s="3"/>
      <c r="K427" s="3"/>
      <c r="L427" s="3"/>
      <c r="M427" s="3"/>
      <c r="N427" s="3"/>
      <c r="O427" s="3"/>
    </row>
    <row r="428" spans="8:15" ht="12.75" customHeight="1" x14ac:dyDescent="0.2">
      <c r="H428" s="3"/>
      <c r="I428" s="3"/>
      <c r="J428" s="3"/>
      <c r="K428" s="3"/>
      <c r="L428" s="3"/>
      <c r="M428" s="3"/>
      <c r="N428" s="3"/>
      <c r="O428" s="3"/>
    </row>
    <row r="429" spans="8:15" ht="12.75" customHeight="1" x14ac:dyDescent="0.2">
      <c r="H429" s="3"/>
      <c r="I429" s="3"/>
      <c r="J429" s="3"/>
      <c r="K429" s="3"/>
      <c r="L429" s="3"/>
      <c r="M429" s="3"/>
      <c r="N429" s="3"/>
      <c r="O429" s="3"/>
    </row>
    <row r="430" spans="8:15" ht="12.75" customHeight="1" x14ac:dyDescent="0.2">
      <c r="H430" s="3"/>
      <c r="I430" s="3"/>
      <c r="J430" s="3"/>
      <c r="K430" s="3"/>
      <c r="L430" s="3"/>
      <c r="M430" s="3"/>
      <c r="N430" s="3"/>
      <c r="O430" s="3"/>
    </row>
    <row r="431" spans="8:15" ht="12.75" customHeight="1" x14ac:dyDescent="0.2">
      <c r="H431" s="3"/>
      <c r="I431" s="3"/>
      <c r="J431" s="3"/>
      <c r="K431" s="3"/>
      <c r="L431" s="3"/>
      <c r="M431" s="3"/>
      <c r="N431" s="3"/>
      <c r="O431" s="3"/>
    </row>
    <row r="432" spans="8:15" ht="12.75" customHeight="1" x14ac:dyDescent="0.2">
      <c r="H432" s="3"/>
      <c r="I432" s="3"/>
      <c r="J432" s="3"/>
      <c r="K432" s="3"/>
      <c r="L432" s="3"/>
      <c r="M432" s="3"/>
      <c r="N432" s="3"/>
      <c r="O432" s="3"/>
    </row>
    <row r="433" spans="8:15" ht="12.75" customHeight="1" x14ac:dyDescent="0.2">
      <c r="H433" s="3"/>
      <c r="I433" s="3"/>
      <c r="J433" s="3"/>
      <c r="K433" s="3"/>
      <c r="L433" s="3"/>
      <c r="M433" s="3"/>
      <c r="N433" s="3"/>
      <c r="O433" s="3"/>
    </row>
    <row r="434" spans="8:15" ht="12.75" customHeight="1" x14ac:dyDescent="0.2">
      <c r="H434" s="3"/>
      <c r="I434" s="3"/>
      <c r="J434" s="3"/>
      <c r="K434" s="3"/>
      <c r="L434" s="3"/>
      <c r="M434" s="3"/>
      <c r="N434" s="3"/>
      <c r="O434" s="3"/>
    </row>
    <row r="435" spans="8:15" ht="12.75" customHeight="1" x14ac:dyDescent="0.2">
      <c r="H435" s="3"/>
      <c r="I435" s="3"/>
      <c r="J435" s="3"/>
      <c r="K435" s="3"/>
      <c r="L435" s="3"/>
      <c r="M435" s="3"/>
      <c r="N435" s="3"/>
      <c r="O435" s="3"/>
    </row>
    <row r="436" spans="8:15" ht="12.75" customHeight="1" x14ac:dyDescent="0.2">
      <c r="H436" s="3"/>
      <c r="I436" s="3"/>
      <c r="J436" s="3"/>
      <c r="K436" s="3"/>
      <c r="L436" s="3"/>
      <c r="M436" s="3"/>
      <c r="N436" s="3"/>
      <c r="O436" s="3"/>
    </row>
    <row r="437" spans="8:15" ht="12.75" customHeight="1" x14ac:dyDescent="0.2">
      <c r="H437" s="3"/>
      <c r="I437" s="3"/>
      <c r="J437" s="3"/>
      <c r="K437" s="3"/>
      <c r="L437" s="3"/>
      <c r="M437" s="3"/>
      <c r="N437" s="3"/>
      <c r="O437" s="3"/>
    </row>
    <row r="438" spans="8:15" ht="12.75" customHeight="1" x14ac:dyDescent="0.2">
      <c r="H438" s="3"/>
      <c r="I438" s="3"/>
      <c r="J438" s="3"/>
      <c r="K438" s="3"/>
      <c r="L438" s="3"/>
      <c r="M438" s="3"/>
      <c r="N438" s="3"/>
      <c r="O438" s="3"/>
    </row>
    <row r="439" spans="8:15" ht="12.75" customHeight="1" x14ac:dyDescent="0.2">
      <c r="H439" s="3"/>
      <c r="I439" s="3"/>
      <c r="J439" s="3"/>
      <c r="K439" s="3"/>
      <c r="L439" s="3"/>
      <c r="M439" s="3"/>
      <c r="N439" s="3"/>
      <c r="O439" s="3"/>
    </row>
    <row r="440" spans="8:15" ht="12.75" customHeight="1" x14ac:dyDescent="0.2">
      <c r="H440" s="3"/>
      <c r="I440" s="3"/>
      <c r="J440" s="3"/>
      <c r="K440" s="3"/>
      <c r="L440" s="3"/>
      <c r="M440" s="3"/>
      <c r="N440" s="3"/>
      <c r="O440" s="3"/>
    </row>
    <row r="441" spans="8:15" ht="12.75" customHeight="1" x14ac:dyDescent="0.2">
      <c r="H441" s="3"/>
      <c r="I441" s="3"/>
      <c r="J441" s="3"/>
      <c r="K441" s="3"/>
      <c r="L441" s="3"/>
      <c r="M441" s="3"/>
      <c r="N441" s="3"/>
      <c r="O441" s="3"/>
    </row>
    <row r="442" spans="8:15" ht="12.75" customHeight="1" x14ac:dyDescent="0.2">
      <c r="H442" s="3"/>
      <c r="I442" s="3"/>
      <c r="J442" s="3"/>
      <c r="K442" s="3"/>
      <c r="L442" s="3"/>
      <c r="M442" s="3"/>
      <c r="N442" s="3"/>
      <c r="O442" s="3"/>
    </row>
    <row r="443" spans="8:15" ht="12.75" customHeight="1" x14ac:dyDescent="0.2">
      <c r="H443" s="3"/>
      <c r="I443" s="3"/>
      <c r="J443" s="3"/>
      <c r="K443" s="3"/>
      <c r="L443" s="3"/>
      <c r="M443" s="3"/>
      <c r="N443" s="3"/>
      <c r="O443" s="3"/>
    </row>
    <row r="444" spans="8:15" ht="12.75" customHeight="1" x14ac:dyDescent="0.2">
      <c r="H444" s="3"/>
      <c r="I444" s="3"/>
      <c r="J444" s="3"/>
      <c r="K444" s="3"/>
      <c r="L444" s="3"/>
      <c r="M444" s="3"/>
      <c r="N444" s="3"/>
      <c r="O444" s="3"/>
    </row>
    <row r="445" spans="8:15" ht="12.75" customHeight="1" x14ac:dyDescent="0.2">
      <c r="H445" s="3"/>
      <c r="I445" s="3"/>
      <c r="J445" s="3"/>
      <c r="K445" s="3"/>
      <c r="L445" s="3"/>
      <c r="M445" s="3"/>
      <c r="N445" s="3"/>
      <c r="O445" s="3"/>
    </row>
    <row r="446" spans="8:15" ht="12.75" customHeight="1" x14ac:dyDescent="0.2">
      <c r="H446" s="3"/>
      <c r="I446" s="3"/>
      <c r="J446" s="3"/>
      <c r="K446" s="3"/>
      <c r="L446" s="3"/>
      <c r="M446" s="3"/>
      <c r="N446" s="3"/>
      <c r="O446" s="3"/>
    </row>
    <row r="447" spans="8:15" ht="12.75" customHeight="1" x14ac:dyDescent="0.2">
      <c r="H447" s="3"/>
      <c r="I447" s="3"/>
      <c r="J447" s="3"/>
      <c r="K447" s="3"/>
      <c r="L447" s="3"/>
      <c r="M447" s="3"/>
      <c r="N447" s="3"/>
      <c r="O447" s="3"/>
    </row>
    <row r="448" spans="8:15" ht="12.75" customHeight="1" x14ac:dyDescent="0.2">
      <c r="H448" s="3"/>
      <c r="I448" s="3"/>
      <c r="J448" s="3"/>
      <c r="K448" s="3"/>
      <c r="L448" s="3"/>
      <c r="M448" s="3"/>
      <c r="N448" s="3"/>
      <c r="O448" s="3"/>
    </row>
    <row r="449" spans="8:15" ht="12.75" customHeight="1" x14ac:dyDescent="0.2">
      <c r="H449" s="3"/>
      <c r="I449" s="3"/>
      <c r="J449" s="3"/>
      <c r="K449" s="3"/>
      <c r="L449" s="3"/>
      <c r="M449" s="3"/>
      <c r="N449" s="3"/>
      <c r="O449" s="3"/>
    </row>
    <row r="450" spans="8:15" ht="12.75" customHeight="1" x14ac:dyDescent="0.2">
      <c r="H450" s="3"/>
      <c r="I450" s="3"/>
      <c r="J450" s="3"/>
      <c r="K450" s="3"/>
      <c r="L450" s="3"/>
      <c r="M450" s="3"/>
      <c r="N450" s="3"/>
      <c r="O450" s="3"/>
    </row>
    <row r="451" spans="8:15" ht="12.75" customHeight="1" x14ac:dyDescent="0.2">
      <c r="H451" s="3"/>
      <c r="I451" s="3"/>
      <c r="J451" s="3"/>
      <c r="K451" s="3"/>
      <c r="L451" s="3"/>
      <c r="M451" s="3"/>
      <c r="N451" s="3"/>
      <c r="O451" s="3"/>
    </row>
    <row r="452" spans="8:15" ht="12.75" customHeight="1" x14ac:dyDescent="0.2">
      <c r="H452" s="3"/>
      <c r="I452" s="3"/>
      <c r="J452" s="3"/>
      <c r="K452" s="3"/>
      <c r="L452" s="3"/>
      <c r="M452" s="3"/>
      <c r="N452" s="3"/>
      <c r="O452" s="3"/>
    </row>
    <row r="453" spans="8:15" ht="12.75" customHeight="1" x14ac:dyDescent="0.2">
      <c r="H453" s="3"/>
      <c r="I453" s="3"/>
      <c r="J453" s="3"/>
      <c r="K453" s="3"/>
      <c r="L453" s="3"/>
      <c r="M453" s="3"/>
      <c r="N453" s="3"/>
      <c r="O453" s="3"/>
    </row>
    <row r="454" spans="8:15" ht="12.75" customHeight="1" x14ac:dyDescent="0.2">
      <c r="H454" s="3"/>
      <c r="I454" s="3"/>
      <c r="J454" s="3"/>
      <c r="K454" s="3"/>
      <c r="L454" s="3"/>
      <c r="M454" s="3"/>
      <c r="N454" s="3"/>
      <c r="O454" s="3"/>
    </row>
    <row r="455" spans="8:15" ht="12.75" customHeight="1" x14ac:dyDescent="0.2">
      <c r="H455" s="3"/>
      <c r="I455" s="3"/>
      <c r="J455" s="3"/>
      <c r="K455" s="3"/>
      <c r="L455" s="3"/>
      <c r="M455" s="3"/>
      <c r="N455" s="3"/>
      <c r="O455" s="3"/>
    </row>
    <row r="456" spans="8:15" ht="12.75" customHeight="1" x14ac:dyDescent="0.2">
      <c r="H456" s="3"/>
      <c r="I456" s="3"/>
      <c r="J456" s="3"/>
      <c r="K456" s="3"/>
      <c r="L456" s="3"/>
      <c r="M456" s="3"/>
      <c r="N456" s="3"/>
      <c r="O456" s="3"/>
    </row>
    <row r="457" spans="8:15" ht="12.75" customHeight="1" x14ac:dyDescent="0.2">
      <c r="H457" s="3"/>
      <c r="I457" s="3"/>
      <c r="J457" s="3"/>
      <c r="K457" s="3"/>
      <c r="L457" s="3"/>
      <c r="M457" s="3"/>
      <c r="N457" s="3"/>
      <c r="O457" s="3"/>
    </row>
    <row r="458" spans="8:15" ht="12.75" customHeight="1" x14ac:dyDescent="0.2">
      <c r="H458" s="3"/>
      <c r="I458" s="3"/>
      <c r="J458" s="3"/>
      <c r="K458" s="3"/>
      <c r="L458" s="3"/>
      <c r="M458" s="3"/>
      <c r="N458" s="3"/>
      <c r="O458" s="3"/>
    </row>
    <row r="459" spans="8:15" ht="12.75" customHeight="1" x14ac:dyDescent="0.2">
      <c r="H459" s="3"/>
      <c r="I459" s="3"/>
      <c r="J459" s="3"/>
      <c r="K459" s="3"/>
      <c r="L459" s="3"/>
      <c r="M459" s="3"/>
      <c r="N459" s="3"/>
      <c r="O459" s="3"/>
    </row>
    <row r="460" spans="8:15" ht="12.75" customHeight="1" x14ac:dyDescent="0.2">
      <c r="H460" s="3"/>
      <c r="I460" s="3"/>
      <c r="J460" s="3"/>
      <c r="K460" s="3"/>
      <c r="L460" s="3"/>
      <c r="M460" s="3"/>
      <c r="N460" s="3"/>
      <c r="O460" s="3"/>
    </row>
    <row r="461" spans="8:15" ht="12.75" customHeight="1" x14ac:dyDescent="0.2">
      <c r="H461" s="3"/>
      <c r="I461" s="3"/>
      <c r="J461" s="3"/>
      <c r="K461" s="3"/>
      <c r="L461" s="3"/>
      <c r="M461" s="3"/>
      <c r="N461" s="3"/>
      <c r="O461" s="3"/>
    </row>
    <row r="462" spans="8:15" ht="12.75" customHeight="1" x14ac:dyDescent="0.2">
      <c r="H462" s="3"/>
      <c r="I462" s="3"/>
      <c r="J462" s="3"/>
      <c r="K462" s="3"/>
      <c r="L462" s="3"/>
      <c r="M462" s="3"/>
      <c r="N462" s="3"/>
      <c r="O462" s="3"/>
    </row>
    <row r="463" spans="8:15" ht="12.75" customHeight="1" x14ac:dyDescent="0.2">
      <c r="H463" s="3"/>
      <c r="I463" s="3"/>
      <c r="J463" s="3"/>
      <c r="K463" s="3"/>
      <c r="L463" s="3"/>
      <c r="M463" s="3"/>
      <c r="N463" s="3"/>
      <c r="O463" s="3"/>
    </row>
    <row r="464" spans="8:15" ht="12.75" customHeight="1" x14ac:dyDescent="0.2">
      <c r="H464" s="3"/>
      <c r="I464" s="3"/>
      <c r="J464" s="3"/>
      <c r="K464" s="3"/>
      <c r="L464" s="3"/>
      <c r="M464" s="3"/>
      <c r="N464" s="3"/>
      <c r="O464" s="3"/>
    </row>
    <row r="465" spans="8:15" ht="12.75" customHeight="1" x14ac:dyDescent="0.2">
      <c r="H465" s="3"/>
      <c r="I465" s="3"/>
      <c r="J465" s="3"/>
      <c r="K465" s="3"/>
      <c r="L465" s="3"/>
      <c r="M465" s="3"/>
      <c r="N465" s="3"/>
      <c r="O465" s="3"/>
    </row>
    <row r="466" spans="8:15" ht="12.75" customHeight="1" x14ac:dyDescent="0.2">
      <c r="H466" s="3"/>
      <c r="I466" s="3"/>
      <c r="J466" s="3"/>
      <c r="K466" s="3"/>
      <c r="L466" s="3"/>
      <c r="M466" s="3"/>
      <c r="N466" s="3"/>
      <c r="O466" s="3"/>
    </row>
    <row r="467" spans="8:15" ht="12.75" customHeight="1" x14ac:dyDescent="0.2">
      <c r="H467" s="3"/>
      <c r="I467" s="3"/>
      <c r="J467" s="3"/>
      <c r="K467" s="3"/>
      <c r="L467" s="3"/>
      <c r="M467" s="3"/>
      <c r="N467" s="3"/>
      <c r="O467" s="3"/>
    </row>
    <row r="468" spans="8:15" ht="12.75" customHeight="1" x14ac:dyDescent="0.2">
      <c r="H468" s="3"/>
      <c r="I468" s="3"/>
      <c r="J468" s="3"/>
      <c r="K468" s="3"/>
      <c r="L468" s="3"/>
      <c r="M468" s="3"/>
      <c r="N468" s="3"/>
      <c r="O468" s="3"/>
    </row>
    <row r="469" spans="8:15" ht="12.75" customHeight="1" x14ac:dyDescent="0.2">
      <c r="H469" s="3"/>
      <c r="I469" s="3"/>
      <c r="J469" s="3"/>
      <c r="K469" s="3"/>
      <c r="L469" s="3"/>
      <c r="M469" s="3"/>
      <c r="N469" s="3"/>
      <c r="O469" s="3"/>
    </row>
    <row r="470" spans="8:15" ht="12.75" customHeight="1" x14ac:dyDescent="0.2">
      <c r="H470" s="3"/>
      <c r="I470" s="3"/>
      <c r="J470" s="3"/>
      <c r="K470" s="3"/>
      <c r="L470" s="3"/>
      <c r="M470" s="3"/>
      <c r="N470" s="3"/>
      <c r="O470" s="3"/>
    </row>
    <row r="471" spans="8:15" ht="12.75" customHeight="1" x14ac:dyDescent="0.2">
      <c r="H471" s="3"/>
      <c r="I471" s="3"/>
      <c r="J471" s="3"/>
      <c r="K471" s="3"/>
      <c r="L471" s="3"/>
      <c r="M471" s="3"/>
      <c r="N471" s="3"/>
      <c r="O471" s="3"/>
    </row>
    <row r="472" spans="8:15" ht="12.75" customHeight="1" x14ac:dyDescent="0.2">
      <c r="H472" s="3"/>
      <c r="I472" s="3"/>
      <c r="J472" s="3"/>
      <c r="K472" s="3"/>
      <c r="L472" s="3"/>
      <c r="M472" s="3"/>
      <c r="N472" s="3"/>
      <c r="O472" s="3"/>
    </row>
    <row r="473" spans="8:15" ht="12.75" customHeight="1" x14ac:dyDescent="0.2">
      <c r="H473" s="3"/>
      <c r="I473" s="3"/>
      <c r="J473" s="3"/>
      <c r="K473" s="3"/>
      <c r="L473" s="3"/>
      <c r="M473" s="3"/>
      <c r="N473" s="3"/>
      <c r="O473" s="3"/>
    </row>
    <row r="474" spans="8:15" ht="12.75" customHeight="1" x14ac:dyDescent="0.2">
      <c r="H474" s="3"/>
      <c r="I474" s="3"/>
      <c r="J474" s="3"/>
      <c r="K474" s="3"/>
      <c r="L474" s="3"/>
      <c r="M474" s="3"/>
      <c r="N474" s="3"/>
      <c r="O474" s="3"/>
    </row>
    <row r="475" spans="8:15" ht="12.75" customHeight="1" x14ac:dyDescent="0.2">
      <c r="H475" s="3"/>
      <c r="I475" s="3"/>
      <c r="J475" s="3"/>
      <c r="K475" s="3"/>
      <c r="L475" s="3"/>
      <c r="M475" s="3"/>
      <c r="N475" s="3"/>
      <c r="O475" s="3"/>
    </row>
    <row r="476" spans="8:15" ht="12.75" customHeight="1" x14ac:dyDescent="0.2">
      <c r="H476" s="3"/>
      <c r="I476" s="3"/>
      <c r="J476" s="3"/>
      <c r="K476" s="3"/>
      <c r="L476" s="3"/>
      <c r="M476" s="3"/>
      <c r="N476" s="3"/>
      <c r="O476" s="3"/>
    </row>
    <row r="477" spans="8:15" ht="12.75" customHeight="1" x14ac:dyDescent="0.2">
      <c r="H477" s="3"/>
      <c r="I477" s="3"/>
      <c r="J477" s="3"/>
      <c r="K477" s="3"/>
      <c r="L477" s="3"/>
      <c r="M477" s="3"/>
      <c r="N477" s="3"/>
      <c r="O477" s="3"/>
    </row>
    <row r="478" spans="8:15" ht="12.75" customHeight="1" x14ac:dyDescent="0.2">
      <c r="H478" s="3"/>
      <c r="I478" s="3"/>
      <c r="J478" s="3"/>
      <c r="K478" s="3"/>
      <c r="L478" s="3"/>
      <c r="M478" s="3"/>
      <c r="N478" s="3"/>
      <c r="O478" s="3"/>
    </row>
    <row r="479" spans="8:15" ht="12.75" customHeight="1" x14ac:dyDescent="0.2">
      <c r="H479" s="3"/>
      <c r="I479" s="3"/>
      <c r="J479" s="3"/>
      <c r="K479" s="3"/>
      <c r="L479" s="3"/>
      <c r="M479" s="3"/>
      <c r="N479" s="3"/>
      <c r="O479" s="3"/>
    </row>
    <row r="480" spans="8:15" ht="12.75" customHeight="1" x14ac:dyDescent="0.2">
      <c r="H480" s="3"/>
      <c r="I480" s="3"/>
      <c r="J480" s="3"/>
      <c r="K480" s="3"/>
      <c r="L480" s="3"/>
      <c r="M480" s="3"/>
      <c r="N480" s="3"/>
      <c r="O480" s="3"/>
    </row>
    <row r="481" spans="8:15" ht="12.75" customHeight="1" x14ac:dyDescent="0.2">
      <c r="H481" s="3"/>
      <c r="I481" s="3"/>
      <c r="J481" s="3"/>
      <c r="K481" s="3"/>
      <c r="L481" s="3"/>
      <c r="M481" s="3"/>
      <c r="N481" s="3"/>
      <c r="O481" s="3"/>
    </row>
    <row r="482" spans="8:15" ht="12.75" customHeight="1" x14ac:dyDescent="0.2">
      <c r="H482" s="3"/>
      <c r="I482" s="3"/>
      <c r="J482" s="3"/>
      <c r="K482" s="3"/>
      <c r="L482" s="3"/>
      <c r="M482" s="3"/>
      <c r="N482" s="3"/>
      <c r="O482" s="3"/>
    </row>
    <row r="483" spans="8:15" ht="12.75" customHeight="1" x14ac:dyDescent="0.2">
      <c r="H483" s="3"/>
      <c r="I483" s="3"/>
      <c r="J483" s="3"/>
      <c r="K483" s="3"/>
      <c r="L483" s="3"/>
      <c r="M483" s="3"/>
      <c r="N483" s="3"/>
      <c r="O483" s="3"/>
    </row>
    <row r="484" spans="8:15" ht="12.75" customHeight="1" x14ac:dyDescent="0.2">
      <c r="H484" s="3"/>
      <c r="I484" s="3"/>
      <c r="J484" s="3"/>
      <c r="K484" s="3"/>
      <c r="L484" s="3"/>
      <c r="M484" s="3"/>
      <c r="N484" s="3"/>
      <c r="O484" s="3"/>
    </row>
    <row r="485" spans="8:15" ht="12.75" customHeight="1" x14ac:dyDescent="0.2">
      <c r="H485" s="3"/>
      <c r="I485" s="3"/>
      <c r="J485" s="3"/>
      <c r="K485" s="3"/>
      <c r="L485" s="3"/>
      <c r="M485" s="3"/>
      <c r="N485" s="3"/>
      <c r="O485" s="3"/>
    </row>
    <row r="486" spans="8:15" ht="12.75" customHeight="1" x14ac:dyDescent="0.2">
      <c r="H486" s="3"/>
      <c r="I486" s="3"/>
      <c r="J486" s="3"/>
      <c r="K486" s="3"/>
      <c r="L486" s="3"/>
      <c r="M486" s="3"/>
      <c r="N486" s="3"/>
      <c r="O486" s="3"/>
    </row>
    <row r="487" spans="8:15" ht="12.75" customHeight="1" x14ac:dyDescent="0.2">
      <c r="H487" s="3"/>
      <c r="I487" s="3"/>
      <c r="J487" s="3"/>
      <c r="K487" s="3"/>
      <c r="L487" s="3"/>
      <c r="M487" s="3"/>
      <c r="N487" s="3"/>
      <c r="O487" s="3"/>
    </row>
    <row r="488" spans="8:15" ht="12.75" customHeight="1" x14ac:dyDescent="0.2">
      <c r="H488" s="3"/>
      <c r="I488" s="3"/>
      <c r="J488" s="3"/>
      <c r="K488" s="3"/>
      <c r="L488" s="3"/>
      <c r="M488" s="3"/>
      <c r="N488" s="3"/>
      <c r="O488" s="3"/>
    </row>
    <row r="489" spans="8:15" ht="12.75" customHeight="1" x14ac:dyDescent="0.2">
      <c r="H489" s="3"/>
      <c r="I489" s="3"/>
      <c r="J489" s="3"/>
      <c r="K489" s="3"/>
      <c r="L489" s="3"/>
      <c r="M489" s="3"/>
      <c r="N489" s="3"/>
      <c r="O489" s="3"/>
    </row>
    <row r="490" spans="8:15" ht="12.75" customHeight="1" x14ac:dyDescent="0.2">
      <c r="H490" s="3"/>
      <c r="I490" s="3"/>
      <c r="J490" s="3"/>
      <c r="K490" s="3"/>
      <c r="L490" s="3"/>
      <c r="M490" s="3"/>
      <c r="N490" s="3"/>
      <c r="O490" s="3"/>
    </row>
    <row r="491" spans="8:15" ht="12.75" customHeight="1" x14ac:dyDescent="0.2">
      <c r="H491" s="3"/>
      <c r="I491" s="3"/>
      <c r="J491" s="3"/>
      <c r="K491" s="3"/>
      <c r="L491" s="3"/>
      <c r="M491" s="3"/>
      <c r="N491" s="3"/>
      <c r="O491" s="3"/>
    </row>
    <row r="492" spans="8:15" ht="12.75" customHeight="1" x14ac:dyDescent="0.2">
      <c r="H492" s="3"/>
      <c r="I492" s="3"/>
      <c r="J492" s="3"/>
      <c r="K492" s="3"/>
      <c r="L492" s="3"/>
      <c r="M492" s="3"/>
      <c r="N492" s="3"/>
      <c r="O492" s="3"/>
    </row>
    <row r="493" spans="8:15" ht="12.75" customHeight="1" x14ac:dyDescent="0.2">
      <c r="H493" s="3"/>
      <c r="I493" s="3"/>
      <c r="J493" s="3"/>
      <c r="K493" s="3"/>
      <c r="L493" s="3"/>
      <c r="M493" s="3"/>
      <c r="N493" s="3"/>
      <c r="O493" s="3"/>
    </row>
    <row r="494" spans="8:15" ht="12.75" customHeight="1" x14ac:dyDescent="0.2">
      <c r="H494" s="3"/>
      <c r="I494" s="3"/>
      <c r="J494" s="3"/>
      <c r="K494" s="3"/>
      <c r="L494" s="3"/>
      <c r="M494" s="3"/>
      <c r="N494" s="3"/>
      <c r="O494" s="3"/>
    </row>
    <row r="495" spans="8:15" ht="12.75" customHeight="1" x14ac:dyDescent="0.2">
      <c r="H495" s="3"/>
      <c r="I495" s="3"/>
      <c r="J495" s="3"/>
      <c r="K495" s="3"/>
      <c r="L495" s="3"/>
      <c r="M495" s="3"/>
      <c r="N495" s="3"/>
      <c r="O495" s="3"/>
    </row>
    <row r="496" spans="8:15" ht="12.75" customHeight="1" x14ac:dyDescent="0.2">
      <c r="H496" s="3"/>
      <c r="I496" s="3"/>
      <c r="J496" s="3"/>
      <c r="K496" s="3"/>
      <c r="L496" s="3"/>
      <c r="M496" s="3"/>
      <c r="N496" s="3"/>
      <c r="O496" s="3"/>
    </row>
    <row r="497" spans="8:15" ht="12.75" customHeight="1" x14ac:dyDescent="0.2">
      <c r="H497" s="3"/>
      <c r="I497" s="3"/>
      <c r="J497" s="3"/>
      <c r="K497" s="3"/>
      <c r="L497" s="3"/>
      <c r="M497" s="3"/>
      <c r="N497" s="3"/>
      <c r="O497" s="3"/>
    </row>
    <row r="498" spans="8:15" ht="12.75" customHeight="1" x14ac:dyDescent="0.2">
      <c r="H498" s="3"/>
      <c r="I498" s="3"/>
      <c r="J498" s="3"/>
      <c r="K498" s="3"/>
      <c r="L498" s="3"/>
      <c r="M498" s="3"/>
      <c r="N498" s="3"/>
      <c r="O498" s="3"/>
    </row>
    <row r="499" spans="8:15" ht="12.75" customHeight="1" x14ac:dyDescent="0.2">
      <c r="H499" s="3"/>
      <c r="I499" s="3"/>
      <c r="J499" s="3"/>
      <c r="K499" s="3"/>
      <c r="L499" s="3"/>
      <c r="M499" s="3"/>
      <c r="N499" s="3"/>
      <c r="O499" s="3"/>
    </row>
    <row r="500" spans="8:15" ht="12.75" customHeight="1" x14ac:dyDescent="0.2">
      <c r="H500" s="3"/>
      <c r="I500" s="3"/>
      <c r="J500" s="3"/>
      <c r="K500" s="3"/>
      <c r="L500" s="3"/>
      <c r="M500" s="3"/>
      <c r="N500" s="3"/>
      <c r="O500" s="3"/>
    </row>
    <row r="501" spans="8:15" ht="12.75" customHeight="1" x14ac:dyDescent="0.2">
      <c r="H501" s="3"/>
      <c r="I501" s="3"/>
      <c r="J501" s="3"/>
      <c r="K501" s="3"/>
      <c r="L501" s="3"/>
      <c r="M501" s="3"/>
      <c r="N501" s="3"/>
      <c r="O501" s="3"/>
    </row>
    <row r="502" spans="8:15" ht="12.75" customHeight="1" x14ac:dyDescent="0.2">
      <c r="H502" s="3"/>
      <c r="I502" s="3"/>
      <c r="J502" s="3"/>
      <c r="K502" s="3"/>
      <c r="L502" s="3"/>
      <c r="M502" s="3"/>
      <c r="N502" s="3"/>
      <c r="O502" s="3"/>
    </row>
    <row r="503" spans="8:15" ht="12.75" customHeight="1" x14ac:dyDescent="0.2">
      <c r="H503" s="3"/>
      <c r="I503" s="3"/>
      <c r="J503" s="3"/>
      <c r="K503" s="3"/>
      <c r="L503" s="3"/>
      <c r="M503" s="3"/>
      <c r="N503" s="3"/>
      <c r="O503" s="3"/>
    </row>
    <row r="504" spans="8:15" ht="12.75" customHeight="1" x14ac:dyDescent="0.2">
      <c r="H504" s="3"/>
      <c r="I504" s="3"/>
      <c r="J504" s="3"/>
      <c r="K504" s="3"/>
      <c r="L504" s="3"/>
      <c r="M504" s="3"/>
      <c r="N504" s="3"/>
      <c r="O504" s="3"/>
    </row>
    <row r="505" spans="8:15" ht="12.75" customHeight="1" x14ac:dyDescent="0.2">
      <c r="H505" s="3"/>
      <c r="I505" s="3"/>
      <c r="J505" s="3"/>
      <c r="K505" s="3"/>
      <c r="L505" s="3"/>
      <c r="M505" s="3"/>
      <c r="N505" s="3"/>
      <c r="O505" s="3"/>
    </row>
    <row r="506" spans="8:15" ht="12.75" customHeight="1" x14ac:dyDescent="0.2">
      <c r="H506" s="3"/>
      <c r="I506" s="3"/>
      <c r="J506" s="3"/>
      <c r="K506" s="3"/>
      <c r="L506" s="3"/>
      <c r="M506" s="3"/>
      <c r="N506" s="3"/>
      <c r="O506" s="3"/>
    </row>
    <row r="507" spans="8:15" ht="12.75" customHeight="1" x14ac:dyDescent="0.2">
      <c r="H507" s="3"/>
      <c r="I507" s="3"/>
      <c r="J507" s="3"/>
      <c r="K507" s="3"/>
      <c r="L507" s="3"/>
      <c r="M507" s="3"/>
      <c r="N507" s="3"/>
      <c r="O507" s="3"/>
    </row>
    <row r="508" spans="8:15" ht="12.75" customHeight="1" x14ac:dyDescent="0.2">
      <c r="H508" s="3"/>
      <c r="I508" s="3"/>
      <c r="J508" s="3"/>
      <c r="K508" s="3"/>
      <c r="L508" s="3"/>
      <c r="M508" s="3"/>
      <c r="N508" s="3"/>
      <c r="O508" s="3"/>
    </row>
    <row r="509" spans="8:15" ht="12.75" customHeight="1" x14ac:dyDescent="0.2">
      <c r="H509" s="3"/>
      <c r="I509" s="3"/>
      <c r="J509" s="3"/>
      <c r="K509" s="3"/>
      <c r="L509" s="3"/>
      <c r="M509" s="3"/>
      <c r="N509" s="3"/>
      <c r="O509" s="3"/>
    </row>
    <row r="510" spans="8:15" ht="12.75" customHeight="1" x14ac:dyDescent="0.2">
      <c r="H510" s="3"/>
      <c r="I510" s="3"/>
      <c r="J510" s="3"/>
      <c r="K510" s="3"/>
      <c r="L510" s="3"/>
      <c r="M510" s="3"/>
      <c r="N510" s="3"/>
      <c r="O510" s="3"/>
    </row>
    <row r="511" spans="8:15" ht="12.75" customHeight="1" x14ac:dyDescent="0.2">
      <c r="H511" s="3"/>
      <c r="I511" s="3"/>
      <c r="J511" s="3"/>
      <c r="K511" s="3"/>
      <c r="L511" s="3"/>
      <c r="M511" s="3"/>
      <c r="N511" s="3"/>
      <c r="O511" s="3"/>
    </row>
    <row r="512" spans="8:15" ht="12.75" customHeight="1" x14ac:dyDescent="0.2">
      <c r="H512" s="3"/>
      <c r="I512" s="3"/>
      <c r="J512" s="3"/>
      <c r="K512" s="3"/>
      <c r="L512" s="3"/>
      <c r="M512" s="3"/>
      <c r="N512" s="3"/>
      <c r="O512" s="3"/>
    </row>
    <row r="513" spans="8:15" ht="12.75" customHeight="1" x14ac:dyDescent="0.2">
      <c r="H513" s="3"/>
      <c r="I513" s="3"/>
      <c r="J513" s="3"/>
      <c r="K513" s="3"/>
      <c r="L513" s="3"/>
      <c r="M513" s="3"/>
      <c r="N513" s="3"/>
      <c r="O513" s="3"/>
    </row>
    <row r="514" spans="8:15" ht="12.75" customHeight="1" x14ac:dyDescent="0.2">
      <c r="H514" s="3"/>
      <c r="I514" s="3"/>
      <c r="J514" s="3"/>
      <c r="K514" s="3"/>
      <c r="L514" s="3"/>
      <c r="M514" s="3"/>
      <c r="N514" s="3"/>
      <c r="O514" s="3"/>
    </row>
    <row r="515" spans="8:15" ht="12.75" customHeight="1" x14ac:dyDescent="0.2">
      <c r="H515" s="3"/>
      <c r="I515" s="3"/>
      <c r="J515" s="3"/>
      <c r="K515" s="3"/>
      <c r="L515" s="3"/>
      <c r="M515" s="3"/>
      <c r="N515" s="3"/>
      <c r="O515" s="3"/>
    </row>
    <row r="516" spans="8:15" ht="12.75" customHeight="1" x14ac:dyDescent="0.2">
      <c r="H516" s="3"/>
      <c r="I516" s="3"/>
      <c r="J516" s="3"/>
      <c r="K516" s="3"/>
      <c r="L516" s="3"/>
      <c r="M516" s="3"/>
      <c r="N516" s="3"/>
      <c r="O516" s="3"/>
    </row>
    <row r="517" spans="8:15" ht="12.75" customHeight="1" x14ac:dyDescent="0.2">
      <c r="H517" s="3"/>
      <c r="I517" s="3"/>
      <c r="J517" s="3"/>
      <c r="K517" s="3"/>
      <c r="L517" s="3"/>
      <c r="M517" s="3"/>
      <c r="N517" s="3"/>
      <c r="O517" s="3"/>
    </row>
    <row r="518" spans="8:15" ht="12.75" customHeight="1" x14ac:dyDescent="0.2">
      <c r="H518" s="3"/>
      <c r="I518" s="3"/>
      <c r="J518" s="3"/>
      <c r="K518" s="3"/>
      <c r="L518" s="3"/>
      <c r="M518" s="3"/>
      <c r="N518" s="3"/>
      <c r="O518" s="3"/>
    </row>
    <row r="519" spans="8:15" ht="12.75" customHeight="1" x14ac:dyDescent="0.2">
      <c r="H519" s="3"/>
      <c r="I519" s="3"/>
      <c r="J519" s="3"/>
      <c r="K519" s="3"/>
      <c r="L519" s="3"/>
      <c r="M519" s="3"/>
      <c r="N519" s="3"/>
      <c r="O519" s="3"/>
    </row>
    <row r="520" spans="8:15" ht="12.75" customHeight="1" x14ac:dyDescent="0.2">
      <c r="H520" s="3"/>
      <c r="I520" s="3"/>
      <c r="J520" s="3"/>
      <c r="K520" s="3"/>
      <c r="L520" s="3"/>
      <c r="M520" s="3"/>
      <c r="N520" s="3"/>
      <c r="O520" s="3"/>
    </row>
    <row r="521" spans="8:15" ht="12.75" customHeight="1" x14ac:dyDescent="0.2">
      <c r="H521" s="3"/>
      <c r="I521" s="3"/>
      <c r="J521" s="3"/>
      <c r="K521" s="3"/>
      <c r="L521" s="3"/>
      <c r="M521" s="3"/>
      <c r="N521" s="3"/>
      <c r="O521" s="3"/>
    </row>
    <row r="522" spans="8:15" ht="12.75" customHeight="1" x14ac:dyDescent="0.2">
      <c r="H522" s="3"/>
      <c r="I522" s="3"/>
      <c r="J522" s="3"/>
      <c r="K522" s="3"/>
      <c r="L522" s="3"/>
      <c r="M522" s="3"/>
      <c r="N522" s="3"/>
      <c r="O522" s="3"/>
    </row>
    <row r="523" spans="8:15" ht="12.75" customHeight="1" x14ac:dyDescent="0.2">
      <c r="H523" s="3"/>
      <c r="I523" s="3"/>
      <c r="J523" s="3"/>
      <c r="K523" s="3"/>
      <c r="L523" s="3"/>
      <c r="M523" s="3"/>
      <c r="N523" s="3"/>
      <c r="O523" s="3"/>
    </row>
    <row r="524" spans="8:15" ht="12.75" customHeight="1" x14ac:dyDescent="0.2">
      <c r="H524" s="3"/>
      <c r="I524" s="3"/>
      <c r="J524" s="3"/>
      <c r="K524" s="3"/>
      <c r="L524" s="3"/>
      <c r="M524" s="3"/>
      <c r="N524" s="3"/>
      <c r="O524" s="3"/>
    </row>
    <row r="525" spans="8:15" ht="12.75" customHeight="1" x14ac:dyDescent="0.2">
      <c r="H525" s="3"/>
      <c r="I525" s="3"/>
      <c r="J525" s="3"/>
      <c r="K525" s="3"/>
      <c r="L525" s="3"/>
      <c r="M525" s="3"/>
      <c r="N525" s="3"/>
      <c r="O525" s="3"/>
    </row>
    <row r="526" spans="8:15" ht="12.75" customHeight="1" x14ac:dyDescent="0.2">
      <c r="H526" s="3"/>
      <c r="I526" s="3"/>
      <c r="J526" s="3"/>
      <c r="K526" s="3"/>
      <c r="L526" s="3"/>
      <c r="M526" s="3"/>
      <c r="N526" s="3"/>
      <c r="O526" s="3"/>
    </row>
    <row r="527" spans="8:15" ht="12.75" customHeight="1" x14ac:dyDescent="0.2">
      <c r="H527" s="3"/>
      <c r="I527" s="3"/>
      <c r="J527" s="3"/>
      <c r="K527" s="3"/>
      <c r="L527" s="3"/>
      <c r="M527" s="3"/>
      <c r="N527" s="3"/>
      <c r="O527" s="3"/>
    </row>
    <row r="528" spans="8:15" ht="12.75" customHeight="1" x14ac:dyDescent="0.2">
      <c r="H528" s="3"/>
      <c r="I528" s="3"/>
      <c r="J528" s="3"/>
      <c r="K528" s="3"/>
      <c r="L528" s="3"/>
      <c r="M528" s="3"/>
      <c r="N528" s="3"/>
      <c r="O528" s="3"/>
    </row>
    <row r="529" spans="8:15" ht="12.75" customHeight="1" x14ac:dyDescent="0.2">
      <c r="H529" s="3"/>
      <c r="I529" s="3"/>
      <c r="J529" s="3"/>
      <c r="K529" s="3"/>
      <c r="L529" s="3"/>
      <c r="M529" s="3"/>
      <c r="N529" s="3"/>
      <c r="O529" s="3"/>
    </row>
    <row r="530" spans="8:15" ht="12.75" customHeight="1" x14ac:dyDescent="0.2">
      <c r="H530" s="3"/>
      <c r="I530" s="3"/>
      <c r="J530" s="3"/>
      <c r="K530" s="3"/>
      <c r="L530" s="3"/>
      <c r="M530" s="3"/>
      <c r="N530" s="3"/>
      <c r="O530" s="3"/>
    </row>
    <row r="531" spans="8:15" ht="12.75" customHeight="1" x14ac:dyDescent="0.2">
      <c r="H531" s="3"/>
      <c r="I531" s="3"/>
      <c r="J531" s="3"/>
      <c r="K531" s="3"/>
      <c r="L531" s="3"/>
      <c r="M531" s="3"/>
      <c r="N531" s="3"/>
      <c r="O531" s="3"/>
    </row>
    <row r="532" spans="8:15" ht="12.75" customHeight="1" x14ac:dyDescent="0.2">
      <c r="H532" s="3"/>
      <c r="I532" s="3"/>
      <c r="J532" s="3"/>
      <c r="K532" s="3"/>
      <c r="L532" s="3"/>
      <c r="M532" s="3"/>
      <c r="N532" s="3"/>
      <c r="O532" s="3"/>
    </row>
    <row r="533" spans="8:15" ht="12.75" customHeight="1" x14ac:dyDescent="0.2">
      <c r="H533" s="3"/>
      <c r="I533" s="3"/>
      <c r="J533" s="3"/>
      <c r="K533" s="3"/>
      <c r="L533" s="3"/>
      <c r="M533" s="3"/>
      <c r="N533" s="3"/>
      <c r="O533" s="3"/>
    </row>
    <row r="534" spans="8:15" ht="12.75" customHeight="1" x14ac:dyDescent="0.2">
      <c r="H534" s="3"/>
      <c r="I534" s="3"/>
      <c r="J534" s="3"/>
      <c r="K534" s="3"/>
      <c r="L534" s="3"/>
      <c r="M534" s="3"/>
      <c r="N534" s="3"/>
      <c r="O534" s="3"/>
    </row>
    <row r="535" spans="8:15" ht="12.75" customHeight="1" x14ac:dyDescent="0.2">
      <c r="H535" s="3"/>
      <c r="I535" s="3"/>
      <c r="J535" s="3"/>
      <c r="K535" s="3"/>
      <c r="L535" s="3"/>
      <c r="M535" s="3"/>
      <c r="N535" s="3"/>
      <c r="O535" s="3"/>
    </row>
    <row r="536" spans="8:15" ht="12.75" customHeight="1" x14ac:dyDescent="0.2">
      <c r="H536" s="3"/>
      <c r="I536" s="3"/>
      <c r="J536" s="3"/>
      <c r="K536" s="3"/>
      <c r="L536" s="3"/>
      <c r="M536" s="3"/>
      <c r="N536" s="3"/>
      <c r="O536" s="3"/>
    </row>
    <row r="537" spans="8:15" ht="12.75" customHeight="1" x14ac:dyDescent="0.2">
      <c r="H537" s="3"/>
      <c r="I537" s="3"/>
      <c r="J537" s="3"/>
      <c r="K537" s="3"/>
      <c r="L537" s="3"/>
      <c r="M537" s="3"/>
      <c r="N537" s="3"/>
      <c r="O537" s="3"/>
    </row>
    <row r="538" spans="8:15" ht="12.75" customHeight="1" x14ac:dyDescent="0.2">
      <c r="H538" s="3"/>
      <c r="I538" s="3"/>
      <c r="J538" s="3"/>
      <c r="K538" s="3"/>
      <c r="L538" s="3"/>
      <c r="M538" s="3"/>
      <c r="N538" s="3"/>
      <c r="O538" s="3"/>
    </row>
    <row r="539" spans="8:15" ht="12.75" customHeight="1" x14ac:dyDescent="0.2">
      <c r="H539" s="3"/>
      <c r="I539" s="3"/>
      <c r="J539" s="3"/>
      <c r="K539" s="3"/>
      <c r="L539" s="3"/>
      <c r="M539" s="3"/>
      <c r="N539" s="3"/>
      <c r="O539" s="3"/>
    </row>
    <row r="540" spans="8:15" ht="12.75" customHeight="1" x14ac:dyDescent="0.2">
      <c r="H540" s="3"/>
      <c r="I540" s="3"/>
      <c r="J540" s="3"/>
      <c r="K540" s="3"/>
      <c r="L540" s="3"/>
      <c r="M540" s="3"/>
      <c r="N540" s="3"/>
      <c r="O540" s="3"/>
    </row>
    <row r="541" spans="8:15" ht="12.75" customHeight="1" x14ac:dyDescent="0.2">
      <c r="H541" s="3"/>
      <c r="I541" s="3"/>
      <c r="J541" s="3"/>
      <c r="K541" s="3"/>
      <c r="L541" s="3"/>
      <c r="M541" s="3"/>
      <c r="N541" s="3"/>
      <c r="O541" s="3"/>
    </row>
    <row r="542" spans="8:15" ht="12.75" customHeight="1" x14ac:dyDescent="0.2">
      <c r="H542" s="3"/>
      <c r="I542" s="3"/>
      <c r="J542" s="3"/>
      <c r="K542" s="3"/>
      <c r="L542" s="3"/>
      <c r="M542" s="3"/>
      <c r="N542" s="3"/>
      <c r="O542" s="3"/>
    </row>
    <row r="543" spans="8:15" ht="12.75" customHeight="1" x14ac:dyDescent="0.2">
      <c r="H543" s="3"/>
      <c r="I543" s="3"/>
      <c r="J543" s="3"/>
      <c r="K543" s="3"/>
      <c r="L543" s="3"/>
      <c r="M543" s="3"/>
      <c r="N543" s="3"/>
      <c r="O543" s="3"/>
    </row>
    <row r="544" spans="8:15" ht="12.75" customHeight="1" x14ac:dyDescent="0.2">
      <c r="H544" s="3"/>
      <c r="I544" s="3"/>
      <c r="J544" s="3"/>
      <c r="K544" s="3"/>
      <c r="L544" s="3"/>
      <c r="M544" s="3"/>
      <c r="N544" s="3"/>
      <c r="O544" s="3"/>
    </row>
    <row r="545" spans="8:15" ht="12.75" customHeight="1" x14ac:dyDescent="0.2">
      <c r="H545" s="3"/>
      <c r="I545" s="3"/>
      <c r="J545" s="3"/>
      <c r="K545" s="3"/>
      <c r="L545" s="3"/>
      <c r="M545" s="3"/>
      <c r="N545" s="3"/>
      <c r="O545" s="3"/>
    </row>
    <row r="546" spans="8:15" ht="12.75" customHeight="1" x14ac:dyDescent="0.2">
      <c r="H546" s="3"/>
      <c r="I546" s="3"/>
      <c r="J546" s="3"/>
      <c r="K546" s="3"/>
      <c r="L546" s="3"/>
      <c r="M546" s="3"/>
      <c r="N546" s="3"/>
      <c r="O546" s="3"/>
    </row>
    <row r="547" spans="8:15" ht="12.75" customHeight="1" x14ac:dyDescent="0.2">
      <c r="H547" s="3"/>
      <c r="I547" s="3"/>
      <c r="J547" s="3"/>
      <c r="K547" s="3"/>
      <c r="L547" s="3"/>
      <c r="M547" s="3"/>
      <c r="N547" s="3"/>
      <c r="O547" s="3"/>
    </row>
    <row r="548" spans="8:15" ht="12.75" customHeight="1" x14ac:dyDescent="0.2">
      <c r="H548" s="3"/>
      <c r="I548" s="3"/>
      <c r="J548" s="3"/>
      <c r="K548" s="3"/>
      <c r="L548" s="3"/>
      <c r="M548" s="3"/>
      <c r="N548" s="3"/>
      <c r="O548" s="3"/>
    </row>
    <row r="549" spans="8:15" ht="12.75" customHeight="1" x14ac:dyDescent="0.2">
      <c r="H549" s="3"/>
      <c r="I549" s="3"/>
      <c r="J549" s="3"/>
      <c r="K549" s="3"/>
      <c r="L549" s="3"/>
      <c r="M549" s="3"/>
      <c r="N549" s="3"/>
      <c r="O549" s="3"/>
    </row>
    <row r="550" spans="8:15" ht="12.75" customHeight="1" x14ac:dyDescent="0.2">
      <c r="H550" s="3"/>
      <c r="I550" s="3"/>
      <c r="J550" s="3"/>
      <c r="K550" s="3"/>
      <c r="L550" s="3"/>
      <c r="M550" s="3"/>
      <c r="N550" s="3"/>
      <c r="O550" s="3"/>
    </row>
    <row r="551" spans="8:15" ht="12.75" customHeight="1" x14ac:dyDescent="0.2">
      <c r="H551" s="3"/>
      <c r="I551" s="3"/>
      <c r="J551" s="3"/>
      <c r="K551" s="3"/>
      <c r="L551" s="3"/>
      <c r="M551" s="3"/>
      <c r="N551" s="3"/>
      <c r="O551" s="3"/>
    </row>
    <row r="552" spans="8:15" ht="12.75" customHeight="1" x14ac:dyDescent="0.2">
      <c r="H552" s="3"/>
      <c r="I552" s="3"/>
      <c r="J552" s="3"/>
      <c r="K552" s="3"/>
      <c r="L552" s="3"/>
      <c r="M552" s="3"/>
      <c r="N552" s="3"/>
      <c r="O552" s="3"/>
    </row>
    <row r="553" spans="8:15" ht="12.75" customHeight="1" x14ac:dyDescent="0.2">
      <c r="H553" s="3"/>
      <c r="I553" s="3"/>
      <c r="J553" s="3"/>
      <c r="K553" s="3"/>
      <c r="L553" s="3"/>
      <c r="M553" s="3"/>
      <c r="N553" s="3"/>
      <c r="O553" s="3"/>
    </row>
    <row r="554" spans="8:15" ht="12.75" customHeight="1" x14ac:dyDescent="0.2">
      <c r="H554" s="3"/>
      <c r="I554" s="3"/>
      <c r="J554" s="3"/>
      <c r="K554" s="3"/>
      <c r="L554" s="3"/>
      <c r="M554" s="3"/>
      <c r="N554" s="3"/>
      <c r="O554" s="3"/>
    </row>
    <row r="555" spans="8:15" ht="12.75" customHeight="1" x14ac:dyDescent="0.2">
      <c r="H555" s="3"/>
      <c r="I555" s="3"/>
      <c r="J555" s="3"/>
      <c r="K555" s="3"/>
      <c r="L555" s="3"/>
      <c r="M555" s="3"/>
      <c r="N555" s="3"/>
      <c r="O555" s="3"/>
    </row>
    <row r="556" spans="8:15" ht="12.75" customHeight="1" x14ac:dyDescent="0.2">
      <c r="H556" s="3"/>
      <c r="I556" s="3"/>
      <c r="J556" s="3"/>
      <c r="K556" s="3"/>
      <c r="L556" s="3"/>
      <c r="M556" s="3"/>
      <c r="N556" s="3"/>
      <c r="O556" s="3"/>
    </row>
    <row r="557" spans="8:15" ht="12.75" customHeight="1" x14ac:dyDescent="0.2">
      <c r="H557" s="3"/>
      <c r="I557" s="3"/>
      <c r="J557" s="3"/>
      <c r="K557" s="3"/>
      <c r="L557" s="3"/>
      <c r="M557" s="3"/>
      <c r="N557" s="3"/>
      <c r="O557" s="3"/>
    </row>
    <row r="558" spans="8:15" ht="12.75" customHeight="1" x14ac:dyDescent="0.2">
      <c r="H558" s="3"/>
      <c r="I558" s="3"/>
      <c r="J558" s="3"/>
      <c r="K558" s="3"/>
      <c r="L558" s="3"/>
      <c r="M558" s="3"/>
      <c r="N558" s="3"/>
      <c r="O558" s="3"/>
    </row>
    <row r="559" spans="8:15" ht="12.75" customHeight="1" x14ac:dyDescent="0.2">
      <c r="H559" s="3"/>
      <c r="I559" s="3"/>
      <c r="J559" s="3"/>
      <c r="K559" s="3"/>
      <c r="L559" s="3"/>
      <c r="M559" s="3"/>
      <c r="N559" s="3"/>
      <c r="O559" s="3"/>
    </row>
    <row r="560" spans="8:15" ht="12.75" customHeight="1" x14ac:dyDescent="0.2">
      <c r="H560" s="3"/>
      <c r="I560" s="3"/>
      <c r="J560" s="3"/>
      <c r="K560" s="3"/>
      <c r="L560" s="3"/>
      <c r="M560" s="3"/>
      <c r="N560" s="3"/>
      <c r="O560" s="3"/>
    </row>
    <row r="561" spans="8:15" ht="12.75" customHeight="1" x14ac:dyDescent="0.2">
      <c r="H561" s="3"/>
      <c r="I561" s="3"/>
      <c r="J561" s="3"/>
      <c r="K561" s="3"/>
      <c r="L561" s="3"/>
      <c r="M561" s="3"/>
      <c r="N561" s="3"/>
      <c r="O561" s="3"/>
    </row>
    <row r="562" spans="8:15" ht="12.75" customHeight="1" x14ac:dyDescent="0.2">
      <c r="H562" s="3"/>
      <c r="I562" s="3"/>
      <c r="J562" s="3"/>
      <c r="K562" s="3"/>
      <c r="L562" s="3"/>
      <c r="M562" s="3"/>
      <c r="N562" s="3"/>
      <c r="O562" s="3"/>
    </row>
    <row r="563" spans="8:15" ht="12.75" customHeight="1" x14ac:dyDescent="0.2">
      <c r="H563" s="3"/>
      <c r="I563" s="3"/>
      <c r="J563" s="3"/>
      <c r="K563" s="3"/>
      <c r="L563" s="3"/>
      <c r="M563" s="3"/>
      <c r="N563" s="3"/>
      <c r="O563" s="3"/>
    </row>
    <row r="564" spans="8:15" ht="12.75" customHeight="1" x14ac:dyDescent="0.2">
      <c r="H564" s="3"/>
      <c r="I564" s="3"/>
      <c r="J564" s="3"/>
      <c r="K564" s="3"/>
      <c r="L564" s="3"/>
      <c r="M564" s="3"/>
      <c r="N564" s="3"/>
      <c r="O564" s="3"/>
    </row>
    <row r="565" spans="8:15" ht="12.75" customHeight="1" x14ac:dyDescent="0.2">
      <c r="H565" s="3"/>
      <c r="I565" s="3"/>
      <c r="J565" s="3"/>
      <c r="K565" s="3"/>
      <c r="L565" s="3"/>
      <c r="M565" s="3"/>
      <c r="N565" s="3"/>
      <c r="O565" s="3"/>
    </row>
    <row r="566" spans="8:15" ht="12.75" customHeight="1" x14ac:dyDescent="0.2">
      <c r="H566" s="3"/>
      <c r="I566" s="3"/>
      <c r="J566" s="3"/>
      <c r="K566" s="3"/>
      <c r="L566" s="3"/>
      <c r="M566" s="3"/>
      <c r="N566" s="3"/>
      <c r="O566" s="3"/>
    </row>
    <row r="567" spans="8:15" ht="12.75" customHeight="1" x14ac:dyDescent="0.2">
      <c r="H567" s="3"/>
      <c r="I567" s="3"/>
      <c r="J567" s="3"/>
      <c r="K567" s="3"/>
      <c r="L567" s="3"/>
      <c r="M567" s="3"/>
      <c r="N567" s="3"/>
      <c r="O567" s="3"/>
    </row>
    <row r="568" spans="8:15" ht="12.75" customHeight="1" x14ac:dyDescent="0.2">
      <c r="H568" s="3"/>
      <c r="I568" s="3"/>
      <c r="J568" s="3"/>
      <c r="K568" s="3"/>
      <c r="L568" s="3"/>
      <c r="M568" s="3"/>
      <c r="N568" s="3"/>
      <c r="O568" s="3"/>
    </row>
    <row r="569" spans="8:15" ht="12.75" customHeight="1" x14ac:dyDescent="0.2">
      <c r="H569" s="3"/>
      <c r="I569" s="3"/>
      <c r="J569" s="3"/>
      <c r="K569" s="3"/>
      <c r="L569" s="3"/>
      <c r="M569" s="3"/>
      <c r="N569" s="3"/>
      <c r="O569" s="3"/>
    </row>
    <row r="570" spans="8:15" ht="12.75" customHeight="1" x14ac:dyDescent="0.2">
      <c r="H570" s="3"/>
      <c r="I570" s="3"/>
      <c r="J570" s="3"/>
      <c r="K570" s="3"/>
      <c r="L570" s="3"/>
      <c r="M570" s="3"/>
      <c r="N570" s="3"/>
      <c r="O570" s="3"/>
    </row>
    <row r="571" spans="8:15" ht="12.75" customHeight="1" x14ac:dyDescent="0.2">
      <c r="H571" s="3"/>
      <c r="I571" s="3"/>
      <c r="J571" s="3"/>
      <c r="K571" s="3"/>
      <c r="L571" s="3"/>
      <c r="M571" s="3"/>
      <c r="N571" s="3"/>
      <c r="O571" s="3"/>
    </row>
    <row r="572" spans="8:15" ht="12.75" customHeight="1" x14ac:dyDescent="0.2">
      <c r="H572" s="3"/>
      <c r="I572" s="3"/>
      <c r="J572" s="3"/>
      <c r="K572" s="3"/>
      <c r="L572" s="3"/>
      <c r="M572" s="3"/>
      <c r="N572" s="3"/>
      <c r="O572" s="3"/>
    </row>
    <row r="573" spans="8:15" ht="12.75" customHeight="1" x14ac:dyDescent="0.2">
      <c r="H573" s="3"/>
      <c r="I573" s="3"/>
      <c r="J573" s="3"/>
      <c r="K573" s="3"/>
      <c r="L573" s="3"/>
      <c r="M573" s="3"/>
      <c r="N573" s="3"/>
      <c r="O573" s="3"/>
    </row>
    <row r="574" spans="8:15" ht="12.75" customHeight="1" x14ac:dyDescent="0.2">
      <c r="H574" s="3"/>
      <c r="I574" s="3"/>
      <c r="J574" s="3"/>
      <c r="K574" s="3"/>
      <c r="L574" s="3"/>
      <c r="M574" s="3"/>
      <c r="N574" s="3"/>
      <c r="O574" s="3"/>
    </row>
    <row r="575" spans="8:15" ht="12.75" customHeight="1" x14ac:dyDescent="0.2">
      <c r="H575" s="3"/>
      <c r="I575" s="3"/>
      <c r="J575" s="3"/>
      <c r="K575" s="3"/>
      <c r="L575" s="3"/>
      <c r="M575" s="3"/>
      <c r="N575" s="3"/>
      <c r="O575" s="3"/>
    </row>
    <row r="576" spans="8:15" ht="12.75" customHeight="1" x14ac:dyDescent="0.2">
      <c r="H576" s="3"/>
      <c r="I576" s="3"/>
      <c r="J576" s="3"/>
      <c r="K576" s="3"/>
      <c r="L576" s="3"/>
      <c r="M576" s="3"/>
      <c r="N576" s="3"/>
      <c r="O576" s="3"/>
    </row>
    <row r="577" spans="8:15" ht="12.75" customHeight="1" x14ac:dyDescent="0.2">
      <c r="H577" s="3"/>
      <c r="I577" s="3"/>
      <c r="J577" s="3"/>
      <c r="K577" s="3"/>
      <c r="L577" s="3"/>
      <c r="M577" s="3"/>
      <c r="N577" s="3"/>
      <c r="O577" s="3"/>
    </row>
    <row r="578" spans="8:15" ht="12.75" customHeight="1" x14ac:dyDescent="0.2">
      <c r="H578" s="3"/>
      <c r="I578" s="3"/>
      <c r="J578" s="3"/>
      <c r="K578" s="3"/>
      <c r="L578" s="3"/>
      <c r="M578" s="3"/>
      <c r="N578" s="3"/>
      <c r="O578" s="3"/>
    </row>
    <row r="579" spans="8:15" ht="12.75" customHeight="1" x14ac:dyDescent="0.2">
      <c r="H579" s="3"/>
      <c r="I579" s="3"/>
      <c r="J579" s="3"/>
      <c r="K579" s="3"/>
      <c r="L579" s="3"/>
      <c r="M579" s="3"/>
      <c r="N579" s="3"/>
      <c r="O579" s="3"/>
    </row>
    <row r="580" spans="8:15" ht="12.75" customHeight="1" x14ac:dyDescent="0.2">
      <c r="H580" s="3"/>
      <c r="I580" s="3"/>
      <c r="J580" s="3"/>
      <c r="K580" s="3"/>
      <c r="L580" s="3"/>
      <c r="M580" s="3"/>
      <c r="N580" s="3"/>
      <c r="O580" s="3"/>
    </row>
    <row r="581" spans="8:15" ht="12.75" customHeight="1" x14ac:dyDescent="0.2">
      <c r="H581" s="3"/>
      <c r="I581" s="3"/>
      <c r="J581" s="3"/>
      <c r="K581" s="3"/>
      <c r="L581" s="3"/>
      <c r="M581" s="3"/>
      <c r="N581" s="3"/>
      <c r="O581" s="3"/>
    </row>
    <row r="582" spans="8:15" ht="12.75" customHeight="1" x14ac:dyDescent="0.2">
      <c r="H582" s="3"/>
      <c r="I582" s="3"/>
      <c r="J582" s="3"/>
      <c r="K582" s="3"/>
      <c r="L582" s="3"/>
      <c r="M582" s="3"/>
      <c r="N582" s="3"/>
      <c r="O582" s="3"/>
    </row>
    <row r="583" spans="8:15" ht="12.75" customHeight="1" x14ac:dyDescent="0.2">
      <c r="H583" s="3"/>
      <c r="I583" s="3"/>
      <c r="J583" s="3"/>
      <c r="K583" s="3"/>
      <c r="L583" s="3"/>
      <c r="M583" s="3"/>
      <c r="N583" s="3"/>
      <c r="O583" s="3"/>
    </row>
    <row r="584" spans="8:15" ht="12.75" customHeight="1" x14ac:dyDescent="0.2">
      <c r="H584" s="3"/>
      <c r="I584" s="3"/>
      <c r="J584" s="3"/>
      <c r="K584" s="3"/>
      <c r="L584" s="3"/>
      <c r="M584" s="3"/>
      <c r="N584" s="3"/>
      <c r="O584" s="3"/>
    </row>
    <row r="585" spans="8:15" ht="12.75" customHeight="1" x14ac:dyDescent="0.2">
      <c r="H585" s="3"/>
      <c r="I585" s="3"/>
      <c r="J585" s="3"/>
      <c r="K585" s="3"/>
      <c r="L585" s="3"/>
      <c r="M585" s="3"/>
      <c r="N585" s="3"/>
      <c r="O585" s="3"/>
    </row>
    <row r="586" spans="8:15" ht="12.75" customHeight="1" x14ac:dyDescent="0.2">
      <c r="H586" s="3"/>
      <c r="I586" s="3"/>
      <c r="J586" s="3"/>
      <c r="K586" s="3"/>
      <c r="L586" s="3"/>
      <c r="M586" s="3"/>
      <c r="N586" s="3"/>
      <c r="O586" s="3"/>
    </row>
    <row r="587" spans="8:15" ht="12.75" customHeight="1" x14ac:dyDescent="0.2">
      <c r="H587" s="3"/>
      <c r="I587" s="3"/>
      <c r="J587" s="3"/>
      <c r="K587" s="3"/>
      <c r="L587" s="3"/>
      <c r="M587" s="3"/>
      <c r="N587" s="3"/>
      <c r="O587" s="3"/>
    </row>
    <row r="588" spans="8:15" ht="12.75" customHeight="1" x14ac:dyDescent="0.2">
      <c r="H588" s="3"/>
      <c r="I588" s="3"/>
      <c r="J588" s="3"/>
      <c r="K588" s="3"/>
      <c r="L588" s="3"/>
      <c r="M588" s="3"/>
      <c r="N588" s="3"/>
      <c r="O588" s="3"/>
    </row>
    <row r="589" spans="8:15" ht="12.75" customHeight="1" x14ac:dyDescent="0.2">
      <c r="H589" s="3"/>
      <c r="I589" s="3"/>
      <c r="J589" s="3"/>
      <c r="K589" s="3"/>
      <c r="L589" s="3"/>
      <c r="M589" s="3"/>
      <c r="N589" s="3"/>
      <c r="O589" s="3"/>
    </row>
    <row r="590" spans="8:15" ht="12.75" customHeight="1" x14ac:dyDescent="0.2">
      <c r="H590" s="3"/>
      <c r="I590" s="3"/>
      <c r="J590" s="3"/>
      <c r="K590" s="3"/>
      <c r="L590" s="3"/>
      <c r="M590" s="3"/>
      <c r="N590" s="3"/>
      <c r="O590" s="3"/>
    </row>
    <row r="591" spans="8:15" ht="12.75" customHeight="1" x14ac:dyDescent="0.2">
      <c r="H591" s="3"/>
      <c r="I591" s="3"/>
      <c r="J591" s="3"/>
      <c r="K591" s="3"/>
      <c r="L591" s="3"/>
      <c r="M591" s="3"/>
      <c r="N591" s="3"/>
      <c r="O591" s="3"/>
    </row>
    <row r="592" spans="8:15" ht="12.75" customHeight="1" x14ac:dyDescent="0.2">
      <c r="H592" s="3"/>
      <c r="I592" s="3"/>
      <c r="J592" s="3"/>
      <c r="K592" s="3"/>
      <c r="L592" s="3"/>
      <c r="M592" s="3"/>
      <c r="N592" s="3"/>
      <c r="O592" s="3"/>
    </row>
    <row r="593" spans="8:15" ht="12.75" customHeight="1" x14ac:dyDescent="0.2">
      <c r="H593" s="3"/>
      <c r="I593" s="3"/>
      <c r="J593" s="3"/>
      <c r="K593" s="3"/>
      <c r="L593" s="3"/>
      <c r="M593" s="3"/>
      <c r="N593" s="3"/>
      <c r="O593" s="3"/>
    </row>
    <row r="594" spans="8:15" ht="12.75" customHeight="1" x14ac:dyDescent="0.2">
      <c r="H594" s="3"/>
      <c r="I594" s="3"/>
      <c r="J594" s="3"/>
      <c r="K594" s="3"/>
      <c r="L594" s="3"/>
      <c r="M594" s="3"/>
      <c r="N594" s="3"/>
      <c r="O594" s="3"/>
    </row>
    <row r="595" spans="8:15" ht="12.75" customHeight="1" x14ac:dyDescent="0.2">
      <c r="H595" s="3"/>
      <c r="I595" s="3"/>
      <c r="J595" s="3"/>
      <c r="K595" s="3"/>
      <c r="L595" s="3"/>
      <c r="M595" s="3"/>
      <c r="N595" s="3"/>
      <c r="O595" s="3"/>
    </row>
    <row r="596" spans="8:15" ht="12.75" customHeight="1" x14ac:dyDescent="0.2">
      <c r="H596" s="3"/>
      <c r="I596" s="3"/>
      <c r="J596" s="3"/>
      <c r="K596" s="3"/>
      <c r="L596" s="3"/>
      <c r="M596" s="3"/>
      <c r="N596" s="3"/>
      <c r="O596" s="3"/>
    </row>
    <row r="597" spans="8:15" ht="12.75" customHeight="1" x14ac:dyDescent="0.2">
      <c r="H597" s="3"/>
      <c r="I597" s="3"/>
      <c r="J597" s="3"/>
      <c r="K597" s="3"/>
      <c r="L597" s="3"/>
      <c r="M597" s="3"/>
      <c r="N597" s="3"/>
      <c r="O597" s="3"/>
    </row>
    <row r="598" spans="8:15" ht="12.75" customHeight="1" x14ac:dyDescent="0.2">
      <c r="H598" s="3"/>
      <c r="I598" s="3"/>
      <c r="J598" s="3"/>
      <c r="K598" s="3"/>
      <c r="L598" s="3"/>
      <c r="M598" s="3"/>
      <c r="N598" s="3"/>
      <c r="O598" s="3"/>
    </row>
    <row r="599" spans="8:15" ht="12.75" customHeight="1" x14ac:dyDescent="0.2">
      <c r="H599" s="3"/>
      <c r="I599" s="3"/>
      <c r="J599" s="3"/>
      <c r="K599" s="3"/>
      <c r="L599" s="3"/>
      <c r="M599" s="3"/>
      <c r="N599" s="3"/>
      <c r="O599" s="3"/>
    </row>
    <row r="600" spans="8:15" ht="12.75" customHeight="1" x14ac:dyDescent="0.2">
      <c r="H600" s="3"/>
      <c r="I600" s="3"/>
      <c r="J600" s="3"/>
      <c r="K600" s="3"/>
      <c r="L600" s="3"/>
      <c r="M600" s="3"/>
      <c r="N600" s="3"/>
      <c r="O600" s="3"/>
    </row>
    <row r="601" spans="8:15" ht="12.75" customHeight="1" x14ac:dyDescent="0.2">
      <c r="H601" s="3"/>
      <c r="I601" s="3"/>
      <c r="J601" s="3"/>
      <c r="K601" s="3"/>
      <c r="L601" s="3"/>
      <c r="M601" s="3"/>
      <c r="N601" s="3"/>
      <c r="O601" s="3"/>
    </row>
    <row r="602" spans="8:15" ht="12.75" customHeight="1" x14ac:dyDescent="0.2">
      <c r="H602" s="3"/>
      <c r="I602" s="3"/>
      <c r="J602" s="3"/>
      <c r="K602" s="3"/>
      <c r="L602" s="3"/>
      <c r="M602" s="3"/>
      <c r="N602" s="3"/>
      <c r="O602" s="3"/>
    </row>
    <row r="603" spans="8:15" ht="12.75" customHeight="1" x14ac:dyDescent="0.2">
      <c r="H603" s="3"/>
      <c r="I603" s="3"/>
      <c r="J603" s="3"/>
      <c r="K603" s="3"/>
      <c r="L603" s="3"/>
      <c r="M603" s="3"/>
      <c r="N603" s="3"/>
      <c r="O603" s="3"/>
    </row>
    <row r="604" spans="8:15" ht="12.75" customHeight="1" x14ac:dyDescent="0.2">
      <c r="H604" s="3"/>
      <c r="I604" s="3"/>
      <c r="J604" s="3"/>
      <c r="K604" s="3"/>
      <c r="L604" s="3"/>
      <c r="M604" s="3"/>
      <c r="N604" s="3"/>
      <c r="O604" s="3"/>
    </row>
    <row r="605" spans="8:15" ht="12.75" customHeight="1" x14ac:dyDescent="0.2">
      <c r="H605" s="3"/>
      <c r="I605" s="3"/>
      <c r="J605" s="3"/>
      <c r="K605" s="3"/>
      <c r="L605" s="3"/>
      <c r="M605" s="3"/>
      <c r="N605" s="3"/>
      <c r="O605" s="3"/>
    </row>
    <row r="606" spans="8:15" ht="12.75" customHeight="1" x14ac:dyDescent="0.2">
      <c r="H606" s="3"/>
      <c r="I606" s="3"/>
      <c r="J606" s="3"/>
      <c r="K606" s="3"/>
      <c r="L606" s="3"/>
      <c r="M606" s="3"/>
      <c r="N606" s="3"/>
      <c r="O606" s="3"/>
    </row>
    <row r="607" spans="8:15" ht="12.75" customHeight="1" x14ac:dyDescent="0.2">
      <c r="H607" s="3"/>
      <c r="I607" s="3"/>
      <c r="J607" s="3"/>
      <c r="K607" s="3"/>
      <c r="L607" s="3"/>
      <c r="M607" s="3"/>
      <c r="N607" s="3"/>
      <c r="O607" s="3"/>
    </row>
    <row r="608" spans="8:15" ht="12.75" customHeight="1" x14ac:dyDescent="0.2">
      <c r="H608" s="3"/>
      <c r="I608" s="3"/>
      <c r="J608" s="3"/>
      <c r="K608" s="3"/>
      <c r="L608" s="3"/>
      <c r="M608" s="3"/>
      <c r="N608" s="3"/>
      <c r="O608" s="3"/>
    </row>
    <row r="609" spans="8:15" ht="12.75" customHeight="1" x14ac:dyDescent="0.2">
      <c r="H609" s="3"/>
      <c r="I609" s="3"/>
      <c r="J609" s="3"/>
      <c r="K609" s="3"/>
      <c r="L609" s="3"/>
      <c r="M609" s="3"/>
      <c r="N609" s="3"/>
      <c r="O609" s="3"/>
    </row>
    <row r="610" spans="8:15" ht="12.75" customHeight="1" x14ac:dyDescent="0.2">
      <c r="H610" s="3"/>
      <c r="I610" s="3"/>
      <c r="J610" s="3"/>
      <c r="K610" s="3"/>
      <c r="L610" s="3"/>
      <c r="M610" s="3"/>
      <c r="N610" s="3"/>
      <c r="O610" s="3"/>
    </row>
    <row r="611" spans="8:15" ht="12.75" customHeight="1" x14ac:dyDescent="0.2">
      <c r="H611" s="3"/>
      <c r="I611" s="3"/>
      <c r="J611" s="3"/>
      <c r="K611" s="3"/>
      <c r="L611" s="3"/>
      <c r="M611" s="3"/>
      <c r="N611" s="3"/>
      <c r="O611" s="3"/>
    </row>
    <row r="612" spans="8:15" ht="12.75" customHeight="1" x14ac:dyDescent="0.2">
      <c r="H612" s="3"/>
      <c r="I612" s="3"/>
      <c r="J612" s="3"/>
      <c r="K612" s="3"/>
      <c r="L612" s="3"/>
      <c r="M612" s="3"/>
      <c r="N612" s="3"/>
      <c r="O612" s="3"/>
    </row>
    <row r="613" spans="8:15" ht="12.75" customHeight="1" x14ac:dyDescent="0.2">
      <c r="H613" s="3"/>
      <c r="I613" s="3"/>
      <c r="J613" s="3"/>
      <c r="K613" s="3"/>
      <c r="L613" s="3"/>
      <c r="M613" s="3"/>
      <c r="N613" s="3"/>
      <c r="O613" s="3"/>
    </row>
    <row r="614" spans="8:15" ht="12.75" customHeight="1" x14ac:dyDescent="0.2">
      <c r="H614" s="3"/>
      <c r="I614" s="3"/>
      <c r="J614" s="3"/>
      <c r="K614" s="3"/>
      <c r="L614" s="3"/>
      <c r="M614" s="3"/>
      <c r="N614" s="3"/>
      <c r="O614" s="3"/>
    </row>
    <row r="615" spans="8:15" ht="12.75" customHeight="1" x14ac:dyDescent="0.2">
      <c r="H615" s="3"/>
      <c r="I615" s="3"/>
      <c r="J615" s="3"/>
      <c r="K615" s="3"/>
      <c r="L615" s="3"/>
      <c r="M615" s="3"/>
      <c r="N615" s="3"/>
      <c r="O615" s="3"/>
    </row>
    <row r="616" spans="8:15" ht="12.75" customHeight="1" x14ac:dyDescent="0.2">
      <c r="H616" s="3"/>
      <c r="I616" s="3"/>
      <c r="J616" s="3"/>
      <c r="K616" s="3"/>
      <c r="L616" s="3"/>
      <c r="M616" s="3"/>
      <c r="N616" s="3"/>
      <c r="O616" s="3"/>
    </row>
    <row r="617" spans="8:15" ht="12.75" customHeight="1" x14ac:dyDescent="0.2">
      <c r="H617" s="3"/>
      <c r="I617" s="3"/>
      <c r="J617" s="3"/>
      <c r="K617" s="3"/>
      <c r="L617" s="3"/>
      <c r="M617" s="3"/>
      <c r="N617" s="3"/>
      <c r="O617" s="3"/>
    </row>
    <row r="618" spans="8:15" ht="12.75" customHeight="1" x14ac:dyDescent="0.2">
      <c r="H618" s="3"/>
      <c r="I618" s="3"/>
      <c r="J618" s="3"/>
      <c r="K618" s="3"/>
      <c r="L618" s="3"/>
      <c r="M618" s="3"/>
      <c r="N618" s="3"/>
      <c r="O618" s="3"/>
    </row>
    <row r="619" spans="8:15" ht="12.75" customHeight="1" x14ac:dyDescent="0.2">
      <c r="H619" s="3"/>
      <c r="I619" s="3"/>
      <c r="J619" s="3"/>
      <c r="K619" s="3"/>
      <c r="L619" s="3"/>
      <c r="M619" s="3"/>
      <c r="N619" s="3"/>
      <c r="O619" s="3"/>
    </row>
    <row r="620" spans="8:15" ht="12.75" customHeight="1" x14ac:dyDescent="0.2">
      <c r="H620" s="3"/>
      <c r="I620" s="3"/>
      <c r="J620" s="3"/>
      <c r="K620" s="3"/>
      <c r="L620" s="3"/>
      <c r="M620" s="3"/>
      <c r="N620" s="3"/>
      <c r="O620" s="3"/>
    </row>
    <row r="621" spans="8:15" ht="12.75" customHeight="1" x14ac:dyDescent="0.2">
      <c r="H621" s="3"/>
      <c r="I621" s="3"/>
      <c r="J621" s="3"/>
      <c r="K621" s="3"/>
      <c r="L621" s="3"/>
      <c r="M621" s="3"/>
      <c r="N621" s="3"/>
      <c r="O621" s="3"/>
    </row>
    <row r="622" spans="8:15" ht="12.75" customHeight="1" x14ac:dyDescent="0.2">
      <c r="H622" s="3"/>
      <c r="I622" s="3"/>
      <c r="J622" s="3"/>
      <c r="K622" s="3"/>
      <c r="L622" s="3"/>
      <c r="M622" s="3"/>
      <c r="N622" s="3"/>
      <c r="O622" s="3"/>
    </row>
    <row r="623" spans="8:15" ht="12.75" customHeight="1" x14ac:dyDescent="0.2">
      <c r="H623" s="3"/>
      <c r="I623" s="3"/>
      <c r="J623" s="3"/>
      <c r="K623" s="3"/>
      <c r="L623" s="3"/>
      <c r="M623" s="3"/>
      <c r="N623" s="3"/>
      <c r="O623" s="3"/>
    </row>
    <row r="624" spans="8:15" ht="12.75" customHeight="1" x14ac:dyDescent="0.2">
      <c r="H624" s="3"/>
      <c r="I624" s="3"/>
      <c r="J624" s="3"/>
      <c r="K624" s="3"/>
      <c r="L624" s="3"/>
      <c r="M624" s="3"/>
      <c r="N624" s="3"/>
      <c r="O624" s="3"/>
    </row>
    <row r="625" spans="8:15" ht="12.75" customHeight="1" x14ac:dyDescent="0.2">
      <c r="H625" s="3"/>
      <c r="I625" s="3"/>
      <c r="J625" s="3"/>
      <c r="K625" s="3"/>
      <c r="L625" s="3"/>
      <c r="M625" s="3"/>
      <c r="N625" s="3"/>
      <c r="O625" s="3"/>
    </row>
    <row r="626" spans="8:15" ht="12.75" customHeight="1" x14ac:dyDescent="0.2">
      <c r="H626" s="3"/>
      <c r="I626" s="3"/>
      <c r="J626" s="3"/>
      <c r="K626" s="3"/>
      <c r="L626" s="3"/>
      <c r="M626" s="3"/>
      <c r="N626" s="3"/>
      <c r="O626" s="3"/>
    </row>
    <row r="627" spans="8:15" ht="12.75" customHeight="1" x14ac:dyDescent="0.2">
      <c r="H627" s="3"/>
      <c r="I627" s="3"/>
      <c r="J627" s="3"/>
      <c r="K627" s="3"/>
      <c r="L627" s="3"/>
      <c r="M627" s="3"/>
      <c r="N627" s="3"/>
      <c r="O627" s="3"/>
    </row>
    <row r="628" spans="8:15" ht="12.75" customHeight="1" x14ac:dyDescent="0.2">
      <c r="H628" s="3"/>
      <c r="I628" s="3"/>
      <c r="J628" s="3"/>
      <c r="K628" s="3"/>
      <c r="L628" s="3"/>
      <c r="M628" s="3"/>
      <c r="N628" s="3"/>
      <c r="O628" s="3"/>
    </row>
    <row r="629" spans="8:15" ht="12.75" customHeight="1" x14ac:dyDescent="0.2">
      <c r="H629" s="3"/>
      <c r="I629" s="3"/>
      <c r="J629" s="3"/>
      <c r="K629" s="3"/>
      <c r="L629" s="3"/>
      <c r="M629" s="3"/>
      <c r="N629" s="3"/>
      <c r="O629" s="3"/>
    </row>
    <row r="630" spans="8:15" ht="12.75" customHeight="1" x14ac:dyDescent="0.2">
      <c r="H630" s="3"/>
      <c r="I630" s="3"/>
      <c r="J630" s="3"/>
      <c r="K630" s="3"/>
      <c r="L630" s="3"/>
      <c r="M630" s="3"/>
      <c r="N630" s="3"/>
      <c r="O630" s="3"/>
    </row>
    <row r="631" spans="8:15" ht="12.75" customHeight="1" x14ac:dyDescent="0.2">
      <c r="H631" s="3"/>
      <c r="I631" s="3"/>
      <c r="J631" s="3"/>
      <c r="K631" s="3"/>
      <c r="L631" s="3"/>
      <c r="M631" s="3"/>
      <c r="N631" s="3"/>
      <c r="O631" s="3"/>
    </row>
    <row r="632" spans="8:15" ht="12.75" customHeight="1" x14ac:dyDescent="0.2">
      <c r="H632" s="3"/>
      <c r="I632" s="3"/>
      <c r="J632" s="3"/>
      <c r="K632" s="3"/>
      <c r="L632" s="3"/>
      <c r="M632" s="3"/>
      <c r="N632" s="3"/>
      <c r="O632" s="3"/>
    </row>
    <row r="633" spans="8:15" ht="12.75" customHeight="1" x14ac:dyDescent="0.2">
      <c r="H633" s="3"/>
      <c r="I633" s="3"/>
      <c r="J633" s="3"/>
      <c r="K633" s="3"/>
      <c r="L633" s="3"/>
      <c r="M633" s="3"/>
      <c r="N633" s="3"/>
      <c r="O633" s="3"/>
    </row>
    <row r="634" spans="8:15" ht="12.75" customHeight="1" x14ac:dyDescent="0.2">
      <c r="H634" s="3"/>
      <c r="I634" s="3"/>
      <c r="J634" s="3"/>
      <c r="K634" s="3"/>
      <c r="L634" s="3"/>
      <c r="M634" s="3"/>
      <c r="N634" s="3"/>
      <c r="O634" s="3"/>
    </row>
    <row r="635" spans="8:15" ht="12.75" customHeight="1" x14ac:dyDescent="0.2">
      <c r="H635" s="3"/>
      <c r="I635" s="3"/>
      <c r="J635" s="3"/>
      <c r="K635" s="3"/>
      <c r="L635" s="3"/>
      <c r="M635" s="3"/>
      <c r="N635" s="3"/>
      <c r="O635" s="3"/>
    </row>
    <row r="636" spans="8:15" ht="12.75" customHeight="1" x14ac:dyDescent="0.2">
      <c r="H636" s="3"/>
      <c r="I636" s="3"/>
      <c r="J636" s="3"/>
      <c r="K636" s="3"/>
      <c r="L636" s="3"/>
      <c r="M636" s="3"/>
      <c r="N636" s="3"/>
      <c r="O636" s="3"/>
    </row>
    <row r="637" spans="8:15" ht="12.75" customHeight="1" x14ac:dyDescent="0.2">
      <c r="H637" s="3"/>
      <c r="I637" s="3"/>
      <c r="J637" s="3"/>
      <c r="K637" s="3"/>
      <c r="L637" s="3"/>
      <c r="M637" s="3"/>
      <c r="N637" s="3"/>
      <c r="O637" s="3"/>
    </row>
    <row r="638" spans="8:15" ht="12.75" customHeight="1" x14ac:dyDescent="0.2">
      <c r="H638" s="3"/>
      <c r="I638" s="3"/>
      <c r="J638" s="3"/>
      <c r="K638" s="3"/>
      <c r="L638" s="3"/>
      <c r="M638" s="3"/>
      <c r="N638" s="3"/>
      <c r="O638" s="3"/>
    </row>
    <row r="639" spans="8:15" ht="12.75" customHeight="1" x14ac:dyDescent="0.2">
      <c r="H639" s="3"/>
      <c r="I639" s="3"/>
      <c r="J639" s="3"/>
      <c r="K639" s="3"/>
      <c r="L639" s="3"/>
      <c r="M639" s="3"/>
      <c r="N639" s="3"/>
      <c r="O639" s="3"/>
    </row>
    <row r="640" spans="8:15" ht="12.75" customHeight="1" x14ac:dyDescent="0.2">
      <c r="H640" s="3"/>
      <c r="I640" s="3"/>
      <c r="J640" s="3"/>
      <c r="K640" s="3"/>
      <c r="L640" s="3"/>
      <c r="M640" s="3"/>
      <c r="N640" s="3"/>
      <c r="O640" s="3"/>
    </row>
    <row r="641" spans="8:15" ht="12.75" customHeight="1" x14ac:dyDescent="0.2">
      <c r="H641" s="3"/>
      <c r="I641" s="3"/>
      <c r="J641" s="3"/>
      <c r="K641" s="3"/>
      <c r="L641" s="3"/>
      <c r="M641" s="3"/>
      <c r="N641" s="3"/>
      <c r="O641" s="3"/>
    </row>
    <row r="642" spans="8:15" ht="12.75" customHeight="1" x14ac:dyDescent="0.2">
      <c r="H642" s="3"/>
      <c r="I642" s="3"/>
      <c r="J642" s="3"/>
      <c r="K642" s="3"/>
      <c r="L642" s="3"/>
      <c r="M642" s="3"/>
      <c r="N642" s="3"/>
      <c r="O642" s="3"/>
    </row>
    <row r="643" spans="8:15" ht="12.75" customHeight="1" x14ac:dyDescent="0.2">
      <c r="H643" s="3"/>
      <c r="I643" s="3"/>
      <c r="J643" s="3"/>
      <c r="K643" s="3"/>
      <c r="L643" s="3"/>
      <c r="M643" s="3"/>
      <c r="N643" s="3"/>
      <c r="O643" s="3"/>
    </row>
    <row r="644" spans="8:15" ht="12.75" customHeight="1" x14ac:dyDescent="0.2">
      <c r="H644" s="3"/>
      <c r="I644" s="3"/>
      <c r="J644" s="3"/>
      <c r="K644" s="3"/>
      <c r="L644" s="3"/>
      <c r="M644" s="3"/>
      <c r="N644" s="3"/>
      <c r="O644" s="3"/>
    </row>
    <row r="645" spans="8:15" ht="12.75" customHeight="1" x14ac:dyDescent="0.2">
      <c r="H645" s="3"/>
      <c r="I645" s="3"/>
      <c r="J645" s="3"/>
      <c r="K645" s="3"/>
      <c r="L645" s="3"/>
      <c r="M645" s="3"/>
      <c r="N645" s="3"/>
      <c r="O645" s="3"/>
    </row>
    <row r="646" spans="8:15" ht="12.75" customHeight="1" x14ac:dyDescent="0.2">
      <c r="H646" s="3"/>
      <c r="I646" s="3"/>
      <c r="J646" s="3"/>
      <c r="K646" s="3"/>
      <c r="L646" s="3"/>
      <c r="M646" s="3"/>
      <c r="N646" s="3"/>
      <c r="O646" s="3"/>
    </row>
    <row r="647" spans="8:15" ht="12.75" customHeight="1" x14ac:dyDescent="0.2">
      <c r="H647" s="3"/>
      <c r="I647" s="3"/>
      <c r="J647" s="3"/>
      <c r="K647" s="3"/>
      <c r="L647" s="3"/>
      <c r="M647" s="3"/>
      <c r="N647" s="3"/>
      <c r="O647" s="3"/>
    </row>
    <row r="648" spans="8:15" ht="12.75" customHeight="1" x14ac:dyDescent="0.2">
      <c r="H648" s="3"/>
      <c r="I648" s="3"/>
      <c r="J648" s="3"/>
      <c r="K648" s="3"/>
      <c r="L648" s="3"/>
      <c r="M648" s="3"/>
      <c r="N648" s="3"/>
      <c r="O648" s="3"/>
    </row>
    <row r="649" spans="8:15" ht="12.75" customHeight="1" x14ac:dyDescent="0.2">
      <c r="H649" s="3"/>
      <c r="I649" s="3"/>
      <c r="J649" s="3"/>
      <c r="K649" s="3"/>
      <c r="L649" s="3"/>
      <c r="M649" s="3"/>
      <c r="N649" s="3"/>
      <c r="O649" s="3"/>
    </row>
    <row r="650" spans="8:15" ht="12.75" customHeight="1" x14ac:dyDescent="0.2">
      <c r="H650" s="3"/>
      <c r="I650" s="3"/>
      <c r="J650" s="3"/>
      <c r="K650" s="3"/>
      <c r="L650" s="3"/>
      <c r="M650" s="3"/>
      <c r="N650" s="3"/>
      <c r="O650" s="3"/>
    </row>
    <row r="651" spans="8:15" ht="12.75" customHeight="1" x14ac:dyDescent="0.2">
      <c r="H651" s="3"/>
      <c r="I651" s="3"/>
      <c r="J651" s="3"/>
      <c r="K651" s="3"/>
      <c r="L651" s="3"/>
      <c r="M651" s="3"/>
      <c r="N651" s="3"/>
      <c r="O651" s="3"/>
    </row>
    <row r="652" spans="8:15" ht="12.75" customHeight="1" x14ac:dyDescent="0.2">
      <c r="H652" s="3"/>
      <c r="I652" s="3"/>
      <c r="J652" s="3"/>
      <c r="K652" s="3"/>
      <c r="L652" s="3"/>
      <c r="M652" s="3"/>
      <c r="N652" s="3"/>
      <c r="O652" s="3"/>
    </row>
    <row r="653" spans="8:15" ht="12.75" customHeight="1" x14ac:dyDescent="0.2">
      <c r="H653" s="3"/>
      <c r="I653" s="3"/>
      <c r="J653" s="3"/>
      <c r="K653" s="3"/>
      <c r="L653" s="3"/>
      <c r="M653" s="3"/>
      <c r="N653" s="3"/>
      <c r="O653" s="3"/>
    </row>
    <row r="654" spans="8:15" ht="12.75" customHeight="1" x14ac:dyDescent="0.2">
      <c r="H654" s="3"/>
      <c r="I654" s="3"/>
      <c r="J654" s="3"/>
      <c r="K654" s="3"/>
      <c r="L654" s="3"/>
      <c r="M654" s="3"/>
      <c r="N654" s="3"/>
      <c r="O654" s="3"/>
    </row>
    <row r="655" spans="8:15" ht="12.75" customHeight="1" x14ac:dyDescent="0.2">
      <c r="H655" s="3"/>
      <c r="I655" s="3"/>
      <c r="J655" s="3"/>
      <c r="K655" s="3"/>
      <c r="L655" s="3"/>
      <c r="M655" s="3"/>
      <c r="N655" s="3"/>
      <c r="O655" s="3"/>
    </row>
    <row r="656" spans="8:15" ht="12.75" customHeight="1" x14ac:dyDescent="0.2">
      <c r="H656" s="3"/>
      <c r="I656" s="3"/>
      <c r="J656" s="3"/>
      <c r="K656" s="3"/>
      <c r="L656" s="3"/>
      <c r="M656" s="3"/>
      <c r="N656" s="3"/>
      <c r="O656" s="3"/>
    </row>
    <row r="657" spans="8:15" ht="12.75" customHeight="1" x14ac:dyDescent="0.2">
      <c r="H657" s="3"/>
      <c r="I657" s="3"/>
      <c r="J657" s="3"/>
      <c r="K657" s="3"/>
      <c r="L657" s="3"/>
      <c r="M657" s="3"/>
      <c r="N657" s="3"/>
      <c r="O657" s="3"/>
    </row>
    <row r="658" spans="8:15" ht="12.75" customHeight="1" x14ac:dyDescent="0.2">
      <c r="H658" s="3"/>
      <c r="I658" s="3"/>
      <c r="J658" s="3"/>
      <c r="K658" s="3"/>
      <c r="L658" s="3"/>
      <c r="M658" s="3"/>
      <c r="N658" s="3"/>
      <c r="O658" s="3"/>
    </row>
    <row r="659" spans="8:15" ht="12.75" customHeight="1" x14ac:dyDescent="0.2">
      <c r="H659" s="3"/>
      <c r="I659" s="3"/>
      <c r="J659" s="3"/>
      <c r="K659" s="3"/>
      <c r="L659" s="3"/>
      <c r="M659" s="3"/>
      <c r="N659" s="3"/>
      <c r="O659" s="3"/>
    </row>
    <row r="660" spans="8:15" ht="12.75" customHeight="1" x14ac:dyDescent="0.2">
      <c r="H660" s="3"/>
      <c r="I660" s="3"/>
      <c r="J660" s="3"/>
      <c r="K660" s="3"/>
      <c r="L660" s="3"/>
      <c r="M660" s="3"/>
      <c r="N660" s="3"/>
      <c r="O660" s="3"/>
    </row>
    <row r="661" spans="8:15" ht="12.75" customHeight="1" x14ac:dyDescent="0.2">
      <c r="H661" s="3"/>
      <c r="I661" s="3"/>
      <c r="J661" s="3"/>
      <c r="K661" s="3"/>
      <c r="L661" s="3"/>
      <c r="M661" s="3"/>
      <c r="N661" s="3"/>
      <c r="O661" s="3"/>
    </row>
    <row r="662" spans="8:15" ht="12.75" customHeight="1" x14ac:dyDescent="0.2">
      <c r="H662" s="3"/>
      <c r="I662" s="3"/>
      <c r="J662" s="3"/>
      <c r="K662" s="3"/>
      <c r="L662" s="3"/>
      <c r="M662" s="3"/>
      <c r="N662" s="3"/>
      <c r="O662" s="3"/>
    </row>
    <row r="663" spans="8:15" ht="12.75" customHeight="1" x14ac:dyDescent="0.2">
      <c r="H663" s="3"/>
      <c r="I663" s="3"/>
      <c r="J663" s="3"/>
      <c r="K663" s="3"/>
      <c r="L663" s="3"/>
      <c r="M663" s="3"/>
      <c r="N663" s="3"/>
      <c r="O663" s="3"/>
    </row>
    <row r="664" spans="8:15" ht="12.75" customHeight="1" x14ac:dyDescent="0.2">
      <c r="H664" s="3"/>
      <c r="I664" s="3"/>
      <c r="J664" s="3"/>
      <c r="K664" s="3"/>
      <c r="L664" s="3"/>
      <c r="M664" s="3"/>
      <c r="N664" s="3"/>
      <c r="O664" s="3"/>
    </row>
    <row r="665" spans="8:15" ht="12.75" customHeight="1" x14ac:dyDescent="0.2">
      <c r="H665" s="3"/>
      <c r="I665" s="3"/>
      <c r="J665" s="3"/>
      <c r="K665" s="3"/>
      <c r="L665" s="3"/>
      <c r="M665" s="3"/>
      <c r="N665" s="3"/>
      <c r="O665" s="3"/>
    </row>
    <row r="666" spans="8:15" ht="12.75" customHeight="1" x14ac:dyDescent="0.2">
      <c r="H666" s="3"/>
      <c r="I666" s="3"/>
      <c r="J666" s="3"/>
      <c r="K666" s="3"/>
      <c r="L666" s="3"/>
      <c r="M666" s="3"/>
      <c r="N666" s="3"/>
      <c r="O666" s="3"/>
    </row>
    <row r="667" spans="8:15" ht="12.75" customHeight="1" x14ac:dyDescent="0.2">
      <c r="H667" s="3"/>
      <c r="I667" s="3"/>
      <c r="J667" s="3"/>
      <c r="K667" s="3"/>
      <c r="L667" s="3"/>
      <c r="M667" s="3"/>
      <c r="N667" s="3"/>
      <c r="O667" s="3"/>
    </row>
    <row r="668" spans="8:15" ht="12.75" customHeight="1" x14ac:dyDescent="0.2">
      <c r="H668" s="3"/>
      <c r="I668" s="3"/>
      <c r="J668" s="3"/>
      <c r="K668" s="3"/>
      <c r="L668" s="3"/>
      <c r="M668" s="3"/>
      <c r="N668" s="3"/>
      <c r="O668" s="3"/>
    </row>
    <row r="669" spans="8:15" ht="12.75" customHeight="1" x14ac:dyDescent="0.2">
      <c r="H669" s="3"/>
      <c r="I669" s="3"/>
      <c r="J669" s="3"/>
      <c r="K669" s="3"/>
      <c r="L669" s="3"/>
      <c r="M669" s="3"/>
      <c r="N669" s="3"/>
      <c r="O669" s="3"/>
    </row>
    <row r="670" spans="8:15" ht="12.75" customHeight="1" x14ac:dyDescent="0.2">
      <c r="H670" s="3"/>
      <c r="I670" s="3"/>
      <c r="J670" s="3"/>
      <c r="K670" s="3"/>
      <c r="L670" s="3"/>
      <c r="M670" s="3"/>
      <c r="N670" s="3"/>
      <c r="O670" s="3"/>
    </row>
    <row r="671" spans="8:15" ht="12.75" customHeight="1" x14ac:dyDescent="0.2">
      <c r="H671" s="3"/>
      <c r="I671" s="3"/>
      <c r="J671" s="3"/>
      <c r="K671" s="3"/>
      <c r="L671" s="3"/>
      <c r="M671" s="3"/>
      <c r="N671" s="3"/>
      <c r="O671" s="3"/>
    </row>
    <row r="672" spans="8:15" ht="12.75" customHeight="1" x14ac:dyDescent="0.2">
      <c r="H672" s="3"/>
      <c r="I672" s="3"/>
      <c r="J672" s="3"/>
      <c r="K672" s="3"/>
      <c r="L672" s="3"/>
      <c r="M672" s="3"/>
      <c r="N672" s="3"/>
      <c r="O672" s="3"/>
    </row>
    <row r="673" spans="8:15" ht="12.75" customHeight="1" x14ac:dyDescent="0.2">
      <c r="H673" s="3"/>
      <c r="I673" s="3"/>
      <c r="J673" s="3"/>
      <c r="K673" s="3"/>
      <c r="L673" s="3"/>
      <c r="M673" s="3"/>
      <c r="N673" s="3"/>
      <c r="O673" s="3"/>
    </row>
    <row r="674" spans="8:15" ht="12.75" customHeight="1" x14ac:dyDescent="0.2">
      <c r="H674" s="3"/>
      <c r="I674" s="3"/>
      <c r="J674" s="3"/>
      <c r="K674" s="3"/>
      <c r="L674" s="3"/>
      <c r="M674" s="3"/>
      <c r="N674" s="3"/>
      <c r="O674" s="3"/>
    </row>
    <row r="675" spans="8:15" ht="12.75" customHeight="1" x14ac:dyDescent="0.2">
      <c r="H675" s="3"/>
      <c r="I675" s="3"/>
      <c r="J675" s="3"/>
      <c r="K675" s="3"/>
      <c r="L675" s="3"/>
      <c r="M675" s="3"/>
      <c r="N675" s="3"/>
      <c r="O675" s="3"/>
    </row>
    <row r="676" spans="8:15" ht="12.75" customHeight="1" x14ac:dyDescent="0.2">
      <c r="H676" s="3"/>
      <c r="I676" s="3"/>
      <c r="J676" s="3"/>
      <c r="K676" s="3"/>
      <c r="L676" s="3"/>
      <c r="M676" s="3"/>
      <c r="N676" s="3"/>
      <c r="O676" s="3"/>
    </row>
    <row r="677" spans="8:15" ht="12.75" customHeight="1" x14ac:dyDescent="0.2">
      <c r="H677" s="3"/>
      <c r="I677" s="3"/>
      <c r="J677" s="3"/>
      <c r="K677" s="3"/>
      <c r="L677" s="3"/>
      <c r="M677" s="3"/>
      <c r="N677" s="3"/>
      <c r="O677" s="3"/>
    </row>
    <row r="678" spans="8:15" ht="12.75" customHeight="1" x14ac:dyDescent="0.2">
      <c r="H678" s="3"/>
      <c r="I678" s="3"/>
      <c r="J678" s="3"/>
      <c r="K678" s="3"/>
      <c r="L678" s="3"/>
      <c r="M678" s="3"/>
      <c r="N678" s="3"/>
      <c r="O678" s="3"/>
    </row>
    <row r="679" spans="8:15" ht="12.75" customHeight="1" x14ac:dyDescent="0.2">
      <c r="H679" s="3"/>
      <c r="I679" s="3"/>
      <c r="J679" s="3"/>
      <c r="K679" s="3"/>
      <c r="L679" s="3"/>
      <c r="M679" s="3"/>
      <c r="N679" s="3"/>
      <c r="O679" s="3"/>
    </row>
    <row r="680" spans="8:15" ht="12.75" customHeight="1" x14ac:dyDescent="0.2">
      <c r="H680" s="3"/>
      <c r="I680" s="3"/>
      <c r="J680" s="3"/>
      <c r="K680" s="3"/>
      <c r="L680" s="3"/>
      <c r="M680" s="3"/>
      <c r="N680" s="3"/>
      <c r="O680" s="3"/>
    </row>
    <row r="681" spans="8:15" ht="12.75" customHeight="1" x14ac:dyDescent="0.2">
      <c r="H681" s="3"/>
      <c r="I681" s="3"/>
      <c r="J681" s="3"/>
      <c r="K681" s="3"/>
      <c r="L681" s="3"/>
      <c r="M681" s="3"/>
      <c r="N681" s="3"/>
      <c r="O681" s="3"/>
    </row>
    <row r="682" spans="8:15" ht="12.75" customHeight="1" x14ac:dyDescent="0.2">
      <c r="H682" s="3"/>
      <c r="I682" s="3"/>
      <c r="J682" s="3"/>
      <c r="K682" s="3"/>
      <c r="L682" s="3"/>
      <c r="M682" s="3"/>
      <c r="N682" s="3"/>
      <c r="O682" s="3"/>
    </row>
    <row r="683" spans="8:15" ht="12.75" customHeight="1" x14ac:dyDescent="0.2">
      <c r="H683" s="3"/>
      <c r="I683" s="3"/>
      <c r="J683" s="3"/>
      <c r="K683" s="3"/>
      <c r="L683" s="3"/>
      <c r="M683" s="3"/>
      <c r="N683" s="3"/>
      <c r="O683" s="3"/>
    </row>
    <row r="684" spans="8:15" ht="12.75" customHeight="1" x14ac:dyDescent="0.2">
      <c r="H684" s="3"/>
      <c r="I684" s="3"/>
      <c r="J684" s="3"/>
      <c r="K684" s="3"/>
      <c r="L684" s="3"/>
      <c r="M684" s="3"/>
      <c r="N684" s="3"/>
      <c r="O684" s="3"/>
    </row>
    <row r="685" spans="8:15" ht="12.75" customHeight="1" x14ac:dyDescent="0.2">
      <c r="H685" s="3"/>
      <c r="I685" s="3"/>
      <c r="J685" s="3"/>
      <c r="K685" s="3"/>
      <c r="L685" s="3"/>
      <c r="M685" s="3"/>
      <c r="N685" s="3"/>
      <c r="O685" s="3"/>
    </row>
    <row r="686" spans="8:15" ht="12.75" customHeight="1" x14ac:dyDescent="0.2">
      <c r="H686" s="3"/>
      <c r="I686" s="3"/>
      <c r="J686" s="3"/>
      <c r="K686" s="3"/>
      <c r="L686" s="3"/>
      <c r="M686" s="3"/>
      <c r="N686" s="3"/>
      <c r="O686" s="3"/>
    </row>
    <row r="687" spans="8:15" ht="12.75" customHeight="1" x14ac:dyDescent="0.2">
      <c r="H687" s="3"/>
      <c r="I687" s="3"/>
      <c r="J687" s="3"/>
      <c r="K687" s="3"/>
      <c r="L687" s="3"/>
      <c r="M687" s="3"/>
      <c r="N687" s="3"/>
      <c r="O687" s="3"/>
    </row>
    <row r="688" spans="8:15" ht="12.75" customHeight="1" x14ac:dyDescent="0.2">
      <c r="H688" s="3"/>
      <c r="I688" s="3"/>
      <c r="J688" s="3"/>
      <c r="K688" s="3"/>
      <c r="L688" s="3"/>
      <c r="M688" s="3"/>
      <c r="N688" s="3"/>
      <c r="O688" s="3"/>
    </row>
    <row r="689" spans="8:15" ht="12.75" customHeight="1" x14ac:dyDescent="0.2">
      <c r="H689" s="3"/>
      <c r="I689" s="3"/>
      <c r="J689" s="3"/>
      <c r="K689" s="3"/>
      <c r="L689" s="3"/>
      <c r="M689" s="3"/>
      <c r="N689" s="3"/>
      <c r="O689" s="3"/>
    </row>
    <row r="690" spans="8:15" ht="12.75" customHeight="1" x14ac:dyDescent="0.2">
      <c r="H690" s="3"/>
      <c r="I690" s="3"/>
      <c r="J690" s="3"/>
      <c r="K690" s="3"/>
      <c r="L690" s="3"/>
      <c r="M690" s="3"/>
      <c r="N690" s="3"/>
      <c r="O690" s="3"/>
    </row>
    <row r="691" spans="8:15" ht="12.75" customHeight="1" x14ac:dyDescent="0.2">
      <c r="H691" s="3"/>
      <c r="I691" s="3"/>
      <c r="J691" s="3"/>
      <c r="K691" s="3"/>
      <c r="L691" s="3"/>
      <c r="M691" s="3"/>
      <c r="N691" s="3"/>
      <c r="O691" s="3"/>
    </row>
    <row r="692" spans="8:15" ht="12.75" customHeight="1" x14ac:dyDescent="0.2">
      <c r="H692" s="3"/>
      <c r="I692" s="3"/>
      <c r="J692" s="3"/>
      <c r="K692" s="3"/>
      <c r="L692" s="3"/>
      <c r="M692" s="3"/>
      <c r="N692" s="3"/>
      <c r="O692" s="3"/>
    </row>
    <row r="693" spans="8:15" ht="12.75" customHeight="1" x14ac:dyDescent="0.2">
      <c r="H693" s="3"/>
      <c r="I693" s="3"/>
      <c r="J693" s="3"/>
      <c r="K693" s="3"/>
      <c r="L693" s="3"/>
      <c r="M693" s="3"/>
      <c r="N693" s="3"/>
      <c r="O693" s="3"/>
    </row>
    <row r="694" spans="8:15" ht="12.75" customHeight="1" x14ac:dyDescent="0.2">
      <c r="H694" s="3"/>
      <c r="I694" s="3"/>
      <c r="J694" s="3"/>
      <c r="K694" s="3"/>
      <c r="L694" s="3"/>
      <c r="M694" s="3"/>
      <c r="N694" s="3"/>
      <c r="O694" s="3"/>
    </row>
    <row r="695" spans="8:15" ht="12.75" customHeight="1" x14ac:dyDescent="0.2">
      <c r="H695" s="3"/>
      <c r="I695" s="3"/>
      <c r="J695" s="3"/>
      <c r="K695" s="3"/>
      <c r="L695" s="3"/>
      <c r="M695" s="3"/>
      <c r="N695" s="3"/>
      <c r="O695" s="3"/>
    </row>
    <row r="696" spans="8:15" ht="12.75" customHeight="1" x14ac:dyDescent="0.2">
      <c r="H696" s="3"/>
      <c r="I696" s="3"/>
      <c r="J696" s="3"/>
      <c r="K696" s="3"/>
      <c r="L696" s="3"/>
      <c r="M696" s="3"/>
      <c r="N696" s="3"/>
      <c r="O696" s="3"/>
    </row>
    <row r="697" spans="8:15" ht="12.75" customHeight="1" x14ac:dyDescent="0.2">
      <c r="H697" s="3"/>
      <c r="I697" s="3"/>
      <c r="J697" s="3"/>
      <c r="K697" s="3"/>
      <c r="L697" s="3"/>
      <c r="M697" s="3"/>
      <c r="N697" s="3"/>
      <c r="O697" s="3"/>
    </row>
    <row r="698" spans="8:15" ht="12.75" customHeight="1" x14ac:dyDescent="0.2">
      <c r="H698" s="3"/>
      <c r="I698" s="3"/>
      <c r="J698" s="3"/>
      <c r="K698" s="3"/>
      <c r="L698" s="3"/>
      <c r="M698" s="3"/>
      <c r="N698" s="3"/>
      <c r="O698" s="3"/>
    </row>
    <row r="699" spans="8:15" ht="12.75" customHeight="1" x14ac:dyDescent="0.2">
      <c r="H699" s="3"/>
      <c r="I699" s="3"/>
      <c r="J699" s="3"/>
      <c r="K699" s="3"/>
      <c r="L699" s="3"/>
      <c r="M699" s="3"/>
      <c r="N699" s="3"/>
      <c r="O699" s="3"/>
    </row>
    <row r="700" spans="8:15" ht="12.75" customHeight="1" x14ac:dyDescent="0.2">
      <c r="H700" s="3"/>
      <c r="I700" s="3"/>
      <c r="J700" s="3"/>
      <c r="K700" s="3"/>
      <c r="L700" s="3"/>
      <c r="M700" s="3"/>
      <c r="N700" s="3"/>
      <c r="O700" s="3"/>
    </row>
    <row r="701" spans="8:15" ht="12.75" customHeight="1" x14ac:dyDescent="0.2">
      <c r="H701" s="3"/>
      <c r="I701" s="3"/>
      <c r="J701" s="3"/>
      <c r="K701" s="3"/>
      <c r="L701" s="3"/>
      <c r="M701" s="3"/>
      <c r="N701" s="3"/>
      <c r="O701" s="3"/>
    </row>
    <row r="702" spans="8:15" ht="12.75" customHeight="1" x14ac:dyDescent="0.2">
      <c r="H702" s="3"/>
      <c r="I702" s="3"/>
      <c r="J702" s="3"/>
      <c r="K702" s="3"/>
      <c r="L702" s="3"/>
      <c r="M702" s="3"/>
      <c r="N702" s="3"/>
      <c r="O702" s="3"/>
    </row>
    <row r="703" spans="8:15" ht="12.75" customHeight="1" x14ac:dyDescent="0.2">
      <c r="H703" s="3"/>
      <c r="I703" s="3"/>
      <c r="J703" s="3"/>
      <c r="K703" s="3"/>
      <c r="L703" s="3"/>
      <c r="M703" s="3"/>
      <c r="N703" s="3"/>
      <c r="O703" s="3"/>
    </row>
    <row r="704" spans="8:15" ht="12.75" customHeight="1" x14ac:dyDescent="0.2">
      <c r="H704" s="3"/>
      <c r="I704" s="3"/>
      <c r="J704" s="3"/>
      <c r="K704" s="3"/>
      <c r="L704" s="3"/>
      <c r="M704" s="3"/>
      <c r="N704" s="3"/>
      <c r="O704" s="3"/>
    </row>
    <row r="705" spans="8:15" ht="12.75" customHeight="1" x14ac:dyDescent="0.2">
      <c r="H705" s="3"/>
      <c r="I705" s="3"/>
      <c r="J705" s="3"/>
      <c r="K705" s="3"/>
      <c r="L705" s="3"/>
      <c r="M705" s="3"/>
      <c r="N705" s="3"/>
      <c r="O705" s="3"/>
    </row>
    <row r="706" spans="8:15" ht="12.75" customHeight="1" x14ac:dyDescent="0.2">
      <c r="H706" s="3"/>
      <c r="I706" s="3"/>
      <c r="J706" s="3"/>
      <c r="K706" s="3"/>
      <c r="L706" s="3"/>
      <c r="M706" s="3"/>
      <c r="N706" s="3"/>
      <c r="O706" s="3"/>
    </row>
    <row r="707" spans="8:15" ht="12.75" customHeight="1" x14ac:dyDescent="0.2">
      <c r="H707" s="3"/>
      <c r="I707" s="3"/>
      <c r="J707" s="3"/>
      <c r="K707" s="3"/>
      <c r="L707" s="3"/>
      <c r="M707" s="3"/>
      <c r="N707" s="3"/>
      <c r="O707" s="3"/>
    </row>
    <row r="708" spans="8:15" ht="12.75" customHeight="1" x14ac:dyDescent="0.2">
      <c r="H708" s="3"/>
      <c r="I708" s="3"/>
      <c r="J708" s="3"/>
      <c r="K708" s="3"/>
      <c r="L708" s="3"/>
      <c r="M708" s="3"/>
      <c r="N708" s="3"/>
      <c r="O708" s="3"/>
    </row>
    <row r="709" spans="8:15" ht="12.75" customHeight="1" x14ac:dyDescent="0.2">
      <c r="H709" s="3"/>
      <c r="I709" s="3"/>
      <c r="J709" s="3"/>
      <c r="K709" s="3"/>
      <c r="L709" s="3"/>
      <c r="M709" s="3"/>
      <c r="N709" s="3"/>
      <c r="O709" s="3"/>
    </row>
    <row r="710" spans="8:15" ht="12.75" customHeight="1" x14ac:dyDescent="0.2">
      <c r="H710" s="3"/>
      <c r="I710" s="3"/>
      <c r="J710" s="3"/>
      <c r="K710" s="3"/>
      <c r="L710" s="3"/>
      <c r="M710" s="3"/>
      <c r="N710" s="3"/>
      <c r="O710" s="3"/>
    </row>
    <row r="711" spans="8:15" ht="12.75" customHeight="1" x14ac:dyDescent="0.2">
      <c r="H711" s="3"/>
      <c r="I711" s="3"/>
      <c r="J711" s="3"/>
      <c r="K711" s="3"/>
      <c r="L711" s="3"/>
      <c r="M711" s="3"/>
      <c r="N711" s="3"/>
      <c r="O711" s="3"/>
    </row>
    <row r="712" spans="8:15" ht="12.75" customHeight="1" x14ac:dyDescent="0.2">
      <c r="H712" s="3"/>
      <c r="I712" s="3"/>
      <c r="J712" s="3"/>
      <c r="K712" s="3"/>
      <c r="L712" s="3"/>
      <c r="M712" s="3"/>
      <c r="N712" s="3"/>
      <c r="O712" s="3"/>
    </row>
    <row r="713" spans="8:15" ht="12.75" customHeight="1" x14ac:dyDescent="0.2">
      <c r="H713" s="3"/>
      <c r="I713" s="3"/>
      <c r="J713" s="3"/>
      <c r="K713" s="3"/>
      <c r="L713" s="3"/>
      <c r="M713" s="3"/>
      <c r="N713" s="3"/>
      <c r="O713" s="3"/>
    </row>
    <row r="714" spans="8:15" ht="12.75" customHeight="1" x14ac:dyDescent="0.2">
      <c r="H714" s="3"/>
      <c r="I714" s="3"/>
      <c r="J714" s="3"/>
      <c r="K714" s="3"/>
      <c r="L714" s="3"/>
      <c r="M714" s="3"/>
      <c r="N714" s="3"/>
      <c r="O714" s="3"/>
    </row>
    <row r="715" spans="8:15" ht="12.75" customHeight="1" x14ac:dyDescent="0.2">
      <c r="H715" s="3"/>
      <c r="I715" s="3"/>
      <c r="J715" s="3"/>
      <c r="K715" s="3"/>
      <c r="L715" s="3"/>
      <c r="M715" s="3"/>
      <c r="N715" s="3"/>
      <c r="O715" s="3"/>
    </row>
    <row r="716" spans="8:15" ht="12.75" customHeight="1" x14ac:dyDescent="0.2">
      <c r="H716" s="3"/>
      <c r="I716" s="3"/>
      <c r="J716" s="3"/>
      <c r="K716" s="3"/>
      <c r="L716" s="3"/>
      <c r="M716" s="3"/>
      <c r="N716" s="3"/>
      <c r="O716" s="3"/>
    </row>
    <row r="717" spans="8:15" ht="12.75" customHeight="1" x14ac:dyDescent="0.2">
      <c r="H717" s="3"/>
      <c r="I717" s="3"/>
      <c r="J717" s="3"/>
      <c r="K717" s="3"/>
      <c r="L717" s="3"/>
      <c r="M717" s="3"/>
      <c r="N717" s="3"/>
      <c r="O717" s="3"/>
    </row>
    <row r="718" spans="8:15" ht="12.75" customHeight="1" x14ac:dyDescent="0.2">
      <c r="H718" s="3"/>
      <c r="I718" s="3"/>
      <c r="J718" s="3"/>
      <c r="K718" s="3"/>
      <c r="L718" s="3"/>
      <c r="M718" s="3"/>
      <c r="N718" s="3"/>
      <c r="O718" s="3"/>
    </row>
    <row r="719" spans="8:15" ht="12.75" customHeight="1" x14ac:dyDescent="0.2">
      <c r="H719" s="3"/>
      <c r="I719" s="3"/>
      <c r="J719" s="3"/>
      <c r="K719" s="3"/>
      <c r="L719" s="3"/>
      <c r="M719" s="3"/>
      <c r="N719" s="3"/>
      <c r="O719" s="3"/>
    </row>
    <row r="720" spans="8:15" ht="12.75" customHeight="1" x14ac:dyDescent="0.2">
      <c r="H720" s="3"/>
      <c r="I720" s="3"/>
      <c r="J720" s="3"/>
      <c r="K720" s="3"/>
      <c r="L720" s="3"/>
      <c r="M720" s="3"/>
      <c r="N720" s="3"/>
      <c r="O720" s="3"/>
    </row>
    <row r="721" spans="8:15" ht="12.75" customHeight="1" x14ac:dyDescent="0.2">
      <c r="H721" s="3"/>
      <c r="I721" s="3"/>
      <c r="J721" s="3"/>
      <c r="K721" s="3"/>
      <c r="L721" s="3"/>
      <c r="M721" s="3"/>
      <c r="N721" s="3"/>
      <c r="O721" s="3"/>
    </row>
    <row r="722" spans="8:15" ht="12.75" customHeight="1" x14ac:dyDescent="0.2">
      <c r="H722" s="3"/>
      <c r="I722" s="3"/>
      <c r="J722" s="3"/>
      <c r="K722" s="3"/>
      <c r="L722" s="3"/>
      <c r="M722" s="3"/>
      <c r="N722" s="3"/>
      <c r="O722" s="3"/>
    </row>
    <row r="723" spans="8:15" ht="12.75" customHeight="1" x14ac:dyDescent="0.2">
      <c r="H723" s="3"/>
      <c r="I723" s="3"/>
      <c r="J723" s="3"/>
      <c r="K723" s="3"/>
      <c r="L723" s="3"/>
      <c r="M723" s="3"/>
      <c r="N723" s="3"/>
      <c r="O723" s="3"/>
    </row>
    <row r="724" spans="8:15" ht="12.75" customHeight="1" x14ac:dyDescent="0.2">
      <c r="H724" s="3"/>
      <c r="I724" s="3"/>
      <c r="J724" s="3"/>
      <c r="K724" s="3"/>
      <c r="L724" s="3"/>
      <c r="M724" s="3"/>
      <c r="N724" s="3"/>
      <c r="O724" s="3"/>
    </row>
    <row r="725" spans="8:15" ht="12.75" customHeight="1" x14ac:dyDescent="0.2">
      <c r="H725" s="3"/>
      <c r="I725" s="3"/>
      <c r="J725" s="3"/>
      <c r="K725" s="3"/>
      <c r="L725" s="3"/>
      <c r="M725" s="3"/>
      <c r="N725" s="3"/>
      <c r="O725" s="3"/>
    </row>
    <row r="726" spans="8:15" ht="12.75" customHeight="1" x14ac:dyDescent="0.2">
      <c r="H726" s="3"/>
      <c r="I726" s="3"/>
      <c r="J726" s="3"/>
      <c r="K726" s="3"/>
      <c r="L726" s="3"/>
      <c r="M726" s="3"/>
      <c r="N726" s="3"/>
      <c r="O726" s="3"/>
    </row>
    <row r="727" spans="8:15" ht="12.75" customHeight="1" x14ac:dyDescent="0.2">
      <c r="H727" s="3"/>
      <c r="I727" s="3"/>
      <c r="J727" s="3"/>
      <c r="K727" s="3"/>
      <c r="L727" s="3"/>
      <c r="M727" s="3"/>
      <c r="N727" s="3"/>
      <c r="O727" s="3"/>
    </row>
    <row r="728" spans="8:15" ht="12.75" customHeight="1" x14ac:dyDescent="0.2">
      <c r="H728" s="3"/>
      <c r="I728" s="3"/>
      <c r="J728" s="3"/>
      <c r="K728" s="3"/>
      <c r="L728" s="3"/>
      <c r="M728" s="3"/>
      <c r="N728" s="3"/>
      <c r="O728" s="3"/>
    </row>
    <row r="729" spans="8:15" ht="12.75" customHeight="1" x14ac:dyDescent="0.2">
      <c r="H729" s="3"/>
      <c r="I729" s="3"/>
      <c r="J729" s="3"/>
      <c r="K729" s="3"/>
      <c r="L729" s="3"/>
      <c r="M729" s="3"/>
      <c r="N729" s="3"/>
      <c r="O729" s="3"/>
    </row>
    <row r="730" spans="8:15" ht="12.75" customHeight="1" x14ac:dyDescent="0.2">
      <c r="H730" s="3"/>
      <c r="I730" s="3"/>
      <c r="J730" s="3"/>
      <c r="K730" s="3"/>
      <c r="L730" s="3"/>
      <c r="M730" s="3"/>
      <c r="N730" s="3"/>
      <c r="O730" s="3"/>
    </row>
    <row r="731" spans="8:15" ht="12.75" customHeight="1" x14ac:dyDescent="0.2">
      <c r="H731" s="3"/>
      <c r="I731" s="3"/>
      <c r="J731" s="3"/>
      <c r="K731" s="3"/>
      <c r="L731" s="3"/>
      <c r="M731" s="3"/>
      <c r="N731" s="3"/>
      <c r="O731" s="3"/>
    </row>
    <row r="732" spans="8:15" ht="12.75" customHeight="1" x14ac:dyDescent="0.2">
      <c r="H732" s="3"/>
      <c r="I732" s="3"/>
      <c r="J732" s="3"/>
      <c r="K732" s="3"/>
      <c r="L732" s="3"/>
      <c r="M732" s="3"/>
      <c r="N732" s="3"/>
      <c r="O732" s="3"/>
    </row>
    <row r="733" spans="8:15" ht="12.75" customHeight="1" x14ac:dyDescent="0.2">
      <c r="H733" s="3"/>
      <c r="I733" s="3"/>
      <c r="J733" s="3"/>
      <c r="K733" s="3"/>
      <c r="L733" s="3"/>
      <c r="M733" s="3"/>
      <c r="N733" s="3"/>
      <c r="O733" s="3"/>
    </row>
    <row r="734" spans="8:15" ht="12.75" customHeight="1" x14ac:dyDescent="0.2">
      <c r="H734" s="3"/>
      <c r="I734" s="3"/>
      <c r="J734" s="3"/>
      <c r="K734" s="3"/>
      <c r="L734" s="3"/>
      <c r="M734" s="3"/>
      <c r="N734" s="3"/>
      <c r="O734" s="3"/>
    </row>
    <row r="735" spans="8:15" ht="12.75" customHeight="1" x14ac:dyDescent="0.2">
      <c r="H735" s="3"/>
      <c r="I735" s="3"/>
      <c r="J735" s="3"/>
      <c r="K735" s="3"/>
      <c r="L735" s="3"/>
      <c r="M735" s="3"/>
      <c r="N735" s="3"/>
      <c r="O735" s="3"/>
    </row>
    <row r="736" spans="8:15" ht="12.75" customHeight="1" x14ac:dyDescent="0.2">
      <c r="H736" s="3"/>
      <c r="I736" s="3"/>
      <c r="J736" s="3"/>
      <c r="K736" s="3"/>
      <c r="L736" s="3"/>
      <c r="M736" s="3"/>
      <c r="N736" s="3"/>
      <c r="O736" s="3"/>
    </row>
    <row r="737" spans="8:15" ht="12.75" customHeight="1" x14ac:dyDescent="0.2">
      <c r="H737" s="3"/>
      <c r="I737" s="3"/>
      <c r="J737" s="3"/>
      <c r="K737" s="3"/>
      <c r="L737" s="3"/>
      <c r="M737" s="3"/>
      <c r="N737" s="3"/>
      <c r="O737" s="3"/>
    </row>
    <row r="738" spans="8:15" ht="12.75" customHeight="1" x14ac:dyDescent="0.2">
      <c r="H738" s="3"/>
      <c r="I738" s="3"/>
      <c r="J738" s="3"/>
      <c r="K738" s="3"/>
      <c r="L738" s="3"/>
      <c r="M738" s="3"/>
      <c r="N738" s="3"/>
      <c r="O738" s="3"/>
    </row>
    <row r="739" spans="8:15" ht="12.75" customHeight="1" x14ac:dyDescent="0.2">
      <c r="H739" s="3"/>
      <c r="I739" s="3"/>
      <c r="J739" s="3"/>
      <c r="K739" s="3"/>
      <c r="L739" s="3"/>
      <c r="M739" s="3"/>
      <c r="N739" s="3"/>
      <c r="O739" s="3"/>
    </row>
    <row r="740" spans="8:15" ht="12.75" customHeight="1" x14ac:dyDescent="0.2">
      <c r="H740" s="3"/>
      <c r="I740" s="3"/>
      <c r="J740" s="3"/>
      <c r="K740" s="3"/>
      <c r="L740" s="3"/>
      <c r="M740" s="3"/>
      <c r="N740" s="3"/>
      <c r="O740" s="3"/>
    </row>
    <row r="741" spans="8:15" ht="12.75" customHeight="1" x14ac:dyDescent="0.2">
      <c r="H741" s="3"/>
      <c r="I741" s="3"/>
      <c r="J741" s="3"/>
      <c r="K741" s="3"/>
      <c r="L741" s="3"/>
      <c r="M741" s="3"/>
      <c r="N741" s="3"/>
      <c r="O741" s="3"/>
    </row>
    <row r="742" spans="8:15" ht="12.75" customHeight="1" x14ac:dyDescent="0.2">
      <c r="H742" s="3"/>
      <c r="I742" s="3"/>
      <c r="J742" s="3"/>
      <c r="K742" s="3"/>
      <c r="L742" s="3"/>
      <c r="M742" s="3"/>
      <c r="N742" s="3"/>
      <c r="O742" s="3"/>
    </row>
    <row r="743" spans="8:15" ht="12.75" customHeight="1" x14ac:dyDescent="0.2">
      <c r="H743" s="3"/>
      <c r="I743" s="3"/>
      <c r="J743" s="3"/>
      <c r="K743" s="3"/>
      <c r="L743" s="3"/>
      <c r="M743" s="3"/>
      <c r="N743" s="3"/>
      <c r="O743" s="3"/>
    </row>
    <row r="744" spans="8:15" ht="12.75" customHeight="1" x14ac:dyDescent="0.2">
      <c r="H744" s="3"/>
      <c r="I744" s="3"/>
      <c r="J744" s="3"/>
      <c r="K744" s="3"/>
      <c r="L744" s="3"/>
      <c r="M744" s="3"/>
      <c r="N744" s="3"/>
      <c r="O744" s="3"/>
    </row>
    <row r="745" spans="8:15" ht="12.75" customHeight="1" x14ac:dyDescent="0.2">
      <c r="H745" s="3"/>
      <c r="I745" s="3"/>
      <c r="J745" s="3"/>
      <c r="K745" s="3"/>
      <c r="L745" s="3"/>
      <c r="M745" s="3"/>
      <c r="N745" s="3"/>
      <c r="O745" s="3"/>
    </row>
    <row r="746" spans="8:15" ht="12.75" customHeight="1" x14ac:dyDescent="0.2">
      <c r="H746" s="3"/>
      <c r="I746" s="3"/>
      <c r="J746" s="3"/>
      <c r="K746" s="3"/>
      <c r="L746" s="3"/>
      <c r="M746" s="3"/>
      <c r="N746" s="3"/>
      <c r="O746" s="3"/>
    </row>
    <row r="747" spans="8:15" ht="12.75" customHeight="1" x14ac:dyDescent="0.2">
      <c r="H747" s="3"/>
      <c r="I747" s="3"/>
      <c r="J747" s="3"/>
      <c r="K747" s="3"/>
      <c r="L747" s="3"/>
      <c r="M747" s="3"/>
      <c r="N747" s="3"/>
      <c r="O747" s="3"/>
    </row>
    <row r="748" spans="8:15" ht="12.75" customHeight="1" x14ac:dyDescent="0.2">
      <c r="H748" s="3"/>
      <c r="I748" s="3"/>
      <c r="J748" s="3"/>
      <c r="K748" s="3"/>
      <c r="L748" s="3"/>
      <c r="M748" s="3"/>
      <c r="N748" s="3"/>
      <c r="O748" s="3"/>
    </row>
    <row r="749" spans="8:15" ht="12.75" customHeight="1" x14ac:dyDescent="0.2">
      <c r="H749" s="3"/>
      <c r="I749" s="3"/>
      <c r="J749" s="3"/>
      <c r="K749" s="3"/>
      <c r="L749" s="3"/>
      <c r="M749" s="3"/>
      <c r="N749" s="3"/>
      <c r="O749" s="3"/>
    </row>
    <row r="750" spans="8:15" ht="12.75" customHeight="1" x14ac:dyDescent="0.2">
      <c r="H750" s="3"/>
      <c r="I750" s="3"/>
      <c r="J750" s="3"/>
      <c r="K750" s="3"/>
      <c r="L750" s="3"/>
      <c r="M750" s="3"/>
      <c r="N750" s="3"/>
      <c r="O750" s="3"/>
    </row>
    <row r="751" spans="8:15" ht="12.75" customHeight="1" x14ac:dyDescent="0.2">
      <c r="H751" s="3"/>
      <c r="I751" s="3"/>
      <c r="J751" s="3"/>
      <c r="K751" s="3"/>
      <c r="L751" s="3"/>
      <c r="M751" s="3"/>
      <c r="N751" s="3"/>
      <c r="O751" s="3"/>
    </row>
    <row r="752" spans="8:15" ht="12.75" customHeight="1" x14ac:dyDescent="0.2">
      <c r="H752" s="3"/>
      <c r="I752" s="3"/>
      <c r="J752" s="3"/>
      <c r="K752" s="3"/>
      <c r="L752" s="3"/>
      <c r="M752" s="3"/>
      <c r="N752" s="3"/>
      <c r="O752" s="3"/>
    </row>
    <row r="753" spans="8:15" ht="12.75" customHeight="1" x14ac:dyDescent="0.2">
      <c r="H753" s="3"/>
      <c r="I753" s="3"/>
      <c r="J753" s="3"/>
      <c r="K753" s="3"/>
      <c r="L753" s="3"/>
      <c r="M753" s="3"/>
      <c r="N753" s="3"/>
      <c r="O753" s="3"/>
    </row>
    <row r="754" spans="8:15" ht="12.75" customHeight="1" x14ac:dyDescent="0.2">
      <c r="H754" s="3"/>
      <c r="I754" s="3"/>
      <c r="J754" s="3"/>
      <c r="K754" s="3"/>
      <c r="L754" s="3"/>
      <c r="M754" s="3"/>
      <c r="N754" s="3"/>
      <c r="O754" s="3"/>
    </row>
    <row r="755" spans="8:15" ht="12.75" customHeight="1" x14ac:dyDescent="0.2">
      <c r="H755" s="3"/>
      <c r="I755" s="3"/>
      <c r="J755" s="3"/>
      <c r="K755" s="3"/>
      <c r="L755" s="3"/>
      <c r="M755" s="3"/>
      <c r="N755" s="3"/>
      <c r="O755" s="3"/>
    </row>
    <row r="756" spans="8:15" ht="12.75" customHeight="1" x14ac:dyDescent="0.2">
      <c r="H756" s="3"/>
      <c r="I756" s="3"/>
      <c r="J756" s="3"/>
      <c r="K756" s="3"/>
      <c r="L756" s="3"/>
      <c r="M756" s="3"/>
      <c r="N756" s="3"/>
      <c r="O756" s="3"/>
    </row>
    <row r="757" spans="8:15" ht="12.75" customHeight="1" x14ac:dyDescent="0.2">
      <c r="H757" s="3"/>
      <c r="I757" s="3"/>
      <c r="J757" s="3"/>
      <c r="K757" s="3"/>
      <c r="L757" s="3"/>
      <c r="M757" s="3"/>
      <c r="N757" s="3"/>
      <c r="O757" s="3"/>
    </row>
    <row r="758" spans="8:15" ht="12.75" customHeight="1" x14ac:dyDescent="0.2">
      <c r="H758" s="3"/>
      <c r="I758" s="3"/>
      <c r="J758" s="3"/>
      <c r="K758" s="3"/>
      <c r="L758" s="3"/>
      <c r="M758" s="3"/>
      <c r="N758" s="3"/>
      <c r="O758" s="3"/>
    </row>
    <row r="759" spans="8:15" ht="12.75" customHeight="1" x14ac:dyDescent="0.2">
      <c r="H759" s="3"/>
      <c r="I759" s="3"/>
      <c r="J759" s="3"/>
      <c r="K759" s="3"/>
      <c r="L759" s="3"/>
      <c r="M759" s="3"/>
      <c r="N759" s="3"/>
      <c r="O759" s="3"/>
    </row>
    <row r="760" spans="8:15" ht="12.75" customHeight="1" x14ac:dyDescent="0.2">
      <c r="H760" s="3"/>
      <c r="I760" s="3"/>
      <c r="J760" s="3"/>
      <c r="K760" s="3"/>
      <c r="L760" s="3"/>
      <c r="M760" s="3"/>
      <c r="N760" s="3"/>
      <c r="O760" s="3"/>
    </row>
    <row r="761" spans="8:15" ht="12.75" customHeight="1" x14ac:dyDescent="0.2">
      <c r="H761" s="3"/>
      <c r="I761" s="3"/>
      <c r="J761" s="3"/>
      <c r="K761" s="3"/>
      <c r="L761" s="3"/>
      <c r="M761" s="3"/>
      <c r="N761" s="3"/>
      <c r="O761" s="3"/>
    </row>
    <row r="762" spans="8:15" ht="12.75" customHeight="1" x14ac:dyDescent="0.2">
      <c r="H762" s="3"/>
      <c r="I762" s="3"/>
      <c r="J762" s="3"/>
      <c r="K762" s="3"/>
      <c r="L762" s="3"/>
      <c r="M762" s="3"/>
      <c r="N762" s="3"/>
      <c r="O762" s="3"/>
    </row>
    <row r="763" spans="8:15" ht="12.75" customHeight="1" x14ac:dyDescent="0.2">
      <c r="H763" s="3"/>
      <c r="I763" s="3"/>
      <c r="J763" s="3"/>
      <c r="K763" s="3"/>
      <c r="L763" s="3"/>
      <c r="M763" s="3"/>
      <c r="N763" s="3"/>
      <c r="O763" s="3"/>
    </row>
    <row r="764" spans="8:15" ht="12.75" customHeight="1" x14ac:dyDescent="0.2">
      <c r="H764" s="3"/>
      <c r="I764" s="3"/>
      <c r="J764" s="3"/>
      <c r="K764" s="3"/>
      <c r="L764" s="3"/>
      <c r="M764" s="3"/>
      <c r="N764" s="3"/>
      <c r="O764" s="3"/>
    </row>
    <row r="765" spans="8:15" ht="12.75" customHeight="1" x14ac:dyDescent="0.2">
      <c r="H765" s="3"/>
      <c r="I765" s="3"/>
      <c r="J765" s="3"/>
      <c r="K765" s="3"/>
      <c r="L765" s="3"/>
      <c r="M765" s="3"/>
      <c r="N765" s="3"/>
      <c r="O765" s="3"/>
    </row>
    <row r="766" spans="8:15" ht="12.75" customHeight="1" x14ac:dyDescent="0.2">
      <c r="H766" s="3"/>
      <c r="I766" s="3"/>
      <c r="J766" s="3"/>
      <c r="K766" s="3"/>
      <c r="L766" s="3"/>
      <c r="M766" s="3"/>
      <c r="N766" s="3"/>
      <c r="O766" s="3"/>
    </row>
    <row r="767" spans="8:15" ht="12.75" customHeight="1" x14ac:dyDescent="0.2">
      <c r="H767" s="3"/>
      <c r="I767" s="3"/>
      <c r="J767" s="3"/>
      <c r="K767" s="3"/>
      <c r="L767" s="3"/>
      <c r="M767" s="3"/>
      <c r="N767" s="3"/>
      <c r="O767" s="3"/>
    </row>
    <row r="768" spans="8:15" ht="12.75" customHeight="1" x14ac:dyDescent="0.2">
      <c r="H768" s="3"/>
      <c r="I768" s="3"/>
      <c r="J768" s="3"/>
      <c r="K768" s="3"/>
      <c r="L768" s="3"/>
      <c r="M768" s="3"/>
      <c r="N768" s="3"/>
      <c r="O768" s="3"/>
    </row>
    <row r="769" spans="8:15" ht="12.75" customHeight="1" x14ac:dyDescent="0.2">
      <c r="H769" s="3"/>
      <c r="I769" s="3"/>
      <c r="J769" s="3"/>
      <c r="K769" s="3"/>
      <c r="L769" s="3"/>
      <c r="M769" s="3"/>
      <c r="N769" s="3"/>
      <c r="O769" s="3"/>
    </row>
    <row r="770" spans="8:15" ht="12.75" customHeight="1" x14ac:dyDescent="0.2">
      <c r="H770" s="3"/>
      <c r="I770" s="3"/>
      <c r="J770" s="3"/>
      <c r="K770" s="3"/>
      <c r="L770" s="3"/>
      <c r="M770" s="3"/>
      <c r="N770" s="3"/>
      <c r="O770" s="3"/>
    </row>
    <row r="771" spans="8:15" ht="12.75" customHeight="1" x14ac:dyDescent="0.2">
      <c r="H771" s="3"/>
      <c r="I771" s="3"/>
      <c r="J771" s="3"/>
      <c r="K771" s="3"/>
      <c r="L771" s="3"/>
      <c r="M771" s="3"/>
      <c r="N771" s="3"/>
      <c r="O771" s="3"/>
    </row>
    <row r="772" spans="8:15" ht="12.75" customHeight="1" x14ac:dyDescent="0.2">
      <c r="H772" s="3"/>
      <c r="I772" s="3"/>
      <c r="J772" s="3"/>
      <c r="K772" s="3"/>
      <c r="L772" s="3"/>
      <c r="M772" s="3"/>
      <c r="N772" s="3"/>
      <c r="O772" s="3"/>
    </row>
    <row r="773" spans="8:15" ht="12.75" customHeight="1" x14ac:dyDescent="0.2">
      <c r="H773" s="3"/>
      <c r="I773" s="3"/>
      <c r="J773" s="3"/>
      <c r="K773" s="3"/>
      <c r="L773" s="3"/>
      <c r="M773" s="3"/>
      <c r="N773" s="3"/>
      <c r="O773" s="3"/>
    </row>
    <row r="774" spans="8:15" ht="12.75" customHeight="1" x14ac:dyDescent="0.2">
      <c r="H774" s="3"/>
      <c r="I774" s="3"/>
      <c r="J774" s="3"/>
      <c r="K774" s="3"/>
      <c r="L774" s="3"/>
      <c r="M774" s="3"/>
      <c r="N774" s="3"/>
      <c r="O774" s="3"/>
    </row>
    <row r="775" spans="8:15" ht="12.75" customHeight="1" x14ac:dyDescent="0.2">
      <c r="H775" s="3"/>
      <c r="I775" s="3"/>
      <c r="J775" s="3"/>
      <c r="K775" s="3"/>
      <c r="L775" s="3"/>
      <c r="M775" s="3"/>
      <c r="N775" s="3"/>
      <c r="O775" s="3"/>
    </row>
    <row r="776" spans="8:15" ht="12.75" customHeight="1" x14ac:dyDescent="0.2">
      <c r="H776" s="3"/>
      <c r="I776" s="3"/>
      <c r="J776" s="3"/>
      <c r="K776" s="3"/>
      <c r="L776" s="3"/>
      <c r="M776" s="3"/>
      <c r="N776" s="3"/>
      <c r="O776" s="3"/>
    </row>
    <row r="777" spans="8:15" ht="12.75" customHeight="1" x14ac:dyDescent="0.2">
      <c r="H777" s="3"/>
      <c r="I777" s="3"/>
      <c r="J777" s="3"/>
      <c r="K777" s="3"/>
      <c r="L777" s="3"/>
      <c r="M777" s="3"/>
      <c r="N777" s="3"/>
      <c r="O777" s="3"/>
    </row>
    <row r="778" spans="8:15" ht="12.75" customHeight="1" x14ac:dyDescent="0.2">
      <c r="H778" s="3"/>
      <c r="I778" s="3"/>
      <c r="J778" s="3"/>
      <c r="K778" s="3"/>
      <c r="L778" s="3"/>
      <c r="M778" s="3"/>
      <c r="N778" s="3"/>
      <c r="O778" s="3"/>
    </row>
    <row r="779" spans="8:15" ht="12.75" customHeight="1" x14ac:dyDescent="0.2">
      <c r="H779" s="3"/>
      <c r="I779" s="3"/>
      <c r="J779" s="3"/>
      <c r="K779" s="3"/>
      <c r="L779" s="3"/>
      <c r="M779" s="3"/>
      <c r="N779" s="3"/>
      <c r="O779" s="3"/>
    </row>
    <row r="780" spans="8:15" ht="12.75" customHeight="1" x14ac:dyDescent="0.2">
      <c r="H780" s="3"/>
      <c r="I780" s="3"/>
      <c r="J780" s="3"/>
      <c r="K780" s="3"/>
      <c r="L780" s="3"/>
      <c r="M780" s="3"/>
      <c r="N780" s="3"/>
      <c r="O780" s="3"/>
    </row>
    <row r="781" spans="8:15" ht="12.75" customHeight="1" x14ac:dyDescent="0.2">
      <c r="H781" s="3"/>
      <c r="I781" s="3"/>
      <c r="J781" s="3"/>
      <c r="K781" s="3"/>
      <c r="L781" s="3"/>
      <c r="M781" s="3"/>
      <c r="N781" s="3"/>
      <c r="O781" s="3"/>
    </row>
    <row r="782" spans="8:15" ht="12.75" customHeight="1" x14ac:dyDescent="0.2">
      <c r="H782" s="3"/>
      <c r="I782" s="3"/>
      <c r="J782" s="3"/>
      <c r="K782" s="3"/>
      <c r="L782" s="3"/>
      <c r="M782" s="3"/>
      <c r="N782" s="3"/>
      <c r="O782" s="3"/>
    </row>
    <row r="783" spans="8:15" ht="12.75" customHeight="1" x14ac:dyDescent="0.2">
      <c r="H783" s="3"/>
      <c r="I783" s="3"/>
      <c r="J783" s="3"/>
      <c r="K783" s="3"/>
      <c r="L783" s="3"/>
      <c r="M783" s="3"/>
      <c r="N783" s="3"/>
      <c r="O783" s="3"/>
    </row>
    <row r="784" spans="8:15" ht="12.75" customHeight="1" x14ac:dyDescent="0.2">
      <c r="H784" s="3"/>
      <c r="I784" s="3"/>
      <c r="J784" s="3"/>
      <c r="K784" s="3"/>
      <c r="L784" s="3"/>
      <c r="M784" s="3"/>
      <c r="N784" s="3"/>
      <c r="O784" s="3"/>
    </row>
    <row r="785" spans="8:15" ht="12.75" customHeight="1" x14ac:dyDescent="0.2">
      <c r="H785" s="3"/>
      <c r="I785" s="3"/>
      <c r="J785" s="3"/>
      <c r="K785" s="3"/>
      <c r="L785" s="3"/>
      <c r="M785" s="3"/>
      <c r="N785" s="3"/>
      <c r="O785" s="3"/>
    </row>
    <row r="786" spans="8:15" ht="12.75" customHeight="1" x14ac:dyDescent="0.2">
      <c r="H786" s="3"/>
      <c r="I786" s="3"/>
      <c r="J786" s="3"/>
      <c r="K786" s="3"/>
      <c r="L786" s="3"/>
      <c r="M786" s="3"/>
      <c r="N786" s="3"/>
      <c r="O786" s="3"/>
    </row>
    <row r="787" spans="8:15" ht="12.75" customHeight="1" x14ac:dyDescent="0.2">
      <c r="H787" s="3"/>
      <c r="I787" s="3"/>
      <c r="J787" s="3"/>
      <c r="K787" s="3"/>
      <c r="L787" s="3"/>
      <c r="M787" s="3"/>
      <c r="N787" s="3"/>
      <c r="O787" s="3"/>
    </row>
    <row r="788" spans="8:15" ht="12.75" customHeight="1" x14ac:dyDescent="0.2">
      <c r="H788" s="3"/>
      <c r="I788" s="3"/>
      <c r="J788" s="3"/>
      <c r="K788" s="3"/>
      <c r="L788" s="3"/>
      <c r="M788" s="3"/>
      <c r="N788" s="3"/>
      <c r="O788" s="3"/>
    </row>
    <row r="789" spans="8:15" ht="12.75" customHeight="1" x14ac:dyDescent="0.2">
      <c r="H789" s="3"/>
      <c r="I789" s="3"/>
      <c r="J789" s="3"/>
      <c r="K789" s="3"/>
      <c r="L789" s="3"/>
      <c r="M789" s="3"/>
      <c r="N789" s="3"/>
      <c r="O789" s="3"/>
    </row>
    <row r="790" spans="8:15" ht="12.75" customHeight="1" x14ac:dyDescent="0.2">
      <c r="H790" s="3"/>
      <c r="I790" s="3"/>
      <c r="J790" s="3"/>
      <c r="K790" s="3"/>
      <c r="L790" s="3"/>
      <c r="M790" s="3"/>
      <c r="N790" s="3"/>
      <c r="O790" s="3"/>
    </row>
    <row r="791" spans="8:15" ht="12.75" customHeight="1" x14ac:dyDescent="0.2">
      <c r="H791" s="3"/>
      <c r="I791" s="3"/>
      <c r="J791" s="3"/>
      <c r="K791" s="3"/>
      <c r="L791" s="3"/>
      <c r="M791" s="3"/>
      <c r="N791" s="3"/>
      <c r="O791" s="3"/>
    </row>
    <row r="792" spans="8:15" ht="12.75" customHeight="1" x14ac:dyDescent="0.2">
      <c r="H792" s="3"/>
      <c r="I792" s="3"/>
      <c r="J792" s="3"/>
      <c r="K792" s="3"/>
      <c r="L792" s="3"/>
      <c r="M792" s="3"/>
      <c r="N792" s="3"/>
      <c r="O792" s="3"/>
    </row>
    <row r="793" spans="8:15" ht="12.75" customHeight="1" x14ac:dyDescent="0.2">
      <c r="H793" s="3"/>
      <c r="I793" s="3"/>
      <c r="J793" s="3"/>
      <c r="K793" s="3"/>
      <c r="L793" s="3"/>
      <c r="M793" s="3"/>
      <c r="N793" s="3"/>
      <c r="O793" s="3"/>
    </row>
    <row r="794" spans="8:15" ht="12.75" customHeight="1" x14ac:dyDescent="0.2">
      <c r="H794" s="3"/>
      <c r="I794" s="3"/>
      <c r="J794" s="3"/>
      <c r="K794" s="3"/>
      <c r="L794" s="3"/>
      <c r="M794" s="3"/>
      <c r="N794" s="3"/>
      <c r="O794" s="3"/>
    </row>
    <row r="795" spans="8:15" ht="12.75" customHeight="1" x14ac:dyDescent="0.2">
      <c r="H795" s="3"/>
      <c r="I795" s="3"/>
      <c r="J795" s="3"/>
      <c r="K795" s="3"/>
      <c r="L795" s="3"/>
      <c r="M795" s="3"/>
      <c r="N795" s="3"/>
      <c r="O795" s="3"/>
    </row>
    <row r="796" spans="8:15" ht="12.75" customHeight="1" x14ac:dyDescent="0.2">
      <c r="H796" s="3"/>
      <c r="I796" s="3"/>
      <c r="J796" s="3"/>
      <c r="K796" s="3"/>
      <c r="L796" s="3"/>
      <c r="M796" s="3"/>
      <c r="N796" s="3"/>
      <c r="O796" s="3"/>
    </row>
    <row r="797" spans="8:15" ht="12.75" customHeight="1" x14ac:dyDescent="0.2">
      <c r="H797" s="3"/>
      <c r="I797" s="3"/>
      <c r="J797" s="3"/>
      <c r="K797" s="3"/>
      <c r="L797" s="3"/>
      <c r="M797" s="3"/>
      <c r="N797" s="3"/>
      <c r="O797" s="3"/>
    </row>
    <row r="798" spans="8:15" ht="12.75" customHeight="1" x14ac:dyDescent="0.2">
      <c r="H798" s="3"/>
      <c r="I798" s="3"/>
      <c r="J798" s="3"/>
      <c r="K798" s="3"/>
      <c r="L798" s="3"/>
      <c r="M798" s="3"/>
      <c r="N798" s="3"/>
      <c r="O798" s="3"/>
    </row>
    <row r="799" spans="8:15" ht="12.75" customHeight="1" x14ac:dyDescent="0.2">
      <c r="H799" s="3"/>
      <c r="I799" s="3"/>
      <c r="J799" s="3"/>
      <c r="K799" s="3"/>
      <c r="L799" s="3"/>
      <c r="M799" s="3"/>
      <c r="N799" s="3"/>
      <c r="O799" s="3"/>
    </row>
    <row r="800" spans="8:15" ht="12.75" customHeight="1" x14ac:dyDescent="0.2">
      <c r="H800" s="3"/>
      <c r="I800" s="3"/>
      <c r="J800" s="3"/>
      <c r="K800" s="3"/>
      <c r="L800" s="3"/>
      <c r="M800" s="3"/>
      <c r="N800" s="3"/>
      <c r="O800" s="3"/>
    </row>
    <row r="801" spans="8:15" ht="12.75" customHeight="1" x14ac:dyDescent="0.2">
      <c r="H801" s="3"/>
      <c r="I801" s="3"/>
      <c r="J801" s="3"/>
      <c r="K801" s="3"/>
      <c r="L801" s="3"/>
      <c r="M801" s="3"/>
      <c r="N801" s="3"/>
      <c r="O801" s="3"/>
    </row>
    <row r="802" spans="8:15" ht="12.75" customHeight="1" x14ac:dyDescent="0.2">
      <c r="H802" s="3"/>
      <c r="I802" s="3"/>
      <c r="J802" s="3"/>
      <c r="K802" s="3"/>
      <c r="L802" s="3"/>
      <c r="M802" s="3"/>
      <c r="N802" s="3"/>
      <c r="O802" s="3"/>
    </row>
    <row r="803" spans="8:15" ht="12.75" customHeight="1" x14ac:dyDescent="0.2">
      <c r="H803" s="3"/>
      <c r="I803" s="3"/>
      <c r="J803" s="3"/>
      <c r="K803" s="3"/>
      <c r="L803" s="3"/>
      <c r="M803" s="3"/>
      <c r="N803" s="3"/>
      <c r="O803" s="3"/>
    </row>
    <row r="804" spans="8:15" ht="12.75" customHeight="1" x14ac:dyDescent="0.2">
      <c r="H804" s="3"/>
      <c r="I804" s="3"/>
      <c r="J804" s="3"/>
      <c r="K804" s="3"/>
      <c r="L804" s="3"/>
      <c r="M804" s="3"/>
      <c r="N804" s="3"/>
      <c r="O804" s="3"/>
    </row>
    <row r="805" spans="8:15" ht="12.75" customHeight="1" x14ac:dyDescent="0.2">
      <c r="H805" s="3"/>
      <c r="I805" s="3"/>
      <c r="J805" s="3"/>
      <c r="K805" s="3"/>
      <c r="L805" s="3"/>
      <c r="M805" s="3"/>
      <c r="N805" s="3"/>
      <c r="O805" s="3"/>
    </row>
    <row r="806" spans="8:15" ht="12.75" customHeight="1" x14ac:dyDescent="0.2">
      <c r="H806" s="3"/>
      <c r="I806" s="3"/>
      <c r="J806" s="3"/>
      <c r="K806" s="3"/>
      <c r="L806" s="3"/>
      <c r="M806" s="3"/>
      <c r="N806" s="3"/>
      <c r="O806" s="3"/>
    </row>
    <row r="807" spans="8:15" ht="12.75" customHeight="1" x14ac:dyDescent="0.2">
      <c r="H807" s="3"/>
      <c r="I807" s="3"/>
      <c r="J807" s="3"/>
      <c r="K807" s="3"/>
      <c r="L807" s="3"/>
      <c r="M807" s="3"/>
      <c r="N807" s="3"/>
      <c r="O807" s="3"/>
    </row>
    <row r="808" spans="8:15" ht="12.75" customHeight="1" x14ac:dyDescent="0.2">
      <c r="H808" s="3"/>
      <c r="I808" s="3"/>
      <c r="J808" s="3"/>
      <c r="K808" s="3"/>
      <c r="L808" s="3"/>
      <c r="M808" s="3"/>
      <c r="N808" s="3"/>
      <c r="O808" s="3"/>
    </row>
    <row r="809" spans="8:15" ht="12.75" customHeight="1" x14ac:dyDescent="0.2">
      <c r="H809" s="3"/>
      <c r="I809" s="3"/>
      <c r="J809" s="3"/>
      <c r="K809" s="3"/>
      <c r="L809" s="3"/>
      <c r="M809" s="3"/>
      <c r="N809" s="3"/>
      <c r="O809" s="3"/>
    </row>
    <row r="810" spans="8:15" ht="12.75" customHeight="1" x14ac:dyDescent="0.2">
      <c r="H810" s="3"/>
      <c r="I810" s="3"/>
      <c r="J810" s="3"/>
      <c r="K810" s="3"/>
      <c r="L810" s="3"/>
      <c r="M810" s="3"/>
      <c r="N810" s="3"/>
      <c r="O810" s="3"/>
    </row>
    <row r="811" spans="8:15" ht="12.75" customHeight="1" x14ac:dyDescent="0.2">
      <c r="H811" s="3"/>
      <c r="I811" s="3"/>
      <c r="J811" s="3"/>
      <c r="K811" s="3"/>
      <c r="L811" s="3"/>
      <c r="M811" s="3"/>
      <c r="N811" s="3"/>
      <c r="O811" s="3"/>
    </row>
    <row r="812" spans="8:15" ht="12.75" customHeight="1" x14ac:dyDescent="0.2">
      <c r="H812" s="3"/>
      <c r="I812" s="3"/>
      <c r="J812" s="3"/>
      <c r="K812" s="3"/>
      <c r="L812" s="3"/>
      <c r="M812" s="3"/>
      <c r="N812" s="3"/>
      <c r="O812" s="3"/>
    </row>
    <row r="813" spans="8:15" ht="12.75" customHeight="1" x14ac:dyDescent="0.2">
      <c r="H813" s="3"/>
      <c r="I813" s="3"/>
      <c r="J813" s="3"/>
      <c r="K813" s="3"/>
      <c r="L813" s="3"/>
      <c r="M813" s="3"/>
      <c r="N813" s="3"/>
      <c r="O813" s="3"/>
    </row>
    <row r="814" spans="8:15" ht="12.75" customHeight="1" x14ac:dyDescent="0.2">
      <c r="H814" s="3"/>
      <c r="I814" s="3"/>
      <c r="J814" s="3"/>
      <c r="K814" s="3"/>
      <c r="L814" s="3"/>
      <c r="M814" s="3"/>
      <c r="N814" s="3"/>
      <c r="O814" s="3"/>
    </row>
    <row r="815" spans="8:15" ht="12.75" customHeight="1" x14ac:dyDescent="0.2">
      <c r="H815" s="3"/>
      <c r="I815" s="3"/>
      <c r="J815" s="3"/>
      <c r="K815" s="3"/>
      <c r="L815" s="3"/>
      <c r="M815" s="3"/>
      <c r="N815" s="3"/>
      <c r="O815" s="3"/>
    </row>
    <row r="816" spans="8:15" ht="12.75" customHeight="1" x14ac:dyDescent="0.2">
      <c r="H816" s="3"/>
      <c r="I816" s="3"/>
      <c r="J816" s="3"/>
      <c r="K816" s="3"/>
      <c r="L816" s="3"/>
      <c r="M816" s="3"/>
      <c r="N816" s="3"/>
      <c r="O816" s="3"/>
    </row>
    <row r="817" spans="8:15" ht="12.75" customHeight="1" x14ac:dyDescent="0.2">
      <c r="H817" s="3"/>
      <c r="I817" s="3"/>
      <c r="J817" s="3"/>
      <c r="K817" s="3"/>
      <c r="L817" s="3"/>
      <c r="M817" s="3"/>
      <c r="N817" s="3"/>
      <c r="O817" s="3"/>
    </row>
    <row r="818" spans="8:15" ht="12.75" customHeight="1" x14ac:dyDescent="0.2">
      <c r="H818" s="3"/>
      <c r="I818" s="3"/>
      <c r="J818" s="3"/>
      <c r="K818" s="3"/>
      <c r="L818" s="3"/>
      <c r="M818" s="3"/>
      <c r="N818" s="3"/>
      <c r="O818" s="3"/>
    </row>
    <row r="819" spans="8:15" ht="12.75" customHeight="1" x14ac:dyDescent="0.2">
      <c r="H819" s="3"/>
      <c r="I819" s="3"/>
      <c r="J819" s="3"/>
      <c r="K819" s="3"/>
      <c r="L819" s="3"/>
      <c r="M819" s="3"/>
      <c r="N819" s="3"/>
      <c r="O819" s="3"/>
    </row>
    <row r="820" spans="8:15" ht="12.75" customHeight="1" x14ac:dyDescent="0.2">
      <c r="H820" s="3"/>
      <c r="I820" s="3"/>
      <c r="J820" s="3"/>
      <c r="K820" s="3"/>
      <c r="L820" s="3"/>
      <c r="M820" s="3"/>
      <c r="N820" s="3"/>
      <c r="O820" s="3"/>
    </row>
    <row r="821" spans="8:15" ht="12.75" customHeight="1" x14ac:dyDescent="0.2">
      <c r="H821" s="3"/>
      <c r="I821" s="3"/>
      <c r="J821" s="3"/>
      <c r="K821" s="3"/>
      <c r="L821" s="3"/>
      <c r="M821" s="3"/>
      <c r="N821" s="3"/>
      <c r="O821" s="3"/>
    </row>
    <row r="822" spans="8:15" ht="12.75" customHeight="1" x14ac:dyDescent="0.2">
      <c r="H822" s="3"/>
      <c r="I822" s="3"/>
      <c r="J822" s="3"/>
      <c r="K822" s="3"/>
      <c r="L822" s="3"/>
      <c r="M822" s="3"/>
      <c r="N822" s="3"/>
      <c r="O822" s="3"/>
    </row>
    <row r="823" spans="8:15" ht="12.75" customHeight="1" x14ac:dyDescent="0.2">
      <c r="H823" s="3"/>
      <c r="I823" s="3"/>
      <c r="J823" s="3"/>
      <c r="K823" s="3"/>
      <c r="L823" s="3"/>
      <c r="M823" s="3"/>
      <c r="N823" s="3"/>
      <c r="O823" s="3"/>
    </row>
    <row r="824" spans="8:15" ht="12.75" customHeight="1" x14ac:dyDescent="0.2">
      <c r="H824" s="3"/>
      <c r="I824" s="3"/>
      <c r="J824" s="3"/>
      <c r="K824" s="3"/>
      <c r="L824" s="3"/>
      <c r="M824" s="3"/>
      <c r="N824" s="3"/>
      <c r="O824" s="3"/>
    </row>
    <row r="825" spans="8:15" ht="12.75" customHeight="1" x14ac:dyDescent="0.2">
      <c r="H825" s="3"/>
      <c r="I825" s="3"/>
      <c r="J825" s="3"/>
      <c r="K825" s="3"/>
      <c r="L825" s="3"/>
      <c r="M825" s="3"/>
      <c r="N825" s="3"/>
      <c r="O825" s="3"/>
    </row>
    <row r="826" spans="8:15" ht="12.75" customHeight="1" x14ac:dyDescent="0.2">
      <c r="H826" s="3"/>
      <c r="I826" s="3"/>
      <c r="J826" s="3"/>
      <c r="K826" s="3"/>
      <c r="L826" s="3"/>
      <c r="M826" s="3"/>
      <c r="N826" s="3"/>
      <c r="O826" s="3"/>
    </row>
    <row r="827" spans="8:15" ht="12.75" customHeight="1" x14ac:dyDescent="0.2">
      <c r="H827" s="3"/>
      <c r="I827" s="3"/>
      <c r="J827" s="3"/>
      <c r="K827" s="3"/>
      <c r="L827" s="3"/>
      <c r="M827" s="3"/>
      <c r="N827" s="3"/>
      <c r="O827" s="3"/>
    </row>
    <row r="828" spans="8:15" ht="12.75" customHeight="1" x14ac:dyDescent="0.2">
      <c r="H828" s="3"/>
      <c r="I828" s="3"/>
      <c r="J828" s="3"/>
      <c r="K828" s="3"/>
      <c r="L828" s="3"/>
      <c r="M828" s="3"/>
      <c r="N828" s="3"/>
      <c r="O828" s="3"/>
    </row>
    <row r="829" spans="8:15" ht="12.75" customHeight="1" x14ac:dyDescent="0.2">
      <c r="H829" s="3"/>
      <c r="I829" s="3"/>
      <c r="J829" s="3"/>
      <c r="K829" s="3"/>
      <c r="L829" s="3"/>
      <c r="M829" s="3"/>
      <c r="N829" s="3"/>
      <c r="O829" s="3"/>
    </row>
    <row r="830" spans="8:15" ht="12.75" customHeight="1" x14ac:dyDescent="0.2">
      <c r="H830" s="3"/>
      <c r="I830" s="3"/>
      <c r="J830" s="3"/>
      <c r="K830" s="3"/>
      <c r="L830" s="3"/>
      <c r="M830" s="3"/>
      <c r="N830" s="3"/>
      <c r="O830" s="3"/>
    </row>
    <row r="831" spans="8:15" ht="12.75" customHeight="1" x14ac:dyDescent="0.2">
      <c r="H831" s="3"/>
      <c r="I831" s="3"/>
      <c r="J831" s="3"/>
      <c r="K831" s="3"/>
      <c r="L831" s="3"/>
      <c r="M831" s="3"/>
      <c r="N831" s="3"/>
      <c r="O831" s="3"/>
    </row>
    <row r="832" spans="8:15" ht="12.75" customHeight="1" x14ac:dyDescent="0.2">
      <c r="H832" s="3"/>
      <c r="I832" s="3"/>
      <c r="J832" s="3"/>
      <c r="K832" s="3"/>
      <c r="L832" s="3"/>
      <c r="M832" s="3"/>
      <c r="N832" s="3"/>
      <c r="O832" s="3"/>
    </row>
    <row r="833" spans="8:15" ht="12.75" customHeight="1" x14ac:dyDescent="0.2">
      <c r="H833" s="3"/>
      <c r="I833" s="3"/>
      <c r="J833" s="3"/>
      <c r="K833" s="3"/>
      <c r="L833" s="3"/>
      <c r="M833" s="3"/>
      <c r="N833" s="3"/>
      <c r="O833" s="3"/>
    </row>
    <row r="834" spans="8:15" ht="12.75" customHeight="1" x14ac:dyDescent="0.2">
      <c r="H834" s="3"/>
      <c r="I834" s="3"/>
      <c r="J834" s="3"/>
      <c r="K834" s="3"/>
      <c r="L834" s="3"/>
      <c r="M834" s="3"/>
      <c r="N834" s="3"/>
      <c r="O834" s="3"/>
    </row>
    <row r="835" spans="8:15" ht="12.75" customHeight="1" x14ac:dyDescent="0.2">
      <c r="H835" s="3"/>
      <c r="I835" s="3"/>
      <c r="J835" s="3"/>
      <c r="K835" s="3"/>
      <c r="L835" s="3"/>
      <c r="M835" s="3"/>
      <c r="N835" s="3"/>
      <c r="O835" s="3"/>
    </row>
    <row r="836" spans="8:15" ht="12.75" customHeight="1" x14ac:dyDescent="0.2">
      <c r="H836" s="3"/>
      <c r="I836" s="3"/>
      <c r="J836" s="3"/>
      <c r="K836" s="3"/>
      <c r="L836" s="3"/>
      <c r="M836" s="3"/>
      <c r="N836" s="3"/>
      <c r="O836" s="3"/>
    </row>
    <row r="837" spans="8:15" ht="12.75" customHeight="1" x14ac:dyDescent="0.2">
      <c r="H837" s="3"/>
      <c r="I837" s="3"/>
      <c r="J837" s="3"/>
      <c r="K837" s="3"/>
      <c r="L837" s="3"/>
      <c r="M837" s="3"/>
      <c r="N837" s="3"/>
      <c r="O837" s="3"/>
    </row>
    <row r="838" spans="8:15" ht="12.75" customHeight="1" x14ac:dyDescent="0.2">
      <c r="H838" s="3"/>
      <c r="I838" s="3"/>
      <c r="J838" s="3"/>
      <c r="K838" s="3"/>
      <c r="L838" s="3"/>
      <c r="M838" s="3"/>
      <c r="N838" s="3"/>
      <c r="O838" s="3"/>
    </row>
    <row r="839" spans="8:15" ht="12.75" customHeight="1" x14ac:dyDescent="0.2">
      <c r="H839" s="3"/>
      <c r="I839" s="3"/>
      <c r="J839" s="3"/>
      <c r="K839" s="3"/>
      <c r="L839" s="3"/>
      <c r="M839" s="3"/>
      <c r="N839" s="3"/>
      <c r="O839" s="3"/>
    </row>
    <row r="840" spans="8:15" ht="12.75" customHeight="1" x14ac:dyDescent="0.2">
      <c r="H840" s="3"/>
      <c r="I840" s="3"/>
      <c r="J840" s="3"/>
      <c r="K840" s="3"/>
      <c r="L840" s="3"/>
      <c r="M840" s="3"/>
      <c r="N840" s="3"/>
      <c r="O840" s="3"/>
    </row>
    <row r="841" spans="8:15" ht="12.75" customHeight="1" x14ac:dyDescent="0.2">
      <c r="H841" s="3"/>
      <c r="I841" s="3"/>
      <c r="J841" s="3"/>
      <c r="K841" s="3"/>
      <c r="L841" s="3"/>
      <c r="M841" s="3"/>
      <c r="N841" s="3"/>
      <c r="O841" s="3"/>
    </row>
    <row r="842" spans="8:15" ht="12.75" customHeight="1" x14ac:dyDescent="0.2">
      <c r="H842" s="3"/>
      <c r="I842" s="3"/>
      <c r="J842" s="3"/>
      <c r="K842" s="3"/>
      <c r="L842" s="3"/>
      <c r="M842" s="3"/>
      <c r="N842" s="3"/>
      <c r="O842" s="3"/>
    </row>
    <row r="843" spans="8:15" ht="12.75" customHeight="1" x14ac:dyDescent="0.2">
      <c r="H843" s="3"/>
      <c r="I843" s="3"/>
      <c r="J843" s="3"/>
      <c r="K843" s="3"/>
      <c r="L843" s="3"/>
      <c r="M843" s="3"/>
      <c r="N843" s="3"/>
      <c r="O843" s="3"/>
    </row>
    <row r="844" spans="8:15" ht="12.75" customHeight="1" x14ac:dyDescent="0.2">
      <c r="H844" s="3"/>
      <c r="I844" s="3"/>
      <c r="J844" s="3"/>
      <c r="K844" s="3"/>
      <c r="L844" s="3"/>
      <c r="M844" s="3"/>
      <c r="N844" s="3"/>
      <c r="O844" s="3"/>
    </row>
    <row r="845" spans="8:15" ht="12.75" customHeight="1" x14ac:dyDescent="0.2">
      <c r="H845" s="3"/>
      <c r="I845" s="3"/>
      <c r="J845" s="3"/>
      <c r="K845" s="3"/>
      <c r="L845" s="3"/>
      <c r="M845" s="3"/>
      <c r="N845" s="3"/>
      <c r="O845" s="3"/>
    </row>
    <row r="846" spans="8:15" ht="12.75" customHeight="1" x14ac:dyDescent="0.2">
      <c r="H846" s="3"/>
      <c r="I846" s="3"/>
      <c r="J846" s="3"/>
      <c r="K846" s="3"/>
      <c r="L846" s="3"/>
      <c r="M846" s="3"/>
      <c r="N846" s="3"/>
      <c r="O846" s="3"/>
    </row>
    <row r="847" spans="8:15" ht="12.75" customHeight="1" x14ac:dyDescent="0.2">
      <c r="H847" s="3"/>
      <c r="I847" s="3"/>
      <c r="J847" s="3"/>
      <c r="K847" s="3"/>
      <c r="L847" s="3"/>
      <c r="M847" s="3"/>
      <c r="N847" s="3"/>
      <c r="O847" s="3"/>
    </row>
    <row r="848" spans="8:15" ht="12.75" customHeight="1" x14ac:dyDescent="0.2">
      <c r="H848" s="3"/>
      <c r="I848" s="3"/>
      <c r="J848" s="3"/>
      <c r="K848" s="3"/>
      <c r="L848" s="3"/>
      <c r="M848" s="3"/>
      <c r="N848" s="3"/>
      <c r="O848" s="3"/>
    </row>
    <row r="849" spans="8:15" ht="12.75" customHeight="1" x14ac:dyDescent="0.2">
      <c r="H849" s="3"/>
      <c r="I849" s="3"/>
      <c r="J849" s="3"/>
      <c r="K849" s="3"/>
      <c r="L849" s="3"/>
      <c r="M849" s="3"/>
      <c r="N849" s="3"/>
      <c r="O849" s="3"/>
    </row>
    <row r="850" spans="8:15" ht="12.75" customHeight="1" x14ac:dyDescent="0.2">
      <c r="H850" s="3"/>
      <c r="I850" s="3"/>
      <c r="J850" s="3"/>
      <c r="K850" s="3"/>
      <c r="L850" s="3"/>
      <c r="M850" s="3"/>
      <c r="N850" s="3"/>
      <c r="O850" s="3"/>
    </row>
    <row r="851" spans="8:15" ht="12.75" customHeight="1" x14ac:dyDescent="0.2">
      <c r="H851" s="3"/>
      <c r="I851" s="3"/>
      <c r="J851" s="3"/>
      <c r="K851" s="3"/>
      <c r="L851" s="3"/>
      <c r="M851" s="3"/>
      <c r="N851" s="3"/>
      <c r="O851" s="3"/>
    </row>
    <row r="852" spans="8:15" ht="12.75" customHeight="1" x14ac:dyDescent="0.2">
      <c r="H852" s="3"/>
      <c r="I852" s="3"/>
      <c r="J852" s="3"/>
      <c r="K852" s="3"/>
      <c r="L852" s="3"/>
      <c r="M852" s="3"/>
      <c r="N852" s="3"/>
      <c r="O852" s="3"/>
    </row>
    <row r="853" spans="8:15" ht="12.75" customHeight="1" x14ac:dyDescent="0.2">
      <c r="H853" s="3"/>
      <c r="I853" s="3"/>
      <c r="J853" s="3"/>
      <c r="K853" s="3"/>
      <c r="L853" s="3"/>
      <c r="M853" s="3"/>
      <c r="N853" s="3"/>
      <c r="O853" s="3"/>
    </row>
    <row r="854" spans="8:15" ht="12.75" customHeight="1" x14ac:dyDescent="0.2">
      <c r="H854" s="3"/>
      <c r="I854" s="3"/>
      <c r="J854" s="3"/>
      <c r="K854" s="3"/>
      <c r="L854" s="3"/>
      <c r="M854" s="3"/>
      <c r="N854" s="3"/>
      <c r="O854" s="3"/>
    </row>
    <row r="855" spans="8:15" ht="12.75" customHeight="1" x14ac:dyDescent="0.2">
      <c r="H855" s="3"/>
      <c r="I855" s="3"/>
      <c r="J855" s="3"/>
      <c r="K855" s="3"/>
      <c r="L855" s="3"/>
      <c r="M855" s="3"/>
      <c r="N855" s="3"/>
      <c r="O855" s="3"/>
    </row>
    <row r="856" spans="8:15" ht="12.75" customHeight="1" x14ac:dyDescent="0.2">
      <c r="H856" s="3"/>
      <c r="I856" s="3"/>
      <c r="J856" s="3"/>
      <c r="K856" s="3"/>
      <c r="L856" s="3"/>
      <c r="M856" s="3"/>
      <c r="N856" s="3"/>
      <c r="O856" s="3"/>
    </row>
    <row r="857" spans="8:15" ht="12.75" customHeight="1" x14ac:dyDescent="0.2">
      <c r="H857" s="3"/>
      <c r="I857" s="3"/>
      <c r="J857" s="3"/>
      <c r="K857" s="3"/>
      <c r="L857" s="3"/>
      <c r="M857" s="3"/>
      <c r="N857" s="3"/>
      <c r="O857" s="3"/>
    </row>
    <row r="858" spans="8:15" ht="12.75" customHeight="1" x14ac:dyDescent="0.2">
      <c r="H858" s="3"/>
      <c r="I858" s="3"/>
      <c r="J858" s="3"/>
      <c r="K858" s="3"/>
      <c r="L858" s="3"/>
      <c r="M858" s="3"/>
      <c r="N858" s="3"/>
      <c r="O858" s="3"/>
    </row>
    <row r="859" spans="8:15" ht="12.75" customHeight="1" x14ac:dyDescent="0.2">
      <c r="H859" s="3"/>
      <c r="I859" s="3"/>
      <c r="J859" s="3"/>
      <c r="K859" s="3"/>
      <c r="L859" s="3"/>
      <c r="M859" s="3"/>
      <c r="N859" s="3"/>
      <c r="O859" s="3"/>
    </row>
    <row r="860" spans="8:15" ht="12.75" customHeight="1" x14ac:dyDescent="0.2">
      <c r="H860" s="3"/>
      <c r="I860" s="3"/>
      <c r="J860" s="3"/>
      <c r="K860" s="3"/>
      <c r="L860" s="3"/>
      <c r="M860" s="3"/>
      <c r="N860" s="3"/>
      <c r="O860" s="3"/>
    </row>
    <row r="861" spans="8:15" ht="12.75" customHeight="1" x14ac:dyDescent="0.2">
      <c r="H861" s="3"/>
      <c r="I861" s="3"/>
      <c r="J861" s="3"/>
      <c r="K861" s="3"/>
      <c r="L861" s="3"/>
      <c r="M861" s="3"/>
      <c r="N861" s="3"/>
      <c r="O861" s="3"/>
    </row>
    <row r="862" spans="8:15" ht="12.75" customHeight="1" x14ac:dyDescent="0.2">
      <c r="H862" s="3"/>
      <c r="I862" s="3"/>
      <c r="J862" s="3"/>
      <c r="K862" s="3"/>
      <c r="L862" s="3"/>
      <c r="M862" s="3"/>
      <c r="N862" s="3"/>
      <c r="O862" s="3"/>
    </row>
    <row r="863" spans="8:15" ht="12.75" customHeight="1" x14ac:dyDescent="0.2">
      <c r="H863" s="3"/>
      <c r="I863" s="3"/>
      <c r="J863" s="3"/>
      <c r="K863" s="3"/>
      <c r="L863" s="3"/>
      <c r="M863" s="3"/>
      <c r="N863" s="3"/>
      <c r="O863" s="3"/>
    </row>
    <row r="864" spans="8:15" ht="12.75" customHeight="1" x14ac:dyDescent="0.2">
      <c r="H864" s="3"/>
      <c r="I864" s="3"/>
      <c r="J864" s="3"/>
      <c r="K864" s="3"/>
      <c r="L864" s="3"/>
      <c r="M864" s="3"/>
      <c r="N864" s="3"/>
      <c r="O864" s="3"/>
    </row>
    <row r="865" spans="8:15" ht="12.75" customHeight="1" x14ac:dyDescent="0.2">
      <c r="H865" s="3"/>
      <c r="I865" s="3"/>
      <c r="J865" s="3"/>
      <c r="K865" s="3"/>
      <c r="L865" s="3"/>
      <c r="M865" s="3"/>
      <c r="N865" s="3"/>
      <c r="O865" s="3"/>
    </row>
    <row r="866" spans="8:15" ht="12.75" customHeight="1" x14ac:dyDescent="0.2">
      <c r="H866" s="3"/>
      <c r="I866" s="3"/>
      <c r="J866" s="3"/>
      <c r="K866" s="3"/>
      <c r="L866" s="3"/>
      <c r="M866" s="3"/>
      <c r="N866" s="3"/>
      <c r="O866" s="3"/>
    </row>
    <row r="867" spans="8:15" ht="12.75" customHeight="1" x14ac:dyDescent="0.2">
      <c r="H867" s="3"/>
      <c r="I867" s="3"/>
      <c r="J867" s="3"/>
      <c r="K867" s="3"/>
      <c r="L867" s="3"/>
      <c r="M867" s="3"/>
      <c r="N867" s="3"/>
      <c r="O867" s="3"/>
    </row>
    <row r="868" spans="8:15" ht="12.75" customHeight="1" x14ac:dyDescent="0.2">
      <c r="H868" s="3"/>
      <c r="I868" s="3"/>
      <c r="J868" s="3"/>
      <c r="K868" s="3"/>
      <c r="L868" s="3"/>
      <c r="M868" s="3"/>
      <c r="N868" s="3"/>
      <c r="O868" s="3"/>
    </row>
    <row r="869" spans="8:15" ht="12.75" customHeight="1" x14ac:dyDescent="0.2">
      <c r="H869" s="3"/>
      <c r="I869" s="3"/>
      <c r="J869" s="3"/>
      <c r="K869" s="3"/>
      <c r="L869" s="3"/>
      <c r="M869" s="3"/>
      <c r="N869" s="3"/>
      <c r="O869" s="3"/>
    </row>
    <row r="870" spans="8:15" ht="12.75" customHeight="1" x14ac:dyDescent="0.2">
      <c r="H870" s="3"/>
      <c r="I870" s="3"/>
      <c r="J870" s="3"/>
      <c r="K870" s="3"/>
      <c r="L870" s="3"/>
      <c r="M870" s="3"/>
      <c r="N870" s="3"/>
      <c r="O870" s="3"/>
    </row>
    <row r="871" spans="8:15" ht="12.75" customHeight="1" x14ac:dyDescent="0.2">
      <c r="H871" s="3"/>
      <c r="I871" s="3"/>
      <c r="J871" s="3"/>
      <c r="K871" s="3"/>
      <c r="L871" s="3"/>
      <c r="M871" s="3"/>
      <c r="N871" s="3"/>
      <c r="O871" s="3"/>
    </row>
    <row r="872" spans="8:15" ht="12.75" customHeight="1" x14ac:dyDescent="0.2">
      <c r="H872" s="3"/>
      <c r="I872" s="3"/>
      <c r="J872" s="3"/>
      <c r="K872" s="3"/>
      <c r="L872" s="3"/>
      <c r="M872" s="3"/>
      <c r="N872" s="3"/>
      <c r="O872" s="3"/>
    </row>
    <row r="873" spans="8:15" ht="12.75" customHeight="1" x14ac:dyDescent="0.2">
      <c r="H873" s="3"/>
      <c r="I873" s="3"/>
      <c r="J873" s="3"/>
      <c r="K873" s="3"/>
      <c r="L873" s="3"/>
      <c r="M873" s="3"/>
      <c r="N873" s="3"/>
      <c r="O873" s="3"/>
    </row>
    <row r="874" spans="8:15" ht="12.75" customHeight="1" x14ac:dyDescent="0.2">
      <c r="H874" s="3"/>
      <c r="I874" s="3"/>
      <c r="J874" s="3"/>
      <c r="K874" s="3"/>
      <c r="L874" s="3"/>
      <c r="M874" s="3"/>
      <c r="N874" s="3"/>
      <c r="O874" s="3"/>
    </row>
    <row r="875" spans="8:15" ht="12.75" customHeight="1" x14ac:dyDescent="0.2">
      <c r="H875" s="3"/>
      <c r="I875" s="3"/>
      <c r="J875" s="3"/>
      <c r="K875" s="3"/>
      <c r="L875" s="3"/>
      <c r="M875" s="3"/>
      <c r="N875" s="3"/>
      <c r="O875" s="3"/>
    </row>
    <row r="876" spans="8:15" ht="12.75" customHeight="1" x14ac:dyDescent="0.2">
      <c r="H876" s="3"/>
      <c r="I876" s="3"/>
      <c r="J876" s="3"/>
      <c r="K876" s="3"/>
      <c r="L876" s="3"/>
      <c r="M876" s="3"/>
      <c r="N876" s="3"/>
      <c r="O876" s="3"/>
    </row>
    <row r="877" spans="8:15" ht="12.75" customHeight="1" x14ac:dyDescent="0.2">
      <c r="H877" s="3"/>
      <c r="I877" s="3"/>
      <c r="J877" s="3"/>
      <c r="K877" s="3"/>
      <c r="L877" s="3"/>
      <c r="M877" s="3"/>
      <c r="N877" s="3"/>
      <c r="O877" s="3"/>
    </row>
    <row r="878" spans="8:15" ht="12.75" customHeight="1" x14ac:dyDescent="0.2">
      <c r="H878" s="3"/>
      <c r="I878" s="3"/>
      <c r="J878" s="3"/>
      <c r="K878" s="3"/>
      <c r="L878" s="3"/>
      <c r="M878" s="3"/>
      <c r="N878" s="3"/>
      <c r="O878" s="3"/>
    </row>
    <row r="879" spans="8:15" ht="12.75" customHeight="1" x14ac:dyDescent="0.2">
      <c r="H879" s="3"/>
      <c r="I879" s="3"/>
      <c r="J879" s="3"/>
      <c r="K879" s="3"/>
      <c r="L879" s="3"/>
      <c r="M879" s="3"/>
      <c r="N879" s="3"/>
      <c r="O879" s="3"/>
    </row>
    <row r="880" spans="8:15" ht="12.75" customHeight="1" x14ac:dyDescent="0.2">
      <c r="H880" s="3"/>
      <c r="I880" s="3"/>
      <c r="J880" s="3"/>
      <c r="K880" s="3"/>
      <c r="L880" s="3"/>
      <c r="M880" s="3"/>
      <c r="N880" s="3"/>
      <c r="O880" s="3"/>
    </row>
    <row r="881" spans="8:15" ht="12.75" customHeight="1" x14ac:dyDescent="0.2">
      <c r="H881" s="3"/>
      <c r="I881" s="3"/>
      <c r="J881" s="3"/>
      <c r="K881" s="3"/>
      <c r="L881" s="3"/>
      <c r="M881" s="3"/>
      <c r="N881" s="3"/>
      <c r="O881" s="3"/>
    </row>
    <row r="882" spans="8:15" ht="12.75" customHeight="1" x14ac:dyDescent="0.2">
      <c r="H882" s="3"/>
      <c r="I882" s="3"/>
      <c r="J882" s="3"/>
      <c r="K882" s="3"/>
      <c r="L882" s="3"/>
      <c r="M882" s="3"/>
      <c r="N882" s="3"/>
      <c r="O882" s="3"/>
    </row>
    <row r="883" spans="8:15" ht="12.75" customHeight="1" x14ac:dyDescent="0.2">
      <c r="H883" s="3"/>
      <c r="I883" s="3"/>
      <c r="J883" s="3"/>
      <c r="K883" s="3"/>
      <c r="L883" s="3"/>
      <c r="M883" s="3"/>
      <c r="N883" s="3"/>
      <c r="O883" s="3"/>
    </row>
    <row r="884" spans="8:15" ht="12.75" customHeight="1" x14ac:dyDescent="0.2">
      <c r="H884" s="3"/>
      <c r="I884" s="3"/>
      <c r="J884" s="3"/>
      <c r="K884" s="3"/>
      <c r="L884" s="3"/>
      <c r="M884" s="3"/>
      <c r="N884" s="3"/>
      <c r="O884" s="3"/>
    </row>
    <row r="885" spans="8:15" ht="12.75" customHeight="1" x14ac:dyDescent="0.2">
      <c r="H885" s="3"/>
      <c r="I885" s="3"/>
      <c r="J885" s="3"/>
      <c r="K885" s="3"/>
      <c r="L885" s="3"/>
      <c r="M885" s="3"/>
      <c r="N885" s="3"/>
      <c r="O885" s="3"/>
    </row>
    <row r="886" spans="8:15" ht="12.75" customHeight="1" x14ac:dyDescent="0.2">
      <c r="H886" s="3"/>
      <c r="I886" s="3"/>
      <c r="J886" s="3"/>
      <c r="K886" s="3"/>
      <c r="L886" s="3"/>
      <c r="M886" s="3"/>
      <c r="N886" s="3"/>
      <c r="O886" s="3"/>
    </row>
    <row r="887" spans="8:15" ht="12.75" customHeight="1" x14ac:dyDescent="0.2">
      <c r="H887" s="3"/>
      <c r="I887" s="3"/>
      <c r="J887" s="3"/>
      <c r="K887" s="3"/>
      <c r="L887" s="3"/>
      <c r="M887" s="3"/>
      <c r="N887" s="3"/>
      <c r="O887" s="3"/>
    </row>
    <row r="888" spans="8:15" ht="12.75" customHeight="1" x14ac:dyDescent="0.2">
      <c r="H888" s="3"/>
      <c r="I888" s="3"/>
      <c r="J888" s="3"/>
      <c r="K888" s="3"/>
      <c r="L888" s="3"/>
      <c r="M888" s="3"/>
      <c r="N888" s="3"/>
      <c r="O888" s="3"/>
    </row>
    <row r="889" spans="8:15" ht="12.75" customHeight="1" x14ac:dyDescent="0.2">
      <c r="H889" s="3"/>
      <c r="I889" s="3"/>
      <c r="J889" s="3"/>
      <c r="K889" s="3"/>
      <c r="L889" s="3"/>
      <c r="M889" s="3"/>
      <c r="N889" s="3"/>
      <c r="O889" s="3"/>
    </row>
    <row r="890" spans="8:15" ht="12.75" customHeight="1" x14ac:dyDescent="0.2">
      <c r="H890" s="3"/>
      <c r="I890" s="3"/>
      <c r="J890" s="3"/>
      <c r="K890" s="3"/>
      <c r="L890" s="3"/>
      <c r="M890" s="3"/>
      <c r="N890" s="3"/>
      <c r="O890" s="3"/>
    </row>
    <row r="891" spans="8:15" ht="12.75" customHeight="1" x14ac:dyDescent="0.2">
      <c r="H891" s="3"/>
      <c r="I891" s="3"/>
      <c r="J891" s="3"/>
      <c r="K891" s="3"/>
      <c r="L891" s="3"/>
      <c r="M891" s="3"/>
      <c r="N891" s="3"/>
      <c r="O891" s="3"/>
    </row>
    <row r="892" spans="8:15" ht="12.75" customHeight="1" x14ac:dyDescent="0.2">
      <c r="H892" s="3"/>
      <c r="I892" s="3"/>
      <c r="J892" s="3"/>
      <c r="K892" s="3"/>
      <c r="L892" s="3"/>
      <c r="M892" s="3"/>
      <c r="N892" s="3"/>
      <c r="O892" s="3"/>
    </row>
    <row r="893" spans="8:15" ht="12.75" customHeight="1" x14ac:dyDescent="0.2">
      <c r="H893" s="3"/>
      <c r="I893" s="3"/>
      <c r="J893" s="3"/>
      <c r="K893" s="3"/>
      <c r="L893" s="3"/>
      <c r="M893" s="3"/>
      <c r="N893" s="3"/>
      <c r="O893" s="3"/>
    </row>
    <row r="894" spans="8:15" ht="12.75" customHeight="1" x14ac:dyDescent="0.2">
      <c r="H894" s="3"/>
      <c r="I894" s="3"/>
      <c r="J894" s="3"/>
      <c r="K894" s="3"/>
      <c r="L894" s="3"/>
      <c r="M894" s="3"/>
      <c r="N894" s="3"/>
      <c r="O894" s="3"/>
    </row>
    <row r="895" spans="8:15" ht="12.75" customHeight="1" x14ac:dyDescent="0.2">
      <c r="H895" s="3"/>
      <c r="I895" s="3"/>
      <c r="J895" s="3"/>
      <c r="K895" s="3"/>
      <c r="L895" s="3"/>
      <c r="M895" s="3"/>
      <c r="N895" s="3"/>
      <c r="O895" s="3"/>
    </row>
    <row r="896" spans="8:15" ht="12.75" customHeight="1" x14ac:dyDescent="0.2">
      <c r="H896" s="3"/>
      <c r="I896" s="3"/>
      <c r="J896" s="3"/>
      <c r="K896" s="3"/>
      <c r="L896" s="3"/>
      <c r="M896" s="3"/>
      <c r="N896" s="3"/>
      <c r="O896" s="3"/>
    </row>
    <row r="897" spans="8:15" ht="12.75" customHeight="1" x14ac:dyDescent="0.2">
      <c r="H897" s="3"/>
      <c r="I897" s="3"/>
      <c r="J897" s="3"/>
      <c r="K897" s="3"/>
      <c r="L897" s="3"/>
      <c r="M897" s="3"/>
      <c r="N897" s="3"/>
      <c r="O897" s="3"/>
    </row>
    <row r="898" spans="8:15" ht="12.75" customHeight="1" x14ac:dyDescent="0.2">
      <c r="H898" s="3"/>
      <c r="I898" s="3"/>
      <c r="J898" s="3"/>
      <c r="K898" s="3"/>
      <c r="L898" s="3"/>
      <c r="M898" s="3"/>
      <c r="N898" s="3"/>
      <c r="O898" s="3"/>
    </row>
    <row r="899" spans="8:15" ht="12.75" customHeight="1" x14ac:dyDescent="0.2">
      <c r="H899" s="3"/>
      <c r="I899" s="3"/>
      <c r="J899" s="3"/>
      <c r="K899" s="3"/>
      <c r="L899" s="3"/>
      <c r="M899" s="3"/>
      <c r="N899" s="3"/>
      <c r="O899" s="3"/>
    </row>
    <row r="900" spans="8:15" ht="12.75" customHeight="1" x14ac:dyDescent="0.2">
      <c r="H900" s="3"/>
      <c r="I900" s="3"/>
      <c r="J900" s="3"/>
      <c r="K900" s="3"/>
      <c r="L900" s="3"/>
      <c r="M900" s="3"/>
      <c r="N900" s="3"/>
      <c r="O900" s="3"/>
    </row>
    <row r="901" spans="8:15" ht="12.75" customHeight="1" x14ac:dyDescent="0.2">
      <c r="H901" s="3"/>
      <c r="I901" s="3"/>
      <c r="J901" s="3"/>
      <c r="K901" s="3"/>
      <c r="L901" s="3"/>
      <c r="M901" s="3"/>
      <c r="N901" s="3"/>
      <c r="O901" s="3"/>
    </row>
    <row r="902" spans="8:15" ht="12.75" customHeight="1" x14ac:dyDescent="0.2">
      <c r="H902" s="3"/>
      <c r="I902" s="3"/>
      <c r="J902" s="3"/>
      <c r="K902" s="3"/>
      <c r="L902" s="3"/>
      <c r="M902" s="3"/>
      <c r="N902" s="3"/>
      <c r="O902" s="3"/>
    </row>
    <row r="903" spans="8:15" ht="12.75" customHeight="1" x14ac:dyDescent="0.2">
      <c r="H903" s="3"/>
      <c r="I903" s="3"/>
      <c r="J903" s="3"/>
      <c r="K903" s="3"/>
      <c r="L903" s="3"/>
      <c r="M903" s="3"/>
      <c r="N903" s="3"/>
      <c r="O903" s="3"/>
    </row>
    <row r="904" spans="8:15" ht="12.75" customHeight="1" x14ac:dyDescent="0.2">
      <c r="H904" s="3"/>
      <c r="I904" s="3"/>
      <c r="J904" s="3"/>
      <c r="K904" s="3"/>
      <c r="L904" s="3"/>
      <c r="M904" s="3"/>
      <c r="N904" s="3"/>
      <c r="O904" s="3"/>
    </row>
    <row r="905" spans="8:15" ht="12.75" customHeight="1" x14ac:dyDescent="0.2">
      <c r="H905" s="3"/>
      <c r="I905" s="3"/>
      <c r="J905" s="3"/>
      <c r="K905" s="3"/>
      <c r="L905" s="3"/>
      <c r="M905" s="3"/>
      <c r="N905" s="3"/>
      <c r="O905" s="3"/>
    </row>
    <row r="906" spans="8:15" ht="12.75" customHeight="1" x14ac:dyDescent="0.2">
      <c r="H906" s="3"/>
      <c r="I906" s="3"/>
      <c r="J906" s="3"/>
      <c r="K906" s="3"/>
      <c r="L906" s="3"/>
      <c r="M906" s="3"/>
      <c r="N906" s="3"/>
      <c r="O906" s="3"/>
    </row>
    <row r="907" spans="8:15" ht="12.75" customHeight="1" x14ac:dyDescent="0.2">
      <c r="H907" s="3"/>
      <c r="I907" s="3"/>
      <c r="J907" s="3"/>
      <c r="K907" s="3"/>
      <c r="L907" s="3"/>
      <c r="M907" s="3"/>
      <c r="N907" s="3"/>
      <c r="O907" s="3"/>
    </row>
    <row r="908" spans="8:15" ht="12.75" customHeight="1" x14ac:dyDescent="0.2">
      <c r="H908" s="3"/>
      <c r="I908" s="3"/>
      <c r="J908" s="3"/>
      <c r="K908" s="3"/>
      <c r="L908" s="3"/>
      <c r="M908" s="3"/>
      <c r="N908" s="3"/>
      <c r="O908" s="3"/>
    </row>
    <row r="909" spans="8:15" ht="12.75" customHeight="1" x14ac:dyDescent="0.2">
      <c r="H909" s="3"/>
      <c r="I909" s="3"/>
      <c r="J909" s="3"/>
      <c r="K909" s="3"/>
      <c r="L909" s="3"/>
      <c r="M909" s="3"/>
      <c r="N909" s="3"/>
      <c r="O909" s="3"/>
    </row>
    <row r="910" spans="8:15" ht="12.75" customHeight="1" x14ac:dyDescent="0.2">
      <c r="H910" s="3"/>
      <c r="I910" s="3"/>
      <c r="J910" s="3"/>
      <c r="K910" s="3"/>
      <c r="L910" s="3"/>
      <c r="M910" s="3"/>
      <c r="N910" s="3"/>
      <c r="O910" s="3"/>
    </row>
    <row r="911" spans="8:15" ht="12.75" customHeight="1" x14ac:dyDescent="0.2">
      <c r="H911" s="3"/>
      <c r="I911" s="3"/>
      <c r="J911" s="3"/>
      <c r="K911" s="3"/>
      <c r="L911" s="3"/>
      <c r="M911" s="3"/>
      <c r="N911" s="3"/>
      <c r="O911" s="3"/>
    </row>
    <row r="912" spans="8:15" ht="12.75" customHeight="1" x14ac:dyDescent="0.2">
      <c r="H912" s="3"/>
      <c r="I912" s="3"/>
      <c r="J912" s="3"/>
      <c r="K912" s="3"/>
      <c r="L912" s="3"/>
      <c r="M912" s="3"/>
      <c r="N912" s="3"/>
      <c r="O912" s="3"/>
    </row>
    <row r="913" spans="8:15" ht="12.75" customHeight="1" x14ac:dyDescent="0.2">
      <c r="H913" s="3"/>
      <c r="I913" s="3"/>
      <c r="J913" s="3"/>
      <c r="K913" s="3"/>
      <c r="L913" s="3"/>
      <c r="M913" s="3"/>
      <c r="N913" s="3"/>
      <c r="O913" s="3"/>
    </row>
    <row r="914" spans="8:15" ht="12.75" customHeight="1" x14ac:dyDescent="0.2">
      <c r="H914" s="3"/>
      <c r="I914" s="3"/>
      <c r="J914" s="3"/>
      <c r="K914" s="3"/>
      <c r="L914" s="3"/>
      <c r="M914" s="3"/>
      <c r="N914" s="3"/>
      <c r="O914" s="3"/>
    </row>
    <row r="915" spans="8:15" ht="12.75" customHeight="1" x14ac:dyDescent="0.2">
      <c r="H915" s="3"/>
      <c r="I915" s="3"/>
      <c r="J915" s="3"/>
      <c r="K915" s="3"/>
      <c r="L915" s="3"/>
      <c r="M915" s="3"/>
      <c r="N915" s="3"/>
      <c r="O915" s="3"/>
    </row>
    <row r="916" spans="8:15" ht="12.75" customHeight="1" x14ac:dyDescent="0.2">
      <c r="H916" s="3"/>
      <c r="I916" s="3"/>
      <c r="J916" s="3"/>
      <c r="K916" s="3"/>
      <c r="L916" s="3"/>
      <c r="M916" s="3"/>
      <c r="N916" s="3"/>
      <c r="O916" s="3"/>
    </row>
    <row r="917" spans="8:15" ht="12.75" customHeight="1" x14ac:dyDescent="0.2">
      <c r="H917" s="3"/>
      <c r="I917" s="3"/>
      <c r="J917" s="3"/>
      <c r="K917" s="3"/>
      <c r="L917" s="3"/>
      <c r="M917" s="3"/>
      <c r="N917" s="3"/>
      <c r="O917" s="3"/>
    </row>
    <row r="918" spans="8:15" ht="12.75" customHeight="1" x14ac:dyDescent="0.2">
      <c r="H918" s="3"/>
      <c r="I918" s="3"/>
      <c r="J918" s="3"/>
      <c r="K918" s="3"/>
      <c r="L918" s="3"/>
      <c r="M918" s="3"/>
      <c r="N918" s="3"/>
      <c r="O918" s="3"/>
    </row>
    <row r="919" spans="8:15" ht="12.75" customHeight="1" x14ac:dyDescent="0.2">
      <c r="H919" s="3"/>
      <c r="I919" s="3"/>
      <c r="J919" s="3"/>
      <c r="K919" s="3"/>
      <c r="L919" s="3"/>
      <c r="M919" s="3"/>
      <c r="N919" s="3"/>
      <c r="O919" s="3"/>
    </row>
    <row r="920" spans="8:15" ht="12.75" customHeight="1" x14ac:dyDescent="0.2">
      <c r="H920" s="3"/>
      <c r="I920" s="3"/>
      <c r="J920" s="3"/>
      <c r="K920" s="3"/>
      <c r="L920" s="3"/>
      <c r="M920" s="3"/>
      <c r="N920" s="3"/>
      <c r="O920" s="3"/>
    </row>
    <row r="921" spans="8:15" ht="12.75" customHeight="1" x14ac:dyDescent="0.2">
      <c r="H921" s="3"/>
      <c r="I921" s="3"/>
      <c r="J921" s="3"/>
      <c r="K921" s="3"/>
      <c r="L921" s="3"/>
      <c r="M921" s="3"/>
      <c r="N921" s="3"/>
      <c r="O921" s="3"/>
    </row>
    <row r="922" spans="8:15" ht="12.75" customHeight="1" x14ac:dyDescent="0.2">
      <c r="H922" s="3"/>
      <c r="I922" s="3"/>
      <c r="J922" s="3"/>
      <c r="K922" s="3"/>
      <c r="L922" s="3"/>
      <c r="M922" s="3"/>
      <c r="N922" s="3"/>
      <c r="O922" s="3"/>
    </row>
    <row r="923" spans="8:15" ht="12.75" customHeight="1" x14ac:dyDescent="0.2">
      <c r="H923" s="3"/>
      <c r="I923" s="3"/>
      <c r="J923" s="3"/>
      <c r="K923" s="3"/>
      <c r="L923" s="3"/>
      <c r="M923" s="3"/>
      <c r="N923" s="3"/>
      <c r="O923" s="3"/>
    </row>
    <row r="924" spans="8:15" ht="12.75" customHeight="1" x14ac:dyDescent="0.2">
      <c r="H924" s="3"/>
      <c r="I924" s="3"/>
      <c r="J924" s="3"/>
      <c r="K924" s="3"/>
      <c r="L924" s="3"/>
      <c r="M924" s="3"/>
      <c r="N924" s="3"/>
      <c r="O924" s="3"/>
    </row>
    <row r="925" spans="8:15" ht="12.75" customHeight="1" x14ac:dyDescent="0.2">
      <c r="H925" s="3"/>
      <c r="I925" s="3"/>
      <c r="J925" s="3"/>
      <c r="K925" s="3"/>
      <c r="L925" s="3"/>
      <c r="M925" s="3"/>
      <c r="N925" s="3"/>
      <c r="O925" s="3"/>
    </row>
    <row r="926" spans="8:15" ht="12.75" customHeight="1" x14ac:dyDescent="0.2">
      <c r="H926" s="3"/>
      <c r="I926" s="3"/>
      <c r="J926" s="3"/>
      <c r="K926" s="3"/>
      <c r="L926" s="3"/>
      <c r="M926" s="3"/>
      <c r="N926" s="3"/>
      <c r="O926" s="3"/>
    </row>
    <row r="927" spans="8:15" ht="12.75" customHeight="1" x14ac:dyDescent="0.2">
      <c r="H927" s="3"/>
      <c r="I927" s="3"/>
      <c r="J927" s="3"/>
      <c r="K927" s="3"/>
      <c r="L927" s="3"/>
      <c r="M927" s="3"/>
      <c r="N927" s="3"/>
      <c r="O927" s="3"/>
    </row>
    <row r="928" spans="8:15" ht="12.75" customHeight="1" x14ac:dyDescent="0.2">
      <c r="H928" s="3"/>
      <c r="I928" s="3"/>
      <c r="J928" s="3"/>
      <c r="K928" s="3"/>
      <c r="L928" s="3"/>
      <c r="M928" s="3"/>
      <c r="N928" s="3"/>
      <c r="O928" s="3"/>
    </row>
    <row r="929" spans="8:15" ht="12.75" customHeight="1" x14ac:dyDescent="0.2">
      <c r="H929" s="3"/>
      <c r="I929" s="3"/>
      <c r="J929" s="3"/>
      <c r="K929" s="3"/>
      <c r="L929" s="3"/>
      <c r="M929" s="3"/>
      <c r="N929" s="3"/>
      <c r="O929" s="3"/>
    </row>
    <row r="930" spans="8:15" ht="12.75" customHeight="1" x14ac:dyDescent="0.2">
      <c r="H930" s="3"/>
      <c r="I930" s="3"/>
      <c r="J930" s="3"/>
      <c r="K930" s="3"/>
      <c r="L930" s="3"/>
      <c r="M930" s="3"/>
      <c r="N930" s="3"/>
      <c r="O930" s="3"/>
    </row>
    <row r="931" spans="8:15" ht="12.75" customHeight="1" x14ac:dyDescent="0.2">
      <c r="H931" s="3"/>
      <c r="I931" s="3"/>
      <c r="J931" s="3"/>
      <c r="K931" s="3"/>
      <c r="L931" s="3"/>
      <c r="M931" s="3"/>
      <c r="N931" s="3"/>
      <c r="O931" s="3"/>
    </row>
    <row r="932" spans="8:15" ht="12.75" customHeight="1" x14ac:dyDescent="0.2">
      <c r="H932" s="3"/>
      <c r="I932" s="3"/>
      <c r="J932" s="3"/>
      <c r="K932" s="3"/>
      <c r="L932" s="3"/>
      <c r="M932" s="3"/>
      <c r="N932" s="3"/>
      <c r="O932" s="3"/>
    </row>
    <row r="933" spans="8:15" ht="12.75" customHeight="1" x14ac:dyDescent="0.2">
      <c r="H933" s="3"/>
      <c r="I933" s="3"/>
      <c r="J933" s="3"/>
      <c r="K933" s="3"/>
      <c r="L933" s="3"/>
      <c r="M933" s="3"/>
      <c r="N933" s="3"/>
      <c r="O933" s="3"/>
    </row>
    <row r="934" spans="8:15" ht="12.75" customHeight="1" x14ac:dyDescent="0.2">
      <c r="H934" s="3"/>
      <c r="I934" s="3"/>
      <c r="J934" s="3"/>
      <c r="K934" s="3"/>
      <c r="L934" s="3"/>
      <c r="M934" s="3"/>
      <c r="N934" s="3"/>
      <c r="O934" s="3"/>
    </row>
    <row r="935" spans="8:15" ht="12.75" customHeight="1" x14ac:dyDescent="0.2">
      <c r="H935" s="3"/>
      <c r="I935" s="3"/>
      <c r="J935" s="3"/>
      <c r="K935" s="3"/>
      <c r="L935" s="3"/>
      <c r="M935" s="3"/>
      <c r="N935" s="3"/>
      <c r="O935" s="3"/>
    </row>
    <row r="936" spans="8:15" ht="12.75" customHeight="1" x14ac:dyDescent="0.2">
      <c r="H936" s="3"/>
      <c r="I936" s="3"/>
      <c r="J936" s="3"/>
      <c r="K936" s="3"/>
      <c r="L936" s="3"/>
      <c r="M936" s="3"/>
      <c r="N936" s="3"/>
      <c r="O936" s="3"/>
    </row>
    <row r="937" spans="8:15" ht="12.75" customHeight="1" x14ac:dyDescent="0.2">
      <c r="H937" s="3"/>
      <c r="I937" s="3"/>
      <c r="J937" s="3"/>
      <c r="K937" s="3"/>
      <c r="L937" s="3"/>
      <c r="M937" s="3"/>
      <c r="N937" s="3"/>
      <c r="O937" s="3"/>
    </row>
    <row r="938" spans="8:15" ht="12.75" customHeight="1" x14ac:dyDescent="0.2">
      <c r="H938" s="3"/>
      <c r="I938" s="3"/>
      <c r="J938" s="3"/>
      <c r="K938" s="3"/>
      <c r="L938" s="3"/>
      <c r="M938" s="3"/>
      <c r="N938" s="3"/>
      <c r="O938" s="3"/>
    </row>
    <row r="939" spans="8:15" ht="12.75" customHeight="1" x14ac:dyDescent="0.2">
      <c r="H939" s="3"/>
      <c r="I939" s="3"/>
      <c r="J939" s="3"/>
      <c r="K939" s="3"/>
      <c r="L939" s="3"/>
      <c r="M939" s="3"/>
      <c r="N939" s="3"/>
      <c r="O939" s="3"/>
    </row>
    <row r="940" spans="8:15" ht="12.75" customHeight="1" x14ac:dyDescent="0.2">
      <c r="H940" s="3"/>
      <c r="I940" s="3"/>
      <c r="J940" s="3"/>
      <c r="K940" s="3"/>
      <c r="L940" s="3"/>
      <c r="M940" s="3"/>
      <c r="N940" s="3"/>
      <c r="O940" s="3"/>
    </row>
    <row r="941" spans="8:15" ht="12.75" customHeight="1" x14ac:dyDescent="0.2">
      <c r="H941" s="3"/>
      <c r="I941" s="3"/>
      <c r="J941" s="3"/>
      <c r="K941" s="3"/>
      <c r="L941" s="3"/>
      <c r="M941" s="3"/>
      <c r="N941" s="3"/>
      <c r="O941" s="3"/>
    </row>
    <row r="942" spans="8:15" ht="12.75" customHeight="1" x14ac:dyDescent="0.2">
      <c r="H942" s="3"/>
      <c r="I942" s="3"/>
      <c r="J942" s="3"/>
      <c r="K942" s="3"/>
      <c r="L942" s="3"/>
      <c r="M942" s="3"/>
      <c r="N942" s="3"/>
      <c r="O942" s="3"/>
    </row>
    <row r="943" spans="8:15" ht="12.75" customHeight="1" x14ac:dyDescent="0.2">
      <c r="H943" s="3"/>
      <c r="I943" s="3"/>
      <c r="J943" s="3"/>
      <c r="K943" s="3"/>
      <c r="L943" s="3"/>
      <c r="M943" s="3"/>
      <c r="N943" s="3"/>
      <c r="O943" s="3"/>
    </row>
    <row r="944" spans="8:15" ht="12.75" customHeight="1" x14ac:dyDescent="0.2">
      <c r="H944" s="3"/>
      <c r="I944" s="3"/>
      <c r="J944" s="3"/>
      <c r="K944" s="3"/>
      <c r="L944" s="3"/>
      <c r="M944" s="3"/>
      <c r="N944" s="3"/>
      <c r="O944" s="3"/>
    </row>
    <row r="945" spans="8:15" ht="12.75" customHeight="1" x14ac:dyDescent="0.2">
      <c r="H945" s="3"/>
      <c r="I945" s="3"/>
      <c r="J945" s="3"/>
      <c r="K945" s="3"/>
      <c r="L945" s="3"/>
      <c r="M945" s="3"/>
      <c r="N945" s="3"/>
      <c r="O945" s="3"/>
    </row>
    <row r="946" spans="8:15" ht="12.75" customHeight="1" x14ac:dyDescent="0.2">
      <c r="H946" s="3"/>
      <c r="I946" s="3"/>
      <c r="J946" s="3"/>
      <c r="K946" s="3"/>
      <c r="L946" s="3"/>
      <c r="M946" s="3"/>
      <c r="N946" s="3"/>
      <c r="O946" s="3"/>
    </row>
    <row r="947" spans="8:15" ht="12.75" customHeight="1" x14ac:dyDescent="0.2">
      <c r="H947" s="3"/>
      <c r="I947" s="3"/>
      <c r="J947" s="3"/>
      <c r="K947" s="3"/>
      <c r="L947" s="3"/>
      <c r="M947" s="3"/>
      <c r="N947" s="3"/>
      <c r="O947" s="3"/>
    </row>
    <row r="948" spans="8:15" ht="12.75" customHeight="1" x14ac:dyDescent="0.2">
      <c r="H948" s="3"/>
      <c r="I948" s="3"/>
      <c r="J948" s="3"/>
      <c r="K948" s="3"/>
      <c r="L948" s="3"/>
      <c r="M948" s="3"/>
      <c r="N948" s="3"/>
      <c r="O948" s="3"/>
    </row>
    <row r="949" spans="8:15" ht="12.75" customHeight="1" x14ac:dyDescent="0.2">
      <c r="H949" s="3"/>
      <c r="I949" s="3"/>
      <c r="J949" s="3"/>
      <c r="K949" s="3"/>
      <c r="L949" s="3"/>
      <c r="M949" s="3"/>
      <c r="N949" s="3"/>
      <c r="O949" s="3"/>
    </row>
    <row r="950" spans="8:15" ht="12.75" customHeight="1" x14ac:dyDescent="0.2">
      <c r="H950" s="3"/>
      <c r="I950" s="3"/>
      <c r="J950" s="3"/>
      <c r="K950" s="3"/>
      <c r="L950" s="3"/>
      <c r="M950" s="3"/>
      <c r="N950" s="3"/>
      <c r="O950" s="3"/>
    </row>
    <row r="951" spans="8:15" ht="12.75" customHeight="1" x14ac:dyDescent="0.2">
      <c r="H951" s="3"/>
      <c r="I951" s="3"/>
      <c r="J951" s="3"/>
      <c r="K951" s="3"/>
      <c r="L951" s="3"/>
      <c r="M951" s="3"/>
      <c r="N951" s="3"/>
      <c r="O951" s="3"/>
    </row>
    <row r="952" spans="8:15" ht="12.75" customHeight="1" x14ac:dyDescent="0.2">
      <c r="H952" s="3"/>
      <c r="I952" s="3"/>
      <c r="J952" s="3"/>
      <c r="K952" s="3"/>
      <c r="L952" s="3"/>
      <c r="M952" s="3"/>
      <c r="N952" s="3"/>
      <c r="O952" s="3"/>
    </row>
    <row r="953" spans="8:15" ht="12.75" customHeight="1" x14ac:dyDescent="0.2">
      <c r="H953" s="3"/>
      <c r="I953" s="3"/>
      <c r="J953" s="3"/>
      <c r="K953" s="3"/>
      <c r="L953" s="3"/>
      <c r="M953" s="3"/>
      <c r="N953" s="3"/>
      <c r="O953" s="3"/>
    </row>
    <row r="954" spans="8:15" ht="12.75" customHeight="1" x14ac:dyDescent="0.2">
      <c r="H954" s="3"/>
      <c r="I954" s="3"/>
      <c r="J954" s="3"/>
      <c r="K954" s="3"/>
      <c r="L954" s="3"/>
      <c r="M954" s="3"/>
      <c r="N954" s="3"/>
      <c r="O954" s="3"/>
    </row>
    <row r="955" spans="8:15" ht="12.75" customHeight="1" x14ac:dyDescent="0.2">
      <c r="H955" s="3"/>
      <c r="I955" s="3"/>
      <c r="J955" s="3"/>
      <c r="K955" s="3"/>
      <c r="L955" s="3"/>
      <c r="M955" s="3"/>
      <c r="N955" s="3"/>
      <c r="O955" s="3"/>
    </row>
    <row r="956" spans="8:15" ht="12.75" customHeight="1" x14ac:dyDescent="0.2">
      <c r="H956" s="3"/>
      <c r="I956" s="3"/>
      <c r="J956" s="3"/>
      <c r="K956" s="3"/>
      <c r="L956" s="3"/>
      <c r="M956" s="3"/>
      <c r="N956" s="3"/>
      <c r="O956" s="3"/>
    </row>
    <row r="957" spans="8:15" ht="12.75" customHeight="1" x14ac:dyDescent="0.2">
      <c r="H957" s="3"/>
      <c r="I957" s="3"/>
      <c r="J957" s="3"/>
      <c r="K957" s="3"/>
      <c r="L957" s="3"/>
      <c r="M957" s="3"/>
      <c r="N957" s="3"/>
      <c r="O957" s="3"/>
    </row>
    <row r="958" spans="8:15" ht="12.75" customHeight="1" x14ac:dyDescent="0.2">
      <c r="H958" s="3"/>
      <c r="I958" s="3"/>
      <c r="J958" s="3"/>
      <c r="K958" s="3"/>
      <c r="L958" s="3"/>
      <c r="M958" s="3"/>
      <c r="N958" s="3"/>
      <c r="O958" s="3"/>
    </row>
    <row r="959" spans="8:15" ht="12.75" customHeight="1" x14ac:dyDescent="0.2">
      <c r="H959" s="3"/>
      <c r="I959" s="3"/>
      <c r="J959" s="3"/>
      <c r="K959" s="3"/>
      <c r="L959" s="3"/>
      <c r="M959" s="3"/>
      <c r="N959" s="3"/>
      <c r="O959" s="3"/>
    </row>
    <row r="960" spans="8:15" ht="12.75" customHeight="1" x14ac:dyDescent="0.2">
      <c r="H960" s="3"/>
      <c r="I960" s="3"/>
      <c r="J960" s="3"/>
      <c r="K960" s="3"/>
      <c r="L960" s="3"/>
      <c r="M960" s="3"/>
      <c r="N960" s="3"/>
      <c r="O960" s="3"/>
    </row>
    <row r="961" spans="8:15" ht="12.75" customHeight="1" x14ac:dyDescent="0.2">
      <c r="H961" s="3"/>
      <c r="I961" s="3"/>
      <c r="J961" s="3"/>
      <c r="K961" s="3"/>
      <c r="L961" s="3"/>
      <c r="M961" s="3"/>
      <c r="N961" s="3"/>
      <c r="O961" s="3"/>
    </row>
    <row r="962" spans="8:15" ht="12.75" customHeight="1" x14ac:dyDescent="0.2">
      <c r="H962" s="3"/>
      <c r="I962" s="3"/>
      <c r="J962" s="3"/>
      <c r="K962" s="3"/>
      <c r="L962" s="3"/>
      <c r="M962" s="3"/>
      <c r="N962" s="3"/>
      <c r="O962" s="3"/>
    </row>
    <row r="963" spans="8:15" ht="12.75" customHeight="1" x14ac:dyDescent="0.2">
      <c r="H963" s="3"/>
      <c r="I963" s="3"/>
      <c r="J963" s="3"/>
      <c r="K963" s="3"/>
      <c r="L963" s="3"/>
      <c r="M963" s="3"/>
      <c r="N963" s="3"/>
      <c r="O963" s="3"/>
    </row>
    <row r="964" spans="8:15" ht="12.75" customHeight="1" x14ac:dyDescent="0.2">
      <c r="H964" s="3"/>
      <c r="I964" s="3"/>
      <c r="J964" s="3"/>
      <c r="K964" s="3"/>
      <c r="L964" s="3"/>
      <c r="M964" s="3"/>
      <c r="N964" s="3"/>
      <c r="O964" s="3"/>
    </row>
    <row r="965" spans="8:15" ht="12.75" customHeight="1" x14ac:dyDescent="0.2">
      <c r="H965" s="3"/>
      <c r="I965" s="3"/>
      <c r="J965" s="3"/>
      <c r="K965" s="3"/>
      <c r="L965" s="3"/>
      <c r="M965" s="3"/>
      <c r="N965" s="3"/>
      <c r="O965" s="3"/>
    </row>
    <row r="966" spans="8:15" ht="12.75" customHeight="1" x14ac:dyDescent="0.2">
      <c r="H966" s="3"/>
      <c r="I966" s="3"/>
      <c r="J966" s="3"/>
      <c r="K966" s="3"/>
      <c r="L966" s="3"/>
      <c r="M966" s="3"/>
      <c r="N966" s="3"/>
      <c r="O966" s="3"/>
    </row>
    <row r="967" spans="8:15" ht="12.75" customHeight="1" x14ac:dyDescent="0.2">
      <c r="H967" s="3"/>
      <c r="I967" s="3"/>
      <c r="J967" s="3"/>
      <c r="K967" s="3"/>
      <c r="L967" s="3"/>
      <c r="M967" s="3"/>
      <c r="N967" s="3"/>
      <c r="O967" s="3"/>
    </row>
    <row r="968" spans="8:15" ht="12.75" customHeight="1" x14ac:dyDescent="0.2">
      <c r="H968" s="3"/>
      <c r="I968" s="3"/>
      <c r="J968" s="3"/>
      <c r="K968" s="3"/>
      <c r="L968" s="3"/>
      <c r="M968" s="3"/>
      <c r="N968" s="3"/>
      <c r="O968" s="3"/>
    </row>
    <row r="969" spans="8:15" ht="12.75" customHeight="1" x14ac:dyDescent="0.2">
      <c r="H969" s="3"/>
      <c r="I969" s="3"/>
      <c r="J969" s="3"/>
      <c r="K969" s="3"/>
      <c r="L969" s="3"/>
      <c r="M969" s="3"/>
      <c r="N969" s="3"/>
      <c r="O969" s="3"/>
    </row>
    <row r="970" spans="8:15" ht="12.75" customHeight="1" x14ac:dyDescent="0.2">
      <c r="H970" s="3"/>
      <c r="I970" s="3"/>
      <c r="J970" s="3"/>
      <c r="K970" s="3"/>
      <c r="L970" s="3"/>
      <c r="M970" s="3"/>
      <c r="N970" s="3"/>
      <c r="O970" s="3"/>
    </row>
    <row r="971" spans="8:15" ht="12.75" customHeight="1" x14ac:dyDescent="0.2">
      <c r="H971" s="3"/>
      <c r="I971" s="3"/>
      <c r="J971" s="3"/>
      <c r="K971" s="3"/>
      <c r="L971" s="3"/>
      <c r="M971" s="3"/>
      <c r="N971" s="3"/>
      <c r="O971" s="3"/>
    </row>
    <row r="972" spans="8:15" ht="12.75" customHeight="1" x14ac:dyDescent="0.2">
      <c r="H972" s="3"/>
      <c r="I972" s="3"/>
      <c r="J972" s="3"/>
      <c r="K972" s="3"/>
      <c r="L972" s="3"/>
      <c r="M972" s="3"/>
      <c r="N972" s="3"/>
      <c r="O972" s="3"/>
    </row>
    <row r="973" spans="8:15" ht="12.75" customHeight="1" x14ac:dyDescent="0.2">
      <c r="H973" s="3"/>
      <c r="I973" s="3"/>
      <c r="J973" s="3"/>
      <c r="K973" s="3"/>
      <c r="L973" s="3"/>
      <c r="M973" s="3"/>
      <c r="N973" s="3"/>
      <c r="O973" s="3"/>
    </row>
    <row r="974" spans="8:15" ht="12.75" customHeight="1" x14ac:dyDescent="0.2">
      <c r="H974" s="3"/>
      <c r="I974" s="3"/>
      <c r="J974" s="3"/>
      <c r="K974" s="3"/>
      <c r="L974" s="3"/>
      <c r="M974" s="3"/>
      <c r="N974" s="3"/>
      <c r="O974" s="3"/>
    </row>
    <row r="975" spans="8:15" ht="12.75" customHeight="1" x14ac:dyDescent="0.2">
      <c r="H975" s="3"/>
      <c r="I975" s="3"/>
      <c r="J975" s="3"/>
      <c r="K975" s="3"/>
      <c r="L975" s="3"/>
      <c r="M975" s="3"/>
      <c r="N975" s="3"/>
      <c r="O975" s="3"/>
    </row>
    <row r="976" spans="8:15" ht="12.75" customHeight="1" x14ac:dyDescent="0.2">
      <c r="H976" s="3"/>
      <c r="I976" s="3"/>
      <c r="J976" s="3"/>
      <c r="K976" s="3"/>
      <c r="L976" s="3"/>
      <c r="M976" s="3"/>
      <c r="N976" s="3"/>
      <c r="O976" s="3"/>
    </row>
    <row r="977" spans="8:15" ht="12.75" customHeight="1" x14ac:dyDescent="0.2">
      <c r="H977" s="3"/>
      <c r="I977" s="3"/>
      <c r="J977" s="3"/>
      <c r="K977" s="3"/>
      <c r="L977" s="3"/>
      <c r="M977" s="3"/>
      <c r="N977" s="3"/>
      <c r="O977" s="3"/>
    </row>
    <row r="978" spans="8:15" ht="12.75" customHeight="1" x14ac:dyDescent="0.2">
      <c r="H978" s="3"/>
      <c r="I978" s="3"/>
      <c r="J978" s="3"/>
      <c r="K978" s="3"/>
      <c r="L978" s="3"/>
      <c r="M978" s="3"/>
      <c r="N978" s="3"/>
      <c r="O978" s="3"/>
    </row>
    <row r="979" spans="8:15" ht="12.75" customHeight="1" x14ac:dyDescent="0.2">
      <c r="H979" s="3"/>
      <c r="I979" s="3"/>
      <c r="J979" s="3"/>
      <c r="K979" s="3"/>
      <c r="L979" s="3"/>
      <c r="M979" s="3"/>
      <c r="N979" s="3"/>
      <c r="O979" s="3"/>
    </row>
    <row r="980" spans="8:15" ht="12.75" customHeight="1" x14ac:dyDescent="0.2">
      <c r="H980" s="3"/>
      <c r="I980" s="3"/>
      <c r="J980" s="3"/>
      <c r="K980" s="3"/>
      <c r="L980" s="3"/>
      <c r="M980" s="3"/>
      <c r="N980" s="3"/>
      <c r="O980" s="3"/>
    </row>
    <row r="981" spans="8:15" ht="12.75" customHeight="1" x14ac:dyDescent="0.2">
      <c r="H981" s="3"/>
      <c r="I981" s="3"/>
      <c r="J981" s="3"/>
      <c r="K981" s="3"/>
      <c r="L981" s="3"/>
      <c r="M981" s="3"/>
      <c r="N981" s="3"/>
      <c r="O981" s="3"/>
    </row>
    <row r="982" spans="8:15" ht="12.75" customHeight="1" x14ac:dyDescent="0.2">
      <c r="H982" s="3"/>
      <c r="I982" s="3"/>
      <c r="J982" s="3"/>
      <c r="K982" s="3"/>
      <c r="L982" s="3"/>
      <c r="M982" s="3"/>
      <c r="N982" s="3"/>
      <c r="O982" s="3"/>
    </row>
    <row r="983" spans="8:15" ht="12.75" customHeight="1" x14ac:dyDescent="0.2">
      <c r="H983" s="3"/>
      <c r="I983" s="3"/>
      <c r="J983" s="3"/>
      <c r="K983" s="3"/>
      <c r="L983" s="3"/>
      <c r="M983" s="3"/>
      <c r="N983" s="3"/>
      <c r="O983" s="3"/>
    </row>
    <row r="984" spans="8:15" ht="12.75" customHeight="1" x14ac:dyDescent="0.2">
      <c r="H984" s="3"/>
      <c r="I984" s="3"/>
      <c r="J984" s="3"/>
      <c r="K984" s="3"/>
      <c r="L984" s="3"/>
      <c r="M984" s="3"/>
      <c r="N984" s="3"/>
      <c r="O984" s="3"/>
    </row>
    <row r="985" spans="8:15" ht="12.75" customHeight="1" x14ac:dyDescent="0.2">
      <c r="H985" s="3"/>
      <c r="I985" s="3"/>
      <c r="J985" s="3"/>
      <c r="K985" s="3"/>
      <c r="L985" s="3"/>
      <c r="M985" s="3"/>
      <c r="N985" s="3"/>
      <c r="O985" s="3"/>
    </row>
    <row r="986" spans="8:15" ht="12.75" customHeight="1" x14ac:dyDescent="0.2">
      <c r="H986" s="3"/>
      <c r="I986" s="3"/>
      <c r="J986" s="3"/>
      <c r="K986" s="3"/>
      <c r="L986" s="3"/>
      <c r="M986" s="3"/>
      <c r="N986" s="3"/>
      <c r="O986" s="3"/>
    </row>
    <row r="987" spans="8:15" ht="12.75" customHeight="1" x14ac:dyDescent="0.2">
      <c r="H987" s="3"/>
      <c r="I987" s="3"/>
      <c r="J987" s="3"/>
      <c r="K987" s="3"/>
      <c r="L987" s="3"/>
      <c r="M987" s="3"/>
      <c r="N987" s="3"/>
      <c r="O987" s="3"/>
    </row>
    <row r="988" spans="8:15" ht="12.75" customHeight="1" x14ac:dyDescent="0.2">
      <c r="H988" s="3"/>
      <c r="I988" s="3"/>
      <c r="J988" s="3"/>
      <c r="K988" s="3"/>
      <c r="L988" s="3"/>
      <c r="M988" s="3"/>
      <c r="N988" s="3"/>
      <c r="O988" s="3"/>
    </row>
    <row r="989" spans="8:15" ht="12.75" customHeight="1" x14ac:dyDescent="0.2">
      <c r="H989" s="3"/>
      <c r="I989" s="3"/>
      <c r="J989" s="3"/>
      <c r="K989" s="3"/>
      <c r="L989" s="3"/>
      <c r="M989" s="3"/>
      <c r="N989" s="3"/>
      <c r="O989" s="3"/>
    </row>
    <row r="990" spans="8:15" ht="12.75" customHeight="1" x14ac:dyDescent="0.2">
      <c r="H990" s="3"/>
      <c r="I990" s="3"/>
      <c r="J990" s="3"/>
      <c r="K990" s="3"/>
      <c r="L990" s="3"/>
      <c r="M990" s="3"/>
      <c r="N990" s="3"/>
      <c r="O990" s="3"/>
    </row>
    <row r="991" spans="8:15" ht="12.75" customHeight="1" x14ac:dyDescent="0.2">
      <c r="H991" s="3"/>
      <c r="I991" s="3"/>
      <c r="J991" s="3"/>
      <c r="K991" s="3"/>
      <c r="L991" s="3"/>
      <c r="M991" s="3"/>
      <c r="N991" s="3"/>
      <c r="O991" s="3"/>
    </row>
    <row r="992" spans="8:15" ht="12.75" customHeight="1" x14ac:dyDescent="0.2">
      <c r="H992" s="3"/>
      <c r="I992" s="3"/>
      <c r="J992" s="3"/>
      <c r="K992" s="3"/>
      <c r="L992" s="3"/>
      <c r="M992" s="3"/>
      <c r="N992" s="3"/>
      <c r="O992" s="3"/>
    </row>
    <row r="993" spans="8:15" ht="12.75" customHeight="1" x14ac:dyDescent="0.2">
      <c r="H993" s="3"/>
      <c r="I993" s="3"/>
      <c r="J993" s="3"/>
      <c r="K993" s="3"/>
      <c r="L993" s="3"/>
      <c r="M993" s="3"/>
      <c r="N993" s="3"/>
      <c r="O993" s="3"/>
    </row>
    <row r="994" spans="8:15" ht="12.75" customHeight="1" x14ac:dyDescent="0.2">
      <c r="H994" s="3"/>
      <c r="I994" s="3"/>
      <c r="J994" s="3"/>
      <c r="K994" s="3"/>
      <c r="L994" s="3"/>
      <c r="M994" s="3"/>
      <c r="N994" s="3"/>
      <c r="O994" s="3"/>
    </row>
    <row r="995" spans="8:15" ht="12.75" customHeight="1" x14ac:dyDescent="0.2">
      <c r="H995" s="3"/>
      <c r="I995" s="3"/>
      <c r="J995" s="3"/>
      <c r="K995" s="3"/>
      <c r="L995" s="3"/>
      <c r="M995" s="3"/>
      <c r="N995" s="3"/>
      <c r="O995" s="3"/>
    </row>
    <row r="996" spans="8:15" ht="12.75" customHeight="1" x14ac:dyDescent="0.2">
      <c r="H996" s="3"/>
      <c r="I996" s="3"/>
      <c r="J996" s="3"/>
      <c r="K996" s="3"/>
      <c r="L996" s="3"/>
      <c r="M996" s="3"/>
      <c r="N996" s="3"/>
      <c r="O996" s="3"/>
    </row>
    <row r="997" spans="8:15" ht="12.75" customHeight="1" x14ac:dyDescent="0.2">
      <c r="H997" s="3"/>
      <c r="I997" s="3"/>
      <c r="J997" s="3"/>
      <c r="K997" s="3"/>
      <c r="L997" s="3"/>
      <c r="M997" s="3"/>
      <c r="N997" s="3"/>
      <c r="O997" s="3"/>
    </row>
    <row r="998" spans="8:15" ht="12.75" customHeight="1" x14ac:dyDescent="0.2">
      <c r="H998" s="3"/>
      <c r="I998" s="3"/>
      <c r="J998" s="3"/>
      <c r="K998" s="3"/>
      <c r="L998" s="3"/>
      <c r="M998" s="3"/>
      <c r="N998" s="3"/>
      <c r="O998" s="3"/>
    </row>
    <row r="999" spans="8:15" ht="12.75" customHeight="1" x14ac:dyDescent="0.2">
      <c r="H999" s="3"/>
      <c r="I999" s="3"/>
      <c r="J999" s="3"/>
      <c r="K999" s="3"/>
      <c r="L999" s="3"/>
      <c r="M999" s="3"/>
      <c r="N999" s="3"/>
      <c r="O999" s="3"/>
    </row>
    <row r="1000" spans="8:15" ht="12.75" customHeight="1" x14ac:dyDescent="0.2">
      <c r="H1000" s="3"/>
      <c r="I1000" s="3"/>
      <c r="J1000" s="3"/>
      <c r="K1000" s="3"/>
      <c r="L1000" s="3"/>
      <c r="M1000" s="3"/>
      <c r="N1000" s="3"/>
      <c r="O1000" s="3"/>
    </row>
    <row r="1001" spans="8:15" ht="12.75" customHeight="1" x14ac:dyDescent="0.2">
      <c r="H1001" s="3"/>
      <c r="I1001" s="3"/>
      <c r="J1001" s="3"/>
      <c r="K1001" s="3"/>
      <c r="L1001" s="3"/>
      <c r="M1001" s="3"/>
      <c r="N1001" s="3"/>
      <c r="O1001" s="3"/>
    </row>
    <row r="1002" spans="8:15" ht="12.75" customHeight="1" x14ac:dyDescent="0.2">
      <c r="H1002" s="3"/>
      <c r="I1002" s="3"/>
      <c r="J1002" s="3"/>
      <c r="K1002" s="3"/>
      <c r="L1002" s="3"/>
      <c r="M1002" s="3"/>
      <c r="N1002" s="3"/>
      <c r="O1002" s="3"/>
    </row>
    <row r="1003" spans="8:15" ht="12.75" customHeight="1" x14ac:dyDescent="0.2">
      <c r="H1003" s="3"/>
      <c r="I1003" s="3"/>
      <c r="J1003" s="3"/>
      <c r="K1003" s="3"/>
      <c r="L1003" s="3"/>
      <c r="M1003" s="3"/>
      <c r="N1003" s="3"/>
      <c r="O1003" s="3"/>
    </row>
    <row r="1004" spans="8:15" ht="12.75" customHeight="1" x14ac:dyDescent="0.2">
      <c r="H1004" s="3"/>
      <c r="I1004" s="3"/>
      <c r="J1004" s="3"/>
      <c r="K1004" s="3"/>
      <c r="L1004" s="3"/>
      <c r="M1004" s="3"/>
      <c r="N1004" s="3"/>
      <c r="O1004" s="3"/>
    </row>
  </sheetData>
  <mergeCells count="8">
    <mergeCell ref="B102:G102"/>
    <mergeCell ref="I102:M102"/>
    <mergeCell ref="P102:S102"/>
    <mergeCell ref="A6:S6"/>
    <mergeCell ref="A7:S7"/>
    <mergeCell ref="A8:S8"/>
    <mergeCell ref="A9:S9"/>
    <mergeCell ref="A10:S10"/>
  </mergeCells>
  <phoneticPr fontId="114" type="noConversion"/>
  <pageMargins left="0.7" right="0.7" top="0.75" bottom="0.75" header="0" footer="0"/>
  <pageSetup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AC1004"/>
  <sheetViews>
    <sheetView topLeftCell="A33" workbookViewId="0">
      <selection activeCell="D60" sqref="D60"/>
    </sheetView>
  </sheetViews>
  <sheetFormatPr baseColWidth="10" defaultColWidth="14.42578125" defaultRowHeight="15" customHeight="1" x14ac:dyDescent="0.2"/>
  <cols>
    <col min="1" max="1" width="5.28515625" customWidth="1"/>
    <col min="2" max="2" width="14.140625" customWidth="1"/>
    <col min="3" max="3" width="11.42578125" customWidth="1"/>
    <col min="4" max="4" width="10.5703125" customWidth="1"/>
    <col min="5" max="5" width="13.85546875" customWidth="1"/>
    <col min="6" max="6" width="11.85546875" customWidth="1"/>
    <col min="7" max="7" width="14.140625" customWidth="1"/>
    <col min="8" max="8" width="44.5703125" customWidth="1"/>
    <col min="9" max="9" width="27.140625" customWidth="1"/>
    <col min="10" max="10" width="30.42578125" customWidth="1"/>
    <col min="11" max="11" width="29.42578125" customWidth="1"/>
    <col min="12" max="12" width="23" customWidth="1"/>
    <col min="13" max="13" width="7.140625" customWidth="1"/>
    <col min="14" max="14" width="19.42578125" customWidth="1"/>
    <col min="15" max="15" width="20.140625" customWidth="1"/>
    <col min="16" max="16" width="10.28515625" customWidth="1"/>
    <col min="17" max="17" width="11.140625" customWidth="1"/>
    <col min="18" max="18" width="19.7109375" customWidth="1"/>
    <col min="19" max="19" width="22" customWidth="1"/>
    <col min="20" max="20" width="25.7109375" hidden="1" customWidth="1"/>
    <col min="21" max="21" width="10.140625" hidden="1" customWidth="1"/>
    <col min="22" max="22" width="12.28515625" hidden="1" customWidth="1"/>
    <col min="23" max="23" width="5" hidden="1" customWidth="1"/>
    <col min="24" max="24" width="34.85546875" hidden="1" customWidth="1"/>
    <col min="25" max="29" width="9.140625" customWidth="1"/>
  </cols>
  <sheetData>
    <row r="1" spans="1:29" ht="14.25" customHeight="1" x14ac:dyDescent="0.2">
      <c r="A1" s="116"/>
      <c r="B1" s="116"/>
      <c r="C1" s="116"/>
      <c r="D1" s="116"/>
      <c r="E1" s="116"/>
      <c r="F1" s="116"/>
      <c r="G1" s="116"/>
      <c r="H1" s="117"/>
      <c r="I1" s="116"/>
      <c r="J1" s="116"/>
      <c r="K1" s="116"/>
      <c r="L1" s="116"/>
      <c r="M1" s="116"/>
      <c r="N1" s="116"/>
      <c r="O1" s="116"/>
      <c r="P1" s="116"/>
      <c r="Q1" s="116"/>
      <c r="R1" s="116"/>
      <c r="S1" s="116"/>
      <c r="T1" s="116"/>
      <c r="U1" s="116"/>
      <c r="V1" s="116"/>
      <c r="W1" s="116"/>
      <c r="X1" s="116"/>
      <c r="Y1" s="116"/>
      <c r="Z1" s="116"/>
      <c r="AA1" s="116"/>
      <c r="AB1" s="116"/>
      <c r="AC1" s="116"/>
    </row>
    <row r="2" spans="1:29" ht="14.25" customHeight="1" x14ac:dyDescent="0.2">
      <c r="A2" s="116"/>
      <c r="B2" s="116"/>
      <c r="C2" s="116"/>
      <c r="D2" s="116"/>
      <c r="E2" s="116"/>
      <c r="F2" s="65"/>
      <c r="G2" s="65"/>
      <c r="H2" s="117"/>
      <c r="I2" s="65"/>
      <c r="J2" s="116"/>
      <c r="K2" s="116"/>
      <c r="L2" s="116"/>
      <c r="M2" s="116"/>
      <c r="N2" s="116"/>
      <c r="O2" s="116"/>
      <c r="P2" s="116"/>
      <c r="Q2" s="116"/>
      <c r="R2" s="116"/>
      <c r="S2" s="116"/>
      <c r="T2" s="116"/>
      <c r="U2" s="116"/>
      <c r="V2" s="116"/>
      <c r="W2" s="116"/>
      <c r="X2" s="116"/>
      <c r="Y2" s="116"/>
      <c r="Z2" s="116"/>
      <c r="AA2" s="116"/>
      <c r="AB2" s="116"/>
      <c r="AC2" s="116"/>
    </row>
    <row r="3" spans="1:29" ht="14.25" customHeight="1" x14ac:dyDescent="0.2">
      <c r="A3" s="116"/>
      <c r="B3" s="116"/>
      <c r="C3" s="116"/>
      <c r="D3" s="116"/>
      <c r="E3" s="116"/>
      <c r="F3" s="65"/>
      <c r="G3" s="65"/>
      <c r="H3" s="117"/>
      <c r="I3" s="65"/>
      <c r="J3" s="116"/>
      <c r="K3" s="116"/>
      <c r="L3" s="116"/>
      <c r="M3" s="116"/>
      <c r="N3" s="116"/>
      <c r="O3" s="116"/>
      <c r="P3" s="116"/>
      <c r="Q3" s="116"/>
      <c r="R3" s="116"/>
      <c r="S3" s="116"/>
      <c r="T3" s="116"/>
      <c r="U3" s="116"/>
      <c r="V3" s="116"/>
      <c r="W3" s="116"/>
      <c r="X3" s="116"/>
      <c r="Y3" s="116"/>
      <c r="Z3" s="116"/>
      <c r="AA3" s="116"/>
      <c r="AB3" s="116"/>
      <c r="AC3" s="116"/>
    </row>
    <row r="4" spans="1:29" ht="14.25" customHeight="1" x14ac:dyDescent="0.2">
      <c r="A4" s="116"/>
      <c r="B4" s="116"/>
      <c r="C4" s="116"/>
      <c r="D4" s="116"/>
      <c r="E4" s="116"/>
      <c r="F4" s="65"/>
      <c r="G4" s="65"/>
      <c r="H4" s="117"/>
      <c r="I4" s="65"/>
      <c r="J4" s="116"/>
      <c r="K4" s="116"/>
      <c r="L4" s="116"/>
      <c r="M4" s="116"/>
      <c r="N4" s="116"/>
      <c r="O4" s="116"/>
      <c r="P4" s="116"/>
      <c r="Q4" s="116"/>
      <c r="R4" s="116"/>
      <c r="S4" s="116"/>
      <c r="T4" s="116"/>
      <c r="U4" s="116"/>
      <c r="V4" s="116"/>
      <c r="W4" s="116"/>
      <c r="X4" s="116"/>
      <c r="Y4" s="116"/>
      <c r="Z4" s="116"/>
      <c r="AA4" s="116"/>
      <c r="AB4" s="116"/>
      <c r="AC4" s="116"/>
    </row>
    <row r="5" spans="1:29" ht="14.25" customHeight="1" x14ac:dyDescent="0.2">
      <c r="A5" s="116"/>
      <c r="B5" s="116"/>
      <c r="C5" s="116"/>
      <c r="D5" s="116"/>
      <c r="E5" s="116"/>
      <c r="F5" s="65"/>
      <c r="G5" s="65"/>
      <c r="H5" s="117"/>
      <c r="I5" s="65"/>
      <c r="J5" s="116"/>
      <c r="K5" s="116"/>
      <c r="L5" s="116"/>
      <c r="M5" s="116"/>
      <c r="N5" s="116"/>
      <c r="O5" s="116"/>
      <c r="P5" s="116"/>
      <c r="Q5" s="116"/>
      <c r="R5" s="116"/>
      <c r="S5" s="116"/>
      <c r="T5" s="116"/>
      <c r="U5" s="116"/>
      <c r="V5" s="116"/>
      <c r="W5" s="116"/>
      <c r="X5" s="116"/>
      <c r="Y5" s="116"/>
      <c r="Z5" s="116"/>
      <c r="AA5" s="116"/>
      <c r="AB5" s="116"/>
      <c r="AC5" s="116"/>
    </row>
    <row r="6" spans="1:29" ht="15" customHeight="1" x14ac:dyDescent="0.25">
      <c r="A6" s="1755" t="s">
        <v>0</v>
      </c>
      <c r="B6" s="1746"/>
      <c r="C6" s="1746"/>
      <c r="D6" s="1746"/>
      <c r="E6" s="1746"/>
      <c r="F6" s="1746"/>
      <c r="G6" s="1746"/>
      <c r="H6" s="1746"/>
      <c r="I6" s="1746"/>
      <c r="J6" s="1746"/>
      <c r="K6" s="1746"/>
      <c r="L6" s="1746"/>
      <c r="M6" s="1746"/>
      <c r="N6" s="1746"/>
      <c r="O6" s="1746"/>
      <c r="P6" s="1746"/>
      <c r="Q6" s="1746"/>
      <c r="R6" s="1746"/>
      <c r="S6" s="1747"/>
      <c r="T6" s="116"/>
      <c r="U6" s="116"/>
      <c r="V6" s="116"/>
      <c r="W6" s="116"/>
      <c r="X6" s="116"/>
      <c r="Y6" s="116"/>
      <c r="Z6" s="116"/>
      <c r="AA6" s="116"/>
      <c r="AB6" s="116"/>
      <c r="AC6" s="116"/>
    </row>
    <row r="7" spans="1:29" ht="15" customHeight="1" x14ac:dyDescent="0.25">
      <c r="A7" s="1755" t="s">
        <v>1</v>
      </c>
      <c r="B7" s="1746"/>
      <c r="C7" s="1746"/>
      <c r="D7" s="1746"/>
      <c r="E7" s="1746"/>
      <c r="F7" s="1746"/>
      <c r="G7" s="1746"/>
      <c r="H7" s="1746"/>
      <c r="I7" s="1746"/>
      <c r="J7" s="1746"/>
      <c r="K7" s="1746"/>
      <c r="L7" s="1746"/>
      <c r="M7" s="1746"/>
      <c r="N7" s="1746"/>
      <c r="O7" s="1746"/>
      <c r="P7" s="1746"/>
      <c r="Q7" s="1746"/>
      <c r="R7" s="1746"/>
      <c r="S7" s="1747"/>
      <c r="T7" s="116"/>
      <c r="U7" s="116"/>
      <c r="V7" s="116"/>
      <c r="W7" s="116"/>
      <c r="X7" s="116"/>
      <c r="Y7" s="116"/>
      <c r="Z7" s="116"/>
      <c r="AA7" s="116"/>
      <c r="AB7" s="116"/>
      <c r="AC7" s="116"/>
    </row>
    <row r="8" spans="1:29" ht="15" customHeight="1" x14ac:dyDescent="0.25">
      <c r="A8" s="1755" t="s">
        <v>2</v>
      </c>
      <c r="B8" s="1746"/>
      <c r="C8" s="1746"/>
      <c r="D8" s="1746"/>
      <c r="E8" s="1746"/>
      <c r="F8" s="1746"/>
      <c r="G8" s="1746"/>
      <c r="H8" s="1746"/>
      <c r="I8" s="1746"/>
      <c r="J8" s="1746"/>
      <c r="K8" s="1746"/>
      <c r="L8" s="1746"/>
      <c r="M8" s="1746"/>
      <c r="N8" s="1746"/>
      <c r="O8" s="1746"/>
      <c r="P8" s="1746"/>
      <c r="Q8" s="1746"/>
      <c r="R8" s="1746"/>
      <c r="S8" s="1747"/>
      <c r="T8" s="116"/>
      <c r="U8" s="116"/>
      <c r="V8" s="116"/>
      <c r="W8" s="116"/>
      <c r="X8" s="116"/>
      <c r="Y8" s="116"/>
      <c r="Z8" s="116"/>
      <c r="AA8" s="116"/>
      <c r="AB8" s="116"/>
      <c r="AC8" s="116"/>
    </row>
    <row r="9" spans="1:29" ht="15" customHeight="1" x14ac:dyDescent="0.25">
      <c r="A9" s="1755" t="s">
        <v>3</v>
      </c>
      <c r="B9" s="1746"/>
      <c r="C9" s="1746"/>
      <c r="D9" s="1746"/>
      <c r="E9" s="1746"/>
      <c r="F9" s="1746"/>
      <c r="G9" s="1746"/>
      <c r="H9" s="1746"/>
      <c r="I9" s="1746"/>
      <c r="J9" s="1746"/>
      <c r="K9" s="1746"/>
      <c r="L9" s="1746"/>
      <c r="M9" s="1746"/>
      <c r="N9" s="1746"/>
      <c r="O9" s="1746"/>
      <c r="P9" s="1746"/>
      <c r="Q9" s="1746"/>
      <c r="R9" s="1746"/>
      <c r="S9" s="1747"/>
      <c r="T9" s="116"/>
      <c r="U9" s="116"/>
      <c r="V9" s="116"/>
      <c r="W9" s="116"/>
      <c r="X9" s="116"/>
      <c r="Y9" s="116"/>
      <c r="Z9" s="116"/>
      <c r="AA9" s="116"/>
      <c r="AB9" s="116"/>
      <c r="AC9" s="116"/>
    </row>
    <row r="10" spans="1:29" ht="15" customHeight="1" x14ac:dyDescent="0.25">
      <c r="A10" s="1814" t="str">
        <f>+'08-06 ALMACEN '!A10:S10</f>
        <v>30 de junio  2023</v>
      </c>
      <c r="B10" s="1803"/>
      <c r="C10" s="1803"/>
      <c r="D10" s="1803"/>
      <c r="E10" s="1803"/>
      <c r="F10" s="1803"/>
      <c r="G10" s="1803"/>
      <c r="H10" s="1803"/>
      <c r="I10" s="1803"/>
      <c r="J10" s="1803"/>
      <c r="K10" s="1803"/>
      <c r="L10" s="1803"/>
      <c r="M10" s="1803"/>
      <c r="N10" s="1803"/>
      <c r="O10" s="1803"/>
      <c r="P10" s="1803"/>
      <c r="Q10" s="1803"/>
      <c r="R10" s="1803"/>
      <c r="S10" s="1804"/>
      <c r="T10" s="116"/>
      <c r="U10" s="116"/>
      <c r="V10" s="116"/>
      <c r="W10" s="116"/>
      <c r="X10" s="116"/>
      <c r="Y10" s="116"/>
      <c r="Z10" s="116"/>
      <c r="AA10" s="116"/>
      <c r="AB10" s="116"/>
      <c r="AC10" s="116"/>
    </row>
    <row r="11" spans="1:29" ht="15.75" customHeight="1" x14ac:dyDescent="0.25">
      <c r="A11" s="183"/>
      <c r="B11" s="183"/>
      <c r="C11" s="183"/>
      <c r="D11" s="183"/>
      <c r="E11" s="183"/>
      <c r="F11" s="183"/>
      <c r="G11" s="183"/>
      <c r="H11" s="726"/>
      <c r="I11" s="183"/>
      <c r="J11" s="183"/>
      <c r="K11" s="183"/>
      <c r="L11" s="183"/>
      <c r="M11" s="508"/>
      <c r="N11" s="508"/>
      <c r="O11" s="508"/>
      <c r="P11" s="508"/>
      <c r="Q11" s="508"/>
      <c r="R11" s="508"/>
      <c r="S11" s="508"/>
      <c r="T11" s="116"/>
      <c r="U11" s="116"/>
      <c r="V11" s="116"/>
      <c r="W11" s="116"/>
      <c r="X11" s="116"/>
      <c r="Y11" s="116"/>
      <c r="Z11" s="116"/>
      <c r="AA11" s="116"/>
      <c r="AB11" s="116"/>
      <c r="AC11" s="116"/>
    </row>
    <row r="12" spans="1:29" ht="45" customHeight="1" x14ac:dyDescent="0.2">
      <c r="A12" s="727" t="s">
        <v>6</v>
      </c>
      <c r="B12" s="728" t="s">
        <v>7</v>
      </c>
      <c r="C12" s="729" t="s">
        <v>1286</v>
      </c>
      <c r="D12" s="729" t="s">
        <v>9</v>
      </c>
      <c r="E12" s="729" t="s">
        <v>10</v>
      </c>
      <c r="F12" s="730" t="s">
        <v>11</v>
      </c>
      <c r="G12" s="730" t="s">
        <v>12</v>
      </c>
      <c r="H12" s="731" t="s">
        <v>13</v>
      </c>
      <c r="I12" s="730" t="s">
        <v>14</v>
      </c>
      <c r="J12" s="730" t="s">
        <v>15</v>
      </c>
      <c r="K12" s="730" t="s">
        <v>16</v>
      </c>
      <c r="L12" s="731" t="s">
        <v>17</v>
      </c>
      <c r="M12" s="731" t="s">
        <v>18</v>
      </c>
      <c r="N12" s="731" t="s">
        <v>19</v>
      </c>
      <c r="O12" s="731" t="s">
        <v>20</v>
      </c>
      <c r="P12" s="732" t="s">
        <v>21</v>
      </c>
      <c r="Q12" s="731" t="s">
        <v>22</v>
      </c>
      <c r="R12" s="732" t="str">
        <f>+'08-06 ALMACEN '!R12</f>
        <v>DEPRECIACION ACUMULADA 30/06/23</v>
      </c>
      <c r="S12" s="733" t="s">
        <v>23</v>
      </c>
      <c r="T12" s="92" t="s">
        <v>24</v>
      </c>
      <c r="U12" s="116"/>
      <c r="V12" s="734">
        <v>45107</v>
      </c>
      <c r="W12" s="116"/>
      <c r="X12" s="116"/>
      <c r="Y12" s="116"/>
      <c r="Z12" s="116"/>
      <c r="AA12" s="116"/>
      <c r="AB12" s="116"/>
      <c r="AC12" s="116"/>
    </row>
    <row r="13" spans="1:29" ht="15" customHeight="1" x14ac:dyDescent="0.2">
      <c r="A13" s="735">
        <v>1</v>
      </c>
      <c r="B13" s="327">
        <v>36827</v>
      </c>
      <c r="C13" s="1590" t="s">
        <v>2076</v>
      </c>
      <c r="D13" s="329">
        <v>26</v>
      </c>
      <c r="E13" s="329" t="s">
        <v>68</v>
      </c>
      <c r="F13" s="329">
        <v>614279</v>
      </c>
      <c r="G13" s="329">
        <v>1</v>
      </c>
      <c r="H13" s="328" t="s">
        <v>517</v>
      </c>
      <c r="I13" s="329"/>
      <c r="J13" s="329" t="s">
        <v>1369</v>
      </c>
      <c r="K13" s="329" t="s">
        <v>535</v>
      </c>
      <c r="L13" s="135">
        <v>3015</v>
      </c>
      <c r="M13" s="329">
        <v>10</v>
      </c>
      <c r="N13" s="135">
        <v>0</v>
      </c>
      <c r="O13" s="135">
        <v>0</v>
      </c>
      <c r="P13" s="326">
        <v>10</v>
      </c>
      <c r="Q13" s="326"/>
      <c r="R13" s="135">
        <v>3015</v>
      </c>
      <c r="S13" s="135">
        <f t="shared" ref="S13:S30" si="0">IF(M13=0,"N/A",+L13-R13)</f>
        <v>0</v>
      </c>
      <c r="T13" s="736">
        <v>614</v>
      </c>
      <c r="U13" s="116"/>
      <c r="V13" s="737"/>
      <c r="W13" s="116"/>
      <c r="X13" s="116"/>
      <c r="Y13" s="116"/>
      <c r="Z13" s="116"/>
      <c r="AA13" s="116"/>
      <c r="AB13" s="116"/>
      <c r="AC13" s="116"/>
    </row>
    <row r="14" spans="1:29" ht="20.25" customHeight="1" x14ac:dyDescent="0.2">
      <c r="A14" s="735">
        <v>2</v>
      </c>
      <c r="B14" s="327">
        <v>36916</v>
      </c>
      <c r="C14" s="1590" t="s">
        <v>2076</v>
      </c>
      <c r="D14" s="329">
        <v>26</v>
      </c>
      <c r="E14" s="329" t="s">
        <v>35</v>
      </c>
      <c r="F14" s="329">
        <v>614254</v>
      </c>
      <c r="G14" s="329">
        <v>1</v>
      </c>
      <c r="H14" s="328" t="s">
        <v>41</v>
      </c>
      <c r="I14" s="329"/>
      <c r="J14" s="329" t="s">
        <v>56</v>
      </c>
      <c r="K14" s="329" t="s">
        <v>535</v>
      </c>
      <c r="L14" s="135">
        <v>8000</v>
      </c>
      <c r="M14" s="329">
        <v>3</v>
      </c>
      <c r="N14" s="135">
        <v>0</v>
      </c>
      <c r="O14" s="135">
        <v>0</v>
      </c>
      <c r="P14" s="326">
        <v>3</v>
      </c>
      <c r="Q14" s="326"/>
      <c r="R14" s="135">
        <v>8000</v>
      </c>
      <c r="S14" s="135">
        <f t="shared" si="0"/>
        <v>0</v>
      </c>
      <c r="T14" s="736">
        <v>614</v>
      </c>
      <c r="U14" s="116"/>
      <c r="V14" s="116"/>
      <c r="W14" s="116"/>
      <c r="X14" s="116"/>
      <c r="Y14" s="116"/>
      <c r="Z14" s="116"/>
      <c r="AA14" s="116"/>
      <c r="AB14" s="116"/>
      <c r="AC14" s="116"/>
    </row>
    <row r="15" spans="1:29" ht="15" customHeight="1" x14ac:dyDescent="0.2">
      <c r="A15" s="735">
        <v>3</v>
      </c>
      <c r="B15" s="327">
        <v>36916</v>
      </c>
      <c r="C15" s="1590" t="s">
        <v>2076</v>
      </c>
      <c r="D15" s="329">
        <v>26</v>
      </c>
      <c r="E15" s="329" t="s">
        <v>25</v>
      </c>
      <c r="F15" s="329">
        <v>126031</v>
      </c>
      <c r="G15" s="329">
        <v>1</v>
      </c>
      <c r="H15" s="328" t="s">
        <v>910</v>
      </c>
      <c r="I15" s="329"/>
      <c r="J15" s="329"/>
      <c r="K15" s="329" t="s">
        <v>535</v>
      </c>
      <c r="L15" s="135">
        <v>600</v>
      </c>
      <c r="M15" s="329">
        <v>10</v>
      </c>
      <c r="N15" s="135">
        <v>0</v>
      </c>
      <c r="O15" s="135">
        <v>0</v>
      </c>
      <c r="P15" s="326">
        <v>10</v>
      </c>
      <c r="Q15" s="326"/>
      <c r="R15" s="135">
        <v>600</v>
      </c>
      <c r="S15" s="135">
        <f t="shared" si="0"/>
        <v>0</v>
      </c>
      <c r="T15" s="736">
        <v>617</v>
      </c>
      <c r="U15" s="116"/>
      <c r="V15" s="116"/>
      <c r="W15" s="116"/>
      <c r="X15" s="116"/>
      <c r="Y15" s="116"/>
      <c r="Z15" s="116"/>
      <c r="AA15" s="116"/>
      <c r="AB15" s="116"/>
      <c r="AC15" s="116"/>
    </row>
    <row r="16" spans="1:29" ht="15" customHeight="1" x14ac:dyDescent="0.2">
      <c r="A16" s="735">
        <v>4</v>
      </c>
      <c r="B16" s="327">
        <v>36916</v>
      </c>
      <c r="C16" s="1590" t="s">
        <v>2076</v>
      </c>
      <c r="D16" s="329">
        <v>26</v>
      </c>
      <c r="E16" s="329" t="s">
        <v>25</v>
      </c>
      <c r="F16" s="329">
        <v>126006</v>
      </c>
      <c r="G16" s="329">
        <v>1</v>
      </c>
      <c r="H16" s="328" t="s">
        <v>910</v>
      </c>
      <c r="I16" s="329"/>
      <c r="J16" s="329"/>
      <c r="K16" s="329" t="s">
        <v>535</v>
      </c>
      <c r="L16" s="135">
        <v>600</v>
      </c>
      <c r="M16" s="329">
        <v>10</v>
      </c>
      <c r="N16" s="135">
        <v>0</v>
      </c>
      <c r="O16" s="135">
        <v>0</v>
      </c>
      <c r="P16" s="326">
        <v>10</v>
      </c>
      <c r="Q16" s="326"/>
      <c r="R16" s="135">
        <v>600</v>
      </c>
      <c r="S16" s="135">
        <f t="shared" si="0"/>
        <v>0</v>
      </c>
      <c r="T16" s="736">
        <v>617</v>
      </c>
      <c r="U16" s="116"/>
      <c r="V16" s="116"/>
      <c r="W16" s="116"/>
      <c r="X16" s="116"/>
      <c r="Y16" s="116"/>
      <c r="Z16" s="116"/>
      <c r="AA16" s="116"/>
      <c r="AB16" s="116"/>
      <c r="AC16" s="116"/>
    </row>
    <row r="17" spans="1:29" ht="15" customHeight="1" x14ac:dyDescent="0.2">
      <c r="A17" s="735">
        <v>5</v>
      </c>
      <c r="B17" s="327">
        <v>36916</v>
      </c>
      <c r="C17" s="1590" t="s">
        <v>2076</v>
      </c>
      <c r="D17" s="329">
        <v>26</v>
      </c>
      <c r="E17" s="329" t="s">
        <v>25</v>
      </c>
      <c r="F17" s="329"/>
      <c r="G17" s="329">
        <v>1</v>
      </c>
      <c r="H17" s="328" t="s">
        <v>910</v>
      </c>
      <c r="I17" s="329"/>
      <c r="J17" s="329"/>
      <c r="K17" s="329" t="s">
        <v>535</v>
      </c>
      <c r="L17" s="135">
        <v>600</v>
      </c>
      <c r="M17" s="329">
        <v>10</v>
      </c>
      <c r="N17" s="135">
        <v>0</v>
      </c>
      <c r="O17" s="135">
        <v>0</v>
      </c>
      <c r="P17" s="326">
        <v>10</v>
      </c>
      <c r="Q17" s="326"/>
      <c r="R17" s="135">
        <v>600</v>
      </c>
      <c r="S17" s="135">
        <f t="shared" si="0"/>
        <v>0</v>
      </c>
      <c r="T17" s="736">
        <v>617</v>
      </c>
      <c r="U17" s="116"/>
      <c r="V17" s="116"/>
      <c r="W17" s="116"/>
      <c r="X17" s="116"/>
      <c r="Y17" s="116"/>
      <c r="Z17" s="116"/>
      <c r="AA17" s="116"/>
      <c r="AB17" s="116"/>
      <c r="AC17" s="116"/>
    </row>
    <row r="18" spans="1:29" ht="15" customHeight="1" x14ac:dyDescent="0.2">
      <c r="A18" s="735">
        <v>6</v>
      </c>
      <c r="B18" s="327">
        <v>37015</v>
      </c>
      <c r="C18" s="1590" t="s">
        <v>2076</v>
      </c>
      <c r="D18" s="329">
        <v>26</v>
      </c>
      <c r="E18" s="329" t="s">
        <v>25</v>
      </c>
      <c r="F18" s="329"/>
      <c r="G18" s="329">
        <v>2</v>
      </c>
      <c r="H18" s="328" t="s">
        <v>1370</v>
      </c>
      <c r="I18" s="329"/>
      <c r="J18" s="329"/>
      <c r="K18" s="329" t="s">
        <v>535</v>
      </c>
      <c r="L18" s="135">
        <v>4988</v>
      </c>
      <c r="M18" s="329">
        <v>10</v>
      </c>
      <c r="N18" s="135">
        <v>0</v>
      </c>
      <c r="O18" s="135">
        <v>0</v>
      </c>
      <c r="P18" s="326">
        <v>10</v>
      </c>
      <c r="Q18" s="326"/>
      <c r="R18" s="135">
        <v>4988</v>
      </c>
      <c r="S18" s="135">
        <f t="shared" si="0"/>
        <v>0</v>
      </c>
      <c r="T18" s="736">
        <v>617</v>
      </c>
      <c r="U18" s="116"/>
      <c r="V18" s="116"/>
      <c r="W18" s="116"/>
      <c r="X18" s="116"/>
      <c r="Y18" s="116"/>
      <c r="Z18" s="116"/>
      <c r="AA18" s="116"/>
      <c r="AB18" s="116"/>
      <c r="AC18" s="116"/>
    </row>
    <row r="19" spans="1:29" ht="15" customHeight="1" x14ac:dyDescent="0.2">
      <c r="A19" s="735">
        <v>7</v>
      </c>
      <c r="B19" s="327">
        <v>37096</v>
      </c>
      <c r="C19" s="1590" t="s">
        <v>2076</v>
      </c>
      <c r="D19" s="329">
        <v>26</v>
      </c>
      <c r="E19" s="329" t="s">
        <v>25</v>
      </c>
      <c r="F19" s="329">
        <v>614304</v>
      </c>
      <c r="G19" s="329">
        <v>1</v>
      </c>
      <c r="H19" s="328" t="s">
        <v>1371</v>
      </c>
      <c r="I19" s="329"/>
      <c r="J19" s="329"/>
      <c r="K19" s="329" t="s">
        <v>535</v>
      </c>
      <c r="L19" s="135">
        <v>1975</v>
      </c>
      <c r="M19" s="329">
        <v>3</v>
      </c>
      <c r="N19" s="135">
        <v>0</v>
      </c>
      <c r="O19" s="135">
        <v>0</v>
      </c>
      <c r="P19" s="326">
        <v>3</v>
      </c>
      <c r="Q19" s="326"/>
      <c r="R19" s="135">
        <v>1975</v>
      </c>
      <c r="S19" s="135">
        <f t="shared" si="0"/>
        <v>0</v>
      </c>
      <c r="T19" s="736">
        <v>617</v>
      </c>
      <c r="U19" s="116"/>
      <c r="V19" s="116"/>
      <c r="W19" s="116"/>
      <c r="X19" s="116"/>
      <c r="Y19" s="116"/>
      <c r="Z19" s="116"/>
      <c r="AA19" s="116"/>
      <c r="AB19" s="116"/>
      <c r="AC19" s="116"/>
    </row>
    <row r="20" spans="1:29" ht="15" customHeight="1" x14ac:dyDescent="0.2">
      <c r="A20" s="735">
        <v>8</v>
      </c>
      <c r="B20" s="327">
        <v>37096</v>
      </c>
      <c r="C20" s="1590" t="s">
        <v>2076</v>
      </c>
      <c r="D20" s="329">
        <v>26</v>
      </c>
      <c r="E20" s="329" t="s">
        <v>25</v>
      </c>
      <c r="F20" s="329">
        <v>614288</v>
      </c>
      <c r="G20" s="329">
        <v>1</v>
      </c>
      <c r="H20" s="328" t="s">
        <v>699</v>
      </c>
      <c r="I20" s="329"/>
      <c r="J20" s="329" t="s">
        <v>32</v>
      </c>
      <c r="K20" s="329" t="s">
        <v>535</v>
      </c>
      <c r="L20" s="135">
        <v>2508.8000000000002</v>
      </c>
      <c r="M20" s="329">
        <v>10</v>
      </c>
      <c r="N20" s="135">
        <v>0</v>
      </c>
      <c r="O20" s="135">
        <v>0</v>
      </c>
      <c r="P20" s="326">
        <v>10</v>
      </c>
      <c r="Q20" s="326"/>
      <c r="R20" s="135">
        <v>2508.8000000000002</v>
      </c>
      <c r="S20" s="135">
        <f t="shared" si="0"/>
        <v>0</v>
      </c>
      <c r="T20" s="736">
        <v>617</v>
      </c>
      <c r="U20" s="116"/>
      <c r="V20" s="116"/>
      <c r="W20" s="116"/>
      <c r="X20" s="116"/>
      <c r="Y20" s="116"/>
      <c r="Z20" s="116"/>
      <c r="AA20" s="116"/>
      <c r="AB20" s="116"/>
      <c r="AC20" s="116"/>
    </row>
    <row r="21" spans="1:29" ht="15" customHeight="1" x14ac:dyDescent="0.2">
      <c r="A21" s="735">
        <v>9</v>
      </c>
      <c r="B21" s="327">
        <v>37473</v>
      </c>
      <c r="C21" s="1590" t="s">
        <v>2076</v>
      </c>
      <c r="D21" s="329">
        <v>26</v>
      </c>
      <c r="E21" s="329" t="s">
        <v>126</v>
      </c>
      <c r="F21" s="329">
        <v>614292</v>
      </c>
      <c r="G21" s="329">
        <v>1</v>
      </c>
      <c r="H21" s="328" t="s">
        <v>218</v>
      </c>
      <c r="I21" s="329" t="s">
        <v>1372</v>
      </c>
      <c r="J21" s="329" t="s">
        <v>129</v>
      </c>
      <c r="K21" s="329" t="s">
        <v>535</v>
      </c>
      <c r="L21" s="135">
        <v>1650</v>
      </c>
      <c r="M21" s="329">
        <v>3</v>
      </c>
      <c r="N21" s="135">
        <v>0</v>
      </c>
      <c r="O21" s="135">
        <v>0</v>
      </c>
      <c r="P21" s="326">
        <v>3</v>
      </c>
      <c r="Q21" s="326"/>
      <c r="R21" s="135">
        <v>1650</v>
      </c>
      <c r="S21" s="135">
        <f t="shared" si="0"/>
        <v>0</v>
      </c>
      <c r="T21" s="736">
        <v>619</v>
      </c>
      <c r="U21" s="116"/>
      <c r="V21" s="116"/>
      <c r="W21" s="116"/>
      <c r="X21" s="116"/>
      <c r="Y21" s="116"/>
      <c r="Z21" s="116"/>
      <c r="AA21" s="116"/>
      <c r="AB21" s="116"/>
      <c r="AC21" s="116"/>
    </row>
    <row r="22" spans="1:29" ht="15" customHeight="1" x14ac:dyDescent="0.2">
      <c r="A22" s="735">
        <v>10</v>
      </c>
      <c r="B22" s="327">
        <v>38013</v>
      </c>
      <c r="C22" s="1590" t="s">
        <v>2076</v>
      </c>
      <c r="D22" s="329">
        <v>26</v>
      </c>
      <c r="E22" s="329" t="s">
        <v>25</v>
      </c>
      <c r="F22" s="329">
        <v>614295</v>
      </c>
      <c r="G22" s="329">
        <v>1</v>
      </c>
      <c r="H22" s="328" t="s">
        <v>699</v>
      </c>
      <c r="I22" s="329"/>
      <c r="J22" s="329" t="s">
        <v>1373</v>
      </c>
      <c r="K22" s="329" t="s">
        <v>535</v>
      </c>
      <c r="L22" s="135">
        <v>4714.9399999999996</v>
      </c>
      <c r="M22" s="329">
        <v>10</v>
      </c>
      <c r="N22" s="135">
        <v>0</v>
      </c>
      <c r="O22" s="135">
        <v>0</v>
      </c>
      <c r="P22" s="326">
        <v>10</v>
      </c>
      <c r="Q22" s="326"/>
      <c r="R22" s="135">
        <v>4714.9399999999996</v>
      </c>
      <c r="S22" s="135">
        <f t="shared" si="0"/>
        <v>0</v>
      </c>
      <c r="T22" s="736">
        <v>617</v>
      </c>
      <c r="U22" s="116"/>
      <c r="V22" s="116"/>
      <c r="W22" s="116"/>
      <c r="X22" s="116"/>
      <c r="Y22" s="116"/>
      <c r="Z22" s="116"/>
      <c r="AA22" s="116"/>
      <c r="AB22" s="116"/>
      <c r="AC22" s="116"/>
    </row>
    <row r="23" spans="1:29" ht="15" customHeight="1" x14ac:dyDescent="0.2">
      <c r="A23" s="735">
        <v>11</v>
      </c>
      <c r="B23" s="327">
        <v>39080</v>
      </c>
      <c r="C23" s="1590" t="s">
        <v>2076</v>
      </c>
      <c r="D23" s="329">
        <v>26</v>
      </c>
      <c r="E23" s="329" t="s">
        <v>381</v>
      </c>
      <c r="F23" s="329" t="s">
        <v>1374</v>
      </c>
      <c r="G23" s="329">
        <v>1</v>
      </c>
      <c r="H23" s="328" t="s">
        <v>1375</v>
      </c>
      <c r="I23" s="329"/>
      <c r="J23" s="329" t="s">
        <v>1376</v>
      </c>
      <c r="K23" s="329" t="s">
        <v>535</v>
      </c>
      <c r="L23" s="135">
        <v>9875</v>
      </c>
      <c r="M23" s="329">
        <v>10</v>
      </c>
      <c r="N23" s="135">
        <v>0</v>
      </c>
      <c r="O23" s="135">
        <v>0</v>
      </c>
      <c r="P23" s="326">
        <v>10</v>
      </c>
      <c r="Q23" s="326"/>
      <c r="R23" s="135">
        <v>9875</v>
      </c>
      <c r="S23" s="135">
        <f t="shared" si="0"/>
        <v>0</v>
      </c>
      <c r="T23" s="736">
        <v>612</v>
      </c>
      <c r="U23" s="116"/>
      <c r="V23" s="116"/>
      <c r="W23" s="116"/>
      <c r="X23" s="116"/>
      <c r="Y23" s="116"/>
      <c r="Z23" s="116"/>
      <c r="AA23" s="116"/>
      <c r="AB23" s="116"/>
      <c r="AC23" s="116"/>
    </row>
    <row r="24" spans="1:29" ht="15" customHeight="1" x14ac:dyDescent="0.2">
      <c r="A24" s="735">
        <v>12</v>
      </c>
      <c r="B24" s="738">
        <v>39483</v>
      </c>
      <c r="C24" s="1590" t="s">
        <v>2076</v>
      </c>
      <c r="D24" s="329">
        <v>26</v>
      </c>
      <c r="E24" s="739" t="s">
        <v>68</v>
      </c>
      <c r="F24" s="739">
        <v>614280</v>
      </c>
      <c r="G24" s="739">
        <v>1</v>
      </c>
      <c r="H24" s="740" t="s">
        <v>115</v>
      </c>
      <c r="I24" s="741"/>
      <c r="J24" s="739" t="s">
        <v>116</v>
      </c>
      <c r="K24" s="739" t="s">
        <v>1377</v>
      </c>
      <c r="L24" s="166">
        <v>3024</v>
      </c>
      <c r="M24" s="739">
        <v>10</v>
      </c>
      <c r="N24" s="166">
        <v>0</v>
      </c>
      <c r="O24" s="166">
        <v>0</v>
      </c>
      <c r="P24" s="742">
        <v>10</v>
      </c>
      <c r="Q24" s="742"/>
      <c r="R24" s="166">
        <v>3024</v>
      </c>
      <c r="S24" s="166">
        <f t="shared" si="0"/>
        <v>0</v>
      </c>
      <c r="T24" s="743">
        <v>617</v>
      </c>
      <c r="U24" s="115"/>
      <c r="V24" s="115"/>
      <c r="W24" s="115"/>
      <c r="X24" s="115"/>
      <c r="Y24" s="115"/>
      <c r="Z24" s="115"/>
      <c r="AA24" s="115"/>
      <c r="AB24" s="115"/>
      <c r="AC24" s="115"/>
    </row>
    <row r="25" spans="1:29" ht="30" customHeight="1" x14ac:dyDescent="0.2">
      <c r="A25" s="735">
        <v>13</v>
      </c>
      <c r="B25" s="738">
        <v>42240</v>
      </c>
      <c r="C25" s="1590" t="s">
        <v>2076</v>
      </c>
      <c r="D25" s="329">
        <v>26</v>
      </c>
      <c r="E25" s="739" t="s">
        <v>35</v>
      </c>
      <c r="F25" s="739">
        <v>614385</v>
      </c>
      <c r="G25" s="739">
        <v>1</v>
      </c>
      <c r="H25" s="740" t="s">
        <v>463</v>
      </c>
      <c r="I25" s="739" t="s">
        <v>1378</v>
      </c>
      <c r="J25" s="739" t="s">
        <v>56</v>
      </c>
      <c r="K25" s="739" t="s">
        <v>535</v>
      </c>
      <c r="L25" s="166">
        <v>29386</v>
      </c>
      <c r="M25" s="739">
        <v>5</v>
      </c>
      <c r="N25" s="166">
        <v>0</v>
      </c>
      <c r="O25" s="166">
        <f>IF(M25=0,O39/N34,+N25/12)</f>
        <v>0</v>
      </c>
      <c r="P25" s="742">
        <f t="shared" ref="P25:P26" si="1">+DATEDIF($B25,$V$12,"y")</f>
        <v>7</v>
      </c>
      <c r="Q25" s="742">
        <v>0</v>
      </c>
      <c r="R25" s="166">
        <v>29386</v>
      </c>
      <c r="S25" s="166">
        <f t="shared" si="0"/>
        <v>0</v>
      </c>
      <c r="T25" s="743">
        <v>614</v>
      </c>
      <c r="U25" s="115" t="s">
        <v>1379</v>
      </c>
      <c r="V25" s="115"/>
      <c r="W25" s="115"/>
      <c r="X25" s="115"/>
      <c r="Y25" s="115"/>
      <c r="Z25" s="115"/>
      <c r="AA25" s="115"/>
      <c r="AB25" s="115"/>
      <c r="AC25" s="115"/>
    </row>
    <row r="26" spans="1:29" s="890" customFormat="1" ht="30" customHeight="1" x14ac:dyDescent="0.2">
      <c r="A26" s="735">
        <v>14</v>
      </c>
      <c r="B26" s="738">
        <v>43032</v>
      </c>
      <c r="C26" s="1590" t="s">
        <v>2076</v>
      </c>
      <c r="D26" s="329">
        <v>26</v>
      </c>
      <c r="E26" s="739" t="s">
        <v>35</v>
      </c>
      <c r="F26" s="739"/>
      <c r="G26" s="739">
        <v>1</v>
      </c>
      <c r="H26" s="740" t="s">
        <v>463</v>
      </c>
      <c r="I26" s="739" t="s">
        <v>464</v>
      </c>
      <c r="J26" s="739" t="s">
        <v>56</v>
      </c>
      <c r="K26" s="739" t="s">
        <v>535</v>
      </c>
      <c r="L26" s="166">
        <v>35212.43</v>
      </c>
      <c r="M26" s="739">
        <v>5</v>
      </c>
      <c r="N26" s="166">
        <f>IF(M26=0,"N/A",+L26/M26)</f>
        <v>7042.4859999999999</v>
      </c>
      <c r="O26" s="166">
        <f>IF(M26=0,O40/N35,+N26/12)</f>
        <v>586.87383333333332</v>
      </c>
      <c r="P26" s="742">
        <f t="shared" si="1"/>
        <v>5</v>
      </c>
      <c r="Q26" s="742">
        <v>0</v>
      </c>
      <c r="R26" s="166">
        <f>IF(M26=0,"N/A",+N26*P26+O26*Q26)</f>
        <v>35212.43</v>
      </c>
      <c r="S26" s="166">
        <f t="shared" si="0"/>
        <v>0</v>
      </c>
      <c r="T26" s="743">
        <v>614</v>
      </c>
      <c r="U26" s="115" t="s">
        <v>1379</v>
      </c>
      <c r="V26" s="115"/>
      <c r="W26" s="115"/>
      <c r="X26" s="115"/>
      <c r="Y26" s="115"/>
      <c r="Z26" s="115"/>
      <c r="AA26" s="115"/>
      <c r="AB26" s="115"/>
      <c r="AC26" s="115"/>
    </row>
    <row r="27" spans="1:29" ht="15" customHeight="1" x14ac:dyDescent="0.2">
      <c r="A27" s="735">
        <v>15</v>
      </c>
      <c r="B27" s="738">
        <v>39952</v>
      </c>
      <c r="C27" s="1590" t="s">
        <v>2076</v>
      </c>
      <c r="D27" s="329">
        <v>26</v>
      </c>
      <c r="E27" s="739" t="s">
        <v>35</v>
      </c>
      <c r="F27" s="739">
        <v>614322</v>
      </c>
      <c r="G27" s="739">
        <v>1</v>
      </c>
      <c r="H27" s="740" t="s">
        <v>210</v>
      </c>
      <c r="I27" s="739"/>
      <c r="J27" s="739" t="s">
        <v>1380</v>
      </c>
      <c r="K27" s="739" t="s">
        <v>535</v>
      </c>
      <c r="L27" s="166">
        <v>6612</v>
      </c>
      <c r="M27" s="739">
        <v>10</v>
      </c>
      <c r="N27" s="166">
        <v>0</v>
      </c>
      <c r="O27" s="166">
        <v>0</v>
      </c>
      <c r="P27" s="341">
        <v>10</v>
      </c>
      <c r="Q27" s="341"/>
      <c r="R27" s="166">
        <v>6612</v>
      </c>
      <c r="S27" s="166">
        <f t="shared" si="0"/>
        <v>0</v>
      </c>
      <c r="T27" s="743">
        <v>614</v>
      </c>
      <c r="U27" s="115"/>
      <c r="V27" s="115"/>
      <c r="W27" s="115"/>
      <c r="X27" s="115"/>
      <c r="Y27" s="115"/>
      <c r="Z27" s="115"/>
      <c r="AA27" s="115"/>
      <c r="AB27" s="115"/>
      <c r="AC27" s="115"/>
    </row>
    <row r="28" spans="1:29" ht="15" customHeight="1" x14ac:dyDescent="0.2">
      <c r="A28" s="735">
        <v>16</v>
      </c>
      <c r="B28" s="738">
        <v>40329</v>
      </c>
      <c r="C28" s="1590" t="s">
        <v>2076</v>
      </c>
      <c r="D28" s="329">
        <v>26</v>
      </c>
      <c r="E28" s="739" t="s">
        <v>68</v>
      </c>
      <c r="F28" s="739"/>
      <c r="G28" s="739">
        <v>1</v>
      </c>
      <c r="H28" s="744" t="s">
        <v>547</v>
      </c>
      <c r="I28" s="739"/>
      <c r="J28" s="739" t="s">
        <v>1381</v>
      </c>
      <c r="K28" s="739" t="s">
        <v>1382</v>
      </c>
      <c r="L28" s="166">
        <v>28800</v>
      </c>
      <c r="M28" s="739">
        <v>10</v>
      </c>
      <c r="N28" s="166">
        <v>0</v>
      </c>
      <c r="O28" s="166">
        <f>IF(M28=0,O42/N37,+N28/12)</f>
        <v>0</v>
      </c>
      <c r="P28" s="742">
        <f>+DATEDIF($B28,$V$12,"y")</f>
        <v>13</v>
      </c>
      <c r="Q28" s="742">
        <v>0</v>
      </c>
      <c r="R28" s="166">
        <v>28800</v>
      </c>
      <c r="S28" s="166">
        <f t="shared" si="0"/>
        <v>0</v>
      </c>
      <c r="T28" s="743">
        <v>617</v>
      </c>
      <c r="U28" s="115"/>
      <c r="V28" s="115"/>
      <c r="W28" s="115"/>
      <c r="X28" s="115"/>
      <c r="Y28" s="115"/>
      <c r="Z28" s="115"/>
      <c r="AA28" s="115"/>
      <c r="AB28" s="115"/>
      <c r="AC28" s="115"/>
    </row>
    <row r="29" spans="1:29" ht="15" customHeight="1" x14ac:dyDescent="0.2">
      <c r="A29" s="735">
        <v>17</v>
      </c>
      <c r="B29" s="738">
        <v>40574</v>
      </c>
      <c r="C29" s="1590" t="s">
        <v>2076</v>
      </c>
      <c r="D29" s="329">
        <v>26</v>
      </c>
      <c r="E29" s="739" t="s">
        <v>35</v>
      </c>
      <c r="F29" s="739">
        <v>614318</v>
      </c>
      <c r="G29" s="739">
        <v>1</v>
      </c>
      <c r="H29" s="744" t="s">
        <v>41</v>
      </c>
      <c r="I29" s="739"/>
      <c r="J29" s="739" t="s">
        <v>1383</v>
      </c>
      <c r="K29" s="739" t="s">
        <v>535</v>
      </c>
      <c r="L29" s="166">
        <v>11790</v>
      </c>
      <c r="M29" s="739">
        <v>3</v>
      </c>
      <c r="N29" s="166">
        <v>0</v>
      </c>
      <c r="O29" s="166">
        <v>0</v>
      </c>
      <c r="P29" s="341">
        <v>3</v>
      </c>
      <c r="Q29" s="341"/>
      <c r="R29" s="166">
        <v>11790</v>
      </c>
      <c r="S29" s="166">
        <f t="shared" si="0"/>
        <v>0</v>
      </c>
      <c r="T29" s="743">
        <v>614</v>
      </c>
      <c r="U29" s="115"/>
      <c r="V29" s="115"/>
      <c r="W29" s="115"/>
      <c r="X29" s="115"/>
      <c r="Y29" s="115"/>
      <c r="Z29" s="115"/>
      <c r="AA29" s="115"/>
      <c r="AB29" s="115"/>
      <c r="AC29" s="115"/>
    </row>
    <row r="30" spans="1:29" ht="15" customHeight="1" x14ac:dyDescent="0.2">
      <c r="A30" s="735">
        <v>18</v>
      </c>
      <c r="B30" s="738">
        <v>41375</v>
      </c>
      <c r="C30" s="1590" t="s">
        <v>2076</v>
      </c>
      <c r="D30" s="329">
        <v>26</v>
      </c>
      <c r="E30" s="739" t="s">
        <v>35</v>
      </c>
      <c r="F30" s="739">
        <v>614284</v>
      </c>
      <c r="G30" s="739">
        <v>1</v>
      </c>
      <c r="H30" s="740" t="s">
        <v>1384</v>
      </c>
      <c r="I30" s="739"/>
      <c r="J30" s="739" t="s">
        <v>87</v>
      </c>
      <c r="K30" s="739" t="s">
        <v>1385</v>
      </c>
      <c r="L30" s="166">
        <v>7159</v>
      </c>
      <c r="M30" s="739">
        <v>3</v>
      </c>
      <c r="N30" s="166">
        <v>0</v>
      </c>
      <c r="O30" s="166">
        <v>0</v>
      </c>
      <c r="P30" s="341">
        <v>3</v>
      </c>
      <c r="Q30" s="341"/>
      <c r="R30" s="166">
        <v>7159</v>
      </c>
      <c r="S30" s="166">
        <f t="shared" si="0"/>
        <v>0</v>
      </c>
      <c r="T30" s="743">
        <v>614</v>
      </c>
      <c r="U30" s="115"/>
      <c r="V30" s="115"/>
      <c r="W30" s="115"/>
      <c r="X30" s="115"/>
      <c r="Y30" s="115"/>
      <c r="Z30" s="115"/>
      <c r="AA30" s="115"/>
      <c r="AB30" s="115"/>
      <c r="AC30" s="115"/>
    </row>
    <row r="31" spans="1:29" ht="15" customHeight="1" x14ac:dyDescent="0.2">
      <c r="A31" s="735">
        <v>20</v>
      </c>
      <c r="B31" s="738">
        <v>41561</v>
      </c>
      <c r="C31" s="1590" t="s">
        <v>2076</v>
      </c>
      <c r="D31" s="329">
        <v>26</v>
      </c>
      <c r="E31" s="739" t="s">
        <v>35</v>
      </c>
      <c r="F31" s="739">
        <v>614683</v>
      </c>
      <c r="G31" s="739">
        <v>1</v>
      </c>
      <c r="H31" s="740" t="s">
        <v>522</v>
      </c>
      <c r="I31" s="739" t="s">
        <v>1387</v>
      </c>
      <c r="J31" s="739" t="s">
        <v>141</v>
      </c>
      <c r="K31" s="739" t="s">
        <v>1385</v>
      </c>
      <c r="L31" s="166">
        <v>5008.01</v>
      </c>
      <c r="M31" s="739">
        <v>3</v>
      </c>
      <c r="N31" s="166">
        <v>0</v>
      </c>
      <c r="O31" s="166">
        <v>0</v>
      </c>
      <c r="P31" s="341">
        <v>3</v>
      </c>
      <c r="Q31" s="341"/>
      <c r="R31" s="166">
        <v>5008.01</v>
      </c>
      <c r="S31" s="166">
        <f>IF(M31=0,"N/A",+L31-R31)</f>
        <v>0</v>
      </c>
      <c r="T31" s="743">
        <v>614</v>
      </c>
      <c r="U31" s="115"/>
      <c r="V31" s="115"/>
      <c r="W31" s="115"/>
      <c r="X31" s="115"/>
      <c r="Y31" s="115"/>
      <c r="Z31" s="115"/>
      <c r="AA31" s="115"/>
      <c r="AB31" s="115"/>
      <c r="AC31" s="115"/>
    </row>
    <row r="32" spans="1:29" ht="15" customHeight="1" x14ac:dyDescent="0.2">
      <c r="A32" s="735">
        <v>21</v>
      </c>
      <c r="B32" s="738">
        <v>42669</v>
      </c>
      <c r="C32" s="1590" t="s">
        <v>2076</v>
      </c>
      <c r="D32" s="329">
        <v>26</v>
      </c>
      <c r="E32" s="739" t="s">
        <v>35</v>
      </c>
      <c r="F32" s="739">
        <v>612815</v>
      </c>
      <c r="G32" s="739">
        <v>1</v>
      </c>
      <c r="H32" s="740" t="s">
        <v>41</v>
      </c>
      <c r="I32" s="739"/>
      <c r="J32" s="739" t="s">
        <v>56</v>
      </c>
      <c r="K32" s="739" t="s">
        <v>1385</v>
      </c>
      <c r="L32" s="166">
        <v>28316.34</v>
      </c>
      <c r="M32" s="739">
        <v>3</v>
      </c>
      <c r="N32" s="166">
        <v>0</v>
      </c>
      <c r="O32" s="166">
        <v>0</v>
      </c>
      <c r="P32" s="341">
        <v>3</v>
      </c>
      <c r="Q32" s="341"/>
      <c r="R32" s="166">
        <v>28316.34</v>
      </c>
      <c r="S32" s="166">
        <v>0</v>
      </c>
      <c r="T32" s="743">
        <v>614</v>
      </c>
      <c r="U32" s="115"/>
      <c r="V32" s="115"/>
      <c r="W32" s="115"/>
      <c r="X32" s="115"/>
      <c r="Y32" s="115"/>
      <c r="Z32" s="115"/>
      <c r="AA32" s="115"/>
      <c r="AB32" s="115"/>
      <c r="AC32" s="115"/>
    </row>
    <row r="33" spans="1:29" ht="15" customHeight="1" x14ac:dyDescent="0.2">
      <c r="A33" s="735">
        <v>22</v>
      </c>
      <c r="B33" s="738">
        <v>42325</v>
      </c>
      <c r="C33" s="1590" t="s">
        <v>2076</v>
      </c>
      <c r="D33" s="329">
        <v>26</v>
      </c>
      <c r="E33" s="739" t="s">
        <v>35</v>
      </c>
      <c r="F33" s="739">
        <v>620901</v>
      </c>
      <c r="G33" s="739">
        <v>1</v>
      </c>
      <c r="H33" s="740" t="s">
        <v>270</v>
      </c>
      <c r="I33" s="739" t="s">
        <v>1388</v>
      </c>
      <c r="J33" s="739" t="s">
        <v>271</v>
      </c>
      <c r="K33" s="739" t="s">
        <v>1385</v>
      </c>
      <c r="L33" s="166">
        <v>6325</v>
      </c>
      <c r="M33" s="739">
        <v>3</v>
      </c>
      <c r="N33" s="166">
        <v>0</v>
      </c>
      <c r="O33" s="166">
        <v>0</v>
      </c>
      <c r="P33" s="341">
        <v>3</v>
      </c>
      <c r="Q33" s="341"/>
      <c r="R33" s="166">
        <v>6325</v>
      </c>
      <c r="S33" s="166">
        <v>0</v>
      </c>
      <c r="T33" s="743">
        <v>614</v>
      </c>
      <c r="U33" s="115"/>
      <c r="V33" s="115"/>
      <c r="W33" s="115"/>
      <c r="X33" s="115"/>
      <c r="Y33" s="115"/>
      <c r="Z33" s="115"/>
      <c r="AA33" s="115"/>
      <c r="AB33" s="115"/>
      <c r="AC33" s="115"/>
    </row>
    <row r="34" spans="1:29" ht="15" customHeight="1" x14ac:dyDescent="0.25">
      <c r="A34" s="735">
        <v>23</v>
      </c>
      <c r="B34" s="745">
        <v>41799</v>
      </c>
      <c r="C34" s="1590" t="s">
        <v>2076</v>
      </c>
      <c r="D34" s="329">
        <v>26</v>
      </c>
      <c r="E34" s="334" t="s">
        <v>1389</v>
      </c>
      <c r="F34" s="334"/>
      <c r="G34" s="334">
        <v>1</v>
      </c>
      <c r="H34" s="746" t="s">
        <v>1390</v>
      </c>
      <c r="I34" s="747" t="s">
        <v>1391</v>
      </c>
      <c r="J34" s="747" t="s">
        <v>1376</v>
      </c>
      <c r="K34" s="747" t="s">
        <v>1377</v>
      </c>
      <c r="L34" s="166">
        <v>5850.99</v>
      </c>
      <c r="M34" s="739">
        <v>3</v>
      </c>
      <c r="N34" s="166">
        <v>0</v>
      </c>
      <c r="O34" s="166">
        <v>0</v>
      </c>
      <c r="P34" s="341">
        <v>3</v>
      </c>
      <c r="Q34" s="341"/>
      <c r="R34" s="166">
        <v>5850.99</v>
      </c>
      <c r="S34" s="166">
        <f t="shared" ref="S34:S42" si="2">IF(M34=0,"N/A",+L34-R34)</f>
        <v>0</v>
      </c>
      <c r="T34" s="743">
        <v>612</v>
      </c>
      <c r="U34" s="115"/>
      <c r="V34" s="115"/>
      <c r="W34" s="115"/>
      <c r="X34" s="115"/>
      <c r="Y34" s="115"/>
      <c r="Z34" s="115"/>
      <c r="AA34" s="115"/>
      <c r="AB34" s="115"/>
      <c r="AC34" s="115"/>
    </row>
    <row r="35" spans="1:29" ht="15" customHeight="1" x14ac:dyDescent="0.2">
      <c r="A35" s="735">
        <v>24</v>
      </c>
      <c r="B35" s="738">
        <v>41926</v>
      </c>
      <c r="C35" s="1590" t="s">
        <v>2076</v>
      </c>
      <c r="D35" s="329">
        <v>26</v>
      </c>
      <c r="E35" s="739" t="s">
        <v>25</v>
      </c>
      <c r="F35" s="739">
        <v>614276</v>
      </c>
      <c r="G35" s="739">
        <v>1</v>
      </c>
      <c r="H35" s="744" t="s">
        <v>713</v>
      </c>
      <c r="I35" s="739"/>
      <c r="J35" s="739"/>
      <c r="K35" s="739" t="s">
        <v>535</v>
      </c>
      <c r="L35" s="166">
        <v>11507.36</v>
      </c>
      <c r="M35" s="739">
        <v>10</v>
      </c>
      <c r="N35" s="166">
        <f t="shared" ref="N35:N36" si="3">IF(M35=0,"N/A",+L35/M35)</f>
        <v>1150.7360000000001</v>
      </c>
      <c r="O35" s="166">
        <f>IF(M35=0,O51/N46,+N35/12)</f>
        <v>95.89466666666668</v>
      </c>
      <c r="P35" s="742">
        <f t="shared" ref="P35:P59" si="4">+DATEDIF($B35,$V$12,"y")</f>
        <v>8</v>
      </c>
      <c r="Q35" s="742">
        <f t="shared" ref="Q35:Q59" si="5">+DATEDIF($B35,$V$12,"ym")</f>
        <v>8</v>
      </c>
      <c r="R35" s="166">
        <f t="shared" ref="R35:R36" si="6">IF(M35=0,"N/A",+N35*P35+O35*Q35)</f>
        <v>9973.0453333333335</v>
      </c>
      <c r="S35" s="166">
        <f t="shared" si="2"/>
        <v>1534.3146666666671</v>
      </c>
      <c r="T35" s="743">
        <v>617</v>
      </c>
      <c r="U35" s="115"/>
      <c r="V35" s="115"/>
      <c r="W35" s="115"/>
      <c r="X35" s="115"/>
      <c r="Y35" s="115"/>
      <c r="Z35" s="115"/>
      <c r="AA35" s="115"/>
      <c r="AB35" s="115"/>
      <c r="AC35" s="115"/>
    </row>
    <row r="36" spans="1:29" ht="15" customHeight="1" x14ac:dyDescent="0.2">
      <c r="A36" s="735">
        <v>25</v>
      </c>
      <c r="B36" s="738">
        <v>41990</v>
      </c>
      <c r="C36" s="1590" t="s">
        <v>2076</v>
      </c>
      <c r="D36" s="329">
        <v>26</v>
      </c>
      <c r="E36" s="739" t="s">
        <v>25</v>
      </c>
      <c r="F36" s="739">
        <v>614283</v>
      </c>
      <c r="G36" s="739">
        <v>1</v>
      </c>
      <c r="H36" s="744" t="s">
        <v>713</v>
      </c>
      <c r="I36" s="739" t="s">
        <v>1392</v>
      </c>
      <c r="J36" s="739"/>
      <c r="K36" s="739" t="s">
        <v>535</v>
      </c>
      <c r="L36" s="166">
        <v>7339.6</v>
      </c>
      <c r="M36" s="739">
        <v>10</v>
      </c>
      <c r="N36" s="166">
        <f t="shared" si="3"/>
        <v>733.96</v>
      </c>
      <c r="O36" s="166">
        <f>IF(M36=0,O60/N47,+N36/12)</f>
        <v>61.163333333333334</v>
      </c>
      <c r="P36" s="742">
        <f t="shared" si="4"/>
        <v>8</v>
      </c>
      <c r="Q36" s="742">
        <f t="shared" si="5"/>
        <v>6</v>
      </c>
      <c r="R36" s="166">
        <f t="shared" si="6"/>
        <v>6238.66</v>
      </c>
      <c r="S36" s="166">
        <f t="shared" si="2"/>
        <v>1100.9400000000005</v>
      </c>
      <c r="T36" s="743">
        <v>617</v>
      </c>
      <c r="U36" s="115"/>
      <c r="V36" s="115"/>
      <c r="W36" s="115"/>
      <c r="X36" s="115"/>
      <c r="Y36" s="115"/>
      <c r="Z36" s="115"/>
      <c r="AA36" s="115"/>
      <c r="AB36" s="115"/>
      <c r="AC36" s="115"/>
    </row>
    <row r="37" spans="1:29" ht="15" customHeight="1" x14ac:dyDescent="0.2">
      <c r="A37" s="735">
        <v>26</v>
      </c>
      <c r="B37" s="738">
        <v>42205</v>
      </c>
      <c r="C37" s="1590" t="s">
        <v>2076</v>
      </c>
      <c r="D37" s="329">
        <v>26</v>
      </c>
      <c r="E37" s="739" t="s">
        <v>81</v>
      </c>
      <c r="F37" s="739"/>
      <c r="G37" s="739">
        <v>8</v>
      </c>
      <c r="H37" s="744" t="s">
        <v>803</v>
      </c>
      <c r="I37" s="739"/>
      <c r="J37" s="739" t="s">
        <v>804</v>
      </c>
      <c r="K37" s="739" t="s">
        <v>535</v>
      </c>
      <c r="L37" s="166">
        <v>59944</v>
      </c>
      <c r="M37" s="739">
        <v>3</v>
      </c>
      <c r="N37" s="166">
        <v>0</v>
      </c>
      <c r="O37" s="166">
        <v>0</v>
      </c>
      <c r="P37" s="742">
        <f t="shared" si="4"/>
        <v>7</v>
      </c>
      <c r="Q37" s="742">
        <f t="shared" si="5"/>
        <v>11</v>
      </c>
      <c r="R37" s="166">
        <v>59944</v>
      </c>
      <c r="S37" s="166">
        <f t="shared" si="2"/>
        <v>0</v>
      </c>
      <c r="T37" s="743">
        <v>619</v>
      </c>
      <c r="U37" s="115"/>
      <c r="V37" s="115"/>
      <c r="W37" s="115"/>
      <c r="X37" s="115"/>
      <c r="Y37" s="115"/>
      <c r="Z37" s="115"/>
      <c r="AA37" s="115"/>
      <c r="AB37" s="115"/>
      <c r="AC37" s="115"/>
    </row>
    <row r="38" spans="1:29" ht="15" customHeight="1" x14ac:dyDescent="0.2">
      <c r="A38" s="735">
        <v>27</v>
      </c>
      <c r="B38" s="738">
        <v>42205</v>
      </c>
      <c r="C38" s="1590" t="s">
        <v>2076</v>
      </c>
      <c r="D38" s="329">
        <v>26</v>
      </c>
      <c r="E38" s="739" t="s">
        <v>81</v>
      </c>
      <c r="F38" s="739"/>
      <c r="G38" s="739">
        <v>8</v>
      </c>
      <c r="H38" s="744" t="s">
        <v>803</v>
      </c>
      <c r="I38" s="739"/>
      <c r="J38" s="739" t="s">
        <v>804</v>
      </c>
      <c r="K38" s="739" t="s">
        <v>1393</v>
      </c>
      <c r="L38" s="166">
        <v>59944</v>
      </c>
      <c r="M38" s="739">
        <v>3</v>
      </c>
      <c r="N38" s="166">
        <v>0</v>
      </c>
      <c r="O38" s="166">
        <v>0</v>
      </c>
      <c r="P38" s="742">
        <f t="shared" si="4"/>
        <v>7</v>
      </c>
      <c r="Q38" s="742">
        <f t="shared" si="5"/>
        <v>11</v>
      </c>
      <c r="R38" s="166">
        <v>59944</v>
      </c>
      <c r="S38" s="166">
        <f t="shared" si="2"/>
        <v>0</v>
      </c>
      <c r="T38" s="743">
        <v>619</v>
      </c>
      <c r="U38" s="115"/>
      <c r="V38" s="115"/>
      <c r="W38" s="115"/>
      <c r="X38" s="115"/>
      <c r="Y38" s="115"/>
      <c r="Z38" s="115"/>
      <c r="AA38" s="115"/>
      <c r="AB38" s="115"/>
      <c r="AC38" s="115"/>
    </row>
    <row r="39" spans="1:29" ht="30" customHeight="1" x14ac:dyDescent="0.2">
      <c r="A39" s="735">
        <v>28</v>
      </c>
      <c r="B39" s="738">
        <v>42265</v>
      </c>
      <c r="C39" s="1590" t="s">
        <v>2076</v>
      </c>
      <c r="D39" s="329">
        <v>26</v>
      </c>
      <c r="E39" s="739" t="s">
        <v>25</v>
      </c>
      <c r="F39" s="739">
        <v>614280</v>
      </c>
      <c r="G39" s="739">
        <v>1</v>
      </c>
      <c r="H39" s="744" t="s">
        <v>1394</v>
      </c>
      <c r="I39" s="739"/>
      <c r="J39" s="739"/>
      <c r="K39" s="739" t="s">
        <v>535</v>
      </c>
      <c r="L39" s="166">
        <v>18054</v>
      </c>
      <c r="M39" s="739">
        <v>10</v>
      </c>
      <c r="N39" s="166">
        <f t="shared" ref="N39:N40" si="7">IF(M39=0,"N/A",+L39/M39)</f>
        <v>1805.4</v>
      </c>
      <c r="O39" s="166">
        <f>IF(M39=0,O63/N50,+N39/12)</f>
        <v>150.45000000000002</v>
      </c>
      <c r="P39" s="742">
        <f t="shared" si="4"/>
        <v>7</v>
      </c>
      <c r="Q39" s="742">
        <f t="shared" si="5"/>
        <v>9</v>
      </c>
      <c r="R39" s="166">
        <f t="shared" ref="R39:R40" si="8">IF(M39=0,"N/A",+N39*P39+O39*Q39)</f>
        <v>13991.850000000002</v>
      </c>
      <c r="S39" s="166">
        <f t="shared" si="2"/>
        <v>4062.1499999999978</v>
      </c>
      <c r="T39" s="743">
        <v>617</v>
      </c>
      <c r="U39" s="115"/>
      <c r="V39" s="115"/>
      <c r="W39" s="115"/>
      <c r="X39" s="115"/>
      <c r="Y39" s="115"/>
      <c r="Z39" s="115"/>
      <c r="AA39" s="115"/>
      <c r="AB39" s="115"/>
      <c r="AC39" s="115"/>
    </row>
    <row r="40" spans="1:29" ht="15" customHeight="1" x14ac:dyDescent="0.2">
      <c r="A40" s="735">
        <v>29</v>
      </c>
      <c r="B40" s="738">
        <v>42265</v>
      </c>
      <c r="C40" s="1590" t="s">
        <v>2076</v>
      </c>
      <c r="D40" s="329">
        <v>26</v>
      </c>
      <c r="E40" s="739" t="s">
        <v>25</v>
      </c>
      <c r="F40" s="739">
        <v>614294</v>
      </c>
      <c r="G40" s="739">
        <v>1</v>
      </c>
      <c r="H40" s="744" t="s">
        <v>1395</v>
      </c>
      <c r="I40" s="739"/>
      <c r="J40" s="739"/>
      <c r="K40" s="739" t="s">
        <v>535</v>
      </c>
      <c r="L40" s="166">
        <v>11117.44</v>
      </c>
      <c r="M40" s="739">
        <v>10</v>
      </c>
      <c r="N40" s="166">
        <f t="shared" si="7"/>
        <v>1111.7440000000001</v>
      </c>
      <c r="O40" s="166">
        <f>IF(M40=0,O64/N51,+N40/12)</f>
        <v>92.64533333333334</v>
      </c>
      <c r="P40" s="742">
        <f t="shared" si="4"/>
        <v>7</v>
      </c>
      <c r="Q40" s="742">
        <f t="shared" si="5"/>
        <v>9</v>
      </c>
      <c r="R40" s="166">
        <f t="shared" si="8"/>
        <v>8616.0160000000014</v>
      </c>
      <c r="S40" s="166">
        <f t="shared" si="2"/>
        <v>2501.4239999999991</v>
      </c>
      <c r="T40" s="743">
        <v>617</v>
      </c>
      <c r="U40" s="115"/>
      <c r="V40" s="115"/>
      <c r="W40" s="115"/>
      <c r="X40" s="115"/>
      <c r="Y40" s="115"/>
      <c r="Z40" s="115"/>
      <c r="AA40" s="115"/>
      <c r="AB40" s="115"/>
      <c r="AC40" s="115"/>
    </row>
    <row r="41" spans="1:29" ht="15" customHeight="1" x14ac:dyDescent="0.2">
      <c r="A41" s="735">
        <v>30</v>
      </c>
      <c r="B41" s="738">
        <v>42275</v>
      </c>
      <c r="C41" s="1590" t="s">
        <v>2076</v>
      </c>
      <c r="D41" s="329">
        <v>26</v>
      </c>
      <c r="E41" s="739" t="s">
        <v>35</v>
      </c>
      <c r="F41" s="739"/>
      <c r="G41" s="739">
        <v>1</v>
      </c>
      <c r="H41" s="744" t="s">
        <v>1396</v>
      </c>
      <c r="I41" s="739" t="s">
        <v>1397</v>
      </c>
      <c r="J41" s="739" t="s">
        <v>1338</v>
      </c>
      <c r="K41" s="739" t="s">
        <v>535</v>
      </c>
      <c r="L41" s="166">
        <v>10185.01</v>
      </c>
      <c r="M41" s="739">
        <v>3</v>
      </c>
      <c r="N41" s="166">
        <v>0</v>
      </c>
      <c r="O41" s="166">
        <v>0</v>
      </c>
      <c r="P41" s="742">
        <f t="shared" si="4"/>
        <v>7</v>
      </c>
      <c r="Q41" s="742">
        <f t="shared" si="5"/>
        <v>9</v>
      </c>
      <c r="R41" s="166">
        <v>10185.01</v>
      </c>
      <c r="S41" s="166">
        <f t="shared" si="2"/>
        <v>0</v>
      </c>
      <c r="T41" s="743">
        <v>614</v>
      </c>
      <c r="U41" s="115"/>
      <c r="V41" s="115"/>
      <c r="W41" s="115"/>
      <c r="X41" s="115"/>
      <c r="Y41" s="115"/>
      <c r="Z41" s="115"/>
      <c r="AA41" s="115"/>
      <c r="AB41" s="115"/>
      <c r="AC41" s="115"/>
    </row>
    <row r="42" spans="1:29" ht="15" customHeight="1" x14ac:dyDescent="0.2">
      <c r="A42" s="735">
        <v>31</v>
      </c>
      <c r="B42" s="738">
        <v>42275</v>
      </c>
      <c r="C42" s="1590" t="s">
        <v>2076</v>
      </c>
      <c r="D42" s="329">
        <v>26</v>
      </c>
      <c r="E42" s="739" t="s">
        <v>35</v>
      </c>
      <c r="F42" s="739">
        <v>769630</v>
      </c>
      <c r="G42" s="739">
        <v>1</v>
      </c>
      <c r="H42" s="740" t="s">
        <v>139</v>
      </c>
      <c r="I42" s="739"/>
      <c r="J42" s="739" t="s">
        <v>56</v>
      </c>
      <c r="K42" s="739" t="s">
        <v>535</v>
      </c>
      <c r="L42" s="166">
        <v>4016.01</v>
      </c>
      <c r="M42" s="739">
        <v>3</v>
      </c>
      <c r="N42" s="166">
        <v>0</v>
      </c>
      <c r="O42" s="166">
        <v>0</v>
      </c>
      <c r="P42" s="742">
        <f t="shared" si="4"/>
        <v>7</v>
      </c>
      <c r="Q42" s="742">
        <f t="shared" si="5"/>
        <v>9</v>
      </c>
      <c r="R42" s="166">
        <v>4016.01</v>
      </c>
      <c r="S42" s="166">
        <f t="shared" si="2"/>
        <v>0</v>
      </c>
      <c r="T42" s="743">
        <v>614</v>
      </c>
      <c r="U42" s="115"/>
      <c r="V42" s="115"/>
      <c r="W42" s="115"/>
      <c r="X42" s="115"/>
      <c r="Y42" s="115"/>
      <c r="Z42" s="115"/>
      <c r="AA42" s="115"/>
      <c r="AB42" s="115"/>
      <c r="AC42" s="115" t="s">
        <v>1398</v>
      </c>
    </row>
    <row r="43" spans="1:29" ht="15" customHeight="1" x14ac:dyDescent="0.2">
      <c r="A43" s="735">
        <v>32</v>
      </c>
      <c r="B43" s="738">
        <v>42275</v>
      </c>
      <c r="C43" s="1590" t="s">
        <v>2076</v>
      </c>
      <c r="D43" s="329">
        <v>26</v>
      </c>
      <c r="E43" s="739" t="s">
        <v>35</v>
      </c>
      <c r="F43" s="739">
        <v>614322</v>
      </c>
      <c r="G43" s="739">
        <v>1</v>
      </c>
      <c r="H43" s="740" t="s">
        <v>139</v>
      </c>
      <c r="I43" s="739"/>
      <c r="J43" s="739" t="s">
        <v>56</v>
      </c>
      <c r="K43" s="739" t="s">
        <v>535</v>
      </c>
      <c r="L43" s="166">
        <v>4016</v>
      </c>
      <c r="M43" s="739">
        <v>10</v>
      </c>
      <c r="N43" s="166">
        <v>401.6</v>
      </c>
      <c r="O43" s="166">
        <v>33.466666666666669</v>
      </c>
      <c r="P43" s="742">
        <f t="shared" si="4"/>
        <v>7</v>
      </c>
      <c r="Q43" s="742">
        <f t="shared" si="5"/>
        <v>9</v>
      </c>
      <c r="R43" s="166">
        <v>1907.6000000000001</v>
      </c>
      <c r="S43" s="166">
        <v>2108.3999999999996</v>
      </c>
      <c r="T43" s="743">
        <v>614</v>
      </c>
      <c r="U43" s="115"/>
      <c r="V43" s="115"/>
      <c r="W43" s="115"/>
      <c r="X43" s="115"/>
      <c r="Y43" s="115"/>
      <c r="Z43" s="115"/>
      <c r="AA43" s="115"/>
      <c r="AB43" s="115"/>
      <c r="AC43" s="115"/>
    </row>
    <row r="44" spans="1:29" ht="15" customHeight="1" x14ac:dyDescent="0.2">
      <c r="A44" s="735">
        <v>33</v>
      </c>
      <c r="B44" s="738">
        <v>42275</v>
      </c>
      <c r="C44" s="1590" t="s">
        <v>2076</v>
      </c>
      <c r="D44" s="329">
        <v>26</v>
      </c>
      <c r="E44" s="739" t="s">
        <v>35</v>
      </c>
      <c r="F44" s="739">
        <v>614286</v>
      </c>
      <c r="G44" s="739">
        <v>1</v>
      </c>
      <c r="H44" s="740" t="s">
        <v>139</v>
      </c>
      <c r="I44" s="739"/>
      <c r="J44" s="739" t="s">
        <v>56</v>
      </c>
      <c r="K44" s="739" t="s">
        <v>535</v>
      </c>
      <c r="L44" s="166">
        <v>4016</v>
      </c>
      <c r="M44" s="739">
        <v>10</v>
      </c>
      <c r="N44" s="166">
        <f>IF(M44=0,"N/A",+L44/M44)</f>
        <v>401.6</v>
      </c>
      <c r="O44" s="166">
        <f>IF(M44=0,#REF!/N72,+N44/12)</f>
        <v>33.466666666666669</v>
      </c>
      <c r="P44" s="742">
        <f t="shared" si="4"/>
        <v>7</v>
      </c>
      <c r="Q44" s="742">
        <f t="shared" si="5"/>
        <v>9</v>
      </c>
      <c r="R44" s="166">
        <f>IF(M44=0,"N/A",+N44*P44+O44*Q44)</f>
        <v>3112.4000000000005</v>
      </c>
      <c r="S44" s="166">
        <f t="shared" ref="S44:S54" si="9">IF(M44=0,"N/A",+L44-R44)</f>
        <v>903.59999999999945</v>
      </c>
      <c r="T44" s="743">
        <v>614</v>
      </c>
      <c r="U44" s="115"/>
      <c r="V44" s="115"/>
      <c r="W44" s="115"/>
      <c r="X44" s="115"/>
      <c r="Y44" s="115"/>
      <c r="Z44" s="115"/>
      <c r="AA44" s="115"/>
      <c r="AB44" s="115"/>
      <c r="AC44" s="115"/>
    </row>
    <row r="45" spans="1:29" ht="27.75" customHeight="1" x14ac:dyDescent="0.2">
      <c r="A45" s="735">
        <v>34</v>
      </c>
      <c r="B45" s="738">
        <v>42299</v>
      </c>
      <c r="C45" s="1590" t="s">
        <v>2076</v>
      </c>
      <c r="D45" s="329">
        <v>26</v>
      </c>
      <c r="E45" s="739" t="s">
        <v>126</v>
      </c>
      <c r="F45" s="741"/>
      <c r="G45" s="739">
        <v>1</v>
      </c>
      <c r="H45" s="740" t="s">
        <v>1399</v>
      </c>
      <c r="I45" s="739" t="s">
        <v>1400</v>
      </c>
      <c r="J45" s="739" t="s">
        <v>1401</v>
      </c>
      <c r="K45" s="739" t="s">
        <v>1402</v>
      </c>
      <c r="L45" s="166">
        <v>3600</v>
      </c>
      <c r="M45" s="739">
        <v>3</v>
      </c>
      <c r="N45" s="166">
        <v>0</v>
      </c>
      <c r="O45" s="166">
        <v>0</v>
      </c>
      <c r="P45" s="742">
        <f t="shared" si="4"/>
        <v>7</v>
      </c>
      <c r="Q45" s="742">
        <f t="shared" si="5"/>
        <v>8</v>
      </c>
      <c r="R45" s="166">
        <v>3600</v>
      </c>
      <c r="S45" s="166">
        <f t="shared" si="9"/>
        <v>0</v>
      </c>
      <c r="T45" s="743">
        <v>619</v>
      </c>
      <c r="U45" s="115"/>
      <c r="V45" s="115"/>
      <c r="W45" s="115"/>
      <c r="X45" s="115"/>
      <c r="Y45" s="115"/>
      <c r="Z45" s="115"/>
      <c r="AA45" s="115"/>
      <c r="AB45" s="115"/>
      <c r="AC45" s="115"/>
    </row>
    <row r="46" spans="1:29" ht="15" customHeight="1" x14ac:dyDescent="0.2">
      <c r="A46" s="735">
        <v>35</v>
      </c>
      <c r="B46" s="738">
        <v>42299</v>
      </c>
      <c r="C46" s="1590" t="s">
        <v>2076</v>
      </c>
      <c r="D46" s="329">
        <v>26</v>
      </c>
      <c r="E46" s="739" t="s">
        <v>126</v>
      </c>
      <c r="F46" s="741"/>
      <c r="G46" s="739">
        <v>1</v>
      </c>
      <c r="H46" s="740" t="s">
        <v>1403</v>
      </c>
      <c r="I46" s="739"/>
      <c r="J46" s="739" t="s">
        <v>1404</v>
      </c>
      <c r="K46" s="739" t="s">
        <v>1402</v>
      </c>
      <c r="L46" s="166">
        <v>8750</v>
      </c>
      <c r="M46" s="739">
        <v>10</v>
      </c>
      <c r="N46" s="166">
        <f t="shared" ref="N46:N54" si="10">IF(M46=0,"N/A",+L46/M46)</f>
        <v>875</v>
      </c>
      <c r="O46" s="166">
        <f>IF(M46=0,#REF!/N74,+N46/12)</f>
        <v>72.916666666666671</v>
      </c>
      <c r="P46" s="742">
        <f t="shared" si="4"/>
        <v>7</v>
      </c>
      <c r="Q46" s="742">
        <f t="shared" si="5"/>
        <v>8</v>
      </c>
      <c r="R46" s="166">
        <f t="shared" ref="R46:R54" si="11">IF(M46=0,"N/A",+N46*P46+O46*Q46)</f>
        <v>6708.333333333333</v>
      </c>
      <c r="S46" s="166">
        <f t="shared" si="9"/>
        <v>2041.666666666667</v>
      </c>
      <c r="T46" s="743">
        <v>619</v>
      </c>
      <c r="U46" s="115"/>
      <c r="V46" s="115"/>
      <c r="W46" s="115"/>
      <c r="X46" s="748"/>
      <c r="Y46" s="748"/>
      <c r="Z46" s="748"/>
      <c r="AA46" s="748"/>
      <c r="AB46" s="748"/>
      <c r="AC46" s="748"/>
    </row>
    <row r="47" spans="1:29" ht="15" customHeight="1" x14ac:dyDescent="0.2">
      <c r="A47" s="735">
        <v>36</v>
      </c>
      <c r="B47" s="738">
        <v>42800</v>
      </c>
      <c r="C47" s="1590" t="s">
        <v>2076</v>
      </c>
      <c r="D47" s="329">
        <v>26</v>
      </c>
      <c r="E47" s="739" t="s">
        <v>25</v>
      </c>
      <c r="F47" s="741">
        <v>614272</v>
      </c>
      <c r="G47" s="739">
        <v>3</v>
      </c>
      <c r="H47" s="740" t="s">
        <v>1405</v>
      </c>
      <c r="I47" s="739"/>
      <c r="J47" s="739"/>
      <c r="K47" s="739" t="s">
        <v>1402</v>
      </c>
      <c r="L47" s="166">
        <v>15439.5</v>
      </c>
      <c r="M47" s="739">
        <v>10</v>
      </c>
      <c r="N47" s="166">
        <f t="shared" si="10"/>
        <v>1543.95</v>
      </c>
      <c r="O47" s="166">
        <f>IF(M47=0,#REF!/N75,+N47/12)</f>
        <v>128.66249999999999</v>
      </c>
      <c r="P47" s="742">
        <f t="shared" si="4"/>
        <v>6</v>
      </c>
      <c r="Q47" s="742">
        <f t="shared" si="5"/>
        <v>3</v>
      </c>
      <c r="R47" s="166">
        <f t="shared" si="11"/>
        <v>9649.6875</v>
      </c>
      <c r="S47" s="166">
        <f t="shared" si="9"/>
        <v>5789.8125</v>
      </c>
      <c r="T47" s="743">
        <v>617</v>
      </c>
      <c r="U47" s="748"/>
      <c r="V47" s="748"/>
      <c r="W47" s="748"/>
      <c r="X47" s="748"/>
      <c r="Y47" s="748"/>
      <c r="Z47" s="748"/>
      <c r="AA47" s="748"/>
      <c r="AB47" s="748"/>
      <c r="AC47" s="748"/>
    </row>
    <row r="48" spans="1:29" ht="15" customHeight="1" x14ac:dyDescent="0.2">
      <c r="A48" s="735">
        <v>37</v>
      </c>
      <c r="B48" s="738">
        <v>42800</v>
      </c>
      <c r="C48" s="1590" t="s">
        <v>2076</v>
      </c>
      <c r="D48" s="329">
        <v>26</v>
      </c>
      <c r="E48" s="739" t="s">
        <v>1406</v>
      </c>
      <c r="F48" s="741"/>
      <c r="G48" s="739">
        <v>1</v>
      </c>
      <c r="H48" s="740" t="s">
        <v>1407</v>
      </c>
      <c r="I48" s="739" t="s">
        <v>1408</v>
      </c>
      <c r="J48" s="739" t="s">
        <v>1409</v>
      </c>
      <c r="K48" s="739" t="s">
        <v>1402</v>
      </c>
      <c r="L48" s="166">
        <v>21240</v>
      </c>
      <c r="M48" s="739">
        <v>10</v>
      </c>
      <c r="N48" s="166">
        <f t="shared" si="10"/>
        <v>2124</v>
      </c>
      <c r="O48" s="166">
        <f>IF(M48=0,O76/#REF!,+N48/12)</f>
        <v>177</v>
      </c>
      <c r="P48" s="742">
        <f t="shared" si="4"/>
        <v>6</v>
      </c>
      <c r="Q48" s="742">
        <f t="shared" si="5"/>
        <v>3</v>
      </c>
      <c r="R48" s="166">
        <f t="shared" si="11"/>
        <v>13275</v>
      </c>
      <c r="S48" s="166">
        <f t="shared" si="9"/>
        <v>7965</v>
      </c>
      <c r="T48" s="743">
        <v>617</v>
      </c>
      <c r="U48" s="748"/>
      <c r="V48" s="748"/>
      <c r="W48" s="748"/>
      <c r="X48" s="748"/>
      <c r="Y48" s="748"/>
      <c r="Z48" s="748"/>
      <c r="AA48" s="748"/>
      <c r="AB48" s="748"/>
      <c r="AC48" s="748"/>
    </row>
    <row r="49" spans="1:29" ht="15" customHeight="1" x14ac:dyDescent="0.25">
      <c r="A49" s="735">
        <v>38</v>
      </c>
      <c r="B49" s="738">
        <v>42814</v>
      </c>
      <c r="C49" s="1590" t="s">
        <v>2076</v>
      </c>
      <c r="D49" s="329">
        <v>26</v>
      </c>
      <c r="E49" s="747" t="s">
        <v>1389</v>
      </c>
      <c r="F49" s="749"/>
      <c r="G49" s="739">
        <v>1</v>
      </c>
      <c r="H49" s="750" t="s">
        <v>1410</v>
      </c>
      <c r="I49" s="749"/>
      <c r="J49" s="749"/>
      <c r="K49" s="739" t="s">
        <v>1402</v>
      </c>
      <c r="L49" s="166">
        <v>5000</v>
      </c>
      <c r="M49" s="739">
        <v>10</v>
      </c>
      <c r="N49" s="166">
        <f t="shared" si="10"/>
        <v>500</v>
      </c>
      <c r="O49" s="166">
        <f>IF(M49=0,#REF!/#REF!,+N49/12)</f>
        <v>41.666666666666664</v>
      </c>
      <c r="P49" s="742">
        <f t="shared" si="4"/>
        <v>6</v>
      </c>
      <c r="Q49" s="742">
        <f t="shared" si="5"/>
        <v>3</v>
      </c>
      <c r="R49" s="166">
        <f t="shared" si="11"/>
        <v>3125</v>
      </c>
      <c r="S49" s="166">
        <f t="shared" si="9"/>
        <v>1875</v>
      </c>
      <c r="T49" s="743">
        <v>617</v>
      </c>
      <c r="U49" s="748"/>
      <c r="V49" s="748"/>
      <c r="W49" s="748"/>
      <c r="X49" s="748"/>
      <c r="Y49" s="748"/>
      <c r="Z49" s="748"/>
      <c r="AA49" s="748"/>
      <c r="AB49" s="748"/>
      <c r="AC49" s="748"/>
    </row>
    <row r="50" spans="1:29" ht="20.25" customHeight="1" x14ac:dyDescent="0.25">
      <c r="A50" s="735">
        <v>39</v>
      </c>
      <c r="B50" s="738">
        <v>42825</v>
      </c>
      <c r="C50" s="1590" t="s">
        <v>2076</v>
      </c>
      <c r="D50" s="329">
        <v>26</v>
      </c>
      <c r="E50" s="747" t="s">
        <v>1406</v>
      </c>
      <c r="F50" s="749"/>
      <c r="G50" s="739">
        <v>20</v>
      </c>
      <c r="H50" s="750" t="s">
        <v>1411</v>
      </c>
      <c r="I50" s="747" t="s">
        <v>1412</v>
      </c>
      <c r="J50" s="749"/>
      <c r="K50" s="739" t="s">
        <v>1402</v>
      </c>
      <c r="L50" s="166">
        <v>69999.960000000006</v>
      </c>
      <c r="M50" s="739">
        <v>10</v>
      </c>
      <c r="N50" s="166">
        <f t="shared" si="10"/>
        <v>6999.996000000001</v>
      </c>
      <c r="O50" s="166">
        <f>IF(M50=0,O78/#REF!,+N50/12)</f>
        <v>583.33300000000008</v>
      </c>
      <c r="P50" s="742">
        <f t="shared" si="4"/>
        <v>6</v>
      </c>
      <c r="Q50" s="742">
        <f t="shared" si="5"/>
        <v>2</v>
      </c>
      <c r="R50" s="166">
        <f t="shared" si="11"/>
        <v>43166.642000000007</v>
      </c>
      <c r="S50" s="166">
        <f t="shared" si="9"/>
        <v>26833.317999999999</v>
      </c>
      <c r="T50" s="743">
        <v>617</v>
      </c>
      <c r="U50" s="748"/>
      <c r="V50" s="748"/>
      <c r="W50" s="748"/>
      <c r="X50" s="115"/>
      <c r="Y50" s="115"/>
      <c r="Z50" s="115"/>
      <c r="AA50" s="115"/>
      <c r="AB50" s="115"/>
      <c r="AC50" s="115"/>
    </row>
    <row r="51" spans="1:29" ht="20.25" customHeight="1" x14ac:dyDescent="0.25">
      <c r="A51" s="735">
        <v>40</v>
      </c>
      <c r="B51" s="738">
        <v>43343</v>
      </c>
      <c r="C51" s="1590" t="s">
        <v>2076</v>
      </c>
      <c r="D51" s="329">
        <v>26</v>
      </c>
      <c r="E51" s="747" t="s">
        <v>68</v>
      </c>
      <c r="F51" s="749"/>
      <c r="G51" s="739">
        <v>1</v>
      </c>
      <c r="H51" s="750" t="s">
        <v>705</v>
      </c>
      <c r="I51" s="747" t="s">
        <v>1413</v>
      </c>
      <c r="J51" s="749" t="s">
        <v>625</v>
      </c>
      <c r="K51" s="739" t="s">
        <v>1402</v>
      </c>
      <c r="L51" s="166">
        <v>2604.2600000000002</v>
      </c>
      <c r="M51" s="739">
        <v>5</v>
      </c>
      <c r="N51" s="166">
        <f t="shared" si="10"/>
        <v>520.85200000000009</v>
      </c>
      <c r="O51" s="166">
        <f t="shared" ref="O51:O54" si="12">IF(M51=0,#REF!/#REF!,+N51/12)</f>
        <v>43.404333333333341</v>
      </c>
      <c r="P51" s="742">
        <f t="shared" si="4"/>
        <v>4</v>
      </c>
      <c r="Q51" s="742">
        <f t="shared" si="5"/>
        <v>9</v>
      </c>
      <c r="R51" s="166">
        <f t="shared" si="11"/>
        <v>2474.0470000000005</v>
      </c>
      <c r="S51" s="166">
        <f t="shared" si="9"/>
        <v>130.21299999999974</v>
      </c>
      <c r="T51" s="743">
        <v>617</v>
      </c>
      <c r="U51" s="115" t="s">
        <v>72</v>
      </c>
      <c r="V51" s="751">
        <v>43378</v>
      </c>
      <c r="W51" s="115">
        <v>95</v>
      </c>
      <c r="X51" s="115"/>
      <c r="Y51" s="115"/>
      <c r="Z51" s="115"/>
      <c r="AA51" s="115"/>
      <c r="AB51" s="115"/>
      <c r="AC51" s="115"/>
    </row>
    <row r="52" spans="1:29" ht="20.25" customHeight="1" x14ac:dyDescent="0.25">
      <c r="A52" s="735">
        <v>41</v>
      </c>
      <c r="B52" s="738">
        <v>43593</v>
      </c>
      <c r="C52" s="1590" t="s">
        <v>2076</v>
      </c>
      <c r="D52" s="329">
        <v>26</v>
      </c>
      <c r="E52" s="747" t="s">
        <v>1414</v>
      </c>
      <c r="F52" s="749"/>
      <c r="G52" s="739">
        <v>60</v>
      </c>
      <c r="H52" s="750" t="s">
        <v>1415</v>
      </c>
      <c r="I52" s="747"/>
      <c r="J52" s="749"/>
      <c r="K52" s="739" t="s">
        <v>1416</v>
      </c>
      <c r="L52" s="166">
        <v>145918.79999999999</v>
      </c>
      <c r="M52" s="739">
        <v>10</v>
      </c>
      <c r="N52" s="166">
        <f t="shared" si="10"/>
        <v>14591.88</v>
      </c>
      <c r="O52" s="166">
        <f t="shared" si="12"/>
        <v>1215.99</v>
      </c>
      <c r="P52" s="742">
        <f t="shared" si="4"/>
        <v>4</v>
      </c>
      <c r="Q52" s="742">
        <f t="shared" si="5"/>
        <v>1</v>
      </c>
      <c r="R52" s="166">
        <f t="shared" si="11"/>
        <v>59583.509999999995</v>
      </c>
      <c r="S52" s="166">
        <f t="shared" si="9"/>
        <v>86335.29</v>
      </c>
      <c r="T52" s="743">
        <v>612</v>
      </c>
      <c r="U52" s="115" t="s">
        <v>1417</v>
      </c>
      <c r="V52" s="751">
        <v>43612</v>
      </c>
      <c r="W52" s="115">
        <v>95</v>
      </c>
      <c r="X52" s="115"/>
      <c r="Y52" s="115"/>
      <c r="Z52" s="115"/>
      <c r="AA52" s="115"/>
      <c r="AB52" s="115"/>
      <c r="AC52" s="115"/>
    </row>
    <row r="53" spans="1:29" s="890" customFormat="1" ht="20.25" customHeight="1" x14ac:dyDescent="0.25">
      <c r="A53" s="735">
        <v>42</v>
      </c>
      <c r="B53" s="738">
        <v>43689</v>
      </c>
      <c r="C53" s="1590" t="s">
        <v>2076</v>
      </c>
      <c r="D53" s="329">
        <v>26</v>
      </c>
      <c r="E53" s="747" t="s">
        <v>57</v>
      </c>
      <c r="F53" s="747">
        <v>763228</v>
      </c>
      <c r="G53" s="739">
        <v>1</v>
      </c>
      <c r="H53" s="750" t="s">
        <v>76</v>
      </c>
      <c r="I53" s="747" t="s">
        <v>80</v>
      </c>
      <c r="J53" s="749" t="s">
        <v>78</v>
      </c>
      <c r="K53" s="739" t="s">
        <v>38</v>
      </c>
      <c r="L53" s="166">
        <v>3961.4133999999999</v>
      </c>
      <c r="M53" s="739">
        <v>3</v>
      </c>
      <c r="N53" s="166">
        <f t="shared" si="10"/>
        <v>1320.4711333333332</v>
      </c>
      <c r="O53" s="166">
        <v>0</v>
      </c>
      <c r="P53" s="742">
        <f t="shared" si="4"/>
        <v>3</v>
      </c>
      <c r="Q53" s="742">
        <f t="shared" si="5"/>
        <v>10</v>
      </c>
      <c r="R53" s="166">
        <f t="shared" si="11"/>
        <v>3961.4133999999995</v>
      </c>
      <c r="S53" s="166">
        <f t="shared" si="9"/>
        <v>4.5474735088646412E-13</v>
      </c>
      <c r="T53" s="743">
        <v>616</v>
      </c>
      <c r="U53" s="115"/>
      <c r="V53" s="751"/>
      <c r="W53" s="115"/>
      <c r="X53" s="115"/>
      <c r="Y53" s="115"/>
      <c r="Z53" s="115"/>
      <c r="AA53" s="115"/>
      <c r="AB53" s="115"/>
      <c r="AC53" s="115"/>
    </row>
    <row r="54" spans="1:29" ht="20.25" customHeight="1" x14ac:dyDescent="0.25">
      <c r="A54" s="735">
        <v>43</v>
      </c>
      <c r="B54" s="738">
        <v>43907</v>
      </c>
      <c r="C54" s="1590" t="s">
        <v>2076</v>
      </c>
      <c r="D54" s="329">
        <v>26</v>
      </c>
      <c r="E54" s="747" t="s">
        <v>366</v>
      </c>
      <c r="F54" s="749"/>
      <c r="G54" s="739">
        <v>1</v>
      </c>
      <c r="H54" s="750" t="s">
        <v>367</v>
      </c>
      <c r="I54" s="749"/>
      <c r="J54" s="749"/>
      <c r="K54" s="739" t="s">
        <v>1418</v>
      </c>
      <c r="L54" s="166">
        <v>36349.800000000003</v>
      </c>
      <c r="M54" s="739">
        <v>15</v>
      </c>
      <c r="N54" s="166">
        <f t="shared" si="10"/>
        <v>2423.3200000000002</v>
      </c>
      <c r="O54" s="166">
        <f t="shared" si="12"/>
        <v>201.94333333333336</v>
      </c>
      <c r="P54" s="742">
        <f t="shared" si="4"/>
        <v>3</v>
      </c>
      <c r="Q54" s="742">
        <f t="shared" si="5"/>
        <v>3</v>
      </c>
      <c r="R54" s="166">
        <f t="shared" si="11"/>
        <v>7875.7900000000009</v>
      </c>
      <c r="S54" s="166">
        <f t="shared" si="9"/>
        <v>28474.010000000002</v>
      </c>
      <c r="T54" s="743">
        <v>611</v>
      </c>
      <c r="U54" s="115" t="s">
        <v>1419</v>
      </c>
      <c r="V54" s="751">
        <v>43949</v>
      </c>
      <c r="W54" s="115">
        <v>100</v>
      </c>
      <c r="X54" s="115"/>
      <c r="Y54" s="115"/>
      <c r="Z54" s="115"/>
      <c r="AA54" s="115"/>
      <c r="AB54" s="115"/>
      <c r="AC54" s="115"/>
    </row>
    <row r="55" spans="1:29" ht="20.25" customHeight="1" x14ac:dyDescent="0.25">
      <c r="A55" s="735">
        <v>44</v>
      </c>
      <c r="B55" s="738">
        <v>44749</v>
      </c>
      <c r="C55" s="1590" t="s">
        <v>2076</v>
      </c>
      <c r="D55" s="329">
        <v>26</v>
      </c>
      <c r="E55" s="747" t="s">
        <v>25</v>
      </c>
      <c r="F55" s="747" t="s">
        <v>1374</v>
      </c>
      <c r="G55" s="739">
        <v>30</v>
      </c>
      <c r="H55" s="750" t="s">
        <v>1825</v>
      </c>
      <c r="I55" s="749"/>
      <c r="J55" s="749"/>
      <c r="K55" s="739" t="s">
        <v>1402</v>
      </c>
      <c r="L55" s="166">
        <v>115050</v>
      </c>
      <c r="M55" s="739">
        <v>10</v>
      </c>
      <c r="N55" s="166">
        <f t="shared" ref="N55" si="13">IF(M55=0,"N/A",+L55/M55)</f>
        <v>11505</v>
      </c>
      <c r="O55" s="166">
        <f t="shared" ref="O55" si="14">IF(M55=0,#REF!/#REF!,+N55/12)</f>
        <v>958.75</v>
      </c>
      <c r="P55" s="742">
        <f t="shared" si="4"/>
        <v>0</v>
      </c>
      <c r="Q55" s="742">
        <f t="shared" si="5"/>
        <v>11</v>
      </c>
      <c r="R55" s="166">
        <f t="shared" ref="R55:R56" si="15">IF(M55=0,"N/A",+N55*P55+O55*Q55)</f>
        <v>10546.25</v>
      </c>
      <c r="S55" s="166">
        <f t="shared" ref="S55" si="16">IF(M55=0,"N/A",+L55-R55)</f>
        <v>104503.75</v>
      </c>
      <c r="T55" s="743">
        <v>617</v>
      </c>
      <c r="U55" s="1056" t="s">
        <v>1827</v>
      </c>
      <c r="V55" s="1057"/>
      <c r="W55" s="1056"/>
      <c r="X55" s="1056"/>
      <c r="Y55" s="1056"/>
      <c r="Z55" s="1056"/>
      <c r="AA55" s="1056"/>
      <c r="AB55" s="1056"/>
      <c r="AC55" s="1056"/>
    </row>
    <row r="56" spans="1:29" ht="20.25" customHeight="1" x14ac:dyDescent="0.25">
      <c r="A56" s="735">
        <v>45</v>
      </c>
      <c r="B56" s="738">
        <v>44881</v>
      </c>
      <c r="C56" s="1590" t="s">
        <v>2076</v>
      </c>
      <c r="D56" s="329">
        <v>26</v>
      </c>
      <c r="E56" s="747" t="s">
        <v>849</v>
      </c>
      <c r="F56" s="747" t="s">
        <v>1374</v>
      </c>
      <c r="G56" s="739">
        <v>1</v>
      </c>
      <c r="H56" s="750" t="s">
        <v>1868</v>
      </c>
      <c r="I56" s="749"/>
      <c r="J56" s="749"/>
      <c r="K56" s="739" t="s">
        <v>1869</v>
      </c>
      <c r="L56" s="166">
        <v>147966.1</v>
      </c>
      <c r="M56" s="739">
        <v>10</v>
      </c>
      <c r="N56" s="166">
        <f t="shared" ref="N56" si="17">IF(M56=0,"N/A",+L56/M56)</f>
        <v>14796.61</v>
      </c>
      <c r="O56" s="166">
        <f t="shared" ref="O56" si="18">IF(M56=0,#REF!/#REF!,+N56/12)</f>
        <v>1233.0508333333335</v>
      </c>
      <c r="P56" s="742">
        <f t="shared" si="4"/>
        <v>0</v>
      </c>
      <c r="Q56" s="742">
        <f t="shared" si="5"/>
        <v>7</v>
      </c>
      <c r="R56" s="166">
        <f t="shared" si="15"/>
        <v>8631.3558333333349</v>
      </c>
      <c r="S56" s="166">
        <f t="shared" ref="S56" si="19">IF(M56=0,"N/A",+L56-R56)</f>
        <v>139334.74416666667</v>
      </c>
      <c r="T56" s="743">
        <v>617</v>
      </c>
      <c r="U56" s="1056"/>
      <c r="V56" s="1057"/>
      <c r="W56" s="1056"/>
      <c r="X56" s="1056"/>
      <c r="Y56" s="1056"/>
      <c r="Z56" s="1056"/>
      <c r="AA56" s="1056"/>
      <c r="AB56" s="1056"/>
      <c r="AC56" s="1056"/>
    </row>
    <row r="57" spans="1:29" ht="20.25" customHeight="1" x14ac:dyDescent="0.25">
      <c r="A57" s="1514">
        <v>46</v>
      </c>
      <c r="B57" s="1515">
        <v>44903</v>
      </c>
      <c r="C57" s="1590" t="s">
        <v>2076</v>
      </c>
      <c r="D57" s="329">
        <v>26</v>
      </c>
      <c r="E57" s="1516" t="s">
        <v>25</v>
      </c>
      <c r="F57" s="1516" t="s">
        <v>1374</v>
      </c>
      <c r="G57" s="1518">
        <v>7</v>
      </c>
      <c r="H57" s="1519" t="s">
        <v>1884</v>
      </c>
      <c r="I57" s="1517"/>
      <c r="J57" s="1517"/>
      <c r="K57" s="1518" t="s">
        <v>1416</v>
      </c>
      <c r="L57" s="599">
        <v>67112.5</v>
      </c>
      <c r="M57" s="1518">
        <v>10</v>
      </c>
      <c r="N57" s="599">
        <f t="shared" ref="N57:N59" si="20">IF(M57=0,"N/A",+L57/M57)</f>
        <v>6711.25</v>
      </c>
      <c r="O57" s="599">
        <f t="shared" ref="O57" si="21">IF(M57=0,#REF!/#REF!,+N57/12)</f>
        <v>559.27083333333337</v>
      </c>
      <c r="P57" s="1520">
        <f t="shared" si="4"/>
        <v>0</v>
      </c>
      <c r="Q57" s="1520">
        <f t="shared" si="5"/>
        <v>6</v>
      </c>
      <c r="R57" s="599">
        <f t="shared" ref="R57" si="22">IF(M57=0,"N/A",+N57*P57+O57*Q57)</f>
        <v>3355.625</v>
      </c>
      <c r="S57" s="599">
        <f t="shared" ref="S57" si="23">IF(M57=0,"N/A",+L57-R57)</f>
        <v>63756.875</v>
      </c>
      <c r="T57" s="1521">
        <v>617</v>
      </c>
      <c r="U57" s="1056"/>
      <c r="V57" s="1057"/>
      <c r="W57" s="1056"/>
      <c r="X57" s="1056"/>
      <c r="Y57" s="1056"/>
      <c r="Z57" s="1056"/>
      <c r="AA57" s="1056"/>
      <c r="AB57" s="1056"/>
      <c r="AC57" s="1056"/>
    </row>
    <row r="58" spans="1:29" ht="20.25" customHeight="1" x14ac:dyDescent="0.25">
      <c r="A58" s="1529">
        <v>47</v>
      </c>
      <c r="B58" s="1530">
        <v>45097</v>
      </c>
      <c r="C58" s="1590" t="s">
        <v>2076</v>
      </c>
      <c r="D58" s="329">
        <v>26</v>
      </c>
      <c r="E58" s="1531" t="s">
        <v>68</v>
      </c>
      <c r="F58" s="1531" t="s">
        <v>1374</v>
      </c>
      <c r="G58" s="1532">
        <v>1</v>
      </c>
      <c r="H58" s="1533" t="s">
        <v>2095</v>
      </c>
      <c r="I58" s="1534"/>
      <c r="J58" s="1534"/>
      <c r="K58" s="1532" t="s">
        <v>1402</v>
      </c>
      <c r="L58" s="1138">
        <v>32214</v>
      </c>
      <c r="M58" s="1532">
        <v>10</v>
      </c>
      <c r="N58" s="1138">
        <f t="shared" si="20"/>
        <v>3221.4</v>
      </c>
      <c r="O58" s="599">
        <f t="shared" ref="O58:O59" si="24">IF(M58=0,#REF!/#REF!,+N58/12)</f>
        <v>268.45</v>
      </c>
      <c r="P58" s="1520">
        <f t="shared" si="4"/>
        <v>0</v>
      </c>
      <c r="Q58" s="1520">
        <f t="shared" si="5"/>
        <v>0</v>
      </c>
      <c r="R58" s="599">
        <f t="shared" ref="R58" si="25">IF(M58=0,"N/A",+N58*P58+O58*Q58)</f>
        <v>0</v>
      </c>
      <c r="S58" s="599">
        <f t="shared" ref="S58" si="26">IF(M58=0,"N/A",+L58-R58)</f>
        <v>32214</v>
      </c>
      <c r="T58" s="1535">
        <v>619</v>
      </c>
      <c r="U58" s="1056"/>
      <c r="V58" s="1057"/>
      <c r="W58" s="1056"/>
      <c r="X58" s="1056"/>
      <c r="Y58" s="1056"/>
      <c r="Z58" s="1056"/>
      <c r="AA58" s="1056"/>
      <c r="AB58" s="1056"/>
      <c r="AC58" s="1056"/>
    </row>
    <row r="59" spans="1:29" ht="20.25" customHeight="1" x14ac:dyDescent="0.25">
      <c r="A59" s="1522">
        <v>48</v>
      </c>
      <c r="B59" s="1523">
        <v>45097</v>
      </c>
      <c r="C59" s="1590" t="s">
        <v>2076</v>
      </c>
      <c r="D59" s="329">
        <v>26</v>
      </c>
      <c r="E59" s="1524" t="s">
        <v>68</v>
      </c>
      <c r="F59" s="1524" t="s">
        <v>1374</v>
      </c>
      <c r="G59" s="1526">
        <v>1</v>
      </c>
      <c r="H59" s="1527" t="s">
        <v>2096</v>
      </c>
      <c r="I59" s="1525"/>
      <c r="J59" s="1525"/>
      <c r="K59" s="1526" t="s">
        <v>1402</v>
      </c>
      <c r="L59" s="972">
        <v>14726.4</v>
      </c>
      <c r="M59" s="1526">
        <v>10</v>
      </c>
      <c r="N59" s="972">
        <f t="shared" si="20"/>
        <v>1472.6399999999999</v>
      </c>
      <c r="O59" s="972">
        <f t="shared" si="24"/>
        <v>122.71999999999998</v>
      </c>
      <c r="P59" s="1520">
        <f t="shared" si="4"/>
        <v>0</v>
      </c>
      <c r="Q59" s="1520">
        <f t="shared" si="5"/>
        <v>0</v>
      </c>
      <c r="R59" s="599">
        <f t="shared" ref="R59" si="27">IF(M59=0,"N/A",+N59*P59+O59*Q59)</f>
        <v>0</v>
      </c>
      <c r="S59" s="599">
        <f t="shared" ref="S59" si="28">IF(M59=0,"N/A",+L59-R59)</f>
        <v>14726.4</v>
      </c>
      <c r="T59" s="1528">
        <v>619</v>
      </c>
      <c r="U59" s="1056"/>
      <c r="V59" s="1057"/>
      <c r="W59" s="1056"/>
      <c r="X59" s="1056"/>
      <c r="Y59" s="1056"/>
      <c r="Z59" s="1056"/>
      <c r="AA59" s="1056"/>
      <c r="AB59" s="1056"/>
      <c r="AC59" s="1056"/>
    </row>
    <row r="60" spans="1:29" ht="20.25" customHeight="1" x14ac:dyDescent="0.25">
      <c r="A60" s="752"/>
      <c r="B60" s="116"/>
      <c r="C60" s="116"/>
      <c r="D60" s="116"/>
      <c r="E60" s="116"/>
      <c r="F60" s="116"/>
      <c r="G60" s="116"/>
      <c r="H60" s="752"/>
      <c r="I60" s="752"/>
      <c r="J60" s="752"/>
      <c r="K60" s="752"/>
      <c r="L60" s="753">
        <f>SUM(L13:L59)</f>
        <v>1086082.6634</v>
      </c>
      <c r="M60" s="754"/>
      <c r="N60" s="753">
        <f>SUM(N13:N59)</f>
        <v>81253.895133333324</v>
      </c>
      <c r="O60" s="753">
        <f>SUM(O13:O59)</f>
        <v>6661.1186666666672</v>
      </c>
      <c r="P60" s="755"/>
      <c r="Q60" s="755"/>
      <c r="R60" s="753">
        <f>SUM(R13:R59)</f>
        <v>559891.75540000002</v>
      </c>
      <c r="S60" s="753">
        <f>SUM(S13:S59)</f>
        <v>526190.90800000005</v>
      </c>
      <c r="T60" s="116"/>
      <c r="U60" s="116"/>
      <c r="V60" s="116"/>
      <c r="W60" s="116"/>
      <c r="X60" s="116"/>
      <c r="Y60" s="116"/>
      <c r="Z60" s="116"/>
      <c r="AA60" s="116"/>
      <c r="AB60" s="116"/>
      <c r="AC60" s="116"/>
    </row>
    <row r="61" spans="1:29" ht="20.25" customHeight="1" x14ac:dyDescent="0.25">
      <c r="A61" s="756"/>
      <c r="B61" s="115"/>
      <c r="C61" s="115"/>
      <c r="D61" s="115"/>
      <c r="E61" s="115"/>
      <c r="F61" s="115"/>
      <c r="G61" s="115"/>
      <c r="H61" s="756"/>
      <c r="I61" s="756"/>
      <c r="J61" s="756"/>
      <c r="K61" s="756"/>
      <c r="L61" s="757"/>
      <c r="M61" s="758"/>
      <c r="N61" s="759"/>
      <c r="O61" s="759"/>
      <c r="P61" s="760"/>
      <c r="Q61" s="760"/>
      <c r="R61" s="759"/>
      <c r="S61" s="759"/>
      <c r="T61" s="115"/>
      <c r="U61" s="115"/>
      <c r="V61" s="115"/>
      <c r="W61" s="115"/>
      <c r="X61" s="115"/>
      <c r="Y61" s="115"/>
      <c r="Z61" s="115"/>
      <c r="AA61" s="115"/>
      <c r="AB61" s="115"/>
      <c r="AC61" s="115"/>
    </row>
    <row r="62" spans="1:29" ht="15.75" customHeight="1" x14ac:dyDescent="0.25">
      <c r="A62" s="752"/>
      <c r="B62" s="752"/>
      <c r="C62" s="752"/>
      <c r="D62" s="752"/>
      <c r="E62" s="752"/>
      <c r="F62" s="752"/>
      <c r="G62" s="49" t="s">
        <v>90</v>
      </c>
      <c r="H62" s="50" t="s">
        <v>91</v>
      </c>
      <c r="I62" s="50" t="s">
        <v>92</v>
      </c>
      <c r="J62" s="49" t="s">
        <v>93</v>
      </c>
      <c r="K62" s="51" t="s">
        <v>94</v>
      </c>
      <c r="L62" s="51" t="s">
        <v>95</v>
      </c>
      <c r="M62" s="752"/>
      <c r="N62" s="752"/>
      <c r="O62" s="752"/>
      <c r="P62" s="752"/>
      <c r="Q62" s="752"/>
      <c r="R62" s="752"/>
      <c r="S62" s="752"/>
      <c r="T62" s="752"/>
      <c r="U62" s="116"/>
      <c r="V62" s="116"/>
      <c r="W62" s="116"/>
      <c r="X62" s="116"/>
      <c r="Y62" s="116"/>
      <c r="Z62" s="116"/>
      <c r="AA62" s="116"/>
      <c r="AB62" s="116"/>
      <c r="AC62" s="116"/>
    </row>
    <row r="63" spans="1:29" ht="16.5" customHeight="1" x14ac:dyDescent="0.25">
      <c r="A63" s="752"/>
      <c r="B63" s="752"/>
      <c r="C63" s="752"/>
      <c r="D63" s="752"/>
      <c r="E63" s="752"/>
      <c r="F63" s="752"/>
      <c r="G63" s="53">
        <v>611</v>
      </c>
      <c r="H63" s="54" t="s">
        <v>96</v>
      </c>
      <c r="I63" s="55">
        <f t="shared" ref="I63:I72" si="29">+SUMIF($T$1:$T$538,G63,$L$1:$L$538)</f>
        <v>36349.800000000003</v>
      </c>
      <c r="J63" s="55">
        <f t="shared" ref="J63:J72" si="30">+SUMIF($T$1:$T$538,G63,$R$1:$R$538)</f>
        <v>7875.7900000000009</v>
      </c>
      <c r="K63" s="55">
        <f t="shared" ref="K63:K72" si="31">+SUMIF($T$1:$T$538,G63,$O$1:$O$538)</f>
        <v>201.94333333333336</v>
      </c>
      <c r="L63" s="56">
        <f t="shared" ref="L63:L72" si="32">+I63-J63</f>
        <v>28474.010000000002</v>
      </c>
      <c r="M63" s="752"/>
      <c r="N63" s="752"/>
      <c r="O63" s="752"/>
      <c r="P63" s="752"/>
      <c r="Q63" s="752"/>
      <c r="R63" s="752"/>
      <c r="S63" s="752"/>
      <c r="T63" s="752"/>
      <c r="U63" s="116"/>
      <c r="V63" s="116"/>
      <c r="W63" s="116"/>
      <c r="X63" s="116"/>
      <c r="Y63" s="116"/>
      <c r="Z63" s="116"/>
      <c r="AA63" s="116"/>
      <c r="AB63" s="116"/>
      <c r="AC63" s="116"/>
    </row>
    <row r="64" spans="1:29" ht="15.75" customHeight="1" x14ac:dyDescent="0.25">
      <c r="A64" s="752"/>
      <c r="B64" s="752"/>
      <c r="C64" s="752"/>
      <c r="D64" s="752"/>
      <c r="E64" s="752"/>
      <c r="F64" s="752"/>
      <c r="G64" s="53">
        <v>612</v>
      </c>
      <c r="H64" s="54" t="s">
        <v>97</v>
      </c>
      <c r="I64" s="55">
        <f t="shared" si="29"/>
        <v>161644.78999999998</v>
      </c>
      <c r="J64" s="55">
        <f t="shared" si="30"/>
        <v>75309.5</v>
      </c>
      <c r="K64" s="55">
        <f t="shared" si="31"/>
        <v>1215.99</v>
      </c>
      <c r="L64" s="56">
        <f t="shared" si="32"/>
        <v>86335.289999999979</v>
      </c>
      <c r="M64" s="752"/>
      <c r="N64" s="752"/>
      <c r="O64" s="752"/>
      <c r="P64" s="752"/>
      <c r="Q64" s="752"/>
      <c r="R64" s="752"/>
      <c r="S64" s="752"/>
      <c r="T64" s="752"/>
      <c r="U64" s="116"/>
      <c r="V64" s="116"/>
      <c r="W64" s="116"/>
      <c r="X64" s="116"/>
      <c r="Y64" s="116"/>
      <c r="Z64" s="116"/>
      <c r="AA64" s="116"/>
      <c r="AB64" s="116"/>
      <c r="AC64" s="116"/>
    </row>
    <row r="65" spans="1:29" ht="15.75" customHeight="1" x14ac:dyDescent="0.25">
      <c r="A65" s="752"/>
      <c r="B65" s="752"/>
      <c r="C65" s="752"/>
      <c r="D65" s="752"/>
      <c r="E65" s="752"/>
      <c r="F65" s="752"/>
      <c r="G65" s="53">
        <v>613</v>
      </c>
      <c r="H65" s="54" t="s">
        <v>98</v>
      </c>
      <c r="I65" s="55">
        <f t="shared" si="29"/>
        <v>0</v>
      </c>
      <c r="J65" s="55">
        <f t="shared" si="30"/>
        <v>0</v>
      </c>
      <c r="K65" s="55">
        <f t="shared" si="31"/>
        <v>0</v>
      </c>
      <c r="L65" s="56">
        <f t="shared" si="32"/>
        <v>0</v>
      </c>
      <c r="M65" s="752"/>
      <c r="N65" s="752"/>
      <c r="O65" s="752"/>
      <c r="P65" s="752"/>
      <c r="Q65" s="752"/>
      <c r="R65" s="752"/>
      <c r="S65" s="752"/>
      <c r="T65" s="752"/>
      <c r="U65" s="116"/>
      <c r="V65" s="116"/>
      <c r="W65" s="116"/>
      <c r="X65" s="116"/>
      <c r="Y65" s="116"/>
      <c r="Z65" s="116"/>
      <c r="AA65" s="116"/>
      <c r="AB65" s="116"/>
      <c r="AC65" s="116"/>
    </row>
    <row r="66" spans="1:29" ht="15.75" customHeight="1" x14ac:dyDescent="0.25">
      <c r="A66" s="752"/>
      <c r="B66" s="752"/>
      <c r="C66" s="752"/>
      <c r="D66" s="752"/>
      <c r="E66" s="752"/>
      <c r="F66" s="752"/>
      <c r="G66" s="53">
        <v>614</v>
      </c>
      <c r="H66" s="54" t="s">
        <v>99</v>
      </c>
      <c r="I66" s="55">
        <f t="shared" si="29"/>
        <v>163056.80000000002</v>
      </c>
      <c r="J66" s="55">
        <f t="shared" si="30"/>
        <v>160044.80000000002</v>
      </c>
      <c r="K66" s="55">
        <f t="shared" si="31"/>
        <v>653.80716666666672</v>
      </c>
      <c r="L66" s="56">
        <f t="shared" si="32"/>
        <v>3012</v>
      </c>
      <c r="M66" s="752"/>
      <c r="N66" s="752"/>
      <c r="O66" s="752"/>
      <c r="P66" s="752"/>
      <c r="Q66" s="752"/>
      <c r="R66" s="752"/>
      <c r="S66" s="752"/>
      <c r="T66" s="752"/>
      <c r="U66" s="116"/>
      <c r="V66" s="116"/>
      <c r="W66" s="116"/>
      <c r="X66" s="116"/>
      <c r="Y66" s="116"/>
      <c r="Z66" s="116"/>
      <c r="AA66" s="116"/>
      <c r="AB66" s="116"/>
      <c r="AC66" s="116"/>
    </row>
    <row r="67" spans="1:29" ht="15.75" customHeight="1" x14ac:dyDescent="0.25">
      <c r="A67" s="752"/>
      <c r="B67" s="752"/>
      <c r="C67" s="752"/>
      <c r="D67" s="752"/>
      <c r="E67" s="752"/>
      <c r="F67" s="752"/>
      <c r="G67" s="53">
        <v>615</v>
      </c>
      <c r="H67" s="54" t="s">
        <v>100</v>
      </c>
      <c r="I67" s="55">
        <f t="shared" si="29"/>
        <v>0</v>
      </c>
      <c r="J67" s="55">
        <f t="shared" si="30"/>
        <v>0</v>
      </c>
      <c r="K67" s="55">
        <f t="shared" si="31"/>
        <v>0</v>
      </c>
      <c r="L67" s="56">
        <f t="shared" si="32"/>
        <v>0</v>
      </c>
      <c r="M67" s="752"/>
      <c r="N67" s="752"/>
      <c r="O67" s="752"/>
      <c r="P67" s="752"/>
      <c r="Q67" s="752"/>
      <c r="R67" s="752"/>
      <c r="S67" s="752"/>
      <c r="T67" s="752"/>
      <c r="U67" s="116"/>
      <c r="V67" s="116"/>
      <c r="W67" s="116"/>
      <c r="X67" s="116"/>
      <c r="Y67" s="116"/>
      <c r="Z67" s="116"/>
      <c r="AA67" s="116"/>
      <c r="AB67" s="116"/>
      <c r="AC67" s="116"/>
    </row>
    <row r="68" spans="1:29" ht="15.75" customHeight="1" x14ac:dyDescent="0.25">
      <c r="A68" s="752"/>
      <c r="B68" s="752"/>
      <c r="C68" s="752"/>
      <c r="D68" s="752"/>
      <c r="E68" s="752"/>
      <c r="F68" s="752"/>
      <c r="G68" s="53">
        <v>616</v>
      </c>
      <c r="H68" s="54" t="s">
        <v>101</v>
      </c>
      <c r="I68" s="55">
        <f t="shared" si="29"/>
        <v>3961.4133999999999</v>
      </c>
      <c r="J68" s="55">
        <f t="shared" si="30"/>
        <v>3961.4133999999995</v>
      </c>
      <c r="K68" s="55">
        <f t="shared" si="31"/>
        <v>0</v>
      </c>
      <c r="L68" s="56">
        <f t="shared" si="32"/>
        <v>0</v>
      </c>
      <c r="M68" s="752"/>
      <c r="N68" s="752"/>
      <c r="O68" s="752"/>
      <c r="P68" s="752"/>
      <c r="Q68" s="752"/>
      <c r="R68" s="752"/>
      <c r="S68" s="752"/>
      <c r="T68" s="752"/>
      <c r="U68" s="116"/>
      <c r="V68" s="116"/>
      <c r="W68" s="116"/>
      <c r="X68" s="116"/>
      <c r="Y68" s="116"/>
      <c r="Z68" s="116"/>
      <c r="AA68" s="116"/>
      <c r="AB68" s="116"/>
      <c r="AC68" s="116"/>
    </row>
    <row r="69" spans="1:29" ht="15.75" customHeight="1" x14ac:dyDescent="0.25">
      <c r="A69" s="752"/>
      <c r="B69" s="752"/>
      <c r="C69" s="752"/>
      <c r="D69" s="752"/>
      <c r="E69" s="752"/>
      <c r="F69" s="752"/>
      <c r="G69" s="53">
        <v>617</v>
      </c>
      <c r="H69" s="54" t="s">
        <v>102</v>
      </c>
      <c r="I69" s="55">
        <f t="shared" si="29"/>
        <v>540241.46000000008</v>
      </c>
      <c r="J69" s="55">
        <f t="shared" si="30"/>
        <v>180853.91866666669</v>
      </c>
      <c r="K69" s="55">
        <f t="shared" si="31"/>
        <v>4125.2915000000003</v>
      </c>
      <c r="L69" s="56">
        <f t="shared" si="32"/>
        <v>359387.54133333336</v>
      </c>
      <c r="M69" s="752"/>
      <c r="N69" s="752"/>
      <c r="O69" s="752"/>
      <c r="P69" s="752"/>
      <c r="Q69" s="752"/>
      <c r="R69" s="752"/>
      <c r="S69" s="752"/>
      <c r="T69" s="752"/>
      <c r="U69" s="116"/>
      <c r="V69" s="116"/>
      <c r="W69" s="116"/>
      <c r="X69" s="116"/>
      <c r="Y69" s="116"/>
      <c r="Z69" s="116"/>
      <c r="AA69" s="116"/>
      <c r="AB69" s="116"/>
      <c r="AC69" s="116"/>
    </row>
    <row r="70" spans="1:29" ht="15.75" customHeight="1" x14ac:dyDescent="0.25">
      <c r="A70" s="587"/>
      <c r="B70" s="752"/>
      <c r="C70" s="653"/>
      <c r="D70" s="653"/>
      <c r="E70" s="653"/>
      <c r="F70" s="653"/>
      <c r="G70" s="53">
        <v>618</v>
      </c>
      <c r="H70" s="64" t="s">
        <v>103</v>
      </c>
      <c r="I70" s="55">
        <f t="shared" si="29"/>
        <v>0</v>
      </c>
      <c r="J70" s="55">
        <f t="shared" si="30"/>
        <v>0</v>
      </c>
      <c r="K70" s="55">
        <f t="shared" si="31"/>
        <v>0</v>
      </c>
      <c r="L70" s="56">
        <f t="shared" si="32"/>
        <v>0</v>
      </c>
      <c r="M70" s="752"/>
      <c r="N70" s="752"/>
      <c r="O70" s="752"/>
      <c r="P70" s="752"/>
      <c r="Q70" s="752"/>
      <c r="R70" s="752"/>
      <c r="S70" s="752"/>
      <c r="T70" s="752"/>
      <c r="U70" s="116"/>
      <c r="V70" s="116"/>
      <c r="W70" s="116"/>
      <c r="X70" s="116"/>
      <c r="Z70" s="116"/>
      <c r="AA70" s="116"/>
      <c r="AB70" s="116"/>
      <c r="AC70" s="116"/>
    </row>
    <row r="71" spans="1:29" ht="15.75" customHeight="1" x14ac:dyDescent="0.25">
      <c r="A71" s="587"/>
      <c r="B71" s="752"/>
      <c r="C71" s="653"/>
      <c r="D71" s="653"/>
      <c r="E71" s="761"/>
      <c r="F71" s="761"/>
      <c r="G71" s="53">
        <v>619</v>
      </c>
      <c r="H71" s="54" t="s">
        <v>104</v>
      </c>
      <c r="I71" s="55">
        <f t="shared" si="29"/>
        <v>180828.4</v>
      </c>
      <c r="J71" s="55">
        <f t="shared" si="30"/>
        <v>131846.33333333334</v>
      </c>
      <c r="K71" s="55">
        <f t="shared" si="31"/>
        <v>464.08666666666664</v>
      </c>
      <c r="L71" s="56">
        <f t="shared" si="32"/>
        <v>48982.066666666651</v>
      </c>
      <c r="M71" s="752"/>
      <c r="N71" s="752"/>
      <c r="O71" s="752"/>
      <c r="P71" s="752"/>
      <c r="Q71" s="752"/>
      <c r="R71" s="752"/>
      <c r="S71" s="752"/>
      <c r="T71" s="752"/>
      <c r="U71" s="116"/>
      <c r="V71" s="116"/>
      <c r="W71" s="116"/>
      <c r="X71" s="116"/>
      <c r="Z71" s="116"/>
      <c r="AA71" s="116"/>
      <c r="AB71" s="116"/>
      <c r="AC71" s="116"/>
    </row>
    <row r="72" spans="1:29" ht="15.75" customHeight="1" x14ac:dyDescent="0.25">
      <c r="A72" s="587"/>
      <c r="B72" s="752"/>
      <c r="C72" s="653"/>
      <c r="D72" s="653"/>
      <c r="E72" s="761"/>
      <c r="F72" s="761"/>
      <c r="G72" s="53">
        <v>694</v>
      </c>
      <c r="H72" s="54" t="s">
        <v>105</v>
      </c>
      <c r="I72" s="55">
        <f t="shared" si="29"/>
        <v>0</v>
      </c>
      <c r="J72" s="55">
        <f t="shared" si="30"/>
        <v>0</v>
      </c>
      <c r="K72" s="55">
        <f t="shared" si="31"/>
        <v>0</v>
      </c>
      <c r="L72" s="56">
        <f t="shared" si="32"/>
        <v>0</v>
      </c>
      <c r="M72" s="752"/>
      <c r="N72" s="752"/>
      <c r="O72" s="752"/>
      <c r="P72" s="752"/>
      <c r="Q72" s="752"/>
      <c r="R72" s="752"/>
      <c r="S72" s="752"/>
      <c r="T72" s="752"/>
      <c r="U72" s="116"/>
      <c r="V72" s="116"/>
      <c r="W72" s="116"/>
      <c r="X72" s="116"/>
      <c r="Z72" s="116"/>
      <c r="AA72" s="116"/>
      <c r="AB72" s="116"/>
      <c r="AC72" s="116"/>
    </row>
    <row r="73" spans="1:29" ht="15.75" customHeight="1" x14ac:dyDescent="0.25">
      <c r="A73" s="587"/>
      <c r="B73" s="752"/>
      <c r="C73" s="653"/>
      <c r="D73" s="653"/>
      <c r="E73" s="761"/>
      <c r="F73" s="761"/>
      <c r="G73" s="65"/>
      <c r="H73" s="66" t="s">
        <v>124</v>
      </c>
      <c r="I73" s="527">
        <f t="shared" ref="I73:L73" si="33">SUM(I63:I72)</f>
        <v>1086082.6634</v>
      </c>
      <c r="J73" s="527">
        <f t="shared" si="33"/>
        <v>559891.75540000002</v>
      </c>
      <c r="K73" s="527">
        <f t="shared" si="33"/>
        <v>6661.1186666666672</v>
      </c>
      <c r="L73" s="527">
        <f t="shared" si="33"/>
        <v>526190.90800000005</v>
      </c>
      <c r="M73" s="752"/>
      <c r="N73" s="752"/>
      <c r="O73" s="752"/>
      <c r="P73" s="752"/>
      <c r="Q73" s="752"/>
      <c r="R73" s="752"/>
      <c r="S73" s="752"/>
      <c r="T73" s="752"/>
      <c r="U73" s="116"/>
      <c r="V73" s="116"/>
      <c r="W73" s="116"/>
      <c r="X73" s="116"/>
      <c r="Z73" s="116"/>
      <c r="AA73" s="116"/>
      <c r="AB73" s="116"/>
      <c r="AC73" s="116"/>
    </row>
    <row r="74" spans="1:29" ht="15.75" customHeight="1" x14ac:dyDescent="0.3">
      <c r="A74" s="183"/>
      <c r="B74" s="116"/>
      <c r="C74" s="116"/>
      <c r="D74" s="116"/>
      <c r="E74" s="762"/>
      <c r="F74" s="762"/>
      <c r="G74" s="114"/>
      <c r="H74" s="73"/>
      <c r="I74" s="71">
        <f>+I73-L60</f>
        <v>0</v>
      </c>
      <c r="J74" s="71">
        <f>+J73-R60</f>
        <v>0</v>
      </c>
      <c r="K74" s="71">
        <f>+K73-O60</f>
        <v>0</v>
      </c>
      <c r="L74" s="71">
        <f>+L73-S60</f>
        <v>0</v>
      </c>
      <c r="M74" s="752"/>
      <c r="N74" s="752"/>
      <c r="O74" s="752"/>
      <c r="P74" s="752"/>
      <c r="Q74" s="752"/>
      <c r="R74" s="752"/>
      <c r="S74" s="752"/>
      <c r="T74" s="752"/>
      <c r="U74" s="116"/>
      <c r="V74" s="116"/>
      <c r="W74" s="116"/>
      <c r="X74" s="116"/>
      <c r="Z74" s="116"/>
      <c r="AA74" s="116"/>
      <c r="AB74" s="116"/>
      <c r="AC74" s="116"/>
    </row>
    <row r="75" spans="1:29" ht="15" hidden="1" customHeight="1" x14ac:dyDescent="0.25">
      <c r="A75" s="183"/>
      <c r="B75" s="116"/>
      <c r="C75" s="116"/>
      <c r="D75" s="116"/>
      <c r="E75" s="118"/>
      <c r="F75" s="118"/>
      <c r="G75" s="118"/>
      <c r="H75" s="118"/>
      <c r="I75" s="118"/>
      <c r="J75" s="116"/>
      <c r="K75" s="116"/>
      <c r="L75" s="116"/>
      <c r="M75" s="116"/>
      <c r="N75" s="116"/>
      <c r="O75" s="116"/>
      <c r="P75" s="116"/>
      <c r="Q75" s="116"/>
      <c r="R75" s="116"/>
      <c r="S75" s="116"/>
      <c r="T75" s="116"/>
      <c r="U75" s="116"/>
      <c r="V75" s="116"/>
      <c r="Z75" s="116"/>
      <c r="AA75" s="116"/>
      <c r="AB75" s="116"/>
      <c r="AC75" s="116"/>
    </row>
    <row r="76" spans="1:29" ht="15" hidden="1" customHeight="1" x14ac:dyDescent="0.25">
      <c r="A76" s="183"/>
      <c r="B76" s="183"/>
      <c r="C76" s="183"/>
      <c r="D76" s="116"/>
      <c r="E76" s="116"/>
      <c r="F76" s="116"/>
      <c r="G76" s="116"/>
      <c r="H76" s="116"/>
      <c r="I76" s="116"/>
      <c r="J76" s="116"/>
      <c r="K76" s="116"/>
      <c r="L76" s="116"/>
      <c r="M76" s="116"/>
      <c r="N76" s="116"/>
      <c r="O76" s="116"/>
      <c r="P76" s="116"/>
      <c r="Q76" s="116"/>
      <c r="R76" s="116"/>
      <c r="S76" s="116"/>
      <c r="T76" s="116"/>
      <c r="U76" s="116"/>
      <c r="V76" s="116"/>
      <c r="Z76" s="116"/>
      <c r="AA76" s="116"/>
      <c r="AB76" s="116"/>
      <c r="AC76" s="116"/>
    </row>
    <row r="77" spans="1:29" ht="15" hidden="1" customHeight="1" x14ac:dyDescent="0.25">
      <c r="A77" s="183"/>
      <c r="B77" s="1813" t="s">
        <v>106</v>
      </c>
      <c r="C77" s="1749"/>
      <c r="D77" s="1749"/>
      <c r="E77" s="1749"/>
      <c r="F77" s="1749"/>
      <c r="G77" s="1749"/>
      <c r="H77" s="116"/>
      <c r="I77" s="1813" t="s">
        <v>107</v>
      </c>
      <c r="J77" s="1749"/>
      <c r="K77" s="1749"/>
      <c r="L77" s="1749"/>
      <c r="M77" s="183"/>
      <c r="N77" s="508"/>
      <c r="O77" s="1813" t="s">
        <v>108</v>
      </c>
      <c r="P77" s="1749"/>
      <c r="Q77" s="1749"/>
      <c r="R77" s="1749"/>
      <c r="S77" s="1749"/>
      <c r="T77" s="763"/>
      <c r="U77" s="763"/>
      <c r="V77" s="116"/>
      <c r="Z77" s="116"/>
      <c r="AA77" s="116"/>
      <c r="AB77" s="116"/>
      <c r="AC77" s="116"/>
    </row>
    <row r="78" spans="1:29" ht="15" hidden="1" customHeight="1" x14ac:dyDescent="0.25">
      <c r="A78" s="183"/>
      <c r="B78" s="116"/>
      <c r="C78" s="116"/>
      <c r="D78" s="116"/>
      <c r="E78" s="116"/>
      <c r="F78" s="116"/>
      <c r="G78" s="116"/>
      <c r="H78" s="653"/>
      <c r="I78" s="116"/>
      <c r="J78" s="116"/>
      <c r="K78" s="116"/>
      <c r="L78" s="116"/>
      <c r="M78" s="116"/>
      <c r="N78" s="116"/>
      <c r="O78" s="116"/>
      <c r="P78" s="116"/>
      <c r="Q78" s="116"/>
      <c r="R78" s="116"/>
      <c r="S78" s="116"/>
      <c r="T78" s="763"/>
      <c r="U78" s="763"/>
      <c r="V78" s="116"/>
      <c r="Z78" s="116"/>
      <c r="AA78" s="116"/>
      <c r="AB78" s="116"/>
      <c r="AC78" s="116"/>
    </row>
    <row r="79" spans="1:29" ht="15" hidden="1" customHeight="1" x14ac:dyDescent="0.25">
      <c r="A79" s="183"/>
      <c r="B79" s="116"/>
      <c r="C79" s="116"/>
      <c r="D79" s="116"/>
      <c r="E79" s="116"/>
      <c r="F79" s="116"/>
      <c r="G79" s="116"/>
      <c r="H79" s="117"/>
      <c r="I79" s="116"/>
      <c r="J79" s="116"/>
      <c r="K79" s="116"/>
      <c r="L79" s="116"/>
      <c r="M79" s="116"/>
      <c r="N79" s="116"/>
      <c r="O79" s="116"/>
      <c r="P79" s="116"/>
      <c r="Q79" s="116"/>
      <c r="R79" s="116"/>
      <c r="S79" s="116"/>
      <c r="T79" s="116"/>
      <c r="U79" s="763"/>
      <c r="V79" s="116"/>
      <c r="Z79" s="116"/>
      <c r="AA79" s="116"/>
      <c r="AB79" s="116"/>
      <c r="AC79" s="116"/>
    </row>
    <row r="80" spans="1:29" ht="15" customHeight="1" x14ac:dyDescent="0.25">
      <c r="A80" s="183"/>
      <c r="B80" s="116"/>
      <c r="C80" s="116"/>
      <c r="D80" s="116"/>
      <c r="E80" s="116"/>
      <c r="F80" s="116"/>
      <c r="G80" s="116"/>
      <c r="H80" s="117"/>
      <c r="I80" s="116"/>
      <c r="J80" s="116"/>
      <c r="K80" s="116"/>
      <c r="L80" s="116"/>
      <c r="M80" s="116"/>
      <c r="N80" s="116"/>
      <c r="O80" s="116"/>
      <c r="P80" s="116"/>
      <c r="Q80" s="116"/>
      <c r="R80" s="116"/>
      <c r="S80" s="116"/>
      <c r="T80" s="763"/>
      <c r="U80" s="763"/>
      <c r="V80" s="116"/>
      <c r="Z80" s="116"/>
      <c r="AA80" s="116"/>
      <c r="AB80" s="116"/>
      <c r="AC80" s="116"/>
    </row>
    <row r="81" spans="1:29" ht="15" customHeight="1" x14ac:dyDescent="0.25">
      <c r="A81" s="183"/>
      <c r="B81" s="116"/>
      <c r="C81" s="116"/>
      <c r="D81" s="116"/>
      <c r="E81" s="116"/>
      <c r="F81" s="116"/>
      <c r="G81" s="116"/>
      <c r="H81" s="116"/>
      <c r="I81" s="116"/>
      <c r="J81" s="116"/>
      <c r="K81" s="116"/>
      <c r="L81" s="116"/>
      <c r="M81" s="116"/>
      <c r="N81" s="116"/>
      <c r="O81" s="116"/>
      <c r="P81" s="116"/>
      <c r="Q81" s="116"/>
      <c r="R81" s="116"/>
      <c r="S81" s="116"/>
      <c r="T81" s="116"/>
      <c r="U81" s="116"/>
      <c r="V81" s="116"/>
      <c r="Z81" s="116"/>
      <c r="AA81" s="116"/>
      <c r="AB81" s="116"/>
      <c r="AC81" s="116"/>
    </row>
    <row r="82" spans="1:29" ht="14.25" customHeight="1" x14ac:dyDescent="0.2">
      <c r="A82" s="116"/>
      <c r="B82" s="116"/>
      <c r="C82" s="116"/>
      <c r="D82" s="116"/>
      <c r="E82" s="116"/>
      <c r="F82" s="116"/>
      <c r="G82" s="116"/>
      <c r="H82" s="116"/>
      <c r="I82" s="116"/>
      <c r="J82" s="116"/>
      <c r="K82" s="116"/>
      <c r="L82" s="116"/>
      <c r="M82" s="116"/>
      <c r="N82" s="116"/>
      <c r="O82" s="116"/>
      <c r="P82" s="116"/>
      <c r="Q82" s="116"/>
      <c r="R82" s="116"/>
      <c r="S82" s="116"/>
      <c r="T82" s="116"/>
      <c r="U82" s="116"/>
      <c r="V82" s="116"/>
      <c r="Z82" s="116"/>
      <c r="AA82" s="116"/>
      <c r="AB82" s="116"/>
      <c r="AC82" s="116"/>
    </row>
    <row r="83" spans="1:29" ht="15" customHeight="1" x14ac:dyDescent="0.25">
      <c r="A83" s="183"/>
      <c r="B83" s="116"/>
      <c r="C83" s="116"/>
      <c r="D83" s="116"/>
      <c r="E83" s="116"/>
      <c r="F83" s="116"/>
      <c r="G83" s="116"/>
      <c r="H83" s="116"/>
      <c r="I83" s="116"/>
      <c r="J83" s="116"/>
      <c r="K83" s="116"/>
      <c r="L83" s="116"/>
      <c r="M83" s="116"/>
      <c r="N83" s="116"/>
      <c r="O83" s="116"/>
      <c r="P83" s="116"/>
      <c r="Q83" s="116"/>
      <c r="R83" s="116"/>
      <c r="S83" s="116"/>
      <c r="T83" s="116"/>
      <c r="U83" s="116"/>
      <c r="V83" s="116"/>
      <c r="Y83" s="116"/>
      <c r="Z83" s="116"/>
      <c r="AA83" s="116"/>
      <c r="AB83" s="116"/>
      <c r="AC83" s="116"/>
    </row>
    <row r="84" spans="1:29" ht="15" customHeight="1" x14ac:dyDescent="0.25">
      <c r="A84" s="183"/>
      <c r="B84" s="116"/>
      <c r="C84" s="116"/>
      <c r="D84" s="116"/>
      <c r="E84" s="116"/>
      <c r="F84" s="116"/>
      <c r="G84" s="116"/>
      <c r="H84" s="116"/>
      <c r="I84" s="116"/>
      <c r="J84" s="116"/>
      <c r="K84" s="116"/>
      <c r="L84" s="116"/>
      <c r="M84" s="116"/>
      <c r="N84" s="116"/>
      <c r="O84" s="116"/>
      <c r="P84" s="116"/>
      <c r="Q84" s="116"/>
      <c r="R84" s="116"/>
      <c r="S84" s="116"/>
      <c r="T84" s="116"/>
      <c r="U84" s="116"/>
      <c r="V84" s="116"/>
      <c r="Y84" s="116"/>
      <c r="Z84" s="116"/>
      <c r="AA84" s="116"/>
      <c r="AB84" s="116"/>
      <c r="AC84" s="116"/>
    </row>
    <row r="85" spans="1:29" ht="15" customHeight="1" x14ac:dyDescent="0.25">
      <c r="A85" s="183"/>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row>
    <row r="86" spans="1:29" ht="15" customHeight="1" x14ac:dyDescent="0.25">
      <c r="A86" s="183"/>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row>
    <row r="87" spans="1:29" ht="15" customHeight="1" x14ac:dyDescent="0.25">
      <c r="A87" s="183"/>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row>
    <row r="88" spans="1:29" ht="15" customHeight="1" x14ac:dyDescent="0.25">
      <c r="A88" s="183"/>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row>
    <row r="89" spans="1:29" ht="15" customHeight="1" x14ac:dyDescent="0.25">
      <c r="A89" s="183"/>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row>
    <row r="90" spans="1:29" ht="15" customHeight="1" x14ac:dyDescent="0.25">
      <c r="A90" s="183"/>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row>
    <row r="91" spans="1:29" ht="15" customHeight="1" x14ac:dyDescent="0.25">
      <c r="A91" s="183"/>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row>
    <row r="92" spans="1:29" ht="15" customHeight="1" x14ac:dyDescent="0.25">
      <c r="A92" s="183"/>
      <c r="B92" s="116"/>
      <c r="C92" s="116"/>
      <c r="D92" s="116"/>
      <c r="E92" s="116"/>
      <c r="F92" s="116"/>
      <c r="G92" s="508"/>
      <c r="H92" s="508"/>
      <c r="I92" s="508"/>
      <c r="J92" s="508"/>
      <c r="K92" s="508"/>
      <c r="L92" s="508"/>
      <c r="M92" s="116"/>
      <c r="N92" s="116"/>
      <c r="O92" s="116"/>
      <c r="P92" s="116"/>
      <c r="Q92" s="116"/>
      <c r="R92" s="116"/>
      <c r="S92" s="116"/>
      <c r="T92" s="116"/>
      <c r="U92" s="116"/>
      <c r="V92" s="508"/>
      <c r="W92" s="508"/>
      <c r="X92" s="508"/>
      <c r="Y92" s="508"/>
      <c r="Z92" s="508"/>
      <c r="AA92" s="508"/>
      <c r="AB92" s="508"/>
      <c r="AC92" s="508"/>
    </row>
    <row r="93" spans="1:29" ht="15" customHeight="1" x14ac:dyDescent="0.25">
      <c r="A93" s="183"/>
      <c r="B93" s="116"/>
      <c r="C93" s="116"/>
      <c r="D93" s="116"/>
      <c r="E93" s="116"/>
      <c r="F93" s="116"/>
      <c r="G93" s="116"/>
      <c r="H93" s="116"/>
      <c r="I93" s="116"/>
      <c r="J93" s="116"/>
      <c r="K93" s="116"/>
      <c r="L93" s="116"/>
      <c r="M93" s="116"/>
      <c r="N93" s="116"/>
      <c r="O93" s="116"/>
      <c r="P93" s="116"/>
      <c r="Q93" s="116"/>
      <c r="R93" s="116"/>
      <c r="S93" s="116"/>
      <c r="T93" s="508"/>
      <c r="U93" s="508"/>
      <c r="V93" s="116"/>
      <c r="W93" s="116"/>
      <c r="X93" s="116"/>
      <c r="Y93" s="116"/>
      <c r="Z93" s="116"/>
      <c r="AA93" s="116"/>
      <c r="AB93" s="116"/>
      <c r="AC93" s="116"/>
    </row>
    <row r="94" spans="1:29" ht="15" customHeight="1" x14ac:dyDescent="0.25">
      <c r="A94" s="183"/>
      <c r="B94" s="116"/>
      <c r="C94" s="116"/>
      <c r="D94" s="116"/>
      <c r="E94" s="116"/>
      <c r="F94" s="116"/>
      <c r="G94" s="116"/>
      <c r="H94" s="117"/>
      <c r="I94" s="116"/>
      <c r="J94" s="116"/>
      <c r="K94" s="116"/>
      <c r="L94" s="116"/>
      <c r="M94" s="116"/>
      <c r="N94" s="116"/>
      <c r="O94" s="116"/>
      <c r="P94" s="116"/>
      <c r="Q94" s="116"/>
      <c r="R94" s="116"/>
      <c r="S94" s="116"/>
      <c r="T94" s="116"/>
      <c r="U94" s="116"/>
      <c r="V94" s="116"/>
      <c r="W94" s="116"/>
      <c r="X94" s="116"/>
      <c r="Y94" s="116"/>
      <c r="Z94" s="116"/>
      <c r="AA94" s="116"/>
      <c r="AB94" s="116"/>
      <c r="AC94" s="116"/>
    </row>
    <row r="95" spans="1:29" ht="15" customHeight="1" x14ac:dyDescent="0.25">
      <c r="A95" s="183"/>
      <c r="B95" s="116"/>
      <c r="C95" s="116"/>
      <c r="D95" s="116"/>
      <c r="E95" s="116"/>
      <c r="F95" s="116"/>
      <c r="G95" s="116"/>
      <c r="H95" s="117"/>
      <c r="I95" s="116"/>
      <c r="J95" s="116"/>
      <c r="K95" s="116"/>
      <c r="L95" s="116"/>
      <c r="M95" s="116"/>
      <c r="N95" s="116"/>
      <c r="O95" s="116"/>
      <c r="P95" s="116"/>
      <c r="Q95" s="116"/>
      <c r="R95" s="116"/>
      <c r="S95" s="116"/>
      <c r="T95" s="116"/>
      <c r="U95" s="116"/>
      <c r="V95" s="116"/>
      <c r="W95" s="116"/>
      <c r="X95" s="116"/>
      <c r="Y95" s="116"/>
      <c r="Z95" s="116"/>
      <c r="AA95" s="116"/>
      <c r="AB95" s="116"/>
      <c r="AC95" s="116"/>
    </row>
    <row r="96" spans="1:29" ht="15" customHeight="1" x14ac:dyDescent="0.25">
      <c r="A96" s="183"/>
      <c r="B96" s="116"/>
      <c r="C96" s="116"/>
      <c r="D96" s="116"/>
      <c r="E96" s="116"/>
      <c r="F96" s="116"/>
      <c r="G96" s="116"/>
      <c r="H96" s="117"/>
      <c r="I96" s="116"/>
      <c r="J96" s="116"/>
      <c r="K96" s="116"/>
      <c r="L96" s="116"/>
      <c r="M96" s="116"/>
      <c r="N96" s="116"/>
      <c r="O96" s="116"/>
      <c r="P96" s="116"/>
      <c r="Q96" s="116"/>
      <c r="R96" s="116"/>
      <c r="S96" s="116"/>
      <c r="T96" s="116"/>
      <c r="U96" s="116"/>
      <c r="V96" s="116"/>
      <c r="W96" s="116"/>
      <c r="X96" s="116"/>
      <c r="Y96" s="116"/>
      <c r="Z96" s="116"/>
      <c r="AA96" s="116"/>
      <c r="AB96" s="116"/>
      <c r="AC96" s="116"/>
    </row>
    <row r="97" spans="1:29" ht="14.25" customHeight="1" x14ac:dyDescent="0.2">
      <c r="A97" s="116"/>
      <c r="B97" s="116"/>
      <c r="C97" s="116"/>
      <c r="D97" s="116"/>
      <c r="E97" s="116"/>
      <c r="F97" s="116"/>
      <c r="G97" s="116"/>
      <c r="H97" s="117"/>
      <c r="I97" s="116"/>
      <c r="J97" s="116"/>
      <c r="K97" s="116"/>
      <c r="L97" s="116"/>
      <c r="M97" s="116"/>
      <c r="N97" s="116"/>
      <c r="O97" s="116"/>
      <c r="P97" s="116"/>
      <c r="Q97" s="116"/>
      <c r="R97" s="116"/>
      <c r="S97" s="116"/>
      <c r="T97" s="116"/>
      <c r="U97" s="116"/>
      <c r="V97" s="116"/>
      <c r="W97" s="116"/>
      <c r="X97" s="116"/>
      <c r="Y97" s="116"/>
      <c r="Z97" s="116"/>
      <c r="AA97" s="116"/>
      <c r="AB97" s="116"/>
      <c r="AC97" s="116"/>
    </row>
    <row r="98" spans="1:29" ht="14.25" customHeight="1" x14ac:dyDescent="0.2">
      <c r="A98" s="116"/>
      <c r="B98" s="116"/>
      <c r="C98" s="116"/>
      <c r="D98" s="116"/>
      <c r="E98" s="116"/>
      <c r="F98" s="116"/>
      <c r="G98" s="116"/>
      <c r="H98" s="117"/>
      <c r="I98" s="116"/>
      <c r="J98" s="116"/>
      <c r="K98" s="116"/>
      <c r="L98" s="116"/>
      <c r="M98" s="116"/>
      <c r="N98" s="116"/>
      <c r="O98" s="116"/>
      <c r="P98" s="116"/>
      <c r="Q98" s="116"/>
      <c r="R98" s="116"/>
      <c r="S98" s="116"/>
      <c r="T98" s="116"/>
      <c r="U98" s="116"/>
      <c r="V98" s="116"/>
      <c r="W98" s="116"/>
      <c r="X98" s="116"/>
      <c r="Y98" s="116"/>
      <c r="Z98" s="116"/>
      <c r="AA98" s="116"/>
      <c r="AB98" s="116"/>
      <c r="AC98" s="116"/>
    </row>
    <row r="99" spans="1:29" ht="14.25" customHeight="1" x14ac:dyDescent="0.2">
      <c r="A99" s="116"/>
      <c r="B99" s="116"/>
      <c r="C99" s="116"/>
      <c r="D99" s="116"/>
      <c r="E99" s="116"/>
      <c r="F99" s="116"/>
      <c r="G99" s="116"/>
      <c r="H99" s="117"/>
      <c r="I99" s="116"/>
      <c r="J99" s="116"/>
      <c r="K99" s="116"/>
      <c r="L99" s="116"/>
      <c r="M99" s="116"/>
      <c r="N99" s="116"/>
      <c r="O99" s="116"/>
      <c r="P99" s="116"/>
      <c r="Q99" s="116"/>
      <c r="R99" s="116"/>
      <c r="S99" s="116"/>
      <c r="T99" s="116"/>
      <c r="U99" s="116"/>
      <c r="V99" s="116"/>
      <c r="W99" s="116"/>
      <c r="X99" s="116"/>
      <c r="Y99" s="116"/>
      <c r="Z99" s="116"/>
      <c r="AA99" s="116"/>
      <c r="AB99" s="116"/>
      <c r="AC99" s="116"/>
    </row>
    <row r="100" spans="1:29" ht="14.25" customHeight="1" x14ac:dyDescent="0.2">
      <c r="A100" s="116"/>
      <c r="B100" s="116"/>
      <c r="C100" s="116"/>
      <c r="D100" s="116"/>
      <c r="E100" s="116"/>
      <c r="F100" s="116"/>
      <c r="G100" s="116"/>
      <c r="H100" s="117"/>
      <c r="I100" s="116"/>
      <c r="J100" s="116"/>
      <c r="K100" s="116"/>
      <c r="L100" s="116"/>
      <c r="M100" s="116"/>
      <c r="N100" s="116"/>
      <c r="O100" s="116"/>
      <c r="P100" s="116"/>
      <c r="Q100" s="116"/>
      <c r="R100" s="116"/>
      <c r="S100" s="116"/>
      <c r="T100" s="116"/>
      <c r="U100" s="116"/>
      <c r="V100" s="116"/>
      <c r="W100" s="116"/>
      <c r="X100" s="116"/>
      <c r="Y100" s="116"/>
      <c r="Z100" s="116"/>
      <c r="AA100" s="116"/>
      <c r="AB100" s="116"/>
      <c r="AC100" s="116"/>
    </row>
    <row r="101" spans="1:29" ht="14.25" customHeight="1" x14ac:dyDescent="0.2">
      <c r="A101" s="116"/>
      <c r="B101" s="116"/>
      <c r="C101" s="116"/>
      <c r="D101" s="116"/>
      <c r="E101" s="116"/>
      <c r="F101" s="116"/>
      <c r="G101" s="116"/>
      <c r="H101" s="117"/>
      <c r="I101" s="116"/>
      <c r="J101" s="116"/>
      <c r="K101" s="116"/>
      <c r="L101" s="116"/>
      <c r="M101" s="116"/>
      <c r="N101" s="116"/>
      <c r="O101" s="116"/>
      <c r="P101" s="116"/>
      <c r="Q101" s="116"/>
      <c r="R101" s="116"/>
      <c r="S101" s="116"/>
      <c r="T101" s="116"/>
      <c r="U101" s="116"/>
      <c r="V101" s="116"/>
      <c r="W101" s="116"/>
      <c r="X101" s="116"/>
      <c r="Y101" s="116"/>
      <c r="Z101" s="116"/>
      <c r="AA101" s="116"/>
      <c r="AB101" s="116"/>
      <c r="AC101" s="116"/>
    </row>
    <row r="102" spans="1:29" ht="14.25" customHeight="1" x14ac:dyDescent="0.2">
      <c r="A102" s="116"/>
      <c r="B102" s="116"/>
      <c r="C102" s="116"/>
      <c r="D102" s="116"/>
      <c r="E102" s="116"/>
      <c r="F102" s="116"/>
      <c r="G102" s="116"/>
      <c r="H102" s="117"/>
      <c r="I102" s="116"/>
      <c r="J102" s="116"/>
      <c r="K102" s="116"/>
      <c r="L102" s="116"/>
      <c r="M102" s="116"/>
      <c r="N102" s="116"/>
      <c r="O102" s="116"/>
      <c r="P102" s="116"/>
      <c r="Q102" s="116"/>
      <c r="R102" s="116"/>
      <c r="S102" s="116"/>
      <c r="T102" s="116"/>
      <c r="U102" s="116"/>
      <c r="V102" s="116"/>
      <c r="W102" s="116"/>
      <c r="X102" s="116"/>
      <c r="Y102" s="116"/>
      <c r="Z102" s="116"/>
      <c r="AA102" s="116"/>
      <c r="AB102" s="116"/>
      <c r="AC102" s="116"/>
    </row>
    <row r="103" spans="1:29" ht="14.25" customHeight="1" x14ac:dyDescent="0.2">
      <c r="A103" s="116"/>
      <c r="B103" s="116"/>
      <c r="C103" s="116"/>
      <c r="D103" s="116"/>
      <c r="E103" s="116"/>
      <c r="F103" s="116"/>
      <c r="G103" s="116"/>
      <c r="H103" s="117"/>
      <c r="I103" s="116"/>
      <c r="J103" s="116"/>
      <c r="K103" s="116"/>
      <c r="L103" s="116"/>
      <c r="M103" s="116"/>
      <c r="N103" s="116"/>
      <c r="O103" s="116"/>
      <c r="P103" s="116"/>
      <c r="Q103" s="116"/>
      <c r="R103" s="116"/>
      <c r="S103" s="116"/>
      <c r="T103" s="116"/>
      <c r="U103" s="116"/>
      <c r="V103" s="116"/>
      <c r="W103" s="116"/>
      <c r="X103" s="116"/>
      <c r="Y103" s="116"/>
      <c r="Z103" s="116"/>
      <c r="AA103" s="116"/>
      <c r="AB103" s="116"/>
      <c r="AC103" s="116"/>
    </row>
    <row r="104" spans="1:29" ht="14.25" customHeight="1" x14ac:dyDescent="0.2">
      <c r="A104" s="116"/>
      <c r="B104" s="116"/>
      <c r="C104" s="116"/>
      <c r="D104" s="116"/>
      <c r="E104" s="116"/>
      <c r="F104" s="116"/>
      <c r="G104" s="116"/>
      <c r="H104" s="117"/>
      <c r="I104" s="116"/>
      <c r="J104" s="116"/>
      <c r="K104" s="116"/>
      <c r="L104" s="116"/>
      <c r="M104" s="116"/>
      <c r="N104" s="116"/>
      <c r="O104" s="116"/>
      <c r="P104" s="116"/>
      <c r="Q104" s="116"/>
      <c r="R104" s="116"/>
      <c r="S104" s="116"/>
      <c r="T104" s="116"/>
      <c r="U104" s="116"/>
      <c r="V104" s="116"/>
      <c r="W104" s="116"/>
      <c r="X104" s="116"/>
      <c r="Y104" s="116"/>
      <c r="Z104" s="116"/>
      <c r="AA104" s="116"/>
      <c r="AB104" s="116"/>
      <c r="AC104" s="116"/>
    </row>
    <row r="105" spans="1:29" ht="14.25" customHeight="1" x14ac:dyDescent="0.2">
      <c r="A105" s="116"/>
      <c r="B105" s="116"/>
      <c r="C105" s="116"/>
      <c r="D105" s="116"/>
      <c r="E105" s="116"/>
      <c r="F105" s="116"/>
      <c r="G105" s="116"/>
      <c r="H105" s="117"/>
      <c r="I105" s="116"/>
      <c r="J105" s="116"/>
      <c r="K105" s="116"/>
      <c r="L105" s="116"/>
      <c r="M105" s="116"/>
      <c r="N105" s="116"/>
      <c r="O105" s="116"/>
      <c r="P105" s="116"/>
      <c r="Q105" s="116"/>
      <c r="R105" s="116"/>
      <c r="S105" s="116"/>
      <c r="T105" s="116"/>
      <c r="U105" s="116"/>
      <c r="V105" s="116"/>
      <c r="W105" s="116"/>
      <c r="X105" s="116"/>
      <c r="Y105" s="116"/>
      <c r="Z105" s="116"/>
      <c r="AA105" s="116"/>
      <c r="AB105" s="116"/>
      <c r="AC105" s="116"/>
    </row>
    <row r="106" spans="1:29" ht="14.25" customHeight="1" x14ac:dyDescent="0.2">
      <c r="A106" s="116"/>
      <c r="B106" s="116"/>
      <c r="C106" s="116"/>
      <c r="D106" s="116"/>
      <c r="E106" s="116"/>
      <c r="F106" s="116"/>
      <c r="G106" s="116"/>
      <c r="H106" s="117"/>
      <c r="I106" s="116"/>
      <c r="J106" s="116"/>
      <c r="K106" s="116"/>
      <c r="L106" s="116"/>
      <c r="M106" s="116"/>
      <c r="N106" s="116"/>
      <c r="O106" s="116"/>
      <c r="P106" s="116"/>
      <c r="Q106" s="116"/>
      <c r="R106" s="116"/>
      <c r="S106" s="116"/>
      <c r="T106" s="116"/>
      <c r="U106" s="116"/>
      <c r="V106" s="116"/>
      <c r="W106" s="116"/>
      <c r="X106" s="116"/>
      <c r="Y106" s="116"/>
      <c r="Z106" s="116"/>
      <c r="AA106" s="116"/>
      <c r="AB106" s="116"/>
      <c r="AC106" s="116"/>
    </row>
    <row r="107" spans="1:29" ht="14.25" customHeight="1" x14ac:dyDescent="0.2">
      <c r="A107" s="116"/>
      <c r="B107" s="116"/>
      <c r="C107" s="116"/>
      <c r="D107" s="116"/>
      <c r="E107" s="116"/>
      <c r="F107" s="116"/>
      <c r="G107" s="116"/>
      <c r="H107" s="117"/>
      <c r="I107" s="116"/>
      <c r="J107" s="116"/>
      <c r="K107" s="116"/>
      <c r="L107" s="116"/>
      <c r="M107" s="116"/>
      <c r="N107" s="116"/>
      <c r="O107" s="116"/>
      <c r="P107" s="116"/>
      <c r="Q107" s="116"/>
      <c r="R107" s="116"/>
      <c r="S107" s="116"/>
      <c r="T107" s="116"/>
      <c r="U107" s="116"/>
      <c r="V107" s="116"/>
      <c r="W107" s="116"/>
      <c r="X107" s="116"/>
      <c r="Y107" s="116"/>
      <c r="Z107" s="116"/>
      <c r="AA107" s="116"/>
      <c r="AB107" s="116"/>
      <c r="AC107" s="116"/>
    </row>
    <row r="108" spans="1:29" ht="14.25" customHeight="1" x14ac:dyDescent="0.2">
      <c r="A108" s="116"/>
      <c r="B108" s="116"/>
      <c r="C108" s="116"/>
      <c r="D108" s="116"/>
      <c r="E108" s="116"/>
      <c r="F108" s="116"/>
      <c r="G108" s="116"/>
      <c r="H108" s="117"/>
      <c r="I108" s="116"/>
      <c r="J108" s="116"/>
      <c r="K108" s="116"/>
      <c r="L108" s="116"/>
      <c r="M108" s="116"/>
      <c r="N108" s="116"/>
      <c r="O108" s="116"/>
      <c r="P108" s="116"/>
      <c r="Q108" s="116"/>
      <c r="R108" s="116"/>
      <c r="S108" s="116"/>
      <c r="T108" s="116"/>
      <c r="U108" s="116"/>
      <c r="V108" s="116"/>
      <c r="W108" s="116"/>
      <c r="X108" s="116"/>
      <c r="Y108" s="116"/>
      <c r="Z108" s="116"/>
      <c r="AA108" s="116"/>
      <c r="AB108" s="116"/>
      <c r="AC108" s="116"/>
    </row>
    <row r="109" spans="1:29" ht="14.25" customHeight="1" x14ac:dyDescent="0.2">
      <c r="A109" s="116"/>
      <c r="B109" s="116"/>
      <c r="C109" s="116"/>
      <c r="D109" s="116"/>
      <c r="E109" s="116"/>
      <c r="F109" s="116"/>
      <c r="G109" s="116"/>
      <c r="H109" s="117"/>
      <c r="I109" s="116"/>
      <c r="J109" s="116"/>
      <c r="K109" s="116"/>
      <c r="L109" s="116"/>
      <c r="M109" s="116"/>
      <c r="N109" s="116"/>
      <c r="O109" s="116"/>
      <c r="P109" s="116"/>
      <c r="Q109" s="116"/>
      <c r="R109" s="116"/>
      <c r="S109" s="116"/>
      <c r="T109" s="116"/>
      <c r="U109" s="116"/>
      <c r="V109" s="116"/>
      <c r="W109" s="116"/>
      <c r="X109" s="116"/>
      <c r="Y109" s="116"/>
      <c r="Z109" s="116"/>
      <c r="AA109" s="116"/>
      <c r="AB109" s="116"/>
      <c r="AC109" s="116"/>
    </row>
    <row r="110" spans="1:29" ht="14.25" customHeight="1" x14ac:dyDescent="0.2">
      <c r="A110" s="116"/>
      <c r="B110" s="116"/>
      <c r="C110" s="116"/>
      <c r="D110" s="116"/>
      <c r="E110" s="116"/>
      <c r="F110" s="116"/>
      <c r="G110" s="116"/>
      <c r="H110" s="117"/>
      <c r="I110" s="116"/>
      <c r="J110" s="116"/>
      <c r="K110" s="116"/>
      <c r="L110" s="116"/>
      <c r="M110" s="116"/>
      <c r="N110" s="116"/>
      <c r="O110" s="116"/>
      <c r="P110" s="116"/>
      <c r="Q110" s="116"/>
      <c r="R110" s="116"/>
      <c r="S110" s="116"/>
      <c r="T110" s="116"/>
      <c r="U110" s="116"/>
      <c r="V110" s="116"/>
      <c r="W110" s="116"/>
      <c r="X110" s="116"/>
      <c r="Y110" s="116"/>
      <c r="Z110" s="116"/>
      <c r="AA110" s="116"/>
      <c r="AB110" s="116"/>
      <c r="AC110" s="116"/>
    </row>
    <row r="111" spans="1:29" ht="14.25" customHeight="1" x14ac:dyDescent="0.2">
      <c r="A111" s="116"/>
      <c r="B111" s="116"/>
      <c r="C111" s="116"/>
      <c r="D111" s="116"/>
      <c r="E111" s="116"/>
      <c r="F111" s="116"/>
      <c r="G111" s="116"/>
      <c r="H111" s="117"/>
      <c r="I111" s="116"/>
      <c r="J111" s="116"/>
      <c r="K111" s="116"/>
      <c r="L111" s="116"/>
      <c r="M111" s="116"/>
      <c r="N111" s="116"/>
      <c r="O111" s="116"/>
      <c r="P111" s="116"/>
      <c r="Q111" s="116"/>
      <c r="R111" s="116"/>
      <c r="S111" s="116"/>
      <c r="T111" s="116"/>
      <c r="U111" s="116"/>
      <c r="V111" s="116"/>
      <c r="W111" s="116"/>
      <c r="X111" s="116"/>
      <c r="Y111" s="116"/>
      <c r="Z111" s="116"/>
      <c r="AA111" s="116"/>
      <c r="AB111" s="116"/>
      <c r="AC111" s="116"/>
    </row>
    <row r="112" spans="1:29" ht="14.25" customHeight="1" x14ac:dyDescent="0.2">
      <c r="A112" s="116"/>
      <c r="B112" s="116"/>
      <c r="C112" s="116"/>
      <c r="D112" s="116"/>
      <c r="E112" s="116"/>
      <c r="F112" s="116"/>
      <c r="G112" s="116"/>
      <c r="H112" s="117"/>
      <c r="I112" s="116"/>
      <c r="J112" s="116"/>
      <c r="K112" s="116"/>
      <c r="L112" s="116"/>
      <c r="M112" s="116"/>
      <c r="N112" s="116"/>
      <c r="O112" s="116"/>
      <c r="P112" s="116"/>
      <c r="Q112" s="116"/>
      <c r="R112" s="116"/>
      <c r="S112" s="116"/>
      <c r="T112" s="116"/>
      <c r="U112" s="116"/>
      <c r="V112" s="116"/>
      <c r="W112" s="116"/>
      <c r="X112" s="116"/>
      <c r="Y112" s="116"/>
      <c r="Z112" s="116"/>
      <c r="AA112" s="116"/>
      <c r="AB112" s="116"/>
      <c r="AC112" s="116"/>
    </row>
    <row r="113" spans="1:29" ht="14.25" customHeight="1" x14ac:dyDescent="0.2">
      <c r="A113" s="116"/>
      <c r="B113" s="116"/>
      <c r="C113" s="116"/>
      <c r="D113" s="116"/>
      <c r="E113" s="116"/>
      <c r="F113" s="116"/>
      <c r="G113" s="116"/>
      <c r="H113" s="117"/>
      <c r="I113" s="116"/>
      <c r="J113" s="116"/>
      <c r="K113" s="116"/>
      <c r="L113" s="116"/>
      <c r="M113" s="116"/>
      <c r="N113" s="116"/>
      <c r="O113" s="116"/>
      <c r="P113" s="116"/>
      <c r="Q113" s="116"/>
      <c r="R113" s="116"/>
      <c r="S113" s="116"/>
      <c r="T113" s="116"/>
      <c r="U113" s="116"/>
      <c r="V113" s="116"/>
      <c r="W113" s="116"/>
      <c r="X113" s="116"/>
      <c r="Y113" s="116"/>
      <c r="Z113" s="116"/>
      <c r="AA113" s="116"/>
      <c r="AB113" s="116"/>
      <c r="AC113" s="116"/>
    </row>
    <row r="114" spans="1:29" ht="14.25" customHeight="1" x14ac:dyDescent="0.2">
      <c r="A114" s="116"/>
      <c r="B114" s="116"/>
      <c r="C114" s="116"/>
      <c r="D114" s="116"/>
      <c r="E114" s="116"/>
      <c r="F114" s="116"/>
      <c r="G114" s="116"/>
      <c r="H114" s="117"/>
      <c r="I114" s="116"/>
      <c r="J114" s="116"/>
      <c r="K114" s="116"/>
      <c r="L114" s="116"/>
      <c r="M114" s="116"/>
      <c r="N114" s="116"/>
      <c r="O114" s="116"/>
      <c r="P114" s="116"/>
      <c r="Q114" s="116"/>
      <c r="R114" s="116"/>
      <c r="S114" s="116"/>
      <c r="T114" s="116"/>
      <c r="U114" s="116"/>
      <c r="V114" s="116"/>
      <c r="W114" s="116"/>
      <c r="X114" s="116"/>
      <c r="Y114" s="116"/>
      <c r="Z114" s="116"/>
      <c r="AA114" s="116"/>
      <c r="AB114" s="116"/>
      <c r="AC114" s="116"/>
    </row>
    <row r="115" spans="1:29" ht="14.25" customHeight="1" x14ac:dyDescent="0.2">
      <c r="A115" s="116"/>
      <c r="B115" s="116"/>
      <c r="C115" s="116"/>
      <c r="D115" s="116"/>
      <c r="E115" s="116"/>
      <c r="F115" s="116"/>
      <c r="G115" s="116"/>
      <c r="H115" s="117"/>
      <c r="I115" s="116"/>
      <c r="J115" s="116"/>
      <c r="K115" s="116"/>
      <c r="L115" s="116"/>
      <c r="M115" s="116"/>
      <c r="N115" s="116"/>
      <c r="O115" s="116"/>
      <c r="P115" s="116"/>
      <c r="Q115" s="116"/>
      <c r="R115" s="116"/>
      <c r="S115" s="116"/>
      <c r="T115" s="116"/>
      <c r="U115" s="116"/>
      <c r="V115" s="116"/>
      <c r="W115" s="116"/>
      <c r="X115" s="116"/>
      <c r="Y115" s="116"/>
      <c r="Z115" s="116"/>
      <c r="AA115" s="116"/>
      <c r="AB115" s="116"/>
      <c r="AC115" s="116"/>
    </row>
    <row r="116" spans="1:29" ht="14.25" customHeight="1" x14ac:dyDescent="0.2">
      <c r="A116" s="116"/>
      <c r="B116" s="116"/>
      <c r="C116" s="116"/>
      <c r="D116" s="116"/>
      <c r="E116" s="116"/>
      <c r="F116" s="116"/>
      <c r="G116" s="116"/>
      <c r="H116" s="117"/>
      <c r="I116" s="116"/>
      <c r="J116" s="116"/>
      <c r="K116" s="116"/>
      <c r="L116" s="116"/>
      <c r="M116" s="116"/>
      <c r="N116" s="116"/>
      <c r="O116" s="116"/>
      <c r="P116" s="116"/>
      <c r="Q116" s="116"/>
      <c r="R116" s="116"/>
      <c r="S116" s="116"/>
      <c r="T116" s="116"/>
      <c r="U116" s="116"/>
      <c r="V116" s="116"/>
      <c r="W116" s="116"/>
      <c r="X116" s="116"/>
      <c r="Y116" s="116"/>
      <c r="Z116" s="116"/>
      <c r="AA116" s="116"/>
      <c r="AB116" s="116"/>
      <c r="AC116" s="116"/>
    </row>
    <row r="117" spans="1:29" ht="14.25" customHeight="1" x14ac:dyDescent="0.2">
      <c r="A117" s="116"/>
      <c r="B117" s="116"/>
      <c r="C117" s="116"/>
      <c r="D117" s="116"/>
      <c r="E117" s="116"/>
      <c r="F117" s="116"/>
      <c r="G117" s="116"/>
      <c r="H117" s="117"/>
      <c r="I117" s="116"/>
      <c r="J117" s="116"/>
      <c r="K117" s="116"/>
      <c r="L117" s="116"/>
      <c r="M117" s="116"/>
      <c r="N117" s="116"/>
      <c r="O117" s="116"/>
      <c r="P117" s="116"/>
      <c r="Q117" s="116"/>
      <c r="R117" s="116"/>
      <c r="S117" s="116"/>
      <c r="T117" s="116"/>
      <c r="U117" s="116"/>
      <c r="V117" s="116"/>
      <c r="W117" s="116"/>
      <c r="X117" s="116"/>
      <c r="Y117" s="116"/>
      <c r="Z117" s="116"/>
      <c r="AA117" s="116"/>
      <c r="AB117" s="116"/>
      <c r="AC117" s="116"/>
    </row>
    <row r="118" spans="1:29" ht="14.25" customHeight="1" x14ac:dyDescent="0.2">
      <c r="A118" s="116"/>
      <c r="B118" s="116"/>
      <c r="C118" s="116"/>
      <c r="D118" s="116"/>
      <c r="E118" s="116"/>
      <c r="F118" s="116"/>
      <c r="G118" s="116"/>
      <c r="H118" s="117"/>
      <c r="I118" s="116"/>
      <c r="J118" s="116"/>
      <c r="K118" s="116"/>
      <c r="L118" s="116"/>
      <c r="M118" s="116"/>
      <c r="N118" s="116"/>
      <c r="O118" s="116"/>
      <c r="P118" s="116"/>
      <c r="Q118" s="116"/>
      <c r="R118" s="116"/>
      <c r="S118" s="116"/>
      <c r="T118" s="116"/>
      <c r="U118" s="116"/>
      <c r="V118" s="116"/>
      <c r="W118" s="116"/>
      <c r="X118" s="116"/>
      <c r="Y118" s="116"/>
      <c r="Z118" s="116"/>
      <c r="AA118" s="116"/>
      <c r="AB118" s="116"/>
      <c r="AC118" s="116"/>
    </row>
    <row r="119" spans="1:29" ht="14.25" customHeight="1" x14ac:dyDescent="0.2">
      <c r="A119" s="116"/>
      <c r="B119" s="116"/>
      <c r="C119" s="116"/>
      <c r="D119" s="116"/>
      <c r="E119" s="116"/>
      <c r="F119" s="116"/>
      <c r="G119" s="116"/>
      <c r="H119" s="117"/>
      <c r="I119" s="116"/>
      <c r="J119" s="116"/>
      <c r="K119" s="116"/>
      <c r="L119" s="116"/>
      <c r="M119" s="116"/>
      <c r="N119" s="116"/>
      <c r="O119" s="116"/>
      <c r="P119" s="116"/>
      <c r="Q119" s="116"/>
      <c r="R119" s="116"/>
      <c r="S119" s="116"/>
      <c r="T119" s="116"/>
      <c r="U119" s="116"/>
      <c r="V119" s="116"/>
      <c r="W119" s="116"/>
      <c r="X119" s="116"/>
      <c r="Y119" s="116"/>
      <c r="Z119" s="116"/>
      <c r="AA119" s="116"/>
      <c r="AB119" s="116"/>
      <c r="AC119" s="116"/>
    </row>
    <row r="120" spans="1:29" ht="14.25" customHeight="1" x14ac:dyDescent="0.2">
      <c r="A120" s="116"/>
      <c r="B120" s="116"/>
      <c r="C120" s="116"/>
      <c r="D120" s="116"/>
      <c r="E120" s="116"/>
      <c r="F120" s="116"/>
      <c r="G120" s="116"/>
      <c r="H120" s="117"/>
      <c r="I120" s="116"/>
      <c r="J120" s="116"/>
      <c r="K120" s="116"/>
      <c r="L120" s="116"/>
      <c r="M120" s="116"/>
      <c r="N120" s="116"/>
      <c r="O120" s="116"/>
      <c r="P120" s="116"/>
      <c r="Q120" s="116"/>
      <c r="R120" s="116"/>
      <c r="S120" s="116"/>
      <c r="T120" s="116"/>
      <c r="U120" s="116"/>
      <c r="V120" s="116"/>
      <c r="W120" s="116"/>
      <c r="X120" s="116"/>
      <c r="Y120" s="116"/>
      <c r="Z120" s="116"/>
      <c r="AA120" s="116"/>
      <c r="AB120" s="116"/>
      <c r="AC120" s="116"/>
    </row>
    <row r="121" spans="1:29" ht="14.25" customHeight="1" x14ac:dyDescent="0.2">
      <c r="A121" s="116"/>
      <c r="B121" s="116"/>
      <c r="C121" s="116"/>
      <c r="D121" s="116"/>
      <c r="E121" s="116"/>
      <c r="F121" s="116"/>
      <c r="G121" s="116"/>
      <c r="H121" s="117"/>
      <c r="I121" s="116"/>
      <c r="J121" s="116"/>
      <c r="K121" s="116"/>
      <c r="L121" s="116"/>
      <c r="M121" s="116"/>
      <c r="N121" s="116"/>
      <c r="O121" s="116"/>
      <c r="P121" s="116"/>
      <c r="Q121" s="116"/>
      <c r="R121" s="116"/>
      <c r="S121" s="116"/>
      <c r="T121" s="116"/>
      <c r="U121" s="116"/>
      <c r="V121" s="116"/>
      <c r="W121" s="116"/>
      <c r="X121" s="116"/>
      <c r="Y121" s="116"/>
      <c r="Z121" s="116"/>
      <c r="AA121" s="116"/>
      <c r="AB121" s="116"/>
      <c r="AC121" s="116"/>
    </row>
    <row r="122" spans="1:29" ht="14.25" customHeight="1" x14ac:dyDescent="0.2">
      <c r="A122" s="116"/>
      <c r="B122" s="116"/>
      <c r="C122" s="116"/>
      <c r="D122" s="116"/>
      <c r="E122" s="116"/>
      <c r="F122" s="116"/>
      <c r="G122" s="116"/>
      <c r="H122" s="117"/>
      <c r="I122" s="116"/>
      <c r="J122" s="116"/>
      <c r="K122" s="116"/>
      <c r="L122" s="116"/>
      <c r="M122" s="116"/>
      <c r="N122" s="116"/>
      <c r="O122" s="116"/>
      <c r="P122" s="116"/>
      <c r="Q122" s="116"/>
      <c r="R122" s="116"/>
      <c r="S122" s="116"/>
      <c r="T122" s="116"/>
      <c r="U122" s="116"/>
      <c r="V122" s="116"/>
      <c r="W122" s="116"/>
      <c r="X122" s="116"/>
      <c r="Y122" s="116"/>
      <c r="Z122" s="116"/>
      <c r="AA122" s="116"/>
      <c r="AB122" s="116"/>
      <c r="AC122" s="116"/>
    </row>
    <row r="123" spans="1:29" ht="14.25" customHeight="1" x14ac:dyDescent="0.2">
      <c r="A123" s="116"/>
      <c r="B123" s="116"/>
      <c r="C123" s="116"/>
      <c r="D123" s="116"/>
      <c r="E123" s="116"/>
      <c r="F123" s="116"/>
      <c r="G123" s="116"/>
      <c r="H123" s="117"/>
      <c r="I123" s="116"/>
      <c r="J123" s="116"/>
      <c r="K123" s="116"/>
      <c r="L123" s="116"/>
      <c r="M123" s="116"/>
      <c r="N123" s="116"/>
      <c r="O123" s="116"/>
      <c r="P123" s="116"/>
      <c r="Q123" s="116"/>
      <c r="R123" s="116"/>
      <c r="S123" s="116"/>
      <c r="T123" s="116"/>
      <c r="U123" s="116"/>
      <c r="V123" s="116"/>
      <c r="W123" s="116"/>
      <c r="X123" s="116"/>
      <c r="Y123" s="116"/>
      <c r="Z123" s="116"/>
      <c r="AA123" s="116"/>
      <c r="AB123" s="116"/>
      <c r="AC123" s="116"/>
    </row>
    <row r="124" spans="1:29" ht="14.25" customHeight="1" x14ac:dyDescent="0.2">
      <c r="A124" s="116"/>
      <c r="B124" s="116"/>
      <c r="C124" s="116"/>
      <c r="D124" s="116"/>
      <c r="E124" s="116"/>
      <c r="F124" s="116"/>
      <c r="G124" s="116"/>
      <c r="H124" s="117"/>
      <c r="I124" s="116"/>
      <c r="J124" s="116"/>
      <c r="K124" s="116"/>
      <c r="L124" s="116"/>
      <c r="M124" s="116"/>
      <c r="N124" s="116"/>
      <c r="O124" s="116"/>
      <c r="P124" s="116"/>
      <c r="Q124" s="116"/>
      <c r="R124" s="116"/>
      <c r="S124" s="116"/>
      <c r="T124" s="116"/>
      <c r="U124" s="116"/>
      <c r="V124" s="116"/>
      <c r="W124" s="116"/>
      <c r="X124" s="116"/>
      <c r="Y124" s="116"/>
      <c r="Z124" s="116"/>
      <c r="AA124" s="116"/>
      <c r="AB124" s="116"/>
      <c r="AC124" s="116"/>
    </row>
    <row r="125" spans="1:29" ht="14.25" customHeight="1" x14ac:dyDescent="0.2">
      <c r="A125" s="116"/>
      <c r="B125" s="116"/>
      <c r="C125" s="116"/>
      <c r="D125" s="116"/>
      <c r="E125" s="116"/>
      <c r="F125" s="116"/>
      <c r="G125" s="116"/>
      <c r="H125" s="117"/>
      <c r="I125" s="116"/>
      <c r="J125" s="116"/>
      <c r="K125" s="116"/>
      <c r="L125" s="116"/>
      <c r="M125" s="116"/>
      <c r="N125" s="116"/>
      <c r="O125" s="116"/>
      <c r="P125" s="116"/>
      <c r="Q125" s="116"/>
      <c r="R125" s="116"/>
      <c r="S125" s="116"/>
      <c r="T125" s="116"/>
      <c r="U125" s="116"/>
      <c r="V125" s="116"/>
      <c r="W125" s="116"/>
      <c r="X125" s="116"/>
      <c r="Y125" s="116"/>
      <c r="Z125" s="116"/>
      <c r="AA125" s="116"/>
      <c r="AB125" s="116"/>
      <c r="AC125" s="116"/>
    </row>
    <row r="126" spans="1:29" ht="14.25" customHeight="1" x14ac:dyDescent="0.2">
      <c r="A126" s="116"/>
      <c r="B126" s="116"/>
      <c r="C126" s="116"/>
      <c r="D126" s="116"/>
      <c r="E126" s="116"/>
      <c r="F126" s="116"/>
      <c r="G126" s="116"/>
      <c r="H126" s="117"/>
      <c r="I126" s="116"/>
      <c r="J126" s="116"/>
      <c r="K126" s="116"/>
      <c r="L126" s="116"/>
      <c r="M126" s="116"/>
      <c r="N126" s="116"/>
      <c r="O126" s="116"/>
      <c r="P126" s="116"/>
      <c r="Q126" s="116"/>
      <c r="R126" s="116"/>
      <c r="S126" s="116"/>
      <c r="T126" s="116"/>
      <c r="U126" s="116"/>
      <c r="V126" s="116"/>
      <c r="W126" s="116"/>
      <c r="X126" s="116"/>
      <c r="Y126" s="116"/>
      <c r="Z126" s="116"/>
      <c r="AA126" s="116"/>
      <c r="AB126" s="116"/>
      <c r="AC126" s="116"/>
    </row>
    <row r="127" spans="1:29" ht="14.25" customHeight="1" x14ac:dyDescent="0.2">
      <c r="A127" s="116"/>
      <c r="B127" s="116"/>
      <c r="C127" s="116"/>
      <c r="D127" s="116"/>
      <c r="E127" s="116"/>
      <c r="F127" s="116"/>
      <c r="G127" s="116"/>
      <c r="H127" s="117"/>
      <c r="I127" s="116"/>
      <c r="J127" s="116"/>
      <c r="K127" s="116"/>
      <c r="L127" s="116"/>
      <c r="M127" s="116"/>
      <c r="N127" s="116"/>
      <c r="O127" s="116"/>
      <c r="P127" s="116"/>
      <c r="Q127" s="116"/>
      <c r="R127" s="116"/>
      <c r="S127" s="116"/>
      <c r="T127" s="116"/>
      <c r="U127" s="116"/>
      <c r="V127" s="116"/>
      <c r="W127" s="116"/>
      <c r="X127" s="116"/>
      <c r="Y127" s="116"/>
      <c r="Z127" s="116"/>
      <c r="AA127" s="116"/>
      <c r="AB127" s="116"/>
      <c r="AC127" s="116"/>
    </row>
    <row r="128" spans="1:29" ht="14.25" customHeight="1" x14ac:dyDescent="0.2">
      <c r="A128" s="116"/>
      <c r="B128" s="116"/>
      <c r="C128" s="116"/>
      <c r="D128" s="116"/>
      <c r="E128" s="116"/>
      <c r="F128" s="116"/>
      <c r="G128" s="116"/>
      <c r="H128" s="117"/>
      <c r="I128" s="116"/>
      <c r="J128" s="116"/>
      <c r="K128" s="116"/>
      <c r="L128" s="116"/>
      <c r="M128" s="116"/>
      <c r="N128" s="116"/>
      <c r="O128" s="116"/>
      <c r="P128" s="116"/>
      <c r="Q128" s="116"/>
      <c r="R128" s="116"/>
      <c r="S128" s="116"/>
      <c r="T128" s="116"/>
      <c r="U128" s="116"/>
      <c r="V128" s="116"/>
      <c r="W128" s="116"/>
      <c r="X128" s="116"/>
      <c r="Y128" s="116"/>
      <c r="Z128" s="116"/>
      <c r="AA128" s="116"/>
      <c r="AB128" s="116"/>
      <c r="AC128" s="116"/>
    </row>
    <row r="129" spans="1:29" ht="14.25" customHeight="1" x14ac:dyDescent="0.2">
      <c r="A129" s="116"/>
      <c r="B129" s="116"/>
      <c r="C129" s="116"/>
      <c r="D129" s="116"/>
      <c r="E129" s="116"/>
      <c r="F129" s="116"/>
      <c r="G129" s="116"/>
      <c r="H129" s="117"/>
      <c r="I129" s="116"/>
      <c r="J129" s="116"/>
      <c r="K129" s="116"/>
      <c r="L129" s="116"/>
      <c r="M129" s="116"/>
      <c r="N129" s="116"/>
      <c r="O129" s="116"/>
      <c r="P129" s="116"/>
      <c r="Q129" s="116"/>
      <c r="R129" s="116"/>
      <c r="S129" s="116"/>
      <c r="T129" s="116"/>
      <c r="U129" s="116"/>
      <c r="V129" s="116"/>
      <c r="W129" s="116"/>
      <c r="X129" s="116"/>
      <c r="Y129" s="116"/>
      <c r="Z129" s="116"/>
      <c r="AA129" s="116"/>
      <c r="AB129" s="116"/>
      <c r="AC129" s="116"/>
    </row>
    <row r="130" spans="1:29" ht="14.25" customHeight="1" x14ac:dyDescent="0.2">
      <c r="A130" s="116"/>
      <c r="B130" s="116"/>
      <c r="C130" s="116"/>
      <c r="D130" s="116"/>
      <c r="E130" s="116"/>
      <c r="F130" s="116"/>
      <c r="G130" s="116"/>
      <c r="H130" s="117"/>
      <c r="I130" s="116"/>
      <c r="J130" s="116"/>
      <c r="K130" s="116"/>
      <c r="L130" s="116"/>
      <c r="M130" s="116"/>
      <c r="N130" s="116"/>
      <c r="O130" s="116"/>
      <c r="P130" s="116"/>
      <c r="Q130" s="116"/>
      <c r="R130" s="116"/>
      <c r="S130" s="116"/>
      <c r="T130" s="116"/>
      <c r="U130" s="116"/>
      <c r="V130" s="116"/>
      <c r="W130" s="116"/>
      <c r="X130" s="116"/>
      <c r="Y130" s="116"/>
      <c r="Z130" s="116"/>
      <c r="AA130" s="116"/>
      <c r="AB130" s="116"/>
      <c r="AC130" s="116"/>
    </row>
    <row r="131" spans="1:29" ht="14.25" customHeight="1" x14ac:dyDescent="0.2">
      <c r="A131" s="116"/>
      <c r="B131" s="116"/>
      <c r="C131" s="116"/>
      <c r="D131" s="116"/>
      <c r="E131" s="116"/>
      <c r="F131" s="116"/>
      <c r="G131" s="116"/>
      <c r="H131" s="117"/>
      <c r="I131" s="116"/>
      <c r="J131" s="116"/>
      <c r="K131" s="116"/>
      <c r="L131" s="116"/>
      <c r="M131" s="116"/>
      <c r="N131" s="116"/>
      <c r="O131" s="116"/>
      <c r="P131" s="116"/>
      <c r="Q131" s="116"/>
      <c r="R131" s="116"/>
      <c r="S131" s="116"/>
      <c r="T131" s="116"/>
      <c r="U131" s="116"/>
      <c r="V131" s="116"/>
      <c r="W131" s="116"/>
      <c r="X131" s="116"/>
      <c r="Y131" s="116"/>
      <c r="Z131" s="116"/>
      <c r="AA131" s="116"/>
      <c r="AB131" s="116"/>
      <c r="AC131" s="116"/>
    </row>
    <row r="132" spans="1:29" ht="14.25" customHeight="1" x14ac:dyDescent="0.2">
      <c r="A132" s="116"/>
      <c r="B132" s="116"/>
      <c r="C132" s="116"/>
      <c r="D132" s="116"/>
      <c r="E132" s="116"/>
      <c r="F132" s="116"/>
      <c r="G132" s="116"/>
      <c r="H132" s="117"/>
      <c r="I132" s="116"/>
      <c r="J132" s="116"/>
      <c r="K132" s="116"/>
      <c r="L132" s="116"/>
      <c r="M132" s="116"/>
      <c r="N132" s="116"/>
      <c r="O132" s="116"/>
      <c r="P132" s="116"/>
      <c r="Q132" s="116"/>
      <c r="R132" s="116"/>
      <c r="S132" s="116"/>
      <c r="T132" s="116"/>
      <c r="U132" s="116"/>
      <c r="V132" s="116"/>
      <c r="W132" s="116"/>
      <c r="X132" s="116"/>
      <c r="Y132" s="116"/>
      <c r="Z132" s="116"/>
      <c r="AA132" s="116"/>
      <c r="AB132" s="116"/>
      <c r="AC132" s="116"/>
    </row>
    <row r="133" spans="1:29" ht="14.25" customHeight="1" x14ac:dyDescent="0.2">
      <c r="A133" s="116"/>
      <c r="B133" s="116"/>
      <c r="C133" s="116"/>
      <c r="D133" s="116"/>
      <c r="E133" s="116"/>
      <c r="F133" s="116"/>
      <c r="G133" s="116"/>
      <c r="H133" s="117"/>
      <c r="I133" s="116"/>
      <c r="J133" s="116"/>
      <c r="K133" s="116"/>
      <c r="L133" s="116"/>
      <c r="M133" s="116"/>
      <c r="N133" s="116"/>
      <c r="O133" s="116"/>
      <c r="P133" s="116"/>
      <c r="Q133" s="116"/>
      <c r="R133" s="116"/>
      <c r="S133" s="116"/>
      <c r="T133" s="116"/>
      <c r="U133" s="116"/>
      <c r="V133" s="116"/>
      <c r="W133" s="116"/>
      <c r="X133" s="116"/>
      <c r="Y133" s="116"/>
      <c r="Z133" s="116"/>
      <c r="AA133" s="116"/>
      <c r="AB133" s="116"/>
      <c r="AC133" s="116"/>
    </row>
    <row r="134" spans="1:29" ht="14.25" customHeight="1" x14ac:dyDescent="0.2">
      <c r="A134" s="116"/>
      <c r="B134" s="116"/>
      <c r="C134" s="116"/>
      <c r="D134" s="116"/>
      <c r="E134" s="116"/>
      <c r="F134" s="116"/>
      <c r="G134" s="116"/>
      <c r="H134" s="117"/>
      <c r="I134" s="116"/>
      <c r="J134" s="116"/>
      <c r="K134" s="116"/>
      <c r="L134" s="116"/>
      <c r="M134" s="116"/>
      <c r="N134" s="116"/>
      <c r="O134" s="116"/>
      <c r="P134" s="116"/>
      <c r="Q134" s="116"/>
      <c r="R134" s="116"/>
      <c r="S134" s="116"/>
      <c r="T134" s="116"/>
      <c r="U134" s="116"/>
      <c r="V134" s="116"/>
      <c r="W134" s="116"/>
      <c r="X134" s="116"/>
      <c r="Y134" s="116"/>
      <c r="Z134" s="116"/>
      <c r="AA134" s="116"/>
      <c r="AB134" s="116"/>
      <c r="AC134" s="116"/>
    </row>
    <row r="135" spans="1:29" ht="14.25" customHeight="1" x14ac:dyDescent="0.2">
      <c r="A135" s="116"/>
      <c r="B135" s="116"/>
      <c r="C135" s="116"/>
      <c r="D135" s="116"/>
      <c r="E135" s="116"/>
      <c r="F135" s="116"/>
      <c r="G135" s="116"/>
      <c r="H135" s="117"/>
      <c r="I135" s="116"/>
      <c r="J135" s="116"/>
      <c r="K135" s="116"/>
      <c r="L135" s="116"/>
      <c r="M135" s="116"/>
      <c r="N135" s="116"/>
      <c r="O135" s="116"/>
      <c r="P135" s="116"/>
      <c r="Q135" s="116"/>
      <c r="R135" s="116"/>
      <c r="S135" s="116"/>
      <c r="T135" s="116"/>
      <c r="U135" s="116"/>
      <c r="V135" s="116"/>
      <c r="W135" s="116"/>
      <c r="X135" s="116"/>
      <c r="Y135" s="116"/>
      <c r="Z135" s="116"/>
      <c r="AA135" s="116"/>
      <c r="AB135" s="116"/>
      <c r="AC135" s="116"/>
    </row>
    <row r="136" spans="1:29" ht="14.25" customHeight="1" x14ac:dyDescent="0.2">
      <c r="A136" s="116"/>
      <c r="B136" s="116"/>
      <c r="C136" s="116"/>
      <c r="D136" s="116"/>
      <c r="E136" s="116"/>
      <c r="F136" s="116"/>
      <c r="G136" s="116"/>
      <c r="H136" s="117"/>
      <c r="I136" s="116"/>
      <c r="J136" s="116"/>
      <c r="K136" s="116"/>
      <c r="L136" s="116"/>
      <c r="M136" s="116"/>
      <c r="N136" s="116"/>
      <c r="O136" s="116"/>
      <c r="P136" s="116"/>
      <c r="Q136" s="116"/>
      <c r="R136" s="116"/>
      <c r="S136" s="116"/>
      <c r="T136" s="116"/>
      <c r="U136" s="116"/>
      <c r="V136" s="116"/>
      <c r="W136" s="116"/>
      <c r="X136" s="116"/>
      <c r="Y136" s="116"/>
      <c r="Z136" s="116"/>
      <c r="AA136" s="116"/>
      <c r="AB136" s="116"/>
      <c r="AC136" s="116"/>
    </row>
    <row r="137" spans="1:29" ht="14.25" customHeight="1" x14ac:dyDescent="0.2">
      <c r="A137" s="116"/>
      <c r="B137" s="116"/>
      <c r="C137" s="116"/>
      <c r="D137" s="116"/>
      <c r="E137" s="116"/>
      <c r="F137" s="116"/>
      <c r="G137" s="116"/>
      <c r="H137" s="117"/>
      <c r="I137" s="116"/>
      <c r="J137" s="116"/>
      <c r="K137" s="116"/>
      <c r="L137" s="116"/>
      <c r="M137" s="116"/>
      <c r="N137" s="116"/>
      <c r="O137" s="116"/>
      <c r="P137" s="116"/>
      <c r="Q137" s="116"/>
      <c r="R137" s="116"/>
      <c r="S137" s="116"/>
      <c r="T137" s="116"/>
      <c r="U137" s="116"/>
      <c r="V137" s="116"/>
      <c r="W137" s="116"/>
      <c r="X137" s="116"/>
      <c r="Y137" s="116"/>
      <c r="Z137" s="116"/>
      <c r="AA137" s="116"/>
      <c r="AB137" s="116"/>
      <c r="AC137" s="116"/>
    </row>
    <row r="138" spans="1:29" ht="14.25" customHeight="1" x14ac:dyDescent="0.2">
      <c r="A138" s="116"/>
      <c r="B138" s="116"/>
      <c r="C138" s="116"/>
      <c r="D138" s="116"/>
      <c r="E138" s="116"/>
      <c r="F138" s="116"/>
      <c r="G138" s="116"/>
      <c r="H138" s="117"/>
      <c r="I138" s="116"/>
      <c r="J138" s="116"/>
      <c r="K138" s="116"/>
      <c r="L138" s="116"/>
      <c r="M138" s="116"/>
      <c r="N138" s="116"/>
      <c r="O138" s="116"/>
      <c r="P138" s="116"/>
      <c r="Q138" s="116"/>
      <c r="R138" s="116"/>
      <c r="S138" s="116"/>
      <c r="T138" s="116"/>
      <c r="U138" s="116"/>
      <c r="V138" s="116"/>
      <c r="W138" s="116"/>
      <c r="X138" s="116"/>
      <c r="Y138" s="116"/>
      <c r="Z138" s="116"/>
      <c r="AA138" s="116"/>
      <c r="AB138" s="116"/>
      <c r="AC138" s="116"/>
    </row>
    <row r="139" spans="1:29" ht="14.25" customHeight="1" x14ac:dyDescent="0.2">
      <c r="A139" s="116"/>
      <c r="B139" s="116"/>
      <c r="C139" s="116"/>
      <c r="D139" s="116"/>
      <c r="E139" s="116"/>
      <c r="F139" s="116"/>
      <c r="G139" s="116"/>
      <c r="H139" s="117"/>
      <c r="I139" s="116"/>
      <c r="J139" s="116"/>
      <c r="K139" s="116"/>
      <c r="L139" s="116"/>
      <c r="M139" s="116"/>
      <c r="N139" s="116"/>
      <c r="O139" s="116"/>
      <c r="P139" s="116"/>
      <c r="Q139" s="116"/>
      <c r="R139" s="116"/>
      <c r="S139" s="116"/>
      <c r="T139" s="116"/>
      <c r="U139" s="116"/>
      <c r="V139" s="116"/>
      <c r="W139" s="116"/>
      <c r="X139" s="116"/>
      <c r="Y139" s="116"/>
      <c r="Z139" s="116"/>
      <c r="AA139" s="116"/>
      <c r="AB139" s="116"/>
      <c r="AC139" s="116"/>
    </row>
    <row r="140" spans="1:29" ht="14.25" customHeight="1" x14ac:dyDescent="0.2">
      <c r="A140" s="116"/>
      <c r="B140" s="116"/>
      <c r="C140" s="116"/>
      <c r="D140" s="116"/>
      <c r="E140" s="116"/>
      <c r="F140" s="116"/>
      <c r="G140" s="116"/>
      <c r="H140" s="117"/>
      <c r="I140" s="116"/>
      <c r="J140" s="116"/>
      <c r="K140" s="116"/>
      <c r="L140" s="116"/>
      <c r="M140" s="116"/>
      <c r="N140" s="116"/>
      <c r="O140" s="116"/>
      <c r="P140" s="116"/>
      <c r="Q140" s="116"/>
      <c r="R140" s="116"/>
      <c r="S140" s="116"/>
      <c r="T140" s="116"/>
      <c r="U140" s="116"/>
      <c r="V140" s="116"/>
      <c r="W140" s="116"/>
      <c r="X140" s="116"/>
      <c r="Y140" s="116"/>
      <c r="Z140" s="116"/>
      <c r="AA140" s="116"/>
      <c r="AB140" s="116"/>
      <c r="AC140" s="116"/>
    </row>
    <row r="141" spans="1:29" ht="14.25" customHeight="1" x14ac:dyDescent="0.2">
      <c r="A141" s="116"/>
      <c r="B141" s="116"/>
      <c r="C141" s="116"/>
      <c r="D141" s="116"/>
      <c r="E141" s="116"/>
      <c r="F141" s="116"/>
      <c r="G141" s="116"/>
      <c r="H141" s="117"/>
      <c r="I141" s="116"/>
      <c r="J141" s="116"/>
      <c r="K141" s="116"/>
      <c r="L141" s="116"/>
      <c r="M141" s="116"/>
      <c r="N141" s="116"/>
      <c r="O141" s="116"/>
      <c r="P141" s="116"/>
      <c r="Q141" s="116"/>
      <c r="R141" s="116"/>
      <c r="S141" s="116"/>
      <c r="T141" s="116"/>
      <c r="U141" s="116"/>
      <c r="V141" s="116"/>
      <c r="W141" s="116"/>
      <c r="X141" s="116"/>
      <c r="Y141" s="116"/>
      <c r="Z141" s="116"/>
      <c r="AA141" s="116"/>
      <c r="AB141" s="116"/>
      <c r="AC141" s="116"/>
    </row>
    <row r="142" spans="1:29" ht="14.25" customHeight="1" x14ac:dyDescent="0.2">
      <c r="A142" s="116"/>
      <c r="B142" s="116"/>
      <c r="C142" s="116"/>
      <c r="D142" s="116"/>
      <c r="E142" s="116"/>
      <c r="F142" s="116"/>
      <c r="G142" s="116"/>
      <c r="H142" s="117"/>
      <c r="I142" s="116"/>
      <c r="J142" s="116"/>
      <c r="K142" s="116"/>
      <c r="L142" s="116"/>
      <c r="M142" s="116"/>
      <c r="N142" s="116"/>
      <c r="O142" s="116"/>
      <c r="P142" s="116"/>
      <c r="Q142" s="116"/>
      <c r="R142" s="116"/>
      <c r="S142" s="116"/>
      <c r="T142" s="116"/>
      <c r="U142" s="116"/>
      <c r="V142" s="116"/>
      <c r="W142" s="116"/>
      <c r="X142" s="116"/>
      <c r="Y142" s="116"/>
      <c r="Z142" s="116"/>
      <c r="AA142" s="116"/>
      <c r="AB142" s="116"/>
      <c r="AC142" s="116"/>
    </row>
    <row r="143" spans="1:29" ht="14.25" customHeight="1" x14ac:dyDescent="0.2">
      <c r="A143" s="116"/>
      <c r="B143" s="116"/>
      <c r="C143" s="116"/>
      <c r="D143" s="116"/>
      <c r="E143" s="116"/>
      <c r="F143" s="116"/>
      <c r="G143" s="116"/>
      <c r="H143" s="117"/>
      <c r="I143" s="116"/>
      <c r="J143" s="116"/>
      <c r="K143" s="116"/>
      <c r="L143" s="116"/>
      <c r="M143" s="116"/>
      <c r="N143" s="116"/>
      <c r="O143" s="116"/>
      <c r="P143" s="116"/>
      <c r="Q143" s="116"/>
      <c r="R143" s="116"/>
      <c r="S143" s="116"/>
      <c r="T143" s="116"/>
      <c r="U143" s="116"/>
      <c r="V143" s="116"/>
      <c r="W143" s="116"/>
      <c r="X143" s="116"/>
      <c r="Y143" s="116"/>
      <c r="Z143" s="116"/>
      <c r="AA143" s="116"/>
      <c r="AB143" s="116"/>
      <c r="AC143" s="116"/>
    </row>
    <row r="144" spans="1:29" ht="14.25" customHeight="1" x14ac:dyDescent="0.2">
      <c r="A144" s="116"/>
      <c r="B144" s="116"/>
      <c r="C144" s="116"/>
      <c r="D144" s="116"/>
      <c r="E144" s="116"/>
      <c r="F144" s="116"/>
      <c r="G144" s="116"/>
      <c r="H144" s="117"/>
      <c r="I144" s="116"/>
      <c r="J144" s="116"/>
      <c r="K144" s="116"/>
      <c r="L144" s="116"/>
      <c r="M144" s="116"/>
      <c r="N144" s="116"/>
      <c r="O144" s="116"/>
      <c r="P144" s="116"/>
      <c r="Q144" s="116"/>
      <c r="R144" s="116"/>
      <c r="S144" s="116"/>
      <c r="T144" s="116"/>
      <c r="U144" s="116"/>
      <c r="V144" s="116"/>
      <c r="W144" s="116"/>
      <c r="X144" s="116"/>
      <c r="Y144" s="116"/>
      <c r="Z144" s="116"/>
      <c r="AA144" s="116"/>
      <c r="AB144" s="116"/>
      <c r="AC144" s="116"/>
    </row>
    <row r="145" spans="1:29" ht="14.25" customHeight="1" x14ac:dyDescent="0.2">
      <c r="A145" s="116"/>
      <c r="B145" s="116"/>
      <c r="C145" s="116"/>
      <c r="D145" s="116"/>
      <c r="E145" s="116"/>
      <c r="F145" s="116"/>
      <c r="G145" s="116"/>
      <c r="H145" s="117"/>
      <c r="I145" s="116"/>
      <c r="J145" s="116"/>
      <c r="K145" s="116"/>
      <c r="L145" s="116"/>
      <c r="M145" s="116"/>
      <c r="N145" s="116"/>
      <c r="O145" s="116"/>
      <c r="P145" s="116"/>
      <c r="Q145" s="116"/>
      <c r="R145" s="116"/>
      <c r="S145" s="116"/>
      <c r="T145" s="116"/>
      <c r="U145" s="116"/>
      <c r="V145" s="116"/>
      <c r="W145" s="116"/>
      <c r="X145" s="116"/>
      <c r="Y145" s="116"/>
      <c r="Z145" s="116"/>
      <c r="AA145" s="116"/>
      <c r="AB145" s="116"/>
      <c r="AC145" s="116"/>
    </row>
    <row r="146" spans="1:29" ht="14.25" customHeight="1" x14ac:dyDescent="0.2">
      <c r="A146" s="116"/>
      <c r="B146" s="116"/>
      <c r="C146" s="116"/>
      <c r="D146" s="116"/>
      <c r="E146" s="116"/>
      <c r="F146" s="116"/>
      <c r="G146" s="116"/>
      <c r="H146" s="117"/>
      <c r="I146" s="116"/>
      <c r="J146" s="116"/>
      <c r="K146" s="116"/>
      <c r="L146" s="116"/>
      <c r="M146" s="116"/>
      <c r="N146" s="116"/>
      <c r="O146" s="116"/>
      <c r="P146" s="116"/>
      <c r="Q146" s="116"/>
      <c r="R146" s="116"/>
      <c r="S146" s="116"/>
      <c r="T146" s="116"/>
      <c r="U146" s="116"/>
      <c r="V146" s="116"/>
      <c r="W146" s="116"/>
      <c r="X146" s="116"/>
      <c r="Y146" s="116"/>
      <c r="Z146" s="116"/>
      <c r="AA146" s="116"/>
      <c r="AB146" s="116"/>
      <c r="AC146" s="116"/>
    </row>
    <row r="147" spans="1:29" ht="14.25" customHeight="1" x14ac:dyDescent="0.2">
      <c r="A147" s="116"/>
      <c r="B147" s="116"/>
      <c r="C147" s="116"/>
      <c r="D147" s="116"/>
      <c r="E147" s="116"/>
      <c r="F147" s="116"/>
      <c r="G147" s="116"/>
      <c r="H147" s="117"/>
      <c r="I147" s="116"/>
      <c r="J147" s="116"/>
      <c r="K147" s="116"/>
      <c r="L147" s="116"/>
      <c r="M147" s="116"/>
      <c r="N147" s="116"/>
      <c r="O147" s="116"/>
      <c r="P147" s="116"/>
      <c r="Q147" s="116"/>
      <c r="R147" s="116"/>
      <c r="S147" s="116"/>
      <c r="T147" s="116"/>
      <c r="U147" s="116"/>
      <c r="V147" s="116"/>
      <c r="W147" s="116"/>
      <c r="X147" s="116"/>
      <c r="Y147" s="116"/>
      <c r="Z147" s="116"/>
      <c r="AA147" s="116"/>
      <c r="AB147" s="116"/>
      <c r="AC147" s="116"/>
    </row>
    <row r="148" spans="1:29" ht="14.25" customHeight="1" x14ac:dyDescent="0.2">
      <c r="A148" s="116"/>
      <c r="B148" s="116"/>
      <c r="C148" s="116"/>
      <c r="D148" s="116"/>
      <c r="E148" s="116"/>
      <c r="F148" s="116"/>
      <c r="G148" s="116"/>
      <c r="H148" s="117"/>
      <c r="I148" s="116"/>
      <c r="J148" s="116"/>
      <c r="K148" s="116"/>
      <c r="L148" s="116"/>
      <c r="M148" s="116"/>
      <c r="N148" s="116"/>
      <c r="O148" s="116"/>
      <c r="P148" s="116"/>
      <c r="Q148" s="116"/>
      <c r="R148" s="116"/>
      <c r="S148" s="116"/>
      <c r="T148" s="116"/>
      <c r="U148" s="116"/>
      <c r="V148" s="116"/>
      <c r="W148" s="116"/>
      <c r="X148" s="116"/>
      <c r="Y148" s="116"/>
      <c r="Z148" s="116"/>
      <c r="AA148" s="116"/>
      <c r="AB148" s="116"/>
      <c r="AC148" s="116"/>
    </row>
    <row r="149" spans="1:29" ht="14.25" customHeight="1" x14ac:dyDescent="0.2">
      <c r="A149" s="116"/>
      <c r="B149" s="116"/>
      <c r="C149" s="116"/>
      <c r="D149" s="116"/>
      <c r="E149" s="116"/>
      <c r="F149" s="116"/>
      <c r="G149" s="116"/>
      <c r="H149" s="117"/>
      <c r="I149" s="116"/>
      <c r="J149" s="116"/>
      <c r="K149" s="116"/>
      <c r="L149" s="116"/>
      <c r="M149" s="116"/>
      <c r="N149" s="116"/>
      <c r="O149" s="116"/>
      <c r="P149" s="116"/>
      <c r="Q149" s="116"/>
      <c r="R149" s="116"/>
      <c r="S149" s="116"/>
      <c r="T149" s="116"/>
      <c r="U149" s="116"/>
      <c r="V149" s="116"/>
      <c r="W149" s="116"/>
      <c r="X149" s="116"/>
      <c r="Y149" s="116"/>
      <c r="Z149" s="116"/>
      <c r="AA149" s="116"/>
      <c r="AB149" s="116"/>
      <c r="AC149" s="116"/>
    </row>
    <row r="150" spans="1:29" ht="14.25" customHeight="1" x14ac:dyDescent="0.2">
      <c r="A150" s="116"/>
      <c r="B150" s="116"/>
      <c r="C150" s="116"/>
      <c r="D150" s="116"/>
      <c r="E150" s="116"/>
      <c r="F150" s="116"/>
      <c r="G150" s="116"/>
      <c r="H150" s="117"/>
      <c r="I150" s="116"/>
      <c r="J150" s="116"/>
      <c r="K150" s="116"/>
      <c r="L150" s="116"/>
      <c r="M150" s="116"/>
      <c r="N150" s="116"/>
      <c r="O150" s="116"/>
      <c r="P150" s="116"/>
      <c r="Q150" s="116"/>
      <c r="R150" s="116"/>
      <c r="S150" s="116"/>
      <c r="T150" s="116"/>
      <c r="U150" s="116"/>
      <c r="V150" s="116"/>
      <c r="W150" s="116"/>
      <c r="X150" s="116"/>
      <c r="Y150" s="116"/>
      <c r="Z150" s="116"/>
      <c r="AA150" s="116"/>
      <c r="AB150" s="116"/>
      <c r="AC150" s="116"/>
    </row>
    <row r="151" spans="1:29" ht="14.25" customHeight="1" x14ac:dyDescent="0.2">
      <c r="A151" s="116"/>
      <c r="B151" s="116"/>
      <c r="C151" s="116"/>
      <c r="D151" s="116"/>
      <c r="E151" s="116"/>
      <c r="F151" s="116"/>
      <c r="G151" s="116"/>
      <c r="H151" s="117"/>
      <c r="I151" s="116"/>
      <c r="J151" s="116"/>
      <c r="K151" s="116"/>
      <c r="L151" s="116"/>
      <c r="M151" s="116"/>
      <c r="N151" s="116"/>
      <c r="O151" s="116"/>
      <c r="P151" s="116"/>
      <c r="Q151" s="116"/>
      <c r="R151" s="116"/>
      <c r="S151" s="116"/>
      <c r="T151" s="116"/>
      <c r="U151" s="116"/>
      <c r="V151" s="116"/>
      <c r="W151" s="116"/>
      <c r="X151" s="116"/>
      <c r="Y151" s="116"/>
      <c r="Z151" s="116"/>
      <c r="AA151" s="116"/>
      <c r="AB151" s="116"/>
      <c r="AC151" s="116"/>
    </row>
    <row r="152" spans="1:29" ht="14.25" customHeight="1" x14ac:dyDescent="0.2">
      <c r="A152" s="116"/>
      <c r="B152" s="116"/>
      <c r="C152" s="116"/>
      <c r="D152" s="116"/>
      <c r="E152" s="116"/>
      <c r="F152" s="116"/>
      <c r="G152" s="116"/>
      <c r="H152" s="117"/>
      <c r="I152" s="116"/>
      <c r="J152" s="116"/>
      <c r="K152" s="116"/>
      <c r="L152" s="116"/>
      <c r="M152" s="116"/>
      <c r="N152" s="116"/>
      <c r="O152" s="116"/>
      <c r="P152" s="116"/>
      <c r="Q152" s="116"/>
      <c r="R152" s="116"/>
      <c r="S152" s="116"/>
      <c r="T152" s="116"/>
      <c r="U152" s="116"/>
      <c r="V152" s="116"/>
      <c r="W152" s="116"/>
      <c r="X152" s="116"/>
      <c r="Y152" s="116"/>
      <c r="Z152" s="116"/>
      <c r="AA152" s="116"/>
      <c r="AB152" s="116"/>
      <c r="AC152" s="116"/>
    </row>
    <row r="153" spans="1:29" ht="14.25" customHeight="1" x14ac:dyDescent="0.2">
      <c r="A153" s="116"/>
      <c r="B153" s="116"/>
      <c r="C153" s="116"/>
      <c r="D153" s="116"/>
      <c r="E153" s="116"/>
      <c r="F153" s="116"/>
      <c r="G153" s="116"/>
      <c r="H153" s="117"/>
      <c r="I153" s="116"/>
      <c r="J153" s="116"/>
      <c r="K153" s="116"/>
      <c r="L153" s="116"/>
      <c r="M153" s="116"/>
      <c r="N153" s="116"/>
      <c r="O153" s="116"/>
      <c r="P153" s="116"/>
      <c r="Q153" s="116"/>
      <c r="R153" s="116"/>
      <c r="S153" s="116"/>
      <c r="T153" s="116"/>
      <c r="U153" s="116"/>
      <c r="V153" s="116"/>
      <c r="W153" s="116"/>
      <c r="X153" s="116"/>
      <c r="Y153" s="116"/>
      <c r="Z153" s="116"/>
      <c r="AA153" s="116"/>
      <c r="AB153" s="116"/>
      <c r="AC153" s="116"/>
    </row>
    <row r="154" spans="1:29" ht="14.25" customHeight="1" x14ac:dyDescent="0.2">
      <c r="A154" s="116"/>
      <c r="B154" s="116"/>
      <c r="C154" s="116"/>
      <c r="D154" s="116"/>
      <c r="E154" s="116"/>
      <c r="F154" s="116"/>
      <c r="G154" s="116"/>
      <c r="H154" s="117"/>
      <c r="I154" s="116"/>
      <c r="J154" s="116"/>
      <c r="K154" s="116"/>
      <c r="L154" s="116"/>
      <c r="M154" s="116"/>
      <c r="N154" s="116"/>
      <c r="O154" s="116"/>
      <c r="P154" s="116"/>
      <c r="Q154" s="116"/>
      <c r="R154" s="116"/>
      <c r="S154" s="116"/>
      <c r="T154" s="116"/>
      <c r="U154" s="116"/>
      <c r="V154" s="116"/>
      <c r="W154" s="116"/>
      <c r="X154" s="116"/>
      <c r="Y154" s="116"/>
      <c r="Z154" s="116"/>
      <c r="AA154" s="116"/>
      <c r="AB154" s="116"/>
      <c r="AC154" s="116"/>
    </row>
    <row r="155" spans="1:29" ht="14.25" customHeight="1" x14ac:dyDescent="0.2">
      <c r="A155" s="116"/>
      <c r="B155" s="116"/>
      <c r="C155" s="116"/>
      <c r="D155" s="116"/>
      <c r="E155" s="116"/>
      <c r="F155" s="116"/>
      <c r="G155" s="116"/>
      <c r="H155" s="117"/>
      <c r="I155" s="116"/>
      <c r="J155" s="116"/>
      <c r="K155" s="116"/>
      <c r="L155" s="116"/>
      <c r="M155" s="116"/>
      <c r="N155" s="116"/>
      <c r="O155" s="116"/>
      <c r="P155" s="116"/>
      <c r="Q155" s="116"/>
      <c r="R155" s="116"/>
      <c r="S155" s="116"/>
      <c r="T155" s="116"/>
      <c r="U155" s="116"/>
      <c r="V155" s="116"/>
      <c r="W155" s="116"/>
      <c r="X155" s="116"/>
      <c r="Y155" s="116"/>
      <c r="Z155" s="116"/>
      <c r="AA155" s="116"/>
      <c r="AB155" s="116"/>
      <c r="AC155" s="116"/>
    </row>
    <row r="156" spans="1:29" ht="14.25" customHeight="1" x14ac:dyDescent="0.2">
      <c r="A156" s="116"/>
      <c r="B156" s="116"/>
      <c r="C156" s="116"/>
      <c r="D156" s="116"/>
      <c r="E156" s="116"/>
      <c r="F156" s="116"/>
      <c r="G156" s="116"/>
      <c r="H156" s="117"/>
      <c r="I156" s="116"/>
      <c r="J156" s="116"/>
      <c r="K156" s="116"/>
      <c r="L156" s="116"/>
      <c r="M156" s="116"/>
      <c r="N156" s="116"/>
      <c r="O156" s="116"/>
      <c r="P156" s="116"/>
      <c r="Q156" s="116"/>
      <c r="R156" s="116"/>
      <c r="S156" s="116"/>
      <c r="T156" s="116"/>
      <c r="U156" s="116"/>
      <c r="V156" s="116"/>
      <c r="W156" s="116"/>
      <c r="X156" s="116"/>
      <c r="Y156" s="116"/>
      <c r="Z156" s="116"/>
      <c r="AA156" s="116"/>
      <c r="AB156" s="116"/>
      <c r="AC156" s="116"/>
    </row>
    <row r="157" spans="1:29" ht="14.25" customHeight="1" x14ac:dyDescent="0.2">
      <c r="A157" s="116"/>
      <c r="B157" s="116"/>
      <c r="C157" s="116"/>
      <c r="D157" s="116"/>
      <c r="E157" s="116"/>
      <c r="F157" s="116"/>
      <c r="G157" s="116"/>
      <c r="H157" s="117"/>
      <c r="I157" s="116"/>
      <c r="J157" s="116"/>
      <c r="K157" s="116"/>
      <c r="L157" s="116"/>
      <c r="M157" s="116"/>
      <c r="N157" s="116"/>
      <c r="O157" s="116"/>
      <c r="P157" s="116"/>
      <c r="Q157" s="116"/>
      <c r="R157" s="116"/>
      <c r="S157" s="116"/>
      <c r="T157" s="116"/>
      <c r="U157" s="116"/>
      <c r="V157" s="116"/>
      <c r="W157" s="116"/>
      <c r="X157" s="116"/>
      <c r="Y157" s="116"/>
      <c r="Z157" s="116"/>
      <c r="AA157" s="116"/>
      <c r="AB157" s="116"/>
      <c r="AC157" s="116"/>
    </row>
    <row r="158" spans="1:29" ht="14.25" customHeight="1" x14ac:dyDescent="0.2">
      <c r="A158" s="116"/>
      <c r="B158" s="116"/>
      <c r="C158" s="116"/>
      <c r="D158" s="116"/>
      <c r="E158" s="116"/>
      <c r="F158" s="116"/>
      <c r="G158" s="116"/>
      <c r="H158" s="117"/>
      <c r="I158" s="116"/>
      <c r="J158" s="116"/>
      <c r="K158" s="116"/>
      <c r="L158" s="116"/>
      <c r="M158" s="116"/>
      <c r="N158" s="116"/>
      <c r="O158" s="116"/>
      <c r="P158" s="116"/>
      <c r="Q158" s="116"/>
      <c r="R158" s="116"/>
      <c r="S158" s="116"/>
      <c r="T158" s="116"/>
      <c r="U158" s="116"/>
      <c r="V158" s="116"/>
      <c r="W158" s="116"/>
      <c r="X158" s="116"/>
      <c r="Y158" s="116"/>
      <c r="Z158" s="116"/>
      <c r="AA158" s="116"/>
      <c r="AB158" s="116"/>
      <c r="AC158" s="116"/>
    </row>
    <row r="159" spans="1:29" ht="14.25" customHeight="1" x14ac:dyDescent="0.2">
      <c r="A159" s="116"/>
      <c r="B159" s="116"/>
      <c r="C159" s="116"/>
      <c r="D159" s="116"/>
      <c r="E159" s="116"/>
      <c r="F159" s="116"/>
      <c r="G159" s="116"/>
      <c r="H159" s="117"/>
      <c r="I159" s="116"/>
      <c r="J159" s="116"/>
      <c r="K159" s="116"/>
      <c r="L159" s="116"/>
      <c r="M159" s="116"/>
      <c r="N159" s="116"/>
      <c r="O159" s="116"/>
      <c r="P159" s="116"/>
      <c r="Q159" s="116"/>
      <c r="R159" s="116"/>
      <c r="S159" s="116"/>
      <c r="T159" s="116"/>
      <c r="U159" s="116"/>
      <c r="V159" s="116"/>
      <c r="W159" s="116"/>
      <c r="X159" s="116"/>
      <c r="Y159" s="116"/>
      <c r="Z159" s="116"/>
      <c r="AA159" s="116"/>
      <c r="AB159" s="116"/>
      <c r="AC159" s="116"/>
    </row>
    <row r="160" spans="1:29" ht="14.25" customHeight="1" x14ac:dyDescent="0.2">
      <c r="A160" s="116"/>
      <c r="B160" s="116"/>
      <c r="C160" s="116"/>
      <c r="D160" s="116"/>
      <c r="E160" s="116"/>
      <c r="F160" s="116"/>
      <c r="G160" s="116"/>
      <c r="H160" s="117"/>
      <c r="I160" s="116"/>
      <c r="J160" s="116"/>
      <c r="K160" s="116"/>
      <c r="L160" s="116"/>
      <c r="M160" s="116"/>
      <c r="N160" s="116"/>
      <c r="O160" s="116"/>
      <c r="P160" s="116"/>
      <c r="Q160" s="116"/>
      <c r="R160" s="116"/>
      <c r="S160" s="116"/>
      <c r="T160" s="116"/>
      <c r="U160" s="116"/>
      <c r="V160" s="116"/>
      <c r="W160" s="116"/>
      <c r="X160" s="116"/>
      <c r="Y160" s="116"/>
      <c r="Z160" s="116"/>
      <c r="AA160" s="116"/>
      <c r="AB160" s="116"/>
      <c r="AC160" s="116"/>
    </row>
    <row r="161" spans="1:29" ht="14.25" customHeight="1" x14ac:dyDescent="0.2">
      <c r="A161" s="116"/>
      <c r="B161" s="116"/>
      <c r="C161" s="116"/>
      <c r="D161" s="116"/>
      <c r="E161" s="116"/>
      <c r="F161" s="116"/>
      <c r="G161" s="116"/>
      <c r="H161" s="117"/>
      <c r="I161" s="116"/>
      <c r="J161" s="116"/>
      <c r="K161" s="116"/>
      <c r="L161" s="116"/>
      <c r="M161" s="116"/>
      <c r="N161" s="116"/>
      <c r="O161" s="116"/>
      <c r="P161" s="116"/>
      <c r="Q161" s="116"/>
      <c r="R161" s="116"/>
      <c r="S161" s="116"/>
      <c r="T161" s="116"/>
      <c r="U161" s="116"/>
      <c r="V161" s="116"/>
      <c r="W161" s="116"/>
      <c r="X161" s="116"/>
      <c r="Y161" s="116"/>
      <c r="Z161" s="116"/>
      <c r="AA161" s="116"/>
      <c r="AB161" s="116"/>
      <c r="AC161" s="116"/>
    </row>
    <row r="162" spans="1:29" ht="14.25" customHeight="1" x14ac:dyDescent="0.2">
      <c r="A162" s="116"/>
      <c r="B162" s="116"/>
      <c r="C162" s="116"/>
      <c r="D162" s="116"/>
      <c r="E162" s="116"/>
      <c r="F162" s="116"/>
      <c r="G162" s="116"/>
      <c r="H162" s="117"/>
      <c r="I162" s="116"/>
      <c r="J162" s="116"/>
      <c r="K162" s="116"/>
      <c r="L162" s="116"/>
      <c r="M162" s="116"/>
      <c r="N162" s="116"/>
      <c r="O162" s="116"/>
      <c r="P162" s="116"/>
      <c r="Q162" s="116"/>
      <c r="R162" s="116"/>
      <c r="S162" s="116"/>
      <c r="T162" s="116"/>
      <c r="U162" s="116"/>
      <c r="V162" s="116"/>
      <c r="W162" s="116"/>
      <c r="X162" s="116"/>
      <c r="Y162" s="116"/>
      <c r="Z162" s="116"/>
      <c r="AA162" s="116"/>
      <c r="AB162" s="116"/>
      <c r="AC162" s="116"/>
    </row>
    <row r="163" spans="1:29" ht="14.25" customHeight="1" x14ac:dyDescent="0.2">
      <c r="A163" s="116"/>
      <c r="B163" s="116"/>
      <c r="C163" s="116"/>
      <c r="D163" s="116"/>
      <c r="E163" s="116"/>
      <c r="F163" s="116"/>
      <c r="G163" s="116"/>
      <c r="H163" s="117"/>
      <c r="I163" s="116"/>
      <c r="J163" s="116"/>
      <c r="K163" s="116"/>
      <c r="L163" s="116"/>
      <c r="M163" s="116"/>
      <c r="N163" s="116"/>
      <c r="O163" s="116"/>
      <c r="P163" s="116"/>
      <c r="Q163" s="116"/>
      <c r="R163" s="116"/>
      <c r="S163" s="116"/>
      <c r="T163" s="116"/>
      <c r="U163" s="116"/>
      <c r="V163" s="116"/>
      <c r="W163" s="116"/>
      <c r="X163" s="116"/>
      <c r="Y163" s="116"/>
      <c r="Z163" s="116"/>
      <c r="AA163" s="116"/>
      <c r="AB163" s="116"/>
      <c r="AC163" s="116"/>
    </row>
    <row r="164" spans="1:29" ht="14.25" customHeight="1" x14ac:dyDescent="0.2">
      <c r="A164" s="116"/>
      <c r="B164" s="116"/>
      <c r="C164" s="116"/>
      <c r="D164" s="116"/>
      <c r="E164" s="116"/>
      <c r="F164" s="116"/>
      <c r="G164" s="116"/>
      <c r="H164" s="117"/>
      <c r="I164" s="116"/>
      <c r="J164" s="116"/>
      <c r="K164" s="116"/>
      <c r="L164" s="116"/>
      <c r="M164" s="116"/>
      <c r="N164" s="116"/>
      <c r="O164" s="116"/>
      <c r="P164" s="116"/>
      <c r="Q164" s="116"/>
      <c r="R164" s="116"/>
      <c r="S164" s="116"/>
      <c r="T164" s="116"/>
      <c r="U164" s="116"/>
      <c r="V164" s="116"/>
      <c r="W164" s="116"/>
      <c r="X164" s="116"/>
      <c r="Y164" s="116"/>
      <c r="Z164" s="116"/>
      <c r="AA164" s="116"/>
      <c r="AB164" s="116"/>
      <c r="AC164" s="116"/>
    </row>
    <row r="165" spans="1:29" ht="14.25" customHeight="1" x14ac:dyDescent="0.2">
      <c r="A165" s="116"/>
      <c r="B165" s="116"/>
      <c r="C165" s="116"/>
      <c r="D165" s="116"/>
      <c r="E165" s="116"/>
      <c r="F165" s="116"/>
      <c r="G165" s="116"/>
      <c r="H165" s="117"/>
      <c r="I165" s="116"/>
      <c r="J165" s="116"/>
      <c r="K165" s="116"/>
      <c r="L165" s="116"/>
      <c r="M165" s="116"/>
      <c r="N165" s="116"/>
      <c r="O165" s="116"/>
      <c r="P165" s="116"/>
      <c r="Q165" s="116"/>
      <c r="R165" s="116"/>
      <c r="S165" s="116"/>
      <c r="T165" s="116"/>
      <c r="U165" s="116"/>
      <c r="V165" s="116"/>
      <c r="W165" s="116"/>
      <c r="X165" s="116"/>
      <c r="Y165" s="116"/>
      <c r="Z165" s="116"/>
      <c r="AA165" s="116"/>
      <c r="AB165" s="116"/>
      <c r="AC165" s="116"/>
    </row>
    <row r="166" spans="1:29" ht="14.25" customHeight="1" x14ac:dyDescent="0.2">
      <c r="A166" s="116"/>
      <c r="B166" s="116"/>
      <c r="C166" s="116"/>
      <c r="D166" s="116"/>
      <c r="E166" s="116"/>
      <c r="F166" s="116"/>
      <c r="G166" s="116"/>
      <c r="H166" s="117"/>
      <c r="I166" s="116"/>
      <c r="J166" s="116"/>
      <c r="K166" s="116"/>
      <c r="L166" s="116"/>
      <c r="M166" s="116"/>
      <c r="N166" s="116"/>
      <c r="O166" s="116"/>
      <c r="P166" s="116"/>
      <c r="Q166" s="116"/>
      <c r="R166" s="116"/>
      <c r="S166" s="116"/>
      <c r="T166" s="116"/>
      <c r="U166" s="116"/>
      <c r="V166" s="116"/>
      <c r="W166" s="116"/>
      <c r="X166" s="116"/>
      <c r="Y166" s="116"/>
      <c r="Z166" s="116"/>
      <c r="AA166" s="116"/>
      <c r="AB166" s="116"/>
      <c r="AC166" s="116"/>
    </row>
    <row r="167" spans="1:29" ht="14.25" customHeight="1" x14ac:dyDescent="0.2">
      <c r="A167" s="116"/>
      <c r="B167" s="116"/>
      <c r="C167" s="116"/>
      <c r="D167" s="116"/>
      <c r="E167" s="116"/>
      <c r="F167" s="116"/>
      <c r="G167" s="116"/>
      <c r="H167" s="117"/>
      <c r="I167" s="116"/>
      <c r="J167" s="116"/>
      <c r="K167" s="116"/>
      <c r="L167" s="116"/>
      <c r="M167" s="116"/>
      <c r="N167" s="116"/>
      <c r="O167" s="116"/>
      <c r="P167" s="116"/>
      <c r="Q167" s="116"/>
      <c r="R167" s="116"/>
      <c r="S167" s="116"/>
      <c r="T167" s="116"/>
      <c r="U167" s="116"/>
      <c r="V167" s="116"/>
      <c r="W167" s="116"/>
      <c r="X167" s="116"/>
      <c r="Y167" s="116"/>
      <c r="Z167" s="116"/>
      <c r="AA167" s="116"/>
      <c r="AB167" s="116"/>
      <c r="AC167" s="116"/>
    </row>
    <row r="168" spans="1:29" ht="14.25" customHeight="1" x14ac:dyDescent="0.2">
      <c r="A168" s="116"/>
      <c r="B168" s="116"/>
      <c r="C168" s="116"/>
      <c r="D168" s="116"/>
      <c r="E168" s="116"/>
      <c r="F168" s="116"/>
      <c r="G168" s="116"/>
      <c r="H168" s="117"/>
      <c r="I168" s="116"/>
      <c r="J168" s="116"/>
      <c r="K168" s="116"/>
      <c r="L168" s="116"/>
      <c r="M168" s="116"/>
      <c r="N168" s="116"/>
      <c r="O168" s="116"/>
      <c r="P168" s="116"/>
      <c r="Q168" s="116"/>
      <c r="R168" s="116"/>
      <c r="S168" s="116"/>
      <c r="T168" s="116"/>
      <c r="U168" s="116"/>
      <c r="V168" s="116"/>
      <c r="W168" s="116"/>
      <c r="X168" s="116"/>
      <c r="Y168" s="116"/>
      <c r="Z168" s="116"/>
      <c r="AA168" s="116"/>
      <c r="AB168" s="116"/>
      <c r="AC168" s="116"/>
    </row>
    <row r="169" spans="1:29" ht="14.25" customHeight="1" x14ac:dyDescent="0.2">
      <c r="A169" s="116"/>
      <c r="B169" s="116"/>
      <c r="C169" s="116"/>
      <c r="D169" s="116"/>
      <c r="E169" s="116"/>
      <c r="F169" s="116"/>
      <c r="G169" s="116"/>
      <c r="H169" s="117"/>
      <c r="I169" s="116"/>
      <c r="J169" s="116"/>
      <c r="K169" s="116"/>
      <c r="L169" s="116"/>
      <c r="M169" s="116"/>
      <c r="N169" s="116"/>
      <c r="O169" s="116"/>
      <c r="P169" s="116"/>
      <c r="Q169" s="116"/>
      <c r="R169" s="116"/>
      <c r="S169" s="116"/>
      <c r="T169" s="116"/>
      <c r="U169" s="116"/>
      <c r="V169" s="116"/>
      <c r="W169" s="116"/>
      <c r="X169" s="116"/>
      <c r="Y169" s="116"/>
      <c r="Z169" s="116"/>
      <c r="AA169" s="116"/>
      <c r="AB169" s="116"/>
      <c r="AC169" s="116"/>
    </row>
    <row r="170" spans="1:29" ht="14.25" customHeight="1" x14ac:dyDescent="0.2">
      <c r="A170" s="116"/>
      <c r="B170" s="116"/>
      <c r="C170" s="116"/>
      <c r="D170" s="116"/>
      <c r="E170" s="116"/>
      <c r="F170" s="116"/>
      <c r="G170" s="116"/>
      <c r="H170" s="117"/>
      <c r="I170" s="116"/>
      <c r="J170" s="116"/>
      <c r="K170" s="116"/>
      <c r="L170" s="116"/>
      <c r="M170" s="116"/>
      <c r="N170" s="116"/>
      <c r="O170" s="116"/>
      <c r="P170" s="116"/>
      <c r="Q170" s="116"/>
      <c r="R170" s="116"/>
      <c r="S170" s="116"/>
      <c r="T170" s="116"/>
      <c r="U170" s="116"/>
      <c r="V170" s="116"/>
      <c r="W170" s="116"/>
      <c r="X170" s="116"/>
      <c r="Y170" s="116"/>
      <c r="Z170" s="116"/>
      <c r="AA170" s="116"/>
      <c r="AB170" s="116"/>
      <c r="AC170" s="116"/>
    </row>
    <row r="171" spans="1:29" ht="14.25" customHeight="1" x14ac:dyDescent="0.2">
      <c r="A171" s="116"/>
      <c r="B171" s="116"/>
      <c r="C171" s="116"/>
      <c r="D171" s="116"/>
      <c r="E171" s="116"/>
      <c r="F171" s="116"/>
      <c r="G171" s="116"/>
      <c r="H171" s="117"/>
      <c r="I171" s="116"/>
      <c r="J171" s="116"/>
      <c r="K171" s="116"/>
      <c r="L171" s="116"/>
      <c r="M171" s="116"/>
      <c r="N171" s="116"/>
      <c r="O171" s="116"/>
      <c r="P171" s="116"/>
      <c r="Q171" s="116"/>
      <c r="R171" s="116"/>
      <c r="S171" s="116"/>
      <c r="T171" s="116"/>
      <c r="U171" s="116"/>
      <c r="V171" s="116"/>
      <c r="W171" s="116"/>
      <c r="X171" s="116"/>
      <c r="Y171" s="116"/>
      <c r="Z171" s="116"/>
      <c r="AA171" s="116"/>
      <c r="AB171" s="116"/>
      <c r="AC171" s="116"/>
    </row>
    <row r="172" spans="1:29" ht="14.25" customHeight="1" x14ac:dyDescent="0.2">
      <c r="A172" s="116"/>
      <c r="B172" s="116"/>
      <c r="C172" s="116"/>
      <c r="D172" s="116"/>
      <c r="E172" s="116"/>
      <c r="F172" s="116"/>
      <c r="G172" s="116"/>
      <c r="H172" s="117"/>
      <c r="I172" s="116"/>
      <c r="J172" s="116"/>
      <c r="K172" s="116"/>
      <c r="L172" s="116"/>
      <c r="M172" s="116"/>
      <c r="N172" s="116"/>
      <c r="O172" s="116"/>
      <c r="P172" s="116"/>
      <c r="Q172" s="116"/>
      <c r="R172" s="116"/>
      <c r="S172" s="116"/>
      <c r="T172" s="116"/>
      <c r="U172" s="116"/>
      <c r="V172" s="116"/>
      <c r="W172" s="116"/>
      <c r="X172" s="116"/>
      <c r="Y172" s="116"/>
      <c r="Z172" s="116"/>
      <c r="AA172" s="116"/>
      <c r="AB172" s="116"/>
      <c r="AC172" s="116"/>
    </row>
    <row r="173" spans="1:29" ht="14.25" customHeight="1" x14ac:dyDescent="0.2">
      <c r="A173" s="116"/>
      <c r="B173" s="116"/>
      <c r="C173" s="116"/>
      <c r="D173" s="116"/>
      <c r="E173" s="116"/>
      <c r="F173" s="116"/>
      <c r="G173" s="116"/>
      <c r="H173" s="117"/>
      <c r="I173" s="116"/>
      <c r="J173" s="116"/>
      <c r="K173" s="116"/>
      <c r="L173" s="116"/>
      <c r="M173" s="116"/>
      <c r="N173" s="116"/>
      <c r="O173" s="116"/>
      <c r="P173" s="116"/>
      <c r="Q173" s="116"/>
      <c r="R173" s="116"/>
      <c r="S173" s="116"/>
      <c r="T173" s="116"/>
      <c r="U173" s="116"/>
      <c r="V173" s="116"/>
      <c r="W173" s="116"/>
      <c r="X173" s="116"/>
      <c r="Y173" s="116"/>
      <c r="Z173" s="116"/>
      <c r="AA173" s="116"/>
      <c r="AB173" s="116"/>
      <c r="AC173" s="116"/>
    </row>
    <row r="174" spans="1:29" ht="14.25" customHeight="1" x14ac:dyDescent="0.2">
      <c r="A174" s="116"/>
      <c r="B174" s="116"/>
      <c r="C174" s="116"/>
      <c r="D174" s="116"/>
      <c r="E174" s="116"/>
      <c r="F174" s="116"/>
      <c r="G174" s="116"/>
      <c r="H174" s="117"/>
      <c r="I174" s="116"/>
      <c r="J174" s="116"/>
      <c r="K174" s="116"/>
      <c r="L174" s="116"/>
      <c r="M174" s="116"/>
      <c r="N174" s="116"/>
      <c r="O174" s="116"/>
      <c r="P174" s="116"/>
      <c r="Q174" s="116"/>
      <c r="R174" s="116"/>
      <c r="S174" s="116"/>
      <c r="T174" s="116"/>
      <c r="U174" s="116"/>
      <c r="V174" s="116"/>
      <c r="W174" s="116"/>
      <c r="X174" s="116"/>
      <c r="Y174" s="116"/>
      <c r="Z174" s="116"/>
      <c r="AA174" s="116"/>
      <c r="AB174" s="116"/>
      <c r="AC174" s="116"/>
    </row>
    <row r="175" spans="1:29" ht="14.25" customHeight="1" x14ac:dyDescent="0.2">
      <c r="A175" s="116"/>
      <c r="B175" s="116"/>
      <c r="C175" s="116"/>
      <c r="D175" s="116"/>
      <c r="E175" s="116"/>
      <c r="F175" s="116"/>
      <c r="G175" s="116"/>
      <c r="H175" s="117"/>
      <c r="I175" s="116"/>
      <c r="J175" s="116"/>
      <c r="K175" s="116"/>
      <c r="L175" s="116"/>
      <c r="M175" s="116"/>
      <c r="N175" s="116"/>
      <c r="O175" s="116"/>
      <c r="P175" s="116"/>
      <c r="Q175" s="116"/>
      <c r="R175" s="116"/>
      <c r="S175" s="116"/>
      <c r="T175" s="116"/>
      <c r="U175" s="116"/>
      <c r="V175" s="116"/>
      <c r="W175" s="116"/>
      <c r="X175" s="116"/>
      <c r="Y175" s="116"/>
      <c r="Z175" s="116"/>
      <c r="AA175" s="116"/>
      <c r="AB175" s="116"/>
      <c r="AC175" s="116"/>
    </row>
    <row r="176" spans="1:29" ht="14.25" customHeight="1" x14ac:dyDescent="0.2">
      <c r="A176" s="116"/>
      <c r="B176" s="116"/>
      <c r="C176" s="116"/>
      <c r="D176" s="116"/>
      <c r="E176" s="116"/>
      <c r="F176" s="116"/>
      <c r="G176" s="116"/>
      <c r="H176" s="117"/>
      <c r="I176" s="116"/>
      <c r="J176" s="116"/>
      <c r="K176" s="116"/>
      <c r="L176" s="116"/>
      <c r="M176" s="116"/>
      <c r="N176" s="116"/>
      <c r="O176" s="116"/>
      <c r="P176" s="116"/>
      <c r="Q176" s="116"/>
      <c r="R176" s="116"/>
      <c r="S176" s="116"/>
      <c r="T176" s="116"/>
      <c r="U176" s="116"/>
      <c r="V176" s="116"/>
      <c r="W176" s="116"/>
      <c r="X176" s="116"/>
      <c r="Y176" s="116"/>
      <c r="Z176" s="116"/>
      <c r="AA176" s="116"/>
      <c r="AB176" s="116"/>
      <c r="AC176" s="116"/>
    </row>
    <row r="177" spans="1:29" ht="14.25" customHeight="1" x14ac:dyDescent="0.2">
      <c r="A177" s="116"/>
      <c r="B177" s="116"/>
      <c r="C177" s="116"/>
      <c r="D177" s="116"/>
      <c r="E177" s="116"/>
      <c r="F177" s="116"/>
      <c r="G177" s="116"/>
      <c r="H177" s="117"/>
      <c r="I177" s="116"/>
      <c r="J177" s="116"/>
      <c r="K177" s="116"/>
      <c r="L177" s="116"/>
      <c r="M177" s="116"/>
      <c r="N177" s="116"/>
      <c r="O177" s="116"/>
      <c r="P177" s="116"/>
      <c r="Q177" s="116"/>
      <c r="R177" s="116"/>
      <c r="S177" s="116"/>
      <c r="T177" s="116"/>
      <c r="U177" s="116"/>
      <c r="V177" s="116"/>
      <c r="W177" s="116"/>
      <c r="X177" s="116"/>
      <c r="Y177" s="116"/>
      <c r="Z177" s="116"/>
      <c r="AA177" s="116"/>
      <c r="AB177" s="116"/>
      <c r="AC177" s="116"/>
    </row>
    <row r="178" spans="1:29" ht="14.25" customHeight="1" x14ac:dyDescent="0.2">
      <c r="A178" s="116"/>
      <c r="B178" s="116"/>
      <c r="C178" s="116"/>
      <c r="D178" s="116"/>
      <c r="E178" s="116"/>
      <c r="F178" s="116"/>
      <c r="G178" s="116"/>
      <c r="H178" s="117"/>
      <c r="I178" s="116"/>
      <c r="J178" s="116"/>
      <c r="K178" s="116"/>
      <c r="L178" s="116"/>
      <c r="M178" s="116"/>
      <c r="N178" s="116"/>
      <c r="O178" s="116"/>
      <c r="P178" s="116"/>
      <c r="Q178" s="116"/>
      <c r="R178" s="116"/>
      <c r="S178" s="116"/>
      <c r="T178" s="116"/>
      <c r="U178" s="116"/>
      <c r="V178" s="116"/>
      <c r="W178" s="116"/>
      <c r="X178" s="116"/>
      <c r="Y178" s="116"/>
      <c r="Z178" s="116"/>
      <c r="AA178" s="116"/>
      <c r="AB178" s="116"/>
      <c r="AC178" s="116"/>
    </row>
    <row r="179" spans="1:29" ht="14.25" customHeight="1" x14ac:dyDescent="0.2">
      <c r="A179" s="116"/>
      <c r="B179" s="116"/>
      <c r="C179" s="116"/>
      <c r="D179" s="116"/>
      <c r="E179" s="116"/>
      <c r="F179" s="116"/>
      <c r="G179" s="116"/>
      <c r="H179" s="117"/>
      <c r="I179" s="116"/>
      <c r="J179" s="116"/>
      <c r="K179" s="116"/>
      <c r="L179" s="116"/>
      <c r="M179" s="116"/>
      <c r="N179" s="116"/>
      <c r="O179" s="116"/>
      <c r="P179" s="116"/>
      <c r="Q179" s="116"/>
      <c r="R179" s="116"/>
      <c r="S179" s="116"/>
      <c r="T179" s="116"/>
      <c r="U179" s="116"/>
      <c r="V179" s="116"/>
      <c r="W179" s="116"/>
      <c r="X179" s="116"/>
      <c r="Y179" s="116"/>
      <c r="Z179" s="116"/>
      <c r="AA179" s="116"/>
      <c r="AB179" s="116"/>
      <c r="AC179" s="116"/>
    </row>
    <row r="180" spans="1:29" ht="14.25" customHeight="1" x14ac:dyDescent="0.2">
      <c r="A180" s="116"/>
      <c r="B180" s="116"/>
      <c r="C180" s="116"/>
      <c r="D180" s="116"/>
      <c r="E180" s="116"/>
      <c r="F180" s="116"/>
      <c r="G180" s="116"/>
      <c r="H180" s="117"/>
      <c r="I180" s="116"/>
      <c r="J180" s="116"/>
      <c r="K180" s="116"/>
      <c r="L180" s="116"/>
      <c r="M180" s="116"/>
      <c r="N180" s="116"/>
      <c r="O180" s="116"/>
      <c r="P180" s="116"/>
      <c r="Q180" s="116"/>
      <c r="R180" s="116"/>
      <c r="S180" s="116"/>
      <c r="T180" s="116"/>
      <c r="U180" s="116"/>
      <c r="V180" s="116"/>
      <c r="W180" s="116"/>
      <c r="X180" s="116"/>
      <c r="Y180" s="116"/>
      <c r="Z180" s="116"/>
      <c r="AA180" s="116"/>
      <c r="AB180" s="116"/>
      <c r="AC180" s="116"/>
    </row>
    <row r="181" spans="1:29" ht="14.25" customHeight="1" x14ac:dyDescent="0.2">
      <c r="A181" s="116"/>
      <c r="B181" s="116"/>
      <c r="C181" s="116"/>
      <c r="D181" s="116"/>
      <c r="E181" s="116"/>
      <c r="F181" s="116"/>
      <c r="G181" s="116"/>
      <c r="H181" s="117"/>
      <c r="I181" s="116"/>
      <c r="J181" s="116"/>
      <c r="K181" s="116"/>
      <c r="L181" s="116"/>
      <c r="M181" s="116"/>
      <c r="N181" s="116"/>
      <c r="O181" s="116"/>
      <c r="P181" s="116"/>
      <c r="Q181" s="116"/>
      <c r="R181" s="116"/>
      <c r="S181" s="116"/>
      <c r="T181" s="116"/>
      <c r="U181" s="116"/>
      <c r="V181" s="116"/>
      <c r="W181" s="116"/>
      <c r="X181" s="116"/>
      <c r="Y181" s="116"/>
      <c r="Z181" s="116"/>
      <c r="AA181" s="116"/>
      <c r="AB181" s="116"/>
      <c r="AC181" s="116"/>
    </row>
    <row r="182" spans="1:29" ht="14.25" customHeight="1" x14ac:dyDescent="0.2">
      <c r="A182" s="116"/>
      <c r="B182" s="116"/>
      <c r="C182" s="116"/>
      <c r="D182" s="116"/>
      <c r="E182" s="116"/>
      <c r="F182" s="116"/>
      <c r="G182" s="116"/>
      <c r="H182" s="117"/>
      <c r="I182" s="116"/>
      <c r="J182" s="116"/>
      <c r="K182" s="116"/>
      <c r="L182" s="116"/>
      <c r="M182" s="116"/>
      <c r="N182" s="116"/>
      <c r="O182" s="116"/>
      <c r="P182" s="116"/>
      <c r="Q182" s="116"/>
      <c r="R182" s="116"/>
      <c r="S182" s="116"/>
      <c r="T182" s="116"/>
      <c r="U182" s="116"/>
      <c r="V182" s="116"/>
      <c r="W182" s="116"/>
      <c r="X182" s="116"/>
      <c r="Y182" s="116"/>
      <c r="Z182" s="116"/>
      <c r="AA182" s="116"/>
      <c r="AB182" s="116"/>
      <c r="AC182" s="116"/>
    </row>
    <row r="183" spans="1:29" ht="14.25" customHeight="1" x14ac:dyDescent="0.2">
      <c r="A183" s="116"/>
      <c r="B183" s="116"/>
      <c r="C183" s="116"/>
      <c r="D183" s="116"/>
      <c r="E183" s="116"/>
      <c r="F183" s="116"/>
      <c r="G183" s="116"/>
      <c r="H183" s="117"/>
      <c r="I183" s="116"/>
      <c r="J183" s="116"/>
      <c r="K183" s="116"/>
      <c r="L183" s="116"/>
      <c r="M183" s="116"/>
      <c r="N183" s="116"/>
      <c r="O183" s="116"/>
      <c r="P183" s="116"/>
      <c r="Q183" s="116"/>
      <c r="R183" s="116"/>
      <c r="S183" s="116"/>
      <c r="T183" s="116"/>
      <c r="U183" s="116"/>
      <c r="V183" s="116"/>
      <c r="W183" s="116"/>
      <c r="X183" s="116"/>
      <c r="Y183" s="116"/>
      <c r="Z183" s="116"/>
      <c r="AA183" s="116"/>
      <c r="AB183" s="116"/>
      <c r="AC183" s="116"/>
    </row>
    <row r="184" spans="1:29" ht="14.25" customHeight="1" x14ac:dyDescent="0.2">
      <c r="A184" s="116"/>
      <c r="B184" s="116"/>
      <c r="C184" s="116"/>
      <c r="D184" s="116"/>
      <c r="E184" s="116"/>
      <c r="F184" s="116"/>
      <c r="G184" s="116"/>
      <c r="H184" s="117"/>
      <c r="I184" s="116"/>
      <c r="J184" s="116"/>
      <c r="K184" s="116"/>
      <c r="L184" s="116"/>
      <c r="M184" s="116"/>
      <c r="N184" s="116"/>
      <c r="O184" s="116"/>
      <c r="P184" s="116"/>
      <c r="Q184" s="116"/>
      <c r="R184" s="116"/>
      <c r="S184" s="116"/>
      <c r="T184" s="116"/>
      <c r="U184" s="116"/>
      <c r="V184" s="116"/>
      <c r="W184" s="116"/>
      <c r="X184" s="116"/>
      <c r="Y184" s="116"/>
      <c r="Z184" s="116"/>
      <c r="AA184" s="116"/>
      <c r="AB184" s="116"/>
      <c r="AC184" s="116"/>
    </row>
    <row r="185" spans="1:29" ht="14.25" customHeight="1" x14ac:dyDescent="0.2">
      <c r="A185" s="116"/>
      <c r="B185" s="116"/>
      <c r="C185" s="116"/>
      <c r="D185" s="116"/>
      <c r="E185" s="116"/>
      <c r="F185" s="116"/>
      <c r="G185" s="116"/>
      <c r="H185" s="117"/>
      <c r="I185" s="116"/>
      <c r="J185" s="116"/>
      <c r="K185" s="116"/>
      <c r="L185" s="116"/>
      <c r="M185" s="116"/>
      <c r="N185" s="116"/>
      <c r="O185" s="116"/>
      <c r="P185" s="116"/>
      <c r="Q185" s="116"/>
      <c r="R185" s="116"/>
      <c r="S185" s="116"/>
      <c r="T185" s="116"/>
      <c r="U185" s="116"/>
      <c r="V185" s="116"/>
      <c r="W185" s="116"/>
      <c r="X185" s="116"/>
      <c r="Y185" s="116"/>
      <c r="Z185" s="116"/>
      <c r="AA185" s="116"/>
      <c r="AB185" s="116"/>
      <c r="AC185" s="116"/>
    </row>
    <row r="186" spans="1:29" ht="14.25" customHeight="1" x14ac:dyDescent="0.2">
      <c r="A186" s="116"/>
      <c r="B186" s="116"/>
      <c r="C186" s="116"/>
      <c r="D186" s="116"/>
      <c r="E186" s="116"/>
      <c r="F186" s="116"/>
      <c r="G186" s="116"/>
      <c r="H186" s="117"/>
      <c r="I186" s="116"/>
      <c r="J186" s="116"/>
      <c r="K186" s="116"/>
      <c r="L186" s="116"/>
      <c r="M186" s="116"/>
      <c r="N186" s="116"/>
      <c r="O186" s="116"/>
      <c r="P186" s="116"/>
      <c r="Q186" s="116"/>
      <c r="R186" s="116"/>
      <c r="S186" s="116"/>
      <c r="T186" s="116"/>
      <c r="U186" s="116"/>
      <c r="V186" s="116"/>
      <c r="W186" s="116"/>
      <c r="X186" s="116"/>
      <c r="Y186" s="116"/>
      <c r="Z186" s="116"/>
      <c r="AA186" s="116"/>
      <c r="AB186" s="116"/>
      <c r="AC186" s="116"/>
    </row>
    <row r="187" spans="1:29" ht="14.25" customHeight="1" x14ac:dyDescent="0.2">
      <c r="A187" s="116"/>
      <c r="B187" s="116"/>
      <c r="C187" s="116"/>
      <c r="D187" s="116"/>
      <c r="E187" s="116"/>
      <c r="F187" s="116"/>
      <c r="G187" s="116"/>
      <c r="H187" s="117"/>
      <c r="I187" s="116"/>
      <c r="J187" s="116"/>
      <c r="K187" s="116"/>
      <c r="L187" s="116"/>
      <c r="M187" s="116"/>
      <c r="N187" s="116"/>
      <c r="O187" s="116"/>
      <c r="P187" s="116"/>
      <c r="Q187" s="116"/>
      <c r="R187" s="116"/>
      <c r="S187" s="116"/>
      <c r="T187" s="116"/>
      <c r="U187" s="116"/>
      <c r="V187" s="116"/>
      <c r="W187" s="116"/>
      <c r="X187" s="116"/>
      <c r="Y187" s="116"/>
      <c r="Z187" s="116"/>
      <c r="AA187" s="116"/>
      <c r="AB187" s="116"/>
      <c r="AC187" s="116"/>
    </row>
    <row r="188" spans="1:29" ht="14.25" customHeight="1" x14ac:dyDescent="0.2">
      <c r="A188" s="116"/>
      <c r="B188" s="116"/>
      <c r="C188" s="116"/>
      <c r="D188" s="116"/>
      <c r="E188" s="116"/>
      <c r="F188" s="116"/>
      <c r="G188" s="116"/>
      <c r="H188" s="117"/>
      <c r="I188" s="116"/>
      <c r="J188" s="116"/>
      <c r="K188" s="116"/>
      <c r="L188" s="116"/>
      <c r="M188" s="116"/>
      <c r="N188" s="116"/>
      <c r="O188" s="116"/>
      <c r="P188" s="116"/>
      <c r="Q188" s="116"/>
      <c r="R188" s="116"/>
      <c r="S188" s="116"/>
      <c r="T188" s="116"/>
      <c r="U188" s="116"/>
      <c r="V188" s="116"/>
      <c r="W188" s="116"/>
      <c r="X188" s="116"/>
      <c r="Y188" s="116"/>
      <c r="Z188" s="116"/>
      <c r="AA188" s="116"/>
      <c r="AB188" s="116"/>
      <c r="AC188" s="116"/>
    </row>
    <row r="189" spans="1:29" ht="14.25" customHeight="1" x14ac:dyDescent="0.2">
      <c r="A189" s="116"/>
      <c r="B189" s="116"/>
      <c r="C189" s="116"/>
      <c r="D189" s="116"/>
      <c r="E189" s="116"/>
      <c r="F189" s="116"/>
      <c r="G189" s="116"/>
      <c r="H189" s="117"/>
      <c r="I189" s="116"/>
      <c r="J189" s="116"/>
      <c r="K189" s="116"/>
      <c r="L189" s="116"/>
      <c r="M189" s="116"/>
      <c r="N189" s="116"/>
      <c r="O189" s="116"/>
      <c r="P189" s="116"/>
      <c r="Q189" s="116"/>
      <c r="R189" s="116"/>
      <c r="S189" s="116"/>
      <c r="T189" s="116"/>
      <c r="U189" s="116"/>
      <c r="V189" s="116"/>
      <c r="W189" s="116"/>
      <c r="X189" s="116"/>
      <c r="Y189" s="116"/>
      <c r="Z189" s="116"/>
      <c r="AA189" s="116"/>
      <c r="AB189" s="116"/>
      <c r="AC189" s="116"/>
    </row>
    <row r="190" spans="1:29" ht="14.25" customHeight="1" x14ac:dyDescent="0.2">
      <c r="A190" s="116"/>
      <c r="B190" s="116"/>
      <c r="C190" s="116"/>
      <c r="D190" s="116"/>
      <c r="E190" s="116"/>
      <c r="F190" s="116"/>
      <c r="G190" s="116"/>
      <c r="H190" s="117"/>
      <c r="I190" s="116"/>
      <c r="J190" s="116"/>
      <c r="K190" s="116"/>
      <c r="L190" s="116"/>
      <c r="M190" s="116"/>
      <c r="N190" s="116"/>
      <c r="O190" s="116"/>
      <c r="P190" s="116"/>
      <c r="Q190" s="116"/>
      <c r="R190" s="116"/>
      <c r="S190" s="116"/>
      <c r="T190" s="116"/>
      <c r="U190" s="116"/>
      <c r="V190" s="116"/>
      <c r="W190" s="116"/>
      <c r="X190" s="116"/>
      <c r="Y190" s="116"/>
      <c r="Z190" s="116"/>
      <c r="AA190" s="116"/>
      <c r="AB190" s="116"/>
      <c r="AC190" s="116"/>
    </row>
    <row r="191" spans="1:29" ht="14.25" customHeight="1" x14ac:dyDescent="0.2">
      <c r="A191" s="116"/>
      <c r="B191" s="116"/>
      <c r="C191" s="116"/>
      <c r="D191" s="116"/>
      <c r="E191" s="116"/>
      <c r="F191" s="116"/>
      <c r="G191" s="116"/>
      <c r="H191" s="117"/>
      <c r="I191" s="116"/>
      <c r="J191" s="116"/>
      <c r="K191" s="116"/>
      <c r="L191" s="116"/>
      <c r="M191" s="116"/>
      <c r="N191" s="116"/>
      <c r="O191" s="116"/>
      <c r="P191" s="116"/>
      <c r="Q191" s="116"/>
      <c r="R191" s="116"/>
      <c r="S191" s="116"/>
      <c r="T191" s="116"/>
      <c r="U191" s="116"/>
      <c r="V191" s="116"/>
      <c r="W191" s="116"/>
      <c r="X191" s="116"/>
      <c r="Y191" s="116"/>
      <c r="Z191" s="116"/>
      <c r="AA191" s="116"/>
      <c r="AB191" s="116"/>
      <c r="AC191" s="116"/>
    </row>
    <row r="192" spans="1:29" ht="14.25" customHeight="1" x14ac:dyDescent="0.2">
      <c r="A192" s="116"/>
      <c r="B192" s="116"/>
      <c r="C192" s="116"/>
      <c r="D192" s="116"/>
      <c r="E192" s="116"/>
      <c r="F192" s="116"/>
      <c r="G192" s="116"/>
      <c r="H192" s="117"/>
      <c r="I192" s="116"/>
      <c r="J192" s="116"/>
      <c r="K192" s="116"/>
      <c r="L192" s="116"/>
      <c r="M192" s="116"/>
      <c r="N192" s="116"/>
      <c r="O192" s="116"/>
      <c r="P192" s="116"/>
      <c r="Q192" s="116"/>
      <c r="R192" s="116"/>
      <c r="S192" s="116"/>
      <c r="T192" s="116"/>
      <c r="U192" s="116"/>
      <c r="V192" s="116"/>
      <c r="W192" s="116"/>
      <c r="X192" s="116"/>
      <c r="Y192" s="116"/>
      <c r="Z192" s="116"/>
      <c r="AA192" s="116"/>
      <c r="AB192" s="116"/>
      <c r="AC192" s="116"/>
    </row>
    <row r="193" spans="1:29" ht="14.25" customHeight="1" x14ac:dyDescent="0.2">
      <c r="A193" s="116"/>
      <c r="B193" s="116"/>
      <c r="C193" s="116"/>
      <c r="D193" s="116"/>
      <c r="E193" s="116"/>
      <c r="F193" s="116"/>
      <c r="G193" s="116"/>
      <c r="H193" s="117"/>
      <c r="I193" s="116"/>
      <c r="J193" s="116"/>
      <c r="K193" s="116"/>
      <c r="L193" s="116"/>
      <c r="M193" s="116"/>
      <c r="N193" s="116"/>
      <c r="O193" s="116"/>
      <c r="P193" s="116"/>
      <c r="Q193" s="116"/>
      <c r="R193" s="116"/>
      <c r="S193" s="116"/>
      <c r="T193" s="116"/>
      <c r="U193" s="116"/>
      <c r="V193" s="116"/>
      <c r="W193" s="116"/>
      <c r="X193" s="116"/>
      <c r="Y193" s="116"/>
      <c r="Z193" s="116"/>
      <c r="AA193" s="116"/>
      <c r="AB193" s="116"/>
      <c r="AC193" s="116"/>
    </row>
    <row r="194" spans="1:29" ht="14.25" customHeight="1" x14ac:dyDescent="0.2">
      <c r="A194" s="116"/>
      <c r="B194" s="116"/>
      <c r="C194" s="116"/>
      <c r="D194" s="116"/>
      <c r="E194" s="116"/>
      <c r="F194" s="116"/>
      <c r="G194" s="116"/>
      <c r="H194" s="117"/>
      <c r="I194" s="116"/>
      <c r="J194" s="116"/>
      <c r="K194" s="116"/>
      <c r="L194" s="116"/>
      <c r="M194" s="116"/>
      <c r="N194" s="116"/>
      <c r="O194" s="116"/>
      <c r="P194" s="116"/>
      <c r="Q194" s="116"/>
      <c r="R194" s="116"/>
      <c r="S194" s="116"/>
      <c r="T194" s="116"/>
      <c r="U194" s="116"/>
      <c r="V194" s="116"/>
      <c r="W194" s="116"/>
      <c r="X194" s="116"/>
      <c r="Y194" s="116"/>
      <c r="Z194" s="116"/>
      <c r="AA194" s="116"/>
      <c r="AB194" s="116"/>
      <c r="AC194" s="116"/>
    </row>
    <row r="195" spans="1:29" ht="14.25" customHeight="1" x14ac:dyDescent="0.2">
      <c r="A195" s="116"/>
      <c r="B195" s="116"/>
      <c r="C195" s="116"/>
      <c r="D195" s="116"/>
      <c r="E195" s="116"/>
      <c r="F195" s="116"/>
      <c r="G195" s="116"/>
      <c r="H195" s="117"/>
      <c r="I195" s="116"/>
      <c r="J195" s="116"/>
      <c r="K195" s="116"/>
      <c r="L195" s="116"/>
      <c r="M195" s="116"/>
      <c r="N195" s="116"/>
      <c r="O195" s="116"/>
      <c r="P195" s="116"/>
      <c r="Q195" s="116"/>
      <c r="R195" s="116"/>
      <c r="S195" s="116"/>
      <c r="T195" s="116"/>
      <c r="U195" s="116"/>
      <c r="V195" s="116"/>
      <c r="W195" s="116"/>
      <c r="X195" s="116"/>
      <c r="Y195" s="116"/>
      <c r="Z195" s="116"/>
      <c r="AA195" s="116"/>
      <c r="AB195" s="116"/>
      <c r="AC195" s="116"/>
    </row>
    <row r="196" spans="1:29" ht="14.25" customHeight="1" x14ac:dyDescent="0.2">
      <c r="A196" s="116"/>
      <c r="B196" s="116"/>
      <c r="C196" s="116"/>
      <c r="D196" s="116"/>
      <c r="E196" s="116"/>
      <c r="F196" s="116"/>
      <c r="G196" s="116"/>
      <c r="H196" s="117"/>
      <c r="I196" s="116"/>
      <c r="J196" s="116"/>
      <c r="K196" s="116"/>
      <c r="L196" s="116"/>
      <c r="M196" s="116"/>
      <c r="N196" s="116"/>
      <c r="O196" s="116"/>
      <c r="P196" s="116"/>
      <c r="Q196" s="116"/>
      <c r="R196" s="116"/>
      <c r="S196" s="116"/>
      <c r="T196" s="116"/>
      <c r="U196" s="116"/>
      <c r="V196" s="116"/>
      <c r="W196" s="116"/>
      <c r="X196" s="116"/>
      <c r="Y196" s="116"/>
      <c r="Z196" s="116"/>
      <c r="AA196" s="116"/>
      <c r="AB196" s="116"/>
      <c r="AC196" s="116"/>
    </row>
    <row r="197" spans="1:29" ht="14.25" customHeight="1" x14ac:dyDescent="0.2">
      <c r="A197" s="116"/>
      <c r="B197" s="116"/>
      <c r="C197" s="116"/>
      <c r="D197" s="116"/>
      <c r="E197" s="116"/>
      <c r="F197" s="116"/>
      <c r="G197" s="116"/>
      <c r="H197" s="117"/>
      <c r="I197" s="116"/>
      <c r="J197" s="116"/>
      <c r="K197" s="116"/>
      <c r="L197" s="116"/>
      <c r="M197" s="116"/>
      <c r="N197" s="116"/>
      <c r="O197" s="116"/>
      <c r="P197" s="116"/>
      <c r="Q197" s="116"/>
      <c r="R197" s="116"/>
      <c r="S197" s="116"/>
      <c r="T197" s="116"/>
      <c r="U197" s="116"/>
      <c r="V197" s="116"/>
      <c r="W197" s="116"/>
      <c r="X197" s="116"/>
      <c r="Y197" s="116"/>
      <c r="Z197" s="116"/>
      <c r="AA197" s="116"/>
      <c r="AB197" s="116"/>
      <c r="AC197" s="116"/>
    </row>
    <row r="198" spans="1:29" ht="14.25" customHeight="1" x14ac:dyDescent="0.2">
      <c r="A198" s="116"/>
      <c r="B198" s="116"/>
      <c r="C198" s="116"/>
      <c r="D198" s="116"/>
      <c r="E198" s="116"/>
      <c r="F198" s="116"/>
      <c r="G198" s="116"/>
      <c r="H198" s="117"/>
      <c r="I198" s="116"/>
      <c r="J198" s="116"/>
      <c r="K198" s="116"/>
      <c r="L198" s="116"/>
      <c r="M198" s="116"/>
      <c r="N198" s="116"/>
      <c r="O198" s="116"/>
      <c r="P198" s="116"/>
      <c r="Q198" s="116"/>
      <c r="R198" s="116"/>
      <c r="S198" s="116"/>
      <c r="T198" s="116"/>
      <c r="U198" s="116"/>
      <c r="V198" s="116"/>
      <c r="W198" s="116"/>
      <c r="X198" s="116"/>
      <c r="Y198" s="116"/>
      <c r="Z198" s="116"/>
      <c r="AA198" s="116"/>
      <c r="AB198" s="116"/>
      <c r="AC198" s="116"/>
    </row>
    <row r="199" spans="1:29" ht="14.25" customHeight="1" x14ac:dyDescent="0.2">
      <c r="A199" s="116"/>
      <c r="B199" s="116"/>
      <c r="C199" s="116"/>
      <c r="D199" s="116"/>
      <c r="E199" s="116"/>
      <c r="F199" s="116"/>
      <c r="G199" s="116"/>
      <c r="H199" s="117"/>
      <c r="I199" s="116"/>
      <c r="J199" s="116"/>
      <c r="K199" s="116"/>
      <c r="L199" s="116"/>
      <c r="M199" s="116"/>
      <c r="N199" s="116"/>
      <c r="O199" s="116"/>
      <c r="P199" s="116"/>
      <c r="Q199" s="116"/>
      <c r="R199" s="116"/>
      <c r="S199" s="116"/>
      <c r="T199" s="116"/>
      <c r="U199" s="116"/>
      <c r="V199" s="116"/>
      <c r="W199" s="116"/>
      <c r="X199" s="116"/>
      <c r="Y199" s="116"/>
      <c r="Z199" s="116"/>
      <c r="AA199" s="116"/>
      <c r="AB199" s="116"/>
      <c r="AC199" s="116"/>
    </row>
    <row r="200" spans="1:29" ht="14.25" customHeight="1" x14ac:dyDescent="0.2">
      <c r="A200" s="116"/>
      <c r="B200" s="116"/>
      <c r="C200" s="116"/>
      <c r="D200" s="116"/>
      <c r="E200" s="116"/>
      <c r="F200" s="116"/>
      <c r="G200" s="116"/>
      <c r="H200" s="117"/>
      <c r="I200" s="116"/>
      <c r="J200" s="116"/>
      <c r="K200" s="116"/>
      <c r="L200" s="116"/>
      <c r="M200" s="116"/>
      <c r="N200" s="116"/>
      <c r="O200" s="116"/>
      <c r="P200" s="116"/>
      <c r="Q200" s="116"/>
      <c r="R200" s="116"/>
      <c r="S200" s="116"/>
      <c r="T200" s="116"/>
      <c r="U200" s="116"/>
      <c r="V200" s="116"/>
      <c r="W200" s="116"/>
      <c r="X200" s="116"/>
      <c r="Y200" s="116"/>
      <c r="Z200" s="116"/>
      <c r="AA200" s="116"/>
      <c r="AB200" s="116"/>
      <c r="AC200" s="116"/>
    </row>
    <row r="201" spans="1:29" ht="14.25" customHeight="1" x14ac:dyDescent="0.2">
      <c r="A201" s="116"/>
      <c r="B201" s="116"/>
      <c r="C201" s="116"/>
      <c r="D201" s="116"/>
      <c r="E201" s="116"/>
      <c r="F201" s="116"/>
      <c r="G201" s="116"/>
      <c r="H201" s="117"/>
      <c r="I201" s="116"/>
      <c r="J201" s="116"/>
      <c r="K201" s="116"/>
      <c r="L201" s="116"/>
      <c r="M201" s="116"/>
      <c r="N201" s="116"/>
      <c r="O201" s="116"/>
      <c r="P201" s="116"/>
      <c r="Q201" s="116"/>
      <c r="R201" s="116"/>
      <c r="S201" s="116"/>
      <c r="T201" s="116"/>
      <c r="U201" s="116"/>
      <c r="V201" s="116"/>
      <c r="W201" s="116"/>
      <c r="X201" s="116"/>
      <c r="Y201" s="116"/>
      <c r="Z201" s="116"/>
      <c r="AA201" s="116"/>
      <c r="AB201" s="116"/>
      <c r="AC201" s="116"/>
    </row>
    <row r="202" spans="1:29" ht="14.25" customHeight="1" x14ac:dyDescent="0.2">
      <c r="A202" s="116"/>
      <c r="B202" s="116"/>
      <c r="C202" s="116"/>
      <c r="D202" s="116"/>
      <c r="E202" s="116"/>
      <c r="F202" s="116"/>
      <c r="G202" s="116"/>
      <c r="H202" s="117"/>
      <c r="I202" s="116"/>
      <c r="J202" s="116"/>
      <c r="K202" s="116"/>
      <c r="L202" s="116"/>
      <c r="M202" s="116"/>
      <c r="N202" s="116"/>
      <c r="O202" s="116"/>
      <c r="P202" s="116"/>
      <c r="Q202" s="116"/>
      <c r="R202" s="116"/>
      <c r="S202" s="116"/>
      <c r="T202" s="116"/>
      <c r="U202" s="116"/>
      <c r="V202" s="116"/>
      <c r="W202" s="116"/>
      <c r="X202" s="116"/>
      <c r="Y202" s="116"/>
      <c r="Z202" s="116"/>
      <c r="AA202" s="116"/>
      <c r="AB202" s="116"/>
      <c r="AC202" s="116"/>
    </row>
    <row r="203" spans="1:29" ht="14.25" customHeight="1" x14ac:dyDescent="0.2">
      <c r="A203" s="116"/>
      <c r="B203" s="116"/>
      <c r="C203" s="116"/>
      <c r="D203" s="116"/>
      <c r="E203" s="116"/>
      <c r="F203" s="116"/>
      <c r="G203" s="116"/>
      <c r="H203" s="117"/>
      <c r="I203" s="116"/>
      <c r="J203" s="116"/>
      <c r="K203" s="116"/>
      <c r="L203" s="116"/>
      <c r="M203" s="116"/>
      <c r="N203" s="116"/>
      <c r="O203" s="116"/>
      <c r="P203" s="116"/>
      <c r="Q203" s="116"/>
      <c r="R203" s="116"/>
      <c r="S203" s="116"/>
      <c r="T203" s="116"/>
      <c r="U203" s="116"/>
      <c r="V203" s="116"/>
      <c r="W203" s="116"/>
      <c r="X203" s="116"/>
      <c r="Y203" s="116"/>
      <c r="Z203" s="116"/>
      <c r="AA203" s="116"/>
      <c r="AB203" s="116"/>
      <c r="AC203" s="116"/>
    </row>
    <row r="204" spans="1:29" ht="14.25" customHeight="1" x14ac:dyDescent="0.2">
      <c r="A204" s="116"/>
      <c r="B204" s="116"/>
      <c r="C204" s="116"/>
      <c r="D204" s="116"/>
      <c r="E204" s="116"/>
      <c r="F204" s="116"/>
      <c r="G204" s="116"/>
      <c r="H204" s="117"/>
      <c r="I204" s="116"/>
      <c r="J204" s="116"/>
      <c r="K204" s="116"/>
      <c r="L204" s="116"/>
      <c r="M204" s="116"/>
      <c r="N204" s="116"/>
      <c r="O204" s="116"/>
      <c r="P204" s="116"/>
      <c r="Q204" s="116"/>
      <c r="R204" s="116"/>
      <c r="S204" s="116"/>
      <c r="T204" s="116"/>
      <c r="U204" s="116"/>
      <c r="V204" s="116"/>
      <c r="W204" s="116"/>
      <c r="X204" s="116"/>
      <c r="Y204" s="116"/>
      <c r="Z204" s="116"/>
      <c r="AA204" s="116"/>
      <c r="AB204" s="116"/>
      <c r="AC204" s="116"/>
    </row>
    <row r="205" spans="1:29" ht="14.25" customHeight="1" x14ac:dyDescent="0.2">
      <c r="A205" s="116"/>
      <c r="B205" s="116"/>
      <c r="C205" s="116"/>
      <c r="D205" s="116"/>
      <c r="E205" s="116"/>
      <c r="F205" s="116"/>
      <c r="G205" s="116"/>
      <c r="H205" s="117"/>
      <c r="I205" s="116"/>
      <c r="J205" s="116"/>
      <c r="K205" s="116"/>
      <c r="L205" s="116"/>
      <c r="M205" s="116"/>
      <c r="N205" s="116"/>
      <c r="O205" s="116"/>
      <c r="P205" s="116"/>
      <c r="Q205" s="116"/>
      <c r="R205" s="116"/>
      <c r="S205" s="116"/>
      <c r="T205" s="116"/>
      <c r="U205" s="116"/>
      <c r="V205" s="116"/>
      <c r="W205" s="116"/>
      <c r="X205" s="116"/>
      <c r="Y205" s="116"/>
      <c r="Z205" s="116"/>
      <c r="AA205" s="116"/>
      <c r="AB205" s="116"/>
      <c r="AC205" s="116"/>
    </row>
    <row r="206" spans="1:29" ht="14.25" customHeight="1" x14ac:dyDescent="0.2">
      <c r="A206" s="116"/>
      <c r="B206" s="116"/>
      <c r="C206" s="116"/>
      <c r="D206" s="116"/>
      <c r="E206" s="116"/>
      <c r="F206" s="116"/>
      <c r="G206" s="116"/>
      <c r="H206" s="117"/>
      <c r="I206" s="116"/>
      <c r="J206" s="116"/>
      <c r="K206" s="116"/>
      <c r="L206" s="116"/>
      <c r="M206" s="116"/>
      <c r="N206" s="116"/>
      <c r="O206" s="116"/>
      <c r="P206" s="116"/>
      <c r="Q206" s="116"/>
      <c r="R206" s="116"/>
      <c r="S206" s="116"/>
      <c r="T206" s="116"/>
      <c r="U206" s="116"/>
      <c r="V206" s="116"/>
      <c r="W206" s="116"/>
      <c r="X206" s="116"/>
      <c r="Y206" s="116"/>
      <c r="Z206" s="116"/>
      <c r="AA206" s="116"/>
      <c r="AB206" s="116"/>
      <c r="AC206" s="116"/>
    </row>
    <row r="207" spans="1:29" ht="14.25" customHeight="1" x14ac:dyDescent="0.2">
      <c r="A207" s="116"/>
      <c r="B207" s="116"/>
      <c r="C207" s="116"/>
      <c r="D207" s="116"/>
      <c r="E207" s="116"/>
      <c r="F207" s="116"/>
      <c r="G207" s="116"/>
      <c r="H207" s="117"/>
      <c r="I207" s="116"/>
      <c r="J207" s="116"/>
      <c r="K207" s="116"/>
      <c r="L207" s="116"/>
      <c r="M207" s="116"/>
      <c r="N207" s="116"/>
      <c r="O207" s="116"/>
      <c r="P207" s="116"/>
      <c r="Q207" s="116"/>
      <c r="R207" s="116"/>
      <c r="S207" s="116"/>
      <c r="T207" s="116"/>
      <c r="U207" s="116"/>
      <c r="V207" s="116"/>
      <c r="W207" s="116"/>
      <c r="X207" s="116"/>
      <c r="Y207" s="116"/>
      <c r="Z207" s="116"/>
      <c r="AA207" s="116"/>
      <c r="AB207" s="116"/>
      <c r="AC207" s="116"/>
    </row>
    <row r="208" spans="1:29" ht="14.25" customHeight="1" x14ac:dyDescent="0.2">
      <c r="A208" s="116"/>
      <c r="B208" s="116"/>
      <c r="C208" s="116"/>
      <c r="D208" s="116"/>
      <c r="E208" s="116"/>
      <c r="F208" s="116"/>
      <c r="G208" s="116"/>
      <c r="H208" s="117"/>
      <c r="I208" s="116"/>
      <c r="J208" s="116"/>
      <c r="K208" s="116"/>
      <c r="L208" s="116"/>
      <c r="M208" s="116"/>
      <c r="N208" s="116"/>
      <c r="O208" s="116"/>
      <c r="P208" s="116"/>
      <c r="Q208" s="116"/>
      <c r="R208" s="116"/>
      <c r="S208" s="116"/>
      <c r="T208" s="116"/>
      <c r="U208" s="116"/>
      <c r="V208" s="116"/>
      <c r="W208" s="116"/>
      <c r="X208" s="116"/>
      <c r="Y208" s="116"/>
      <c r="Z208" s="116"/>
      <c r="AA208" s="116"/>
      <c r="AB208" s="116"/>
      <c r="AC208" s="116"/>
    </row>
    <row r="209" spans="1:29" ht="14.25" customHeight="1" x14ac:dyDescent="0.2">
      <c r="A209" s="116"/>
      <c r="B209" s="116"/>
      <c r="C209" s="116"/>
      <c r="D209" s="116"/>
      <c r="E209" s="116"/>
      <c r="F209" s="116"/>
      <c r="G209" s="116"/>
      <c r="H209" s="117"/>
      <c r="I209" s="116"/>
      <c r="J209" s="116"/>
      <c r="K209" s="116"/>
      <c r="L209" s="116"/>
      <c r="M209" s="116"/>
      <c r="N209" s="116"/>
      <c r="O209" s="116"/>
      <c r="P209" s="116"/>
      <c r="Q209" s="116"/>
      <c r="R209" s="116"/>
      <c r="S209" s="116"/>
      <c r="T209" s="116"/>
      <c r="U209" s="116"/>
      <c r="V209" s="116"/>
      <c r="W209" s="116"/>
      <c r="X209" s="116"/>
      <c r="Y209" s="116"/>
      <c r="Z209" s="116"/>
      <c r="AA209" s="116"/>
      <c r="AB209" s="116"/>
      <c r="AC209" s="116"/>
    </row>
    <row r="210" spans="1:29" ht="14.25" customHeight="1" x14ac:dyDescent="0.2">
      <c r="A210" s="116"/>
      <c r="B210" s="116"/>
      <c r="C210" s="116"/>
      <c r="D210" s="116"/>
      <c r="E210" s="116"/>
      <c r="F210" s="116"/>
      <c r="G210" s="116"/>
      <c r="H210" s="117"/>
      <c r="I210" s="116"/>
      <c r="J210" s="116"/>
      <c r="K210" s="116"/>
      <c r="L210" s="116"/>
      <c r="M210" s="116"/>
      <c r="N210" s="116"/>
      <c r="O210" s="116"/>
      <c r="P210" s="116"/>
      <c r="Q210" s="116"/>
      <c r="R210" s="116"/>
      <c r="S210" s="116"/>
      <c r="T210" s="116"/>
      <c r="U210" s="116"/>
      <c r="V210" s="116"/>
      <c r="W210" s="116"/>
      <c r="X210" s="116"/>
      <c r="Y210" s="116"/>
      <c r="Z210" s="116"/>
      <c r="AA210" s="116"/>
      <c r="AB210" s="116"/>
      <c r="AC210" s="116"/>
    </row>
    <row r="211" spans="1:29" ht="14.25" customHeight="1" x14ac:dyDescent="0.2">
      <c r="A211" s="116"/>
      <c r="B211" s="116"/>
      <c r="C211" s="116"/>
      <c r="D211" s="116"/>
      <c r="E211" s="116"/>
      <c r="F211" s="116"/>
      <c r="G211" s="116"/>
      <c r="H211" s="117"/>
      <c r="I211" s="116"/>
      <c r="J211" s="116"/>
      <c r="K211" s="116"/>
      <c r="L211" s="116"/>
      <c r="M211" s="116"/>
      <c r="N211" s="116"/>
      <c r="O211" s="116"/>
      <c r="P211" s="116"/>
      <c r="Q211" s="116"/>
      <c r="R211" s="116"/>
      <c r="S211" s="116"/>
      <c r="T211" s="116"/>
      <c r="U211" s="116"/>
      <c r="V211" s="116"/>
      <c r="W211" s="116"/>
      <c r="X211" s="116"/>
      <c r="Y211" s="116"/>
      <c r="Z211" s="116"/>
      <c r="AA211" s="116"/>
      <c r="AB211" s="116"/>
      <c r="AC211" s="116"/>
    </row>
    <row r="212" spans="1:29" ht="14.25" customHeight="1" x14ac:dyDescent="0.2">
      <c r="A212" s="116"/>
      <c r="B212" s="116"/>
      <c r="C212" s="116"/>
      <c r="D212" s="116"/>
      <c r="E212" s="116"/>
      <c r="F212" s="116"/>
      <c r="G212" s="116"/>
      <c r="H212" s="117"/>
      <c r="I212" s="116"/>
      <c r="J212" s="116"/>
      <c r="K212" s="116"/>
      <c r="L212" s="116"/>
      <c r="M212" s="116"/>
      <c r="N212" s="116"/>
      <c r="O212" s="116"/>
      <c r="P212" s="116"/>
      <c r="Q212" s="116"/>
      <c r="R212" s="116"/>
      <c r="S212" s="116"/>
      <c r="T212" s="116"/>
      <c r="U212" s="116"/>
      <c r="V212" s="116"/>
      <c r="W212" s="116"/>
      <c r="X212" s="116"/>
      <c r="Y212" s="116"/>
      <c r="Z212" s="116"/>
      <c r="AA212" s="116"/>
      <c r="AB212" s="116"/>
      <c r="AC212" s="116"/>
    </row>
    <row r="213" spans="1:29" ht="14.25" customHeight="1" x14ac:dyDescent="0.2">
      <c r="A213" s="116"/>
      <c r="B213" s="116"/>
      <c r="C213" s="116"/>
      <c r="D213" s="116"/>
      <c r="E213" s="116"/>
      <c r="F213" s="116"/>
      <c r="G213" s="116"/>
      <c r="H213" s="117"/>
      <c r="I213" s="116"/>
      <c r="J213" s="116"/>
      <c r="K213" s="116"/>
      <c r="L213" s="116"/>
      <c r="M213" s="116"/>
      <c r="N213" s="116"/>
      <c r="O213" s="116"/>
      <c r="P213" s="116"/>
      <c r="Q213" s="116"/>
      <c r="R213" s="116"/>
      <c r="S213" s="116"/>
      <c r="T213" s="116"/>
      <c r="U213" s="116"/>
      <c r="V213" s="116"/>
      <c r="W213" s="116"/>
      <c r="X213" s="116"/>
      <c r="Y213" s="116"/>
      <c r="Z213" s="116"/>
      <c r="AA213" s="116"/>
      <c r="AB213" s="116"/>
      <c r="AC213" s="116"/>
    </row>
    <row r="214" spans="1:29" ht="14.25" customHeight="1" x14ac:dyDescent="0.2">
      <c r="A214" s="116"/>
      <c r="B214" s="116"/>
      <c r="C214" s="116"/>
      <c r="D214" s="116"/>
      <c r="E214" s="116"/>
      <c r="F214" s="116"/>
      <c r="G214" s="116"/>
      <c r="H214" s="117"/>
      <c r="I214" s="116"/>
      <c r="J214" s="116"/>
      <c r="K214" s="116"/>
      <c r="L214" s="116"/>
      <c r="M214" s="116"/>
      <c r="N214" s="116"/>
      <c r="O214" s="116"/>
      <c r="P214" s="116"/>
      <c r="Q214" s="116"/>
      <c r="R214" s="116"/>
      <c r="S214" s="116"/>
      <c r="T214" s="116"/>
      <c r="U214" s="116"/>
      <c r="V214" s="116"/>
      <c r="W214" s="116"/>
      <c r="X214" s="116"/>
      <c r="Y214" s="116"/>
      <c r="Z214" s="116"/>
      <c r="AA214" s="116"/>
      <c r="AB214" s="116"/>
      <c r="AC214" s="116"/>
    </row>
    <row r="215" spans="1:29" ht="14.25" customHeight="1" x14ac:dyDescent="0.2">
      <c r="A215" s="116"/>
      <c r="B215" s="116"/>
      <c r="C215" s="116"/>
      <c r="D215" s="116"/>
      <c r="E215" s="116"/>
      <c r="F215" s="116"/>
      <c r="G215" s="116"/>
      <c r="H215" s="117"/>
      <c r="I215" s="116"/>
      <c r="J215" s="116"/>
      <c r="K215" s="116"/>
      <c r="L215" s="116"/>
      <c r="M215" s="116"/>
      <c r="N215" s="116"/>
      <c r="O215" s="116"/>
      <c r="P215" s="116"/>
      <c r="Q215" s="116"/>
      <c r="R215" s="116"/>
      <c r="S215" s="116"/>
      <c r="T215" s="116"/>
      <c r="U215" s="116"/>
      <c r="V215" s="116"/>
      <c r="W215" s="116"/>
      <c r="X215" s="116"/>
      <c r="Y215" s="116"/>
      <c r="Z215" s="116"/>
      <c r="AA215" s="116"/>
      <c r="AB215" s="116"/>
      <c r="AC215" s="116"/>
    </row>
    <row r="216" spans="1:29" ht="14.25" customHeight="1" x14ac:dyDescent="0.2">
      <c r="A216" s="116"/>
      <c r="B216" s="116"/>
      <c r="C216" s="116"/>
      <c r="D216" s="116"/>
      <c r="E216" s="116"/>
      <c r="F216" s="116"/>
      <c r="G216" s="116"/>
      <c r="H216" s="117"/>
      <c r="I216" s="116"/>
      <c r="J216" s="116"/>
      <c r="K216" s="116"/>
      <c r="L216" s="116"/>
      <c r="M216" s="116"/>
      <c r="N216" s="116"/>
      <c r="O216" s="116"/>
      <c r="P216" s="116"/>
      <c r="Q216" s="116"/>
      <c r="R216" s="116"/>
      <c r="S216" s="116"/>
      <c r="T216" s="116"/>
      <c r="U216" s="116"/>
      <c r="V216" s="116"/>
      <c r="W216" s="116"/>
      <c r="X216" s="116"/>
      <c r="Y216" s="116"/>
      <c r="Z216" s="116"/>
      <c r="AA216" s="116"/>
      <c r="AB216" s="116"/>
      <c r="AC216" s="116"/>
    </row>
    <row r="217" spans="1:29" ht="14.25" customHeight="1" x14ac:dyDescent="0.2">
      <c r="A217" s="116"/>
      <c r="B217" s="116"/>
      <c r="C217" s="116"/>
      <c r="D217" s="116"/>
      <c r="E217" s="116"/>
      <c r="F217" s="116"/>
      <c r="G217" s="116"/>
      <c r="H217" s="117"/>
      <c r="I217" s="116"/>
      <c r="J217" s="116"/>
      <c r="K217" s="116"/>
      <c r="L217" s="116"/>
      <c r="M217" s="116"/>
      <c r="N217" s="116"/>
      <c r="O217" s="116"/>
      <c r="P217" s="116"/>
      <c r="Q217" s="116"/>
      <c r="R217" s="116"/>
      <c r="S217" s="116"/>
      <c r="T217" s="116"/>
      <c r="U217" s="116"/>
      <c r="V217" s="116"/>
      <c r="W217" s="116"/>
      <c r="X217" s="116"/>
      <c r="Y217" s="116"/>
      <c r="Z217" s="116"/>
      <c r="AA217" s="116"/>
      <c r="AB217" s="116"/>
      <c r="AC217" s="116"/>
    </row>
    <row r="218" spans="1:29" ht="14.25" customHeight="1" x14ac:dyDescent="0.2">
      <c r="A218" s="116"/>
      <c r="B218" s="116"/>
      <c r="C218" s="116"/>
      <c r="D218" s="116"/>
      <c r="E218" s="116"/>
      <c r="F218" s="116"/>
      <c r="G218" s="116"/>
      <c r="H218" s="117"/>
      <c r="I218" s="116"/>
      <c r="J218" s="116"/>
      <c r="K218" s="116"/>
      <c r="L218" s="116"/>
      <c r="M218" s="116"/>
      <c r="N218" s="116"/>
      <c r="O218" s="116"/>
      <c r="P218" s="116"/>
      <c r="Q218" s="116"/>
      <c r="R218" s="116"/>
      <c r="S218" s="116"/>
      <c r="T218" s="116"/>
      <c r="U218" s="116"/>
      <c r="V218" s="116"/>
      <c r="W218" s="116"/>
      <c r="X218" s="116"/>
      <c r="Y218" s="116"/>
      <c r="Z218" s="116"/>
      <c r="AA218" s="116"/>
      <c r="AB218" s="116"/>
      <c r="AC218" s="116"/>
    </row>
    <row r="219" spans="1:29" ht="14.25" customHeight="1" x14ac:dyDescent="0.2">
      <c r="A219" s="116"/>
      <c r="B219" s="116"/>
      <c r="C219" s="116"/>
      <c r="D219" s="116"/>
      <c r="E219" s="116"/>
      <c r="F219" s="116"/>
      <c r="G219" s="116"/>
      <c r="H219" s="117"/>
      <c r="I219" s="116"/>
      <c r="J219" s="116"/>
      <c r="K219" s="116"/>
      <c r="L219" s="116"/>
      <c r="M219" s="116"/>
      <c r="N219" s="116"/>
      <c r="O219" s="116"/>
      <c r="P219" s="116"/>
      <c r="Q219" s="116"/>
      <c r="R219" s="116"/>
      <c r="S219" s="116"/>
      <c r="T219" s="116"/>
      <c r="U219" s="116"/>
      <c r="V219" s="116"/>
      <c r="W219" s="116"/>
      <c r="X219" s="116"/>
      <c r="Y219" s="116"/>
      <c r="Z219" s="116"/>
      <c r="AA219" s="116"/>
      <c r="AB219" s="116"/>
      <c r="AC219" s="116"/>
    </row>
    <row r="220" spans="1:29" ht="14.25" customHeight="1" x14ac:dyDescent="0.2">
      <c r="A220" s="116"/>
      <c r="B220" s="116"/>
      <c r="C220" s="116"/>
      <c r="D220" s="116"/>
      <c r="E220" s="116"/>
      <c r="F220" s="116"/>
      <c r="G220" s="116"/>
      <c r="H220" s="117"/>
      <c r="I220" s="116"/>
      <c r="J220" s="116"/>
      <c r="K220" s="116"/>
      <c r="L220" s="116"/>
      <c r="M220" s="116"/>
      <c r="N220" s="116"/>
      <c r="O220" s="116"/>
      <c r="P220" s="116"/>
      <c r="Q220" s="116"/>
      <c r="R220" s="116"/>
      <c r="S220" s="116"/>
      <c r="T220" s="116"/>
      <c r="U220" s="116"/>
      <c r="V220" s="116"/>
      <c r="W220" s="116"/>
      <c r="X220" s="116"/>
      <c r="Y220" s="116"/>
      <c r="Z220" s="116"/>
      <c r="AA220" s="116"/>
      <c r="AB220" s="116"/>
      <c r="AC220" s="116"/>
    </row>
    <row r="221" spans="1:29" ht="14.25" customHeight="1" x14ac:dyDescent="0.2">
      <c r="A221" s="116"/>
      <c r="B221" s="116"/>
      <c r="C221" s="116"/>
      <c r="D221" s="116"/>
      <c r="E221" s="116"/>
      <c r="F221" s="116"/>
      <c r="G221" s="116"/>
      <c r="H221" s="117"/>
      <c r="I221" s="116"/>
      <c r="J221" s="116"/>
      <c r="K221" s="116"/>
      <c r="L221" s="116"/>
      <c r="M221" s="116"/>
      <c r="N221" s="116"/>
      <c r="O221" s="116"/>
      <c r="P221" s="116"/>
      <c r="Q221" s="116"/>
      <c r="R221" s="116"/>
      <c r="S221" s="116"/>
      <c r="T221" s="116"/>
      <c r="U221" s="116"/>
      <c r="V221" s="116"/>
      <c r="W221" s="116"/>
      <c r="X221" s="116"/>
      <c r="Y221" s="116"/>
      <c r="Z221" s="116"/>
      <c r="AA221" s="116"/>
      <c r="AB221" s="116"/>
      <c r="AC221" s="116"/>
    </row>
    <row r="222" spans="1:29" ht="14.25" customHeight="1" x14ac:dyDescent="0.2">
      <c r="A222" s="116"/>
      <c r="B222" s="116"/>
      <c r="C222" s="116"/>
      <c r="D222" s="116"/>
      <c r="E222" s="116"/>
      <c r="F222" s="116"/>
      <c r="G222" s="116"/>
      <c r="H222" s="117"/>
      <c r="I222" s="116"/>
      <c r="J222" s="116"/>
      <c r="K222" s="116"/>
      <c r="L222" s="116"/>
      <c r="M222" s="116"/>
      <c r="N222" s="116"/>
      <c r="O222" s="116"/>
      <c r="P222" s="116"/>
      <c r="Q222" s="116"/>
      <c r="R222" s="116"/>
      <c r="S222" s="116"/>
      <c r="T222" s="116"/>
      <c r="U222" s="116"/>
      <c r="V222" s="116"/>
      <c r="W222" s="116"/>
      <c r="X222" s="116"/>
      <c r="Y222" s="116"/>
      <c r="Z222" s="116"/>
      <c r="AA222" s="116"/>
      <c r="AB222" s="116"/>
      <c r="AC222" s="116"/>
    </row>
    <row r="223" spans="1:29" ht="14.25" customHeight="1" x14ac:dyDescent="0.2">
      <c r="A223" s="116"/>
      <c r="B223" s="116"/>
      <c r="C223" s="116"/>
      <c r="D223" s="116"/>
      <c r="E223" s="116"/>
      <c r="F223" s="116"/>
      <c r="G223" s="116"/>
      <c r="H223" s="117"/>
      <c r="I223" s="116"/>
      <c r="J223" s="116"/>
      <c r="K223" s="116"/>
      <c r="L223" s="116"/>
      <c r="M223" s="116"/>
      <c r="N223" s="116"/>
      <c r="O223" s="116"/>
      <c r="P223" s="116"/>
      <c r="Q223" s="116"/>
      <c r="R223" s="116"/>
      <c r="S223" s="116"/>
      <c r="T223" s="116"/>
      <c r="U223" s="116"/>
      <c r="V223" s="116"/>
      <c r="W223" s="116"/>
      <c r="X223" s="116"/>
      <c r="Y223" s="116"/>
      <c r="Z223" s="116"/>
      <c r="AA223" s="116"/>
      <c r="AB223" s="116"/>
      <c r="AC223" s="116"/>
    </row>
    <row r="224" spans="1:29" ht="14.25" customHeight="1" x14ac:dyDescent="0.2">
      <c r="A224" s="116"/>
      <c r="B224" s="116"/>
      <c r="C224" s="116"/>
      <c r="D224" s="116"/>
      <c r="E224" s="116"/>
      <c r="F224" s="116"/>
      <c r="G224" s="116"/>
      <c r="H224" s="117"/>
      <c r="I224" s="116"/>
      <c r="J224" s="116"/>
      <c r="K224" s="116"/>
      <c r="L224" s="116"/>
      <c r="M224" s="116"/>
      <c r="N224" s="116"/>
      <c r="O224" s="116"/>
      <c r="P224" s="116"/>
      <c r="Q224" s="116"/>
      <c r="R224" s="116"/>
      <c r="S224" s="116"/>
      <c r="T224" s="116"/>
      <c r="U224" s="116"/>
      <c r="V224" s="116"/>
      <c r="W224" s="116"/>
      <c r="X224" s="116"/>
      <c r="Y224" s="116"/>
      <c r="Z224" s="116"/>
      <c r="AA224" s="116"/>
      <c r="AB224" s="116"/>
      <c r="AC224" s="116"/>
    </row>
    <row r="225" spans="1:29" ht="14.25" customHeight="1" x14ac:dyDescent="0.2">
      <c r="A225" s="116"/>
      <c r="B225" s="116"/>
      <c r="C225" s="116"/>
      <c r="D225" s="116"/>
      <c r="E225" s="116"/>
      <c r="F225" s="116"/>
      <c r="G225" s="116"/>
      <c r="H225" s="117"/>
      <c r="I225" s="116"/>
      <c r="J225" s="116"/>
      <c r="K225" s="116"/>
      <c r="L225" s="116"/>
      <c r="M225" s="116"/>
      <c r="N225" s="116"/>
      <c r="O225" s="116"/>
      <c r="P225" s="116"/>
      <c r="Q225" s="116"/>
      <c r="R225" s="116"/>
      <c r="S225" s="116"/>
      <c r="T225" s="116"/>
      <c r="U225" s="116"/>
      <c r="V225" s="116"/>
      <c r="W225" s="116"/>
      <c r="X225" s="116"/>
      <c r="Y225" s="116"/>
      <c r="Z225" s="116"/>
      <c r="AA225" s="116"/>
      <c r="AB225" s="116"/>
      <c r="AC225" s="116"/>
    </row>
    <row r="226" spans="1:29" ht="14.25" customHeight="1" x14ac:dyDescent="0.2">
      <c r="A226" s="116"/>
      <c r="B226" s="116"/>
      <c r="C226" s="116"/>
      <c r="D226" s="116"/>
      <c r="E226" s="116"/>
      <c r="F226" s="116"/>
      <c r="G226" s="116"/>
      <c r="H226" s="117"/>
      <c r="I226" s="116"/>
      <c r="J226" s="116"/>
      <c r="K226" s="116"/>
      <c r="L226" s="116"/>
      <c r="M226" s="116"/>
      <c r="N226" s="116"/>
      <c r="O226" s="116"/>
      <c r="P226" s="116"/>
      <c r="Q226" s="116"/>
      <c r="R226" s="116"/>
      <c r="S226" s="116"/>
      <c r="T226" s="116"/>
      <c r="U226" s="116"/>
      <c r="V226" s="116"/>
      <c r="W226" s="116"/>
      <c r="X226" s="116"/>
      <c r="Y226" s="116"/>
      <c r="Z226" s="116"/>
      <c r="AA226" s="116"/>
      <c r="AB226" s="116"/>
      <c r="AC226" s="116"/>
    </row>
    <row r="227" spans="1:29" ht="14.25" customHeight="1" x14ac:dyDescent="0.2">
      <c r="A227" s="116"/>
      <c r="B227" s="116"/>
      <c r="C227" s="116"/>
      <c r="D227" s="116"/>
      <c r="E227" s="116"/>
      <c r="F227" s="116"/>
      <c r="G227" s="116"/>
      <c r="H227" s="117"/>
      <c r="I227" s="116"/>
      <c r="J227" s="116"/>
      <c r="K227" s="116"/>
      <c r="L227" s="116"/>
      <c r="M227" s="116"/>
      <c r="N227" s="116"/>
      <c r="O227" s="116"/>
      <c r="P227" s="116"/>
      <c r="Q227" s="116"/>
      <c r="R227" s="116"/>
      <c r="S227" s="116"/>
      <c r="T227" s="116"/>
      <c r="U227" s="116"/>
      <c r="V227" s="116"/>
      <c r="W227" s="116"/>
      <c r="X227" s="116"/>
      <c r="Y227" s="116"/>
      <c r="Z227" s="116"/>
      <c r="AA227" s="116"/>
      <c r="AB227" s="116"/>
      <c r="AC227" s="116"/>
    </row>
    <row r="228" spans="1:29" ht="14.25" customHeight="1" x14ac:dyDescent="0.2">
      <c r="A228" s="116"/>
      <c r="B228" s="116"/>
      <c r="C228" s="116"/>
      <c r="D228" s="116"/>
      <c r="E228" s="116"/>
      <c r="F228" s="116"/>
      <c r="G228" s="116"/>
      <c r="H228" s="117"/>
      <c r="I228" s="116"/>
      <c r="J228" s="116"/>
      <c r="K228" s="116"/>
      <c r="L228" s="116"/>
      <c r="M228" s="116"/>
      <c r="N228" s="116"/>
      <c r="O228" s="116"/>
      <c r="P228" s="116"/>
      <c r="Q228" s="116"/>
      <c r="R228" s="116"/>
      <c r="S228" s="116"/>
      <c r="T228" s="116"/>
      <c r="U228" s="116"/>
      <c r="V228" s="116"/>
      <c r="W228" s="116"/>
      <c r="X228" s="116"/>
      <c r="Y228" s="116"/>
      <c r="Z228" s="116"/>
      <c r="AA228" s="116"/>
      <c r="AB228" s="116"/>
      <c r="AC228" s="116"/>
    </row>
    <row r="229" spans="1:29" ht="14.25" customHeight="1" x14ac:dyDescent="0.2">
      <c r="A229" s="116"/>
      <c r="B229" s="116"/>
      <c r="C229" s="116"/>
      <c r="D229" s="116"/>
      <c r="E229" s="116"/>
      <c r="F229" s="116"/>
      <c r="G229" s="116"/>
      <c r="H229" s="117"/>
      <c r="I229" s="116"/>
      <c r="J229" s="116"/>
      <c r="K229" s="116"/>
      <c r="L229" s="116"/>
      <c r="M229" s="116"/>
      <c r="N229" s="116"/>
      <c r="O229" s="116"/>
      <c r="P229" s="116"/>
      <c r="Q229" s="116"/>
      <c r="R229" s="116"/>
      <c r="S229" s="116"/>
      <c r="T229" s="116"/>
      <c r="U229" s="116"/>
      <c r="V229" s="116"/>
      <c r="W229" s="116"/>
      <c r="X229" s="116"/>
      <c r="Y229" s="116"/>
      <c r="Z229" s="116"/>
      <c r="AA229" s="116"/>
      <c r="AB229" s="116"/>
      <c r="AC229" s="116"/>
    </row>
    <row r="230" spans="1:29" ht="14.25" customHeight="1" x14ac:dyDescent="0.2">
      <c r="A230" s="116"/>
      <c r="B230" s="116"/>
      <c r="C230" s="116"/>
      <c r="D230" s="116"/>
      <c r="E230" s="116"/>
      <c r="F230" s="116"/>
      <c r="G230" s="116"/>
      <c r="H230" s="117"/>
      <c r="I230" s="116"/>
      <c r="J230" s="116"/>
      <c r="K230" s="116"/>
      <c r="L230" s="116"/>
      <c r="M230" s="116"/>
      <c r="N230" s="116"/>
      <c r="O230" s="116"/>
      <c r="P230" s="116"/>
      <c r="Q230" s="116"/>
      <c r="R230" s="116"/>
      <c r="S230" s="116"/>
      <c r="T230" s="116"/>
      <c r="U230" s="116"/>
      <c r="V230" s="116"/>
      <c r="W230" s="116"/>
      <c r="X230" s="116"/>
      <c r="Y230" s="116"/>
      <c r="Z230" s="116"/>
      <c r="AA230" s="116"/>
      <c r="AB230" s="116"/>
      <c r="AC230" s="116"/>
    </row>
    <row r="231" spans="1:29" ht="14.25" customHeight="1" x14ac:dyDescent="0.2">
      <c r="A231" s="116"/>
      <c r="B231" s="116"/>
      <c r="C231" s="116"/>
      <c r="D231" s="116"/>
      <c r="E231" s="116"/>
      <c r="F231" s="116"/>
      <c r="G231" s="116"/>
      <c r="H231" s="117"/>
      <c r="I231" s="116"/>
      <c r="J231" s="116"/>
      <c r="K231" s="116"/>
      <c r="L231" s="116"/>
      <c r="M231" s="116"/>
      <c r="N231" s="116"/>
      <c r="O231" s="116"/>
      <c r="P231" s="116"/>
      <c r="Q231" s="116"/>
      <c r="R231" s="116"/>
      <c r="S231" s="116"/>
      <c r="T231" s="116"/>
      <c r="U231" s="116"/>
      <c r="V231" s="116"/>
      <c r="W231" s="116"/>
      <c r="X231" s="116"/>
      <c r="Y231" s="116"/>
      <c r="Z231" s="116"/>
      <c r="AA231" s="116"/>
      <c r="AB231" s="116"/>
      <c r="AC231" s="116"/>
    </row>
    <row r="232" spans="1:29" ht="14.25" customHeight="1" x14ac:dyDescent="0.2">
      <c r="A232" s="116"/>
      <c r="B232" s="116"/>
      <c r="C232" s="116"/>
      <c r="D232" s="116"/>
      <c r="E232" s="116"/>
      <c r="F232" s="116"/>
      <c r="G232" s="116"/>
      <c r="H232" s="117"/>
      <c r="I232" s="116"/>
      <c r="J232" s="116"/>
      <c r="K232" s="116"/>
      <c r="L232" s="116"/>
      <c r="M232" s="116"/>
      <c r="N232" s="116"/>
      <c r="O232" s="116"/>
      <c r="P232" s="116"/>
      <c r="Q232" s="116"/>
      <c r="R232" s="116"/>
      <c r="S232" s="116"/>
      <c r="T232" s="116"/>
      <c r="U232" s="116"/>
      <c r="V232" s="116"/>
      <c r="W232" s="116"/>
      <c r="X232" s="116"/>
      <c r="Y232" s="116"/>
      <c r="Z232" s="116"/>
      <c r="AA232" s="116"/>
      <c r="AB232" s="116"/>
      <c r="AC232" s="116"/>
    </row>
    <row r="233" spans="1:29" ht="14.25" customHeight="1" x14ac:dyDescent="0.2">
      <c r="A233" s="116"/>
      <c r="B233" s="116"/>
      <c r="C233" s="116"/>
      <c r="D233" s="116"/>
      <c r="E233" s="116"/>
      <c r="F233" s="116"/>
      <c r="G233" s="116"/>
      <c r="H233" s="117"/>
      <c r="I233" s="116"/>
      <c r="J233" s="116"/>
      <c r="K233" s="116"/>
      <c r="L233" s="116"/>
      <c r="M233" s="116"/>
      <c r="N233" s="116"/>
      <c r="O233" s="116"/>
      <c r="P233" s="116"/>
      <c r="Q233" s="116"/>
      <c r="R233" s="116"/>
      <c r="S233" s="116"/>
      <c r="T233" s="116"/>
      <c r="U233" s="116"/>
      <c r="V233" s="116"/>
      <c r="W233" s="116"/>
      <c r="X233" s="116"/>
      <c r="Y233" s="116"/>
      <c r="Z233" s="116"/>
      <c r="AA233" s="116"/>
      <c r="AB233" s="116"/>
      <c r="AC233" s="116"/>
    </row>
    <row r="234" spans="1:29" ht="14.25" customHeight="1" x14ac:dyDescent="0.2">
      <c r="A234" s="116"/>
      <c r="B234" s="116"/>
      <c r="C234" s="116"/>
      <c r="D234" s="116"/>
      <c r="E234" s="116"/>
      <c r="F234" s="116"/>
      <c r="G234" s="116"/>
      <c r="H234" s="117"/>
      <c r="I234" s="116"/>
      <c r="J234" s="116"/>
      <c r="K234" s="116"/>
      <c r="L234" s="116"/>
      <c r="M234" s="116"/>
      <c r="N234" s="116"/>
      <c r="O234" s="116"/>
      <c r="P234" s="116"/>
      <c r="Q234" s="116"/>
      <c r="R234" s="116"/>
      <c r="S234" s="116"/>
      <c r="T234" s="116"/>
      <c r="U234" s="116"/>
      <c r="V234" s="116"/>
      <c r="W234" s="116"/>
      <c r="X234" s="116"/>
      <c r="Y234" s="116"/>
      <c r="Z234" s="116"/>
      <c r="AA234" s="116"/>
      <c r="AB234" s="116"/>
      <c r="AC234" s="116"/>
    </row>
    <row r="235" spans="1:29" ht="14.25" customHeight="1" x14ac:dyDescent="0.2">
      <c r="A235" s="116"/>
      <c r="B235" s="116"/>
      <c r="C235" s="116"/>
      <c r="D235" s="116"/>
      <c r="E235" s="116"/>
      <c r="F235" s="116"/>
      <c r="G235" s="116"/>
      <c r="H235" s="117"/>
      <c r="I235" s="116"/>
      <c r="J235" s="116"/>
      <c r="K235" s="116"/>
      <c r="L235" s="116"/>
      <c r="M235" s="116"/>
      <c r="N235" s="116"/>
      <c r="O235" s="116"/>
      <c r="P235" s="116"/>
      <c r="Q235" s="116"/>
      <c r="R235" s="116"/>
      <c r="S235" s="116"/>
      <c r="T235" s="116"/>
      <c r="U235" s="116"/>
      <c r="V235" s="116"/>
      <c r="W235" s="116"/>
      <c r="X235" s="116"/>
      <c r="Y235" s="116"/>
      <c r="Z235" s="116"/>
      <c r="AA235" s="116"/>
      <c r="AB235" s="116"/>
      <c r="AC235" s="116"/>
    </row>
    <row r="236" spans="1:29" ht="14.25" customHeight="1" x14ac:dyDescent="0.2">
      <c r="A236" s="116"/>
      <c r="B236" s="116"/>
      <c r="C236" s="116"/>
      <c r="D236" s="116"/>
      <c r="E236" s="116"/>
      <c r="F236" s="116"/>
      <c r="G236" s="116"/>
      <c r="H236" s="117"/>
      <c r="I236" s="116"/>
      <c r="J236" s="116"/>
      <c r="K236" s="116"/>
      <c r="L236" s="116"/>
      <c r="M236" s="116"/>
      <c r="N236" s="116"/>
      <c r="O236" s="116"/>
      <c r="P236" s="116"/>
      <c r="Q236" s="116"/>
      <c r="R236" s="116"/>
      <c r="S236" s="116"/>
      <c r="T236" s="116"/>
      <c r="U236" s="116"/>
      <c r="V236" s="116"/>
      <c r="W236" s="116"/>
      <c r="X236" s="116"/>
      <c r="Y236" s="116"/>
      <c r="Z236" s="116"/>
      <c r="AA236" s="116"/>
      <c r="AB236" s="116"/>
      <c r="AC236" s="116"/>
    </row>
    <row r="237" spans="1:29" ht="14.25" customHeight="1" x14ac:dyDescent="0.2">
      <c r="A237" s="116"/>
      <c r="B237" s="116"/>
      <c r="C237" s="116"/>
      <c r="D237" s="116"/>
      <c r="E237" s="116"/>
      <c r="F237" s="116"/>
      <c r="G237" s="116"/>
      <c r="H237" s="117"/>
      <c r="I237" s="116"/>
      <c r="J237" s="116"/>
      <c r="K237" s="116"/>
      <c r="L237" s="116"/>
      <c r="M237" s="116"/>
      <c r="N237" s="116"/>
      <c r="O237" s="116"/>
      <c r="P237" s="116"/>
      <c r="Q237" s="116"/>
      <c r="R237" s="116"/>
      <c r="S237" s="116"/>
      <c r="T237" s="116"/>
      <c r="U237" s="116"/>
      <c r="V237" s="116"/>
      <c r="W237" s="116"/>
      <c r="X237" s="116"/>
      <c r="Y237" s="116"/>
      <c r="Z237" s="116"/>
      <c r="AA237" s="116"/>
      <c r="AB237" s="116"/>
      <c r="AC237" s="116"/>
    </row>
    <row r="238" spans="1:29" ht="14.25" customHeight="1" x14ac:dyDescent="0.2">
      <c r="A238" s="116"/>
      <c r="B238" s="116"/>
      <c r="C238" s="116"/>
      <c r="D238" s="116"/>
      <c r="E238" s="116"/>
      <c r="F238" s="116"/>
      <c r="G238" s="116"/>
      <c r="H238" s="117"/>
      <c r="I238" s="116"/>
      <c r="J238" s="116"/>
      <c r="K238" s="116"/>
      <c r="L238" s="116"/>
      <c r="M238" s="116"/>
      <c r="N238" s="116"/>
      <c r="O238" s="116"/>
      <c r="P238" s="116"/>
      <c r="Q238" s="116"/>
      <c r="R238" s="116"/>
      <c r="S238" s="116"/>
      <c r="T238" s="116"/>
      <c r="U238" s="116"/>
      <c r="V238" s="116"/>
      <c r="W238" s="116"/>
      <c r="X238" s="116"/>
      <c r="Y238" s="116"/>
      <c r="Z238" s="116"/>
      <c r="AA238" s="116"/>
      <c r="AB238" s="116"/>
      <c r="AC238" s="116"/>
    </row>
    <row r="239" spans="1:29" ht="14.25" customHeight="1" x14ac:dyDescent="0.2">
      <c r="A239" s="116"/>
      <c r="B239" s="116"/>
      <c r="C239" s="116"/>
      <c r="D239" s="116"/>
      <c r="E239" s="116"/>
      <c r="F239" s="116"/>
      <c r="G239" s="116"/>
      <c r="H239" s="117"/>
      <c r="I239" s="116"/>
      <c r="J239" s="116"/>
      <c r="K239" s="116"/>
      <c r="L239" s="116"/>
      <c r="M239" s="116"/>
      <c r="N239" s="116"/>
      <c r="O239" s="116"/>
      <c r="P239" s="116"/>
      <c r="Q239" s="116"/>
      <c r="R239" s="116"/>
      <c r="S239" s="116"/>
      <c r="T239" s="116"/>
      <c r="U239" s="116"/>
      <c r="V239" s="116"/>
      <c r="W239" s="116"/>
      <c r="X239" s="116"/>
      <c r="Y239" s="116"/>
      <c r="Z239" s="116"/>
      <c r="AA239" s="116"/>
      <c r="AB239" s="116"/>
      <c r="AC239" s="116"/>
    </row>
    <row r="240" spans="1:29" ht="14.25" customHeight="1" x14ac:dyDescent="0.2">
      <c r="A240" s="116"/>
      <c r="B240" s="116"/>
      <c r="C240" s="116"/>
      <c r="D240" s="116"/>
      <c r="E240" s="116"/>
      <c r="F240" s="116"/>
      <c r="G240" s="116"/>
      <c r="H240" s="117"/>
      <c r="I240" s="116"/>
      <c r="J240" s="116"/>
      <c r="K240" s="116"/>
      <c r="L240" s="116"/>
      <c r="M240" s="116"/>
      <c r="N240" s="116"/>
      <c r="O240" s="116"/>
      <c r="P240" s="116"/>
      <c r="Q240" s="116"/>
      <c r="R240" s="116"/>
      <c r="S240" s="116"/>
      <c r="T240" s="116"/>
      <c r="U240" s="116"/>
      <c r="V240" s="116"/>
      <c r="W240" s="116"/>
      <c r="X240" s="116"/>
      <c r="Y240" s="116"/>
      <c r="Z240" s="116"/>
      <c r="AA240" s="116"/>
      <c r="AB240" s="116"/>
      <c r="AC240" s="116"/>
    </row>
    <row r="241" spans="1:29" ht="14.25" customHeight="1" x14ac:dyDescent="0.2">
      <c r="A241" s="116"/>
      <c r="B241" s="116"/>
      <c r="C241" s="116"/>
      <c r="D241" s="116"/>
      <c r="E241" s="116"/>
      <c r="F241" s="116"/>
      <c r="G241" s="116"/>
      <c r="H241" s="117"/>
      <c r="I241" s="116"/>
      <c r="J241" s="116"/>
      <c r="K241" s="116"/>
      <c r="L241" s="116"/>
      <c r="M241" s="116"/>
      <c r="N241" s="116"/>
      <c r="O241" s="116"/>
      <c r="P241" s="116"/>
      <c r="Q241" s="116"/>
      <c r="R241" s="116"/>
      <c r="S241" s="116"/>
      <c r="T241" s="116"/>
      <c r="U241" s="116"/>
      <c r="V241" s="116"/>
      <c r="W241" s="116"/>
      <c r="X241" s="116"/>
      <c r="Y241" s="116"/>
      <c r="Z241" s="116"/>
      <c r="AA241" s="116"/>
      <c r="AB241" s="116"/>
      <c r="AC241" s="116"/>
    </row>
    <row r="242" spans="1:29" ht="14.25" customHeight="1" x14ac:dyDescent="0.2">
      <c r="A242" s="116"/>
      <c r="B242" s="116"/>
      <c r="C242" s="116"/>
      <c r="D242" s="116"/>
      <c r="E242" s="116"/>
      <c r="F242" s="116"/>
      <c r="G242" s="116"/>
      <c r="H242" s="117"/>
      <c r="I242" s="116"/>
      <c r="J242" s="116"/>
      <c r="K242" s="116"/>
      <c r="L242" s="116"/>
      <c r="M242" s="116"/>
      <c r="N242" s="116"/>
      <c r="O242" s="116"/>
      <c r="P242" s="116"/>
      <c r="Q242" s="116"/>
      <c r="R242" s="116"/>
      <c r="S242" s="116"/>
      <c r="T242" s="116"/>
      <c r="U242" s="116"/>
      <c r="V242" s="116"/>
      <c r="W242" s="116"/>
      <c r="X242" s="116"/>
      <c r="Y242" s="116"/>
      <c r="Z242" s="116"/>
      <c r="AA242" s="116"/>
      <c r="AB242" s="116"/>
      <c r="AC242" s="116"/>
    </row>
    <row r="243" spans="1:29" ht="14.25" customHeight="1" x14ac:dyDescent="0.2">
      <c r="A243" s="116"/>
      <c r="B243" s="116"/>
      <c r="C243" s="116"/>
      <c r="D243" s="116"/>
      <c r="E243" s="116"/>
      <c r="F243" s="116"/>
      <c r="G243" s="116"/>
      <c r="H243" s="117"/>
      <c r="I243" s="116"/>
      <c r="J243" s="116"/>
      <c r="K243" s="116"/>
      <c r="L243" s="116"/>
      <c r="M243" s="116"/>
      <c r="N243" s="116"/>
      <c r="O243" s="116"/>
      <c r="P243" s="116"/>
      <c r="Q243" s="116"/>
      <c r="R243" s="116"/>
      <c r="S243" s="116"/>
      <c r="T243" s="116"/>
      <c r="U243" s="116"/>
      <c r="V243" s="116"/>
      <c r="W243" s="116"/>
      <c r="X243" s="116"/>
      <c r="Y243" s="116"/>
      <c r="Z243" s="116"/>
      <c r="AA243" s="116"/>
      <c r="AB243" s="116"/>
      <c r="AC243" s="116"/>
    </row>
    <row r="244" spans="1:29" ht="14.25" customHeight="1" x14ac:dyDescent="0.2">
      <c r="A244" s="116"/>
      <c r="B244" s="116"/>
      <c r="C244" s="116"/>
      <c r="D244" s="116"/>
      <c r="E244" s="116"/>
      <c r="F244" s="116"/>
      <c r="G244" s="116"/>
      <c r="H244" s="117"/>
      <c r="I244" s="116"/>
      <c r="J244" s="116"/>
      <c r="K244" s="116"/>
      <c r="L244" s="116"/>
      <c r="M244" s="116"/>
      <c r="N244" s="116"/>
      <c r="O244" s="116"/>
      <c r="P244" s="116"/>
      <c r="Q244" s="116"/>
      <c r="R244" s="116"/>
      <c r="S244" s="116"/>
      <c r="T244" s="116"/>
      <c r="U244" s="116"/>
      <c r="V244" s="116"/>
      <c r="W244" s="116"/>
      <c r="X244" s="116"/>
      <c r="Y244" s="116"/>
      <c r="Z244" s="116"/>
      <c r="AA244" s="116"/>
      <c r="AB244" s="116"/>
      <c r="AC244" s="116"/>
    </row>
    <row r="245" spans="1:29" ht="14.25" customHeight="1" x14ac:dyDescent="0.2">
      <c r="A245" s="116"/>
      <c r="B245" s="116"/>
      <c r="C245" s="116"/>
      <c r="D245" s="116"/>
      <c r="E245" s="116"/>
      <c r="F245" s="116"/>
      <c r="G245" s="116"/>
      <c r="H245" s="117"/>
      <c r="I245" s="116"/>
      <c r="J245" s="116"/>
      <c r="K245" s="116"/>
      <c r="L245" s="116"/>
      <c r="M245" s="116"/>
      <c r="N245" s="116"/>
      <c r="O245" s="116"/>
      <c r="P245" s="116"/>
      <c r="Q245" s="116"/>
      <c r="R245" s="116"/>
      <c r="S245" s="116"/>
      <c r="T245" s="116"/>
      <c r="U245" s="116"/>
      <c r="V245" s="116"/>
      <c r="W245" s="116"/>
      <c r="X245" s="116"/>
      <c r="Y245" s="116"/>
      <c r="Z245" s="116"/>
      <c r="AA245" s="116"/>
      <c r="AB245" s="116"/>
      <c r="AC245" s="116"/>
    </row>
    <row r="246" spans="1:29" ht="14.25" customHeight="1" x14ac:dyDescent="0.2">
      <c r="A246" s="116"/>
      <c r="B246" s="116"/>
      <c r="C246" s="116"/>
      <c r="D246" s="116"/>
      <c r="E246" s="116"/>
      <c r="F246" s="116"/>
      <c r="G246" s="116"/>
      <c r="H246" s="117"/>
      <c r="I246" s="116"/>
      <c r="J246" s="116"/>
      <c r="K246" s="116"/>
      <c r="L246" s="116"/>
      <c r="M246" s="116"/>
      <c r="N246" s="116"/>
      <c r="O246" s="116"/>
      <c r="P246" s="116"/>
      <c r="Q246" s="116"/>
      <c r="R246" s="116"/>
      <c r="S246" s="116"/>
      <c r="T246" s="116"/>
      <c r="U246" s="116"/>
      <c r="V246" s="116"/>
      <c r="W246" s="116"/>
      <c r="X246" s="116"/>
      <c r="Y246" s="116"/>
      <c r="Z246" s="116"/>
      <c r="AA246" s="116"/>
      <c r="AB246" s="116"/>
      <c r="AC246" s="116"/>
    </row>
    <row r="247" spans="1:29" ht="14.25" customHeight="1" x14ac:dyDescent="0.2">
      <c r="A247" s="116"/>
      <c r="B247" s="116"/>
      <c r="C247" s="116"/>
      <c r="D247" s="116"/>
      <c r="E247" s="116"/>
      <c r="F247" s="116"/>
      <c r="G247" s="116"/>
      <c r="H247" s="117"/>
      <c r="I247" s="116"/>
      <c r="J247" s="116"/>
      <c r="K247" s="116"/>
      <c r="L247" s="116"/>
      <c r="M247" s="116"/>
      <c r="N247" s="116"/>
      <c r="O247" s="116"/>
      <c r="P247" s="116"/>
      <c r="Q247" s="116"/>
      <c r="R247" s="116"/>
      <c r="S247" s="116"/>
      <c r="T247" s="116"/>
      <c r="U247" s="116"/>
      <c r="V247" s="116"/>
      <c r="W247" s="116"/>
      <c r="X247" s="116"/>
      <c r="Y247" s="116"/>
      <c r="Z247" s="116"/>
      <c r="AA247" s="116"/>
      <c r="AB247" s="116"/>
      <c r="AC247" s="116"/>
    </row>
    <row r="248" spans="1:29" ht="14.25" customHeight="1" x14ac:dyDescent="0.2">
      <c r="A248" s="116"/>
      <c r="B248" s="116"/>
      <c r="C248" s="116"/>
      <c r="D248" s="116"/>
      <c r="E248" s="116"/>
      <c r="F248" s="116"/>
      <c r="G248" s="116"/>
      <c r="H248" s="117"/>
      <c r="I248" s="116"/>
      <c r="J248" s="116"/>
      <c r="K248" s="116"/>
      <c r="L248" s="116"/>
      <c r="M248" s="116"/>
      <c r="N248" s="116"/>
      <c r="O248" s="116"/>
      <c r="P248" s="116"/>
      <c r="Q248" s="116"/>
      <c r="R248" s="116"/>
      <c r="S248" s="116"/>
      <c r="T248" s="116"/>
      <c r="U248" s="116"/>
      <c r="V248" s="116"/>
      <c r="W248" s="116"/>
      <c r="X248" s="116"/>
      <c r="Y248" s="116"/>
      <c r="Z248" s="116"/>
      <c r="AA248" s="116"/>
      <c r="AB248" s="116"/>
      <c r="AC248" s="116"/>
    </row>
    <row r="249" spans="1:29" ht="14.25" customHeight="1" x14ac:dyDescent="0.2">
      <c r="A249" s="116"/>
      <c r="B249" s="116"/>
      <c r="C249" s="116"/>
      <c r="D249" s="116"/>
      <c r="E249" s="116"/>
      <c r="F249" s="116"/>
      <c r="G249" s="116"/>
      <c r="H249" s="117"/>
      <c r="I249" s="116"/>
      <c r="J249" s="116"/>
      <c r="K249" s="116"/>
      <c r="L249" s="116"/>
      <c r="M249" s="116"/>
      <c r="N249" s="116"/>
      <c r="O249" s="116"/>
      <c r="P249" s="116"/>
      <c r="Q249" s="116"/>
      <c r="R249" s="116"/>
      <c r="S249" s="116"/>
      <c r="T249" s="116"/>
      <c r="U249" s="116"/>
      <c r="V249" s="116"/>
      <c r="W249" s="116"/>
      <c r="X249" s="116"/>
      <c r="Y249" s="116"/>
      <c r="Z249" s="116"/>
      <c r="AA249" s="116"/>
      <c r="AB249" s="116"/>
      <c r="AC249" s="116"/>
    </row>
    <row r="250" spans="1:29" ht="14.25" customHeight="1" x14ac:dyDescent="0.2">
      <c r="A250" s="116"/>
      <c r="B250" s="116"/>
      <c r="C250" s="116"/>
      <c r="D250" s="116"/>
      <c r="E250" s="116"/>
      <c r="F250" s="116"/>
      <c r="G250" s="116"/>
      <c r="H250" s="117"/>
      <c r="I250" s="116"/>
      <c r="J250" s="116"/>
      <c r="K250" s="116"/>
      <c r="L250" s="116"/>
      <c r="M250" s="116"/>
      <c r="N250" s="116"/>
      <c r="O250" s="116"/>
      <c r="P250" s="116"/>
      <c r="Q250" s="116"/>
      <c r="R250" s="116"/>
      <c r="S250" s="116"/>
      <c r="T250" s="116"/>
      <c r="U250" s="116"/>
      <c r="V250" s="116"/>
      <c r="W250" s="116"/>
      <c r="X250" s="116"/>
      <c r="Y250" s="116"/>
      <c r="Z250" s="116"/>
      <c r="AA250" s="116"/>
      <c r="AB250" s="116"/>
      <c r="AC250" s="116"/>
    </row>
    <row r="251" spans="1:29" ht="14.25" customHeight="1" x14ac:dyDescent="0.2">
      <c r="A251" s="116"/>
      <c r="B251" s="116"/>
      <c r="C251" s="116"/>
      <c r="D251" s="116"/>
      <c r="E251" s="116"/>
      <c r="F251" s="116"/>
      <c r="G251" s="116"/>
      <c r="H251" s="117"/>
      <c r="I251" s="116"/>
      <c r="J251" s="116"/>
      <c r="K251" s="116"/>
      <c r="L251" s="116"/>
      <c r="M251" s="116"/>
      <c r="N251" s="116"/>
      <c r="O251" s="116"/>
      <c r="P251" s="116"/>
      <c r="Q251" s="116"/>
      <c r="R251" s="116"/>
      <c r="S251" s="116"/>
      <c r="T251" s="116"/>
      <c r="U251" s="116"/>
      <c r="V251" s="116"/>
      <c r="W251" s="116"/>
      <c r="X251" s="116"/>
      <c r="Y251" s="116"/>
      <c r="Z251" s="116"/>
      <c r="AA251" s="116"/>
      <c r="AB251" s="116"/>
      <c r="AC251" s="116"/>
    </row>
    <row r="252" spans="1:29" ht="14.25" customHeight="1" x14ac:dyDescent="0.2">
      <c r="A252" s="116"/>
      <c r="B252" s="116"/>
      <c r="C252" s="116"/>
      <c r="D252" s="116"/>
      <c r="E252" s="116"/>
      <c r="F252" s="116"/>
      <c r="G252" s="116"/>
      <c r="H252" s="117"/>
      <c r="I252" s="116"/>
      <c r="J252" s="116"/>
      <c r="K252" s="116"/>
      <c r="L252" s="116"/>
      <c r="M252" s="116"/>
      <c r="N252" s="116"/>
      <c r="O252" s="116"/>
      <c r="P252" s="116"/>
      <c r="Q252" s="116"/>
      <c r="R252" s="116"/>
      <c r="S252" s="116"/>
      <c r="T252" s="116"/>
      <c r="U252" s="116"/>
      <c r="V252" s="116"/>
      <c r="W252" s="116"/>
      <c r="X252" s="116"/>
      <c r="Y252" s="116"/>
      <c r="Z252" s="116"/>
      <c r="AA252" s="116"/>
      <c r="AB252" s="116"/>
      <c r="AC252" s="116"/>
    </row>
    <row r="253" spans="1:29" ht="14.25" customHeight="1" x14ac:dyDescent="0.2">
      <c r="A253" s="116"/>
      <c r="B253" s="116"/>
      <c r="C253" s="116"/>
      <c r="D253" s="116"/>
      <c r="E253" s="116"/>
      <c r="F253" s="116"/>
      <c r="G253" s="116"/>
      <c r="H253" s="117"/>
      <c r="I253" s="116"/>
      <c r="J253" s="116"/>
      <c r="K253" s="116"/>
      <c r="L253" s="116"/>
      <c r="M253" s="116"/>
      <c r="N253" s="116"/>
      <c r="O253" s="116"/>
      <c r="P253" s="116"/>
      <c r="Q253" s="116"/>
      <c r="R253" s="116"/>
      <c r="S253" s="116"/>
      <c r="T253" s="116"/>
      <c r="U253" s="116"/>
      <c r="V253" s="116"/>
      <c r="W253" s="116"/>
      <c r="X253" s="116"/>
      <c r="Y253" s="116"/>
      <c r="Z253" s="116"/>
      <c r="AA253" s="116"/>
      <c r="AB253" s="116"/>
      <c r="AC253" s="116"/>
    </row>
    <row r="254" spans="1:29" ht="14.25" customHeight="1" x14ac:dyDescent="0.2">
      <c r="A254" s="116"/>
      <c r="B254" s="116"/>
      <c r="C254" s="116"/>
      <c r="D254" s="116"/>
      <c r="E254" s="116"/>
      <c r="F254" s="116"/>
      <c r="G254" s="116"/>
      <c r="H254" s="117"/>
      <c r="I254" s="116"/>
      <c r="J254" s="116"/>
      <c r="K254" s="116"/>
      <c r="L254" s="116"/>
      <c r="M254" s="116"/>
      <c r="N254" s="116"/>
      <c r="O254" s="116"/>
      <c r="P254" s="116"/>
      <c r="Q254" s="116"/>
      <c r="R254" s="116"/>
      <c r="S254" s="116"/>
      <c r="T254" s="116"/>
      <c r="U254" s="116"/>
      <c r="V254" s="116"/>
      <c r="W254" s="116"/>
      <c r="X254" s="116"/>
      <c r="Y254" s="116"/>
      <c r="Z254" s="116"/>
      <c r="AA254" s="116"/>
      <c r="AB254" s="116"/>
      <c r="AC254" s="116"/>
    </row>
    <row r="255" spans="1:29" ht="14.25" customHeight="1" x14ac:dyDescent="0.2">
      <c r="A255" s="116"/>
      <c r="B255" s="116"/>
      <c r="C255" s="116"/>
      <c r="D255" s="116"/>
      <c r="E255" s="116"/>
      <c r="F255" s="116"/>
      <c r="G255" s="116"/>
      <c r="H255" s="117"/>
      <c r="I255" s="116"/>
      <c r="J255" s="116"/>
      <c r="K255" s="116"/>
      <c r="L255" s="116"/>
      <c r="M255" s="116"/>
      <c r="N255" s="116"/>
      <c r="O255" s="116"/>
      <c r="P255" s="116"/>
      <c r="Q255" s="116"/>
      <c r="R255" s="116"/>
      <c r="S255" s="116"/>
      <c r="T255" s="116"/>
      <c r="U255" s="116"/>
      <c r="V255" s="116"/>
      <c r="W255" s="116"/>
      <c r="X255" s="116"/>
      <c r="Y255" s="116"/>
      <c r="Z255" s="116"/>
      <c r="AA255" s="116"/>
      <c r="AB255" s="116"/>
      <c r="AC255" s="116"/>
    </row>
    <row r="256" spans="1:29" ht="14.25" customHeight="1" x14ac:dyDescent="0.2">
      <c r="A256" s="116"/>
      <c r="B256" s="116"/>
      <c r="C256" s="116"/>
      <c r="D256" s="116"/>
      <c r="E256" s="116"/>
      <c r="F256" s="116"/>
      <c r="G256" s="116"/>
      <c r="H256" s="117"/>
      <c r="I256" s="116"/>
      <c r="J256" s="116"/>
      <c r="K256" s="116"/>
      <c r="L256" s="116"/>
      <c r="M256" s="116"/>
      <c r="N256" s="116"/>
      <c r="O256" s="116"/>
      <c r="P256" s="116"/>
      <c r="Q256" s="116"/>
      <c r="R256" s="116"/>
      <c r="S256" s="116"/>
      <c r="T256" s="116"/>
      <c r="U256" s="116"/>
      <c r="V256" s="116"/>
      <c r="W256" s="116"/>
      <c r="X256" s="116"/>
      <c r="Y256" s="116"/>
      <c r="Z256" s="116"/>
      <c r="AA256" s="116"/>
      <c r="AB256" s="116"/>
      <c r="AC256" s="116"/>
    </row>
    <row r="257" spans="1:29" ht="14.25" customHeight="1" x14ac:dyDescent="0.2">
      <c r="A257" s="116"/>
      <c r="B257" s="116"/>
      <c r="C257" s="116"/>
      <c r="D257" s="116"/>
      <c r="E257" s="116"/>
      <c r="F257" s="116"/>
      <c r="G257" s="116"/>
      <c r="H257" s="117"/>
      <c r="I257" s="116"/>
      <c r="J257" s="116"/>
      <c r="K257" s="116"/>
      <c r="L257" s="116"/>
      <c r="M257" s="116"/>
      <c r="N257" s="116"/>
      <c r="O257" s="116"/>
      <c r="P257" s="116"/>
      <c r="Q257" s="116"/>
      <c r="R257" s="116"/>
      <c r="S257" s="116"/>
      <c r="T257" s="116"/>
      <c r="U257" s="116"/>
      <c r="V257" s="116"/>
      <c r="W257" s="116"/>
      <c r="X257" s="116"/>
      <c r="Y257" s="116"/>
      <c r="Z257" s="116"/>
      <c r="AA257" s="116"/>
      <c r="AB257" s="116"/>
      <c r="AC257" s="116"/>
    </row>
    <row r="258" spans="1:29" ht="14.25" customHeight="1" x14ac:dyDescent="0.2">
      <c r="A258" s="116"/>
      <c r="B258" s="116"/>
      <c r="C258" s="116"/>
      <c r="D258" s="116"/>
      <c r="E258" s="116"/>
      <c r="F258" s="116"/>
      <c r="G258" s="116"/>
      <c r="H258" s="117"/>
      <c r="I258" s="116"/>
      <c r="J258" s="116"/>
      <c r="K258" s="116"/>
      <c r="L258" s="116"/>
      <c r="M258" s="116"/>
      <c r="N258" s="116"/>
      <c r="O258" s="116"/>
      <c r="P258" s="116"/>
      <c r="Q258" s="116"/>
      <c r="R258" s="116"/>
      <c r="S258" s="116"/>
      <c r="T258" s="116"/>
      <c r="U258" s="116"/>
      <c r="V258" s="116"/>
      <c r="W258" s="116"/>
      <c r="X258" s="116"/>
      <c r="Y258" s="116"/>
      <c r="Z258" s="116"/>
      <c r="AA258" s="116"/>
      <c r="AB258" s="116"/>
      <c r="AC258" s="116"/>
    </row>
    <row r="259" spans="1:29" ht="14.25" customHeight="1" x14ac:dyDescent="0.2">
      <c r="A259" s="116"/>
      <c r="B259" s="116"/>
      <c r="C259" s="116"/>
      <c r="D259" s="116"/>
      <c r="E259" s="116"/>
      <c r="F259" s="116"/>
      <c r="G259" s="116"/>
      <c r="H259" s="117"/>
      <c r="I259" s="116"/>
      <c r="J259" s="116"/>
      <c r="K259" s="116"/>
      <c r="L259" s="116"/>
      <c r="M259" s="116"/>
      <c r="N259" s="116"/>
      <c r="O259" s="116"/>
      <c r="P259" s="116"/>
      <c r="Q259" s="116"/>
      <c r="R259" s="116"/>
      <c r="S259" s="116"/>
      <c r="T259" s="116"/>
      <c r="U259" s="116"/>
      <c r="V259" s="116"/>
      <c r="W259" s="116"/>
      <c r="X259" s="116"/>
      <c r="Y259" s="116"/>
      <c r="Z259" s="116"/>
      <c r="AA259" s="116"/>
      <c r="AB259" s="116"/>
      <c r="AC259" s="116"/>
    </row>
    <row r="260" spans="1:29" ht="14.25" customHeight="1" x14ac:dyDescent="0.2">
      <c r="A260" s="116"/>
      <c r="B260" s="116"/>
      <c r="C260" s="116"/>
      <c r="D260" s="116"/>
      <c r="E260" s="116"/>
      <c r="F260" s="116"/>
      <c r="G260" s="116"/>
      <c r="H260" s="117"/>
      <c r="I260" s="116"/>
      <c r="J260" s="116"/>
      <c r="K260" s="116"/>
      <c r="L260" s="116"/>
      <c r="M260" s="116"/>
      <c r="N260" s="116"/>
      <c r="O260" s="116"/>
      <c r="P260" s="116"/>
      <c r="Q260" s="116"/>
      <c r="R260" s="116"/>
      <c r="S260" s="116"/>
      <c r="T260" s="116"/>
      <c r="U260" s="116"/>
      <c r="V260" s="116"/>
      <c r="W260" s="116"/>
      <c r="X260" s="116"/>
      <c r="Y260" s="116"/>
      <c r="Z260" s="116"/>
      <c r="AA260" s="116"/>
      <c r="AB260" s="116"/>
      <c r="AC260" s="116"/>
    </row>
    <row r="261" spans="1:29" ht="14.25" customHeight="1" x14ac:dyDescent="0.2">
      <c r="A261" s="116"/>
      <c r="B261" s="116"/>
      <c r="C261" s="116"/>
      <c r="D261" s="116"/>
      <c r="E261" s="116"/>
      <c r="F261" s="116"/>
      <c r="G261" s="116"/>
      <c r="H261" s="117"/>
      <c r="I261" s="116"/>
      <c r="J261" s="116"/>
      <c r="K261" s="116"/>
      <c r="L261" s="116"/>
      <c r="M261" s="116"/>
      <c r="N261" s="116"/>
      <c r="O261" s="116"/>
      <c r="P261" s="116"/>
      <c r="Q261" s="116"/>
      <c r="R261" s="116"/>
      <c r="S261" s="116"/>
      <c r="T261" s="116"/>
      <c r="U261" s="116"/>
      <c r="V261" s="116"/>
      <c r="W261" s="116"/>
      <c r="X261" s="116"/>
      <c r="Y261" s="116"/>
      <c r="Z261" s="116"/>
      <c r="AA261" s="116"/>
      <c r="AB261" s="116"/>
      <c r="AC261" s="116"/>
    </row>
    <row r="262" spans="1:29" ht="14.25" customHeight="1" x14ac:dyDescent="0.2">
      <c r="A262" s="116"/>
      <c r="B262" s="116"/>
      <c r="C262" s="116"/>
      <c r="D262" s="116"/>
      <c r="E262" s="116"/>
      <c r="F262" s="116"/>
      <c r="G262" s="116"/>
      <c r="H262" s="117"/>
      <c r="I262" s="116"/>
      <c r="J262" s="116"/>
      <c r="K262" s="116"/>
      <c r="L262" s="116"/>
      <c r="M262" s="116"/>
      <c r="N262" s="116"/>
      <c r="O262" s="116"/>
      <c r="P262" s="116"/>
      <c r="Q262" s="116"/>
      <c r="R262" s="116"/>
      <c r="S262" s="116"/>
      <c r="T262" s="116"/>
      <c r="U262" s="116"/>
      <c r="V262" s="116"/>
      <c r="W262" s="116"/>
      <c r="X262" s="116"/>
      <c r="Y262" s="116"/>
      <c r="Z262" s="116"/>
      <c r="AA262" s="116"/>
      <c r="AB262" s="116"/>
      <c r="AC262" s="116"/>
    </row>
    <row r="263" spans="1:29" ht="14.25" customHeight="1" x14ac:dyDescent="0.2">
      <c r="A263" s="116"/>
      <c r="B263" s="116"/>
      <c r="C263" s="116"/>
      <c r="D263" s="116"/>
      <c r="E263" s="116"/>
      <c r="F263" s="116"/>
      <c r="G263" s="116"/>
      <c r="H263" s="117"/>
      <c r="I263" s="116"/>
      <c r="J263" s="116"/>
      <c r="K263" s="116"/>
      <c r="L263" s="116"/>
      <c r="M263" s="116"/>
      <c r="N263" s="116"/>
      <c r="O263" s="116"/>
      <c r="P263" s="116"/>
      <c r="Q263" s="116"/>
      <c r="R263" s="116"/>
      <c r="S263" s="116"/>
      <c r="T263" s="116"/>
      <c r="U263" s="116"/>
      <c r="V263" s="116"/>
      <c r="W263" s="116"/>
      <c r="X263" s="116"/>
      <c r="Y263" s="116"/>
      <c r="Z263" s="116"/>
      <c r="AA263" s="116"/>
      <c r="AB263" s="116"/>
      <c r="AC263" s="116"/>
    </row>
    <row r="264" spans="1:29" ht="14.25" customHeight="1" x14ac:dyDescent="0.2">
      <c r="A264" s="116"/>
      <c r="B264" s="116"/>
      <c r="C264" s="116"/>
      <c r="D264" s="116"/>
      <c r="E264" s="116"/>
      <c r="F264" s="116"/>
      <c r="G264" s="116"/>
      <c r="H264" s="117"/>
      <c r="I264" s="116"/>
      <c r="J264" s="116"/>
      <c r="K264" s="116"/>
      <c r="L264" s="116"/>
      <c r="M264" s="116"/>
      <c r="N264" s="116"/>
      <c r="O264" s="116"/>
      <c r="P264" s="116"/>
      <c r="Q264" s="116"/>
      <c r="R264" s="116"/>
      <c r="S264" s="116"/>
      <c r="T264" s="116"/>
      <c r="U264" s="116"/>
      <c r="V264" s="116"/>
      <c r="W264" s="116"/>
      <c r="X264" s="116"/>
      <c r="Y264" s="116"/>
      <c r="Z264" s="116"/>
      <c r="AA264" s="116"/>
      <c r="AB264" s="116"/>
      <c r="AC264" s="116"/>
    </row>
    <row r="265" spans="1:29" ht="14.25" customHeight="1" x14ac:dyDescent="0.2">
      <c r="A265" s="116"/>
      <c r="B265" s="116"/>
      <c r="C265" s="116"/>
      <c r="D265" s="116"/>
      <c r="E265" s="116"/>
      <c r="F265" s="116"/>
      <c r="G265" s="116"/>
      <c r="H265" s="117"/>
      <c r="I265" s="116"/>
      <c r="J265" s="116"/>
      <c r="K265" s="116"/>
      <c r="L265" s="116"/>
      <c r="M265" s="116"/>
      <c r="N265" s="116"/>
      <c r="O265" s="116"/>
      <c r="P265" s="116"/>
      <c r="Q265" s="116"/>
      <c r="R265" s="116"/>
      <c r="S265" s="116"/>
      <c r="T265" s="116"/>
      <c r="U265" s="116"/>
      <c r="V265" s="116"/>
      <c r="W265" s="116"/>
      <c r="X265" s="116"/>
      <c r="Y265" s="116"/>
      <c r="Z265" s="116"/>
      <c r="AA265" s="116"/>
      <c r="AB265" s="116"/>
      <c r="AC265" s="116"/>
    </row>
    <row r="266" spans="1:29" ht="14.25" customHeight="1" x14ac:dyDescent="0.2">
      <c r="A266" s="116"/>
      <c r="B266" s="116"/>
      <c r="C266" s="116"/>
      <c r="D266" s="116"/>
      <c r="E266" s="116"/>
      <c r="F266" s="116"/>
      <c r="G266" s="116"/>
      <c r="H266" s="117"/>
      <c r="I266" s="116"/>
      <c r="J266" s="116"/>
      <c r="K266" s="116"/>
      <c r="L266" s="116"/>
      <c r="M266" s="116"/>
      <c r="N266" s="116"/>
      <c r="O266" s="116"/>
      <c r="P266" s="116"/>
      <c r="Q266" s="116"/>
      <c r="R266" s="116"/>
      <c r="S266" s="116"/>
      <c r="T266" s="116"/>
      <c r="U266" s="116"/>
      <c r="V266" s="116"/>
      <c r="W266" s="116"/>
      <c r="X266" s="116"/>
      <c r="Y266" s="116"/>
      <c r="Z266" s="116"/>
      <c r="AA266" s="116"/>
      <c r="AB266" s="116"/>
      <c r="AC266" s="116"/>
    </row>
    <row r="267" spans="1:29" ht="14.25" customHeight="1" x14ac:dyDescent="0.2">
      <c r="A267" s="116"/>
      <c r="B267" s="116"/>
      <c r="C267" s="116"/>
      <c r="D267" s="116"/>
      <c r="E267" s="116"/>
      <c r="F267" s="116"/>
      <c r="G267" s="116"/>
      <c r="H267" s="117"/>
      <c r="I267" s="116"/>
      <c r="J267" s="116"/>
      <c r="K267" s="116"/>
      <c r="L267" s="116"/>
      <c r="M267" s="116"/>
      <c r="N267" s="116"/>
      <c r="O267" s="116"/>
      <c r="P267" s="116"/>
      <c r="Q267" s="116"/>
      <c r="R267" s="116"/>
      <c r="S267" s="116"/>
      <c r="T267" s="116"/>
      <c r="U267" s="116"/>
      <c r="V267" s="116"/>
      <c r="W267" s="116"/>
      <c r="X267" s="116"/>
      <c r="Y267" s="116"/>
      <c r="Z267" s="116"/>
      <c r="AA267" s="116"/>
      <c r="AB267" s="116"/>
      <c r="AC267" s="116"/>
    </row>
    <row r="268" spans="1:29" ht="14.25" customHeight="1" x14ac:dyDescent="0.2">
      <c r="A268" s="116"/>
      <c r="B268" s="116"/>
      <c r="C268" s="116"/>
      <c r="D268" s="116"/>
      <c r="E268" s="116"/>
      <c r="F268" s="116"/>
      <c r="G268" s="116"/>
      <c r="H268" s="117"/>
      <c r="I268" s="116"/>
      <c r="J268" s="116"/>
      <c r="K268" s="116"/>
      <c r="L268" s="116"/>
      <c r="M268" s="116"/>
      <c r="N268" s="116"/>
      <c r="O268" s="116"/>
      <c r="P268" s="116"/>
      <c r="Q268" s="116"/>
      <c r="R268" s="116"/>
      <c r="S268" s="116"/>
      <c r="T268" s="116"/>
      <c r="U268" s="116"/>
      <c r="V268" s="116"/>
      <c r="W268" s="116"/>
      <c r="X268" s="116"/>
      <c r="Y268" s="116"/>
      <c r="Z268" s="116"/>
      <c r="AA268" s="116"/>
      <c r="AB268" s="116"/>
      <c r="AC268" s="116"/>
    </row>
    <row r="269" spans="1:29" ht="14.25" customHeight="1" x14ac:dyDescent="0.2">
      <c r="A269" s="116"/>
      <c r="B269" s="116"/>
      <c r="C269" s="116"/>
      <c r="D269" s="116"/>
      <c r="E269" s="116"/>
      <c r="F269" s="116"/>
      <c r="G269" s="116"/>
      <c r="H269" s="117"/>
      <c r="I269" s="116"/>
      <c r="J269" s="116"/>
      <c r="K269" s="116"/>
      <c r="L269" s="116"/>
      <c r="M269" s="116"/>
      <c r="N269" s="116"/>
      <c r="O269" s="116"/>
      <c r="P269" s="116"/>
      <c r="Q269" s="116"/>
      <c r="R269" s="116"/>
      <c r="S269" s="116"/>
      <c r="T269" s="116"/>
      <c r="U269" s="116"/>
      <c r="V269" s="116"/>
      <c r="W269" s="116"/>
      <c r="X269" s="116"/>
      <c r="Y269" s="116"/>
      <c r="Z269" s="116"/>
      <c r="AA269" s="116"/>
      <c r="AB269" s="116"/>
      <c r="AC269" s="116"/>
    </row>
    <row r="270" spans="1:29" ht="14.25" customHeight="1" x14ac:dyDescent="0.2">
      <c r="A270" s="116"/>
      <c r="B270" s="116"/>
      <c r="C270" s="116"/>
      <c r="D270" s="116"/>
      <c r="E270" s="116"/>
      <c r="F270" s="116"/>
      <c r="G270" s="116"/>
      <c r="H270" s="117"/>
      <c r="I270" s="116"/>
      <c r="J270" s="116"/>
      <c r="K270" s="116"/>
      <c r="L270" s="116"/>
      <c r="M270" s="116"/>
      <c r="N270" s="116"/>
      <c r="O270" s="116"/>
      <c r="P270" s="116"/>
      <c r="Q270" s="116"/>
      <c r="R270" s="116"/>
      <c r="S270" s="116"/>
      <c r="T270" s="116"/>
      <c r="U270" s="116"/>
      <c r="V270" s="116"/>
      <c r="W270" s="116"/>
      <c r="X270" s="116"/>
      <c r="Y270" s="116"/>
      <c r="Z270" s="116"/>
      <c r="AA270" s="116"/>
      <c r="AB270" s="116"/>
      <c r="AC270" s="116"/>
    </row>
    <row r="271" spans="1:29" ht="14.25" customHeight="1" x14ac:dyDescent="0.2">
      <c r="A271" s="116"/>
      <c r="B271" s="116"/>
      <c r="C271" s="116"/>
      <c r="D271" s="116"/>
      <c r="E271" s="116"/>
      <c r="F271" s="116"/>
      <c r="G271" s="116"/>
      <c r="H271" s="117"/>
      <c r="I271" s="116"/>
      <c r="J271" s="116"/>
      <c r="K271" s="116"/>
      <c r="L271" s="116"/>
      <c r="M271" s="116"/>
      <c r="N271" s="116"/>
      <c r="O271" s="116"/>
      <c r="P271" s="116"/>
      <c r="Q271" s="116"/>
      <c r="R271" s="116"/>
      <c r="S271" s="116"/>
      <c r="T271" s="116"/>
      <c r="U271" s="116"/>
      <c r="V271" s="116"/>
      <c r="W271" s="116"/>
      <c r="X271" s="116"/>
      <c r="Y271" s="116"/>
      <c r="Z271" s="116"/>
      <c r="AA271" s="116"/>
      <c r="AB271" s="116"/>
      <c r="AC271" s="116"/>
    </row>
    <row r="272" spans="1:29" ht="14.25" customHeight="1" x14ac:dyDescent="0.2">
      <c r="A272" s="116"/>
      <c r="B272" s="116"/>
      <c r="C272" s="116"/>
      <c r="D272" s="116"/>
      <c r="E272" s="116"/>
      <c r="F272" s="116"/>
      <c r="G272" s="116"/>
      <c r="H272" s="117"/>
      <c r="I272" s="116"/>
      <c r="J272" s="116"/>
      <c r="K272" s="116"/>
      <c r="L272" s="116"/>
      <c r="M272" s="116"/>
      <c r="N272" s="116"/>
      <c r="O272" s="116"/>
      <c r="P272" s="116"/>
      <c r="Q272" s="116"/>
      <c r="R272" s="116"/>
      <c r="S272" s="116"/>
      <c r="T272" s="116"/>
      <c r="U272" s="116"/>
      <c r="V272" s="116"/>
      <c r="W272" s="116"/>
      <c r="X272" s="116"/>
      <c r="Y272" s="116"/>
      <c r="Z272" s="116"/>
      <c r="AA272" s="116"/>
      <c r="AB272" s="116"/>
      <c r="AC272" s="116"/>
    </row>
    <row r="273" spans="1:29" ht="14.25" customHeight="1" x14ac:dyDescent="0.2">
      <c r="A273" s="116"/>
      <c r="B273" s="116"/>
      <c r="C273" s="116"/>
      <c r="D273" s="116"/>
      <c r="E273" s="116"/>
      <c r="F273" s="116"/>
      <c r="G273" s="116"/>
      <c r="H273" s="117"/>
      <c r="I273" s="116"/>
      <c r="J273" s="116"/>
      <c r="K273" s="116"/>
      <c r="L273" s="116"/>
      <c r="M273" s="116"/>
      <c r="N273" s="116"/>
      <c r="O273" s="116"/>
      <c r="P273" s="116"/>
      <c r="Q273" s="116"/>
      <c r="R273" s="116"/>
      <c r="S273" s="116"/>
      <c r="T273" s="116"/>
      <c r="U273" s="116"/>
      <c r="V273" s="116"/>
      <c r="W273" s="116"/>
      <c r="X273" s="116"/>
      <c r="Y273" s="116"/>
      <c r="Z273" s="116"/>
      <c r="AA273" s="116"/>
      <c r="AB273" s="116"/>
      <c r="AC273" s="116"/>
    </row>
    <row r="274" spans="1:29" ht="14.25" customHeight="1" x14ac:dyDescent="0.2">
      <c r="A274" s="116"/>
      <c r="B274" s="116"/>
      <c r="C274" s="116"/>
      <c r="D274" s="116"/>
      <c r="E274" s="116"/>
      <c r="F274" s="116"/>
      <c r="G274" s="116"/>
      <c r="H274" s="117"/>
      <c r="I274" s="116"/>
      <c r="J274" s="116"/>
      <c r="K274" s="116"/>
      <c r="L274" s="116"/>
      <c r="M274" s="116"/>
      <c r="N274" s="116"/>
      <c r="O274" s="116"/>
      <c r="P274" s="116"/>
      <c r="Q274" s="116"/>
      <c r="R274" s="116"/>
      <c r="S274" s="116"/>
      <c r="T274" s="116"/>
      <c r="U274" s="116"/>
      <c r="V274" s="116"/>
      <c r="W274" s="116"/>
      <c r="X274" s="116"/>
      <c r="Y274" s="116"/>
      <c r="Z274" s="116"/>
      <c r="AA274" s="116"/>
      <c r="AB274" s="116"/>
      <c r="AC274" s="116"/>
    </row>
    <row r="275" spans="1:29" ht="14.25" customHeight="1" x14ac:dyDescent="0.2">
      <c r="A275" s="116"/>
      <c r="B275" s="116"/>
      <c r="C275" s="116"/>
      <c r="D275" s="116"/>
      <c r="E275" s="116"/>
      <c r="F275" s="116"/>
      <c r="G275" s="116"/>
      <c r="H275" s="117"/>
      <c r="I275" s="116"/>
      <c r="J275" s="116"/>
      <c r="K275" s="116"/>
      <c r="L275" s="116"/>
      <c r="M275" s="116"/>
      <c r="N275" s="116"/>
      <c r="O275" s="116"/>
      <c r="P275" s="116"/>
      <c r="Q275" s="116"/>
      <c r="R275" s="116"/>
      <c r="S275" s="116"/>
      <c r="T275" s="116"/>
      <c r="U275" s="116"/>
      <c r="V275" s="116"/>
      <c r="W275" s="116"/>
      <c r="X275" s="116"/>
      <c r="Y275" s="116"/>
      <c r="Z275" s="116"/>
      <c r="AA275" s="116"/>
      <c r="AB275" s="116"/>
      <c r="AC275" s="116"/>
    </row>
    <row r="276" spans="1:29" ht="14.25" customHeight="1" x14ac:dyDescent="0.2">
      <c r="A276" s="116"/>
      <c r="B276" s="116"/>
      <c r="C276" s="116"/>
      <c r="D276" s="116"/>
      <c r="E276" s="116"/>
      <c r="F276" s="116"/>
      <c r="G276" s="116"/>
      <c r="H276" s="117"/>
      <c r="I276" s="116"/>
      <c r="J276" s="116"/>
      <c r="K276" s="116"/>
      <c r="L276" s="116"/>
      <c r="M276" s="116"/>
      <c r="N276" s="116"/>
      <c r="O276" s="116"/>
      <c r="P276" s="116"/>
      <c r="Q276" s="116"/>
      <c r="R276" s="116"/>
      <c r="S276" s="116"/>
      <c r="T276" s="116"/>
      <c r="U276" s="116"/>
      <c r="V276" s="116"/>
      <c r="W276" s="116"/>
      <c r="X276" s="116"/>
      <c r="Y276" s="116"/>
      <c r="Z276" s="116"/>
      <c r="AA276" s="116"/>
      <c r="AB276" s="116"/>
      <c r="AC276" s="116"/>
    </row>
    <row r="277" spans="1:29" ht="14.25" customHeight="1" x14ac:dyDescent="0.2">
      <c r="A277" s="116"/>
      <c r="B277" s="116"/>
      <c r="C277" s="116"/>
      <c r="D277" s="116"/>
      <c r="E277" s="116"/>
      <c r="F277" s="116"/>
      <c r="G277" s="116"/>
      <c r="H277" s="117"/>
      <c r="I277" s="116"/>
      <c r="J277" s="116"/>
      <c r="K277" s="116"/>
      <c r="L277" s="116"/>
      <c r="M277" s="116"/>
      <c r="N277" s="116"/>
      <c r="O277" s="116"/>
      <c r="P277" s="116"/>
      <c r="Q277" s="116"/>
      <c r="R277" s="116"/>
      <c r="S277" s="116"/>
      <c r="T277" s="116"/>
      <c r="U277" s="116"/>
      <c r="V277" s="116"/>
      <c r="W277" s="116"/>
      <c r="X277" s="116"/>
      <c r="Y277" s="116"/>
      <c r="Z277" s="116"/>
      <c r="AA277" s="116"/>
      <c r="AB277" s="116"/>
      <c r="AC277" s="116"/>
    </row>
    <row r="278" spans="1:29" ht="14.25" customHeight="1" x14ac:dyDescent="0.2">
      <c r="A278" s="116"/>
      <c r="B278" s="116"/>
      <c r="C278" s="116"/>
      <c r="D278" s="116"/>
      <c r="E278" s="116"/>
      <c r="F278" s="116"/>
      <c r="G278" s="116"/>
      <c r="H278" s="117"/>
      <c r="I278" s="116"/>
      <c r="J278" s="116"/>
      <c r="K278" s="116"/>
      <c r="L278" s="116"/>
      <c r="M278" s="116"/>
      <c r="N278" s="116"/>
      <c r="O278" s="116"/>
      <c r="P278" s="116"/>
      <c r="Q278" s="116"/>
      <c r="R278" s="116"/>
      <c r="S278" s="116"/>
      <c r="T278" s="116"/>
      <c r="U278" s="116"/>
      <c r="V278" s="116"/>
      <c r="W278" s="116"/>
      <c r="X278" s="116"/>
      <c r="Y278" s="116"/>
      <c r="Z278" s="116"/>
      <c r="AA278" s="116"/>
      <c r="AB278" s="116"/>
      <c r="AC278" s="116"/>
    </row>
    <row r="279" spans="1:29" ht="14.25" customHeight="1" x14ac:dyDescent="0.2">
      <c r="A279" s="116"/>
      <c r="B279" s="116"/>
      <c r="C279" s="116"/>
      <c r="D279" s="116"/>
      <c r="E279" s="116"/>
      <c r="F279" s="116"/>
      <c r="G279" s="116"/>
      <c r="H279" s="117"/>
      <c r="I279" s="116"/>
      <c r="J279" s="116"/>
      <c r="K279" s="116"/>
      <c r="L279" s="116"/>
      <c r="M279" s="116"/>
      <c r="N279" s="116"/>
      <c r="O279" s="116"/>
      <c r="P279" s="116"/>
      <c r="Q279" s="116"/>
      <c r="R279" s="116"/>
      <c r="S279" s="116"/>
      <c r="T279" s="116"/>
      <c r="U279" s="116"/>
      <c r="V279" s="116"/>
      <c r="W279" s="116"/>
      <c r="X279" s="116"/>
      <c r="Y279" s="116"/>
      <c r="Z279" s="116"/>
      <c r="AA279" s="116"/>
      <c r="AB279" s="116"/>
      <c r="AC279" s="116"/>
    </row>
    <row r="280" spans="1:29" ht="14.25" customHeight="1" x14ac:dyDescent="0.2">
      <c r="A280" s="116"/>
      <c r="B280" s="116"/>
      <c r="C280" s="116"/>
      <c r="D280" s="116"/>
      <c r="E280" s="116"/>
      <c r="F280" s="116"/>
      <c r="G280" s="116"/>
      <c r="H280" s="117"/>
      <c r="I280" s="116"/>
      <c r="J280" s="116"/>
      <c r="K280" s="116"/>
      <c r="L280" s="116"/>
      <c r="M280" s="116"/>
      <c r="N280" s="116"/>
      <c r="O280" s="116"/>
      <c r="P280" s="116"/>
      <c r="Q280" s="116"/>
      <c r="R280" s="116"/>
      <c r="S280" s="116"/>
      <c r="T280" s="116"/>
      <c r="U280" s="116"/>
      <c r="V280" s="116"/>
      <c r="W280" s="116"/>
      <c r="X280" s="116"/>
      <c r="Y280" s="116"/>
      <c r="Z280" s="116"/>
      <c r="AA280" s="116"/>
      <c r="AB280" s="116"/>
      <c r="AC280" s="116"/>
    </row>
    <row r="281" spans="1:29" ht="14.25" customHeight="1" x14ac:dyDescent="0.2">
      <c r="A281" s="116"/>
      <c r="B281" s="116"/>
      <c r="C281" s="116"/>
      <c r="D281" s="116"/>
      <c r="E281" s="116"/>
      <c r="F281" s="116"/>
      <c r="G281" s="116"/>
      <c r="H281" s="117"/>
      <c r="I281" s="116"/>
      <c r="J281" s="116"/>
      <c r="K281" s="116"/>
      <c r="L281" s="116"/>
      <c r="M281" s="116"/>
      <c r="N281" s="116"/>
      <c r="O281" s="116"/>
      <c r="P281" s="116"/>
      <c r="Q281" s="116"/>
      <c r="R281" s="116"/>
      <c r="S281" s="116"/>
      <c r="T281" s="116"/>
      <c r="U281" s="116"/>
      <c r="V281" s="116"/>
      <c r="W281" s="116"/>
      <c r="X281" s="116"/>
      <c r="Y281" s="116"/>
      <c r="Z281" s="116"/>
      <c r="AA281" s="116"/>
      <c r="AB281" s="116"/>
      <c r="AC281" s="116"/>
    </row>
    <row r="282" spans="1:29" ht="14.25" customHeight="1" x14ac:dyDescent="0.2">
      <c r="A282" s="116"/>
      <c r="B282" s="116"/>
      <c r="C282" s="116"/>
      <c r="D282" s="116"/>
      <c r="E282" s="116"/>
      <c r="F282" s="116"/>
      <c r="G282" s="116"/>
      <c r="H282" s="117"/>
      <c r="I282" s="116"/>
      <c r="J282" s="116"/>
      <c r="K282" s="116"/>
      <c r="L282" s="116"/>
      <c r="M282" s="116"/>
      <c r="N282" s="116"/>
      <c r="O282" s="116"/>
      <c r="P282" s="116"/>
      <c r="Q282" s="116"/>
      <c r="R282" s="116"/>
      <c r="S282" s="116"/>
      <c r="T282" s="116"/>
      <c r="U282" s="116"/>
      <c r="V282" s="116"/>
      <c r="W282" s="116"/>
      <c r="X282" s="116"/>
      <c r="Y282" s="116"/>
      <c r="Z282" s="116"/>
      <c r="AA282" s="116"/>
      <c r="AB282" s="116"/>
      <c r="AC282" s="116"/>
    </row>
    <row r="283" spans="1:29" ht="14.25" customHeight="1" x14ac:dyDescent="0.2">
      <c r="A283" s="116"/>
      <c r="B283" s="116"/>
      <c r="C283" s="116"/>
      <c r="D283" s="116"/>
      <c r="E283" s="116"/>
      <c r="F283" s="116"/>
      <c r="G283" s="116"/>
      <c r="H283" s="117"/>
      <c r="I283" s="116"/>
      <c r="J283" s="116"/>
      <c r="K283" s="116"/>
      <c r="L283" s="116"/>
      <c r="M283" s="116"/>
      <c r="N283" s="116"/>
      <c r="O283" s="116"/>
      <c r="P283" s="116"/>
      <c r="Q283" s="116"/>
      <c r="R283" s="116"/>
      <c r="S283" s="116"/>
      <c r="T283" s="116"/>
      <c r="U283" s="116"/>
      <c r="V283" s="116"/>
      <c r="W283" s="116"/>
      <c r="X283" s="116"/>
      <c r="Y283" s="116"/>
      <c r="Z283" s="116"/>
      <c r="AA283" s="116"/>
      <c r="AB283" s="116"/>
      <c r="AC283" s="116"/>
    </row>
    <row r="284" spans="1:29" ht="14.25" customHeight="1" x14ac:dyDescent="0.2">
      <c r="A284" s="116"/>
      <c r="B284" s="116"/>
      <c r="C284" s="116"/>
      <c r="D284" s="116"/>
      <c r="E284" s="116"/>
      <c r="F284" s="116"/>
      <c r="G284" s="116"/>
      <c r="H284" s="117"/>
      <c r="I284" s="116"/>
      <c r="J284" s="116"/>
      <c r="K284" s="116"/>
      <c r="L284" s="116"/>
      <c r="M284" s="116"/>
      <c r="N284" s="116"/>
      <c r="O284" s="116"/>
      <c r="P284" s="116"/>
      <c r="Q284" s="116"/>
      <c r="R284" s="116"/>
      <c r="S284" s="116"/>
      <c r="T284" s="116"/>
      <c r="U284" s="116"/>
      <c r="V284" s="116"/>
      <c r="W284" s="116"/>
      <c r="X284" s="116"/>
      <c r="Y284" s="116"/>
      <c r="Z284" s="116"/>
      <c r="AA284" s="116"/>
      <c r="AB284" s="116"/>
      <c r="AC284" s="116"/>
    </row>
    <row r="285" spans="1:29" ht="14.25" customHeight="1" x14ac:dyDescent="0.2">
      <c r="A285" s="116"/>
      <c r="B285" s="116"/>
      <c r="C285" s="116"/>
      <c r="D285" s="116"/>
      <c r="E285" s="116"/>
      <c r="F285" s="116"/>
      <c r="G285" s="116"/>
      <c r="H285" s="117"/>
      <c r="I285" s="116"/>
      <c r="J285" s="116"/>
      <c r="K285" s="116"/>
      <c r="L285" s="116"/>
      <c r="M285" s="116"/>
      <c r="N285" s="116"/>
      <c r="O285" s="116"/>
      <c r="P285" s="116"/>
      <c r="Q285" s="116"/>
      <c r="R285" s="116"/>
      <c r="S285" s="116"/>
      <c r="T285" s="116"/>
      <c r="U285" s="116"/>
      <c r="V285" s="116"/>
      <c r="W285" s="116"/>
      <c r="X285" s="116"/>
      <c r="Y285" s="116"/>
      <c r="Z285" s="116"/>
      <c r="AA285" s="116"/>
      <c r="AB285" s="116"/>
      <c r="AC285" s="116"/>
    </row>
    <row r="286" spans="1:29" ht="14.25" customHeight="1" x14ac:dyDescent="0.2">
      <c r="A286" s="116"/>
      <c r="B286" s="116"/>
      <c r="C286" s="116"/>
      <c r="D286" s="116"/>
      <c r="E286" s="116"/>
      <c r="F286" s="116"/>
      <c r="G286" s="116"/>
      <c r="H286" s="117"/>
      <c r="I286" s="116"/>
      <c r="J286" s="116"/>
      <c r="K286" s="116"/>
      <c r="L286" s="116"/>
      <c r="M286" s="116"/>
      <c r="N286" s="116"/>
      <c r="O286" s="116"/>
      <c r="P286" s="116"/>
      <c r="Q286" s="116"/>
      <c r="R286" s="116"/>
      <c r="S286" s="116"/>
      <c r="T286" s="116"/>
      <c r="U286" s="116"/>
      <c r="V286" s="116"/>
      <c r="W286" s="116"/>
      <c r="X286" s="116"/>
      <c r="Y286" s="116"/>
      <c r="Z286" s="116"/>
      <c r="AA286" s="116"/>
      <c r="AB286" s="116"/>
      <c r="AC286" s="116"/>
    </row>
    <row r="287" spans="1:29" ht="14.25" customHeight="1" x14ac:dyDescent="0.2">
      <c r="A287" s="116"/>
      <c r="B287" s="116"/>
      <c r="C287" s="116"/>
      <c r="D287" s="116"/>
      <c r="E287" s="116"/>
      <c r="F287" s="116"/>
      <c r="G287" s="116"/>
      <c r="H287" s="117"/>
      <c r="I287" s="116"/>
      <c r="J287" s="116"/>
      <c r="K287" s="116"/>
      <c r="L287" s="116"/>
      <c r="M287" s="116"/>
      <c r="N287" s="116"/>
      <c r="O287" s="116"/>
      <c r="P287" s="116"/>
      <c r="Q287" s="116"/>
      <c r="R287" s="116"/>
      <c r="S287" s="116"/>
      <c r="T287" s="116"/>
      <c r="U287" s="116"/>
      <c r="V287" s="116"/>
      <c r="W287" s="116"/>
      <c r="X287" s="116"/>
      <c r="Y287" s="116"/>
      <c r="Z287" s="116"/>
      <c r="AA287" s="116"/>
      <c r="AB287" s="116"/>
      <c r="AC287" s="116"/>
    </row>
    <row r="288" spans="1:29" ht="14.25" customHeight="1" x14ac:dyDescent="0.2">
      <c r="A288" s="116"/>
      <c r="B288" s="116"/>
      <c r="C288" s="116"/>
      <c r="D288" s="116"/>
      <c r="E288" s="116"/>
      <c r="F288" s="116"/>
      <c r="G288" s="116"/>
      <c r="H288" s="117"/>
      <c r="I288" s="116"/>
      <c r="J288" s="116"/>
      <c r="K288" s="116"/>
      <c r="L288" s="116"/>
      <c r="M288" s="116"/>
      <c r="N288" s="116"/>
      <c r="O288" s="116"/>
      <c r="P288" s="116"/>
      <c r="Q288" s="116"/>
      <c r="R288" s="116"/>
      <c r="S288" s="116"/>
      <c r="T288" s="116"/>
      <c r="U288" s="116"/>
      <c r="V288" s="116"/>
      <c r="W288" s="116"/>
      <c r="X288" s="116"/>
      <c r="Y288" s="116"/>
      <c r="Z288" s="116"/>
      <c r="AA288" s="116"/>
      <c r="AB288" s="116"/>
      <c r="AC288" s="116"/>
    </row>
    <row r="289" spans="1:29" ht="14.25" customHeight="1" x14ac:dyDescent="0.2">
      <c r="A289" s="116"/>
      <c r="B289" s="116"/>
      <c r="C289" s="116"/>
      <c r="D289" s="116"/>
      <c r="E289" s="116"/>
      <c r="F289" s="116"/>
      <c r="G289" s="116"/>
      <c r="H289" s="117"/>
      <c r="I289" s="116"/>
      <c r="J289" s="116"/>
      <c r="K289" s="116"/>
      <c r="L289" s="116"/>
      <c r="M289" s="116"/>
      <c r="N289" s="116"/>
      <c r="O289" s="116"/>
      <c r="P289" s="116"/>
      <c r="Q289" s="116"/>
      <c r="R289" s="116"/>
      <c r="S289" s="116"/>
      <c r="T289" s="116"/>
      <c r="U289" s="116"/>
      <c r="V289" s="116"/>
      <c r="W289" s="116"/>
      <c r="X289" s="116"/>
      <c r="Y289" s="116"/>
      <c r="Z289" s="116"/>
      <c r="AA289" s="116"/>
      <c r="AB289" s="116"/>
      <c r="AC289" s="116"/>
    </row>
    <row r="290" spans="1:29" ht="14.25" customHeight="1" x14ac:dyDescent="0.2">
      <c r="A290" s="116"/>
      <c r="B290" s="116"/>
      <c r="C290" s="116"/>
      <c r="D290" s="116"/>
      <c r="E290" s="116"/>
      <c r="F290" s="116"/>
      <c r="G290" s="116"/>
      <c r="H290" s="117"/>
      <c r="I290" s="116"/>
      <c r="J290" s="116"/>
      <c r="K290" s="116"/>
      <c r="L290" s="116"/>
      <c r="M290" s="116"/>
      <c r="N290" s="116"/>
      <c r="O290" s="116"/>
      <c r="P290" s="116"/>
      <c r="Q290" s="116"/>
      <c r="R290" s="116"/>
      <c r="S290" s="116"/>
      <c r="T290" s="116"/>
      <c r="U290" s="116"/>
      <c r="V290" s="116"/>
      <c r="W290" s="116"/>
      <c r="X290" s="116"/>
      <c r="Y290" s="116"/>
      <c r="Z290" s="116"/>
      <c r="AA290" s="116"/>
      <c r="AB290" s="116"/>
      <c r="AC290" s="116"/>
    </row>
    <row r="291" spans="1:29" ht="14.25" customHeight="1" x14ac:dyDescent="0.2">
      <c r="A291" s="116"/>
      <c r="B291" s="116"/>
      <c r="C291" s="116"/>
      <c r="D291" s="116"/>
      <c r="E291" s="116"/>
      <c r="F291" s="116"/>
      <c r="G291" s="116"/>
      <c r="H291" s="117"/>
      <c r="I291" s="116"/>
      <c r="J291" s="116"/>
      <c r="K291" s="116"/>
      <c r="L291" s="116"/>
      <c r="M291" s="116"/>
      <c r="N291" s="116"/>
      <c r="O291" s="116"/>
      <c r="P291" s="116"/>
      <c r="Q291" s="116"/>
      <c r="R291" s="116"/>
      <c r="S291" s="116"/>
      <c r="T291" s="116"/>
      <c r="U291" s="116"/>
      <c r="V291" s="116"/>
      <c r="W291" s="116"/>
      <c r="X291" s="116"/>
      <c r="Y291" s="116"/>
      <c r="Z291" s="116"/>
      <c r="AA291" s="116"/>
      <c r="AB291" s="116"/>
      <c r="AC291" s="116"/>
    </row>
    <row r="292" spans="1:29" ht="14.25" customHeight="1" x14ac:dyDescent="0.2">
      <c r="A292" s="116"/>
      <c r="B292" s="116"/>
      <c r="C292" s="116"/>
      <c r="D292" s="116"/>
      <c r="E292" s="116"/>
      <c r="F292" s="116"/>
      <c r="G292" s="116"/>
      <c r="H292" s="117"/>
      <c r="I292" s="116"/>
      <c r="J292" s="116"/>
      <c r="K292" s="116"/>
      <c r="L292" s="116"/>
      <c r="M292" s="116"/>
      <c r="N292" s="116"/>
      <c r="O292" s="116"/>
      <c r="P292" s="116"/>
      <c r="Q292" s="116"/>
      <c r="R292" s="116"/>
      <c r="S292" s="116"/>
      <c r="T292" s="116"/>
      <c r="U292" s="116"/>
      <c r="V292" s="116"/>
      <c r="W292" s="116"/>
      <c r="X292" s="116"/>
      <c r="Y292" s="116"/>
      <c r="Z292" s="116"/>
      <c r="AA292" s="116"/>
      <c r="AB292" s="116"/>
      <c r="AC292" s="116"/>
    </row>
    <row r="293" spans="1:29" ht="14.25" customHeight="1" x14ac:dyDescent="0.2">
      <c r="A293" s="116"/>
      <c r="B293" s="116"/>
      <c r="C293" s="116"/>
      <c r="D293" s="116"/>
      <c r="E293" s="116"/>
      <c r="F293" s="116"/>
      <c r="G293" s="116"/>
      <c r="H293" s="117"/>
      <c r="I293" s="116"/>
      <c r="J293" s="116"/>
      <c r="K293" s="116"/>
      <c r="L293" s="116"/>
      <c r="M293" s="116"/>
      <c r="N293" s="116"/>
      <c r="O293" s="116"/>
      <c r="P293" s="116"/>
      <c r="Q293" s="116"/>
      <c r="R293" s="116"/>
      <c r="S293" s="116"/>
      <c r="T293" s="116"/>
      <c r="U293" s="116"/>
      <c r="V293" s="116"/>
      <c r="W293" s="116"/>
      <c r="X293" s="116"/>
      <c r="Y293" s="116"/>
      <c r="Z293" s="116"/>
      <c r="AA293" s="116"/>
      <c r="AB293" s="116"/>
      <c r="AC293" s="116"/>
    </row>
    <row r="294" spans="1:29" ht="14.25" customHeight="1" x14ac:dyDescent="0.2">
      <c r="A294" s="116"/>
      <c r="B294" s="116"/>
      <c r="C294" s="116"/>
      <c r="D294" s="116"/>
      <c r="E294" s="116"/>
      <c r="F294" s="116"/>
      <c r="G294" s="116"/>
      <c r="H294" s="117"/>
      <c r="I294" s="116"/>
      <c r="J294" s="116"/>
      <c r="K294" s="116"/>
      <c r="L294" s="116"/>
      <c r="M294" s="116"/>
      <c r="N294" s="116"/>
      <c r="O294" s="116"/>
      <c r="P294" s="116"/>
      <c r="Q294" s="116"/>
      <c r="R294" s="116"/>
      <c r="S294" s="116"/>
      <c r="T294" s="116"/>
      <c r="U294" s="116"/>
      <c r="V294" s="116"/>
      <c r="W294" s="116"/>
      <c r="X294" s="116"/>
      <c r="Y294" s="116"/>
      <c r="Z294" s="116"/>
      <c r="AA294" s="116"/>
      <c r="AB294" s="116"/>
      <c r="AC294" s="116"/>
    </row>
    <row r="295" spans="1:29" ht="14.25" customHeight="1" x14ac:dyDescent="0.2">
      <c r="A295" s="116"/>
      <c r="B295" s="116"/>
      <c r="C295" s="116"/>
      <c r="D295" s="116"/>
      <c r="E295" s="116"/>
      <c r="F295" s="116"/>
      <c r="G295" s="116"/>
      <c r="H295" s="117"/>
      <c r="I295" s="116"/>
      <c r="J295" s="116"/>
      <c r="K295" s="116"/>
      <c r="L295" s="116"/>
      <c r="M295" s="116"/>
      <c r="N295" s="116"/>
      <c r="O295" s="116"/>
      <c r="P295" s="116"/>
      <c r="Q295" s="116"/>
      <c r="R295" s="116"/>
      <c r="S295" s="116"/>
      <c r="T295" s="116"/>
      <c r="U295" s="116"/>
      <c r="V295" s="116"/>
      <c r="W295" s="116"/>
      <c r="X295" s="116"/>
      <c r="Y295" s="116"/>
      <c r="Z295" s="116"/>
      <c r="AA295" s="116"/>
      <c r="AB295" s="116"/>
      <c r="AC295" s="116"/>
    </row>
    <row r="296" spans="1:29" ht="14.25" customHeight="1" x14ac:dyDescent="0.2">
      <c r="A296" s="116"/>
      <c r="B296" s="116"/>
      <c r="C296" s="116"/>
      <c r="D296" s="116"/>
      <c r="E296" s="116"/>
      <c r="F296" s="116"/>
      <c r="G296" s="116"/>
      <c r="H296" s="117"/>
      <c r="I296" s="116"/>
      <c r="J296" s="116"/>
      <c r="K296" s="116"/>
      <c r="L296" s="116"/>
      <c r="M296" s="116"/>
      <c r="N296" s="116"/>
      <c r="O296" s="116"/>
      <c r="P296" s="116"/>
      <c r="Q296" s="116"/>
      <c r="R296" s="116"/>
      <c r="S296" s="116"/>
      <c r="T296" s="116"/>
      <c r="U296" s="116"/>
      <c r="V296" s="116"/>
      <c r="W296" s="116"/>
      <c r="X296" s="116"/>
      <c r="Y296" s="116"/>
      <c r="Z296" s="116"/>
      <c r="AA296" s="116"/>
      <c r="AB296" s="116"/>
      <c r="AC296" s="116"/>
    </row>
    <row r="297" spans="1:29" ht="14.25" customHeight="1" x14ac:dyDescent="0.2">
      <c r="A297" s="116"/>
      <c r="B297" s="116"/>
      <c r="C297" s="116"/>
      <c r="D297" s="116"/>
      <c r="E297" s="116"/>
      <c r="F297" s="116"/>
      <c r="G297" s="116"/>
      <c r="H297" s="117"/>
      <c r="I297" s="116"/>
      <c r="J297" s="116"/>
      <c r="K297" s="116"/>
      <c r="L297" s="116"/>
      <c r="M297" s="116"/>
      <c r="N297" s="116"/>
      <c r="O297" s="116"/>
      <c r="P297" s="116"/>
      <c r="Q297" s="116"/>
      <c r="R297" s="116"/>
      <c r="S297" s="116"/>
      <c r="T297" s="116"/>
      <c r="U297" s="116"/>
      <c r="V297" s="116"/>
      <c r="W297" s="116"/>
      <c r="X297" s="116"/>
      <c r="Y297" s="116"/>
      <c r="Z297" s="116"/>
      <c r="AA297" s="116"/>
      <c r="AB297" s="116"/>
      <c r="AC297" s="116"/>
    </row>
    <row r="298" spans="1:29" ht="14.25" customHeight="1" x14ac:dyDescent="0.2">
      <c r="A298" s="116"/>
      <c r="B298" s="116"/>
      <c r="C298" s="116"/>
      <c r="D298" s="116"/>
      <c r="E298" s="116"/>
      <c r="F298" s="116"/>
      <c r="G298" s="116"/>
      <c r="H298" s="117"/>
      <c r="I298" s="116"/>
      <c r="J298" s="116"/>
      <c r="K298" s="116"/>
      <c r="L298" s="116"/>
      <c r="M298" s="116"/>
      <c r="N298" s="116"/>
      <c r="O298" s="116"/>
      <c r="P298" s="116"/>
      <c r="Q298" s="116"/>
      <c r="R298" s="116"/>
      <c r="S298" s="116"/>
      <c r="T298" s="116"/>
      <c r="U298" s="116"/>
      <c r="V298" s="116"/>
      <c r="W298" s="116"/>
      <c r="X298" s="116"/>
      <c r="Y298" s="116"/>
      <c r="Z298" s="116"/>
      <c r="AA298" s="116"/>
      <c r="AB298" s="116"/>
      <c r="AC298" s="116"/>
    </row>
    <row r="299" spans="1:29" ht="14.25" customHeight="1" x14ac:dyDescent="0.2">
      <c r="A299" s="116"/>
      <c r="B299" s="116"/>
      <c r="C299" s="116"/>
      <c r="D299" s="116"/>
      <c r="E299" s="116"/>
      <c r="F299" s="116"/>
      <c r="G299" s="116"/>
      <c r="H299" s="117"/>
      <c r="I299" s="116"/>
      <c r="J299" s="116"/>
      <c r="K299" s="116"/>
      <c r="L299" s="116"/>
      <c r="M299" s="116"/>
      <c r="N299" s="116"/>
      <c r="O299" s="116"/>
      <c r="P299" s="116"/>
      <c r="Q299" s="116"/>
      <c r="R299" s="116"/>
      <c r="S299" s="116"/>
      <c r="T299" s="116"/>
      <c r="U299" s="116"/>
      <c r="V299" s="116"/>
      <c r="W299" s="116"/>
      <c r="X299" s="116"/>
      <c r="Y299" s="116"/>
      <c r="Z299" s="116"/>
      <c r="AA299" s="116"/>
      <c r="AB299" s="116"/>
      <c r="AC299" s="116"/>
    </row>
    <row r="300" spans="1:29" ht="14.25" customHeight="1" x14ac:dyDescent="0.2">
      <c r="A300" s="116"/>
      <c r="B300" s="116"/>
      <c r="C300" s="116"/>
      <c r="D300" s="116"/>
      <c r="E300" s="116"/>
      <c r="F300" s="116"/>
      <c r="G300" s="116"/>
      <c r="H300" s="117"/>
      <c r="I300" s="116"/>
      <c r="J300" s="116"/>
      <c r="K300" s="116"/>
      <c r="L300" s="116"/>
      <c r="M300" s="116"/>
      <c r="N300" s="116"/>
      <c r="O300" s="116"/>
      <c r="P300" s="116"/>
      <c r="Q300" s="116"/>
      <c r="R300" s="116"/>
      <c r="S300" s="116"/>
      <c r="T300" s="116"/>
      <c r="U300" s="116"/>
      <c r="V300" s="116"/>
      <c r="W300" s="116"/>
      <c r="X300" s="116"/>
      <c r="Y300" s="116"/>
      <c r="Z300" s="116"/>
      <c r="AA300" s="116"/>
      <c r="AB300" s="116"/>
      <c r="AC300" s="116"/>
    </row>
    <row r="301" spans="1:29" ht="14.25" customHeight="1" x14ac:dyDescent="0.2">
      <c r="A301" s="116"/>
      <c r="B301" s="116"/>
      <c r="C301" s="116"/>
      <c r="D301" s="116"/>
      <c r="E301" s="116"/>
      <c r="F301" s="116"/>
      <c r="G301" s="116"/>
      <c r="H301" s="117"/>
      <c r="I301" s="116"/>
      <c r="J301" s="116"/>
      <c r="K301" s="116"/>
      <c r="L301" s="116"/>
      <c r="M301" s="116"/>
      <c r="N301" s="116"/>
      <c r="O301" s="116"/>
      <c r="P301" s="116"/>
      <c r="Q301" s="116"/>
      <c r="R301" s="116"/>
      <c r="S301" s="116"/>
      <c r="T301" s="116"/>
      <c r="U301" s="116"/>
      <c r="V301" s="116"/>
      <c r="W301" s="116"/>
      <c r="X301" s="116"/>
      <c r="Y301" s="116"/>
      <c r="Z301" s="116"/>
      <c r="AA301" s="116"/>
      <c r="AB301" s="116"/>
      <c r="AC301" s="116"/>
    </row>
    <row r="302" spans="1:29" ht="14.25" customHeight="1" x14ac:dyDescent="0.2">
      <c r="A302" s="116"/>
      <c r="B302" s="116"/>
      <c r="C302" s="116"/>
      <c r="D302" s="116"/>
      <c r="E302" s="116"/>
      <c r="F302" s="116"/>
      <c r="G302" s="116"/>
      <c r="H302" s="117"/>
      <c r="I302" s="116"/>
      <c r="J302" s="116"/>
      <c r="K302" s="116"/>
      <c r="L302" s="116"/>
      <c r="M302" s="116"/>
      <c r="N302" s="116"/>
      <c r="O302" s="116"/>
      <c r="P302" s="116"/>
      <c r="Q302" s="116"/>
      <c r="R302" s="116"/>
      <c r="S302" s="116"/>
      <c r="T302" s="116"/>
      <c r="U302" s="116"/>
      <c r="V302" s="116"/>
      <c r="W302" s="116"/>
      <c r="X302" s="116"/>
      <c r="Y302" s="116"/>
      <c r="Z302" s="116"/>
      <c r="AA302" s="116"/>
      <c r="AB302" s="116"/>
      <c r="AC302" s="116"/>
    </row>
    <row r="303" spans="1:29" ht="14.25" customHeight="1" x14ac:dyDescent="0.2">
      <c r="A303" s="116"/>
      <c r="B303" s="116"/>
      <c r="C303" s="116"/>
      <c r="D303" s="116"/>
      <c r="E303" s="116"/>
      <c r="F303" s="116"/>
      <c r="G303" s="116"/>
      <c r="H303" s="117"/>
      <c r="I303" s="116"/>
      <c r="J303" s="116"/>
      <c r="K303" s="116"/>
      <c r="L303" s="116"/>
      <c r="M303" s="116"/>
      <c r="N303" s="116"/>
      <c r="O303" s="116"/>
      <c r="P303" s="116"/>
      <c r="Q303" s="116"/>
      <c r="R303" s="116"/>
      <c r="S303" s="116"/>
      <c r="T303" s="116"/>
      <c r="U303" s="116"/>
      <c r="V303" s="116"/>
      <c r="W303" s="116"/>
      <c r="X303" s="116"/>
      <c r="Y303" s="116"/>
      <c r="Z303" s="116"/>
      <c r="AA303" s="116"/>
      <c r="AB303" s="116"/>
      <c r="AC303" s="116"/>
    </row>
    <row r="304" spans="1:29" ht="14.25" customHeight="1" x14ac:dyDescent="0.2">
      <c r="A304" s="116"/>
      <c r="B304" s="116"/>
      <c r="C304" s="116"/>
      <c r="D304" s="116"/>
      <c r="E304" s="116"/>
      <c r="F304" s="116"/>
      <c r="G304" s="116"/>
      <c r="H304" s="117"/>
      <c r="I304" s="116"/>
      <c r="J304" s="116"/>
      <c r="K304" s="116"/>
      <c r="L304" s="116"/>
      <c r="M304" s="116"/>
      <c r="N304" s="116"/>
      <c r="O304" s="116"/>
      <c r="P304" s="116"/>
      <c r="Q304" s="116"/>
      <c r="R304" s="116"/>
      <c r="S304" s="116"/>
      <c r="T304" s="116"/>
      <c r="U304" s="116"/>
      <c r="V304" s="116"/>
      <c r="W304" s="116"/>
      <c r="X304" s="116"/>
      <c r="Y304" s="116"/>
      <c r="Z304" s="116"/>
      <c r="AA304" s="116"/>
      <c r="AB304" s="116"/>
      <c r="AC304" s="116"/>
    </row>
    <row r="305" spans="1:29" ht="14.25" customHeight="1" x14ac:dyDescent="0.2">
      <c r="A305" s="116"/>
      <c r="B305" s="116"/>
      <c r="C305" s="116"/>
      <c r="D305" s="116"/>
      <c r="E305" s="116"/>
      <c r="F305" s="116"/>
      <c r="G305" s="116"/>
      <c r="H305" s="117"/>
      <c r="I305" s="116"/>
      <c r="J305" s="116"/>
      <c r="K305" s="116"/>
      <c r="L305" s="116"/>
      <c r="M305" s="116"/>
      <c r="N305" s="116"/>
      <c r="O305" s="116"/>
      <c r="P305" s="116"/>
      <c r="Q305" s="116"/>
      <c r="R305" s="116"/>
      <c r="S305" s="116"/>
      <c r="T305" s="116"/>
      <c r="U305" s="116"/>
      <c r="V305" s="116"/>
      <c r="W305" s="116"/>
      <c r="X305" s="116"/>
      <c r="Y305" s="116"/>
      <c r="Z305" s="116"/>
      <c r="AA305" s="116"/>
      <c r="AB305" s="116"/>
      <c r="AC305" s="116"/>
    </row>
    <row r="306" spans="1:29" ht="14.25" customHeight="1" x14ac:dyDescent="0.2">
      <c r="A306" s="116"/>
      <c r="B306" s="116"/>
      <c r="C306" s="116"/>
      <c r="D306" s="116"/>
      <c r="E306" s="116"/>
      <c r="F306" s="116"/>
      <c r="G306" s="116"/>
      <c r="H306" s="117"/>
      <c r="I306" s="116"/>
      <c r="J306" s="116"/>
      <c r="K306" s="116"/>
      <c r="L306" s="116"/>
      <c r="M306" s="116"/>
      <c r="N306" s="116"/>
      <c r="O306" s="116"/>
      <c r="P306" s="116"/>
      <c r="Q306" s="116"/>
      <c r="R306" s="116"/>
      <c r="S306" s="116"/>
      <c r="T306" s="116"/>
      <c r="U306" s="116"/>
      <c r="V306" s="116"/>
      <c r="W306" s="116"/>
      <c r="X306" s="116"/>
      <c r="Y306" s="116"/>
      <c r="Z306" s="116"/>
      <c r="AA306" s="116"/>
      <c r="AB306" s="116"/>
      <c r="AC306" s="116"/>
    </row>
    <row r="307" spans="1:29" ht="14.25" customHeight="1" x14ac:dyDescent="0.2">
      <c r="A307" s="116"/>
      <c r="B307" s="116"/>
      <c r="C307" s="116"/>
      <c r="D307" s="116"/>
      <c r="E307" s="116"/>
      <c r="F307" s="116"/>
      <c r="G307" s="116"/>
      <c r="H307" s="117"/>
      <c r="I307" s="116"/>
      <c r="J307" s="116"/>
      <c r="K307" s="116"/>
      <c r="L307" s="116"/>
      <c r="M307" s="116"/>
      <c r="N307" s="116"/>
      <c r="O307" s="116"/>
      <c r="P307" s="116"/>
      <c r="Q307" s="116"/>
      <c r="R307" s="116"/>
      <c r="S307" s="116"/>
      <c r="T307" s="116"/>
      <c r="U307" s="116"/>
      <c r="V307" s="116"/>
      <c r="W307" s="116"/>
      <c r="X307" s="116"/>
      <c r="Y307" s="116"/>
      <c r="Z307" s="116"/>
      <c r="AA307" s="116"/>
      <c r="AB307" s="116"/>
      <c r="AC307" s="116"/>
    </row>
    <row r="308" spans="1:29" ht="14.25" customHeight="1" x14ac:dyDescent="0.2">
      <c r="A308" s="116"/>
      <c r="B308" s="116"/>
      <c r="C308" s="116"/>
      <c r="D308" s="116"/>
      <c r="E308" s="116"/>
      <c r="F308" s="116"/>
      <c r="G308" s="116"/>
      <c r="H308" s="117"/>
      <c r="I308" s="116"/>
      <c r="J308" s="116"/>
      <c r="K308" s="116"/>
      <c r="L308" s="116"/>
      <c r="M308" s="116"/>
      <c r="N308" s="116"/>
      <c r="O308" s="116"/>
      <c r="P308" s="116"/>
      <c r="Q308" s="116"/>
      <c r="R308" s="116"/>
      <c r="S308" s="116"/>
      <c r="T308" s="116"/>
      <c r="U308" s="116"/>
      <c r="V308" s="116"/>
      <c r="W308" s="116"/>
      <c r="X308" s="116"/>
      <c r="Y308" s="116"/>
      <c r="Z308" s="116"/>
      <c r="AA308" s="116"/>
      <c r="AB308" s="116"/>
      <c r="AC308" s="116"/>
    </row>
    <row r="309" spans="1:29" ht="14.25" customHeight="1" x14ac:dyDescent="0.2">
      <c r="A309" s="116"/>
      <c r="B309" s="116"/>
      <c r="C309" s="116"/>
      <c r="D309" s="116"/>
      <c r="E309" s="116"/>
      <c r="F309" s="116"/>
      <c r="G309" s="116"/>
      <c r="H309" s="117"/>
      <c r="I309" s="116"/>
      <c r="J309" s="116"/>
      <c r="K309" s="116"/>
      <c r="L309" s="116"/>
      <c r="M309" s="116"/>
      <c r="N309" s="116"/>
      <c r="O309" s="116"/>
      <c r="P309" s="116"/>
      <c r="Q309" s="116"/>
      <c r="R309" s="116"/>
      <c r="S309" s="116"/>
      <c r="T309" s="116"/>
      <c r="U309" s="116"/>
      <c r="V309" s="116"/>
      <c r="W309" s="116"/>
      <c r="X309" s="116"/>
      <c r="Y309" s="116"/>
      <c r="Z309" s="116"/>
      <c r="AA309" s="116"/>
      <c r="AB309" s="116"/>
      <c r="AC309" s="116"/>
    </row>
    <row r="310" spans="1:29" ht="14.25" customHeight="1" x14ac:dyDescent="0.2">
      <c r="A310" s="116"/>
      <c r="B310" s="116"/>
      <c r="C310" s="116"/>
      <c r="D310" s="116"/>
      <c r="E310" s="116"/>
      <c r="F310" s="116"/>
      <c r="G310" s="116"/>
      <c r="H310" s="117"/>
      <c r="I310" s="116"/>
      <c r="J310" s="116"/>
      <c r="K310" s="116"/>
      <c r="L310" s="116"/>
      <c r="M310" s="116"/>
      <c r="N310" s="116"/>
      <c r="O310" s="116"/>
      <c r="P310" s="116"/>
      <c r="Q310" s="116"/>
      <c r="R310" s="116"/>
      <c r="S310" s="116"/>
      <c r="T310" s="116"/>
      <c r="U310" s="116"/>
      <c r="V310" s="116"/>
      <c r="W310" s="116"/>
      <c r="X310" s="116"/>
      <c r="Y310" s="116"/>
      <c r="Z310" s="116"/>
      <c r="AA310" s="116"/>
      <c r="AB310" s="116"/>
      <c r="AC310" s="116"/>
    </row>
    <row r="311" spans="1:29" ht="14.25" customHeight="1" x14ac:dyDescent="0.2">
      <c r="A311" s="116"/>
      <c r="B311" s="116"/>
      <c r="C311" s="116"/>
      <c r="D311" s="116"/>
      <c r="E311" s="116"/>
      <c r="F311" s="116"/>
      <c r="G311" s="116"/>
      <c r="H311" s="117"/>
      <c r="I311" s="116"/>
      <c r="J311" s="116"/>
      <c r="K311" s="116"/>
      <c r="L311" s="116"/>
      <c r="M311" s="116"/>
      <c r="N311" s="116"/>
      <c r="O311" s="116"/>
      <c r="P311" s="116"/>
      <c r="Q311" s="116"/>
      <c r="R311" s="116"/>
      <c r="S311" s="116"/>
      <c r="T311" s="116"/>
      <c r="U311" s="116"/>
      <c r="V311" s="116"/>
      <c r="W311" s="116"/>
      <c r="X311" s="116"/>
      <c r="Y311" s="116"/>
      <c r="Z311" s="116"/>
      <c r="AA311" s="116"/>
      <c r="AB311" s="116"/>
      <c r="AC311" s="116"/>
    </row>
    <row r="312" spans="1:29" ht="14.25" customHeight="1" x14ac:dyDescent="0.2">
      <c r="A312" s="116"/>
      <c r="B312" s="116"/>
      <c r="C312" s="116"/>
      <c r="D312" s="116"/>
      <c r="E312" s="116"/>
      <c r="F312" s="116"/>
      <c r="G312" s="116"/>
      <c r="H312" s="117"/>
      <c r="I312" s="116"/>
      <c r="J312" s="116"/>
      <c r="K312" s="116"/>
      <c r="L312" s="116"/>
      <c r="M312" s="116"/>
      <c r="N312" s="116"/>
      <c r="O312" s="116"/>
      <c r="P312" s="116"/>
      <c r="Q312" s="116"/>
      <c r="R312" s="116"/>
      <c r="S312" s="116"/>
      <c r="T312" s="116"/>
      <c r="U312" s="116"/>
      <c r="V312" s="116"/>
      <c r="W312" s="116"/>
      <c r="X312" s="116"/>
      <c r="Y312" s="116"/>
      <c r="Z312" s="116"/>
      <c r="AA312" s="116"/>
      <c r="AB312" s="116"/>
      <c r="AC312" s="116"/>
    </row>
    <row r="313" spans="1:29" ht="14.25" customHeight="1" x14ac:dyDescent="0.2">
      <c r="A313" s="116"/>
      <c r="B313" s="116"/>
      <c r="C313" s="116"/>
      <c r="D313" s="116"/>
      <c r="E313" s="116"/>
      <c r="F313" s="116"/>
      <c r="G313" s="116"/>
      <c r="H313" s="117"/>
      <c r="I313" s="116"/>
      <c r="J313" s="116"/>
      <c r="K313" s="116"/>
      <c r="L313" s="116"/>
      <c r="M313" s="116"/>
      <c r="N313" s="116"/>
      <c r="O313" s="116"/>
      <c r="P313" s="116"/>
      <c r="Q313" s="116"/>
      <c r="R313" s="116"/>
      <c r="S313" s="116"/>
      <c r="T313" s="116"/>
      <c r="U313" s="116"/>
      <c r="V313" s="116"/>
      <c r="W313" s="116"/>
      <c r="X313" s="116"/>
      <c r="Y313" s="116"/>
      <c r="Z313" s="116"/>
      <c r="AA313" s="116"/>
      <c r="AB313" s="116"/>
      <c r="AC313" s="116"/>
    </row>
    <row r="314" spans="1:29" ht="14.25" customHeight="1" x14ac:dyDescent="0.2">
      <c r="A314" s="116"/>
      <c r="B314" s="116"/>
      <c r="C314" s="116"/>
      <c r="D314" s="116"/>
      <c r="E314" s="116"/>
      <c r="F314" s="116"/>
      <c r="G314" s="116"/>
      <c r="H314" s="117"/>
      <c r="I314" s="116"/>
      <c r="J314" s="116"/>
      <c r="K314" s="116"/>
      <c r="L314" s="116"/>
      <c r="M314" s="116"/>
      <c r="N314" s="116"/>
      <c r="O314" s="116"/>
      <c r="P314" s="116"/>
      <c r="Q314" s="116"/>
      <c r="R314" s="116"/>
      <c r="S314" s="116"/>
      <c r="T314" s="116"/>
      <c r="U314" s="116"/>
      <c r="V314" s="116"/>
      <c r="W314" s="116"/>
      <c r="X314" s="116"/>
      <c r="Y314" s="116"/>
      <c r="Z314" s="116"/>
      <c r="AA314" s="116"/>
      <c r="AB314" s="116"/>
      <c r="AC314" s="116"/>
    </row>
    <row r="315" spans="1:29" ht="14.25" customHeight="1" x14ac:dyDescent="0.2">
      <c r="A315" s="116"/>
      <c r="B315" s="116"/>
      <c r="C315" s="116"/>
      <c r="D315" s="116"/>
      <c r="E315" s="116"/>
      <c r="F315" s="116"/>
      <c r="G315" s="116"/>
      <c r="H315" s="117"/>
      <c r="I315" s="116"/>
      <c r="J315" s="116"/>
      <c r="K315" s="116"/>
      <c r="L315" s="116"/>
      <c r="M315" s="116"/>
      <c r="N315" s="116"/>
      <c r="O315" s="116"/>
      <c r="P315" s="116"/>
      <c r="Q315" s="116"/>
      <c r="R315" s="116"/>
      <c r="S315" s="116"/>
      <c r="T315" s="116"/>
      <c r="U315" s="116"/>
      <c r="V315" s="116"/>
      <c r="W315" s="116"/>
      <c r="X315" s="116"/>
      <c r="Y315" s="116"/>
      <c r="Z315" s="116"/>
      <c r="AA315" s="116"/>
      <c r="AB315" s="116"/>
      <c r="AC315" s="116"/>
    </row>
    <row r="316" spans="1:29" ht="14.25" customHeight="1" x14ac:dyDescent="0.2">
      <c r="A316" s="116"/>
      <c r="B316" s="116"/>
      <c r="C316" s="116"/>
      <c r="D316" s="116"/>
      <c r="E316" s="116"/>
      <c r="F316" s="116"/>
      <c r="G316" s="116"/>
      <c r="H316" s="117"/>
      <c r="I316" s="116"/>
      <c r="J316" s="116"/>
      <c r="K316" s="116"/>
      <c r="L316" s="116"/>
      <c r="M316" s="116"/>
      <c r="N316" s="116"/>
      <c r="O316" s="116"/>
      <c r="P316" s="116"/>
      <c r="Q316" s="116"/>
      <c r="R316" s="116"/>
      <c r="S316" s="116"/>
      <c r="T316" s="116"/>
      <c r="U316" s="116"/>
      <c r="V316" s="116"/>
      <c r="W316" s="116"/>
      <c r="X316" s="116"/>
      <c r="Y316" s="116"/>
      <c r="Z316" s="116"/>
      <c r="AA316" s="116"/>
      <c r="AB316" s="116"/>
      <c r="AC316" s="116"/>
    </row>
    <row r="317" spans="1:29" ht="14.25" customHeight="1" x14ac:dyDescent="0.2">
      <c r="A317" s="116"/>
      <c r="B317" s="116"/>
      <c r="C317" s="116"/>
      <c r="D317" s="116"/>
      <c r="E317" s="116"/>
      <c r="F317" s="116"/>
      <c r="G317" s="116"/>
      <c r="H317" s="117"/>
      <c r="I317" s="116"/>
      <c r="J317" s="116"/>
      <c r="K317" s="116"/>
      <c r="L317" s="116"/>
      <c r="M317" s="116"/>
      <c r="N317" s="116"/>
      <c r="O317" s="116"/>
      <c r="P317" s="116"/>
      <c r="Q317" s="116"/>
      <c r="R317" s="116"/>
      <c r="S317" s="116"/>
      <c r="T317" s="116"/>
      <c r="U317" s="116"/>
      <c r="V317" s="116"/>
      <c r="W317" s="116"/>
      <c r="X317" s="116"/>
      <c r="Y317" s="116"/>
      <c r="Z317" s="116"/>
      <c r="AA317" s="116"/>
      <c r="AB317" s="116"/>
      <c r="AC317" s="116"/>
    </row>
    <row r="318" spans="1:29" ht="14.25" customHeight="1" x14ac:dyDescent="0.2">
      <c r="A318" s="116"/>
      <c r="B318" s="116"/>
      <c r="C318" s="116"/>
      <c r="D318" s="116"/>
      <c r="E318" s="116"/>
      <c r="F318" s="116"/>
      <c r="G318" s="116"/>
      <c r="H318" s="117"/>
      <c r="I318" s="116"/>
      <c r="J318" s="116"/>
      <c r="K318" s="116"/>
      <c r="L318" s="116"/>
      <c r="M318" s="116"/>
      <c r="N318" s="116"/>
      <c r="O318" s="116"/>
      <c r="P318" s="116"/>
      <c r="Q318" s="116"/>
      <c r="R318" s="116"/>
      <c r="S318" s="116"/>
      <c r="T318" s="116"/>
      <c r="U318" s="116"/>
      <c r="V318" s="116"/>
      <c r="W318" s="116"/>
      <c r="X318" s="116"/>
      <c r="Y318" s="116"/>
      <c r="Z318" s="116"/>
      <c r="AA318" s="116"/>
      <c r="AB318" s="116"/>
      <c r="AC318" s="116"/>
    </row>
    <row r="319" spans="1:29" ht="14.25" customHeight="1" x14ac:dyDescent="0.2">
      <c r="A319" s="116"/>
      <c r="B319" s="116"/>
      <c r="C319" s="116"/>
      <c r="D319" s="116"/>
      <c r="E319" s="116"/>
      <c r="F319" s="116"/>
      <c r="G319" s="116"/>
      <c r="H319" s="117"/>
      <c r="I319" s="116"/>
      <c r="J319" s="116"/>
      <c r="K319" s="116"/>
      <c r="L319" s="116"/>
      <c r="M319" s="116"/>
      <c r="N319" s="116"/>
      <c r="O319" s="116"/>
      <c r="P319" s="116"/>
      <c r="Q319" s="116"/>
      <c r="R319" s="116"/>
      <c r="S319" s="116"/>
      <c r="T319" s="116"/>
      <c r="U319" s="116"/>
      <c r="V319" s="116"/>
      <c r="W319" s="116"/>
      <c r="X319" s="116"/>
      <c r="Y319" s="116"/>
      <c r="Z319" s="116"/>
      <c r="AA319" s="116"/>
      <c r="AB319" s="116"/>
      <c r="AC319" s="116"/>
    </row>
    <row r="320" spans="1:29" ht="14.25" customHeight="1" x14ac:dyDescent="0.2">
      <c r="A320" s="116"/>
      <c r="B320" s="116"/>
      <c r="C320" s="116"/>
      <c r="D320" s="116"/>
      <c r="E320" s="116"/>
      <c r="F320" s="116"/>
      <c r="G320" s="116"/>
      <c r="H320" s="117"/>
      <c r="I320" s="116"/>
      <c r="J320" s="116"/>
      <c r="K320" s="116"/>
      <c r="L320" s="116"/>
      <c r="M320" s="116"/>
      <c r="N320" s="116"/>
      <c r="O320" s="116"/>
      <c r="P320" s="116"/>
      <c r="Q320" s="116"/>
      <c r="R320" s="116"/>
      <c r="S320" s="116"/>
      <c r="T320" s="116"/>
      <c r="U320" s="116"/>
      <c r="V320" s="116"/>
      <c r="W320" s="116"/>
      <c r="X320" s="116"/>
      <c r="Y320" s="116"/>
      <c r="Z320" s="116"/>
      <c r="AA320" s="116"/>
      <c r="AB320" s="116"/>
      <c r="AC320" s="116"/>
    </row>
    <row r="321" spans="1:29" ht="14.25" customHeight="1" x14ac:dyDescent="0.2">
      <c r="A321" s="116"/>
      <c r="B321" s="116"/>
      <c r="C321" s="116"/>
      <c r="D321" s="116"/>
      <c r="E321" s="116"/>
      <c r="F321" s="116"/>
      <c r="G321" s="116"/>
      <c r="H321" s="117"/>
      <c r="I321" s="116"/>
      <c r="J321" s="116"/>
      <c r="K321" s="116"/>
      <c r="L321" s="116"/>
      <c r="M321" s="116"/>
      <c r="N321" s="116"/>
      <c r="O321" s="116"/>
      <c r="P321" s="116"/>
      <c r="Q321" s="116"/>
      <c r="R321" s="116"/>
      <c r="S321" s="116"/>
      <c r="T321" s="116"/>
      <c r="U321" s="116"/>
      <c r="V321" s="116"/>
      <c r="W321" s="116"/>
      <c r="X321" s="116"/>
      <c r="Y321" s="116"/>
      <c r="Z321" s="116"/>
      <c r="AA321" s="116"/>
      <c r="AB321" s="116"/>
      <c r="AC321" s="116"/>
    </row>
    <row r="322" spans="1:29" ht="14.25" customHeight="1" x14ac:dyDescent="0.2">
      <c r="A322" s="116"/>
      <c r="B322" s="116"/>
      <c r="C322" s="116"/>
      <c r="D322" s="116"/>
      <c r="E322" s="116"/>
      <c r="F322" s="116"/>
      <c r="G322" s="116"/>
      <c r="H322" s="117"/>
      <c r="I322" s="116"/>
      <c r="J322" s="116"/>
      <c r="K322" s="116"/>
      <c r="L322" s="116"/>
      <c r="M322" s="116"/>
      <c r="N322" s="116"/>
      <c r="O322" s="116"/>
      <c r="P322" s="116"/>
      <c r="Q322" s="116"/>
      <c r="R322" s="116"/>
      <c r="S322" s="116"/>
      <c r="T322" s="116"/>
      <c r="U322" s="116"/>
      <c r="V322" s="116"/>
      <c r="W322" s="116"/>
      <c r="X322" s="116"/>
      <c r="Y322" s="116"/>
      <c r="Z322" s="116"/>
      <c r="AA322" s="116"/>
      <c r="AB322" s="116"/>
      <c r="AC322" s="116"/>
    </row>
    <row r="323" spans="1:29" ht="14.25" customHeight="1" x14ac:dyDescent="0.2">
      <c r="A323" s="116"/>
      <c r="B323" s="116"/>
      <c r="C323" s="116"/>
      <c r="D323" s="116"/>
      <c r="E323" s="116"/>
      <c r="F323" s="116"/>
      <c r="G323" s="116"/>
      <c r="H323" s="117"/>
      <c r="I323" s="116"/>
      <c r="J323" s="116"/>
      <c r="K323" s="116"/>
      <c r="L323" s="116"/>
      <c r="M323" s="116"/>
      <c r="N323" s="116"/>
      <c r="O323" s="116"/>
      <c r="P323" s="116"/>
      <c r="Q323" s="116"/>
      <c r="R323" s="116"/>
      <c r="S323" s="116"/>
      <c r="T323" s="116"/>
      <c r="U323" s="116"/>
      <c r="V323" s="116"/>
      <c r="W323" s="116"/>
      <c r="X323" s="116"/>
      <c r="Y323" s="116"/>
      <c r="Z323" s="116"/>
      <c r="AA323" s="116"/>
      <c r="AB323" s="116"/>
      <c r="AC323" s="116"/>
    </row>
    <row r="324" spans="1:29" ht="14.25" customHeight="1" x14ac:dyDescent="0.2">
      <c r="A324" s="116"/>
      <c r="B324" s="116"/>
      <c r="C324" s="116"/>
      <c r="D324" s="116"/>
      <c r="E324" s="116"/>
      <c r="F324" s="116"/>
      <c r="G324" s="116"/>
      <c r="H324" s="117"/>
      <c r="I324" s="116"/>
      <c r="J324" s="116"/>
      <c r="K324" s="116"/>
      <c r="L324" s="116"/>
      <c r="M324" s="116"/>
      <c r="N324" s="116"/>
      <c r="O324" s="116"/>
      <c r="P324" s="116"/>
      <c r="Q324" s="116"/>
      <c r="R324" s="116"/>
      <c r="S324" s="116"/>
      <c r="T324" s="116"/>
      <c r="U324" s="116"/>
      <c r="V324" s="116"/>
      <c r="W324" s="116"/>
      <c r="X324" s="116"/>
      <c r="Y324" s="116"/>
      <c r="Z324" s="116"/>
      <c r="AA324" s="116"/>
      <c r="AB324" s="116"/>
      <c r="AC324" s="116"/>
    </row>
    <row r="325" spans="1:29" ht="14.25" customHeight="1" x14ac:dyDescent="0.2">
      <c r="A325" s="116"/>
      <c r="B325" s="116"/>
      <c r="C325" s="116"/>
      <c r="D325" s="116"/>
      <c r="E325" s="116"/>
      <c r="F325" s="116"/>
      <c r="G325" s="116"/>
      <c r="H325" s="117"/>
      <c r="I325" s="116"/>
      <c r="J325" s="116"/>
      <c r="K325" s="116"/>
      <c r="L325" s="116"/>
      <c r="M325" s="116"/>
      <c r="N325" s="116"/>
      <c r="O325" s="116"/>
      <c r="P325" s="116"/>
      <c r="Q325" s="116"/>
      <c r="R325" s="116"/>
      <c r="S325" s="116"/>
      <c r="T325" s="116"/>
      <c r="U325" s="116"/>
      <c r="V325" s="116"/>
      <c r="W325" s="116"/>
      <c r="X325" s="116"/>
      <c r="Y325" s="116"/>
      <c r="Z325" s="116"/>
      <c r="AA325" s="116"/>
      <c r="AB325" s="116"/>
      <c r="AC325" s="116"/>
    </row>
    <row r="326" spans="1:29" ht="14.25" customHeight="1" x14ac:dyDescent="0.2">
      <c r="A326" s="116"/>
      <c r="B326" s="116"/>
      <c r="C326" s="116"/>
      <c r="D326" s="116"/>
      <c r="E326" s="116"/>
      <c r="F326" s="116"/>
      <c r="G326" s="116"/>
      <c r="H326" s="117"/>
      <c r="I326" s="116"/>
      <c r="J326" s="116"/>
      <c r="K326" s="116"/>
      <c r="L326" s="116"/>
      <c r="M326" s="116"/>
      <c r="N326" s="116"/>
      <c r="O326" s="116"/>
      <c r="P326" s="116"/>
      <c r="Q326" s="116"/>
      <c r="R326" s="116"/>
      <c r="S326" s="116"/>
      <c r="T326" s="116"/>
      <c r="U326" s="116"/>
      <c r="V326" s="116"/>
      <c r="W326" s="116"/>
      <c r="X326" s="116"/>
      <c r="Y326" s="116"/>
      <c r="Z326" s="116"/>
      <c r="AA326" s="116"/>
      <c r="AB326" s="116"/>
      <c r="AC326" s="116"/>
    </row>
    <row r="327" spans="1:29" ht="14.25" customHeight="1" x14ac:dyDescent="0.2">
      <c r="A327" s="116"/>
      <c r="B327" s="116"/>
      <c r="C327" s="116"/>
      <c r="D327" s="116"/>
      <c r="E327" s="116"/>
      <c r="F327" s="116"/>
      <c r="G327" s="116"/>
      <c r="H327" s="117"/>
      <c r="I327" s="116"/>
      <c r="J327" s="116"/>
      <c r="K327" s="116"/>
      <c r="L327" s="116"/>
      <c r="M327" s="116"/>
      <c r="N327" s="116"/>
      <c r="O327" s="116"/>
      <c r="P327" s="116"/>
      <c r="Q327" s="116"/>
      <c r="R327" s="116"/>
      <c r="S327" s="116"/>
      <c r="T327" s="116"/>
      <c r="U327" s="116"/>
      <c r="V327" s="116"/>
      <c r="W327" s="116"/>
      <c r="X327" s="116"/>
      <c r="Y327" s="116"/>
      <c r="Z327" s="116"/>
      <c r="AA327" s="116"/>
      <c r="AB327" s="116"/>
      <c r="AC327" s="116"/>
    </row>
    <row r="328" spans="1:29" ht="14.25" customHeight="1" x14ac:dyDescent="0.2">
      <c r="A328" s="116"/>
      <c r="B328" s="116"/>
      <c r="C328" s="116"/>
      <c r="D328" s="116"/>
      <c r="E328" s="116"/>
      <c r="F328" s="116"/>
      <c r="G328" s="116"/>
      <c r="H328" s="117"/>
      <c r="I328" s="116"/>
      <c r="J328" s="116"/>
      <c r="K328" s="116"/>
      <c r="L328" s="116"/>
      <c r="M328" s="116"/>
      <c r="N328" s="116"/>
      <c r="O328" s="116"/>
      <c r="P328" s="116"/>
      <c r="Q328" s="116"/>
      <c r="R328" s="116"/>
      <c r="S328" s="116"/>
      <c r="T328" s="116"/>
      <c r="U328" s="116"/>
      <c r="V328" s="116"/>
      <c r="W328" s="116"/>
      <c r="X328" s="116"/>
      <c r="Y328" s="116"/>
      <c r="Z328" s="116"/>
      <c r="AA328" s="116"/>
      <c r="AB328" s="116"/>
      <c r="AC328" s="116"/>
    </row>
    <row r="329" spans="1:29" ht="14.25" customHeight="1" x14ac:dyDescent="0.2">
      <c r="A329" s="116"/>
      <c r="B329" s="116"/>
      <c r="C329" s="116"/>
      <c r="D329" s="116"/>
      <c r="E329" s="116"/>
      <c r="F329" s="116"/>
      <c r="G329" s="116"/>
      <c r="H329" s="117"/>
      <c r="I329" s="116"/>
      <c r="J329" s="116"/>
      <c r="K329" s="116"/>
      <c r="L329" s="116"/>
      <c r="M329" s="116"/>
      <c r="N329" s="116"/>
      <c r="O329" s="116"/>
      <c r="P329" s="116"/>
      <c r="Q329" s="116"/>
      <c r="R329" s="116"/>
      <c r="S329" s="116"/>
      <c r="T329" s="116"/>
      <c r="U329" s="116"/>
      <c r="V329" s="116"/>
      <c r="W329" s="116"/>
      <c r="X329" s="116"/>
      <c r="Y329" s="116"/>
      <c r="Z329" s="116"/>
      <c r="AA329" s="116"/>
      <c r="AB329" s="116"/>
      <c r="AC329" s="116"/>
    </row>
    <row r="330" spans="1:29" ht="14.25" customHeight="1" x14ac:dyDescent="0.2">
      <c r="A330" s="116"/>
      <c r="B330" s="116"/>
      <c r="C330" s="116"/>
      <c r="D330" s="116"/>
      <c r="E330" s="116"/>
      <c r="F330" s="116"/>
      <c r="G330" s="116"/>
      <c r="H330" s="117"/>
      <c r="I330" s="116"/>
      <c r="J330" s="116"/>
      <c r="K330" s="116"/>
      <c r="L330" s="116"/>
      <c r="M330" s="116"/>
      <c r="N330" s="116"/>
      <c r="O330" s="116"/>
      <c r="P330" s="116"/>
      <c r="Q330" s="116"/>
      <c r="R330" s="116"/>
      <c r="S330" s="116"/>
      <c r="T330" s="116"/>
      <c r="U330" s="116"/>
      <c r="V330" s="116"/>
      <c r="W330" s="116"/>
      <c r="X330" s="116"/>
      <c r="Y330" s="116"/>
      <c r="Z330" s="116"/>
      <c r="AA330" s="116"/>
      <c r="AB330" s="116"/>
      <c r="AC330" s="116"/>
    </row>
    <row r="331" spans="1:29" ht="14.25" customHeight="1" x14ac:dyDescent="0.2">
      <c r="A331" s="116"/>
      <c r="B331" s="116"/>
      <c r="C331" s="116"/>
      <c r="D331" s="116"/>
      <c r="E331" s="116"/>
      <c r="F331" s="116"/>
      <c r="G331" s="116"/>
      <c r="H331" s="117"/>
      <c r="I331" s="116"/>
      <c r="J331" s="116"/>
      <c r="K331" s="116"/>
      <c r="L331" s="116"/>
      <c r="M331" s="116"/>
      <c r="N331" s="116"/>
      <c r="O331" s="116"/>
      <c r="P331" s="116"/>
      <c r="Q331" s="116"/>
      <c r="R331" s="116"/>
      <c r="S331" s="116"/>
      <c r="T331" s="116"/>
      <c r="U331" s="116"/>
      <c r="V331" s="116"/>
      <c r="W331" s="116"/>
      <c r="X331" s="116"/>
      <c r="Y331" s="116"/>
      <c r="Z331" s="116"/>
      <c r="AA331" s="116"/>
      <c r="AB331" s="116"/>
      <c r="AC331" s="116"/>
    </row>
    <row r="332" spans="1:29" ht="14.25" customHeight="1" x14ac:dyDescent="0.2">
      <c r="A332" s="116"/>
      <c r="B332" s="116"/>
      <c r="C332" s="116"/>
      <c r="D332" s="116"/>
      <c r="E332" s="116"/>
      <c r="F332" s="116"/>
      <c r="G332" s="116"/>
      <c r="H332" s="117"/>
      <c r="I332" s="116"/>
      <c r="J332" s="116"/>
      <c r="K332" s="116"/>
      <c r="L332" s="116"/>
      <c r="M332" s="116"/>
      <c r="N332" s="116"/>
      <c r="O332" s="116"/>
      <c r="P332" s="116"/>
      <c r="Q332" s="116"/>
      <c r="R332" s="116"/>
      <c r="S332" s="116"/>
      <c r="T332" s="116"/>
      <c r="U332" s="116"/>
      <c r="V332" s="116"/>
      <c r="W332" s="116"/>
      <c r="X332" s="116"/>
      <c r="Y332" s="116"/>
      <c r="Z332" s="116"/>
      <c r="AA332" s="116"/>
      <c r="AB332" s="116"/>
      <c r="AC332" s="116"/>
    </row>
    <row r="333" spans="1:29" ht="14.25" customHeight="1" x14ac:dyDescent="0.2">
      <c r="A333" s="116"/>
      <c r="B333" s="116"/>
      <c r="C333" s="116"/>
      <c r="D333" s="116"/>
      <c r="E333" s="116"/>
      <c r="F333" s="116"/>
      <c r="G333" s="116"/>
      <c r="H333" s="117"/>
      <c r="I333" s="116"/>
      <c r="J333" s="116"/>
      <c r="K333" s="116"/>
      <c r="L333" s="116"/>
      <c r="M333" s="116"/>
      <c r="N333" s="116"/>
      <c r="O333" s="116"/>
      <c r="P333" s="116"/>
      <c r="Q333" s="116"/>
      <c r="R333" s="116"/>
      <c r="S333" s="116"/>
      <c r="T333" s="116"/>
      <c r="U333" s="116"/>
      <c r="V333" s="116"/>
      <c r="W333" s="116"/>
      <c r="X333" s="116"/>
      <c r="Y333" s="116"/>
      <c r="Z333" s="116"/>
      <c r="AA333" s="116"/>
      <c r="AB333" s="116"/>
      <c r="AC333" s="116"/>
    </row>
    <row r="334" spans="1:29" ht="14.25" customHeight="1" x14ac:dyDescent="0.2">
      <c r="A334" s="116"/>
      <c r="B334" s="116"/>
      <c r="C334" s="116"/>
      <c r="D334" s="116"/>
      <c r="E334" s="116"/>
      <c r="F334" s="116"/>
      <c r="G334" s="116"/>
      <c r="H334" s="117"/>
      <c r="I334" s="116"/>
      <c r="J334" s="116"/>
      <c r="K334" s="116"/>
      <c r="L334" s="116"/>
      <c r="M334" s="116"/>
      <c r="N334" s="116"/>
      <c r="O334" s="116"/>
      <c r="P334" s="116"/>
      <c r="Q334" s="116"/>
      <c r="R334" s="116"/>
      <c r="S334" s="116"/>
      <c r="T334" s="116"/>
      <c r="U334" s="116"/>
      <c r="V334" s="116"/>
      <c r="W334" s="116"/>
      <c r="X334" s="116"/>
      <c r="Y334" s="116"/>
      <c r="Z334" s="116"/>
      <c r="AA334" s="116"/>
      <c r="AB334" s="116"/>
      <c r="AC334" s="116"/>
    </row>
    <row r="335" spans="1:29" ht="14.25" customHeight="1" x14ac:dyDescent="0.2">
      <c r="A335" s="116"/>
      <c r="B335" s="116"/>
      <c r="C335" s="116"/>
      <c r="D335" s="116"/>
      <c r="E335" s="116"/>
      <c r="F335" s="116"/>
      <c r="G335" s="116"/>
      <c r="H335" s="117"/>
      <c r="I335" s="116"/>
      <c r="J335" s="116"/>
      <c r="K335" s="116"/>
      <c r="L335" s="116"/>
      <c r="M335" s="116"/>
      <c r="N335" s="116"/>
      <c r="O335" s="116"/>
      <c r="P335" s="116"/>
      <c r="Q335" s="116"/>
      <c r="R335" s="116"/>
      <c r="S335" s="116"/>
      <c r="T335" s="116"/>
      <c r="U335" s="116"/>
      <c r="V335" s="116"/>
      <c r="W335" s="116"/>
      <c r="X335" s="116"/>
      <c r="Y335" s="116"/>
      <c r="Z335" s="116"/>
      <c r="AA335" s="116"/>
      <c r="AB335" s="116"/>
      <c r="AC335" s="116"/>
    </row>
    <row r="336" spans="1:29" ht="14.25" customHeight="1" x14ac:dyDescent="0.2">
      <c r="A336" s="116"/>
      <c r="B336" s="116"/>
      <c r="C336" s="116"/>
      <c r="D336" s="116"/>
      <c r="E336" s="116"/>
      <c r="F336" s="116"/>
      <c r="G336" s="116"/>
      <c r="H336" s="117"/>
      <c r="I336" s="116"/>
      <c r="J336" s="116"/>
      <c r="K336" s="116"/>
      <c r="L336" s="116"/>
      <c r="M336" s="116"/>
      <c r="N336" s="116"/>
      <c r="O336" s="116"/>
      <c r="P336" s="116"/>
      <c r="Q336" s="116"/>
      <c r="R336" s="116"/>
      <c r="S336" s="116"/>
      <c r="T336" s="116"/>
      <c r="U336" s="116"/>
      <c r="V336" s="116"/>
      <c r="W336" s="116"/>
      <c r="X336" s="116"/>
      <c r="Y336" s="116"/>
      <c r="Z336" s="116"/>
      <c r="AA336" s="116"/>
      <c r="AB336" s="116"/>
      <c r="AC336" s="116"/>
    </row>
    <row r="337" spans="1:29" ht="14.25" customHeight="1" x14ac:dyDescent="0.2">
      <c r="A337" s="116"/>
      <c r="B337" s="116"/>
      <c r="C337" s="116"/>
      <c r="D337" s="116"/>
      <c r="E337" s="116"/>
      <c r="F337" s="116"/>
      <c r="G337" s="116"/>
      <c r="H337" s="117"/>
      <c r="I337" s="116"/>
      <c r="J337" s="116"/>
      <c r="K337" s="116"/>
      <c r="L337" s="116"/>
      <c r="M337" s="116"/>
      <c r="N337" s="116"/>
      <c r="O337" s="116"/>
      <c r="P337" s="116"/>
      <c r="Q337" s="116"/>
      <c r="R337" s="116"/>
      <c r="S337" s="116"/>
      <c r="T337" s="116"/>
      <c r="U337" s="116"/>
      <c r="V337" s="116"/>
      <c r="W337" s="116"/>
      <c r="X337" s="116"/>
      <c r="Y337" s="116"/>
      <c r="Z337" s="116"/>
      <c r="AA337" s="116"/>
      <c r="AB337" s="116"/>
      <c r="AC337" s="116"/>
    </row>
    <row r="338" spans="1:29" ht="14.25" customHeight="1" x14ac:dyDescent="0.2">
      <c r="A338" s="116"/>
      <c r="B338" s="116"/>
      <c r="C338" s="116"/>
      <c r="D338" s="116"/>
      <c r="E338" s="116"/>
      <c r="F338" s="116"/>
      <c r="G338" s="116"/>
      <c r="H338" s="117"/>
      <c r="I338" s="116"/>
      <c r="J338" s="116"/>
      <c r="K338" s="116"/>
      <c r="L338" s="116"/>
      <c r="M338" s="116"/>
      <c r="N338" s="116"/>
      <c r="O338" s="116"/>
      <c r="P338" s="116"/>
      <c r="Q338" s="116"/>
      <c r="R338" s="116"/>
      <c r="S338" s="116"/>
      <c r="T338" s="116"/>
      <c r="U338" s="116"/>
      <c r="V338" s="116"/>
      <c r="W338" s="116"/>
      <c r="X338" s="116"/>
      <c r="Y338" s="116"/>
      <c r="Z338" s="116"/>
      <c r="AA338" s="116"/>
      <c r="AB338" s="116"/>
      <c r="AC338" s="116"/>
    </row>
    <row r="339" spans="1:29" ht="14.25" customHeight="1" x14ac:dyDescent="0.2">
      <c r="A339" s="116"/>
      <c r="B339" s="116"/>
      <c r="C339" s="116"/>
      <c r="D339" s="116"/>
      <c r="E339" s="116"/>
      <c r="F339" s="116"/>
      <c r="G339" s="116"/>
      <c r="H339" s="117"/>
      <c r="I339" s="116"/>
      <c r="J339" s="116"/>
      <c r="K339" s="116"/>
      <c r="L339" s="116"/>
      <c r="M339" s="116"/>
      <c r="N339" s="116"/>
      <c r="O339" s="116"/>
      <c r="P339" s="116"/>
      <c r="Q339" s="116"/>
      <c r="R339" s="116"/>
      <c r="S339" s="116"/>
      <c r="T339" s="116"/>
      <c r="U339" s="116"/>
      <c r="V339" s="116"/>
      <c r="W339" s="116"/>
      <c r="X339" s="116"/>
      <c r="Y339" s="116"/>
      <c r="Z339" s="116"/>
      <c r="AA339" s="116"/>
      <c r="AB339" s="116"/>
      <c r="AC339" s="116"/>
    </row>
    <row r="340" spans="1:29" ht="14.25" customHeight="1" x14ac:dyDescent="0.2">
      <c r="A340" s="116"/>
      <c r="B340" s="116"/>
      <c r="C340" s="116"/>
      <c r="D340" s="116"/>
      <c r="E340" s="116"/>
      <c r="F340" s="116"/>
      <c r="G340" s="116"/>
      <c r="H340" s="117"/>
      <c r="I340" s="116"/>
      <c r="J340" s="116"/>
      <c r="K340" s="116"/>
      <c r="L340" s="116"/>
      <c r="M340" s="116"/>
      <c r="N340" s="116"/>
      <c r="O340" s="116"/>
      <c r="P340" s="116"/>
      <c r="Q340" s="116"/>
      <c r="R340" s="116"/>
      <c r="S340" s="116"/>
      <c r="T340" s="116"/>
      <c r="U340" s="116"/>
      <c r="V340" s="116"/>
      <c r="W340" s="116"/>
      <c r="X340" s="116"/>
      <c r="Y340" s="116"/>
      <c r="Z340" s="116"/>
      <c r="AA340" s="116"/>
      <c r="AB340" s="116"/>
      <c r="AC340" s="116"/>
    </row>
    <row r="341" spans="1:29" ht="14.25" customHeight="1" x14ac:dyDescent="0.2">
      <c r="A341" s="116"/>
      <c r="B341" s="116"/>
      <c r="C341" s="116"/>
      <c r="D341" s="116"/>
      <c r="E341" s="116"/>
      <c r="F341" s="116"/>
      <c r="G341" s="116"/>
      <c r="H341" s="117"/>
      <c r="I341" s="116"/>
      <c r="J341" s="116"/>
      <c r="K341" s="116"/>
      <c r="L341" s="116"/>
      <c r="M341" s="116"/>
      <c r="N341" s="116"/>
      <c r="O341" s="116"/>
      <c r="P341" s="116"/>
      <c r="Q341" s="116"/>
      <c r="R341" s="116"/>
      <c r="S341" s="116"/>
      <c r="T341" s="116"/>
      <c r="U341" s="116"/>
      <c r="V341" s="116"/>
      <c r="W341" s="116"/>
      <c r="X341" s="116"/>
      <c r="Y341" s="116"/>
      <c r="Z341" s="116"/>
      <c r="AA341" s="116"/>
      <c r="AB341" s="116"/>
      <c r="AC341" s="116"/>
    </row>
    <row r="342" spans="1:29" ht="14.25" customHeight="1" x14ac:dyDescent="0.2">
      <c r="A342" s="116"/>
      <c r="B342" s="116"/>
      <c r="C342" s="116"/>
      <c r="D342" s="116"/>
      <c r="E342" s="116"/>
      <c r="F342" s="116"/>
      <c r="G342" s="116"/>
      <c r="H342" s="117"/>
      <c r="I342" s="116"/>
      <c r="J342" s="116"/>
      <c r="K342" s="116"/>
      <c r="L342" s="116"/>
      <c r="M342" s="116"/>
      <c r="N342" s="116"/>
      <c r="O342" s="116"/>
      <c r="P342" s="116"/>
      <c r="Q342" s="116"/>
      <c r="R342" s="116"/>
      <c r="S342" s="116"/>
      <c r="T342" s="116"/>
      <c r="U342" s="116"/>
      <c r="V342" s="116"/>
      <c r="W342" s="116"/>
      <c r="X342" s="116"/>
      <c r="Y342" s="116"/>
      <c r="Z342" s="116"/>
      <c r="AA342" s="116"/>
      <c r="AB342" s="116"/>
      <c r="AC342" s="116"/>
    </row>
    <row r="343" spans="1:29" ht="14.25" customHeight="1" x14ac:dyDescent="0.2">
      <c r="A343" s="116"/>
      <c r="B343" s="116"/>
      <c r="C343" s="116"/>
      <c r="D343" s="116"/>
      <c r="E343" s="116"/>
      <c r="F343" s="116"/>
      <c r="G343" s="116"/>
      <c r="H343" s="117"/>
      <c r="I343" s="116"/>
      <c r="J343" s="116"/>
      <c r="K343" s="116"/>
      <c r="L343" s="116"/>
      <c r="M343" s="116"/>
      <c r="N343" s="116"/>
      <c r="O343" s="116"/>
      <c r="P343" s="116"/>
      <c r="Q343" s="116"/>
      <c r="R343" s="116"/>
      <c r="S343" s="116"/>
      <c r="T343" s="116"/>
      <c r="U343" s="116"/>
      <c r="V343" s="116"/>
      <c r="W343" s="116"/>
      <c r="X343" s="116"/>
      <c r="Y343" s="116"/>
      <c r="Z343" s="116"/>
      <c r="AA343" s="116"/>
      <c r="AB343" s="116"/>
      <c r="AC343" s="116"/>
    </row>
    <row r="344" spans="1:29" ht="14.25" customHeight="1" x14ac:dyDescent="0.2">
      <c r="A344" s="116"/>
      <c r="B344" s="116"/>
      <c r="C344" s="116"/>
      <c r="D344" s="116"/>
      <c r="E344" s="116"/>
      <c r="F344" s="116"/>
      <c r="G344" s="116"/>
      <c r="H344" s="117"/>
      <c r="I344" s="116"/>
      <c r="J344" s="116"/>
      <c r="K344" s="116"/>
      <c r="L344" s="116"/>
      <c r="M344" s="116"/>
      <c r="N344" s="116"/>
      <c r="O344" s="116"/>
      <c r="P344" s="116"/>
      <c r="Q344" s="116"/>
      <c r="R344" s="116"/>
      <c r="S344" s="116"/>
      <c r="T344" s="116"/>
      <c r="U344" s="116"/>
      <c r="V344" s="116"/>
      <c r="W344" s="116"/>
      <c r="X344" s="116"/>
      <c r="Y344" s="116"/>
      <c r="Z344" s="116"/>
      <c r="AA344" s="116"/>
      <c r="AB344" s="116"/>
      <c r="AC344" s="116"/>
    </row>
    <row r="345" spans="1:29" ht="14.25" customHeight="1" x14ac:dyDescent="0.2">
      <c r="A345" s="116"/>
      <c r="B345" s="116"/>
      <c r="C345" s="116"/>
      <c r="D345" s="116"/>
      <c r="E345" s="116"/>
      <c r="F345" s="116"/>
      <c r="G345" s="116"/>
      <c r="H345" s="117"/>
      <c r="I345" s="116"/>
      <c r="J345" s="116"/>
      <c r="K345" s="116"/>
      <c r="L345" s="116"/>
      <c r="M345" s="116"/>
      <c r="N345" s="116"/>
      <c r="O345" s="116"/>
      <c r="P345" s="116"/>
      <c r="Q345" s="116"/>
      <c r="R345" s="116"/>
      <c r="S345" s="116"/>
      <c r="T345" s="116"/>
      <c r="U345" s="116"/>
      <c r="V345" s="116"/>
      <c r="W345" s="116"/>
      <c r="X345" s="116"/>
      <c r="Y345" s="116"/>
      <c r="Z345" s="116"/>
      <c r="AA345" s="116"/>
      <c r="AB345" s="116"/>
      <c r="AC345" s="116"/>
    </row>
    <row r="346" spans="1:29" ht="14.25" customHeight="1" x14ac:dyDescent="0.2">
      <c r="A346" s="116"/>
      <c r="B346" s="116"/>
      <c r="C346" s="116"/>
      <c r="D346" s="116"/>
      <c r="E346" s="116"/>
      <c r="F346" s="116"/>
      <c r="G346" s="116"/>
      <c r="H346" s="117"/>
      <c r="I346" s="116"/>
      <c r="J346" s="116"/>
      <c r="K346" s="116"/>
      <c r="L346" s="116"/>
      <c r="M346" s="116"/>
      <c r="N346" s="116"/>
      <c r="O346" s="116"/>
      <c r="P346" s="116"/>
      <c r="Q346" s="116"/>
      <c r="R346" s="116"/>
      <c r="S346" s="116"/>
      <c r="T346" s="116"/>
      <c r="U346" s="116"/>
      <c r="V346" s="116"/>
      <c r="W346" s="116"/>
      <c r="X346" s="116"/>
      <c r="Y346" s="116"/>
      <c r="Z346" s="116"/>
      <c r="AA346" s="116"/>
      <c r="AB346" s="116"/>
      <c r="AC346" s="116"/>
    </row>
    <row r="347" spans="1:29" ht="14.25" customHeight="1" x14ac:dyDescent="0.2">
      <c r="A347" s="116"/>
      <c r="B347" s="116"/>
      <c r="C347" s="116"/>
      <c r="D347" s="116"/>
      <c r="E347" s="116"/>
      <c r="F347" s="116"/>
      <c r="G347" s="116"/>
      <c r="H347" s="117"/>
      <c r="I347" s="116"/>
      <c r="J347" s="116"/>
      <c r="K347" s="116"/>
      <c r="L347" s="116"/>
      <c r="M347" s="116"/>
      <c r="N347" s="116"/>
      <c r="O347" s="116"/>
      <c r="P347" s="116"/>
      <c r="Q347" s="116"/>
      <c r="R347" s="116"/>
      <c r="S347" s="116"/>
      <c r="T347" s="116"/>
      <c r="U347" s="116"/>
      <c r="V347" s="116"/>
      <c r="W347" s="116"/>
      <c r="X347" s="116"/>
      <c r="Y347" s="116"/>
      <c r="Z347" s="116"/>
      <c r="AA347" s="116"/>
      <c r="AB347" s="116"/>
      <c r="AC347" s="116"/>
    </row>
    <row r="348" spans="1:29" ht="14.25" customHeight="1" x14ac:dyDescent="0.2">
      <c r="A348" s="116"/>
      <c r="B348" s="116"/>
      <c r="C348" s="116"/>
      <c r="D348" s="116"/>
      <c r="E348" s="116"/>
      <c r="F348" s="116"/>
      <c r="G348" s="116"/>
      <c r="H348" s="117"/>
      <c r="I348" s="116"/>
      <c r="J348" s="116"/>
      <c r="K348" s="116"/>
      <c r="L348" s="116"/>
      <c r="M348" s="116"/>
      <c r="N348" s="116"/>
      <c r="O348" s="116"/>
      <c r="P348" s="116"/>
      <c r="Q348" s="116"/>
      <c r="R348" s="116"/>
      <c r="S348" s="116"/>
      <c r="T348" s="116"/>
      <c r="U348" s="116"/>
      <c r="V348" s="116"/>
      <c r="W348" s="116"/>
      <c r="X348" s="116"/>
      <c r="Y348" s="116"/>
      <c r="Z348" s="116"/>
      <c r="AA348" s="116"/>
      <c r="AB348" s="116"/>
      <c r="AC348" s="116"/>
    </row>
    <row r="349" spans="1:29" ht="14.25" customHeight="1" x14ac:dyDescent="0.2">
      <c r="A349" s="116"/>
      <c r="B349" s="116"/>
      <c r="C349" s="116"/>
      <c r="D349" s="116"/>
      <c r="E349" s="116"/>
      <c r="F349" s="116"/>
      <c r="G349" s="116"/>
      <c r="H349" s="117"/>
      <c r="I349" s="116"/>
      <c r="J349" s="116"/>
      <c r="K349" s="116"/>
      <c r="L349" s="116"/>
      <c r="M349" s="116"/>
      <c r="N349" s="116"/>
      <c r="O349" s="116"/>
      <c r="P349" s="116"/>
      <c r="Q349" s="116"/>
      <c r="R349" s="116"/>
      <c r="S349" s="116"/>
      <c r="T349" s="116"/>
      <c r="U349" s="116"/>
      <c r="V349" s="116"/>
      <c r="W349" s="116"/>
      <c r="X349" s="116"/>
      <c r="Y349" s="116"/>
      <c r="Z349" s="116"/>
      <c r="AA349" s="116"/>
      <c r="AB349" s="116"/>
      <c r="AC349" s="116"/>
    </row>
    <row r="350" spans="1:29" ht="14.25" customHeight="1" x14ac:dyDescent="0.2">
      <c r="A350" s="116"/>
      <c r="B350" s="116"/>
      <c r="C350" s="116"/>
      <c r="D350" s="116"/>
      <c r="E350" s="116"/>
      <c r="F350" s="116"/>
      <c r="G350" s="116"/>
      <c r="H350" s="117"/>
      <c r="I350" s="116"/>
      <c r="J350" s="116"/>
      <c r="K350" s="116"/>
      <c r="L350" s="116"/>
      <c r="M350" s="116"/>
      <c r="N350" s="116"/>
      <c r="O350" s="116"/>
      <c r="P350" s="116"/>
      <c r="Q350" s="116"/>
      <c r="R350" s="116"/>
      <c r="S350" s="116"/>
      <c r="T350" s="116"/>
      <c r="U350" s="116"/>
      <c r="V350" s="116"/>
      <c r="W350" s="116"/>
      <c r="X350" s="116"/>
      <c r="Y350" s="116"/>
      <c r="Z350" s="116"/>
      <c r="AA350" s="116"/>
      <c r="AB350" s="116"/>
      <c r="AC350" s="116"/>
    </row>
    <row r="351" spans="1:29" ht="14.25" customHeight="1" x14ac:dyDescent="0.2">
      <c r="A351" s="116"/>
      <c r="B351" s="116"/>
      <c r="C351" s="116"/>
      <c r="D351" s="116"/>
      <c r="E351" s="116"/>
      <c r="F351" s="116"/>
      <c r="G351" s="116"/>
      <c r="H351" s="117"/>
      <c r="I351" s="116"/>
      <c r="J351" s="116"/>
      <c r="K351" s="116"/>
      <c r="L351" s="116"/>
      <c r="M351" s="116"/>
      <c r="N351" s="116"/>
      <c r="O351" s="116"/>
      <c r="P351" s="116"/>
      <c r="Q351" s="116"/>
      <c r="R351" s="116"/>
      <c r="S351" s="116"/>
      <c r="T351" s="116"/>
      <c r="U351" s="116"/>
      <c r="V351" s="116"/>
      <c r="W351" s="116"/>
      <c r="X351" s="116"/>
      <c r="Y351" s="116"/>
      <c r="Z351" s="116"/>
      <c r="AA351" s="116"/>
      <c r="AB351" s="116"/>
      <c r="AC351" s="116"/>
    </row>
    <row r="352" spans="1:29" ht="14.25" customHeight="1" x14ac:dyDescent="0.2">
      <c r="A352" s="116"/>
      <c r="B352" s="116"/>
      <c r="C352" s="116"/>
      <c r="D352" s="116"/>
      <c r="E352" s="116"/>
      <c r="F352" s="116"/>
      <c r="G352" s="116"/>
      <c r="H352" s="117"/>
      <c r="I352" s="116"/>
      <c r="J352" s="116"/>
      <c r="K352" s="116"/>
      <c r="L352" s="116"/>
      <c r="M352" s="116"/>
      <c r="N352" s="116"/>
      <c r="O352" s="116"/>
      <c r="P352" s="116"/>
      <c r="Q352" s="116"/>
      <c r="R352" s="116"/>
      <c r="S352" s="116"/>
      <c r="T352" s="116"/>
      <c r="U352" s="116"/>
      <c r="V352" s="116"/>
      <c r="W352" s="116"/>
      <c r="X352" s="116"/>
      <c r="Y352" s="116"/>
      <c r="Z352" s="116"/>
      <c r="AA352" s="116"/>
      <c r="AB352" s="116"/>
      <c r="AC352" s="116"/>
    </row>
    <row r="353" spans="1:29" ht="14.25" customHeight="1" x14ac:dyDescent="0.2">
      <c r="A353" s="116"/>
      <c r="B353" s="116"/>
      <c r="C353" s="116"/>
      <c r="D353" s="116"/>
      <c r="E353" s="116"/>
      <c r="F353" s="116"/>
      <c r="G353" s="116"/>
      <c r="H353" s="117"/>
      <c r="I353" s="116"/>
      <c r="J353" s="116"/>
      <c r="K353" s="116"/>
      <c r="L353" s="116"/>
      <c r="M353" s="116"/>
      <c r="N353" s="116"/>
      <c r="O353" s="116"/>
      <c r="P353" s="116"/>
      <c r="Q353" s="116"/>
      <c r="R353" s="116"/>
      <c r="S353" s="116"/>
      <c r="T353" s="116"/>
      <c r="U353" s="116"/>
      <c r="V353" s="116"/>
      <c r="W353" s="116"/>
      <c r="X353" s="116"/>
      <c r="Y353" s="116"/>
      <c r="Z353" s="116"/>
      <c r="AA353" s="116"/>
      <c r="AB353" s="116"/>
      <c r="AC353" s="116"/>
    </row>
    <row r="354" spans="1:29" ht="14.25" customHeight="1" x14ac:dyDescent="0.2">
      <c r="A354" s="116"/>
      <c r="B354" s="116"/>
      <c r="C354" s="116"/>
      <c r="D354" s="116"/>
      <c r="E354" s="116"/>
      <c r="F354" s="116"/>
      <c r="G354" s="116"/>
      <c r="H354" s="117"/>
      <c r="I354" s="116"/>
      <c r="J354" s="116"/>
      <c r="K354" s="116"/>
      <c r="L354" s="116"/>
      <c r="M354" s="116"/>
      <c r="N354" s="116"/>
      <c r="O354" s="116"/>
      <c r="P354" s="116"/>
      <c r="Q354" s="116"/>
      <c r="R354" s="116"/>
      <c r="S354" s="116"/>
      <c r="T354" s="116"/>
      <c r="U354" s="116"/>
      <c r="V354" s="116"/>
      <c r="W354" s="116"/>
      <c r="X354" s="116"/>
      <c r="Y354" s="116"/>
      <c r="Z354" s="116"/>
      <c r="AA354" s="116"/>
      <c r="AB354" s="116"/>
      <c r="AC354" s="116"/>
    </row>
    <row r="355" spans="1:29" ht="14.25" customHeight="1" x14ac:dyDescent="0.2">
      <c r="A355" s="116"/>
      <c r="B355" s="116"/>
      <c r="C355" s="116"/>
      <c r="D355" s="116"/>
      <c r="E355" s="116"/>
      <c r="F355" s="116"/>
      <c r="G355" s="116"/>
      <c r="H355" s="117"/>
      <c r="I355" s="116"/>
      <c r="J355" s="116"/>
      <c r="K355" s="116"/>
      <c r="L355" s="116"/>
      <c r="M355" s="116"/>
      <c r="N355" s="116"/>
      <c r="O355" s="116"/>
      <c r="P355" s="116"/>
      <c r="Q355" s="116"/>
      <c r="R355" s="116"/>
      <c r="S355" s="116"/>
      <c r="T355" s="116"/>
      <c r="U355" s="116"/>
      <c r="V355" s="116"/>
      <c r="W355" s="116"/>
      <c r="X355" s="116"/>
      <c r="Y355" s="116"/>
      <c r="Z355" s="116"/>
      <c r="AA355" s="116"/>
      <c r="AB355" s="116"/>
      <c r="AC355" s="116"/>
    </row>
    <row r="356" spans="1:29" ht="14.25" customHeight="1" x14ac:dyDescent="0.2">
      <c r="A356" s="116"/>
      <c r="B356" s="116"/>
      <c r="C356" s="116"/>
      <c r="D356" s="116"/>
      <c r="E356" s="116"/>
      <c r="F356" s="116"/>
      <c r="G356" s="116"/>
      <c r="H356" s="117"/>
      <c r="I356" s="116"/>
      <c r="J356" s="116"/>
      <c r="K356" s="116"/>
      <c r="L356" s="116"/>
      <c r="M356" s="116"/>
      <c r="N356" s="116"/>
      <c r="O356" s="116"/>
      <c r="P356" s="116"/>
      <c r="Q356" s="116"/>
      <c r="R356" s="116"/>
      <c r="S356" s="116"/>
      <c r="T356" s="116"/>
      <c r="U356" s="116"/>
      <c r="V356" s="116"/>
      <c r="W356" s="116"/>
      <c r="X356" s="116"/>
      <c r="Y356" s="116"/>
      <c r="Z356" s="116"/>
      <c r="AA356" s="116"/>
      <c r="AB356" s="116"/>
      <c r="AC356" s="116"/>
    </row>
    <row r="357" spans="1:29" ht="14.25" customHeight="1" x14ac:dyDescent="0.2">
      <c r="A357" s="116"/>
      <c r="B357" s="116"/>
      <c r="C357" s="116"/>
      <c r="D357" s="116"/>
      <c r="E357" s="116"/>
      <c r="F357" s="116"/>
      <c r="G357" s="116"/>
      <c r="H357" s="117"/>
      <c r="I357" s="116"/>
      <c r="J357" s="116"/>
      <c r="K357" s="116"/>
      <c r="L357" s="116"/>
      <c r="M357" s="116"/>
      <c r="N357" s="116"/>
      <c r="O357" s="116"/>
      <c r="P357" s="116"/>
      <c r="Q357" s="116"/>
      <c r="R357" s="116"/>
      <c r="S357" s="116"/>
      <c r="T357" s="116"/>
      <c r="U357" s="116"/>
      <c r="V357" s="116"/>
      <c r="W357" s="116"/>
      <c r="X357" s="116"/>
      <c r="Y357" s="116"/>
      <c r="Z357" s="116"/>
      <c r="AA357" s="116"/>
      <c r="AB357" s="116"/>
      <c r="AC357" s="116"/>
    </row>
    <row r="358" spans="1:29" ht="14.25" customHeight="1" x14ac:dyDescent="0.2">
      <c r="A358" s="116"/>
      <c r="B358" s="116"/>
      <c r="C358" s="116"/>
      <c r="D358" s="116"/>
      <c r="E358" s="116"/>
      <c r="F358" s="116"/>
      <c r="G358" s="116"/>
      <c r="H358" s="117"/>
      <c r="I358" s="116"/>
      <c r="J358" s="116"/>
      <c r="K358" s="116"/>
      <c r="L358" s="116"/>
      <c r="M358" s="116"/>
      <c r="N358" s="116"/>
      <c r="O358" s="116"/>
      <c r="P358" s="116"/>
      <c r="Q358" s="116"/>
      <c r="R358" s="116"/>
      <c r="S358" s="116"/>
      <c r="T358" s="116"/>
      <c r="U358" s="116"/>
      <c r="V358" s="116"/>
      <c r="W358" s="116"/>
      <c r="X358" s="116"/>
      <c r="Y358" s="116"/>
      <c r="Z358" s="116"/>
      <c r="AA358" s="116"/>
      <c r="AB358" s="116"/>
      <c r="AC358" s="116"/>
    </row>
    <row r="359" spans="1:29" ht="14.25" customHeight="1" x14ac:dyDescent="0.2">
      <c r="A359" s="116"/>
      <c r="B359" s="116"/>
      <c r="C359" s="116"/>
      <c r="D359" s="116"/>
      <c r="E359" s="116"/>
      <c r="F359" s="116"/>
      <c r="G359" s="116"/>
      <c r="H359" s="117"/>
      <c r="I359" s="116"/>
      <c r="J359" s="116"/>
      <c r="K359" s="116"/>
      <c r="L359" s="116"/>
      <c r="M359" s="116"/>
      <c r="N359" s="116"/>
      <c r="O359" s="116"/>
      <c r="P359" s="116"/>
      <c r="Q359" s="116"/>
      <c r="R359" s="116"/>
      <c r="S359" s="116"/>
      <c r="T359" s="116"/>
      <c r="U359" s="116"/>
      <c r="V359" s="116"/>
      <c r="W359" s="116"/>
      <c r="X359" s="116"/>
      <c r="Y359" s="116"/>
      <c r="Z359" s="116"/>
      <c r="AA359" s="116"/>
      <c r="AB359" s="116"/>
      <c r="AC359" s="116"/>
    </row>
    <row r="360" spans="1:29" ht="14.25" customHeight="1" x14ac:dyDescent="0.2">
      <c r="A360" s="116"/>
      <c r="B360" s="116"/>
      <c r="C360" s="116"/>
      <c r="D360" s="116"/>
      <c r="E360" s="116"/>
      <c r="F360" s="116"/>
      <c r="G360" s="116"/>
      <c r="H360" s="117"/>
      <c r="I360" s="116"/>
      <c r="J360" s="116"/>
      <c r="K360" s="116"/>
      <c r="L360" s="116"/>
      <c r="M360" s="116"/>
      <c r="N360" s="116"/>
      <c r="O360" s="116"/>
      <c r="P360" s="116"/>
      <c r="Q360" s="116"/>
      <c r="R360" s="116"/>
      <c r="S360" s="116"/>
      <c r="T360" s="116"/>
      <c r="U360" s="116"/>
      <c r="V360" s="116"/>
      <c r="W360" s="116"/>
      <c r="X360" s="116"/>
      <c r="Y360" s="116"/>
      <c r="Z360" s="116"/>
      <c r="AA360" s="116"/>
      <c r="AB360" s="116"/>
      <c r="AC360" s="116"/>
    </row>
    <row r="361" spans="1:29" ht="14.25" customHeight="1" x14ac:dyDescent="0.2">
      <c r="A361" s="116"/>
      <c r="B361" s="116"/>
      <c r="C361" s="116"/>
      <c r="D361" s="116"/>
      <c r="E361" s="116"/>
      <c r="F361" s="116"/>
      <c r="G361" s="116"/>
      <c r="H361" s="117"/>
      <c r="I361" s="116"/>
      <c r="J361" s="116"/>
      <c r="K361" s="116"/>
      <c r="L361" s="116"/>
      <c r="M361" s="116"/>
      <c r="N361" s="116"/>
      <c r="O361" s="116"/>
      <c r="P361" s="116"/>
      <c r="Q361" s="116"/>
      <c r="R361" s="116"/>
      <c r="S361" s="116"/>
      <c r="T361" s="116"/>
      <c r="U361" s="116"/>
      <c r="V361" s="116"/>
      <c r="W361" s="116"/>
      <c r="X361" s="116"/>
      <c r="Y361" s="116"/>
      <c r="Z361" s="116"/>
      <c r="AA361" s="116"/>
      <c r="AB361" s="116"/>
      <c r="AC361" s="116"/>
    </row>
    <row r="362" spans="1:29" ht="14.25" customHeight="1" x14ac:dyDescent="0.2">
      <c r="A362" s="116"/>
      <c r="B362" s="116"/>
      <c r="C362" s="116"/>
      <c r="D362" s="116"/>
      <c r="E362" s="116"/>
      <c r="F362" s="116"/>
      <c r="G362" s="116"/>
      <c r="H362" s="117"/>
      <c r="I362" s="116"/>
      <c r="J362" s="116"/>
      <c r="K362" s="116"/>
      <c r="L362" s="116"/>
      <c r="M362" s="116"/>
      <c r="N362" s="116"/>
      <c r="O362" s="116"/>
      <c r="P362" s="116"/>
      <c r="Q362" s="116"/>
      <c r="R362" s="116"/>
      <c r="S362" s="116"/>
      <c r="T362" s="116"/>
      <c r="U362" s="116"/>
      <c r="V362" s="116"/>
      <c r="W362" s="116"/>
      <c r="X362" s="116"/>
      <c r="Y362" s="116"/>
      <c r="Z362" s="116"/>
      <c r="AA362" s="116"/>
      <c r="AB362" s="116"/>
      <c r="AC362" s="116"/>
    </row>
    <row r="363" spans="1:29" ht="14.25" customHeight="1" x14ac:dyDescent="0.2">
      <c r="A363" s="116"/>
      <c r="B363" s="116"/>
      <c r="C363" s="116"/>
      <c r="D363" s="116"/>
      <c r="E363" s="116"/>
      <c r="F363" s="116"/>
      <c r="G363" s="116"/>
      <c r="H363" s="117"/>
      <c r="I363" s="116"/>
      <c r="J363" s="116"/>
      <c r="K363" s="116"/>
      <c r="L363" s="116"/>
      <c r="M363" s="116"/>
      <c r="N363" s="116"/>
      <c r="O363" s="116"/>
      <c r="P363" s="116"/>
      <c r="Q363" s="116"/>
      <c r="R363" s="116"/>
      <c r="S363" s="116"/>
      <c r="T363" s="116"/>
      <c r="U363" s="116"/>
      <c r="V363" s="116"/>
      <c r="W363" s="116"/>
      <c r="X363" s="116"/>
      <c r="Y363" s="116"/>
      <c r="Z363" s="116"/>
      <c r="AA363" s="116"/>
      <c r="AB363" s="116"/>
      <c r="AC363" s="116"/>
    </row>
    <row r="364" spans="1:29" ht="14.25" customHeight="1" x14ac:dyDescent="0.2">
      <c r="A364" s="116"/>
      <c r="B364" s="116"/>
      <c r="C364" s="116"/>
      <c r="D364" s="116"/>
      <c r="E364" s="116"/>
      <c r="F364" s="116"/>
      <c r="G364" s="116"/>
      <c r="H364" s="117"/>
      <c r="I364" s="116"/>
      <c r="J364" s="116"/>
      <c r="K364" s="116"/>
      <c r="L364" s="116"/>
      <c r="M364" s="116"/>
      <c r="N364" s="116"/>
      <c r="O364" s="116"/>
      <c r="P364" s="116"/>
      <c r="Q364" s="116"/>
      <c r="R364" s="116"/>
      <c r="S364" s="116"/>
      <c r="T364" s="116"/>
      <c r="U364" s="116"/>
      <c r="V364" s="116"/>
      <c r="W364" s="116"/>
      <c r="X364" s="116"/>
      <c r="Y364" s="116"/>
      <c r="Z364" s="116"/>
      <c r="AA364" s="116"/>
      <c r="AB364" s="116"/>
      <c r="AC364" s="116"/>
    </row>
    <row r="365" spans="1:29" ht="14.25" customHeight="1" x14ac:dyDescent="0.2">
      <c r="A365" s="116"/>
      <c r="B365" s="116"/>
      <c r="C365" s="116"/>
      <c r="D365" s="116"/>
      <c r="E365" s="116"/>
      <c r="F365" s="116"/>
      <c r="G365" s="116"/>
      <c r="H365" s="117"/>
      <c r="I365" s="116"/>
      <c r="J365" s="116"/>
      <c r="K365" s="116"/>
      <c r="L365" s="116"/>
      <c r="M365" s="116"/>
      <c r="N365" s="116"/>
      <c r="O365" s="116"/>
      <c r="P365" s="116"/>
      <c r="Q365" s="116"/>
      <c r="R365" s="116"/>
      <c r="S365" s="116"/>
      <c r="T365" s="116"/>
      <c r="U365" s="116"/>
      <c r="V365" s="116"/>
      <c r="W365" s="116"/>
      <c r="X365" s="116"/>
      <c r="Y365" s="116"/>
      <c r="Z365" s="116"/>
      <c r="AA365" s="116"/>
      <c r="AB365" s="116"/>
      <c r="AC365" s="116"/>
    </row>
    <row r="366" spans="1:29" ht="14.25" customHeight="1" x14ac:dyDescent="0.2">
      <c r="A366" s="116"/>
      <c r="B366" s="116"/>
      <c r="C366" s="116"/>
      <c r="D366" s="116"/>
      <c r="E366" s="116"/>
      <c r="F366" s="116"/>
      <c r="G366" s="116"/>
      <c r="H366" s="117"/>
      <c r="I366" s="116"/>
      <c r="J366" s="116"/>
      <c r="K366" s="116"/>
      <c r="L366" s="116"/>
      <c r="M366" s="116"/>
      <c r="N366" s="116"/>
      <c r="O366" s="116"/>
      <c r="P366" s="116"/>
      <c r="Q366" s="116"/>
      <c r="R366" s="116"/>
      <c r="S366" s="116"/>
      <c r="T366" s="116"/>
      <c r="U366" s="116"/>
      <c r="V366" s="116"/>
      <c r="W366" s="116"/>
      <c r="X366" s="116"/>
      <c r="Y366" s="116"/>
      <c r="Z366" s="116"/>
      <c r="AA366" s="116"/>
      <c r="AB366" s="116"/>
      <c r="AC366" s="116"/>
    </row>
    <row r="367" spans="1:29" ht="14.25" customHeight="1" x14ac:dyDescent="0.2">
      <c r="A367" s="116"/>
      <c r="B367" s="116"/>
      <c r="C367" s="116"/>
      <c r="D367" s="116"/>
      <c r="E367" s="116"/>
      <c r="F367" s="116"/>
      <c r="G367" s="116"/>
      <c r="H367" s="117"/>
      <c r="I367" s="116"/>
      <c r="J367" s="116"/>
      <c r="K367" s="116"/>
      <c r="L367" s="116"/>
      <c r="M367" s="116"/>
      <c r="N367" s="116"/>
      <c r="O367" s="116"/>
      <c r="P367" s="116"/>
      <c r="Q367" s="116"/>
      <c r="R367" s="116"/>
      <c r="S367" s="116"/>
      <c r="T367" s="116"/>
      <c r="U367" s="116"/>
      <c r="V367" s="116"/>
      <c r="W367" s="116"/>
      <c r="X367" s="116"/>
      <c r="Y367" s="116"/>
      <c r="Z367" s="116"/>
      <c r="AA367" s="116"/>
      <c r="AB367" s="116"/>
      <c r="AC367" s="116"/>
    </row>
    <row r="368" spans="1:29" ht="14.25" customHeight="1" x14ac:dyDescent="0.2">
      <c r="A368" s="116"/>
      <c r="B368" s="116"/>
      <c r="C368" s="116"/>
      <c r="D368" s="116"/>
      <c r="E368" s="116"/>
      <c r="F368" s="116"/>
      <c r="G368" s="116"/>
      <c r="H368" s="117"/>
      <c r="I368" s="116"/>
      <c r="J368" s="116"/>
      <c r="K368" s="116"/>
      <c r="L368" s="116"/>
      <c r="M368" s="116"/>
      <c r="N368" s="116"/>
      <c r="O368" s="116"/>
      <c r="P368" s="116"/>
      <c r="Q368" s="116"/>
      <c r="R368" s="116"/>
      <c r="S368" s="116"/>
      <c r="T368" s="116"/>
      <c r="U368" s="116"/>
      <c r="V368" s="116"/>
      <c r="W368" s="116"/>
      <c r="X368" s="116"/>
      <c r="Y368" s="116"/>
      <c r="Z368" s="116"/>
      <c r="AA368" s="116"/>
      <c r="AB368" s="116"/>
      <c r="AC368" s="116"/>
    </row>
    <row r="369" spans="1:29" ht="14.25" customHeight="1" x14ac:dyDescent="0.2">
      <c r="A369" s="116"/>
      <c r="B369" s="116"/>
      <c r="C369" s="116"/>
      <c r="D369" s="116"/>
      <c r="E369" s="116"/>
      <c r="F369" s="116"/>
      <c r="G369" s="116"/>
      <c r="H369" s="117"/>
      <c r="I369" s="116"/>
      <c r="J369" s="116"/>
      <c r="K369" s="116"/>
      <c r="L369" s="116"/>
      <c r="M369" s="116"/>
      <c r="N369" s="116"/>
      <c r="O369" s="116"/>
      <c r="P369" s="116"/>
      <c r="Q369" s="116"/>
      <c r="R369" s="116"/>
      <c r="S369" s="116"/>
      <c r="T369" s="116"/>
      <c r="U369" s="116"/>
      <c r="V369" s="116"/>
      <c r="W369" s="116"/>
      <c r="X369" s="116"/>
      <c r="Y369" s="116"/>
      <c r="Z369" s="116"/>
      <c r="AA369" s="116"/>
      <c r="AB369" s="116"/>
      <c r="AC369" s="116"/>
    </row>
    <row r="370" spans="1:29" ht="14.25" customHeight="1" x14ac:dyDescent="0.2">
      <c r="A370" s="116"/>
      <c r="B370" s="116"/>
      <c r="C370" s="116"/>
      <c r="D370" s="116"/>
      <c r="E370" s="116"/>
      <c r="F370" s="116"/>
      <c r="G370" s="116"/>
      <c r="H370" s="117"/>
      <c r="I370" s="116"/>
      <c r="J370" s="116"/>
      <c r="K370" s="116"/>
      <c r="L370" s="116"/>
      <c r="M370" s="116"/>
      <c r="N370" s="116"/>
      <c r="O370" s="116"/>
      <c r="P370" s="116"/>
      <c r="Q370" s="116"/>
      <c r="R370" s="116"/>
      <c r="S370" s="116"/>
      <c r="T370" s="116"/>
      <c r="U370" s="116"/>
      <c r="V370" s="116"/>
      <c r="W370" s="116"/>
      <c r="X370" s="116"/>
      <c r="Y370" s="116"/>
      <c r="Z370" s="116"/>
      <c r="AA370" s="116"/>
      <c r="AB370" s="116"/>
      <c r="AC370" s="116"/>
    </row>
    <row r="371" spans="1:29" ht="14.25" customHeight="1" x14ac:dyDescent="0.2">
      <c r="A371" s="116"/>
      <c r="B371" s="116"/>
      <c r="C371" s="116"/>
      <c r="D371" s="116"/>
      <c r="E371" s="116"/>
      <c r="F371" s="116"/>
      <c r="G371" s="116"/>
      <c r="H371" s="117"/>
      <c r="I371" s="116"/>
      <c r="J371" s="116"/>
      <c r="K371" s="116"/>
      <c r="L371" s="116"/>
      <c r="M371" s="116"/>
      <c r="N371" s="116"/>
      <c r="O371" s="116"/>
      <c r="P371" s="116"/>
      <c r="Q371" s="116"/>
      <c r="R371" s="116"/>
      <c r="S371" s="116"/>
      <c r="T371" s="116"/>
      <c r="U371" s="116"/>
      <c r="V371" s="116"/>
      <c r="W371" s="116"/>
      <c r="X371" s="116"/>
      <c r="Y371" s="116"/>
      <c r="Z371" s="116"/>
      <c r="AA371" s="116"/>
      <c r="AB371" s="116"/>
      <c r="AC371" s="116"/>
    </row>
    <row r="372" spans="1:29" ht="14.25" customHeight="1" x14ac:dyDescent="0.2">
      <c r="A372" s="116"/>
      <c r="B372" s="116"/>
      <c r="C372" s="116"/>
      <c r="D372" s="116"/>
      <c r="E372" s="116"/>
      <c r="F372" s="116"/>
      <c r="G372" s="116"/>
      <c r="H372" s="117"/>
      <c r="I372" s="116"/>
      <c r="J372" s="116"/>
      <c r="K372" s="116"/>
      <c r="L372" s="116"/>
      <c r="M372" s="116"/>
      <c r="N372" s="116"/>
      <c r="O372" s="116"/>
      <c r="P372" s="116"/>
      <c r="Q372" s="116"/>
      <c r="R372" s="116"/>
      <c r="S372" s="116"/>
      <c r="T372" s="116"/>
      <c r="U372" s="116"/>
      <c r="V372" s="116"/>
      <c r="W372" s="116"/>
      <c r="X372" s="116"/>
      <c r="Y372" s="116"/>
      <c r="Z372" s="116"/>
      <c r="AA372" s="116"/>
      <c r="AB372" s="116"/>
      <c r="AC372" s="116"/>
    </row>
    <row r="373" spans="1:29" ht="14.25" customHeight="1" x14ac:dyDescent="0.2">
      <c r="A373" s="116"/>
      <c r="B373" s="116"/>
      <c r="C373" s="116"/>
      <c r="D373" s="116"/>
      <c r="E373" s="116"/>
      <c r="F373" s="116"/>
      <c r="G373" s="116"/>
      <c r="H373" s="117"/>
      <c r="I373" s="116"/>
      <c r="J373" s="116"/>
      <c r="K373" s="116"/>
      <c r="L373" s="116"/>
      <c r="M373" s="116"/>
      <c r="N373" s="116"/>
      <c r="O373" s="116"/>
      <c r="P373" s="116"/>
      <c r="Q373" s="116"/>
      <c r="R373" s="116"/>
      <c r="S373" s="116"/>
      <c r="T373" s="116"/>
      <c r="U373" s="116"/>
      <c r="V373" s="116"/>
      <c r="W373" s="116"/>
      <c r="X373" s="116"/>
      <c r="Y373" s="116"/>
      <c r="Z373" s="116"/>
      <c r="AA373" s="116"/>
      <c r="AB373" s="116"/>
      <c r="AC373" s="116"/>
    </row>
    <row r="374" spans="1:29" ht="14.25" customHeight="1" x14ac:dyDescent="0.2">
      <c r="A374" s="116"/>
      <c r="B374" s="116"/>
      <c r="C374" s="116"/>
      <c r="D374" s="116"/>
      <c r="E374" s="116"/>
      <c r="F374" s="116"/>
      <c r="G374" s="116"/>
      <c r="H374" s="117"/>
      <c r="I374" s="116"/>
      <c r="J374" s="116"/>
      <c r="K374" s="116"/>
      <c r="L374" s="116"/>
      <c r="M374" s="116"/>
      <c r="N374" s="116"/>
      <c r="O374" s="116"/>
      <c r="P374" s="116"/>
      <c r="Q374" s="116"/>
      <c r="R374" s="116"/>
      <c r="S374" s="116"/>
      <c r="T374" s="116"/>
      <c r="U374" s="116"/>
      <c r="V374" s="116"/>
      <c r="W374" s="116"/>
      <c r="X374" s="116"/>
      <c r="Y374" s="116"/>
      <c r="Z374" s="116"/>
      <c r="AA374" s="116"/>
      <c r="AB374" s="116"/>
      <c r="AC374" s="116"/>
    </row>
    <row r="375" spans="1:29" ht="14.25" customHeight="1" x14ac:dyDescent="0.2">
      <c r="A375" s="116"/>
      <c r="B375" s="116"/>
      <c r="C375" s="116"/>
      <c r="D375" s="116"/>
      <c r="E375" s="116"/>
      <c r="F375" s="116"/>
      <c r="G375" s="116"/>
      <c r="H375" s="117"/>
      <c r="I375" s="116"/>
      <c r="J375" s="116"/>
      <c r="K375" s="116"/>
      <c r="L375" s="116"/>
      <c r="M375" s="116"/>
      <c r="N375" s="116"/>
      <c r="O375" s="116"/>
      <c r="P375" s="116"/>
      <c r="Q375" s="116"/>
      <c r="R375" s="116"/>
      <c r="S375" s="116"/>
      <c r="T375" s="116"/>
      <c r="U375" s="116"/>
      <c r="V375" s="116"/>
      <c r="W375" s="116"/>
      <c r="X375" s="116"/>
      <c r="Y375" s="116"/>
      <c r="Z375" s="116"/>
      <c r="AA375" s="116"/>
      <c r="AB375" s="116"/>
      <c r="AC375" s="116"/>
    </row>
    <row r="376" spans="1:29" ht="14.25" customHeight="1" x14ac:dyDescent="0.2">
      <c r="A376" s="116"/>
      <c r="B376" s="116"/>
      <c r="C376" s="116"/>
      <c r="D376" s="116"/>
      <c r="E376" s="116"/>
      <c r="F376" s="116"/>
      <c r="G376" s="116"/>
      <c r="H376" s="117"/>
      <c r="I376" s="116"/>
      <c r="J376" s="116"/>
      <c r="K376" s="116"/>
      <c r="L376" s="116"/>
      <c r="M376" s="116"/>
      <c r="N376" s="116"/>
      <c r="O376" s="116"/>
      <c r="P376" s="116"/>
      <c r="Q376" s="116"/>
      <c r="R376" s="116"/>
      <c r="S376" s="116"/>
      <c r="T376" s="116"/>
      <c r="U376" s="116"/>
      <c r="V376" s="116"/>
      <c r="W376" s="116"/>
      <c r="X376" s="116"/>
      <c r="Y376" s="116"/>
      <c r="Z376" s="116"/>
      <c r="AA376" s="116"/>
      <c r="AB376" s="116"/>
      <c r="AC376" s="116"/>
    </row>
    <row r="377" spans="1:29" ht="14.25" customHeight="1" x14ac:dyDescent="0.2">
      <c r="A377" s="116"/>
      <c r="B377" s="116"/>
      <c r="C377" s="116"/>
      <c r="D377" s="116"/>
      <c r="E377" s="116"/>
      <c r="F377" s="116"/>
      <c r="G377" s="116"/>
      <c r="H377" s="117"/>
      <c r="I377" s="116"/>
      <c r="J377" s="116"/>
      <c r="K377" s="116"/>
      <c r="L377" s="116"/>
      <c r="M377" s="116"/>
      <c r="N377" s="116"/>
      <c r="O377" s="116"/>
      <c r="P377" s="116"/>
      <c r="Q377" s="116"/>
      <c r="R377" s="116"/>
      <c r="S377" s="116"/>
      <c r="T377" s="116"/>
      <c r="U377" s="116"/>
      <c r="V377" s="116"/>
      <c r="W377" s="116"/>
      <c r="X377" s="116"/>
      <c r="Y377" s="116"/>
      <c r="Z377" s="116"/>
      <c r="AA377" s="116"/>
      <c r="AB377" s="116"/>
      <c r="AC377" s="116"/>
    </row>
    <row r="378" spans="1:29" ht="14.25" customHeight="1" x14ac:dyDescent="0.2">
      <c r="A378" s="116"/>
      <c r="B378" s="116"/>
      <c r="C378" s="116"/>
      <c r="D378" s="116"/>
      <c r="E378" s="116"/>
      <c r="F378" s="116"/>
      <c r="G378" s="116"/>
      <c r="H378" s="117"/>
      <c r="I378" s="116"/>
      <c r="J378" s="116"/>
      <c r="K378" s="116"/>
      <c r="L378" s="116"/>
      <c r="M378" s="116"/>
      <c r="N378" s="116"/>
      <c r="O378" s="116"/>
      <c r="P378" s="116"/>
      <c r="Q378" s="116"/>
      <c r="R378" s="116"/>
      <c r="S378" s="116"/>
      <c r="T378" s="116"/>
      <c r="U378" s="116"/>
      <c r="V378" s="116"/>
      <c r="W378" s="116"/>
      <c r="X378" s="116"/>
      <c r="Y378" s="116"/>
      <c r="Z378" s="116"/>
      <c r="AA378" s="116"/>
      <c r="AB378" s="116"/>
      <c r="AC378" s="116"/>
    </row>
    <row r="379" spans="1:29" ht="14.25" customHeight="1" x14ac:dyDescent="0.2">
      <c r="A379" s="116"/>
      <c r="B379" s="116"/>
      <c r="C379" s="116"/>
      <c r="D379" s="116"/>
      <c r="E379" s="116"/>
      <c r="F379" s="116"/>
      <c r="G379" s="116"/>
      <c r="H379" s="117"/>
      <c r="I379" s="116"/>
      <c r="J379" s="116"/>
      <c r="K379" s="116"/>
      <c r="L379" s="116"/>
      <c r="M379" s="116"/>
      <c r="N379" s="116"/>
      <c r="O379" s="116"/>
      <c r="P379" s="116"/>
      <c r="Q379" s="116"/>
      <c r="R379" s="116"/>
      <c r="S379" s="116"/>
      <c r="T379" s="116"/>
      <c r="U379" s="116"/>
      <c r="V379" s="116"/>
      <c r="W379" s="116"/>
      <c r="X379" s="116"/>
      <c r="Y379" s="116"/>
      <c r="Z379" s="116"/>
      <c r="AA379" s="116"/>
      <c r="AB379" s="116"/>
      <c r="AC379" s="116"/>
    </row>
    <row r="380" spans="1:29" ht="14.25" customHeight="1" x14ac:dyDescent="0.2">
      <c r="A380" s="116"/>
      <c r="B380" s="116"/>
      <c r="C380" s="116"/>
      <c r="D380" s="116"/>
      <c r="E380" s="116"/>
      <c r="F380" s="116"/>
      <c r="G380" s="116"/>
      <c r="H380" s="117"/>
      <c r="I380" s="116"/>
      <c r="J380" s="116"/>
      <c r="K380" s="116"/>
      <c r="L380" s="116"/>
      <c r="M380" s="116"/>
      <c r="N380" s="116"/>
      <c r="O380" s="116"/>
      <c r="P380" s="116"/>
      <c r="Q380" s="116"/>
      <c r="R380" s="116"/>
      <c r="S380" s="116"/>
      <c r="T380" s="116"/>
      <c r="U380" s="116"/>
      <c r="V380" s="116"/>
      <c r="W380" s="116"/>
      <c r="X380" s="116"/>
      <c r="Y380" s="116"/>
      <c r="Z380" s="116"/>
      <c r="AA380" s="116"/>
      <c r="AB380" s="116"/>
      <c r="AC380" s="116"/>
    </row>
    <row r="381" spans="1:29" ht="14.25" customHeight="1" x14ac:dyDescent="0.2">
      <c r="A381" s="116"/>
      <c r="B381" s="116"/>
      <c r="C381" s="116"/>
      <c r="D381" s="116"/>
      <c r="E381" s="116"/>
      <c r="F381" s="116"/>
      <c r="G381" s="116"/>
      <c r="H381" s="117"/>
      <c r="I381" s="116"/>
      <c r="J381" s="116"/>
      <c r="K381" s="116"/>
      <c r="L381" s="116"/>
      <c r="M381" s="116"/>
      <c r="N381" s="116"/>
      <c r="O381" s="116"/>
      <c r="P381" s="116"/>
      <c r="Q381" s="116"/>
      <c r="R381" s="116"/>
      <c r="S381" s="116"/>
      <c r="T381" s="116"/>
      <c r="U381" s="116"/>
      <c r="V381" s="116"/>
      <c r="W381" s="116"/>
      <c r="X381" s="116"/>
      <c r="Y381" s="116"/>
      <c r="Z381" s="116"/>
      <c r="AA381" s="116"/>
      <c r="AB381" s="116"/>
      <c r="AC381" s="116"/>
    </row>
    <row r="382" spans="1:29" ht="14.25" customHeight="1" x14ac:dyDescent="0.2">
      <c r="A382" s="116"/>
      <c r="B382" s="116"/>
      <c r="C382" s="116"/>
      <c r="D382" s="116"/>
      <c r="E382" s="116"/>
      <c r="F382" s="116"/>
      <c r="G382" s="116"/>
      <c r="H382" s="117"/>
      <c r="I382" s="116"/>
      <c r="J382" s="116"/>
      <c r="K382" s="116"/>
      <c r="L382" s="116"/>
      <c r="M382" s="116"/>
      <c r="N382" s="116"/>
      <c r="O382" s="116"/>
      <c r="P382" s="116"/>
      <c r="Q382" s="116"/>
      <c r="R382" s="116"/>
      <c r="S382" s="116"/>
      <c r="T382" s="116"/>
      <c r="U382" s="116"/>
      <c r="V382" s="116"/>
      <c r="W382" s="116"/>
      <c r="X382" s="116"/>
      <c r="Y382" s="116"/>
      <c r="Z382" s="116"/>
      <c r="AA382" s="116"/>
      <c r="AB382" s="116"/>
      <c r="AC382" s="116"/>
    </row>
    <row r="383" spans="1:29" ht="14.25" customHeight="1" x14ac:dyDescent="0.2">
      <c r="A383" s="116"/>
      <c r="B383" s="116"/>
      <c r="C383" s="116"/>
      <c r="D383" s="116"/>
      <c r="E383" s="116"/>
      <c r="F383" s="116"/>
      <c r="G383" s="116"/>
      <c r="H383" s="117"/>
      <c r="I383" s="116"/>
      <c r="J383" s="116"/>
      <c r="K383" s="116"/>
      <c r="L383" s="116"/>
      <c r="M383" s="116"/>
      <c r="N383" s="116"/>
      <c r="O383" s="116"/>
      <c r="P383" s="116"/>
      <c r="Q383" s="116"/>
      <c r="R383" s="116"/>
      <c r="S383" s="116"/>
      <c r="T383" s="116"/>
      <c r="U383" s="116"/>
      <c r="V383" s="116"/>
      <c r="W383" s="116"/>
      <c r="X383" s="116"/>
      <c r="Y383" s="116"/>
      <c r="Z383" s="116"/>
      <c r="AA383" s="116"/>
      <c r="AB383" s="116"/>
      <c r="AC383" s="116"/>
    </row>
    <row r="384" spans="1:29" ht="14.25" customHeight="1" x14ac:dyDescent="0.2">
      <c r="A384" s="116"/>
      <c r="B384" s="116"/>
      <c r="C384" s="116"/>
      <c r="D384" s="116"/>
      <c r="E384" s="116"/>
      <c r="F384" s="116"/>
      <c r="G384" s="116"/>
      <c r="H384" s="117"/>
      <c r="I384" s="116"/>
      <c r="J384" s="116"/>
      <c r="K384" s="116"/>
      <c r="L384" s="116"/>
      <c r="M384" s="116"/>
      <c r="N384" s="116"/>
      <c r="O384" s="116"/>
      <c r="P384" s="116"/>
      <c r="Q384" s="116"/>
      <c r="R384" s="116"/>
      <c r="S384" s="116"/>
      <c r="T384" s="116"/>
      <c r="U384" s="116"/>
      <c r="V384" s="116"/>
      <c r="W384" s="116"/>
      <c r="X384" s="116"/>
      <c r="Y384" s="116"/>
      <c r="Z384" s="116"/>
      <c r="AA384" s="116"/>
      <c r="AB384" s="116"/>
      <c r="AC384" s="116"/>
    </row>
    <row r="385" spans="1:29" ht="14.25" customHeight="1" x14ac:dyDescent="0.2">
      <c r="A385" s="116"/>
      <c r="B385" s="116"/>
      <c r="C385" s="116"/>
      <c r="D385" s="116"/>
      <c r="E385" s="116"/>
      <c r="F385" s="116"/>
      <c r="G385" s="116"/>
      <c r="H385" s="117"/>
      <c r="I385" s="116"/>
      <c r="J385" s="116"/>
      <c r="K385" s="116"/>
      <c r="L385" s="116"/>
      <c r="M385" s="116"/>
      <c r="N385" s="116"/>
      <c r="O385" s="116"/>
      <c r="P385" s="116"/>
      <c r="Q385" s="116"/>
      <c r="R385" s="116"/>
      <c r="S385" s="116"/>
      <c r="T385" s="116"/>
      <c r="U385" s="116"/>
      <c r="V385" s="116"/>
      <c r="W385" s="116"/>
      <c r="X385" s="116"/>
      <c r="Y385" s="116"/>
      <c r="Z385" s="116"/>
      <c r="AA385" s="116"/>
      <c r="AB385" s="116"/>
      <c r="AC385" s="116"/>
    </row>
    <row r="386" spans="1:29" ht="14.25" customHeight="1" x14ac:dyDescent="0.2">
      <c r="A386" s="116"/>
      <c r="B386" s="116"/>
      <c r="C386" s="116"/>
      <c r="D386" s="116"/>
      <c r="E386" s="116"/>
      <c r="F386" s="116"/>
      <c r="G386" s="116"/>
      <c r="H386" s="117"/>
      <c r="I386" s="116"/>
      <c r="J386" s="116"/>
      <c r="K386" s="116"/>
      <c r="L386" s="116"/>
      <c r="M386" s="116"/>
      <c r="N386" s="116"/>
      <c r="O386" s="116"/>
      <c r="P386" s="116"/>
      <c r="Q386" s="116"/>
      <c r="R386" s="116"/>
      <c r="S386" s="116"/>
      <c r="T386" s="116"/>
      <c r="U386" s="116"/>
      <c r="V386" s="116"/>
      <c r="W386" s="116"/>
      <c r="X386" s="116"/>
      <c r="Y386" s="116"/>
      <c r="Z386" s="116"/>
      <c r="AA386" s="116"/>
      <c r="AB386" s="116"/>
      <c r="AC386" s="116"/>
    </row>
    <row r="387" spans="1:29" ht="14.25" customHeight="1" x14ac:dyDescent="0.2">
      <c r="A387" s="116"/>
      <c r="B387" s="116"/>
      <c r="C387" s="116"/>
      <c r="D387" s="116"/>
      <c r="E387" s="116"/>
      <c r="F387" s="116"/>
      <c r="G387" s="116"/>
      <c r="H387" s="117"/>
      <c r="I387" s="116"/>
      <c r="J387" s="116"/>
      <c r="K387" s="116"/>
      <c r="L387" s="116"/>
      <c r="M387" s="116"/>
      <c r="N387" s="116"/>
      <c r="O387" s="116"/>
      <c r="P387" s="116"/>
      <c r="Q387" s="116"/>
      <c r="R387" s="116"/>
      <c r="S387" s="116"/>
      <c r="T387" s="116"/>
      <c r="U387" s="116"/>
      <c r="V387" s="116"/>
      <c r="W387" s="116"/>
      <c r="X387" s="116"/>
      <c r="Y387" s="116"/>
      <c r="Z387" s="116"/>
      <c r="AA387" s="116"/>
      <c r="AB387" s="116"/>
      <c r="AC387" s="116"/>
    </row>
    <row r="388" spans="1:29" ht="14.25" customHeight="1" x14ac:dyDescent="0.2">
      <c r="A388" s="116"/>
      <c r="B388" s="116"/>
      <c r="C388" s="116"/>
      <c r="D388" s="116"/>
      <c r="E388" s="116"/>
      <c r="F388" s="116"/>
      <c r="G388" s="116"/>
      <c r="H388" s="117"/>
      <c r="I388" s="116"/>
      <c r="J388" s="116"/>
      <c r="K388" s="116"/>
      <c r="L388" s="116"/>
      <c r="M388" s="116"/>
      <c r="N388" s="116"/>
      <c r="O388" s="116"/>
      <c r="P388" s="116"/>
      <c r="Q388" s="116"/>
      <c r="R388" s="116"/>
      <c r="S388" s="116"/>
      <c r="T388" s="116"/>
      <c r="U388" s="116"/>
      <c r="V388" s="116"/>
      <c r="W388" s="116"/>
      <c r="X388" s="116"/>
      <c r="Y388" s="116"/>
      <c r="Z388" s="116"/>
      <c r="AA388" s="116"/>
      <c r="AB388" s="116"/>
      <c r="AC388" s="116"/>
    </row>
    <row r="389" spans="1:29" ht="14.25" customHeight="1" x14ac:dyDescent="0.2">
      <c r="A389" s="116"/>
      <c r="B389" s="116"/>
      <c r="C389" s="116"/>
      <c r="D389" s="116"/>
      <c r="E389" s="116"/>
      <c r="F389" s="116"/>
      <c r="G389" s="116"/>
      <c r="H389" s="117"/>
      <c r="I389" s="116"/>
      <c r="J389" s="116"/>
      <c r="K389" s="116"/>
      <c r="L389" s="116"/>
      <c r="M389" s="116"/>
      <c r="N389" s="116"/>
      <c r="O389" s="116"/>
      <c r="P389" s="116"/>
      <c r="Q389" s="116"/>
      <c r="R389" s="116"/>
      <c r="S389" s="116"/>
      <c r="T389" s="116"/>
      <c r="U389" s="116"/>
      <c r="V389" s="116"/>
      <c r="W389" s="116"/>
      <c r="X389" s="116"/>
      <c r="Y389" s="116"/>
      <c r="Z389" s="116"/>
      <c r="AA389" s="116"/>
      <c r="AB389" s="116"/>
      <c r="AC389" s="116"/>
    </row>
    <row r="390" spans="1:29" ht="14.25" customHeight="1" x14ac:dyDescent="0.2">
      <c r="A390" s="116"/>
      <c r="B390" s="116"/>
      <c r="C390" s="116"/>
      <c r="D390" s="116"/>
      <c r="E390" s="116"/>
      <c r="F390" s="116"/>
      <c r="G390" s="116"/>
      <c r="H390" s="117"/>
      <c r="I390" s="116"/>
      <c r="J390" s="116"/>
      <c r="K390" s="116"/>
      <c r="L390" s="116"/>
      <c r="M390" s="116"/>
      <c r="N390" s="116"/>
      <c r="O390" s="116"/>
      <c r="P390" s="116"/>
      <c r="Q390" s="116"/>
      <c r="R390" s="116"/>
      <c r="S390" s="116"/>
      <c r="T390" s="116"/>
      <c r="U390" s="116"/>
      <c r="V390" s="116"/>
      <c r="W390" s="116"/>
      <c r="X390" s="116"/>
      <c r="Y390" s="116"/>
      <c r="Z390" s="116"/>
      <c r="AA390" s="116"/>
      <c r="AB390" s="116"/>
      <c r="AC390" s="116"/>
    </row>
    <row r="391" spans="1:29" ht="14.25" customHeight="1" x14ac:dyDescent="0.2">
      <c r="A391" s="116"/>
      <c r="B391" s="116"/>
      <c r="C391" s="116"/>
      <c r="D391" s="116"/>
      <c r="E391" s="116"/>
      <c r="F391" s="116"/>
      <c r="G391" s="116"/>
      <c r="H391" s="117"/>
      <c r="I391" s="116"/>
      <c r="J391" s="116"/>
      <c r="K391" s="116"/>
      <c r="L391" s="116"/>
      <c r="M391" s="116"/>
      <c r="N391" s="116"/>
      <c r="O391" s="116"/>
      <c r="P391" s="116"/>
      <c r="Q391" s="116"/>
      <c r="R391" s="116"/>
      <c r="S391" s="116"/>
      <c r="T391" s="116"/>
      <c r="U391" s="116"/>
      <c r="V391" s="116"/>
      <c r="W391" s="116"/>
      <c r="X391" s="116"/>
      <c r="Y391" s="116"/>
      <c r="Z391" s="116"/>
      <c r="AA391" s="116"/>
      <c r="AB391" s="116"/>
      <c r="AC391" s="116"/>
    </row>
    <row r="392" spans="1:29" ht="14.25" customHeight="1" x14ac:dyDescent="0.2">
      <c r="A392" s="116"/>
      <c r="B392" s="116"/>
      <c r="C392" s="116"/>
      <c r="D392" s="116"/>
      <c r="E392" s="116"/>
      <c r="F392" s="116"/>
      <c r="G392" s="116"/>
      <c r="H392" s="117"/>
      <c r="I392" s="116"/>
      <c r="J392" s="116"/>
      <c r="K392" s="116"/>
      <c r="L392" s="116"/>
      <c r="M392" s="116"/>
      <c r="N392" s="116"/>
      <c r="O392" s="116"/>
      <c r="P392" s="116"/>
      <c r="Q392" s="116"/>
      <c r="R392" s="116"/>
      <c r="S392" s="116"/>
      <c r="T392" s="116"/>
      <c r="U392" s="116"/>
      <c r="V392" s="116"/>
      <c r="W392" s="116"/>
      <c r="X392" s="116"/>
      <c r="Y392" s="116"/>
      <c r="Z392" s="116"/>
      <c r="AA392" s="116"/>
      <c r="AB392" s="116"/>
      <c r="AC392" s="116"/>
    </row>
    <row r="393" spans="1:29" ht="14.25" customHeight="1" x14ac:dyDescent="0.2">
      <c r="A393" s="116"/>
      <c r="B393" s="116"/>
      <c r="C393" s="116"/>
      <c r="D393" s="116"/>
      <c r="E393" s="116"/>
      <c r="F393" s="116"/>
      <c r="G393" s="116"/>
      <c r="H393" s="117"/>
      <c r="I393" s="116"/>
      <c r="J393" s="116"/>
      <c r="K393" s="116"/>
      <c r="L393" s="116"/>
      <c r="M393" s="116"/>
      <c r="N393" s="116"/>
      <c r="O393" s="116"/>
      <c r="P393" s="116"/>
      <c r="Q393" s="116"/>
      <c r="R393" s="116"/>
      <c r="S393" s="116"/>
      <c r="T393" s="116"/>
      <c r="U393" s="116"/>
      <c r="V393" s="116"/>
      <c r="W393" s="116"/>
      <c r="X393" s="116"/>
      <c r="Y393" s="116"/>
      <c r="Z393" s="116"/>
      <c r="AA393" s="116"/>
      <c r="AB393" s="116"/>
      <c r="AC393" s="116"/>
    </row>
    <row r="394" spans="1:29" ht="14.25" customHeight="1" x14ac:dyDescent="0.2">
      <c r="A394" s="116"/>
      <c r="B394" s="116"/>
      <c r="C394" s="116"/>
      <c r="D394" s="116"/>
      <c r="E394" s="116"/>
      <c r="F394" s="116"/>
      <c r="G394" s="116"/>
      <c r="H394" s="117"/>
      <c r="I394" s="116"/>
      <c r="J394" s="116"/>
      <c r="K394" s="116"/>
      <c r="L394" s="116"/>
      <c r="M394" s="116"/>
      <c r="N394" s="116"/>
      <c r="O394" s="116"/>
      <c r="P394" s="116"/>
      <c r="Q394" s="116"/>
      <c r="R394" s="116"/>
      <c r="S394" s="116"/>
      <c r="T394" s="116"/>
      <c r="U394" s="116"/>
      <c r="V394" s="116"/>
      <c r="W394" s="116"/>
      <c r="X394" s="116"/>
      <c r="Y394" s="116"/>
      <c r="Z394" s="116"/>
      <c r="AA394" s="116"/>
      <c r="AB394" s="116"/>
      <c r="AC394" s="116"/>
    </row>
    <row r="395" spans="1:29" ht="14.25" customHeight="1" x14ac:dyDescent="0.2">
      <c r="A395" s="116"/>
      <c r="B395" s="116"/>
      <c r="C395" s="116"/>
      <c r="D395" s="116"/>
      <c r="E395" s="116"/>
      <c r="F395" s="116"/>
      <c r="G395" s="116"/>
      <c r="H395" s="117"/>
      <c r="I395" s="116"/>
      <c r="J395" s="116"/>
      <c r="K395" s="116"/>
      <c r="L395" s="116"/>
      <c r="M395" s="116"/>
      <c r="N395" s="116"/>
      <c r="O395" s="116"/>
      <c r="P395" s="116"/>
      <c r="Q395" s="116"/>
      <c r="R395" s="116"/>
      <c r="S395" s="116"/>
      <c r="T395" s="116"/>
      <c r="U395" s="116"/>
      <c r="V395" s="116"/>
      <c r="W395" s="116"/>
      <c r="X395" s="116"/>
      <c r="Y395" s="116"/>
      <c r="Z395" s="116"/>
      <c r="AA395" s="116"/>
      <c r="AB395" s="116"/>
      <c r="AC395" s="116"/>
    </row>
    <row r="396" spans="1:29" ht="14.25" customHeight="1" x14ac:dyDescent="0.2">
      <c r="A396" s="116"/>
      <c r="B396" s="116"/>
      <c r="C396" s="116"/>
      <c r="D396" s="116"/>
      <c r="E396" s="116"/>
      <c r="F396" s="116"/>
      <c r="G396" s="116"/>
      <c r="H396" s="117"/>
      <c r="I396" s="116"/>
      <c r="J396" s="116"/>
      <c r="K396" s="116"/>
      <c r="L396" s="116"/>
      <c r="M396" s="116"/>
      <c r="N396" s="116"/>
      <c r="O396" s="116"/>
      <c r="P396" s="116"/>
      <c r="Q396" s="116"/>
      <c r="R396" s="116"/>
      <c r="S396" s="116"/>
      <c r="T396" s="116"/>
      <c r="U396" s="116"/>
      <c r="V396" s="116"/>
      <c r="W396" s="116"/>
      <c r="X396" s="116"/>
      <c r="Y396" s="116"/>
      <c r="Z396" s="116"/>
      <c r="AA396" s="116"/>
      <c r="AB396" s="116"/>
      <c r="AC396" s="116"/>
    </row>
    <row r="397" spans="1:29" ht="14.25" customHeight="1" x14ac:dyDescent="0.2">
      <c r="A397" s="116"/>
      <c r="B397" s="116"/>
      <c r="C397" s="116"/>
      <c r="D397" s="116"/>
      <c r="E397" s="116"/>
      <c r="F397" s="116"/>
      <c r="G397" s="116"/>
      <c r="H397" s="117"/>
      <c r="I397" s="116"/>
      <c r="J397" s="116"/>
      <c r="K397" s="116"/>
      <c r="L397" s="116"/>
      <c r="M397" s="116"/>
      <c r="N397" s="116"/>
      <c r="O397" s="116"/>
      <c r="P397" s="116"/>
      <c r="Q397" s="116"/>
      <c r="R397" s="116"/>
      <c r="S397" s="116"/>
      <c r="T397" s="116"/>
      <c r="U397" s="116"/>
      <c r="V397" s="116"/>
      <c r="W397" s="116"/>
      <c r="X397" s="116"/>
      <c r="Y397" s="116"/>
      <c r="Z397" s="116"/>
      <c r="AA397" s="116"/>
      <c r="AB397" s="116"/>
      <c r="AC397" s="116"/>
    </row>
    <row r="398" spans="1:29" ht="14.25" customHeight="1" x14ac:dyDescent="0.2">
      <c r="A398" s="116"/>
      <c r="B398" s="116"/>
      <c r="C398" s="116"/>
      <c r="D398" s="116"/>
      <c r="E398" s="116"/>
      <c r="F398" s="116"/>
      <c r="G398" s="116"/>
      <c r="H398" s="117"/>
      <c r="I398" s="116"/>
      <c r="J398" s="116"/>
      <c r="K398" s="116"/>
      <c r="L398" s="116"/>
      <c r="M398" s="116"/>
      <c r="N398" s="116"/>
      <c r="O398" s="116"/>
      <c r="P398" s="116"/>
      <c r="Q398" s="116"/>
      <c r="R398" s="116"/>
      <c r="S398" s="116"/>
      <c r="T398" s="116"/>
      <c r="U398" s="116"/>
      <c r="V398" s="116"/>
      <c r="W398" s="116"/>
      <c r="X398" s="116"/>
      <c r="Y398" s="116"/>
      <c r="Z398" s="116"/>
      <c r="AA398" s="116"/>
      <c r="AB398" s="116"/>
      <c r="AC398" s="116"/>
    </row>
    <row r="399" spans="1:29" ht="14.25" customHeight="1" x14ac:dyDescent="0.2">
      <c r="A399" s="116"/>
      <c r="B399" s="116"/>
      <c r="C399" s="116"/>
      <c r="D399" s="116"/>
      <c r="E399" s="116"/>
      <c r="F399" s="116"/>
      <c r="G399" s="116"/>
      <c r="H399" s="117"/>
      <c r="I399" s="116"/>
      <c r="J399" s="116"/>
      <c r="K399" s="116"/>
      <c r="L399" s="116"/>
      <c r="M399" s="116"/>
      <c r="N399" s="116"/>
      <c r="O399" s="116"/>
      <c r="P399" s="116"/>
      <c r="Q399" s="116"/>
      <c r="R399" s="116"/>
      <c r="S399" s="116"/>
      <c r="T399" s="116"/>
      <c r="U399" s="116"/>
      <c r="V399" s="116"/>
      <c r="W399" s="116"/>
      <c r="X399" s="116"/>
      <c r="Y399" s="116"/>
      <c r="Z399" s="116"/>
      <c r="AA399" s="116"/>
      <c r="AB399" s="116"/>
      <c r="AC399" s="116"/>
    </row>
    <row r="400" spans="1:29" ht="14.25" customHeight="1" x14ac:dyDescent="0.2">
      <c r="A400" s="116"/>
      <c r="B400" s="116"/>
      <c r="C400" s="116"/>
      <c r="D400" s="116"/>
      <c r="E400" s="116"/>
      <c r="F400" s="116"/>
      <c r="G400" s="116"/>
      <c r="H400" s="117"/>
      <c r="I400" s="116"/>
      <c r="J400" s="116"/>
      <c r="K400" s="116"/>
      <c r="L400" s="116"/>
      <c r="M400" s="116"/>
      <c r="N400" s="116"/>
      <c r="O400" s="116"/>
      <c r="P400" s="116"/>
      <c r="Q400" s="116"/>
      <c r="R400" s="116"/>
      <c r="S400" s="116"/>
      <c r="T400" s="116"/>
      <c r="U400" s="116"/>
      <c r="V400" s="116"/>
      <c r="W400" s="116"/>
      <c r="X400" s="116"/>
      <c r="Y400" s="116"/>
      <c r="Z400" s="116"/>
      <c r="AA400" s="116"/>
      <c r="AB400" s="116"/>
      <c r="AC400" s="116"/>
    </row>
    <row r="401" spans="1:29" ht="14.25" customHeight="1" x14ac:dyDescent="0.2">
      <c r="A401" s="116"/>
      <c r="B401" s="116"/>
      <c r="C401" s="116"/>
      <c r="D401" s="116"/>
      <c r="E401" s="116"/>
      <c r="F401" s="116"/>
      <c r="G401" s="116"/>
      <c r="H401" s="117"/>
      <c r="I401" s="116"/>
      <c r="J401" s="116"/>
      <c r="K401" s="116"/>
      <c r="L401" s="116"/>
      <c r="M401" s="116"/>
      <c r="N401" s="116"/>
      <c r="O401" s="116"/>
      <c r="P401" s="116"/>
      <c r="Q401" s="116"/>
      <c r="R401" s="116"/>
      <c r="S401" s="116"/>
      <c r="T401" s="116"/>
      <c r="U401" s="116"/>
      <c r="V401" s="116"/>
      <c r="W401" s="116"/>
      <c r="X401" s="116"/>
      <c r="Y401" s="116"/>
      <c r="Z401" s="116"/>
      <c r="AA401" s="116"/>
      <c r="AB401" s="116"/>
      <c r="AC401" s="116"/>
    </row>
    <row r="402" spans="1:29" ht="14.25" customHeight="1" x14ac:dyDescent="0.2">
      <c r="A402" s="116"/>
      <c r="B402" s="116"/>
      <c r="C402" s="116"/>
      <c r="D402" s="116"/>
      <c r="E402" s="116"/>
      <c r="F402" s="116"/>
      <c r="G402" s="116"/>
      <c r="H402" s="117"/>
      <c r="I402" s="116"/>
      <c r="J402" s="116"/>
      <c r="K402" s="116"/>
      <c r="L402" s="116"/>
      <c r="M402" s="116"/>
      <c r="N402" s="116"/>
      <c r="O402" s="116"/>
      <c r="P402" s="116"/>
      <c r="Q402" s="116"/>
      <c r="R402" s="116"/>
      <c r="S402" s="116"/>
      <c r="T402" s="116"/>
      <c r="U402" s="116"/>
      <c r="V402" s="116"/>
      <c r="W402" s="116"/>
      <c r="X402" s="116"/>
      <c r="Y402" s="116"/>
      <c r="Z402" s="116"/>
      <c r="AA402" s="116"/>
      <c r="AB402" s="116"/>
      <c r="AC402" s="116"/>
    </row>
    <row r="403" spans="1:29" ht="14.25" customHeight="1" x14ac:dyDescent="0.2">
      <c r="A403" s="116"/>
      <c r="B403" s="116"/>
      <c r="C403" s="116"/>
      <c r="D403" s="116"/>
      <c r="E403" s="116"/>
      <c r="F403" s="116"/>
      <c r="G403" s="116"/>
      <c r="H403" s="117"/>
      <c r="I403" s="116"/>
      <c r="J403" s="116"/>
      <c r="K403" s="116"/>
      <c r="L403" s="116"/>
      <c r="M403" s="116"/>
      <c r="N403" s="116"/>
      <c r="O403" s="116"/>
      <c r="P403" s="116"/>
      <c r="Q403" s="116"/>
      <c r="R403" s="116"/>
      <c r="S403" s="116"/>
      <c r="T403" s="116"/>
      <c r="U403" s="116"/>
      <c r="V403" s="116"/>
      <c r="W403" s="116"/>
      <c r="X403" s="116"/>
      <c r="Y403" s="116"/>
      <c r="Z403" s="116"/>
      <c r="AA403" s="116"/>
      <c r="AB403" s="116"/>
      <c r="AC403" s="116"/>
    </row>
    <row r="404" spans="1:29" ht="14.25" customHeight="1" x14ac:dyDescent="0.2">
      <c r="A404" s="116"/>
      <c r="B404" s="116"/>
      <c r="C404" s="116"/>
      <c r="D404" s="116"/>
      <c r="E404" s="116"/>
      <c r="F404" s="116"/>
      <c r="G404" s="116"/>
      <c r="H404" s="117"/>
      <c r="I404" s="116"/>
      <c r="J404" s="116"/>
      <c r="K404" s="116"/>
      <c r="L404" s="116"/>
      <c r="M404" s="116"/>
      <c r="N404" s="116"/>
      <c r="O404" s="116"/>
      <c r="P404" s="116"/>
      <c r="Q404" s="116"/>
      <c r="R404" s="116"/>
      <c r="S404" s="116"/>
      <c r="T404" s="116"/>
      <c r="U404" s="116"/>
      <c r="V404" s="116"/>
      <c r="W404" s="116"/>
      <c r="X404" s="116"/>
      <c r="Y404" s="116"/>
      <c r="Z404" s="116"/>
      <c r="AA404" s="116"/>
      <c r="AB404" s="116"/>
      <c r="AC404" s="116"/>
    </row>
    <row r="405" spans="1:29" ht="14.25" customHeight="1" x14ac:dyDescent="0.2">
      <c r="A405" s="116"/>
      <c r="B405" s="116"/>
      <c r="C405" s="116"/>
      <c r="D405" s="116"/>
      <c r="E405" s="116"/>
      <c r="F405" s="116"/>
      <c r="G405" s="116"/>
      <c r="H405" s="117"/>
      <c r="I405" s="116"/>
      <c r="J405" s="116"/>
      <c r="K405" s="116"/>
      <c r="L405" s="116"/>
      <c r="M405" s="116"/>
      <c r="N405" s="116"/>
      <c r="O405" s="116"/>
      <c r="P405" s="116"/>
      <c r="Q405" s="116"/>
      <c r="R405" s="116"/>
      <c r="S405" s="116"/>
      <c r="T405" s="116"/>
      <c r="U405" s="116"/>
      <c r="V405" s="116"/>
      <c r="W405" s="116"/>
      <c r="X405" s="116"/>
      <c r="Y405" s="116"/>
      <c r="Z405" s="116"/>
      <c r="AA405" s="116"/>
      <c r="AB405" s="116"/>
      <c r="AC405" s="116"/>
    </row>
    <row r="406" spans="1:29" ht="14.25" customHeight="1" x14ac:dyDescent="0.2">
      <c r="A406" s="116"/>
      <c r="B406" s="116"/>
      <c r="C406" s="116"/>
      <c r="D406" s="116"/>
      <c r="E406" s="116"/>
      <c r="F406" s="116"/>
      <c r="G406" s="116"/>
      <c r="H406" s="117"/>
      <c r="I406" s="116"/>
      <c r="J406" s="116"/>
      <c r="K406" s="116"/>
      <c r="L406" s="116"/>
      <c r="M406" s="116"/>
      <c r="N406" s="116"/>
      <c r="O406" s="116"/>
      <c r="P406" s="116"/>
      <c r="Q406" s="116"/>
      <c r="R406" s="116"/>
      <c r="S406" s="116"/>
      <c r="T406" s="116"/>
      <c r="U406" s="116"/>
      <c r="V406" s="116"/>
      <c r="W406" s="116"/>
      <c r="X406" s="116"/>
      <c r="Y406" s="116"/>
      <c r="Z406" s="116"/>
      <c r="AA406" s="116"/>
      <c r="AB406" s="116"/>
      <c r="AC406" s="116"/>
    </row>
    <row r="407" spans="1:29" ht="14.25" customHeight="1" x14ac:dyDescent="0.2">
      <c r="A407" s="116"/>
      <c r="B407" s="116"/>
      <c r="C407" s="116"/>
      <c r="D407" s="116"/>
      <c r="E407" s="116"/>
      <c r="F407" s="116"/>
      <c r="G407" s="116"/>
      <c r="H407" s="117"/>
      <c r="I407" s="116"/>
      <c r="J407" s="116"/>
      <c r="K407" s="116"/>
      <c r="L407" s="116"/>
      <c r="M407" s="116"/>
      <c r="N407" s="116"/>
      <c r="O407" s="116"/>
      <c r="P407" s="116"/>
      <c r="Q407" s="116"/>
      <c r="R407" s="116"/>
      <c r="S407" s="116"/>
      <c r="T407" s="116"/>
      <c r="U407" s="116"/>
      <c r="V407" s="116"/>
      <c r="W407" s="116"/>
      <c r="X407" s="116"/>
      <c r="Y407" s="116"/>
      <c r="Z407" s="116"/>
      <c r="AA407" s="116"/>
      <c r="AB407" s="116"/>
      <c r="AC407" s="116"/>
    </row>
    <row r="408" spans="1:29" ht="14.25" customHeight="1" x14ac:dyDescent="0.2">
      <c r="A408" s="116"/>
      <c r="B408" s="116"/>
      <c r="C408" s="116"/>
      <c r="D408" s="116"/>
      <c r="E408" s="116"/>
      <c r="F408" s="116"/>
      <c r="G408" s="116"/>
      <c r="H408" s="117"/>
      <c r="I408" s="116"/>
      <c r="J408" s="116"/>
      <c r="K408" s="116"/>
      <c r="L408" s="116"/>
      <c r="M408" s="116"/>
      <c r="N408" s="116"/>
      <c r="O408" s="116"/>
      <c r="P408" s="116"/>
      <c r="Q408" s="116"/>
      <c r="R408" s="116"/>
      <c r="S408" s="116"/>
      <c r="T408" s="116"/>
      <c r="U408" s="116"/>
      <c r="V408" s="116"/>
      <c r="W408" s="116"/>
      <c r="X408" s="116"/>
      <c r="Y408" s="116"/>
      <c r="Z408" s="116"/>
      <c r="AA408" s="116"/>
      <c r="AB408" s="116"/>
      <c r="AC408" s="116"/>
    </row>
    <row r="409" spans="1:29" ht="14.25" customHeight="1" x14ac:dyDescent="0.2">
      <c r="A409" s="116"/>
      <c r="B409" s="116"/>
      <c r="C409" s="116"/>
      <c r="D409" s="116"/>
      <c r="E409" s="116"/>
      <c r="F409" s="116"/>
      <c r="G409" s="116"/>
      <c r="H409" s="117"/>
      <c r="I409" s="116"/>
      <c r="J409" s="116"/>
      <c r="K409" s="116"/>
      <c r="L409" s="116"/>
      <c r="M409" s="116"/>
      <c r="N409" s="116"/>
      <c r="O409" s="116"/>
      <c r="P409" s="116"/>
      <c r="Q409" s="116"/>
      <c r="R409" s="116"/>
      <c r="S409" s="116"/>
      <c r="T409" s="116"/>
      <c r="U409" s="116"/>
      <c r="V409" s="116"/>
      <c r="W409" s="116"/>
      <c r="X409" s="116"/>
      <c r="Y409" s="116"/>
      <c r="Z409" s="116"/>
      <c r="AA409" s="116"/>
      <c r="AB409" s="116"/>
      <c r="AC409" s="116"/>
    </row>
    <row r="410" spans="1:29" ht="14.25" customHeight="1" x14ac:dyDescent="0.2">
      <c r="A410" s="116"/>
      <c r="B410" s="116"/>
      <c r="C410" s="116"/>
      <c r="D410" s="116"/>
      <c r="E410" s="116"/>
      <c r="F410" s="116"/>
      <c r="G410" s="116"/>
      <c r="H410" s="117"/>
      <c r="I410" s="116"/>
      <c r="J410" s="116"/>
      <c r="K410" s="116"/>
      <c r="L410" s="116"/>
      <c r="M410" s="116"/>
      <c r="N410" s="116"/>
      <c r="O410" s="116"/>
      <c r="P410" s="116"/>
      <c r="Q410" s="116"/>
      <c r="R410" s="116"/>
      <c r="S410" s="116"/>
      <c r="T410" s="116"/>
      <c r="U410" s="116"/>
      <c r="V410" s="116"/>
      <c r="W410" s="116"/>
      <c r="X410" s="116"/>
      <c r="Y410" s="116"/>
      <c r="Z410" s="116"/>
      <c r="AA410" s="116"/>
      <c r="AB410" s="116"/>
      <c r="AC410" s="116"/>
    </row>
    <row r="411" spans="1:29" ht="14.25" customHeight="1" x14ac:dyDescent="0.2">
      <c r="A411" s="116"/>
      <c r="B411" s="116"/>
      <c r="C411" s="116"/>
      <c r="D411" s="116"/>
      <c r="E411" s="116"/>
      <c r="F411" s="116"/>
      <c r="G411" s="116"/>
      <c r="H411" s="117"/>
      <c r="I411" s="116"/>
      <c r="J411" s="116"/>
      <c r="K411" s="116"/>
      <c r="L411" s="116"/>
      <c r="M411" s="116"/>
      <c r="N411" s="116"/>
      <c r="O411" s="116"/>
      <c r="P411" s="116"/>
      <c r="Q411" s="116"/>
      <c r="R411" s="116"/>
      <c r="S411" s="116"/>
      <c r="T411" s="116"/>
      <c r="U411" s="116"/>
      <c r="V411" s="116"/>
      <c r="W411" s="116"/>
      <c r="X411" s="116"/>
      <c r="Y411" s="116"/>
      <c r="Z411" s="116"/>
      <c r="AA411" s="116"/>
      <c r="AB411" s="116"/>
      <c r="AC411" s="116"/>
    </row>
    <row r="412" spans="1:29" ht="14.25" customHeight="1" x14ac:dyDescent="0.2">
      <c r="A412" s="116"/>
      <c r="B412" s="116"/>
      <c r="C412" s="116"/>
      <c r="D412" s="116"/>
      <c r="E412" s="116"/>
      <c r="F412" s="116"/>
      <c r="G412" s="116"/>
      <c r="H412" s="117"/>
      <c r="I412" s="116"/>
      <c r="J412" s="116"/>
      <c r="K412" s="116"/>
      <c r="L412" s="116"/>
      <c r="M412" s="116"/>
      <c r="N412" s="116"/>
      <c r="O412" s="116"/>
      <c r="P412" s="116"/>
      <c r="Q412" s="116"/>
      <c r="R412" s="116"/>
      <c r="S412" s="116"/>
      <c r="T412" s="116"/>
      <c r="U412" s="116"/>
      <c r="V412" s="116"/>
      <c r="W412" s="116"/>
      <c r="X412" s="116"/>
      <c r="Y412" s="116"/>
      <c r="Z412" s="116"/>
      <c r="AA412" s="116"/>
      <c r="AB412" s="116"/>
      <c r="AC412" s="116"/>
    </row>
    <row r="413" spans="1:29" ht="14.25" customHeight="1" x14ac:dyDescent="0.2">
      <c r="A413" s="116"/>
      <c r="B413" s="116"/>
      <c r="C413" s="116"/>
      <c r="D413" s="116"/>
      <c r="E413" s="116"/>
      <c r="F413" s="116"/>
      <c r="G413" s="116"/>
      <c r="H413" s="117"/>
      <c r="I413" s="116"/>
      <c r="J413" s="116"/>
      <c r="K413" s="116"/>
      <c r="L413" s="116"/>
      <c r="M413" s="116"/>
      <c r="N413" s="116"/>
      <c r="O413" s="116"/>
      <c r="P413" s="116"/>
      <c r="Q413" s="116"/>
      <c r="R413" s="116"/>
      <c r="S413" s="116"/>
      <c r="T413" s="116"/>
      <c r="U413" s="116"/>
      <c r="V413" s="116"/>
      <c r="W413" s="116"/>
      <c r="X413" s="116"/>
      <c r="Y413" s="116"/>
      <c r="Z413" s="116"/>
      <c r="AA413" s="116"/>
      <c r="AB413" s="116"/>
      <c r="AC413" s="116"/>
    </row>
    <row r="414" spans="1:29" ht="14.25" customHeight="1" x14ac:dyDescent="0.2">
      <c r="A414" s="116"/>
      <c r="B414" s="116"/>
      <c r="C414" s="116"/>
      <c r="D414" s="116"/>
      <c r="E414" s="116"/>
      <c r="F414" s="116"/>
      <c r="G414" s="116"/>
      <c r="H414" s="117"/>
      <c r="I414" s="116"/>
      <c r="J414" s="116"/>
      <c r="K414" s="116"/>
      <c r="L414" s="116"/>
      <c r="M414" s="116"/>
      <c r="N414" s="116"/>
      <c r="O414" s="116"/>
      <c r="P414" s="116"/>
      <c r="Q414" s="116"/>
      <c r="R414" s="116"/>
      <c r="S414" s="116"/>
      <c r="T414" s="116"/>
      <c r="U414" s="116"/>
      <c r="V414" s="116"/>
      <c r="W414" s="116"/>
      <c r="X414" s="116"/>
      <c r="Y414" s="116"/>
      <c r="Z414" s="116"/>
      <c r="AA414" s="116"/>
      <c r="AB414" s="116"/>
      <c r="AC414" s="116"/>
    </row>
    <row r="415" spans="1:29" ht="14.25" customHeight="1" x14ac:dyDescent="0.2">
      <c r="A415" s="116"/>
      <c r="B415" s="116"/>
      <c r="C415" s="116"/>
      <c r="D415" s="116"/>
      <c r="E415" s="116"/>
      <c r="F415" s="116"/>
      <c r="G415" s="116"/>
      <c r="H415" s="117"/>
      <c r="I415" s="116"/>
      <c r="J415" s="116"/>
      <c r="K415" s="116"/>
      <c r="L415" s="116"/>
      <c r="M415" s="116"/>
      <c r="N415" s="116"/>
      <c r="O415" s="116"/>
      <c r="P415" s="116"/>
      <c r="Q415" s="116"/>
      <c r="R415" s="116"/>
      <c r="S415" s="116"/>
      <c r="T415" s="116"/>
      <c r="U415" s="116"/>
      <c r="V415" s="116"/>
      <c r="W415" s="116"/>
      <c r="X415" s="116"/>
      <c r="Y415" s="116"/>
      <c r="Z415" s="116"/>
      <c r="AA415" s="116"/>
      <c r="AB415" s="116"/>
      <c r="AC415" s="116"/>
    </row>
    <row r="416" spans="1:29" ht="14.25" customHeight="1" x14ac:dyDescent="0.2">
      <c r="A416" s="116"/>
      <c r="B416" s="116"/>
      <c r="C416" s="116"/>
      <c r="D416" s="116"/>
      <c r="E416" s="116"/>
      <c r="F416" s="116"/>
      <c r="G416" s="116"/>
      <c r="H416" s="117"/>
      <c r="I416" s="116"/>
      <c r="J416" s="116"/>
      <c r="K416" s="116"/>
      <c r="L416" s="116"/>
      <c r="M416" s="116"/>
      <c r="N416" s="116"/>
      <c r="O416" s="116"/>
      <c r="P416" s="116"/>
      <c r="Q416" s="116"/>
      <c r="R416" s="116"/>
      <c r="S416" s="116"/>
      <c r="T416" s="116"/>
      <c r="U416" s="116"/>
      <c r="V416" s="116"/>
      <c r="W416" s="116"/>
      <c r="X416" s="116"/>
      <c r="Y416" s="116"/>
      <c r="Z416" s="116"/>
      <c r="AA416" s="116"/>
      <c r="AB416" s="116"/>
      <c r="AC416" s="116"/>
    </row>
    <row r="417" spans="1:29" ht="14.25" customHeight="1" x14ac:dyDescent="0.2">
      <c r="A417" s="116"/>
      <c r="B417" s="116"/>
      <c r="C417" s="116"/>
      <c r="D417" s="116"/>
      <c r="E417" s="116"/>
      <c r="F417" s="116"/>
      <c r="G417" s="116"/>
      <c r="H417" s="117"/>
      <c r="I417" s="116"/>
      <c r="J417" s="116"/>
      <c r="K417" s="116"/>
      <c r="L417" s="116"/>
      <c r="M417" s="116"/>
      <c r="N417" s="116"/>
      <c r="O417" s="116"/>
      <c r="P417" s="116"/>
      <c r="Q417" s="116"/>
      <c r="R417" s="116"/>
      <c r="S417" s="116"/>
      <c r="T417" s="116"/>
      <c r="U417" s="116"/>
      <c r="V417" s="116"/>
      <c r="W417" s="116"/>
      <c r="X417" s="116"/>
      <c r="Y417" s="116"/>
      <c r="Z417" s="116"/>
      <c r="AA417" s="116"/>
      <c r="AB417" s="116"/>
      <c r="AC417" s="116"/>
    </row>
    <row r="418" spans="1:29" ht="14.25" customHeight="1" x14ac:dyDescent="0.2">
      <c r="A418" s="116"/>
      <c r="B418" s="116"/>
      <c r="C418" s="116"/>
      <c r="D418" s="116"/>
      <c r="E418" s="116"/>
      <c r="F418" s="116"/>
      <c r="G418" s="116"/>
      <c r="H418" s="117"/>
      <c r="I418" s="116"/>
      <c r="J418" s="116"/>
      <c r="K418" s="116"/>
      <c r="L418" s="116"/>
      <c r="M418" s="116"/>
      <c r="N418" s="116"/>
      <c r="O418" s="116"/>
      <c r="P418" s="116"/>
      <c r="Q418" s="116"/>
      <c r="R418" s="116"/>
      <c r="S418" s="116"/>
      <c r="T418" s="116"/>
      <c r="U418" s="116"/>
      <c r="V418" s="116"/>
      <c r="W418" s="116"/>
      <c r="X418" s="116"/>
      <c r="Y418" s="116"/>
      <c r="Z418" s="116"/>
      <c r="AA418" s="116"/>
      <c r="AB418" s="116"/>
      <c r="AC418" s="116"/>
    </row>
    <row r="419" spans="1:29" ht="14.25" customHeight="1" x14ac:dyDescent="0.2">
      <c r="A419" s="116"/>
      <c r="B419" s="116"/>
      <c r="C419" s="116"/>
      <c r="D419" s="116"/>
      <c r="E419" s="116"/>
      <c r="F419" s="116"/>
      <c r="G419" s="116"/>
      <c r="H419" s="117"/>
      <c r="I419" s="116"/>
      <c r="J419" s="116"/>
      <c r="K419" s="116"/>
      <c r="L419" s="116"/>
      <c r="M419" s="116"/>
      <c r="N419" s="116"/>
      <c r="O419" s="116"/>
      <c r="P419" s="116"/>
      <c r="Q419" s="116"/>
      <c r="R419" s="116"/>
      <c r="S419" s="116"/>
      <c r="T419" s="116"/>
      <c r="U419" s="116"/>
      <c r="V419" s="116"/>
      <c r="W419" s="116"/>
      <c r="X419" s="116"/>
      <c r="Y419" s="116"/>
      <c r="Z419" s="116"/>
      <c r="AA419" s="116"/>
      <c r="AB419" s="116"/>
      <c r="AC419" s="116"/>
    </row>
    <row r="420" spans="1:29" ht="14.25" customHeight="1" x14ac:dyDescent="0.2">
      <c r="A420" s="116"/>
      <c r="B420" s="116"/>
      <c r="C420" s="116"/>
      <c r="D420" s="116"/>
      <c r="E420" s="116"/>
      <c r="F420" s="116"/>
      <c r="G420" s="116"/>
      <c r="H420" s="117"/>
      <c r="I420" s="116"/>
      <c r="J420" s="116"/>
      <c r="K420" s="116"/>
      <c r="L420" s="116"/>
      <c r="M420" s="116"/>
      <c r="N420" s="116"/>
      <c r="O420" s="116"/>
      <c r="P420" s="116"/>
      <c r="Q420" s="116"/>
      <c r="R420" s="116"/>
      <c r="S420" s="116"/>
      <c r="T420" s="116"/>
      <c r="U420" s="116"/>
      <c r="V420" s="116"/>
      <c r="W420" s="116"/>
      <c r="X420" s="116"/>
      <c r="Y420" s="116"/>
      <c r="Z420" s="116"/>
      <c r="AA420" s="116"/>
      <c r="AB420" s="116"/>
      <c r="AC420" s="116"/>
    </row>
    <row r="421" spans="1:29" ht="14.25" customHeight="1" x14ac:dyDescent="0.2">
      <c r="A421" s="116"/>
      <c r="B421" s="116"/>
      <c r="C421" s="116"/>
      <c r="D421" s="116"/>
      <c r="E421" s="116"/>
      <c r="F421" s="116"/>
      <c r="G421" s="116"/>
      <c r="H421" s="117"/>
      <c r="I421" s="116"/>
      <c r="J421" s="116"/>
      <c r="K421" s="116"/>
      <c r="L421" s="116"/>
      <c r="M421" s="116"/>
      <c r="N421" s="116"/>
      <c r="O421" s="116"/>
      <c r="P421" s="116"/>
      <c r="Q421" s="116"/>
      <c r="R421" s="116"/>
      <c r="S421" s="116"/>
      <c r="T421" s="116"/>
      <c r="U421" s="116"/>
      <c r="V421" s="116"/>
      <c r="W421" s="116"/>
      <c r="X421" s="116"/>
      <c r="Y421" s="116"/>
      <c r="Z421" s="116"/>
      <c r="AA421" s="116"/>
      <c r="AB421" s="116"/>
      <c r="AC421" s="116"/>
    </row>
    <row r="422" spans="1:29" ht="14.25" customHeight="1" x14ac:dyDescent="0.2">
      <c r="A422" s="116"/>
      <c r="B422" s="116"/>
      <c r="C422" s="116"/>
      <c r="D422" s="116"/>
      <c r="E422" s="116"/>
      <c r="F422" s="116"/>
      <c r="G422" s="116"/>
      <c r="H422" s="117"/>
      <c r="I422" s="116"/>
      <c r="J422" s="116"/>
      <c r="K422" s="116"/>
      <c r="L422" s="116"/>
      <c r="M422" s="116"/>
      <c r="N422" s="116"/>
      <c r="O422" s="116"/>
      <c r="P422" s="116"/>
      <c r="Q422" s="116"/>
      <c r="R422" s="116"/>
      <c r="S422" s="116"/>
      <c r="T422" s="116"/>
      <c r="U422" s="116"/>
      <c r="V422" s="116"/>
      <c r="W422" s="116"/>
      <c r="X422" s="116"/>
      <c r="Y422" s="116"/>
      <c r="Z422" s="116"/>
      <c r="AA422" s="116"/>
      <c r="AB422" s="116"/>
      <c r="AC422" s="116"/>
    </row>
    <row r="423" spans="1:29" ht="14.25" customHeight="1" x14ac:dyDescent="0.2">
      <c r="A423" s="116"/>
      <c r="B423" s="116"/>
      <c r="C423" s="116"/>
      <c r="D423" s="116"/>
      <c r="E423" s="116"/>
      <c r="F423" s="116"/>
      <c r="G423" s="116"/>
      <c r="H423" s="117"/>
      <c r="I423" s="116"/>
      <c r="J423" s="116"/>
      <c r="K423" s="116"/>
      <c r="L423" s="116"/>
      <c r="M423" s="116"/>
      <c r="N423" s="116"/>
      <c r="O423" s="116"/>
      <c r="P423" s="116"/>
      <c r="Q423" s="116"/>
      <c r="R423" s="116"/>
      <c r="S423" s="116"/>
      <c r="T423" s="116"/>
      <c r="U423" s="116"/>
      <c r="V423" s="116"/>
      <c r="W423" s="116"/>
      <c r="X423" s="116"/>
      <c r="Y423" s="116"/>
      <c r="Z423" s="116"/>
      <c r="AA423" s="116"/>
      <c r="AB423" s="116"/>
      <c r="AC423" s="116"/>
    </row>
    <row r="424" spans="1:29" ht="14.25" customHeight="1" x14ac:dyDescent="0.2">
      <c r="A424" s="116"/>
      <c r="B424" s="116"/>
      <c r="C424" s="116"/>
      <c r="D424" s="116"/>
      <c r="E424" s="116"/>
      <c r="F424" s="116"/>
      <c r="G424" s="116"/>
      <c r="H424" s="117"/>
      <c r="I424" s="116"/>
      <c r="J424" s="116"/>
      <c r="K424" s="116"/>
      <c r="L424" s="116"/>
      <c r="M424" s="116"/>
      <c r="N424" s="116"/>
      <c r="O424" s="116"/>
      <c r="P424" s="116"/>
      <c r="Q424" s="116"/>
      <c r="R424" s="116"/>
      <c r="S424" s="116"/>
      <c r="T424" s="116"/>
      <c r="U424" s="116"/>
      <c r="V424" s="116"/>
      <c r="W424" s="116"/>
      <c r="X424" s="116"/>
      <c r="Y424" s="116"/>
      <c r="Z424" s="116"/>
      <c r="AA424" s="116"/>
      <c r="AB424" s="116"/>
      <c r="AC424" s="116"/>
    </row>
    <row r="425" spans="1:29" ht="14.25" customHeight="1" x14ac:dyDescent="0.2">
      <c r="A425" s="116"/>
      <c r="B425" s="116"/>
      <c r="C425" s="116"/>
      <c r="D425" s="116"/>
      <c r="E425" s="116"/>
      <c r="F425" s="116"/>
      <c r="G425" s="116"/>
      <c r="H425" s="117"/>
      <c r="I425" s="116"/>
      <c r="J425" s="116"/>
      <c r="K425" s="116"/>
      <c r="L425" s="116"/>
      <c r="M425" s="116"/>
      <c r="N425" s="116"/>
      <c r="O425" s="116"/>
      <c r="P425" s="116"/>
      <c r="Q425" s="116"/>
      <c r="R425" s="116"/>
      <c r="S425" s="116"/>
      <c r="T425" s="116"/>
      <c r="U425" s="116"/>
      <c r="V425" s="116"/>
      <c r="W425" s="116"/>
      <c r="X425" s="116"/>
      <c r="Y425" s="116"/>
      <c r="Z425" s="116"/>
      <c r="AA425" s="116"/>
      <c r="AB425" s="116"/>
      <c r="AC425" s="116"/>
    </row>
    <row r="426" spans="1:29" ht="14.25" customHeight="1" x14ac:dyDescent="0.2">
      <c r="A426" s="116"/>
      <c r="B426" s="116"/>
      <c r="C426" s="116"/>
      <c r="D426" s="116"/>
      <c r="E426" s="116"/>
      <c r="F426" s="116"/>
      <c r="G426" s="116"/>
      <c r="H426" s="117"/>
      <c r="I426" s="116"/>
      <c r="J426" s="116"/>
      <c r="K426" s="116"/>
      <c r="L426" s="116"/>
      <c r="M426" s="116"/>
      <c r="N426" s="116"/>
      <c r="O426" s="116"/>
      <c r="P426" s="116"/>
      <c r="Q426" s="116"/>
      <c r="R426" s="116"/>
      <c r="S426" s="116"/>
      <c r="T426" s="116"/>
      <c r="U426" s="116"/>
      <c r="V426" s="116"/>
      <c r="W426" s="116"/>
      <c r="X426" s="116"/>
      <c r="Y426" s="116"/>
      <c r="Z426" s="116"/>
      <c r="AA426" s="116"/>
      <c r="AB426" s="116"/>
      <c r="AC426" s="116"/>
    </row>
    <row r="427" spans="1:29" ht="14.25" customHeight="1" x14ac:dyDescent="0.2">
      <c r="A427" s="116"/>
      <c r="B427" s="116"/>
      <c r="C427" s="116"/>
      <c r="D427" s="116"/>
      <c r="E427" s="116"/>
      <c r="F427" s="116"/>
      <c r="G427" s="116"/>
      <c r="H427" s="117"/>
      <c r="I427" s="116"/>
      <c r="J427" s="116"/>
      <c r="K427" s="116"/>
      <c r="L427" s="116"/>
      <c r="M427" s="116"/>
      <c r="N427" s="116"/>
      <c r="O427" s="116"/>
      <c r="P427" s="116"/>
      <c r="Q427" s="116"/>
      <c r="R427" s="116"/>
      <c r="S427" s="116"/>
      <c r="T427" s="116"/>
      <c r="U427" s="116"/>
      <c r="V427" s="116"/>
      <c r="W427" s="116"/>
      <c r="X427" s="116"/>
      <c r="Y427" s="116"/>
      <c r="Z427" s="116"/>
      <c r="AA427" s="116"/>
      <c r="AB427" s="116"/>
      <c r="AC427" s="116"/>
    </row>
    <row r="428" spans="1:29" ht="14.25" customHeight="1" x14ac:dyDescent="0.2">
      <c r="A428" s="116"/>
      <c r="B428" s="116"/>
      <c r="C428" s="116"/>
      <c r="D428" s="116"/>
      <c r="E428" s="116"/>
      <c r="F428" s="116"/>
      <c r="G428" s="116"/>
      <c r="H428" s="117"/>
      <c r="I428" s="116"/>
      <c r="J428" s="116"/>
      <c r="K428" s="116"/>
      <c r="L428" s="116"/>
      <c r="M428" s="116"/>
      <c r="N428" s="116"/>
      <c r="O428" s="116"/>
      <c r="P428" s="116"/>
      <c r="Q428" s="116"/>
      <c r="R428" s="116"/>
      <c r="S428" s="116"/>
      <c r="T428" s="116"/>
      <c r="U428" s="116"/>
      <c r="V428" s="116"/>
      <c r="W428" s="116"/>
      <c r="X428" s="116"/>
      <c r="Y428" s="116"/>
      <c r="Z428" s="116"/>
      <c r="AA428" s="116"/>
      <c r="AB428" s="116"/>
      <c r="AC428" s="116"/>
    </row>
    <row r="429" spans="1:29" ht="14.25" customHeight="1" x14ac:dyDescent="0.2">
      <c r="A429" s="116"/>
      <c r="B429" s="116"/>
      <c r="C429" s="116"/>
      <c r="D429" s="116"/>
      <c r="E429" s="116"/>
      <c r="F429" s="116"/>
      <c r="G429" s="116"/>
      <c r="H429" s="117"/>
      <c r="I429" s="116"/>
      <c r="J429" s="116"/>
      <c r="K429" s="116"/>
      <c r="L429" s="116"/>
      <c r="M429" s="116"/>
      <c r="N429" s="116"/>
      <c r="O429" s="116"/>
      <c r="P429" s="116"/>
      <c r="Q429" s="116"/>
      <c r="R429" s="116"/>
      <c r="S429" s="116"/>
      <c r="T429" s="116"/>
      <c r="U429" s="116"/>
      <c r="V429" s="116"/>
      <c r="W429" s="116"/>
      <c r="X429" s="116"/>
      <c r="Y429" s="116"/>
      <c r="Z429" s="116"/>
      <c r="AA429" s="116"/>
      <c r="AB429" s="116"/>
      <c r="AC429" s="116"/>
    </row>
    <row r="430" spans="1:29" ht="14.25" customHeight="1" x14ac:dyDescent="0.2">
      <c r="A430" s="116"/>
      <c r="B430" s="116"/>
      <c r="C430" s="116"/>
      <c r="D430" s="116"/>
      <c r="E430" s="116"/>
      <c r="F430" s="116"/>
      <c r="G430" s="116"/>
      <c r="H430" s="117"/>
      <c r="I430" s="116"/>
      <c r="J430" s="116"/>
      <c r="K430" s="116"/>
      <c r="L430" s="116"/>
      <c r="M430" s="116"/>
      <c r="N430" s="116"/>
      <c r="O430" s="116"/>
      <c r="P430" s="116"/>
      <c r="Q430" s="116"/>
      <c r="R430" s="116"/>
      <c r="S430" s="116"/>
      <c r="T430" s="116"/>
      <c r="U430" s="116"/>
      <c r="V430" s="116"/>
      <c r="W430" s="116"/>
      <c r="X430" s="116"/>
      <c r="Y430" s="116"/>
      <c r="Z430" s="116"/>
      <c r="AA430" s="116"/>
      <c r="AB430" s="116"/>
      <c r="AC430" s="116"/>
    </row>
    <row r="431" spans="1:29" ht="14.25" customHeight="1" x14ac:dyDescent="0.2">
      <c r="A431" s="116"/>
      <c r="B431" s="116"/>
      <c r="C431" s="116"/>
      <c r="D431" s="116"/>
      <c r="E431" s="116"/>
      <c r="F431" s="116"/>
      <c r="G431" s="116"/>
      <c r="H431" s="117"/>
      <c r="I431" s="116"/>
      <c r="J431" s="116"/>
      <c r="K431" s="116"/>
      <c r="L431" s="116"/>
      <c r="M431" s="116"/>
      <c r="N431" s="116"/>
      <c r="O431" s="116"/>
      <c r="P431" s="116"/>
      <c r="Q431" s="116"/>
      <c r="R431" s="116"/>
      <c r="S431" s="116"/>
      <c r="T431" s="116"/>
      <c r="U431" s="116"/>
      <c r="V431" s="116"/>
      <c r="W431" s="116"/>
      <c r="X431" s="116"/>
      <c r="Y431" s="116"/>
      <c r="Z431" s="116"/>
      <c r="AA431" s="116"/>
      <c r="AB431" s="116"/>
      <c r="AC431" s="116"/>
    </row>
    <row r="432" spans="1:29" ht="14.25" customHeight="1" x14ac:dyDescent="0.2">
      <c r="A432" s="116"/>
      <c r="B432" s="116"/>
      <c r="C432" s="116"/>
      <c r="D432" s="116"/>
      <c r="E432" s="116"/>
      <c r="F432" s="116"/>
      <c r="G432" s="116"/>
      <c r="H432" s="117"/>
      <c r="I432" s="116"/>
      <c r="J432" s="116"/>
      <c r="K432" s="116"/>
      <c r="L432" s="116"/>
      <c r="M432" s="116"/>
      <c r="N432" s="116"/>
      <c r="O432" s="116"/>
      <c r="P432" s="116"/>
      <c r="Q432" s="116"/>
      <c r="R432" s="116"/>
      <c r="S432" s="116"/>
      <c r="T432" s="116"/>
      <c r="U432" s="116"/>
      <c r="V432" s="116"/>
      <c r="W432" s="116"/>
      <c r="X432" s="116"/>
      <c r="Y432" s="116"/>
      <c r="Z432" s="116"/>
      <c r="AA432" s="116"/>
      <c r="AB432" s="116"/>
      <c r="AC432" s="116"/>
    </row>
    <row r="433" spans="1:29" ht="14.25" customHeight="1" x14ac:dyDescent="0.2">
      <c r="A433" s="116"/>
      <c r="B433" s="116"/>
      <c r="C433" s="116"/>
      <c r="D433" s="116"/>
      <c r="E433" s="116"/>
      <c r="F433" s="116"/>
      <c r="G433" s="116"/>
      <c r="H433" s="117"/>
      <c r="I433" s="116"/>
      <c r="J433" s="116"/>
      <c r="K433" s="116"/>
      <c r="L433" s="116"/>
      <c r="M433" s="116"/>
      <c r="N433" s="116"/>
      <c r="O433" s="116"/>
      <c r="P433" s="116"/>
      <c r="Q433" s="116"/>
      <c r="R433" s="116"/>
      <c r="S433" s="116"/>
      <c r="T433" s="116"/>
      <c r="U433" s="116"/>
      <c r="V433" s="116"/>
      <c r="W433" s="116"/>
      <c r="X433" s="116"/>
      <c r="Y433" s="116"/>
      <c r="Z433" s="116"/>
      <c r="AA433" s="116"/>
      <c r="AB433" s="116"/>
      <c r="AC433" s="116"/>
    </row>
    <row r="434" spans="1:29" ht="14.25" customHeight="1" x14ac:dyDescent="0.2">
      <c r="A434" s="116"/>
      <c r="B434" s="116"/>
      <c r="C434" s="116"/>
      <c r="D434" s="116"/>
      <c r="E434" s="116"/>
      <c r="F434" s="116"/>
      <c r="G434" s="116"/>
      <c r="H434" s="117"/>
      <c r="I434" s="116"/>
      <c r="J434" s="116"/>
      <c r="K434" s="116"/>
      <c r="L434" s="116"/>
      <c r="M434" s="116"/>
      <c r="N434" s="116"/>
      <c r="O434" s="116"/>
      <c r="P434" s="116"/>
      <c r="Q434" s="116"/>
      <c r="R434" s="116"/>
      <c r="S434" s="116"/>
      <c r="T434" s="116"/>
      <c r="U434" s="116"/>
      <c r="V434" s="116"/>
      <c r="W434" s="116"/>
      <c r="X434" s="116"/>
      <c r="Y434" s="116"/>
      <c r="Z434" s="116"/>
      <c r="AA434" s="116"/>
      <c r="AB434" s="116"/>
      <c r="AC434" s="116"/>
    </row>
    <row r="435" spans="1:29" ht="14.25" customHeight="1" x14ac:dyDescent="0.2">
      <c r="A435" s="116"/>
      <c r="B435" s="116"/>
      <c r="C435" s="116"/>
      <c r="D435" s="116"/>
      <c r="E435" s="116"/>
      <c r="F435" s="116"/>
      <c r="G435" s="116"/>
      <c r="H435" s="117"/>
      <c r="I435" s="116"/>
      <c r="J435" s="116"/>
      <c r="K435" s="116"/>
      <c r="L435" s="116"/>
      <c r="M435" s="116"/>
      <c r="N435" s="116"/>
      <c r="O435" s="116"/>
      <c r="P435" s="116"/>
      <c r="Q435" s="116"/>
      <c r="R435" s="116"/>
      <c r="S435" s="116"/>
      <c r="T435" s="116"/>
      <c r="U435" s="116"/>
      <c r="V435" s="116"/>
      <c r="W435" s="116"/>
      <c r="X435" s="116"/>
      <c r="Y435" s="116"/>
      <c r="Z435" s="116"/>
      <c r="AA435" s="116"/>
      <c r="AB435" s="116"/>
      <c r="AC435" s="116"/>
    </row>
    <row r="436" spans="1:29" ht="14.25" customHeight="1" x14ac:dyDescent="0.2">
      <c r="A436" s="116"/>
      <c r="B436" s="116"/>
      <c r="C436" s="116"/>
      <c r="D436" s="116"/>
      <c r="E436" s="116"/>
      <c r="F436" s="116"/>
      <c r="G436" s="116"/>
      <c r="H436" s="117"/>
      <c r="I436" s="116"/>
      <c r="J436" s="116"/>
      <c r="K436" s="116"/>
      <c r="L436" s="116"/>
      <c r="M436" s="116"/>
      <c r="N436" s="116"/>
      <c r="O436" s="116"/>
      <c r="P436" s="116"/>
      <c r="Q436" s="116"/>
      <c r="R436" s="116"/>
      <c r="S436" s="116"/>
      <c r="T436" s="116"/>
      <c r="U436" s="116"/>
      <c r="V436" s="116"/>
      <c r="W436" s="116"/>
      <c r="X436" s="116"/>
      <c r="Y436" s="116"/>
      <c r="Z436" s="116"/>
      <c r="AA436" s="116"/>
      <c r="AB436" s="116"/>
      <c r="AC436" s="116"/>
    </row>
    <row r="437" spans="1:29" ht="14.25" customHeight="1" x14ac:dyDescent="0.2">
      <c r="A437" s="116"/>
      <c r="B437" s="116"/>
      <c r="C437" s="116"/>
      <c r="D437" s="116"/>
      <c r="E437" s="116"/>
      <c r="F437" s="116"/>
      <c r="G437" s="116"/>
      <c r="H437" s="117"/>
      <c r="I437" s="116"/>
      <c r="J437" s="116"/>
      <c r="K437" s="116"/>
      <c r="L437" s="116"/>
      <c r="M437" s="116"/>
      <c r="N437" s="116"/>
      <c r="O437" s="116"/>
      <c r="P437" s="116"/>
      <c r="Q437" s="116"/>
      <c r="R437" s="116"/>
      <c r="S437" s="116"/>
      <c r="T437" s="116"/>
      <c r="U437" s="116"/>
      <c r="V437" s="116"/>
      <c r="W437" s="116"/>
      <c r="X437" s="116"/>
      <c r="Y437" s="116"/>
      <c r="Z437" s="116"/>
      <c r="AA437" s="116"/>
      <c r="AB437" s="116"/>
      <c r="AC437" s="116"/>
    </row>
    <row r="438" spans="1:29" ht="14.25" customHeight="1" x14ac:dyDescent="0.2">
      <c r="A438" s="116"/>
      <c r="B438" s="116"/>
      <c r="C438" s="116"/>
      <c r="D438" s="116"/>
      <c r="E438" s="116"/>
      <c r="F438" s="116"/>
      <c r="G438" s="116"/>
      <c r="H438" s="117"/>
      <c r="I438" s="116"/>
      <c r="J438" s="116"/>
      <c r="K438" s="116"/>
      <c r="L438" s="116"/>
      <c r="M438" s="116"/>
      <c r="N438" s="116"/>
      <c r="O438" s="116"/>
      <c r="P438" s="116"/>
      <c r="Q438" s="116"/>
      <c r="R438" s="116"/>
      <c r="S438" s="116"/>
      <c r="T438" s="116"/>
      <c r="U438" s="116"/>
      <c r="V438" s="116"/>
      <c r="W438" s="116"/>
      <c r="X438" s="116"/>
      <c r="Y438" s="116"/>
      <c r="Z438" s="116"/>
      <c r="AA438" s="116"/>
      <c r="AB438" s="116"/>
      <c r="AC438" s="116"/>
    </row>
    <row r="439" spans="1:29" ht="14.25" customHeight="1" x14ac:dyDescent="0.2">
      <c r="A439" s="116"/>
      <c r="B439" s="116"/>
      <c r="C439" s="116"/>
      <c r="D439" s="116"/>
      <c r="E439" s="116"/>
      <c r="F439" s="116"/>
      <c r="G439" s="116"/>
      <c r="H439" s="117"/>
      <c r="I439" s="116"/>
      <c r="J439" s="116"/>
      <c r="K439" s="116"/>
      <c r="L439" s="116"/>
      <c r="M439" s="116"/>
      <c r="N439" s="116"/>
      <c r="O439" s="116"/>
      <c r="P439" s="116"/>
      <c r="Q439" s="116"/>
      <c r="R439" s="116"/>
      <c r="S439" s="116"/>
      <c r="T439" s="116"/>
      <c r="U439" s="116"/>
      <c r="V439" s="116"/>
      <c r="W439" s="116"/>
      <c r="X439" s="116"/>
      <c r="Y439" s="116"/>
      <c r="Z439" s="116"/>
      <c r="AA439" s="116"/>
      <c r="AB439" s="116"/>
      <c r="AC439" s="116"/>
    </row>
    <row r="440" spans="1:29" ht="14.25" customHeight="1" x14ac:dyDescent="0.2">
      <c r="A440" s="116"/>
      <c r="B440" s="116"/>
      <c r="C440" s="116"/>
      <c r="D440" s="116"/>
      <c r="E440" s="116"/>
      <c r="F440" s="116"/>
      <c r="G440" s="116"/>
      <c r="H440" s="117"/>
      <c r="I440" s="116"/>
      <c r="J440" s="116"/>
      <c r="K440" s="116"/>
      <c r="L440" s="116"/>
      <c r="M440" s="116"/>
      <c r="N440" s="116"/>
      <c r="O440" s="116"/>
      <c r="P440" s="116"/>
      <c r="Q440" s="116"/>
      <c r="R440" s="116"/>
      <c r="S440" s="116"/>
      <c r="T440" s="116"/>
      <c r="U440" s="116"/>
      <c r="V440" s="116"/>
      <c r="W440" s="116"/>
      <c r="X440" s="116"/>
      <c r="Y440" s="116"/>
      <c r="Z440" s="116"/>
      <c r="AA440" s="116"/>
      <c r="AB440" s="116"/>
      <c r="AC440" s="116"/>
    </row>
    <row r="441" spans="1:29" ht="14.25" customHeight="1" x14ac:dyDescent="0.2">
      <c r="A441" s="116"/>
      <c r="B441" s="116"/>
      <c r="C441" s="116"/>
      <c r="D441" s="116"/>
      <c r="E441" s="116"/>
      <c r="F441" s="116"/>
      <c r="G441" s="116"/>
      <c r="H441" s="117"/>
      <c r="I441" s="116"/>
      <c r="J441" s="116"/>
      <c r="K441" s="116"/>
      <c r="L441" s="116"/>
      <c r="M441" s="116"/>
      <c r="N441" s="116"/>
      <c r="O441" s="116"/>
      <c r="P441" s="116"/>
      <c r="Q441" s="116"/>
      <c r="R441" s="116"/>
      <c r="S441" s="116"/>
      <c r="T441" s="116"/>
      <c r="U441" s="116"/>
      <c r="V441" s="116"/>
      <c r="W441" s="116"/>
      <c r="X441" s="116"/>
      <c r="Y441" s="116"/>
      <c r="Z441" s="116"/>
      <c r="AA441" s="116"/>
      <c r="AB441" s="116"/>
      <c r="AC441" s="116"/>
    </row>
    <row r="442" spans="1:29" ht="14.25" customHeight="1" x14ac:dyDescent="0.2">
      <c r="A442" s="116"/>
      <c r="B442" s="116"/>
      <c r="C442" s="116"/>
      <c r="D442" s="116"/>
      <c r="E442" s="116"/>
      <c r="F442" s="116"/>
      <c r="G442" s="116"/>
      <c r="H442" s="117"/>
      <c r="I442" s="116"/>
      <c r="J442" s="116"/>
      <c r="K442" s="116"/>
      <c r="L442" s="116"/>
      <c r="M442" s="116"/>
      <c r="N442" s="116"/>
      <c r="O442" s="116"/>
      <c r="P442" s="116"/>
      <c r="Q442" s="116"/>
      <c r="R442" s="116"/>
      <c r="S442" s="116"/>
      <c r="T442" s="116"/>
      <c r="U442" s="116"/>
      <c r="V442" s="116"/>
      <c r="W442" s="116"/>
      <c r="X442" s="116"/>
      <c r="Y442" s="116"/>
      <c r="Z442" s="116"/>
      <c r="AA442" s="116"/>
      <c r="AB442" s="116"/>
      <c r="AC442" s="116"/>
    </row>
    <row r="443" spans="1:29" ht="14.25" customHeight="1" x14ac:dyDescent="0.2">
      <c r="A443" s="116"/>
      <c r="B443" s="116"/>
      <c r="C443" s="116"/>
      <c r="D443" s="116"/>
      <c r="E443" s="116"/>
      <c r="F443" s="116"/>
      <c r="G443" s="116"/>
      <c r="H443" s="117"/>
      <c r="I443" s="116"/>
      <c r="J443" s="116"/>
      <c r="K443" s="116"/>
      <c r="L443" s="116"/>
      <c r="M443" s="116"/>
      <c r="N443" s="116"/>
      <c r="O443" s="116"/>
      <c r="P443" s="116"/>
      <c r="Q443" s="116"/>
      <c r="R443" s="116"/>
      <c r="S443" s="116"/>
      <c r="T443" s="116"/>
      <c r="U443" s="116"/>
      <c r="V443" s="116"/>
      <c r="W443" s="116"/>
      <c r="X443" s="116"/>
      <c r="Y443" s="116"/>
      <c r="Z443" s="116"/>
      <c r="AA443" s="116"/>
      <c r="AB443" s="116"/>
      <c r="AC443" s="116"/>
    </row>
    <row r="444" spans="1:29" ht="14.25" customHeight="1" x14ac:dyDescent="0.2">
      <c r="A444" s="116"/>
      <c r="B444" s="116"/>
      <c r="C444" s="116"/>
      <c r="D444" s="116"/>
      <c r="E444" s="116"/>
      <c r="F444" s="116"/>
      <c r="G444" s="116"/>
      <c r="H444" s="117"/>
      <c r="I444" s="116"/>
      <c r="J444" s="116"/>
      <c r="K444" s="116"/>
      <c r="L444" s="116"/>
      <c r="M444" s="116"/>
      <c r="N444" s="116"/>
      <c r="O444" s="116"/>
      <c r="P444" s="116"/>
      <c r="Q444" s="116"/>
      <c r="R444" s="116"/>
      <c r="S444" s="116"/>
      <c r="T444" s="116"/>
      <c r="U444" s="116"/>
      <c r="V444" s="116"/>
      <c r="W444" s="116"/>
      <c r="X444" s="116"/>
      <c r="Y444" s="116"/>
      <c r="Z444" s="116"/>
      <c r="AA444" s="116"/>
      <c r="AB444" s="116"/>
      <c r="AC444" s="116"/>
    </row>
    <row r="445" spans="1:29" ht="14.25" customHeight="1" x14ac:dyDescent="0.2">
      <c r="A445" s="116"/>
      <c r="B445" s="116"/>
      <c r="C445" s="116"/>
      <c r="D445" s="116"/>
      <c r="E445" s="116"/>
      <c r="F445" s="116"/>
      <c r="G445" s="116"/>
      <c r="H445" s="117"/>
      <c r="I445" s="116"/>
      <c r="J445" s="116"/>
      <c r="K445" s="116"/>
      <c r="L445" s="116"/>
      <c r="M445" s="116"/>
      <c r="N445" s="116"/>
      <c r="O445" s="116"/>
      <c r="P445" s="116"/>
      <c r="Q445" s="116"/>
      <c r="R445" s="116"/>
      <c r="S445" s="116"/>
      <c r="T445" s="116"/>
      <c r="U445" s="116"/>
      <c r="V445" s="116"/>
      <c r="W445" s="116"/>
      <c r="X445" s="116"/>
      <c r="Y445" s="116"/>
      <c r="Z445" s="116"/>
      <c r="AA445" s="116"/>
      <c r="AB445" s="116"/>
      <c r="AC445" s="116"/>
    </row>
    <row r="446" spans="1:29" ht="14.25" customHeight="1" x14ac:dyDescent="0.2">
      <c r="A446" s="116"/>
      <c r="B446" s="116"/>
      <c r="C446" s="116"/>
      <c r="D446" s="116"/>
      <c r="E446" s="116"/>
      <c r="F446" s="116"/>
      <c r="G446" s="116"/>
      <c r="H446" s="117"/>
      <c r="I446" s="116"/>
      <c r="J446" s="116"/>
      <c r="K446" s="116"/>
      <c r="L446" s="116"/>
      <c r="M446" s="116"/>
      <c r="N446" s="116"/>
      <c r="O446" s="116"/>
      <c r="P446" s="116"/>
      <c r="Q446" s="116"/>
      <c r="R446" s="116"/>
      <c r="S446" s="116"/>
      <c r="T446" s="116"/>
      <c r="U446" s="116"/>
      <c r="V446" s="116"/>
      <c r="W446" s="116"/>
      <c r="X446" s="116"/>
      <c r="Y446" s="116"/>
      <c r="Z446" s="116"/>
      <c r="AA446" s="116"/>
      <c r="AB446" s="116"/>
      <c r="AC446" s="116"/>
    </row>
    <row r="447" spans="1:29" ht="14.25" customHeight="1" x14ac:dyDescent="0.2">
      <c r="A447" s="116"/>
      <c r="B447" s="116"/>
      <c r="C447" s="116"/>
      <c r="D447" s="116"/>
      <c r="E447" s="116"/>
      <c r="F447" s="116"/>
      <c r="G447" s="116"/>
      <c r="H447" s="117"/>
      <c r="I447" s="116"/>
      <c r="J447" s="116"/>
      <c r="K447" s="116"/>
      <c r="L447" s="116"/>
      <c r="M447" s="116"/>
      <c r="N447" s="116"/>
      <c r="O447" s="116"/>
      <c r="P447" s="116"/>
      <c r="Q447" s="116"/>
      <c r="R447" s="116"/>
      <c r="S447" s="116"/>
      <c r="T447" s="116"/>
      <c r="U447" s="116"/>
      <c r="V447" s="116"/>
      <c r="W447" s="116"/>
      <c r="X447" s="116"/>
      <c r="Y447" s="116"/>
      <c r="Z447" s="116"/>
      <c r="AA447" s="116"/>
      <c r="AB447" s="116"/>
      <c r="AC447" s="116"/>
    </row>
    <row r="448" spans="1:29" ht="14.25" customHeight="1" x14ac:dyDescent="0.2">
      <c r="A448" s="116"/>
      <c r="B448" s="116"/>
      <c r="C448" s="116"/>
      <c r="D448" s="116"/>
      <c r="E448" s="116"/>
      <c r="F448" s="116"/>
      <c r="G448" s="116"/>
      <c r="H448" s="117"/>
      <c r="I448" s="116"/>
      <c r="J448" s="116"/>
      <c r="K448" s="116"/>
      <c r="L448" s="116"/>
      <c r="M448" s="116"/>
      <c r="N448" s="116"/>
      <c r="O448" s="116"/>
      <c r="P448" s="116"/>
      <c r="Q448" s="116"/>
      <c r="R448" s="116"/>
      <c r="S448" s="116"/>
      <c r="T448" s="116"/>
      <c r="U448" s="116"/>
      <c r="V448" s="116"/>
      <c r="W448" s="116"/>
      <c r="X448" s="116"/>
      <c r="Y448" s="116"/>
      <c r="Z448" s="116"/>
      <c r="AA448" s="116"/>
      <c r="AB448" s="116"/>
      <c r="AC448" s="116"/>
    </row>
    <row r="449" spans="1:29" ht="14.25" customHeight="1" x14ac:dyDescent="0.2">
      <c r="A449" s="116"/>
      <c r="B449" s="116"/>
      <c r="C449" s="116"/>
      <c r="D449" s="116"/>
      <c r="E449" s="116"/>
      <c r="F449" s="116"/>
      <c r="G449" s="116"/>
      <c r="H449" s="117"/>
      <c r="I449" s="116"/>
      <c r="J449" s="116"/>
      <c r="K449" s="116"/>
      <c r="L449" s="116"/>
      <c r="M449" s="116"/>
      <c r="N449" s="116"/>
      <c r="O449" s="116"/>
      <c r="P449" s="116"/>
      <c r="Q449" s="116"/>
      <c r="R449" s="116"/>
      <c r="S449" s="116"/>
      <c r="T449" s="116"/>
      <c r="U449" s="116"/>
      <c r="V449" s="116"/>
      <c r="W449" s="116"/>
      <c r="X449" s="116"/>
      <c r="Y449" s="116"/>
      <c r="Z449" s="116"/>
      <c r="AA449" s="116"/>
      <c r="AB449" s="116"/>
      <c r="AC449" s="116"/>
    </row>
    <row r="450" spans="1:29" ht="14.25" customHeight="1" x14ac:dyDescent="0.2">
      <c r="A450" s="116"/>
      <c r="B450" s="116"/>
      <c r="C450" s="116"/>
      <c r="D450" s="116"/>
      <c r="E450" s="116"/>
      <c r="F450" s="116"/>
      <c r="G450" s="116"/>
      <c r="H450" s="117"/>
      <c r="I450" s="116"/>
      <c r="J450" s="116"/>
      <c r="K450" s="116"/>
      <c r="L450" s="116"/>
      <c r="M450" s="116"/>
      <c r="N450" s="116"/>
      <c r="O450" s="116"/>
      <c r="P450" s="116"/>
      <c r="Q450" s="116"/>
      <c r="R450" s="116"/>
      <c r="S450" s="116"/>
      <c r="T450" s="116"/>
      <c r="U450" s="116"/>
      <c r="V450" s="116"/>
      <c r="W450" s="116"/>
      <c r="X450" s="116"/>
      <c r="Y450" s="116"/>
      <c r="Z450" s="116"/>
      <c r="AA450" s="116"/>
      <c r="AB450" s="116"/>
      <c r="AC450" s="116"/>
    </row>
    <row r="451" spans="1:29" ht="14.25" customHeight="1" x14ac:dyDescent="0.2">
      <c r="A451" s="116"/>
      <c r="B451" s="116"/>
      <c r="C451" s="116"/>
      <c r="D451" s="116"/>
      <c r="E451" s="116"/>
      <c r="F451" s="116"/>
      <c r="G451" s="116"/>
      <c r="H451" s="117"/>
      <c r="I451" s="116"/>
      <c r="J451" s="116"/>
      <c r="K451" s="116"/>
      <c r="L451" s="116"/>
      <c r="M451" s="116"/>
      <c r="N451" s="116"/>
      <c r="O451" s="116"/>
      <c r="P451" s="116"/>
      <c r="Q451" s="116"/>
      <c r="R451" s="116"/>
      <c r="S451" s="116"/>
      <c r="T451" s="116"/>
      <c r="U451" s="116"/>
      <c r="V451" s="116"/>
      <c r="W451" s="116"/>
      <c r="X451" s="116"/>
      <c r="Y451" s="116"/>
      <c r="Z451" s="116"/>
      <c r="AA451" s="116"/>
      <c r="AB451" s="116"/>
      <c r="AC451" s="116"/>
    </row>
    <row r="452" spans="1:29" ht="14.25" customHeight="1" x14ac:dyDescent="0.2">
      <c r="A452" s="116"/>
      <c r="B452" s="116"/>
      <c r="C452" s="116"/>
      <c r="D452" s="116"/>
      <c r="E452" s="116"/>
      <c r="F452" s="116"/>
      <c r="G452" s="116"/>
      <c r="H452" s="117"/>
      <c r="I452" s="116"/>
      <c r="J452" s="116"/>
      <c r="K452" s="116"/>
      <c r="L452" s="116"/>
      <c r="M452" s="116"/>
      <c r="N452" s="116"/>
      <c r="O452" s="116"/>
      <c r="P452" s="116"/>
      <c r="Q452" s="116"/>
      <c r="R452" s="116"/>
      <c r="S452" s="116"/>
      <c r="T452" s="116"/>
      <c r="U452" s="116"/>
      <c r="V452" s="116"/>
      <c r="W452" s="116"/>
      <c r="X452" s="116"/>
      <c r="Y452" s="116"/>
      <c r="Z452" s="116"/>
      <c r="AA452" s="116"/>
      <c r="AB452" s="116"/>
      <c r="AC452" s="116"/>
    </row>
    <row r="453" spans="1:29" ht="14.25" customHeight="1" x14ac:dyDescent="0.2">
      <c r="A453" s="116"/>
      <c r="B453" s="116"/>
      <c r="C453" s="116"/>
      <c r="D453" s="116"/>
      <c r="E453" s="116"/>
      <c r="F453" s="116"/>
      <c r="G453" s="116"/>
      <c r="H453" s="117"/>
      <c r="I453" s="116"/>
      <c r="J453" s="116"/>
      <c r="K453" s="116"/>
      <c r="L453" s="116"/>
      <c r="M453" s="116"/>
      <c r="N453" s="116"/>
      <c r="O453" s="116"/>
      <c r="P453" s="116"/>
      <c r="Q453" s="116"/>
      <c r="R453" s="116"/>
      <c r="S453" s="116"/>
      <c r="T453" s="116"/>
      <c r="U453" s="116"/>
      <c r="V453" s="116"/>
      <c r="W453" s="116"/>
      <c r="X453" s="116"/>
      <c r="Y453" s="116"/>
      <c r="Z453" s="116"/>
      <c r="AA453" s="116"/>
      <c r="AB453" s="116"/>
      <c r="AC453" s="116"/>
    </row>
    <row r="454" spans="1:29" ht="14.25" customHeight="1" x14ac:dyDescent="0.2">
      <c r="A454" s="116"/>
      <c r="B454" s="116"/>
      <c r="C454" s="116"/>
      <c r="D454" s="116"/>
      <c r="E454" s="116"/>
      <c r="F454" s="116"/>
      <c r="G454" s="116"/>
      <c r="H454" s="117"/>
      <c r="I454" s="116"/>
      <c r="J454" s="116"/>
      <c r="K454" s="116"/>
      <c r="L454" s="116"/>
      <c r="M454" s="116"/>
      <c r="N454" s="116"/>
      <c r="O454" s="116"/>
      <c r="P454" s="116"/>
      <c r="Q454" s="116"/>
      <c r="R454" s="116"/>
      <c r="S454" s="116"/>
      <c r="T454" s="116"/>
      <c r="U454" s="116"/>
      <c r="V454" s="116"/>
      <c r="W454" s="116"/>
      <c r="X454" s="116"/>
      <c r="Y454" s="116"/>
      <c r="Z454" s="116"/>
      <c r="AA454" s="116"/>
      <c r="AB454" s="116"/>
      <c r="AC454" s="116"/>
    </row>
    <row r="455" spans="1:29" ht="14.25" customHeight="1" x14ac:dyDescent="0.2">
      <c r="A455" s="116"/>
      <c r="B455" s="116"/>
      <c r="C455" s="116"/>
      <c r="D455" s="116"/>
      <c r="E455" s="116"/>
      <c r="F455" s="116"/>
      <c r="G455" s="116"/>
      <c r="H455" s="117"/>
      <c r="I455" s="116"/>
      <c r="J455" s="116"/>
      <c r="K455" s="116"/>
      <c r="L455" s="116"/>
      <c r="M455" s="116"/>
      <c r="N455" s="116"/>
      <c r="O455" s="116"/>
      <c r="P455" s="116"/>
      <c r="Q455" s="116"/>
      <c r="R455" s="116"/>
      <c r="S455" s="116"/>
      <c r="T455" s="116"/>
      <c r="U455" s="116"/>
      <c r="V455" s="116"/>
      <c r="W455" s="116"/>
      <c r="X455" s="116"/>
      <c r="Y455" s="116"/>
      <c r="Z455" s="116"/>
      <c r="AA455" s="116"/>
      <c r="AB455" s="116"/>
      <c r="AC455" s="116"/>
    </row>
    <row r="456" spans="1:29" ht="14.25" customHeight="1" x14ac:dyDescent="0.2">
      <c r="A456" s="116"/>
      <c r="B456" s="116"/>
      <c r="C456" s="116"/>
      <c r="D456" s="116"/>
      <c r="E456" s="116"/>
      <c r="F456" s="116"/>
      <c r="G456" s="116"/>
      <c r="H456" s="117"/>
      <c r="I456" s="116"/>
      <c r="J456" s="116"/>
      <c r="K456" s="116"/>
      <c r="L456" s="116"/>
      <c r="M456" s="116"/>
      <c r="N456" s="116"/>
      <c r="O456" s="116"/>
      <c r="P456" s="116"/>
      <c r="Q456" s="116"/>
      <c r="R456" s="116"/>
      <c r="S456" s="116"/>
      <c r="T456" s="116"/>
      <c r="U456" s="116"/>
      <c r="V456" s="116"/>
      <c r="W456" s="116"/>
      <c r="X456" s="116"/>
      <c r="Y456" s="116"/>
      <c r="Z456" s="116"/>
      <c r="AA456" s="116"/>
      <c r="AB456" s="116"/>
      <c r="AC456" s="116"/>
    </row>
    <row r="457" spans="1:29" ht="14.25" customHeight="1" x14ac:dyDescent="0.2">
      <c r="A457" s="116"/>
      <c r="B457" s="116"/>
      <c r="C457" s="116"/>
      <c r="D457" s="116"/>
      <c r="E457" s="116"/>
      <c r="F457" s="116"/>
      <c r="G457" s="116"/>
      <c r="H457" s="117"/>
      <c r="I457" s="116"/>
      <c r="J457" s="116"/>
      <c r="K457" s="116"/>
      <c r="L457" s="116"/>
      <c r="M457" s="116"/>
      <c r="N457" s="116"/>
      <c r="O457" s="116"/>
      <c r="P457" s="116"/>
      <c r="Q457" s="116"/>
      <c r="R457" s="116"/>
      <c r="S457" s="116"/>
      <c r="T457" s="116"/>
      <c r="U457" s="116"/>
      <c r="V457" s="116"/>
      <c r="W457" s="116"/>
      <c r="X457" s="116"/>
      <c r="Y457" s="116"/>
      <c r="Z457" s="116"/>
      <c r="AA457" s="116"/>
      <c r="AB457" s="116"/>
      <c r="AC457" s="116"/>
    </row>
    <row r="458" spans="1:29" ht="14.25" customHeight="1" x14ac:dyDescent="0.2">
      <c r="A458" s="116"/>
      <c r="B458" s="116"/>
      <c r="C458" s="116"/>
      <c r="D458" s="116"/>
      <c r="E458" s="116"/>
      <c r="F458" s="116"/>
      <c r="G458" s="116"/>
      <c r="H458" s="117"/>
      <c r="I458" s="116"/>
      <c r="J458" s="116"/>
      <c r="K458" s="116"/>
      <c r="L458" s="116"/>
      <c r="M458" s="116"/>
      <c r="N458" s="116"/>
      <c r="O458" s="116"/>
      <c r="P458" s="116"/>
      <c r="Q458" s="116"/>
      <c r="R458" s="116"/>
      <c r="S458" s="116"/>
      <c r="T458" s="116"/>
      <c r="U458" s="116"/>
      <c r="V458" s="116"/>
      <c r="W458" s="116"/>
      <c r="X458" s="116"/>
      <c r="Y458" s="116"/>
      <c r="Z458" s="116"/>
      <c r="AA458" s="116"/>
      <c r="AB458" s="116"/>
      <c r="AC458" s="116"/>
    </row>
    <row r="459" spans="1:29" ht="14.25" customHeight="1" x14ac:dyDescent="0.2">
      <c r="A459" s="116"/>
      <c r="B459" s="116"/>
      <c r="C459" s="116"/>
      <c r="D459" s="116"/>
      <c r="E459" s="116"/>
      <c r="F459" s="116"/>
      <c r="G459" s="116"/>
      <c r="H459" s="117"/>
      <c r="I459" s="116"/>
      <c r="J459" s="116"/>
      <c r="K459" s="116"/>
      <c r="L459" s="116"/>
      <c r="M459" s="116"/>
      <c r="N459" s="116"/>
      <c r="O459" s="116"/>
      <c r="P459" s="116"/>
      <c r="Q459" s="116"/>
      <c r="R459" s="116"/>
      <c r="S459" s="116"/>
      <c r="T459" s="116"/>
      <c r="U459" s="116"/>
      <c r="V459" s="116"/>
      <c r="W459" s="116"/>
      <c r="X459" s="116"/>
      <c r="Y459" s="116"/>
      <c r="Z459" s="116"/>
      <c r="AA459" s="116"/>
      <c r="AB459" s="116"/>
      <c r="AC459" s="116"/>
    </row>
    <row r="460" spans="1:29" ht="14.25" customHeight="1" x14ac:dyDescent="0.2">
      <c r="A460" s="116"/>
      <c r="B460" s="116"/>
      <c r="C460" s="116"/>
      <c r="D460" s="116"/>
      <c r="E460" s="116"/>
      <c r="F460" s="116"/>
      <c r="G460" s="116"/>
      <c r="H460" s="117"/>
      <c r="I460" s="116"/>
      <c r="J460" s="116"/>
      <c r="K460" s="116"/>
      <c r="L460" s="116"/>
      <c r="M460" s="116"/>
      <c r="N460" s="116"/>
      <c r="O460" s="116"/>
      <c r="P460" s="116"/>
      <c r="Q460" s="116"/>
      <c r="R460" s="116"/>
      <c r="S460" s="116"/>
      <c r="T460" s="116"/>
      <c r="U460" s="116"/>
      <c r="V460" s="116"/>
      <c r="W460" s="116"/>
      <c r="X460" s="116"/>
      <c r="Y460" s="116"/>
      <c r="Z460" s="116"/>
      <c r="AA460" s="116"/>
      <c r="AB460" s="116"/>
      <c r="AC460" s="116"/>
    </row>
    <row r="461" spans="1:29" ht="14.25" customHeight="1" x14ac:dyDescent="0.2">
      <c r="A461" s="116"/>
      <c r="B461" s="116"/>
      <c r="C461" s="116"/>
      <c r="D461" s="116"/>
      <c r="E461" s="116"/>
      <c r="F461" s="116"/>
      <c r="G461" s="116"/>
      <c r="H461" s="117"/>
      <c r="I461" s="116"/>
      <c r="J461" s="116"/>
      <c r="K461" s="116"/>
      <c r="L461" s="116"/>
      <c r="M461" s="116"/>
      <c r="N461" s="116"/>
      <c r="O461" s="116"/>
      <c r="P461" s="116"/>
      <c r="Q461" s="116"/>
      <c r="R461" s="116"/>
      <c r="S461" s="116"/>
      <c r="T461" s="116"/>
      <c r="U461" s="116"/>
      <c r="V461" s="116"/>
      <c r="W461" s="116"/>
      <c r="X461" s="116"/>
      <c r="Y461" s="116"/>
      <c r="Z461" s="116"/>
      <c r="AA461" s="116"/>
      <c r="AB461" s="116"/>
      <c r="AC461" s="116"/>
    </row>
    <row r="462" spans="1:29" ht="14.25" customHeight="1" x14ac:dyDescent="0.2">
      <c r="A462" s="116"/>
      <c r="B462" s="116"/>
      <c r="C462" s="116"/>
      <c r="D462" s="116"/>
      <c r="E462" s="116"/>
      <c r="F462" s="116"/>
      <c r="G462" s="116"/>
      <c r="H462" s="117"/>
      <c r="I462" s="116"/>
      <c r="J462" s="116"/>
      <c r="K462" s="116"/>
      <c r="L462" s="116"/>
      <c r="M462" s="116"/>
      <c r="N462" s="116"/>
      <c r="O462" s="116"/>
      <c r="P462" s="116"/>
      <c r="Q462" s="116"/>
      <c r="R462" s="116"/>
      <c r="S462" s="116"/>
      <c r="T462" s="116"/>
      <c r="U462" s="116"/>
      <c r="V462" s="116"/>
      <c r="W462" s="116"/>
      <c r="X462" s="116"/>
      <c r="Y462" s="116"/>
      <c r="Z462" s="116"/>
      <c r="AA462" s="116"/>
      <c r="AB462" s="116"/>
      <c r="AC462" s="116"/>
    </row>
    <row r="463" spans="1:29" ht="14.25" customHeight="1" x14ac:dyDescent="0.2">
      <c r="A463" s="116"/>
      <c r="B463" s="116"/>
      <c r="C463" s="116"/>
      <c r="D463" s="116"/>
      <c r="E463" s="116"/>
      <c r="F463" s="116"/>
      <c r="G463" s="116"/>
      <c r="H463" s="117"/>
      <c r="I463" s="116"/>
      <c r="J463" s="116"/>
      <c r="K463" s="116"/>
      <c r="L463" s="116"/>
      <c r="M463" s="116"/>
      <c r="N463" s="116"/>
      <c r="O463" s="116"/>
      <c r="P463" s="116"/>
      <c r="Q463" s="116"/>
      <c r="R463" s="116"/>
      <c r="S463" s="116"/>
      <c r="T463" s="116"/>
      <c r="U463" s="116"/>
      <c r="V463" s="116"/>
      <c r="W463" s="116"/>
      <c r="X463" s="116"/>
      <c r="Y463" s="116"/>
      <c r="Z463" s="116"/>
      <c r="AA463" s="116"/>
      <c r="AB463" s="116"/>
      <c r="AC463" s="116"/>
    </row>
    <row r="464" spans="1:29" ht="14.25" customHeight="1" x14ac:dyDescent="0.2">
      <c r="A464" s="116"/>
      <c r="B464" s="116"/>
      <c r="C464" s="116"/>
      <c r="D464" s="116"/>
      <c r="E464" s="116"/>
      <c r="F464" s="116"/>
      <c r="G464" s="116"/>
      <c r="H464" s="117"/>
      <c r="I464" s="116"/>
      <c r="J464" s="116"/>
      <c r="K464" s="116"/>
      <c r="L464" s="116"/>
      <c r="M464" s="116"/>
      <c r="N464" s="116"/>
      <c r="O464" s="116"/>
      <c r="P464" s="116"/>
      <c r="Q464" s="116"/>
      <c r="R464" s="116"/>
      <c r="S464" s="116"/>
      <c r="T464" s="116"/>
      <c r="U464" s="116"/>
      <c r="V464" s="116"/>
      <c r="W464" s="116"/>
      <c r="X464" s="116"/>
      <c r="Y464" s="116"/>
      <c r="Z464" s="116"/>
      <c r="AA464" s="116"/>
      <c r="AB464" s="116"/>
      <c r="AC464" s="116"/>
    </row>
    <row r="465" spans="1:29" ht="14.25" customHeight="1" x14ac:dyDescent="0.2">
      <c r="A465" s="116"/>
      <c r="B465" s="116"/>
      <c r="C465" s="116"/>
      <c r="D465" s="116"/>
      <c r="E465" s="116"/>
      <c r="F465" s="116"/>
      <c r="G465" s="116"/>
      <c r="H465" s="117"/>
      <c r="I465" s="116"/>
      <c r="J465" s="116"/>
      <c r="K465" s="116"/>
      <c r="L465" s="116"/>
      <c r="M465" s="116"/>
      <c r="N465" s="116"/>
      <c r="O465" s="116"/>
      <c r="P465" s="116"/>
      <c r="Q465" s="116"/>
      <c r="R465" s="116"/>
      <c r="S465" s="116"/>
      <c r="T465" s="116"/>
      <c r="U465" s="116"/>
      <c r="V465" s="116"/>
      <c r="W465" s="116"/>
      <c r="X465" s="116"/>
      <c r="Y465" s="116"/>
      <c r="Z465" s="116"/>
      <c r="AA465" s="116"/>
      <c r="AB465" s="116"/>
      <c r="AC465" s="116"/>
    </row>
    <row r="466" spans="1:29" ht="14.25" customHeight="1" x14ac:dyDescent="0.2">
      <c r="A466" s="116"/>
      <c r="B466" s="116"/>
      <c r="C466" s="116"/>
      <c r="D466" s="116"/>
      <c r="E466" s="116"/>
      <c r="F466" s="116"/>
      <c r="G466" s="116"/>
      <c r="H466" s="117"/>
      <c r="I466" s="116"/>
      <c r="J466" s="116"/>
      <c r="K466" s="116"/>
      <c r="L466" s="116"/>
      <c r="M466" s="116"/>
      <c r="N466" s="116"/>
      <c r="O466" s="116"/>
      <c r="P466" s="116"/>
      <c r="Q466" s="116"/>
      <c r="R466" s="116"/>
      <c r="S466" s="116"/>
      <c r="T466" s="116"/>
      <c r="U466" s="116"/>
      <c r="V466" s="116"/>
      <c r="W466" s="116"/>
      <c r="X466" s="116"/>
      <c r="Y466" s="116"/>
      <c r="Z466" s="116"/>
      <c r="AA466" s="116"/>
      <c r="AB466" s="116"/>
      <c r="AC466" s="116"/>
    </row>
    <row r="467" spans="1:29" ht="14.25" customHeight="1" x14ac:dyDescent="0.2">
      <c r="A467" s="116"/>
      <c r="B467" s="116"/>
      <c r="C467" s="116"/>
      <c r="D467" s="116"/>
      <c r="E467" s="116"/>
      <c r="F467" s="116"/>
      <c r="G467" s="116"/>
      <c r="H467" s="117"/>
      <c r="I467" s="116"/>
      <c r="J467" s="116"/>
      <c r="K467" s="116"/>
      <c r="L467" s="116"/>
      <c r="M467" s="116"/>
      <c r="N467" s="116"/>
      <c r="O467" s="116"/>
      <c r="P467" s="116"/>
      <c r="Q467" s="116"/>
      <c r="R467" s="116"/>
      <c r="S467" s="116"/>
      <c r="T467" s="116"/>
      <c r="U467" s="116"/>
      <c r="V467" s="116"/>
      <c r="W467" s="116"/>
      <c r="X467" s="116"/>
      <c r="Y467" s="116"/>
      <c r="Z467" s="116"/>
      <c r="AA467" s="116"/>
      <c r="AB467" s="116"/>
      <c r="AC467" s="116"/>
    </row>
    <row r="468" spans="1:29" ht="14.25" customHeight="1" x14ac:dyDescent="0.2">
      <c r="A468" s="116"/>
      <c r="B468" s="116"/>
      <c r="C468" s="116"/>
      <c r="D468" s="116"/>
      <c r="E468" s="116"/>
      <c r="F468" s="116"/>
      <c r="G468" s="116"/>
      <c r="H468" s="117"/>
      <c r="I468" s="116"/>
      <c r="J468" s="116"/>
      <c r="K468" s="116"/>
      <c r="L468" s="116"/>
      <c r="M468" s="116"/>
      <c r="N468" s="116"/>
      <c r="O468" s="116"/>
      <c r="P468" s="116"/>
      <c r="Q468" s="116"/>
      <c r="R468" s="116"/>
      <c r="S468" s="116"/>
      <c r="T468" s="116"/>
      <c r="U468" s="116"/>
      <c r="V468" s="116"/>
      <c r="W468" s="116"/>
      <c r="X468" s="116"/>
      <c r="Y468" s="116"/>
      <c r="Z468" s="116"/>
      <c r="AA468" s="116"/>
      <c r="AB468" s="116"/>
      <c r="AC468" s="116"/>
    </row>
    <row r="469" spans="1:29" ht="14.25" customHeight="1" x14ac:dyDescent="0.2">
      <c r="A469" s="116"/>
      <c r="B469" s="116"/>
      <c r="C469" s="116"/>
      <c r="D469" s="116"/>
      <c r="E469" s="116"/>
      <c r="F469" s="116"/>
      <c r="G469" s="116"/>
      <c r="H469" s="117"/>
      <c r="I469" s="116"/>
      <c r="J469" s="116"/>
      <c r="K469" s="116"/>
      <c r="L469" s="116"/>
      <c r="M469" s="116"/>
      <c r="N469" s="116"/>
      <c r="O469" s="116"/>
      <c r="P469" s="116"/>
      <c r="Q469" s="116"/>
      <c r="R469" s="116"/>
      <c r="S469" s="116"/>
      <c r="T469" s="116"/>
      <c r="U469" s="116"/>
      <c r="V469" s="116"/>
      <c r="W469" s="116"/>
      <c r="X469" s="116"/>
      <c r="Y469" s="116"/>
      <c r="Z469" s="116"/>
      <c r="AA469" s="116"/>
      <c r="AB469" s="116"/>
      <c r="AC469" s="116"/>
    </row>
    <row r="470" spans="1:29" ht="14.25" customHeight="1" x14ac:dyDescent="0.2">
      <c r="A470" s="116"/>
      <c r="B470" s="116"/>
      <c r="C470" s="116"/>
      <c r="D470" s="116"/>
      <c r="E470" s="116"/>
      <c r="F470" s="116"/>
      <c r="G470" s="116"/>
      <c r="H470" s="117"/>
      <c r="I470" s="116"/>
      <c r="J470" s="116"/>
      <c r="K470" s="116"/>
      <c r="L470" s="116"/>
      <c r="M470" s="116"/>
      <c r="N470" s="116"/>
      <c r="O470" s="116"/>
      <c r="P470" s="116"/>
      <c r="Q470" s="116"/>
      <c r="R470" s="116"/>
      <c r="S470" s="116"/>
      <c r="T470" s="116"/>
      <c r="U470" s="116"/>
      <c r="V470" s="116"/>
      <c r="W470" s="116"/>
      <c r="X470" s="116"/>
      <c r="Y470" s="116"/>
      <c r="Z470" s="116"/>
      <c r="AA470" s="116"/>
      <c r="AB470" s="116"/>
      <c r="AC470" s="116"/>
    </row>
    <row r="471" spans="1:29" ht="14.25" customHeight="1" x14ac:dyDescent="0.2">
      <c r="A471" s="116"/>
      <c r="B471" s="116"/>
      <c r="C471" s="116"/>
      <c r="D471" s="116"/>
      <c r="E471" s="116"/>
      <c r="F471" s="116"/>
      <c r="G471" s="116"/>
      <c r="H471" s="117"/>
      <c r="I471" s="116"/>
      <c r="J471" s="116"/>
      <c r="K471" s="116"/>
      <c r="L471" s="116"/>
      <c r="M471" s="116"/>
      <c r="N471" s="116"/>
      <c r="O471" s="116"/>
      <c r="P471" s="116"/>
      <c r="Q471" s="116"/>
      <c r="R471" s="116"/>
      <c r="S471" s="116"/>
      <c r="T471" s="116"/>
      <c r="U471" s="116"/>
      <c r="V471" s="116"/>
      <c r="W471" s="116"/>
      <c r="X471" s="116"/>
      <c r="Y471" s="116"/>
      <c r="Z471" s="116"/>
      <c r="AA471" s="116"/>
      <c r="AB471" s="116"/>
      <c r="AC471" s="116"/>
    </row>
    <row r="472" spans="1:29" ht="14.25" customHeight="1" x14ac:dyDescent="0.2">
      <c r="A472" s="116"/>
      <c r="B472" s="116"/>
      <c r="C472" s="116"/>
      <c r="D472" s="116"/>
      <c r="E472" s="116"/>
      <c r="F472" s="116"/>
      <c r="G472" s="116"/>
      <c r="H472" s="117"/>
      <c r="I472" s="116"/>
      <c r="J472" s="116"/>
      <c r="K472" s="116"/>
      <c r="L472" s="116"/>
      <c r="M472" s="116"/>
      <c r="N472" s="116"/>
      <c r="O472" s="116"/>
      <c r="P472" s="116"/>
      <c r="Q472" s="116"/>
      <c r="R472" s="116"/>
      <c r="S472" s="116"/>
      <c r="T472" s="116"/>
      <c r="U472" s="116"/>
      <c r="V472" s="116"/>
      <c r="W472" s="116"/>
      <c r="X472" s="116"/>
      <c r="Y472" s="116"/>
      <c r="Z472" s="116"/>
      <c r="AA472" s="116"/>
      <c r="AB472" s="116"/>
      <c r="AC472" s="116"/>
    </row>
    <row r="473" spans="1:29" ht="14.25" customHeight="1" x14ac:dyDescent="0.2">
      <c r="A473" s="116"/>
      <c r="B473" s="116"/>
      <c r="C473" s="116"/>
      <c r="D473" s="116"/>
      <c r="E473" s="116"/>
      <c r="F473" s="116"/>
      <c r="G473" s="116"/>
      <c r="H473" s="117"/>
      <c r="I473" s="116"/>
      <c r="J473" s="116"/>
      <c r="K473" s="116"/>
      <c r="L473" s="116"/>
      <c r="M473" s="116"/>
      <c r="N473" s="116"/>
      <c r="O473" s="116"/>
      <c r="P473" s="116"/>
      <c r="Q473" s="116"/>
      <c r="R473" s="116"/>
      <c r="S473" s="116"/>
      <c r="T473" s="116"/>
      <c r="U473" s="116"/>
      <c r="V473" s="116"/>
      <c r="W473" s="116"/>
      <c r="X473" s="116"/>
      <c r="Y473" s="116"/>
      <c r="Z473" s="116"/>
      <c r="AA473" s="116"/>
      <c r="AB473" s="116"/>
      <c r="AC473" s="116"/>
    </row>
    <row r="474" spans="1:29" ht="14.25" customHeight="1" x14ac:dyDescent="0.2">
      <c r="A474" s="116"/>
      <c r="B474" s="116"/>
      <c r="C474" s="116"/>
      <c r="D474" s="116"/>
      <c r="E474" s="116"/>
      <c r="F474" s="116"/>
      <c r="G474" s="116"/>
      <c r="H474" s="117"/>
      <c r="I474" s="116"/>
      <c r="J474" s="116"/>
      <c r="K474" s="116"/>
      <c r="L474" s="116"/>
      <c r="M474" s="116"/>
      <c r="N474" s="116"/>
      <c r="O474" s="116"/>
      <c r="P474" s="116"/>
      <c r="Q474" s="116"/>
      <c r="R474" s="116"/>
      <c r="S474" s="116"/>
      <c r="T474" s="116"/>
      <c r="U474" s="116"/>
      <c r="V474" s="116"/>
      <c r="W474" s="116"/>
      <c r="X474" s="116"/>
      <c r="Y474" s="116"/>
      <c r="Z474" s="116"/>
      <c r="AA474" s="116"/>
      <c r="AB474" s="116"/>
      <c r="AC474" s="116"/>
    </row>
    <row r="475" spans="1:29" ht="14.25" customHeight="1" x14ac:dyDescent="0.2">
      <c r="A475" s="116"/>
      <c r="B475" s="116"/>
      <c r="C475" s="116"/>
      <c r="D475" s="116"/>
      <c r="E475" s="116"/>
      <c r="F475" s="116"/>
      <c r="G475" s="116"/>
      <c r="H475" s="117"/>
      <c r="I475" s="116"/>
      <c r="J475" s="116"/>
      <c r="K475" s="116"/>
      <c r="L475" s="116"/>
      <c r="M475" s="116"/>
      <c r="N475" s="116"/>
      <c r="O475" s="116"/>
      <c r="P475" s="116"/>
      <c r="Q475" s="116"/>
      <c r="R475" s="116"/>
      <c r="S475" s="116"/>
      <c r="T475" s="116"/>
      <c r="U475" s="116"/>
      <c r="V475" s="116"/>
      <c r="W475" s="116"/>
      <c r="X475" s="116"/>
      <c r="Y475" s="116"/>
      <c r="Z475" s="116"/>
      <c r="AA475" s="116"/>
      <c r="AB475" s="116"/>
      <c r="AC475" s="116"/>
    </row>
    <row r="476" spans="1:29" ht="14.25" customHeight="1" x14ac:dyDescent="0.2">
      <c r="A476" s="116"/>
      <c r="B476" s="116"/>
      <c r="C476" s="116"/>
      <c r="D476" s="116"/>
      <c r="E476" s="116"/>
      <c r="F476" s="116"/>
      <c r="G476" s="116"/>
      <c r="H476" s="117"/>
      <c r="I476" s="116"/>
      <c r="J476" s="116"/>
      <c r="K476" s="116"/>
      <c r="L476" s="116"/>
      <c r="M476" s="116"/>
      <c r="N476" s="116"/>
      <c r="O476" s="116"/>
      <c r="P476" s="116"/>
      <c r="Q476" s="116"/>
      <c r="R476" s="116"/>
      <c r="S476" s="116"/>
      <c r="T476" s="116"/>
      <c r="U476" s="116"/>
      <c r="V476" s="116"/>
      <c r="W476" s="116"/>
      <c r="X476" s="116"/>
      <c r="Y476" s="116"/>
      <c r="Z476" s="116"/>
      <c r="AA476" s="116"/>
      <c r="AB476" s="116"/>
      <c r="AC476" s="116"/>
    </row>
    <row r="477" spans="1:29" ht="14.25" customHeight="1" x14ac:dyDescent="0.2">
      <c r="A477" s="116"/>
      <c r="B477" s="116"/>
      <c r="C477" s="116"/>
      <c r="D477" s="116"/>
      <c r="E477" s="116"/>
      <c r="F477" s="116"/>
      <c r="G477" s="116"/>
      <c r="H477" s="117"/>
      <c r="I477" s="116"/>
      <c r="J477" s="116"/>
      <c r="K477" s="116"/>
      <c r="L477" s="116"/>
      <c r="M477" s="116"/>
      <c r="N477" s="116"/>
      <c r="O477" s="116"/>
      <c r="P477" s="116"/>
      <c r="Q477" s="116"/>
      <c r="R477" s="116"/>
      <c r="S477" s="116"/>
      <c r="T477" s="116"/>
      <c r="U477" s="116"/>
      <c r="V477" s="116"/>
      <c r="W477" s="116"/>
      <c r="X477" s="116"/>
      <c r="Y477" s="116"/>
      <c r="Z477" s="116"/>
      <c r="AA477" s="116"/>
      <c r="AB477" s="116"/>
      <c r="AC477" s="116"/>
    </row>
    <row r="478" spans="1:29" ht="14.25" customHeight="1" x14ac:dyDescent="0.2">
      <c r="A478" s="116"/>
      <c r="B478" s="116"/>
      <c r="C478" s="116"/>
      <c r="D478" s="116"/>
      <c r="E478" s="116"/>
      <c r="F478" s="116"/>
      <c r="G478" s="116"/>
      <c r="H478" s="117"/>
      <c r="I478" s="116"/>
      <c r="J478" s="116"/>
      <c r="K478" s="116"/>
      <c r="L478" s="116"/>
      <c r="M478" s="116"/>
      <c r="N478" s="116"/>
      <c r="O478" s="116"/>
      <c r="P478" s="116"/>
      <c r="Q478" s="116"/>
      <c r="R478" s="116"/>
      <c r="S478" s="116"/>
      <c r="T478" s="116"/>
      <c r="U478" s="116"/>
      <c r="V478" s="116"/>
      <c r="W478" s="116"/>
      <c r="X478" s="116"/>
      <c r="Y478" s="116"/>
      <c r="Z478" s="116"/>
      <c r="AA478" s="116"/>
      <c r="AB478" s="116"/>
      <c r="AC478" s="116"/>
    </row>
    <row r="479" spans="1:29" ht="14.25" customHeight="1" x14ac:dyDescent="0.2">
      <c r="A479" s="116"/>
      <c r="B479" s="116"/>
      <c r="C479" s="116"/>
      <c r="D479" s="116"/>
      <c r="E479" s="116"/>
      <c r="F479" s="116"/>
      <c r="G479" s="116"/>
      <c r="H479" s="117"/>
      <c r="I479" s="116"/>
      <c r="J479" s="116"/>
      <c r="K479" s="116"/>
      <c r="L479" s="116"/>
      <c r="M479" s="116"/>
      <c r="N479" s="116"/>
      <c r="O479" s="116"/>
      <c r="P479" s="116"/>
      <c r="Q479" s="116"/>
      <c r="R479" s="116"/>
      <c r="S479" s="116"/>
      <c r="T479" s="116"/>
      <c r="U479" s="116"/>
      <c r="V479" s="116"/>
      <c r="W479" s="116"/>
      <c r="X479" s="116"/>
      <c r="Y479" s="116"/>
      <c r="Z479" s="116"/>
      <c r="AA479" s="116"/>
      <c r="AB479" s="116"/>
      <c r="AC479" s="116"/>
    </row>
    <row r="480" spans="1:29" ht="14.25" customHeight="1" x14ac:dyDescent="0.2">
      <c r="A480" s="116"/>
      <c r="B480" s="116"/>
      <c r="C480" s="116"/>
      <c r="D480" s="116"/>
      <c r="E480" s="116"/>
      <c r="F480" s="116"/>
      <c r="G480" s="116"/>
      <c r="H480" s="117"/>
      <c r="I480" s="116"/>
      <c r="J480" s="116"/>
      <c r="K480" s="116"/>
      <c r="L480" s="116"/>
      <c r="M480" s="116"/>
      <c r="N480" s="116"/>
      <c r="O480" s="116"/>
      <c r="P480" s="116"/>
      <c r="Q480" s="116"/>
      <c r="R480" s="116"/>
      <c r="S480" s="116"/>
      <c r="T480" s="116"/>
      <c r="U480" s="116"/>
      <c r="V480" s="116"/>
      <c r="W480" s="116"/>
      <c r="X480" s="116"/>
      <c r="Y480" s="116"/>
      <c r="Z480" s="116"/>
      <c r="AA480" s="116"/>
      <c r="AB480" s="116"/>
      <c r="AC480" s="116"/>
    </row>
    <row r="481" spans="1:29" ht="14.25" customHeight="1" x14ac:dyDescent="0.2">
      <c r="A481" s="116"/>
      <c r="B481" s="116"/>
      <c r="C481" s="116"/>
      <c r="D481" s="116"/>
      <c r="E481" s="116"/>
      <c r="F481" s="116"/>
      <c r="G481" s="116"/>
      <c r="H481" s="117"/>
      <c r="I481" s="116"/>
      <c r="J481" s="116"/>
      <c r="K481" s="116"/>
      <c r="L481" s="116"/>
      <c r="M481" s="116"/>
      <c r="N481" s="116"/>
      <c r="O481" s="116"/>
      <c r="P481" s="116"/>
      <c r="Q481" s="116"/>
      <c r="R481" s="116"/>
      <c r="S481" s="116"/>
      <c r="T481" s="116"/>
      <c r="U481" s="116"/>
      <c r="V481" s="116"/>
      <c r="W481" s="116"/>
      <c r="X481" s="116"/>
      <c r="Y481" s="116"/>
      <c r="Z481" s="116"/>
      <c r="AA481" s="116"/>
      <c r="AB481" s="116"/>
      <c r="AC481" s="116"/>
    </row>
    <row r="482" spans="1:29" ht="14.25" customHeight="1" x14ac:dyDescent="0.2">
      <c r="A482" s="116"/>
      <c r="B482" s="116"/>
      <c r="C482" s="116"/>
      <c r="D482" s="116"/>
      <c r="E482" s="116"/>
      <c r="F482" s="116"/>
      <c r="G482" s="116"/>
      <c r="H482" s="117"/>
      <c r="I482" s="116"/>
      <c r="J482" s="116"/>
      <c r="K482" s="116"/>
      <c r="L482" s="116"/>
      <c r="M482" s="116"/>
      <c r="N482" s="116"/>
      <c r="O482" s="116"/>
      <c r="P482" s="116"/>
      <c r="Q482" s="116"/>
      <c r="R482" s="116"/>
      <c r="S482" s="116"/>
      <c r="T482" s="116"/>
      <c r="U482" s="116"/>
      <c r="V482" s="116"/>
      <c r="W482" s="116"/>
      <c r="X482" s="116"/>
      <c r="Y482" s="116"/>
      <c r="Z482" s="116"/>
      <c r="AA482" s="116"/>
      <c r="AB482" s="116"/>
      <c r="AC482" s="116"/>
    </row>
    <row r="483" spans="1:29" ht="14.25" customHeight="1" x14ac:dyDescent="0.2">
      <c r="A483" s="116"/>
      <c r="B483" s="116"/>
      <c r="C483" s="116"/>
      <c r="D483" s="116"/>
      <c r="E483" s="116"/>
      <c r="F483" s="116"/>
      <c r="G483" s="116"/>
      <c r="H483" s="117"/>
      <c r="I483" s="116"/>
      <c r="J483" s="116"/>
      <c r="K483" s="116"/>
      <c r="L483" s="116"/>
      <c r="M483" s="116"/>
      <c r="N483" s="116"/>
      <c r="O483" s="116"/>
      <c r="P483" s="116"/>
      <c r="Q483" s="116"/>
      <c r="R483" s="116"/>
      <c r="S483" s="116"/>
      <c r="T483" s="116"/>
      <c r="U483" s="116"/>
      <c r="V483" s="116"/>
      <c r="W483" s="116"/>
      <c r="X483" s="116"/>
      <c r="Y483" s="116"/>
      <c r="Z483" s="116"/>
      <c r="AA483" s="116"/>
      <c r="AB483" s="116"/>
      <c r="AC483" s="116"/>
    </row>
    <row r="484" spans="1:29" ht="14.25" customHeight="1" x14ac:dyDescent="0.2">
      <c r="A484" s="116"/>
      <c r="B484" s="116"/>
      <c r="C484" s="116"/>
      <c r="D484" s="116"/>
      <c r="E484" s="116"/>
      <c r="F484" s="116"/>
      <c r="G484" s="116"/>
      <c r="H484" s="117"/>
      <c r="I484" s="116"/>
      <c r="J484" s="116"/>
      <c r="K484" s="116"/>
      <c r="L484" s="116"/>
      <c r="M484" s="116"/>
      <c r="N484" s="116"/>
      <c r="O484" s="116"/>
      <c r="P484" s="116"/>
      <c r="Q484" s="116"/>
      <c r="R484" s="116"/>
      <c r="S484" s="116"/>
      <c r="T484" s="116"/>
      <c r="U484" s="116"/>
      <c r="V484" s="116"/>
      <c r="W484" s="116"/>
      <c r="X484" s="116"/>
      <c r="Y484" s="116"/>
      <c r="Z484" s="116"/>
      <c r="AA484" s="116"/>
      <c r="AB484" s="116"/>
      <c r="AC484" s="116"/>
    </row>
    <row r="485" spans="1:29" ht="14.25" customHeight="1" x14ac:dyDescent="0.2">
      <c r="A485" s="116"/>
      <c r="B485" s="116"/>
      <c r="C485" s="116"/>
      <c r="D485" s="116"/>
      <c r="E485" s="116"/>
      <c r="F485" s="116"/>
      <c r="G485" s="116"/>
      <c r="H485" s="117"/>
      <c r="I485" s="116"/>
      <c r="J485" s="116"/>
      <c r="K485" s="116"/>
      <c r="L485" s="116"/>
      <c r="M485" s="116"/>
      <c r="N485" s="116"/>
      <c r="O485" s="116"/>
      <c r="P485" s="116"/>
      <c r="Q485" s="116"/>
      <c r="R485" s="116"/>
      <c r="S485" s="116"/>
      <c r="T485" s="116"/>
      <c r="U485" s="116"/>
      <c r="V485" s="116"/>
      <c r="W485" s="116"/>
      <c r="X485" s="116"/>
      <c r="Y485" s="116"/>
      <c r="Z485" s="116"/>
      <c r="AA485" s="116"/>
      <c r="AB485" s="116"/>
      <c r="AC485" s="116"/>
    </row>
    <row r="486" spans="1:29" ht="14.25" customHeight="1" x14ac:dyDescent="0.2">
      <c r="A486" s="116"/>
      <c r="B486" s="116"/>
      <c r="C486" s="116"/>
      <c r="D486" s="116"/>
      <c r="E486" s="116"/>
      <c r="F486" s="116"/>
      <c r="G486" s="116"/>
      <c r="H486" s="117"/>
      <c r="I486" s="116"/>
      <c r="J486" s="116"/>
      <c r="K486" s="116"/>
      <c r="L486" s="116"/>
      <c r="M486" s="116"/>
      <c r="N486" s="116"/>
      <c r="O486" s="116"/>
      <c r="P486" s="116"/>
      <c r="Q486" s="116"/>
      <c r="R486" s="116"/>
      <c r="S486" s="116"/>
      <c r="T486" s="116"/>
      <c r="U486" s="116"/>
      <c r="V486" s="116"/>
      <c r="W486" s="116"/>
      <c r="X486" s="116"/>
      <c r="Y486" s="116"/>
      <c r="Z486" s="116"/>
      <c r="AA486" s="116"/>
      <c r="AB486" s="116"/>
      <c r="AC486" s="116"/>
    </row>
    <row r="487" spans="1:29" ht="14.25" customHeight="1" x14ac:dyDescent="0.2">
      <c r="A487" s="116"/>
      <c r="B487" s="116"/>
      <c r="C487" s="116"/>
      <c r="D487" s="116"/>
      <c r="E487" s="116"/>
      <c r="F487" s="116"/>
      <c r="G487" s="116"/>
      <c r="H487" s="117"/>
      <c r="I487" s="116"/>
      <c r="J487" s="116"/>
      <c r="K487" s="116"/>
      <c r="L487" s="116"/>
      <c r="M487" s="116"/>
      <c r="N487" s="116"/>
      <c r="O487" s="116"/>
      <c r="P487" s="116"/>
      <c r="Q487" s="116"/>
      <c r="R487" s="116"/>
      <c r="S487" s="116"/>
      <c r="T487" s="116"/>
      <c r="U487" s="116"/>
      <c r="V487" s="116"/>
      <c r="W487" s="116"/>
      <c r="X487" s="116"/>
      <c r="Y487" s="116"/>
      <c r="Z487" s="116"/>
      <c r="AA487" s="116"/>
      <c r="AB487" s="116"/>
      <c r="AC487" s="116"/>
    </row>
    <row r="488" spans="1:29" ht="14.25" customHeight="1" x14ac:dyDescent="0.2">
      <c r="A488" s="116"/>
      <c r="B488" s="116"/>
      <c r="C488" s="116"/>
      <c r="D488" s="116"/>
      <c r="E488" s="116"/>
      <c r="F488" s="116"/>
      <c r="G488" s="116"/>
      <c r="H488" s="117"/>
      <c r="I488" s="116"/>
      <c r="J488" s="116"/>
      <c r="K488" s="116"/>
      <c r="L488" s="116"/>
      <c r="M488" s="116"/>
      <c r="N488" s="116"/>
      <c r="O488" s="116"/>
      <c r="P488" s="116"/>
      <c r="Q488" s="116"/>
      <c r="R488" s="116"/>
      <c r="S488" s="116"/>
      <c r="T488" s="116"/>
      <c r="U488" s="116"/>
      <c r="V488" s="116"/>
      <c r="W488" s="116"/>
      <c r="X488" s="116"/>
      <c r="Y488" s="116"/>
      <c r="Z488" s="116"/>
      <c r="AA488" s="116"/>
      <c r="AB488" s="116"/>
      <c r="AC488" s="116"/>
    </row>
    <row r="489" spans="1:29" ht="14.25" customHeight="1" x14ac:dyDescent="0.2">
      <c r="A489" s="116"/>
      <c r="B489" s="116"/>
      <c r="C489" s="116"/>
      <c r="D489" s="116"/>
      <c r="E489" s="116"/>
      <c r="F489" s="116"/>
      <c r="G489" s="116"/>
      <c r="H489" s="117"/>
      <c r="I489" s="116"/>
      <c r="J489" s="116"/>
      <c r="K489" s="116"/>
      <c r="L489" s="116"/>
      <c r="M489" s="116"/>
      <c r="N489" s="116"/>
      <c r="O489" s="116"/>
      <c r="P489" s="116"/>
      <c r="Q489" s="116"/>
      <c r="R489" s="116"/>
      <c r="S489" s="116"/>
      <c r="T489" s="116"/>
      <c r="U489" s="116"/>
      <c r="V489" s="116"/>
      <c r="W489" s="116"/>
      <c r="X489" s="116"/>
      <c r="Y489" s="116"/>
      <c r="Z489" s="116"/>
      <c r="AA489" s="116"/>
      <c r="AB489" s="116"/>
      <c r="AC489" s="116"/>
    </row>
    <row r="490" spans="1:29" ht="14.25" customHeight="1" x14ac:dyDescent="0.2">
      <c r="A490" s="116"/>
      <c r="B490" s="116"/>
      <c r="C490" s="116"/>
      <c r="D490" s="116"/>
      <c r="E490" s="116"/>
      <c r="F490" s="116"/>
      <c r="G490" s="116"/>
      <c r="H490" s="117"/>
      <c r="I490" s="116"/>
      <c r="J490" s="116"/>
      <c r="K490" s="116"/>
      <c r="L490" s="116"/>
      <c r="M490" s="116"/>
      <c r="N490" s="116"/>
      <c r="O490" s="116"/>
      <c r="P490" s="116"/>
      <c r="Q490" s="116"/>
      <c r="R490" s="116"/>
      <c r="S490" s="116"/>
      <c r="T490" s="116"/>
      <c r="U490" s="116"/>
      <c r="V490" s="116"/>
      <c r="W490" s="116"/>
      <c r="X490" s="116"/>
      <c r="Y490" s="116"/>
      <c r="Z490" s="116"/>
      <c r="AA490" s="116"/>
      <c r="AB490" s="116"/>
      <c r="AC490" s="116"/>
    </row>
    <row r="491" spans="1:29" ht="14.25" customHeight="1" x14ac:dyDescent="0.2">
      <c r="A491" s="116"/>
      <c r="B491" s="116"/>
      <c r="C491" s="116"/>
      <c r="D491" s="116"/>
      <c r="E491" s="116"/>
      <c r="F491" s="116"/>
      <c r="G491" s="116"/>
      <c r="H491" s="117"/>
      <c r="I491" s="116"/>
      <c r="J491" s="116"/>
      <c r="K491" s="116"/>
      <c r="L491" s="116"/>
      <c r="M491" s="116"/>
      <c r="N491" s="116"/>
      <c r="O491" s="116"/>
      <c r="P491" s="116"/>
      <c r="Q491" s="116"/>
      <c r="R491" s="116"/>
      <c r="S491" s="116"/>
      <c r="T491" s="116"/>
      <c r="U491" s="116"/>
      <c r="V491" s="116"/>
      <c r="W491" s="116"/>
      <c r="X491" s="116"/>
      <c r="Y491" s="116"/>
      <c r="Z491" s="116"/>
      <c r="AA491" s="116"/>
      <c r="AB491" s="116"/>
      <c r="AC491" s="116"/>
    </row>
    <row r="492" spans="1:29" ht="14.25" customHeight="1" x14ac:dyDescent="0.2">
      <c r="A492" s="116"/>
      <c r="B492" s="116"/>
      <c r="C492" s="116"/>
      <c r="D492" s="116"/>
      <c r="E492" s="116"/>
      <c r="F492" s="116"/>
      <c r="G492" s="116"/>
      <c r="H492" s="117"/>
      <c r="I492" s="116"/>
      <c r="J492" s="116"/>
      <c r="K492" s="116"/>
      <c r="L492" s="116"/>
      <c r="M492" s="116"/>
      <c r="N492" s="116"/>
      <c r="O492" s="116"/>
      <c r="P492" s="116"/>
      <c r="Q492" s="116"/>
      <c r="R492" s="116"/>
      <c r="S492" s="116"/>
      <c r="T492" s="116"/>
      <c r="U492" s="116"/>
      <c r="V492" s="116"/>
      <c r="W492" s="116"/>
      <c r="X492" s="116"/>
      <c r="Y492" s="116"/>
      <c r="Z492" s="116"/>
      <c r="AA492" s="116"/>
      <c r="AB492" s="116"/>
      <c r="AC492" s="116"/>
    </row>
    <row r="493" spans="1:29" ht="14.25" customHeight="1" x14ac:dyDescent="0.2">
      <c r="A493" s="116"/>
      <c r="B493" s="116"/>
      <c r="C493" s="116"/>
      <c r="D493" s="116"/>
      <c r="E493" s="116"/>
      <c r="F493" s="116"/>
      <c r="G493" s="116"/>
      <c r="H493" s="117"/>
      <c r="I493" s="116"/>
      <c r="J493" s="116"/>
      <c r="K493" s="116"/>
      <c r="L493" s="116"/>
      <c r="M493" s="116"/>
      <c r="N493" s="116"/>
      <c r="O493" s="116"/>
      <c r="P493" s="116"/>
      <c r="Q493" s="116"/>
      <c r="R493" s="116"/>
      <c r="S493" s="116"/>
      <c r="T493" s="116"/>
      <c r="U493" s="116"/>
      <c r="V493" s="116"/>
      <c r="W493" s="116"/>
      <c r="X493" s="116"/>
      <c r="Y493" s="116"/>
      <c r="Z493" s="116"/>
      <c r="AA493" s="116"/>
      <c r="AB493" s="116"/>
      <c r="AC493" s="116"/>
    </row>
    <row r="494" spans="1:29" ht="14.25" customHeight="1" x14ac:dyDescent="0.2">
      <c r="A494" s="116"/>
      <c r="B494" s="116"/>
      <c r="C494" s="116"/>
      <c r="D494" s="116"/>
      <c r="E494" s="116"/>
      <c r="F494" s="116"/>
      <c r="G494" s="116"/>
      <c r="H494" s="117"/>
      <c r="I494" s="116"/>
      <c r="J494" s="116"/>
      <c r="K494" s="116"/>
      <c r="L494" s="116"/>
      <c r="M494" s="116"/>
      <c r="N494" s="116"/>
      <c r="O494" s="116"/>
      <c r="P494" s="116"/>
      <c r="Q494" s="116"/>
      <c r="R494" s="116"/>
      <c r="S494" s="116"/>
      <c r="T494" s="116"/>
      <c r="U494" s="116"/>
      <c r="V494" s="116"/>
      <c r="W494" s="116"/>
      <c r="X494" s="116"/>
      <c r="Y494" s="116"/>
      <c r="Z494" s="116"/>
      <c r="AA494" s="116"/>
      <c r="AB494" s="116"/>
      <c r="AC494" s="116"/>
    </row>
    <row r="495" spans="1:29" ht="14.25" customHeight="1" x14ac:dyDescent="0.2">
      <c r="A495" s="116"/>
      <c r="B495" s="116"/>
      <c r="C495" s="116"/>
      <c r="D495" s="116"/>
      <c r="E495" s="116"/>
      <c r="F495" s="116"/>
      <c r="G495" s="116"/>
      <c r="H495" s="117"/>
      <c r="I495" s="116"/>
      <c r="J495" s="116"/>
      <c r="K495" s="116"/>
      <c r="L495" s="116"/>
      <c r="M495" s="116"/>
      <c r="N495" s="116"/>
      <c r="O495" s="116"/>
      <c r="P495" s="116"/>
      <c r="Q495" s="116"/>
      <c r="R495" s="116"/>
      <c r="S495" s="116"/>
      <c r="T495" s="116"/>
      <c r="U495" s="116"/>
      <c r="V495" s="116"/>
      <c r="W495" s="116"/>
      <c r="X495" s="116"/>
      <c r="Y495" s="116"/>
      <c r="Z495" s="116"/>
      <c r="AA495" s="116"/>
      <c r="AB495" s="116"/>
      <c r="AC495" s="116"/>
    </row>
    <row r="496" spans="1:29" ht="14.25" customHeight="1" x14ac:dyDescent="0.2">
      <c r="A496" s="116"/>
      <c r="B496" s="116"/>
      <c r="C496" s="116"/>
      <c r="D496" s="116"/>
      <c r="E496" s="116"/>
      <c r="F496" s="116"/>
      <c r="G496" s="116"/>
      <c r="H496" s="117"/>
      <c r="I496" s="116"/>
      <c r="J496" s="116"/>
      <c r="K496" s="116"/>
      <c r="L496" s="116"/>
      <c r="M496" s="116"/>
      <c r="N496" s="116"/>
      <c r="O496" s="116"/>
      <c r="P496" s="116"/>
      <c r="Q496" s="116"/>
      <c r="R496" s="116"/>
      <c r="S496" s="116"/>
      <c r="T496" s="116"/>
      <c r="U496" s="116"/>
      <c r="V496" s="116"/>
      <c r="W496" s="116"/>
      <c r="X496" s="116"/>
      <c r="Y496" s="116"/>
      <c r="Z496" s="116"/>
      <c r="AA496" s="116"/>
      <c r="AB496" s="116"/>
      <c r="AC496" s="116"/>
    </row>
    <row r="497" spans="1:29" ht="14.25" customHeight="1" x14ac:dyDescent="0.2">
      <c r="A497" s="116"/>
      <c r="B497" s="116"/>
      <c r="C497" s="116"/>
      <c r="D497" s="116"/>
      <c r="E497" s="116"/>
      <c r="F497" s="116"/>
      <c r="G497" s="116"/>
      <c r="H497" s="117"/>
      <c r="I497" s="116"/>
      <c r="J497" s="116"/>
      <c r="K497" s="116"/>
      <c r="L497" s="116"/>
      <c r="M497" s="116"/>
      <c r="N497" s="116"/>
      <c r="O497" s="116"/>
      <c r="P497" s="116"/>
      <c r="Q497" s="116"/>
      <c r="R497" s="116"/>
      <c r="S497" s="116"/>
      <c r="T497" s="116"/>
      <c r="U497" s="116"/>
      <c r="V497" s="116"/>
      <c r="W497" s="116"/>
      <c r="X497" s="116"/>
      <c r="Y497" s="116"/>
      <c r="Z497" s="116"/>
      <c r="AA497" s="116"/>
      <c r="AB497" s="116"/>
      <c r="AC497" s="116"/>
    </row>
    <row r="498" spans="1:29" ht="14.25" customHeight="1" x14ac:dyDescent="0.2">
      <c r="A498" s="116"/>
      <c r="B498" s="116"/>
      <c r="C498" s="116"/>
      <c r="D498" s="116"/>
      <c r="E498" s="116"/>
      <c r="F498" s="116"/>
      <c r="G498" s="116"/>
      <c r="H498" s="117"/>
      <c r="I498" s="116"/>
      <c r="J498" s="116"/>
      <c r="K498" s="116"/>
      <c r="L498" s="116"/>
      <c r="M498" s="116"/>
      <c r="N498" s="116"/>
      <c r="O498" s="116"/>
      <c r="P498" s="116"/>
      <c r="Q498" s="116"/>
      <c r="R498" s="116"/>
      <c r="S498" s="116"/>
      <c r="T498" s="116"/>
      <c r="U498" s="116"/>
      <c r="V498" s="116"/>
      <c r="W498" s="116"/>
      <c r="X498" s="116"/>
      <c r="Y498" s="116"/>
      <c r="Z498" s="116"/>
      <c r="AA498" s="116"/>
      <c r="AB498" s="116"/>
      <c r="AC498" s="116"/>
    </row>
    <row r="499" spans="1:29" ht="14.25" customHeight="1" x14ac:dyDescent="0.2">
      <c r="A499" s="116"/>
      <c r="B499" s="116"/>
      <c r="C499" s="116"/>
      <c r="D499" s="116"/>
      <c r="E499" s="116"/>
      <c r="F499" s="116"/>
      <c r="G499" s="116"/>
      <c r="H499" s="117"/>
      <c r="I499" s="116"/>
      <c r="J499" s="116"/>
      <c r="K499" s="116"/>
      <c r="L499" s="116"/>
      <c r="M499" s="116"/>
      <c r="N499" s="116"/>
      <c r="O499" s="116"/>
      <c r="P499" s="116"/>
      <c r="Q499" s="116"/>
      <c r="R499" s="116"/>
      <c r="S499" s="116"/>
      <c r="T499" s="116"/>
      <c r="U499" s="116"/>
      <c r="V499" s="116"/>
      <c r="W499" s="116"/>
      <c r="X499" s="116"/>
      <c r="Y499" s="116"/>
      <c r="Z499" s="116"/>
      <c r="AA499" s="116"/>
      <c r="AB499" s="116"/>
      <c r="AC499" s="116"/>
    </row>
    <row r="500" spans="1:29" ht="14.25" customHeight="1" x14ac:dyDescent="0.2">
      <c r="A500" s="116"/>
      <c r="B500" s="116"/>
      <c r="C500" s="116"/>
      <c r="D500" s="116"/>
      <c r="E500" s="116"/>
      <c r="F500" s="116"/>
      <c r="G500" s="116"/>
      <c r="H500" s="117"/>
      <c r="I500" s="116"/>
      <c r="J500" s="116"/>
      <c r="K500" s="116"/>
      <c r="L500" s="116"/>
      <c r="M500" s="116"/>
      <c r="N500" s="116"/>
      <c r="O500" s="116"/>
      <c r="P500" s="116"/>
      <c r="Q500" s="116"/>
      <c r="R500" s="116"/>
      <c r="S500" s="116"/>
      <c r="T500" s="116"/>
      <c r="U500" s="116"/>
      <c r="V500" s="116"/>
      <c r="W500" s="116"/>
      <c r="X500" s="116"/>
      <c r="Y500" s="116"/>
      <c r="Z500" s="116"/>
      <c r="AA500" s="116"/>
      <c r="AB500" s="116"/>
      <c r="AC500" s="116"/>
    </row>
    <row r="501" spans="1:29" ht="14.25" customHeight="1" x14ac:dyDescent="0.2">
      <c r="A501" s="116"/>
      <c r="B501" s="116"/>
      <c r="C501" s="116"/>
      <c r="D501" s="116"/>
      <c r="E501" s="116"/>
      <c r="F501" s="116"/>
      <c r="G501" s="116"/>
      <c r="H501" s="117"/>
      <c r="I501" s="116"/>
      <c r="J501" s="116"/>
      <c r="K501" s="116"/>
      <c r="L501" s="116"/>
      <c r="M501" s="116"/>
      <c r="N501" s="116"/>
      <c r="O501" s="116"/>
      <c r="P501" s="116"/>
      <c r="Q501" s="116"/>
      <c r="R501" s="116"/>
      <c r="S501" s="116"/>
      <c r="T501" s="116"/>
      <c r="U501" s="116"/>
      <c r="V501" s="116"/>
      <c r="W501" s="116"/>
      <c r="X501" s="116"/>
      <c r="Y501" s="116"/>
      <c r="Z501" s="116"/>
      <c r="AA501" s="116"/>
      <c r="AB501" s="116"/>
      <c r="AC501" s="116"/>
    </row>
    <row r="502" spans="1:29" ht="14.25" customHeight="1" x14ac:dyDescent="0.2">
      <c r="A502" s="116"/>
      <c r="B502" s="116"/>
      <c r="C502" s="116"/>
      <c r="D502" s="116"/>
      <c r="E502" s="116"/>
      <c r="F502" s="116"/>
      <c r="G502" s="116"/>
      <c r="H502" s="117"/>
      <c r="I502" s="116"/>
      <c r="J502" s="116"/>
      <c r="K502" s="116"/>
      <c r="L502" s="116"/>
      <c r="M502" s="116"/>
      <c r="N502" s="116"/>
      <c r="O502" s="116"/>
      <c r="P502" s="116"/>
      <c r="Q502" s="116"/>
      <c r="R502" s="116"/>
      <c r="S502" s="116"/>
      <c r="T502" s="116"/>
      <c r="U502" s="116"/>
      <c r="V502" s="116"/>
      <c r="W502" s="116"/>
      <c r="X502" s="116"/>
      <c r="Y502" s="116"/>
      <c r="Z502" s="116"/>
      <c r="AA502" s="116"/>
      <c r="AB502" s="116"/>
      <c r="AC502" s="116"/>
    </row>
    <row r="503" spans="1:29" ht="14.25" customHeight="1" x14ac:dyDescent="0.2">
      <c r="A503" s="116"/>
      <c r="B503" s="116"/>
      <c r="C503" s="116"/>
      <c r="D503" s="116"/>
      <c r="E503" s="116"/>
      <c r="F503" s="116"/>
      <c r="G503" s="116"/>
      <c r="H503" s="117"/>
      <c r="I503" s="116"/>
      <c r="J503" s="116"/>
      <c r="K503" s="116"/>
      <c r="L503" s="116"/>
      <c r="M503" s="116"/>
      <c r="N503" s="116"/>
      <c r="O503" s="116"/>
      <c r="P503" s="116"/>
      <c r="Q503" s="116"/>
      <c r="R503" s="116"/>
      <c r="S503" s="116"/>
      <c r="T503" s="116"/>
      <c r="U503" s="116"/>
      <c r="V503" s="116"/>
      <c r="W503" s="116"/>
      <c r="X503" s="116"/>
      <c r="Y503" s="116"/>
      <c r="Z503" s="116"/>
      <c r="AA503" s="116"/>
      <c r="AB503" s="116"/>
      <c r="AC503" s="116"/>
    </row>
    <row r="504" spans="1:29" ht="14.25" customHeight="1" x14ac:dyDescent="0.2">
      <c r="A504" s="116"/>
      <c r="B504" s="116"/>
      <c r="C504" s="116"/>
      <c r="D504" s="116"/>
      <c r="E504" s="116"/>
      <c r="F504" s="116"/>
      <c r="G504" s="116"/>
      <c r="H504" s="117"/>
      <c r="I504" s="116"/>
      <c r="J504" s="116"/>
      <c r="K504" s="116"/>
      <c r="L504" s="116"/>
      <c r="M504" s="116"/>
      <c r="N504" s="116"/>
      <c r="O504" s="116"/>
      <c r="P504" s="116"/>
      <c r="Q504" s="116"/>
      <c r="R504" s="116"/>
      <c r="S504" s="116"/>
      <c r="T504" s="116"/>
      <c r="U504" s="116"/>
      <c r="V504" s="116"/>
      <c r="W504" s="116"/>
      <c r="X504" s="116"/>
      <c r="Y504" s="116"/>
      <c r="Z504" s="116"/>
      <c r="AA504" s="116"/>
      <c r="AB504" s="116"/>
      <c r="AC504" s="116"/>
    </row>
    <row r="505" spans="1:29" ht="14.25" customHeight="1" x14ac:dyDescent="0.2">
      <c r="A505" s="116"/>
      <c r="B505" s="116"/>
      <c r="C505" s="116"/>
      <c r="D505" s="116"/>
      <c r="E505" s="116"/>
      <c r="F505" s="116"/>
      <c r="G505" s="116"/>
      <c r="H505" s="117"/>
      <c r="I505" s="116"/>
      <c r="J505" s="116"/>
      <c r="K505" s="116"/>
      <c r="L505" s="116"/>
      <c r="M505" s="116"/>
      <c r="N505" s="116"/>
      <c r="O505" s="116"/>
      <c r="P505" s="116"/>
      <c r="Q505" s="116"/>
      <c r="R505" s="116"/>
      <c r="S505" s="116"/>
      <c r="T505" s="116"/>
      <c r="U505" s="116"/>
      <c r="V505" s="116"/>
      <c r="W505" s="116"/>
      <c r="X505" s="116"/>
      <c r="Y505" s="116"/>
      <c r="Z505" s="116"/>
      <c r="AA505" s="116"/>
      <c r="AB505" s="116"/>
      <c r="AC505" s="116"/>
    </row>
    <row r="506" spans="1:29" ht="14.25" customHeight="1" x14ac:dyDescent="0.2">
      <c r="A506" s="116"/>
      <c r="B506" s="116"/>
      <c r="C506" s="116"/>
      <c r="D506" s="116"/>
      <c r="E506" s="116"/>
      <c r="F506" s="116"/>
      <c r="G506" s="116"/>
      <c r="H506" s="117"/>
      <c r="I506" s="116"/>
      <c r="J506" s="116"/>
      <c r="K506" s="116"/>
      <c r="L506" s="116"/>
      <c r="M506" s="116"/>
      <c r="N506" s="116"/>
      <c r="O506" s="116"/>
      <c r="P506" s="116"/>
      <c r="Q506" s="116"/>
      <c r="R506" s="116"/>
      <c r="S506" s="116"/>
      <c r="T506" s="116"/>
      <c r="U506" s="116"/>
      <c r="V506" s="116"/>
      <c r="W506" s="116"/>
      <c r="X506" s="116"/>
      <c r="Y506" s="116"/>
      <c r="Z506" s="116"/>
      <c r="AA506" s="116"/>
      <c r="AB506" s="116"/>
      <c r="AC506" s="116"/>
    </row>
    <row r="507" spans="1:29" ht="14.25" customHeight="1" x14ac:dyDescent="0.2">
      <c r="A507" s="116"/>
      <c r="B507" s="116"/>
      <c r="C507" s="116"/>
      <c r="D507" s="116"/>
      <c r="E507" s="116"/>
      <c r="F507" s="116"/>
      <c r="G507" s="116"/>
      <c r="H507" s="117"/>
      <c r="I507" s="116"/>
      <c r="J507" s="116"/>
      <c r="K507" s="116"/>
      <c r="L507" s="116"/>
      <c r="M507" s="116"/>
      <c r="N507" s="116"/>
      <c r="O507" s="116"/>
      <c r="P507" s="116"/>
      <c r="Q507" s="116"/>
      <c r="R507" s="116"/>
      <c r="S507" s="116"/>
      <c r="T507" s="116"/>
      <c r="U507" s="116"/>
      <c r="V507" s="116"/>
      <c r="W507" s="116"/>
      <c r="X507" s="116"/>
      <c r="Y507" s="116"/>
      <c r="Z507" s="116"/>
      <c r="AA507" s="116"/>
      <c r="AB507" s="116"/>
      <c r="AC507" s="116"/>
    </row>
    <row r="508" spans="1:29" ht="14.25" customHeight="1" x14ac:dyDescent="0.2">
      <c r="A508" s="116"/>
      <c r="B508" s="116"/>
      <c r="C508" s="116"/>
      <c r="D508" s="116"/>
      <c r="E508" s="116"/>
      <c r="F508" s="116"/>
      <c r="G508" s="116"/>
      <c r="H508" s="117"/>
      <c r="I508" s="116"/>
      <c r="J508" s="116"/>
      <c r="K508" s="116"/>
      <c r="L508" s="116"/>
      <c r="M508" s="116"/>
      <c r="N508" s="116"/>
      <c r="O508" s="116"/>
      <c r="P508" s="116"/>
      <c r="Q508" s="116"/>
      <c r="R508" s="116"/>
      <c r="S508" s="116"/>
      <c r="T508" s="116"/>
      <c r="U508" s="116"/>
      <c r="V508" s="116"/>
      <c r="W508" s="116"/>
      <c r="X508" s="116"/>
      <c r="Y508" s="116"/>
      <c r="Z508" s="116"/>
      <c r="AA508" s="116"/>
      <c r="AB508" s="116"/>
      <c r="AC508" s="116"/>
    </row>
    <row r="509" spans="1:29" ht="14.25" customHeight="1" x14ac:dyDescent="0.2">
      <c r="A509" s="116"/>
      <c r="B509" s="116"/>
      <c r="C509" s="116"/>
      <c r="D509" s="116"/>
      <c r="E509" s="116"/>
      <c r="F509" s="116"/>
      <c r="G509" s="116"/>
      <c r="H509" s="117"/>
      <c r="I509" s="116"/>
      <c r="J509" s="116"/>
      <c r="K509" s="116"/>
      <c r="L509" s="116"/>
      <c r="M509" s="116"/>
      <c r="N509" s="116"/>
      <c r="O509" s="116"/>
      <c r="P509" s="116"/>
      <c r="Q509" s="116"/>
      <c r="R509" s="116"/>
      <c r="S509" s="116"/>
      <c r="T509" s="116"/>
      <c r="U509" s="116"/>
      <c r="V509" s="116"/>
      <c r="W509" s="116"/>
      <c r="X509" s="116"/>
      <c r="Y509" s="116"/>
      <c r="Z509" s="116"/>
      <c r="AA509" s="116"/>
      <c r="AB509" s="116"/>
      <c r="AC509" s="116"/>
    </row>
    <row r="510" spans="1:29" ht="14.25" customHeight="1" x14ac:dyDescent="0.2">
      <c r="A510" s="116"/>
      <c r="B510" s="116"/>
      <c r="C510" s="116"/>
      <c r="D510" s="116"/>
      <c r="E510" s="116"/>
      <c r="F510" s="116"/>
      <c r="G510" s="116"/>
      <c r="H510" s="117"/>
      <c r="I510" s="116"/>
      <c r="J510" s="116"/>
      <c r="K510" s="116"/>
      <c r="L510" s="116"/>
      <c r="M510" s="116"/>
      <c r="N510" s="116"/>
      <c r="O510" s="116"/>
      <c r="P510" s="116"/>
      <c r="Q510" s="116"/>
      <c r="R510" s="116"/>
      <c r="S510" s="116"/>
      <c r="T510" s="116"/>
      <c r="U510" s="116"/>
      <c r="V510" s="116"/>
      <c r="W510" s="116"/>
      <c r="X510" s="116"/>
      <c r="Y510" s="116"/>
      <c r="Z510" s="116"/>
      <c r="AA510" s="116"/>
      <c r="AB510" s="116"/>
      <c r="AC510" s="116"/>
    </row>
    <row r="511" spans="1:29" ht="14.25" customHeight="1" x14ac:dyDescent="0.2">
      <c r="A511" s="116"/>
      <c r="B511" s="116"/>
      <c r="C511" s="116"/>
      <c r="D511" s="116"/>
      <c r="E511" s="116"/>
      <c r="F511" s="116"/>
      <c r="G511" s="116"/>
      <c r="H511" s="117"/>
      <c r="I511" s="116"/>
      <c r="J511" s="116"/>
      <c r="K511" s="116"/>
      <c r="L511" s="116"/>
      <c r="M511" s="116"/>
      <c r="N511" s="116"/>
      <c r="O511" s="116"/>
      <c r="P511" s="116"/>
      <c r="Q511" s="116"/>
      <c r="R511" s="116"/>
      <c r="S511" s="116"/>
      <c r="T511" s="116"/>
      <c r="U511" s="116"/>
      <c r="V511" s="116"/>
      <c r="W511" s="116"/>
      <c r="X511" s="116"/>
      <c r="Y511" s="116"/>
      <c r="Z511" s="116"/>
      <c r="AA511" s="116"/>
      <c r="AB511" s="116"/>
      <c r="AC511" s="116"/>
    </row>
    <row r="512" spans="1:29" ht="14.25" customHeight="1" x14ac:dyDescent="0.2">
      <c r="A512" s="116"/>
      <c r="B512" s="116"/>
      <c r="C512" s="116"/>
      <c r="D512" s="116"/>
      <c r="E512" s="116"/>
      <c r="F512" s="116"/>
      <c r="G512" s="116"/>
      <c r="H512" s="117"/>
      <c r="I512" s="116"/>
      <c r="J512" s="116"/>
      <c r="K512" s="116"/>
      <c r="L512" s="116"/>
      <c r="M512" s="116"/>
      <c r="N512" s="116"/>
      <c r="O512" s="116"/>
      <c r="P512" s="116"/>
      <c r="Q512" s="116"/>
      <c r="R512" s="116"/>
      <c r="S512" s="116"/>
      <c r="T512" s="116"/>
      <c r="U512" s="116"/>
      <c r="V512" s="116"/>
      <c r="W512" s="116"/>
      <c r="X512" s="116"/>
      <c r="Y512" s="116"/>
      <c r="Z512" s="116"/>
      <c r="AA512" s="116"/>
      <c r="AB512" s="116"/>
      <c r="AC512" s="116"/>
    </row>
    <row r="513" spans="1:29" ht="14.25" customHeight="1" x14ac:dyDescent="0.2">
      <c r="A513" s="116"/>
      <c r="B513" s="116"/>
      <c r="C513" s="116"/>
      <c r="D513" s="116"/>
      <c r="E513" s="116"/>
      <c r="F513" s="116"/>
      <c r="G513" s="116"/>
      <c r="H513" s="117"/>
      <c r="I513" s="116"/>
      <c r="J513" s="116"/>
      <c r="K513" s="116"/>
      <c r="L513" s="116"/>
      <c r="M513" s="116"/>
      <c r="N513" s="116"/>
      <c r="O513" s="116"/>
      <c r="P513" s="116"/>
      <c r="Q513" s="116"/>
      <c r="R513" s="116"/>
      <c r="S513" s="116"/>
      <c r="T513" s="116"/>
      <c r="U513" s="116"/>
      <c r="V513" s="116"/>
      <c r="W513" s="116"/>
      <c r="X513" s="116"/>
      <c r="Y513" s="116"/>
      <c r="Z513" s="116"/>
      <c r="AA513" s="116"/>
      <c r="AB513" s="116"/>
      <c r="AC513" s="116"/>
    </row>
    <row r="514" spans="1:29" ht="14.25" customHeight="1" x14ac:dyDescent="0.2">
      <c r="A514" s="116"/>
      <c r="B514" s="116"/>
      <c r="C514" s="116"/>
      <c r="D514" s="116"/>
      <c r="E514" s="116"/>
      <c r="F514" s="116"/>
      <c r="G514" s="116"/>
      <c r="H514" s="117"/>
      <c r="I514" s="116"/>
      <c r="J514" s="116"/>
      <c r="K514" s="116"/>
      <c r="L514" s="116"/>
      <c r="M514" s="116"/>
      <c r="N514" s="116"/>
      <c r="O514" s="116"/>
      <c r="P514" s="116"/>
      <c r="Q514" s="116"/>
      <c r="R514" s="116"/>
      <c r="S514" s="116"/>
      <c r="T514" s="116"/>
      <c r="U514" s="116"/>
      <c r="V514" s="116"/>
      <c r="W514" s="116"/>
      <c r="X514" s="116"/>
      <c r="Y514" s="116"/>
      <c r="Z514" s="116"/>
      <c r="AA514" s="116"/>
      <c r="AB514" s="116"/>
      <c r="AC514" s="116"/>
    </row>
    <row r="515" spans="1:29" ht="14.25" customHeight="1" x14ac:dyDescent="0.2">
      <c r="A515" s="116"/>
      <c r="B515" s="116"/>
      <c r="C515" s="116"/>
      <c r="D515" s="116"/>
      <c r="E515" s="116"/>
      <c r="F515" s="116"/>
      <c r="G515" s="116"/>
      <c r="H515" s="117"/>
      <c r="I515" s="116"/>
      <c r="J515" s="116"/>
      <c r="K515" s="116"/>
      <c r="L515" s="116"/>
      <c r="M515" s="116"/>
      <c r="N515" s="116"/>
      <c r="O515" s="116"/>
      <c r="P515" s="116"/>
      <c r="Q515" s="116"/>
      <c r="R515" s="116"/>
      <c r="S515" s="116"/>
      <c r="T515" s="116"/>
      <c r="U515" s="116"/>
      <c r="V515" s="116"/>
      <c r="W515" s="116"/>
      <c r="X515" s="116"/>
      <c r="Y515" s="116"/>
      <c r="Z515" s="116"/>
      <c r="AA515" s="116"/>
      <c r="AB515" s="116"/>
      <c r="AC515" s="116"/>
    </row>
    <row r="516" spans="1:29" ht="14.25" customHeight="1" x14ac:dyDescent="0.2">
      <c r="A516" s="116"/>
      <c r="B516" s="116"/>
      <c r="C516" s="116"/>
      <c r="D516" s="116"/>
      <c r="E516" s="116"/>
      <c r="F516" s="116"/>
      <c r="G516" s="116"/>
      <c r="H516" s="117"/>
      <c r="I516" s="116"/>
      <c r="J516" s="116"/>
      <c r="K516" s="116"/>
      <c r="L516" s="116"/>
      <c r="M516" s="116"/>
      <c r="N516" s="116"/>
      <c r="O516" s="116"/>
      <c r="P516" s="116"/>
      <c r="Q516" s="116"/>
      <c r="R516" s="116"/>
      <c r="S516" s="116"/>
      <c r="T516" s="116"/>
      <c r="U516" s="116"/>
      <c r="V516" s="116"/>
      <c r="W516" s="116"/>
      <c r="X516" s="116"/>
      <c r="Y516" s="116"/>
      <c r="Z516" s="116"/>
      <c r="AA516" s="116"/>
      <c r="AB516" s="116"/>
      <c r="AC516" s="116"/>
    </row>
    <row r="517" spans="1:29" ht="14.25" customHeight="1" x14ac:dyDescent="0.2">
      <c r="A517" s="116"/>
      <c r="B517" s="116"/>
      <c r="C517" s="116"/>
      <c r="D517" s="116"/>
      <c r="E517" s="116"/>
      <c r="F517" s="116"/>
      <c r="G517" s="116"/>
      <c r="H517" s="117"/>
      <c r="I517" s="116"/>
      <c r="J517" s="116"/>
      <c r="K517" s="116"/>
      <c r="L517" s="116"/>
      <c r="M517" s="116"/>
      <c r="N517" s="116"/>
      <c r="O517" s="116"/>
      <c r="P517" s="116"/>
      <c r="Q517" s="116"/>
      <c r="R517" s="116"/>
      <c r="S517" s="116"/>
      <c r="T517" s="116"/>
      <c r="U517" s="116"/>
      <c r="V517" s="116"/>
      <c r="W517" s="116"/>
      <c r="X517" s="116"/>
      <c r="Y517" s="116"/>
      <c r="Z517" s="116"/>
      <c r="AA517" s="116"/>
      <c r="AB517" s="116"/>
      <c r="AC517" s="116"/>
    </row>
    <row r="518" spans="1:29" ht="14.25" customHeight="1" x14ac:dyDescent="0.2">
      <c r="A518" s="116"/>
      <c r="B518" s="116"/>
      <c r="C518" s="116"/>
      <c r="D518" s="116"/>
      <c r="E518" s="116"/>
      <c r="F518" s="116"/>
      <c r="G518" s="116"/>
      <c r="H518" s="117"/>
      <c r="I518" s="116"/>
      <c r="J518" s="116"/>
      <c r="K518" s="116"/>
      <c r="L518" s="116"/>
      <c r="M518" s="116"/>
      <c r="N518" s="116"/>
      <c r="O518" s="116"/>
      <c r="P518" s="116"/>
      <c r="Q518" s="116"/>
      <c r="R518" s="116"/>
      <c r="S518" s="116"/>
      <c r="T518" s="116"/>
      <c r="U518" s="116"/>
      <c r="V518" s="116"/>
      <c r="W518" s="116"/>
      <c r="X518" s="116"/>
      <c r="Y518" s="116"/>
      <c r="Z518" s="116"/>
      <c r="AA518" s="116"/>
      <c r="AB518" s="116"/>
      <c r="AC518" s="116"/>
    </row>
    <row r="519" spans="1:29" ht="14.25" customHeight="1" x14ac:dyDescent="0.2">
      <c r="A519" s="116"/>
      <c r="B519" s="116"/>
      <c r="C519" s="116"/>
      <c r="D519" s="116"/>
      <c r="E519" s="116"/>
      <c r="F519" s="116"/>
      <c r="G519" s="116"/>
      <c r="H519" s="117"/>
      <c r="I519" s="116"/>
      <c r="J519" s="116"/>
      <c r="K519" s="116"/>
      <c r="L519" s="116"/>
      <c r="M519" s="116"/>
      <c r="N519" s="116"/>
      <c r="O519" s="116"/>
      <c r="P519" s="116"/>
      <c r="Q519" s="116"/>
      <c r="R519" s="116"/>
      <c r="S519" s="116"/>
      <c r="T519" s="116"/>
      <c r="U519" s="116"/>
      <c r="V519" s="116"/>
      <c r="W519" s="116"/>
      <c r="X519" s="116"/>
      <c r="Y519" s="116"/>
      <c r="Z519" s="116"/>
      <c r="AA519" s="116"/>
      <c r="AB519" s="116"/>
      <c r="AC519" s="116"/>
    </row>
    <row r="520" spans="1:29" ht="14.25" customHeight="1" x14ac:dyDescent="0.2">
      <c r="A520" s="116"/>
      <c r="B520" s="116"/>
      <c r="C520" s="116"/>
      <c r="D520" s="116"/>
      <c r="E520" s="116"/>
      <c r="F520" s="116"/>
      <c r="G520" s="116"/>
      <c r="H520" s="117"/>
      <c r="I520" s="116"/>
      <c r="J520" s="116"/>
      <c r="K520" s="116"/>
      <c r="L520" s="116"/>
      <c r="M520" s="116"/>
      <c r="N520" s="116"/>
      <c r="O520" s="116"/>
      <c r="P520" s="116"/>
      <c r="Q520" s="116"/>
      <c r="R520" s="116"/>
      <c r="S520" s="116"/>
      <c r="T520" s="116"/>
      <c r="U520" s="116"/>
      <c r="V520" s="116"/>
      <c r="W520" s="116"/>
      <c r="X520" s="116"/>
      <c r="Y520" s="116"/>
      <c r="Z520" s="116"/>
      <c r="AA520" s="116"/>
      <c r="AB520" s="116"/>
      <c r="AC520" s="116"/>
    </row>
    <row r="521" spans="1:29" ht="14.25" customHeight="1" x14ac:dyDescent="0.2">
      <c r="A521" s="116"/>
      <c r="B521" s="116"/>
      <c r="C521" s="116"/>
      <c r="D521" s="116"/>
      <c r="E521" s="116"/>
      <c r="F521" s="116"/>
      <c r="G521" s="116"/>
      <c r="H521" s="117"/>
      <c r="I521" s="116"/>
      <c r="J521" s="116"/>
      <c r="K521" s="116"/>
      <c r="L521" s="116"/>
      <c r="M521" s="116"/>
      <c r="N521" s="116"/>
      <c r="O521" s="116"/>
      <c r="P521" s="116"/>
      <c r="Q521" s="116"/>
      <c r="R521" s="116"/>
      <c r="S521" s="116"/>
      <c r="T521" s="116"/>
      <c r="U521" s="116"/>
      <c r="V521" s="116"/>
      <c r="W521" s="116"/>
      <c r="X521" s="116"/>
      <c r="Y521" s="116"/>
      <c r="Z521" s="116"/>
      <c r="AA521" s="116"/>
      <c r="AB521" s="116"/>
      <c r="AC521" s="116"/>
    </row>
    <row r="522" spans="1:29" ht="14.25" customHeight="1" x14ac:dyDescent="0.2">
      <c r="A522" s="116"/>
      <c r="B522" s="116"/>
      <c r="C522" s="116"/>
      <c r="D522" s="116"/>
      <c r="E522" s="116"/>
      <c r="F522" s="116"/>
      <c r="G522" s="116"/>
      <c r="H522" s="117"/>
      <c r="I522" s="116"/>
      <c r="J522" s="116"/>
      <c r="K522" s="116"/>
      <c r="L522" s="116"/>
      <c r="M522" s="116"/>
      <c r="N522" s="116"/>
      <c r="O522" s="116"/>
      <c r="P522" s="116"/>
      <c r="Q522" s="116"/>
      <c r="R522" s="116"/>
      <c r="S522" s="116"/>
      <c r="T522" s="116"/>
      <c r="U522" s="116"/>
      <c r="V522" s="116"/>
      <c r="W522" s="116"/>
      <c r="X522" s="116"/>
      <c r="Y522" s="116"/>
      <c r="Z522" s="116"/>
      <c r="AA522" s="116"/>
      <c r="AB522" s="116"/>
      <c r="AC522" s="116"/>
    </row>
    <row r="523" spans="1:29" ht="14.25" customHeight="1" x14ac:dyDescent="0.2">
      <c r="A523" s="116"/>
      <c r="B523" s="116"/>
      <c r="C523" s="116"/>
      <c r="D523" s="116"/>
      <c r="E523" s="116"/>
      <c r="F523" s="116"/>
      <c r="G523" s="116"/>
      <c r="H523" s="117"/>
      <c r="I523" s="116"/>
      <c r="J523" s="116"/>
      <c r="K523" s="116"/>
      <c r="L523" s="116"/>
      <c r="M523" s="116"/>
      <c r="N523" s="116"/>
      <c r="O523" s="116"/>
      <c r="P523" s="116"/>
      <c r="Q523" s="116"/>
      <c r="R523" s="116"/>
      <c r="S523" s="116"/>
      <c r="T523" s="116"/>
      <c r="U523" s="116"/>
      <c r="V523" s="116"/>
      <c r="W523" s="116"/>
      <c r="X523" s="116"/>
      <c r="Y523" s="116"/>
      <c r="Z523" s="116"/>
      <c r="AA523" s="116"/>
      <c r="AB523" s="116"/>
      <c r="AC523" s="116"/>
    </row>
    <row r="524" spans="1:29" ht="14.25" customHeight="1" x14ac:dyDescent="0.2">
      <c r="A524" s="116"/>
      <c r="B524" s="116"/>
      <c r="C524" s="116"/>
      <c r="D524" s="116"/>
      <c r="E524" s="116"/>
      <c r="F524" s="116"/>
      <c r="G524" s="116"/>
      <c r="H524" s="117"/>
      <c r="I524" s="116"/>
      <c r="J524" s="116"/>
      <c r="K524" s="116"/>
      <c r="L524" s="116"/>
      <c r="M524" s="116"/>
      <c r="N524" s="116"/>
      <c r="O524" s="116"/>
      <c r="P524" s="116"/>
      <c r="Q524" s="116"/>
      <c r="R524" s="116"/>
      <c r="S524" s="116"/>
      <c r="T524" s="116"/>
      <c r="U524" s="116"/>
      <c r="V524" s="116"/>
      <c r="W524" s="116"/>
      <c r="X524" s="116"/>
      <c r="Y524" s="116"/>
      <c r="Z524" s="116"/>
      <c r="AA524" s="116"/>
      <c r="AB524" s="116"/>
      <c r="AC524" s="116"/>
    </row>
    <row r="525" spans="1:29" ht="14.25" customHeight="1" x14ac:dyDescent="0.2">
      <c r="A525" s="116"/>
      <c r="B525" s="116"/>
      <c r="C525" s="116"/>
      <c r="D525" s="116"/>
      <c r="E525" s="116"/>
      <c r="F525" s="116"/>
      <c r="G525" s="116"/>
      <c r="H525" s="117"/>
      <c r="I525" s="116"/>
      <c r="J525" s="116"/>
      <c r="K525" s="116"/>
      <c r="L525" s="116"/>
      <c r="M525" s="116"/>
      <c r="N525" s="116"/>
      <c r="O525" s="116"/>
      <c r="P525" s="116"/>
      <c r="Q525" s="116"/>
      <c r="R525" s="116"/>
      <c r="S525" s="116"/>
      <c r="T525" s="116"/>
      <c r="U525" s="116"/>
      <c r="V525" s="116"/>
      <c r="W525" s="116"/>
      <c r="X525" s="116"/>
      <c r="Y525" s="116"/>
      <c r="Z525" s="116"/>
      <c r="AA525" s="116"/>
      <c r="AB525" s="116"/>
      <c r="AC525" s="116"/>
    </row>
    <row r="526" spans="1:29" ht="14.25" customHeight="1" x14ac:dyDescent="0.2">
      <c r="A526" s="116"/>
      <c r="B526" s="116"/>
      <c r="C526" s="116"/>
      <c r="D526" s="116"/>
      <c r="E526" s="116"/>
      <c r="F526" s="116"/>
      <c r="G526" s="116"/>
      <c r="H526" s="117"/>
      <c r="I526" s="116"/>
      <c r="J526" s="116"/>
      <c r="K526" s="116"/>
      <c r="L526" s="116"/>
      <c r="M526" s="116"/>
      <c r="N526" s="116"/>
      <c r="O526" s="116"/>
      <c r="P526" s="116"/>
      <c r="Q526" s="116"/>
      <c r="R526" s="116"/>
      <c r="S526" s="116"/>
      <c r="T526" s="116"/>
      <c r="U526" s="116"/>
      <c r="V526" s="116"/>
      <c r="W526" s="116"/>
      <c r="X526" s="116"/>
      <c r="Y526" s="116"/>
      <c r="Z526" s="116"/>
      <c r="AA526" s="116"/>
      <c r="AB526" s="116"/>
      <c r="AC526" s="116"/>
    </row>
    <row r="527" spans="1:29" ht="14.25" customHeight="1" x14ac:dyDescent="0.2">
      <c r="A527" s="116"/>
      <c r="B527" s="116"/>
      <c r="C527" s="116"/>
      <c r="D527" s="116"/>
      <c r="E527" s="116"/>
      <c r="F527" s="116"/>
      <c r="G527" s="116"/>
      <c r="H527" s="117"/>
      <c r="I527" s="116"/>
      <c r="J527" s="116"/>
      <c r="K527" s="116"/>
      <c r="L527" s="116"/>
      <c r="M527" s="116"/>
      <c r="N527" s="116"/>
      <c r="O527" s="116"/>
      <c r="P527" s="116"/>
      <c r="Q527" s="116"/>
      <c r="R527" s="116"/>
      <c r="S527" s="116"/>
      <c r="T527" s="116"/>
      <c r="U527" s="116"/>
      <c r="V527" s="116"/>
      <c r="W527" s="116"/>
      <c r="X527" s="116"/>
      <c r="Y527" s="116"/>
      <c r="Z527" s="116"/>
      <c r="AA527" s="116"/>
      <c r="AB527" s="116"/>
      <c r="AC527" s="116"/>
    </row>
    <row r="528" spans="1:29" ht="14.25" customHeight="1" x14ac:dyDescent="0.2">
      <c r="A528" s="116"/>
      <c r="B528" s="116"/>
      <c r="C528" s="116"/>
      <c r="D528" s="116"/>
      <c r="E528" s="116"/>
      <c r="F528" s="116"/>
      <c r="G528" s="116"/>
      <c r="H528" s="117"/>
      <c r="I528" s="116"/>
      <c r="J528" s="116"/>
      <c r="K528" s="116"/>
      <c r="L528" s="116"/>
      <c r="M528" s="116"/>
      <c r="N528" s="116"/>
      <c r="O528" s="116"/>
      <c r="P528" s="116"/>
      <c r="Q528" s="116"/>
      <c r="R528" s="116"/>
      <c r="S528" s="116"/>
      <c r="T528" s="116"/>
      <c r="U528" s="116"/>
      <c r="V528" s="116"/>
      <c r="W528" s="116"/>
      <c r="X528" s="116"/>
      <c r="Y528" s="116"/>
      <c r="Z528" s="116"/>
      <c r="AA528" s="116"/>
      <c r="AB528" s="116"/>
      <c r="AC528" s="116"/>
    </row>
    <row r="529" spans="1:29" ht="14.25" customHeight="1" x14ac:dyDescent="0.2">
      <c r="A529" s="116"/>
      <c r="B529" s="116"/>
      <c r="C529" s="116"/>
      <c r="D529" s="116"/>
      <c r="E529" s="116"/>
      <c r="F529" s="116"/>
      <c r="G529" s="116"/>
      <c r="H529" s="117"/>
      <c r="I529" s="116"/>
      <c r="J529" s="116"/>
      <c r="K529" s="116"/>
      <c r="L529" s="116"/>
      <c r="M529" s="116"/>
      <c r="N529" s="116"/>
      <c r="O529" s="116"/>
      <c r="P529" s="116"/>
      <c r="Q529" s="116"/>
      <c r="R529" s="116"/>
      <c r="S529" s="116"/>
      <c r="T529" s="116"/>
      <c r="U529" s="116"/>
      <c r="V529" s="116"/>
      <c r="W529" s="116"/>
      <c r="X529" s="116"/>
      <c r="Y529" s="116"/>
      <c r="Z529" s="116"/>
      <c r="AA529" s="116"/>
      <c r="AB529" s="116"/>
      <c r="AC529" s="116"/>
    </row>
    <row r="530" spans="1:29" ht="14.25" customHeight="1" x14ac:dyDescent="0.2">
      <c r="A530" s="116"/>
      <c r="B530" s="116"/>
      <c r="C530" s="116"/>
      <c r="D530" s="116"/>
      <c r="E530" s="116"/>
      <c r="F530" s="116"/>
      <c r="G530" s="116"/>
      <c r="H530" s="117"/>
      <c r="I530" s="116"/>
      <c r="J530" s="116"/>
      <c r="K530" s="116"/>
      <c r="L530" s="116"/>
      <c r="M530" s="116"/>
      <c r="N530" s="116"/>
      <c r="O530" s="116"/>
      <c r="P530" s="116"/>
      <c r="Q530" s="116"/>
      <c r="R530" s="116"/>
      <c r="S530" s="116"/>
      <c r="T530" s="116"/>
      <c r="U530" s="116"/>
      <c r="V530" s="116"/>
      <c r="W530" s="116"/>
      <c r="X530" s="116"/>
      <c r="Y530" s="116"/>
      <c r="Z530" s="116"/>
      <c r="AA530" s="116"/>
      <c r="AB530" s="116"/>
      <c r="AC530" s="116"/>
    </row>
    <row r="531" spans="1:29" ht="14.25" customHeight="1" x14ac:dyDescent="0.2">
      <c r="A531" s="116"/>
      <c r="B531" s="116"/>
      <c r="C531" s="116"/>
      <c r="D531" s="116"/>
      <c r="E531" s="116"/>
      <c r="F531" s="116"/>
      <c r="G531" s="116"/>
      <c r="H531" s="117"/>
      <c r="I531" s="116"/>
      <c r="J531" s="116"/>
      <c r="K531" s="116"/>
      <c r="L531" s="116"/>
      <c r="M531" s="116"/>
      <c r="N531" s="116"/>
      <c r="O531" s="116"/>
      <c r="P531" s="116"/>
      <c r="Q531" s="116"/>
      <c r="R531" s="116"/>
      <c r="S531" s="116"/>
      <c r="T531" s="116"/>
      <c r="U531" s="116"/>
      <c r="V531" s="116"/>
      <c r="W531" s="116"/>
      <c r="X531" s="116"/>
      <c r="Y531" s="116"/>
      <c r="Z531" s="116"/>
      <c r="AA531" s="116"/>
      <c r="AB531" s="116"/>
      <c r="AC531" s="116"/>
    </row>
    <row r="532" spans="1:29" ht="14.25" customHeight="1" x14ac:dyDescent="0.2">
      <c r="A532" s="116"/>
      <c r="B532" s="116"/>
      <c r="C532" s="116"/>
      <c r="D532" s="116"/>
      <c r="E532" s="116"/>
      <c r="F532" s="116"/>
      <c r="G532" s="116"/>
      <c r="H532" s="117"/>
      <c r="I532" s="116"/>
      <c r="J532" s="116"/>
      <c r="K532" s="116"/>
      <c r="L532" s="116"/>
      <c r="M532" s="116"/>
      <c r="N532" s="116"/>
      <c r="O532" s="116"/>
      <c r="P532" s="116"/>
      <c r="Q532" s="116"/>
      <c r="R532" s="116"/>
      <c r="S532" s="116"/>
      <c r="T532" s="116"/>
      <c r="U532" s="116"/>
      <c r="V532" s="116"/>
      <c r="W532" s="116"/>
      <c r="X532" s="116"/>
      <c r="Y532" s="116"/>
      <c r="Z532" s="116"/>
      <c r="AA532" s="116"/>
      <c r="AB532" s="116"/>
      <c r="AC532" s="116"/>
    </row>
    <row r="533" spans="1:29" ht="14.25" customHeight="1" x14ac:dyDescent="0.2">
      <c r="A533" s="116"/>
      <c r="B533" s="116"/>
      <c r="C533" s="116"/>
      <c r="D533" s="116"/>
      <c r="E533" s="116"/>
      <c r="F533" s="116"/>
      <c r="G533" s="116"/>
      <c r="H533" s="117"/>
      <c r="I533" s="116"/>
      <c r="J533" s="116"/>
      <c r="K533" s="116"/>
      <c r="L533" s="116"/>
      <c r="M533" s="116"/>
      <c r="N533" s="116"/>
      <c r="O533" s="116"/>
      <c r="P533" s="116"/>
      <c r="Q533" s="116"/>
      <c r="R533" s="116"/>
      <c r="S533" s="116"/>
      <c r="T533" s="116"/>
      <c r="U533" s="116"/>
      <c r="V533" s="116"/>
      <c r="W533" s="116"/>
      <c r="X533" s="116"/>
      <c r="Y533" s="116"/>
      <c r="Z533" s="116"/>
      <c r="AA533" s="116"/>
      <c r="AB533" s="116"/>
      <c r="AC533" s="116"/>
    </row>
    <row r="534" spans="1:29" ht="14.25" customHeight="1" x14ac:dyDescent="0.2">
      <c r="A534" s="116"/>
      <c r="B534" s="116"/>
      <c r="C534" s="116"/>
      <c r="D534" s="116"/>
      <c r="E534" s="116"/>
      <c r="F534" s="116"/>
      <c r="G534" s="116"/>
      <c r="H534" s="117"/>
      <c r="I534" s="116"/>
      <c r="J534" s="116"/>
      <c r="K534" s="116"/>
      <c r="L534" s="116"/>
      <c r="M534" s="116"/>
      <c r="N534" s="116"/>
      <c r="O534" s="116"/>
      <c r="P534" s="116"/>
      <c r="Q534" s="116"/>
      <c r="R534" s="116"/>
      <c r="S534" s="116"/>
      <c r="T534" s="116"/>
      <c r="U534" s="116"/>
      <c r="V534" s="116"/>
      <c r="W534" s="116"/>
      <c r="X534" s="116"/>
      <c r="Y534" s="116"/>
      <c r="Z534" s="116"/>
      <c r="AA534" s="116"/>
      <c r="AB534" s="116"/>
      <c r="AC534" s="116"/>
    </row>
    <row r="535" spans="1:29" ht="14.25" customHeight="1" x14ac:dyDescent="0.2">
      <c r="A535" s="116"/>
      <c r="B535" s="116"/>
      <c r="C535" s="116"/>
      <c r="D535" s="116"/>
      <c r="E535" s="116"/>
      <c r="F535" s="116"/>
      <c r="G535" s="116"/>
      <c r="H535" s="117"/>
      <c r="I535" s="116"/>
      <c r="J535" s="116"/>
      <c r="K535" s="116"/>
      <c r="L535" s="116"/>
      <c r="M535" s="116"/>
      <c r="N535" s="116"/>
      <c r="O535" s="116"/>
      <c r="P535" s="116"/>
      <c r="Q535" s="116"/>
      <c r="R535" s="116"/>
      <c r="S535" s="116"/>
      <c r="T535" s="116"/>
      <c r="U535" s="116"/>
      <c r="V535" s="116"/>
      <c r="W535" s="116"/>
      <c r="X535" s="116"/>
      <c r="Y535" s="116"/>
      <c r="Z535" s="116"/>
      <c r="AA535" s="116"/>
      <c r="AB535" s="116"/>
      <c r="AC535" s="116"/>
    </row>
    <row r="536" spans="1:29" ht="14.25" customHeight="1" x14ac:dyDescent="0.2">
      <c r="A536" s="116"/>
      <c r="B536" s="116"/>
      <c r="C536" s="116"/>
      <c r="D536" s="116"/>
      <c r="E536" s="116"/>
      <c r="F536" s="116"/>
      <c r="G536" s="116"/>
      <c r="H536" s="117"/>
      <c r="I536" s="116"/>
      <c r="J536" s="116"/>
      <c r="K536" s="116"/>
      <c r="L536" s="116"/>
      <c r="M536" s="116"/>
      <c r="N536" s="116"/>
      <c r="O536" s="116"/>
      <c r="P536" s="116"/>
      <c r="Q536" s="116"/>
      <c r="R536" s="116"/>
      <c r="S536" s="116"/>
      <c r="T536" s="116"/>
      <c r="U536" s="116"/>
      <c r="V536" s="116"/>
      <c r="W536" s="116"/>
      <c r="X536" s="116"/>
      <c r="Y536" s="116"/>
      <c r="Z536" s="116"/>
      <c r="AA536" s="116"/>
      <c r="AB536" s="116"/>
      <c r="AC536" s="116"/>
    </row>
    <row r="537" spans="1:29" ht="14.25" customHeight="1" x14ac:dyDescent="0.2">
      <c r="A537" s="116"/>
      <c r="B537" s="116"/>
      <c r="C537" s="116"/>
      <c r="D537" s="116"/>
      <c r="E537" s="116"/>
      <c r="F537" s="116"/>
      <c r="G537" s="116"/>
      <c r="H537" s="117"/>
      <c r="I537" s="116"/>
      <c r="J537" s="116"/>
      <c r="K537" s="116"/>
      <c r="L537" s="116"/>
      <c r="M537" s="116"/>
      <c r="N537" s="116"/>
      <c r="O537" s="116"/>
      <c r="P537" s="116"/>
      <c r="Q537" s="116"/>
      <c r="R537" s="116"/>
      <c r="S537" s="116"/>
      <c r="T537" s="116"/>
      <c r="U537" s="116"/>
      <c r="V537" s="116"/>
      <c r="W537" s="116"/>
      <c r="X537" s="116"/>
      <c r="Y537" s="116"/>
      <c r="Z537" s="116"/>
      <c r="AA537" s="116"/>
      <c r="AB537" s="116"/>
      <c r="AC537" s="116"/>
    </row>
    <row r="538" spans="1:29" ht="14.25" customHeight="1" x14ac:dyDescent="0.2">
      <c r="A538" s="116"/>
      <c r="B538" s="116"/>
      <c r="C538" s="116"/>
      <c r="D538" s="116"/>
      <c r="E538" s="116"/>
      <c r="F538" s="116"/>
      <c r="G538" s="116"/>
      <c r="H538" s="117"/>
      <c r="I538" s="116"/>
      <c r="J538" s="116"/>
      <c r="K538" s="116"/>
      <c r="L538" s="116"/>
      <c r="M538" s="116"/>
      <c r="N538" s="116"/>
      <c r="O538" s="116"/>
      <c r="P538" s="116"/>
      <c r="Q538" s="116"/>
      <c r="R538" s="116"/>
      <c r="S538" s="116"/>
      <c r="T538" s="116"/>
      <c r="U538" s="116"/>
      <c r="V538" s="116"/>
      <c r="W538" s="116"/>
      <c r="X538" s="116"/>
      <c r="Y538" s="116"/>
      <c r="Z538" s="116"/>
      <c r="AA538" s="116"/>
      <c r="AB538" s="116"/>
      <c r="AC538" s="116"/>
    </row>
    <row r="539" spans="1:29" ht="14.25" customHeight="1" x14ac:dyDescent="0.2">
      <c r="A539" s="116"/>
      <c r="B539" s="116"/>
      <c r="C539" s="116"/>
      <c r="D539" s="116"/>
      <c r="E539" s="116"/>
      <c r="F539" s="116"/>
      <c r="G539" s="116"/>
      <c r="H539" s="117"/>
      <c r="I539" s="116"/>
      <c r="J539" s="116"/>
      <c r="K539" s="116"/>
      <c r="L539" s="116"/>
      <c r="M539" s="116"/>
      <c r="N539" s="116"/>
      <c r="O539" s="116"/>
      <c r="P539" s="116"/>
      <c r="Q539" s="116"/>
      <c r="R539" s="116"/>
      <c r="S539" s="116"/>
      <c r="T539" s="116"/>
      <c r="U539" s="116"/>
      <c r="V539" s="116"/>
      <c r="W539" s="116"/>
      <c r="X539" s="116"/>
      <c r="Y539" s="116"/>
      <c r="Z539" s="116"/>
      <c r="AA539" s="116"/>
      <c r="AB539" s="116"/>
      <c r="AC539" s="116"/>
    </row>
    <row r="540" spans="1:29" ht="14.25" customHeight="1" x14ac:dyDescent="0.2">
      <c r="A540" s="116"/>
      <c r="B540" s="116"/>
      <c r="C540" s="116"/>
      <c r="D540" s="116"/>
      <c r="E540" s="116"/>
      <c r="F540" s="116"/>
      <c r="G540" s="116"/>
      <c r="H540" s="117"/>
      <c r="I540" s="116"/>
      <c r="J540" s="116"/>
      <c r="K540" s="116"/>
      <c r="L540" s="116"/>
      <c r="M540" s="116"/>
      <c r="N540" s="116"/>
      <c r="O540" s="116"/>
      <c r="P540" s="116"/>
      <c r="Q540" s="116"/>
      <c r="R540" s="116"/>
      <c r="S540" s="116"/>
      <c r="T540" s="116"/>
      <c r="U540" s="116"/>
      <c r="V540" s="116"/>
      <c r="W540" s="116"/>
      <c r="X540" s="116"/>
      <c r="Y540" s="116"/>
      <c r="Z540" s="116"/>
      <c r="AA540" s="116"/>
      <c r="AB540" s="116"/>
      <c r="AC540" s="116"/>
    </row>
    <row r="541" spans="1:29" ht="14.25" customHeight="1" x14ac:dyDescent="0.2">
      <c r="A541" s="116"/>
      <c r="B541" s="116"/>
      <c r="C541" s="116"/>
      <c r="D541" s="116"/>
      <c r="E541" s="116"/>
      <c r="F541" s="116"/>
      <c r="G541" s="116"/>
      <c r="H541" s="117"/>
      <c r="I541" s="116"/>
      <c r="J541" s="116"/>
      <c r="K541" s="116"/>
      <c r="L541" s="116"/>
      <c r="M541" s="116"/>
      <c r="N541" s="116"/>
      <c r="O541" s="116"/>
      <c r="P541" s="116"/>
      <c r="Q541" s="116"/>
      <c r="R541" s="116"/>
      <c r="S541" s="116"/>
      <c r="T541" s="116"/>
      <c r="U541" s="116"/>
      <c r="V541" s="116"/>
      <c r="W541" s="116"/>
      <c r="X541" s="116"/>
      <c r="Y541" s="116"/>
      <c r="Z541" s="116"/>
      <c r="AA541" s="116"/>
      <c r="AB541" s="116"/>
      <c r="AC541" s="116"/>
    </row>
    <row r="542" spans="1:29" ht="14.25" customHeight="1" x14ac:dyDescent="0.2">
      <c r="A542" s="116"/>
      <c r="B542" s="116"/>
      <c r="C542" s="116"/>
      <c r="D542" s="116"/>
      <c r="E542" s="116"/>
      <c r="F542" s="116"/>
      <c r="G542" s="116"/>
      <c r="H542" s="117"/>
      <c r="I542" s="116"/>
      <c r="J542" s="116"/>
      <c r="K542" s="116"/>
      <c r="L542" s="116"/>
      <c r="M542" s="116"/>
      <c r="N542" s="116"/>
      <c r="O542" s="116"/>
      <c r="P542" s="116"/>
      <c r="Q542" s="116"/>
      <c r="R542" s="116"/>
      <c r="S542" s="116"/>
      <c r="T542" s="116"/>
      <c r="U542" s="116"/>
      <c r="V542" s="116"/>
      <c r="W542" s="116"/>
      <c r="X542" s="116"/>
      <c r="Y542" s="116"/>
      <c r="Z542" s="116"/>
      <c r="AA542" s="116"/>
      <c r="AB542" s="116"/>
      <c r="AC542" s="116"/>
    </row>
    <row r="543" spans="1:29" ht="14.25" customHeight="1" x14ac:dyDescent="0.2">
      <c r="A543" s="116"/>
      <c r="B543" s="116"/>
      <c r="C543" s="116"/>
      <c r="D543" s="116"/>
      <c r="E543" s="116"/>
      <c r="F543" s="116"/>
      <c r="G543" s="116"/>
      <c r="H543" s="117"/>
      <c r="I543" s="116"/>
      <c r="J543" s="116"/>
      <c r="K543" s="116"/>
      <c r="L543" s="116"/>
      <c r="M543" s="116"/>
      <c r="N543" s="116"/>
      <c r="O543" s="116"/>
      <c r="P543" s="116"/>
      <c r="Q543" s="116"/>
      <c r="R543" s="116"/>
      <c r="S543" s="116"/>
      <c r="T543" s="116"/>
      <c r="U543" s="116"/>
      <c r="V543" s="116"/>
      <c r="W543" s="116"/>
      <c r="X543" s="116"/>
      <c r="Y543" s="116"/>
      <c r="Z543" s="116"/>
      <c r="AA543" s="116"/>
      <c r="AB543" s="116"/>
      <c r="AC543" s="116"/>
    </row>
    <row r="544" spans="1:29" ht="14.25" customHeight="1" x14ac:dyDescent="0.2">
      <c r="A544" s="116"/>
      <c r="B544" s="116"/>
      <c r="C544" s="116"/>
      <c r="D544" s="116"/>
      <c r="E544" s="116"/>
      <c r="F544" s="116"/>
      <c r="G544" s="116"/>
      <c r="H544" s="117"/>
      <c r="I544" s="116"/>
      <c r="J544" s="116"/>
      <c r="K544" s="116"/>
      <c r="L544" s="116"/>
      <c r="M544" s="116"/>
      <c r="N544" s="116"/>
      <c r="O544" s="116"/>
      <c r="P544" s="116"/>
      <c r="Q544" s="116"/>
      <c r="R544" s="116"/>
      <c r="S544" s="116"/>
      <c r="T544" s="116"/>
      <c r="U544" s="116"/>
      <c r="V544" s="116"/>
      <c r="W544" s="116"/>
      <c r="X544" s="116"/>
      <c r="Y544" s="116"/>
      <c r="Z544" s="116"/>
      <c r="AA544" s="116"/>
      <c r="AB544" s="116"/>
      <c r="AC544" s="116"/>
    </row>
    <row r="545" spans="1:29" ht="14.25" customHeight="1" x14ac:dyDescent="0.2">
      <c r="A545" s="116"/>
      <c r="B545" s="116"/>
      <c r="C545" s="116"/>
      <c r="D545" s="116"/>
      <c r="E545" s="116"/>
      <c r="F545" s="116"/>
      <c r="G545" s="116"/>
      <c r="H545" s="117"/>
      <c r="I545" s="116"/>
      <c r="J545" s="116"/>
      <c r="K545" s="116"/>
      <c r="L545" s="116"/>
      <c r="M545" s="116"/>
      <c r="N545" s="116"/>
      <c r="O545" s="116"/>
      <c r="P545" s="116"/>
      <c r="Q545" s="116"/>
      <c r="R545" s="116"/>
      <c r="S545" s="116"/>
      <c r="T545" s="116"/>
      <c r="U545" s="116"/>
      <c r="V545" s="116"/>
      <c r="W545" s="116"/>
      <c r="X545" s="116"/>
      <c r="Y545" s="116"/>
      <c r="Z545" s="116"/>
      <c r="AA545" s="116"/>
      <c r="AB545" s="116"/>
      <c r="AC545" s="116"/>
    </row>
    <row r="546" spans="1:29" ht="14.25" customHeight="1" x14ac:dyDescent="0.2">
      <c r="A546" s="116"/>
      <c r="B546" s="116"/>
      <c r="C546" s="116"/>
      <c r="D546" s="116"/>
      <c r="E546" s="116"/>
      <c r="F546" s="116"/>
      <c r="G546" s="116"/>
      <c r="H546" s="117"/>
      <c r="I546" s="116"/>
      <c r="J546" s="116"/>
      <c r="K546" s="116"/>
      <c r="L546" s="116"/>
      <c r="M546" s="116"/>
      <c r="N546" s="116"/>
      <c r="O546" s="116"/>
      <c r="P546" s="116"/>
      <c r="Q546" s="116"/>
      <c r="R546" s="116"/>
      <c r="S546" s="116"/>
      <c r="T546" s="116"/>
      <c r="U546" s="116"/>
      <c r="V546" s="116"/>
      <c r="W546" s="116"/>
      <c r="X546" s="116"/>
      <c r="Y546" s="116"/>
      <c r="Z546" s="116"/>
      <c r="AA546" s="116"/>
      <c r="AB546" s="116"/>
      <c r="AC546" s="116"/>
    </row>
    <row r="547" spans="1:29" ht="14.25" customHeight="1" x14ac:dyDescent="0.2">
      <c r="A547" s="116"/>
      <c r="B547" s="116"/>
      <c r="C547" s="116"/>
      <c r="D547" s="116"/>
      <c r="E547" s="116"/>
      <c r="F547" s="116"/>
      <c r="G547" s="116"/>
      <c r="H547" s="117"/>
      <c r="I547" s="116"/>
      <c r="J547" s="116"/>
      <c r="K547" s="116"/>
      <c r="L547" s="116"/>
      <c r="M547" s="116"/>
      <c r="N547" s="116"/>
      <c r="O547" s="116"/>
      <c r="P547" s="116"/>
      <c r="Q547" s="116"/>
      <c r="R547" s="116"/>
      <c r="S547" s="116"/>
      <c r="T547" s="116"/>
      <c r="U547" s="116"/>
      <c r="V547" s="116"/>
      <c r="W547" s="116"/>
      <c r="X547" s="116"/>
      <c r="Y547" s="116"/>
      <c r="Z547" s="116"/>
      <c r="AA547" s="116"/>
      <c r="AB547" s="116"/>
      <c r="AC547" s="116"/>
    </row>
    <row r="548" spans="1:29" ht="14.25" customHeight="1" x14ac:dyDescent="0.2">
      <c r="A548" s="116"/>
      <c r="B548" s="116"/>
      <c r="C548" s="116"/>
      <c r="D548" s="116"/>
      <c r="E548" s="116"/>
      <c r="F548" s="116"/>
      <c r="G548" s="116"/>
      <c r="H548" s="117"/>
      <c r="I548" s="116"/>
      <c r="J548" s="116"/>
      <c r="K548" s="116"/>
      <c r="L548" s="116"/>
      <c r="M548" s="116"/>
      <c r="N548" s="116"/>
      <c r="O548" s="116"/>
      <c r="P548" s="116"/>
      <c r="Q548" s="116"/>
      <c r="R548" s="116"/>
      <c r="S548" s="116"/>
      <c r="T548" s="116"/>
      <c r="U548" s="116"/>
      <c r="V548" s="116"/>
      <c r="W548" s="116"/>
      <c r="X548" s="116"/>
      <c r="Y548" s="116"/>
      <c r="Z548" s="116"/>
      <c r="AA548" s="116"/>
      <c r="AB548" s="116"/>
      <c r="AC548" s="116"/>
    </row>
    <row r="549" spans="1:29" ht="14.25" customHeight="1" x14ac:dyDescent="0.2">
      <c r="A549" s="116"/>
      <c r="B549" s="116"/>
      <c r="C549" s="116"/>
      <c r="D549" s="116"/>
      <c r="E549" s="116"/>
      <c r="F549" s="116"/>
      <c r="G549" s="116"/>
      <c r="H549" s="117"/>
      <c r="I549" s="116"/>
      <c r="J549" s="116"/>
      <c r="K549" s="116"/>
      <c r="L549" s="116"/>
      <c r="M549" s="116"/>
      <c r="N549" s="116"/>
      <c r="O549" s="116"/>
      <c r="P549" s="116"/>
      <c r="Q549" s="116"/>
      <c r="R549" s="116"/>
      <c r="S549" s="116"/>
      <c r="T549" s="116"/>
      <c r="U549" s="116"/>
      <c r="V549" s="116"/>
      <c r="W549" s="116"/>
      <c r="X549" s="116"/>
      <c r="Y549" s="116"/>
      <c r="Z549" s="116"/>
      <c r="AA549" s="116"/>
      <c r="AB549" s="116"/>
      <c r="AC549" s="116"/>
    </row>
    <row r="550" spans="1:29" ht="14.25" customHeight="1" x14ac:dyDescent="0.2">
      <c r="A550" s="116"/>
      <c r="B550" s="116"/>
      <c r="C550" s="116"/>
      <c r="D550" s="116"/>
      <c r="E550" s="116"/>
      <c r="F550" s="116"/>
      <c r="G550" s="116"/>
      <c r="H550" s="117"/>
      <c r="I550" s="116"/>
      <c r="J550" s="116"/>
      <c r="K550" s="116"/>
      <c r="L550" s="116"/>
      <c r="M550" s="116"/>
      <c r="N550" s="116"/>
      <c r="O550" s="116"/>
      <c r="P550" s="116"/>
      <c r="Q550" s="116"/>
      <c r="R550" s="116"/>
      <c r="S550" s="116"/>
      <c r="T550" s="116"/>
      <c r="U550" s="116"/>
      <c r="V550" s="116"/>
      <c r="W550" s="116"/>
      <c r="X550" s="116"/>
      <c r="Y550" s="116"/>
      <c r="Z550" s="116"/>
      <c r="AA550" s="116"/>
      <c r="AB550" s="116"/>
      <c r="AC550" s="116"/>
    </row>
    <row r="551" spans="1:29" ht="14.25" customHeight="1" x14ac:dyDescent="0.2">
      <c r="A551" s="116"/>
      <c r="B551" s="116"/>
      <c r="C551" s="116"/>
      <c r="D551" s="116"/>
      <c r="E551" s="116"/>
      <c r="F551" s="116"/>
      <c r="G551" s="116"/>
      <c r="H551" s="117"/>
      <c r="I551" s="116"/>
      <c r="J551" s="116"/>
      <c r="K551" s="116"/>
      <c r="L551" s="116"/>
      <c r="M551" s="116"/>
      <c r="N551" s="116"/>
      <c r="O551" s="116"/>
      <c r="P551" s="116"/>
      <c r="Q551" s="116"/>
      <c r="R551" s="116"/>
      <c r="S551" s="116"/>
      <c r="T551" s="116"/>
      <c r="U551" s="116"/>
      <c r="V551" s="116"/>
      <c r="W551" s="116"/>
      <c r="X551" s="116"/>
      <c r="Y551" s="116"/>
      <c r="Z551" s="116"/>
      <c r="AA551" s="116"/>
      <c r="AB551" s="116"/>
      <c r="AC551" s="116"/>
    </row>
    <row r="552" spans="1:29" ht="14.25" customHeight="1" x14ac:dyDescent="0.2">
      <c r="A552" s="116"/>
      <c r="B552" s="116"/>
      <c r="C552" s="116"/>
      <c r="D552" s="116"/>
      <c r="E552" s="116"/>
      <c r="F552" s="116"/>
      <c r="G552" s="116"/>
      <c r="H552" s="117"/>
      <c r="I552" s="116"/>
      <c r="J552" s="116"/>
      <c r="K552" s="116"/>
      <c r="L552" s="116"/>
      <c r="M552" s="116"/>
      <c r="N552" s="116"/>
      <c r="O552" s="116"/>
      <c r="P552" s="116"/>
      <c r="Q552" s="116"/>
      <c r="R552" s="116"/>
      <c r="S552" s="116"/>
      <c r="T552" s="116"/>
      <c r="U552" s="116"/>
      <c r="V552" s="116"/>
      <c r="W552" s="116"/>
      <c r="X552" s="116"/>
      <c r="Y552" s="116"/>
      <c r="Z552" s="116"/>
      <c r="AA552" s="116"/>
      <c r="AB552" s="116"/>
      <c r="AC552" s="116"/>
    </row>
    <row r="553" spans="1:29" ht="14.25" customHeight="1" x14ac:dyDescent="0.2">
      <c r="A553" s="116"/>
      <c r="B553" s="116"/>
      <c r="C553" s="116"/>
      <c r="D553" s="116"/>
      <c r="E553" s="116"/>
      <c r="F553" s="116"/>
      <c r="G553" s="116"/>
      <c r="H553" s="117"/>
      <c r="I553" s="116"/>
      <c r="J553" s="116"/>
      <c r="K553" s="116"/>
      <c r="L553" s="116"/>
      <c r="M553" s="116"/>
      <c r="N553" s="116"/>
      <c r="O553" s="116"/>
      <c r="P553" s="116"/>
      <c r="Q553" s="116"/>
      <c r="R553" s="116"/>
      <c r="S553" s="116"/>
      <c r="T553" s="116"/>
      <c r="U553" s="116"/>
      <c r="V553" s="116"/>
      <c r="W553" s="116"/>
      <c r="X553" s="116"/>
      <c r="Y553" s="116"/>
      <c r="Z553" s="116"/>
      <c r="AA553" s="116"/>
      <c r="AB553" s="116"/>
      <c r="AC553" s="116"/>
    </row>
    <row r="554" spans="1:29" ht="14.25" customHeight="1" x14ac:dyDescent="0.2">
      <c r="A554" s="116"/>
      <c r="B554" s="116"/>
      <c r="C554" s="116"/>
      <c r="D554" s="116"/>
      <c r="E554" s="116"/>
      <c r="F554" s="116"/>
      <c r="G554" s="116"/>
      <c r="H554" s="117"/>
      <c r="I554" s="116"/>
      <c r="J554" s="116"/>
      <c r="K554" s="116"/>
      <c r="L554" s="116"/>
      <c r="M554" s="116"/>
      <c r="N554" s="116"/>
      <c r="O554" s="116"/>
      <c r="P554" s="116"/>
      <c r="Q554" s="116"/>
      <c r="R554" s="116"/>
      <c r="S554" s="116"/>
      <c r="T554" s="116"/>
      <c r="U554" s="116"/>
      <c r="V554" s="116"/>
      <c r="W554" s="116"/>
      <c r="X554" s="116"/>
      <c r="Y554" s="116"/>
      <c r="Z554" s="116"/>
      <c r="AA554" s="116"/>
      <c r="AB554" s="116"/>
      <c r="AC554" s="116"/>
    </row>
    <row r="555" spans="1:29" ht="14.25" customHeight="1" x14ac:dyDescent="0.2">
      <c r="A555" s="116"/>
      <c r="B555" s="116"/>
      <c r="C555" s="116"/>
      <c r="D555" s="116"/>
      <c r="E555" s="116"/>
      <c r="F555" s="116"/>
      <c r="G555" s="116"/>
      <c r="H555" s="117"/>
      <c r="I555" s="116"/>
      <c r="J555" s="116"/>
      <c r="K555" s="116"/>
      <c r="L555" s="116"/>
      <c r="M555" s="116"/>
      <c r="N555" s="116"/>
      <c r="O555" s="116"/>
      <c r="P555" s="116"/>
      <c r="Q555" s="116"/>
      <c r="R555" s="116"/>
      <c r="S555" s="116"/>
      <c r="T555" s="116"/>
      <c r="U555" s="116"/>
      <c r="V555" s="116"/>
      <c r="W555" s="116"/>
      <c r="X555" s="116"/>
      <c r="Y555" s="116"/>
      <c r="Z555" s="116"/>
      <c r="AA555" s="116"/>
      <c r="AB555" s="116"/>
      <c r="AC555" s="116"/>
    </row>
    <row r="556" spans="1:29" ht="14.25" customHeight="1" x14ac:dyDescent="0.2">
      <c r="A556" s="116"/>
      <c r="B556" s="116"/>
      <c r="C556" s="116"/>
      <c r="D556" s="116"/>
      <c r="E556" s="116"/>
      <c r="F556" s="116"/>
      <c r="G556" s="116"/>
      <c r="H556" s="117"/>
      <c r="I556" s="116"/>
      <c r="J556" s="116"/>
      <c r="K556" s="116"/>
      <c r="L556" s="116"/>
      <c r="M556" s="116"/>
      <c r="N556" s="116"/>
      <c r="O556" s="116"/>
      <c r="P556" s="116"/>
      <c r="Q556" s="116"/>
      <c r="R556" s="116"/>
      <c r="S556" s="116"/>
      <c r="T556" s="116"/>
      <c r="U556" s="116"/>
      <c r="V556" s="116"/>
      <c r="W556" s="116"/>
      <c r="X556" s="116"/>
      <c r="Y556" s="116"/>
      <c r="Z556" s="116"/>
      <c r="AA556" s="116"/>
      <c r="AB556" s="116"/>
      <c r="AC556" s="116"/>
    </row>
    <row r="557" spans="1:29" ht="14.25" customHeight="1" x14ac:dyDescent="0.2">
      <c r="A557" s="116"/>
      <c r="B557" s="116"/>
      <c r="C557" s="116"/>
      <c r="D557" s="116"/>
      <c r="E557" s="116"/>
      <c r="F557" s="116"/>
      <c r="G557" s="116"/>
      <c r="H557" s="117"/>
      <c r="I557" s="116"/>
      <c r="J557" s="116"/>
      <c r="K557" s="116"/>
      <c r="L557" s="116"/>
      <c r="M557" s="116"/>
      <c r="N557" s="116"/>
      <c r="O557" s="116"/>
      <c r="P557" s="116"/>
      <c r="Q557" s="116"/>
      <c r="R557" s="116"/>
      <c r="S557" s="116"/>
      <c r="T557" s="116"/>
      <c r="U557" s="116"/>
      <c r="V557" s="116"/>
      <c r="W557" s="116"/>
      <c r="X557" s="116"/>
      <c r="Y557" s="116"/>
      <c r="Z557" s="116"/>
      <c r="AA557" s="116"/>
      <c r="AB557" s="116"/>
      <c r="AC557" s="116"/>
    </row>
    <row r="558" spans="1:29" ht="14.25" customHeight="1" x14ac:dyDescent="0.2">
      <c r="A558" s="116"/>
      <c r="B558" s="116"/>
      <c r="C558" s="116"/>
      <c r="D558" s="116"/>
      <c r="E558" s="116"/>
      <c r="F558" s="116"/>
      <c r="G558" s="116"/>
      <c r="H558" s="117"/>
      <c r="I558" s="116"/>
      <c r="J558" s="116"/>
      <c r="K558" s="116"/>
      <c r="L558" s="116"/>
      <c r="M558" s="116"/>
      <c r="N558" s="116"/>
      <c r="O558" s="116"/>
      <c r="P558" s="116"/>
      <c r="Q558" s="116"/>
      <c r="R558" s="116"/>
      <c r="S558" s="116"/>
      <c r="T558" s="116"/>
      <c r="U558" s="116"/>
      <c r="V558" s="116"/>
      <c r="W558" s="116"/>
      <c r="X558" s="116"/>
      <c r="Y558" s="116"/>
      <c r="Z558" s="116"/>
      <c r="AA558" s="116"/>
      <c r="AB558" s="116"/>
      <c r="AC558" s="116"/>
    </row>
    <row r="559" spans="1:29" ht="14.25" customHeight="1" x14ac:dyDescent="0.2">
      <c r="A559" s="116"/>
      <c r="B559" s="116"/>
      <c r="C559" s="116"/>
      <c r="D559" s="116"/>
      <c r="E559" s="116"/>
      <c r="F559" s="116"/>
      <c r="G559" s="116"/>
      <c r="H559" s="117"/>
      <c r="I559" s="116"/>
      <c r="J559" s="116"/>
      <c r="K559" s="116"/>
      <c r="L559" s="116"/>
      <c r="M559" s="116"/>
      <c r="N559" s="116"/>
      <c r="O559" s="116"/>
      <c r="P559" s="116"/>
      <c r="Q559" s="116"/>
      <c r="R559" s="116"/>
      <c r="S559" s="116"/>
      <c r="T559" s="116"/>
      <c r="U559" s="116"/>
      <c r="V559" s="116"/>
      <c r="W559" s="116"/>
      <c r="X559" s="116"/>
      <c r="Y559" s="116"/>
      <c r="Z559" s="116"/>
      <c r="AA559" s="116"/>
      <c r="AB559" s="116"/>
      <c r="AC559" s="116"/>
    </row>
    <row r="560" spans="1:29" ht="14.25" customHeight="1" x14ac:dyDescent="0.2">
      <c r="A560" s="116"/>
      <c r="B560" s="116"/>
      <c r="C560" s="116"/>
      <c r="D560" s="116"/>
      <c r="E560" s="116"/>
      <c r="F560" s="116"/>
      <c r="G560" s="116"/>
      <c r="H560" s="117"/>
      <c r="I560" s="116"/>
      <c r="J560" s="116"/>
      <c r="K560" s="116"/>
      <c r="L560" s="116"/>
      <c r="M560" s="116"/>
      <c r="N560" s="116"/>
      <c r="O560" s="116"/>
      <c r="P560" s="116"/>
      <c r="Q560" s="116"/>
      <c r="R560" s="116"/>
      <c r="S560" s="116"/>
      <c r="T560" s="116"/>
      <c r="U560" s="116"/>
      <c r="V560" s="116"/>
      <c r="W560" s="116"/>
      <c r="X560" s="116"/>
      <c r="Y560" s="116"/>
      <c r="Z560" s="116"/>
      <c r="AA560" s="116"/>
      <c r="AB560" s="116"/>
      <c r="AC560" s="116"/>
    </row>
    <row r="561" spans="1:29" ht="14.25" customHeight="1" x14ac:dyDescent="0.2">
      <c r="A561" s="116"/>
      <c r="B561" s="116"/>
      <c r="C561" s="116"/>
      <c r="D561" s="116"/>
      <c r="E561" s="116"/>
      <c r="F561" s="116"/>
      <c r="G561" s="116"/>
      <c r="H561" s="117"/>
      <c r="I561" s="116"/>
      <c r="J561" s="116"/>
      <c r="K561" s="116"/>
      <c r="L561" s="116"/>
      <c r="M561" s="116"/>
      <c r="N561" s="116"/>
      <c r="O561" s="116"/>
      <c r="P561" s="116"/>
      <c r="Q561" s="116"/>
      <c r="R561" s="116"/>
      <c r="S561" s="116"/>
      <c r="T561" s="116"/>
      <c r="U561" s="116"/>
      <c r="V561" s="116"/>
      <c r="W561" s="116"/>
      <c r="X561" s="116"/>
      <c r="Y561" s="116"/>
      <c r="Z561" s="116"/>
      <c r="AA561" s="116"/>
      <c r="AB561" s="116"/>
      <c r="AC561" s="116"/>
    </row>
    <row r="562" spans="1:29" ht="14.25" customHeight="1" x14ac:dyDescent="0.2">
      <c r="A562" s="116"/>
      <c r="B562" s="116"/>
      <c r="C562" s="116"/>
      <c r="D562" s="116"/>
      <c r="E562" s="116"/>
      <c r="F562" s="116"/>
      <c r="G562" s="116"/>
      <c r="H562" s="117"/>
      <c r="I562" s="116"/>
      <c r="J562" s="116"/>
      <c r="K562" s="116"/>
      <c r="L562" s="116"/>
      <c r="M562" s="116"/>
      <c r="N562" s="116"/>
      <c r="O562" s="116"/>
      <c r="P562" s="116"/>
      <c r="Q562" s="116"/>
      <c r="R562" s="116"/>
      <c r="S562" s="116"/>
      <c r="T562" s="116"/>
      <c r="U562" s="116"/>
      <c r="V562" s="116"/>
      <c r="W562" s="116"/>
      <c r="X562" s="116"/>
      <c r="Y562" s="116"/>
      <c r="Z562" s="116"/>
      <c r="AA562" s="116"/>
      <c r="AB562" s="116"/>
      <c r="AC562" s="116"/>
    </row>
    <row r="563" spans="1:29" ht="14.25" customHeight="1" x14ac:dyDescent="0.2">
      <c r="A563" s="116"/>
      <c r="B563" s="116"/>
      <c r="C563" s="116"/>
      <c r="D563" s="116"/>
      <c r="E563" s="116"/>
      <c r="F563" s="116"/>
      <c r="G563" s="116"/>
      <c r="H563" s="117"/>
      <c r="I563" s="116"/>
      <c r="J563" s="116"/>
      <c r="K563" s="116"/>
      <c r="L563" s="116"/>
      <c r="M563" s="116"/>
      <c r="N563" s="116"/>
      <c r="O563" s="116"/>
      <c r="P563" s="116"/>
      <c r="Q563" s="116"/>
      <c r="R563" s="116"/>
      <c r="S563" s="116"/>
      <c r="T563" s="116"/>
      <c r="U563" s="116"/>
      <c r="V563" s="116"/>
      <c r="W563" s="116"/>
      <c r="X563" s="116"/>
      <c r="Y563" s="116"/>
      <c r="Z563" s="116"/>
      <c r="AA563" s="116"/>
      <c r="AB563" s="116"/>
      <c r="AC563" s="116"/>
    </row>
    <row r="564" spans="1:29" ht="14.25" customHeight="1" x14ac:dyDescent="0.2">
      <c r="A564" s="116"/>
      <c r="B564" s="116"/>
      <c r="C564" s="116"/>
      <c r="D564" s="116"/>
      <c r="E564" s="116"/>
      <c r="F564" s="116"/>
      <c r="G564" s="116"/>
      <c r="H564" s="117"/>
      <c r="I564" s="116"/>
      <c r="J564" s="116"/>
      <c r="K564" s="116"/>
      <c r="L564" s="116"/>
      <c r="M564" s="116"/>
      <c r="N564" s="116"/>
      <c r="O564" s="116"/>
      <c r="P564" s="116"/>
      <c r="Q564" s="116"/>
      <c r="R564" s="116"/>
      <c r="S564" s="116"/>
      <c r="T564" s="116"/>
      <c r="U564" s="116"/>
      <c r="V564" s="116"/>
      <c r="W564" s="116"/>
      <c r="X564" s="116"/>
      <c r="Y564" s="116"/>
      <c r="Z564" s="116"/>
      <c r="AA564" s="116"/>
      <c r="AB564" s="116"/>
      <c r="AC564" s="116"/>
    </row>
    <row r="565" spans="1:29" ht="14.25" customHeight="1" x14ac:dyDescent="0.2">
      <c r="A565" s="116"/>
      <c r="B565" s="116"/>
      <c r="C565" s="116"/>
      <c r="D565" s="116"/>
      <c r="E565" s="116"/>
      <c r="F565" s="116"/>
      <c r="G565" s="116"/>
      <c r="H565" s="117"/>
      <c r="I565" s="116"/>
      <c r="J565" s="116"/>
      <c r="K565" s="116"/>
      <c r="L565" s="116"/>
      <c r="M565" s="116"/>
      <c r="N565" s="116"/>
      <c r="O565" s="116"/>
      <c r="P565" s="116"/>
      <c r="Q565" s="116"/>
      <c r="R565" s="116"/>
      <c r="S565" s="116"/>
      <c r="T565" s="116"/>
      <c r="U565" s="116"/>
      <c r="V565" s="116"/>
      <c r="W565" s="116"/>
      <c r="X565" s="116"/>
      <c r="Y565" s="116"/>
      <c r="Z565" s="116"/>
      <c r="AA565" s="116"/>
      <c r="AB565" s="116"/>
      <c r="AC565" s="116"/>
    </row>
    <row r="566" spans="1:29" ht="14.25" customHeight="1" x14ac:dyDescent="0.2">
      <c r="A566" s="116"/>
      <c r="B566" s="116"/>
      <c r="C566" s="116"/>
      <c r="D566" s="116"/>
      <c r="E566" s="116"/>
      <c r="F566" s="116"/>
      <c r="G566" s="116"/>
      <c r="H566" s="117"/>
      <c r="I566" s="116"/>
      <c r="J566" s="116"/>
      <c r="K566" s="116"/>
      <c r="L566" s="116"/>
      <c r="M566" s="116"/>
      <c r="N566" s="116"/>
      <c r="O566" s="116"/>
      <c r="P566" s="116"/>
      <c r="Q566" s="116"/>
      <c r="R566" s="116"/>
      <c r="S566" s="116"/>
      <c r="T566" s="116"/>
      <c r="U566" s="116"/>
      <c r="V566" s="116"/>
      <c r="W566" s="116"/>
      <c r="X566" s="116"/>
      <c r="Y566" s="116"/>
      <c r="Z566" s="116"/>
      <c r="AA566" s="116"/>
      <c r="AB566" s="116"/>
      <c r="AC566" s="116"/>
    </row>
    <row r="567" spans="1:29" ht="14.25" customHeight="1" x14ac:dyDescent="0.2">
      <c r="A567" s="116"/>
      <c r="B567" s="116"/>
      <c r="C567" s="116"/>
      <c r="D567" s="116"/>
      <c r="E567" s="116"/>
      <c r="F567" s="116"/>
      <c r="G567" s="116"/>
      <c r="H567" s="117"/>
      <c r="I567" s="116"/>
      <c r="J567" s="116"/>
      <c r="K567" s="116"/>
      <c r="L567" s="116"/>
      <c r="M567" s="116"/>
      <c r="N567" s="116"/>
      <c r="O567" s="116"/>
      <c r="P567" s="116"/>
      <c r="Q567" s="116"/>
      <c r="R567" s="116"/>
      <c r="S567" s="116"/>
      <c r="T567" s="116"/>
      <c r="U567" s="116"/>
      <c r="V567" s="116"/>
      <c r="W567" s="116"/>
      <c r="X567" s="116"/>
      <c r="Y567" s="116"/>
      <c r="Z567" s="116"/>
      <c r="AA567" s="116"/>
      <c r="AB567" s="116"/>
      <c r="AC567" s="116"/>
    </row>
    <row r="568" spans="1:29" ht="14.25" customHeight="1" x14ac:dyDescent="0.2">
      <c r="A568" s="116"/>
      <c r="B568" s="116"/>
      <c r="C568" s="116"/>
      <c r="D568" s="116"/>
      <c r="E568" s="116"/>
      <c r="F568" s="116"/>
      <c r="G568" s="116"/>
      <c r="H568" s="117"/>
      <c r="I568" s="116"/>
      <c r="J568" s="116"/>
      <c r="K568" s="116"/>
      <c r="L568" s="116"/>
      <c r="M568" s="116"/>
      <c r="N568" s="116"/>
      <c r="O568" s="116"/>
      <c r="P568" s="116"/>
      <c r="Q568" s="116"/>
      <c r="R568" s="116"/>
      <c r="S568" s="116"/>
      <c r="T568" s="116"/>
      <c r="U568" s="116"/>
      <c r="V568" s="116"/>
      <c r="W568" s="116"/>
      <c r="X568" s="116"/>
      <c r="Y568" s="116"/>
      <c r="Z568" s="116"/>
      <c r="AA568" s="116"/>
      <c r="AB568" s="116"/>
      <c r="AC568" s="116"/>
    </row>
    <row r="569" spans="1:29" ht="14.25" customHeight="1" x14ac:dyDescent="0.2">
      <c r="A569" s="116"/>
      <c r="B569" s="116"/>
      <c r="C569" s="116"/>
      <c r="D569" s="116"/>
      <c r="E569" s="116"/>
      <c r="F569" s="116"/>
      <c r="G569" s="116"/>
      <c r="H569" s="117"/>
      <c r="I569" s="116"/>
      <c r="J569" s="116"/>
      <c r="K569" s="116"/>
      <c r="L569" s="116"/>
      <c r="M569" s="116"/>
      <c r="N569" s="116"/>
      <c r="O569" s="116"/>
      <c r="P569" s="116"/>
      <c r="Q569" s="116"/>
      <c r="R569" s="116"/>
      <c r="S569" s="116"/>
      <c r="T569" s="116"/>
      <c r="U569" s="116"/>
      <c r="V569" s="116"/>
      <c r="W569" s="116"/>
      <c r="X569" s="116"/>
      <c r="Y569" s="116"/>
      <c r="Z569" s="116"/>
      <c r="AA569" s="116"/>
      <c r="AB569" s="116"/>
      <c r="AC569" s="116"/>
    </row>
    <row r="570" spans="1:29" ht="14.25" customHeight="1" x14ac:dyDescent="0.2">
      <c r="A570" s="116"/>
      <c r="B570" s="116"/>
      <c r="C570" s="116"/>
      <c r="D570" s="116"/>
      <c r="E570" s="116"/>
      <c r="F570" s="116"/>
      <c r="G570" s="116"/>
      <c r="H570" s="117"/>
      <c r="I570" s="116"/>
      <c r="J570" s="116"/>
      <c r="K570" s="116"/>
      <c r="L570" s="116"/>
      <c r="M570" s="116"/>
      <c r="N570" s="116"/>
      <c r="O570" s="116"/>
      <c r="P570" s="116"/>
      <c r="Q570" s="116"/>
      <c r="R570" s="116"/>
      <c r="S570" s="116"/>
      <c r="T570" s="116"/>
      <c r="U570" s="116"/>
      <c r="V570" s="116"/>
      <c r="W570" s="116"/>
      <c r="X570" s="116"/>
      <c r="Y570" s="116"/>
      <c r="Z570" s="116"/>
      <c r="AA570" s="116"/>
      <c r="AB570" s="116"/>
      <c r="AC570" s="116"/>
    </row>
    <row r="571" spans="1:29" ht="14.25" customHeight="1" x14ac:dyDescent="0.2">
      <c r="A571" s="116"/>
      <c r="B571" s="116"/>
      <c r="C571" s="116"/>
      <c r="D571" s="116"/>
      <c r="E571" s="116"/>
      <c r="F571" s="116"/>
      <c r="G571" s="116"/>
      <c r="H571" s="117"/>
      <c r="I571" s="116"/>
      <c r="J571" s="116"/>
      <c r="K571" s="116"/>
      <c r="L571" s="116"/>
      <c r="M571" s="116"/>
      <c r="N571" s="116"/>
      <c r="O571" s="116"/>
      <c r="P571" s="116"/>
      <c r="Q571" s="116"/>
      <c r="R571" s="116"/>
      <c r="S571" s="116"/>
      <c r="T571" s="116"/>
      <c r="U571" s="116"/>
      <c r="V571" s="116"/>
      <c r="W571" s="116"/>
      <c r="X571" s="116"/>
      <c r="Y571" s="116"/>
      <c r="Z571" s="116"/>
      <c r="AA571" s="116"/>
      <c r="AB571" s="116"/>
      <c r="AC571" s="116"/>
    </row>
    <row r="572" spans="1:29" ht="14.25" customHeight="1" x14ac:dyDescent="0.2">
      <c r="A572" s="116"/>
      <c r="B572" s="116"/>
      <c r="C572" s="116"/>
      <c r="D572" s="116"/>
      <c r="E572" s="116"/>
      <c r="F572" s="116"/>
      <c r="G572" s="116"/>
      <c r="H572" s="117"/>
      <c r="I572" s="116"/>
      <c r="J572" s="116"/>
      <c r="K572" s="116"/>
      <c r="L572" s="116"/>
      <c r="M572" s="116"/>
      <c r="N572" s="116"/>
      <c r="O572" s="116"/>
      <c r="P572" s="116"/>
      <c r="Q572" s="116"/>
      <c r="R572" s="116"/>
      <c r="S572" s="116"/>
      <c r="T572" s="116"/>
      <c r="U572" s="116"/>
      <c r="V572" s="116"/>
      <c r="W572" s="116"/>
      <c r="X572" s="116"/>
      <c r="Y572" s="116"/>
      <c r="Z572" s="116"/>
      <c r="AA572" s="116"/>
      <c r="AB572" s="116"/>
      <c r="AC572" s="116"/>
    </row>
    <row r="573" spans="1:29" ht="14.25" customHeight="1" x14ac:dyDescent="0.2">
      <c r="A573" s="116"/>
      <c r="B573" s="116"/>
      <c r="C573" s="116"/>
      <c r="D573" s="116"/>
      <c r="E573" s="116"/>
      <c r="F573" s="116"/>
      <c r="G573" s="116"/>
      <c r="H573" s="117"/>
      <c r="I573" s="116"/>
      <c r="J573" s="116"/>
      <c r="K573" s="116"/>
      <c r="L573" s="116"/>
      <c r="M573" s="116"/>
      <c r="N573" s="116"/>
      <c r="O573" s="116"/>
      <c r="P573" s="116"/>
      <c r="Q573" s="116"/>
      <c r="R573" s="116"/>
      <c r="S573" s="116"/>
      <c r="T573" s="116"/>
      <c r="U573" s="116"/>
      <c r="V573" s="116"/>
      <c r="W573" s="116"/>
      <c r="X573" s="116"/>
      <c r="Y573" s="116"/>
      <c r="Z573" s="116"/>
      <c r="AA573" s="116"/>
      <c r="AB573" s="116"/>
      <c r="AC573" s="116"/>
    </row>
    <row r="574" spans="1:29" ht="14.25" customHeight="1" x14ac:dyDescent="0.2">
      <c r="A574" s="116"/>
      <c r="B574" s="116"/>
      <c r="C574" s="116"/>
      <c r="D574" s="116"/>
      <c r="E574" s="116"/>
      <c r="F574" s="116"/>
      <c r="G574" s="116"/>
      <c r="H574" s="117"/>
      <c r="I574" s="116"/>
      <c r="J574" s="116"/>
      <c r="K574" s="116"/>
      <c r="L574" s="116"/>
      <c r="M574" s="116"/>
      <c r="N574" s="116"/>
      <c r="O574" s="116"/>
      <c r="P574" s="116"/>
      <c r="Q574" s="116"/>
      <c r="R574" s="116"/>
      <c r="S574" s="116"/>
      <c r="T574" s="116"/>
      <c r="U574" s="116"/>
      <c r="V574" s="116"/>
      <c r="W574" s="116"/>
      <c r="X574" s="116"/>
      <c r="Y574" s="116"/>
      <c r="Z574" s="116"/>
      <c r="AA574" s="116"/>
      <c r="AB574" s="116"/>
      <c r="AC574" s="116"/>
    </row>
    <row r="575" spans="1:29" ht="14.25" customHeight="1" x14ac:dyDescent="0.2">
      <c r="A575" s="116"/>
      <c r="B575" s="116"/>
      <c r="C575" s="116"/>
      <c r="D575" s="116"/>
      <c r="E575" s="116"/>
      <c r="F575" s="116"/>
      <c r="G575" s="116"/>
      <c r="H575" s="117"/>
      <c r="I575" s="116"/>
      <c r="J575" s="116"/>
      <c r="K575" s="116"/>
      <c r="L575" s="116"/>
      <c r="M575" s="116"/>
      <c r="N575" s="116"/>
      <c r="O575" s="116"/>
      <c r="P575" s="116"/>
      <c r="Q575" s="116"/>
      <c r="R575" s="116"/>
      <c r="S575" s="116"/>
      <c r="T575" s="116"/>
      <c r="U575" s="116"/>
      <c r="V575" s="116"/>
      <c r="W575" s="116"/>
      <c r="X575" s="116"/>
      <c r="Y575" s="116"/>
      <c r="Z575" s="116"/>
      <c r="AA575" s="116"/>
      <c r="AB575" s="116"/>
      <c r="AC575" s="116"/>
    </row>
    <row r="576" spans="1:29" ht="14.25" customHeight="1" x14ac:dyDescent="0.2">
      <c r="A576" s="116"/>
      <c r="B576" s="116"/>
      <c r="C576" s="116"/>
      <c r="D576" s="116"/>
      <c r="E576" s="116"/>
      <c r="F576" s="116"/>
      <c r="G576" s="116"/>
      <c r="H576" s="117"/>
      <c r="I576" s="116"/>
      <c r="J576" s="116"/>
      <c r="K576" s="116"/>
      <c r="L576" s="116"/>
      <c r="M576" s="116"/>
      <c r="N576" s="116"/>
      <c r="O576" s="116"/>
      <c r="P576" s="116"/>
      <c r="Q576" s="116"/>
      <c r="R576" s="116"/>
      <c r="S576" s="116"/>
      <c r="T576" s="116"/>
      <c r="U576" s="116"/>
      <c r="V576" s="116"/>
      <c r="W576" s="116"/>
      <c r="X576" s="116"/>
      <c r="Y576" s="116"/>
      <c r="Z576" s="116"/>
      <c r="AA576" s="116"/>
      <c r="AB576" s="116"/>
      <c r="AC576" s="116"/>
    </row>
    <row r="577" spans="1:29" ht="14.25" customHeight="1" x14ac:dyDescent="0.2">
      <c r="A577" s="116"/>
      <c r="B577" s="116"/>
      <c r="C577" s="116"/>
      <c r="D577" s="116"/>
      <c r="E577" s="116"/>
      <c r="F577" s="116"/>
      <c r="G577" s="116"/>
      <c r="H577" s="117"/>
      <c r="I577" s="116"/>
      <c r="J577" s="116"/>
      <c r="K577" s="116"/>
      <c r="L577" s="116"/>
      <c r="M577" s="116"/>
      <c r="N577" s="116"/>
      <c r="O577" s="116"/>
      <c r="P577" s="116"/>
      <c r="Q577" s="116"/>
      <c r="R577" s="116"/>
      <c r="S577" s="116"/>
      <c r="T577" s="116"/>
      <c r="U577" s="116"/>
      <c r="V577" s="116"/>
      <c r="W577" s="116"/>
      <c r="X577" s="116"/>
      <c r="Y577" s="116"/>
      <c r="Z577" s="116"/>
      <c r="AA577" s="116"/>
      <c r="AB577" s="116"/>
      <c r="AC577" s="116"/>
    </row>
    <row r="578" spans="1:29" ht="14.25" customHeight="1" x14ac:dyDescent="0.2">
      <c r="A578" s="116"/>
      <c r="B578" s="116"/>
      <c r="C578" s="116"/>
      <c r="D578" s="116"/>
      <c r="E578" s="116"/>
      <c r="F578" s="116"/>
      <c r="G578" s="116"/>
      <c r="H578" s="117"/>
      <c r="I578" s="116"/>
      <c r="J578" s="116"/>
      <c r="K578" s="116"/>
      <c r="L578" s="116"/>
      <c r="M578" s="116"/>
      <c r="N578" s="116"/>
      <c r="O578" s="116"/>
      <c r="P578" s="116"/>
      <c r="Q578" s="116"/>
      <c r="R578" s="116"/>
      <c r="S578" s="116"/>
      <c r="T578" s="116"/>
      <c r="U578" s="116"/>
      <c r="V578" s="116"/>
      <c r="W578" s="116"/>
      <c r="X578" s="116"/>
      <c r="Y578" s="116"/>
      <c r="Z578" s="116"/>
      <c r="AA578" s="116"/>
      <c r="AB578" s="116"/>
      <c r="AC578" s="116"/>
    </row>
    <row r="579" spans="1:29" ht="14.25" customHeight="1" x14ac:dyDescent="0.2">
      <c r="A579" s="116"/>
      <c r="B579" s="116"/>
      <c r="C579" s="116"/>
      <c r="D579" s="116"/>
      <c r="E579" s="116"/>
      <c r="F579" s="116"/>
      <c r="G579" s="116"/>
      <c r="H579" s="117"/>
      <c r="I579" s="116"/>
      <c r="J579" s="116"/>
      <c r="K579" s="116"/>
      <c r="L579" s="116"/>
      <c r="M579" s="116"/>
      <c r="N579" s="116"/>
      <c r="O579" s="116"/>
      <c r="P579" s="116"/>
      <c r="Q579" s="116"/>
      <c r="R579" s="116"/>
      <c r="S579" s="116"/>
      <c r="T579" s="116"/>
      <c r="U579" s="116"/>
      <c r="V579" s="116"/>
      <c r="W579" s="116"/>
      <c r="X579" s="116"/>
      <c r="Y579" s="116"/>
      <c r="Z579" s="116"/>
      <c r="AA579" s="116"/>
      <c r="AB579" s="116"/>
      <c r="AC579" s="116"/>
    </row>
    <row r="580" spans="1:29" ht="14.25" customHeight="1" x14ac:dyDescent="0.2">
      <c r="A580" s="116"/>
      <c r="B580" s="116"/>
      <c r="C580" s="116"/>
      <c r="D580" s="116"/>
      <c r="E580" s="116"/>
      <c r="F580" s="116"/>
      <c r="G580" s="116"/>
      <c r="H580" s="117"/>
      <c r="I580" s="116"/>
      <c r="J580" s="116"/>
      <c r="K580" s="116"/>
      <c r="L580" s="116"/>
      <c r="M580" s="116"/>
      <c r="N580" s="116"/>
      <c r="O580" s="116"/>
      <c r="P580" s="116"/>
      <c r="Q580" s="116"/>
      <c r="R580" s="116"/>
      <c r="S580" s="116"/>
      <c r="T580" s="116"/>
      <c r="U580" s="116"/>
      <c r="V580" s="116"/>
      <c r="W580" s="116"/>
      <c r="X580" s="116"/>
      <c r="Y580" s="116"/>
      <c r="Z580" s="116"/>
      <c r="AA580" s="116"/>
      <c r="AB580" s="116"/>
      <c r="AC580" s="116"/>
    </row>
    <row r="581" spans="1:29" ht="14.25" customHeight="1" x14ac:dyDescent="0.2">
      <c r="A581" s="116"/>
      <c r="B581" s="116"/>
      <c r="C581" s="116"/>
      <c r="D581" s="116"/>
      <c r="E581" s="116"/>
      <c r="F581" s="116"/>
      <c r="G581" s="116"/>
      <c r="H581" s="117"/>
      <c r="I581" s="116"/>
      <c r="J581" s="116"/>
      <c r="K581" s="116"/>
      <c r="L581" s="116"/>
      <c r="M581" s="116"/>
      <c r="N581" s="116"/>
      <c r="O581" s="116"/>
      <c r="P581" s="116"/>
      <c r="Q581" s="116"/>
      <c r="R581" s="116"/>
      <c r="S581" s="116"/>
      <c r="T581" s="116"/>
      <c r="U581" s="116"/>
      <c r="V581" s="116"/>
      <c r="W581" s="116"/>
      <c r="X581" s="116"/>
      <c r="Y581" s="116"/>
      <c r="Z581" s="116"/>
      <c r="AA581" s="116"/>
      <c r="AB581" s="116"/>
      <c r="AC581" s="116"/>
    </row>
    <row r="582" spans="1:29" ht="14.25" customHeight="1" x14ac:dyDescent="0.2">
      <c r="A582" s="116"/>
      <c r="B582" s="116"/>
      <c r="C582" s="116"/>
      <c r="D582" s="116"/>
      <c r="E582" s="116"/>
      <c r="F582" s="116"/>
      <c r="G582" s="116"/>
      <c r="H582" s="117"/>
      <c r="I582" s="116"/>
      <c r="J582" s="116"/>
      <c r="K582" s="116"/>
      <c r="L582" s="116"/>
      <c r="M582" s="116"/>
      <c r="N582" s="116"/>
      <c r="O582" s="116"/>
      <c r="P582" s="116"/>
      <c r="Q582" s="116"/>
      <c r="R582" s="116"/>
      <c r="S582" s="116"/>
      <c r="T582" s="116"/>
      <c r="U582" s="116"/>
      <c r="V582" s="116"/>
      <c r="W582" s="116"/>
      <c r="X582" s="116"/>
      <c r="Y582" s="116"/>
      <c r="Z582" s="116"/>
      <c r="AA582" s="116"/>
      <c r="AB582" s="116"/>
      <c r="AC582" s="116"/>
    </row>
    <row r="583" spans="1:29" ht="14.25" customHeight="1" x14ac:dyDescent="0.2">
      <c r="A583" s="116"/>
      <c r="B583" s="116"/>
      <c r="C583" s="116"/>
      <c r="D583" s="116"/>
      <c r="E583" s="116"/>
      <c r="F583" s="116"/>
      <c r="G583" s="116"/>
      <c r="H583" s="117"/>
      <c r="I583" s="116"/>
      <c r="J583" s="116"/>
      <c r="K583" s="116"/>
      <c r="L583" s="116"/>
      <c r="M583" s="116"/>
      <c r="N583" s="116"/>
      <c r="O583" s="116"/>
      <c r="P583" s="116"/>
      <c r="Q583" s="116"/>
      <c r="R583" s="116"/>
      <c r="S583" s="116"/>
      <c r="T583" s="116"/>
      <c r="U583" s="116"/>
      <c r="V583" s="116"/>
      <c r="W583" s="116"/>
      <c r="X583" s="116"/>
      <c r="Y583" s="116"/>
      <c r="Z583" s="116"/>
      <c r="AA583" s="116"/>
      <c r="AB583" s="116"/>
      <c r="AC583" s="116"/>
    </row>
    <row r="584" spans="1:29" ht="14.25" customHeight="1" x14ac:dyDescent="0.2">
      <c r="A584" s="116"/>
      <c r="B584" s="116"/>
      <c r="C584" s="116"/>
      <c r="D584" s="116"/>
      <c r="E584" s="116"/>
      <c r="F584" s="116"/>
      <c r="G584" s="116"/>
      <c r="H584" s="117"/>
      <c r="I584" s="116"/>
      <c r="J584" s="116"/>
      <c r="K584" s="116"/>
      <c r="L584" s="116"/>
      <c r="M584" s="116"/>
      <c r="N584" s="116"/>
      <c r="O584" s="116"/>
      <c r="P584" s="116"/>
      <c r="Q584" s="116"/>
      <c r="R584" s="116"/>
      <c r="S584" s="116"/>
      <c r="T584" s="116"/>
      <c r="U584" s="116"/>
      <c r="V584" s="116"/>
      <c r="W584" s="116"/>
      <c r="X584" s="116"/>
      <c r="Y584" s="116"/>
      <c r="Z584" s="116"/>
      <c r="AA584" s="116"/>
      <c r="AB584" s="116"/>
      <c r="AC584" s="116"/>
    </row>
    <row r="585" spans="1:29" ht="14.25" customHeight="1" x14ac:dyDescent="0.2">
      <c r="A585" s="116"/>
      <c r="B585" s="116"/>
      <c r="C585" s="116"/>
      <c r="D585" s="116"/>
      <c r="E585" s="116"/>
      <c r="F585" s="116"/>
      <c r="G585" s="116"/>
      <c r="H585" s="117"/>
      <c r="I585" s="116"/>
      <c r="J585" s="116"/>
      <c r="K585" s="116"/>
      <c r="L585" s="116"/>
      <c r="M585" s="116"/>
      <c r="N585" s="116"/>
      <c r="O585" s="116"/>
      <c r="P585" s="116"/>
      <c r="Q585" s="116"/>
      <c r="R585" s="116"/>
      <c r="S585" s="116"/>
      <c r="T585" s="116"/>
      <c r="U585" s="116"/>
      <c r="V585" s="116"/>
      <c r="W585" s="116"/>
      <c r="X585" s="116"/>
      <c r="Y585" s="116"/>
      <c r="Z585" s="116"/>
      <c r="AA585" s="116"/>
      <c r="AB585" s="116"/>
      <c r="AC585" s="116"/>
    </row>
    <row r="586" spans="1:29" ht="14.25" customHeight="1" x14ac:dyDescent="0.2">
      <c r="A586" s="116"/>
      <c r="B586" s="116"/>
      <c r="C586" s="116"/>
      <c r="D586" s="116"/>
      <c r="E586" s="116"/>
      <c r="F586" s="116"/>
      <c r="G586" s="116"/>
      <c r="H586" s="117"/>
      <c r="I586" s="116"/>
      <c r="J586" s="116"/>
      <c r="K586" s="116"/>
      <c r="L586" s="116"/>
      <c r="M586" s="116"/>
      <c r="N586" s="116"/>
      <c r="O586" s="116"/>
      <c r="P586" s="116"/>
      <c r="Q586" s="116"/>
      <c r="R586" s="116"/>
      <c r="S586" s="116"/>
      <c r="T586" s="116"/>
      <c r="U586" s="116"/>
      <c r="V586" s="116"/>
      <c r="W586" s="116"/>
      <c r="X586" s="116"/>
      <c r="Y586" s="116"/>
      <c r="Z586" s="116"/>
      <c r="AA586" s="116"/>
      <c r="AB586" s="116"/>
      <c r="AC586" s="116"/>
    </row>
    <row r="587" spans="1:29" ht="14.25" customHeight="1" x14ac:dyDescent="0.2">
      <c r="A587" s="116"/>
      <c r="B587" s="116"/>
      <c r="C587" s="116"/>
      <c r="D587" s="116"/>
      <c r="E587" s="116"/>
      <c r="F587" s="116"/>
      <c r="G587" s="116"/>
      <c r="H587" s="117"/>
      <c r="I587" s="116"/>
      <c r="J587" s="116"/>
      <c r="K587" s="116"/>
      <c r="L587" s="116"/>
      <c r="M587" s="116"/>
      <c r="N587" s="116"/>
      <c r="O587" s="116"/>
      <c r="P587" s="116"/>
      <c r="Q587" s="116"/>
      <c r="R587" s="116"/>
      <c r="S587" s="116"/>
      <c r="T587" s="116"/>
      <c r="U587" s="116"/>
      <c r="V587" s="116"/>
      <c r="W587" s="116"/>
      <c r="X587" s="116"/>
      <c r="Y587" s="116"/>
      <c r="Z587" s="116"/>
      <c r="AA587" s="116"/>
      <c r="AB587" s="116"/>
      <c r="AC587" s="116"/>
    </row>
    <row r="588" spans="1:29" ht="14.25" customHeight="1" x14ac:dyDescent="0.2">
      <c r="A588" s="116"/>
      <c r="B588" s="116"/>
      <c r="C588" s="116"/>
      <c r="D588" s="116"/>
      <c r="E588" s="116"/>
      <c r="F588" s="116"/>
      <c r="G588" s="116"/>
      <c r="H588" s="117"/>
      <c r="I588" s="116"/>
      <c r="J588" s="116"/>
      <c r="K588" s="116"/>
      <c r="L588" s="116"/>
      <c r="M588" s="116"/>
      <c r="N588" s="116"/>
      <c r="O588" s="116"/>
      <c r="P588" s="116"/>
      <c r="Q588" s="116"/>
      <c r="R588" s="116"/>
      <c r="S588" s="116"/>
      <c r="T588" s="116"/>
      <c r="U588" s="116"/>
      <c r="V588" s="116"/>
      <c r="W588" s="116"/>
      <c r="X588" s="116"/>
      <c r="Y588" s="116"/>
      <c r="Z588" s="116"/>
      <c r="AA588" s="116"/>
      <c r="AB588" s="116"/>
      <c r="AC588" s="116"/>
    </row>
    <row r="589" spans="1:29" ht="14.25" customHeight="1" x14ac:dyDescent="0.2">
      <c r="A589" s="116"/>
      <c r="B589" s="116"/>
      <c r="C589" s="116"/>
      <c r="D589" s="116"/>
      <c r="E589" s="116"/>
      <c r="F589" s="116"/>
      <c r="G589" s="116"/>
      <c r="H589" s="117"/>
      <c r="I589" s="116"/>
      <c r="J589" s="116"/>
      <c r="K589" s="116"/>
      <c r="L589" s="116"/>
      <c r="M589" s="116"/>
      <c r="N589" s="116"/>
      <c r="O589" s="116"/>
      <c r="P589" s="116"/>
      <c r="Q589" s="116"/>
      <c r="R589" s="116"/>
      <c r="S589" s="116"/>
      <c r="T589" s="116"/>
      <c r="U589" s="116"/>
      <c r="V589" s="116"/>
      <c r="W589" s="116"/>
      <c r="X589" s="116"/>
      <c r="Y589" s="116"/>
      <c r="Z589" s="116"/>
      <c r="AA589" s="116"/>
      <c r="AB589" s="116"/>
      <c r="AC589" s="116"/>
    </row>
    <row r="590" spans="1:29" ht="14.25" customHeight="1" x14ac:dyDescent="0.2">
      <c r="A590" s="116"/>
      <c r="B590" s="116"/>
      <c r="C590" s="116"/>
      <c r="D590" s="116"/>
      <c r="E590" s="116"/>
      <c r="F590" s="116"/>
      <c r="G590" s="116"/>
      <c r="H590" s="117"/>
      <c r="I590" s="116"/>
      <c r="J590" s="116"/>
      <c r="K590" s="116"/>
      <c r="L590" s="116"/>
      <c r="M590" s="116"/>
      <c r="N590" s="116"/>
      <c r="O590" s="116"/>
      <c r="P590" s="116"/>
      <c r="Q590" s="116"/>
      <c r="R590" s="116"/>
      <c r="S590" s="116"/>
      <c r="T590" s="116"/>
      <c r="U590" s="116"/>
      <c r="V590" s="116"/>
      <c r="W590" s="116"/>
      <c r="X590" s="116"/>
      <c r="Y590" s="116"/>
      <c r="Z590" s="116"/>
      <c r="AA590" s="116"/>
      <c r="AB590" s="116"/>
      <c r="AC590" s="116"/>
    </row>
    <row r="591" spans="1:29" ht="14.25" customHeight="1" x14ac:dyDescent="0.2">
      <c r="A591" s="116"/>
      <c r="B591" s="116"/>
      <c r="C591" s="116"/>
      <c r="D591" s="116"/>
      <c r="E591" s="116"/>
      <c r="F591" s="116"/>
      <c r="G591" s="116"/>
      <c r="H591" s="117"/>
      <c r="I591" s="116"/>
      <c r="J591" s="116"/>
      <c r="K591" s="116"/>
      <c r="L591" s="116"/>
      <c r="M591" s="116"/>
      <c r="N591" s="116"/>
      <c r="O591" s="116"/>
      <c r="P591" s="116"/>
      <c r="Q591" s="116"/>
      <c r="R591" s="116"/>
      <c r="S591" s="116"/>
      <c r="T591" s="116"/>
      <c r="U591" s="116"/>
      <c r="V591" s="116"/>
      <c r="W591" s="116"/>
      <c r="X591" s="116"/>
      <c r="Y591" s="116"/>
      <c r="Z591" s="116"/>
      <c r="AA591" s="116"/>
      <c r="AB591" s="116"/>
      <c r="AC591" s="116"/>
    </row>
    <row r="592" spans="1:29" ht="14.25" customHeight="1" x14ac:dyDescent="0.2">
      <c r="A592" s="116"/>
      <c r="B592" s="116"/>
      <c r="C592" s="116"/>
      <c r="D592" s="116"/>
      <c r="E592" s="116"/>
      <c r="F592" s="116"/>
      <c r="G592" s="116"/>
      <c r="H592" s="117"/>
      <c r="I592" s="116"/>
      <c r="J592" s="116"/>
      <c r="K592" s="116"/>
      <c r="L592" s="116"/>
      <c r="M592" s="116"/>
      <c r="N592" s="116"/>
      <c r="O592" s="116"/>
      <c r="P592" s="116"/>
      <c r="Q592" s="116"/>
      <c r="R592" s="116"/>
      <c r="S592" s="116"/>
      <c r="T592" s="116"/>
      <c r="U592" s="116"/>
      <c r="V592" s="116"/>
      <c r="W592" s="116"/>
      <c r="X592" s="116"/>
      <c r="Y592" s="116"/>
      <c r="Z592" s="116"/>
      <c r="AA592" s="116"/>
      <c r="AB592" s="116"/>
      <c r="AC592" s="116"/>
    </row>
    <row r="593" spans="1:29" ht="14.25" customHeight="1" x14ac:dyDescent="0.2">
      <c r="A593" s="116"/>
      <c r="B593" s="116"/>
      <c r="C593" s="116"/>
      <c r="D593" s="116"/>
      <c r="E593" s="116"/>
      <c r="F593" s="116"/>
      <c r="G593" s="116"/>
      <c r="H593" s="117"/>
      <c r="I593" s="116"/>
      <c r="J593" s="116"/>
      <c r="K593" s="116"/>
      <c r="L593" s="116"/>
      <c r="M593" s="116"/>
      <c r="N593" s="116"/>
      <c r="O593" s="116"/>
      <c r="P593" s="116"/>
      <c r="Q593" s="116"/>
      <c r="R593" s="116"/>
      <c r="S593" s="116"/>
      <c r="T593" s="116"/>
      <c r="U593" s="116"/>
      <c r="V593" s="116"/>
      <c r="W593" s="116"/>
      <c r="X593" s="116"/>
      <c r="Y593" s="116"/>
      <c r="Z593" s="116"/>
      <c r="AA593" s="116"/>
      <c r="AB593" s="116"/>
      <c r="AC593" s="116"/>
    </row>
    <row r="594" spans="1:29" ht="14.25" customHeight="1" x14ac:dyDescent="0.2">
      <c r="A594" s="116"/>
      <c r="B594" s="116"/>
      <c r="C594" s="116"/>
      <c r="D594" s="116"/>
      <c r="E594" s="116"/>
      <c r="F594" s="116"/>
      <c r="G594" s="116"/>
      <c r="H594" s="117"/>
      <c r="I594" s="116"/>
      <c r="J594" s="116"/>
      <c r="K594" s="116"/>
      <c r="L594" s="116"/>
      <c r="M594" s="116"/>
      <c r="N594" s="116"/>
      <c r="O594" s="116"/>
      <c r="P594" s="116"/>
      <c r="Q594" s="116"/>
      <c r="R594" s="116"/>
      <c r="S594" s="116"/>
      <c r="T594" s="116"/>
      <c r="U594" s="116"/>
      <c r="V594" s="116"/>
      <c r="W594" s="116"/>
      <c r="X594" s="116"/>
      <c r="Y594" s="116"/>
      <c r="Z594" s="116"/>
      <c r="AA594" s="116"/>
      <c r="AB594" s="116"/>
      <c r="AC594" s="116"/>
    </row>
    <row r="595" spans="1:29" ht="14.25" customHeight="1" x14ac:dyDescent="0.2">
      <c r="A595" s="116"/>
      <c r="B595" s="116"/>
      <c r="C595" s="116"/>
      <c r="D595" s="116"/>
      <c r="E595" s="116"/>
      <c r="F595" s="116"/>
      <c r="G595" s="116"/>
      <c r="H595" s="117"/>
      <c r="I595" s="116"/>
      <c r="J595" s="116"/>
      <c r="K595" s="116"/>
      <c r="L595" s="116"/>
      <c r="M595" s="116"/>
      <c r="N595" s="116"/>
      <c r="O595" s="116"/>
      <c r="P595" s="116"/>
      <c r="Q595" s="116"/>
      <c r="R595" s="116"/>
      <c r="S595" s="116"/>
      <c r="T595" s="116"/>
      <c r="U595" s="116"/>
      <c r="V595" s="116"/>
      <c r="W595" s="116"/>
      <c r="X595" s="116"/>
      <c r="Y595" s="116"/>
      <c r="Z595" s="116"/>
      <c r="AA595" s="116"/>
      <c r="AB595" s="116"/>
      <c r="AC595" s="116"/>
    </row>
    <row r="596" spans="1:29" ht="14.25" customHeight="1" x14ac:dyDescent="0.2">
      <c r="A596" s="116"/>
      <c r="B596" s="116"/>
      <c r="C596" s="116"/>
      <c r="D596" s="116"/>
      <c r="E596" s="116"/>
      <c r="F596" s="116"/>
      <c r="G596" s="116"/>
      <c r="H596" s="117"/>
      <c r="I596" s="116"/>
      <c r="J596" s="116"/>
      <c r="K596" s="116"/>
      <c r="L596" s="116"/>
      <c r="M596" s="116"/>
      <c r="N596" s="116"/>
      <c r="O596" s="116"/>
      <c r="P596" s="116"/>
      <c r="Q596" s="116"/>
      <c r="R596" s="116"/>
      <c r="S596" s="116"/>
      <c r="T596" s="116"/>
      <c r="U596" s="116"/>
      <c r="V596" s="116"/>
      <c r="W596" s="116"/>
      <c r="X596" s="116"/>
      <c r="Y596" s="116"/>
      <c r="Z596" s="116"/>
      <c r="AA596" s="116"/>
      <c r="AB596" s="116"/>
      <c r="AC596" s="116"/>
    </row>
    <row r="597" spans="1:29" ht="14.25" customHeight="1" x14ac:dyDescent="0.2">
      <c r="A597" s="116"/>
      <c r="B597" s="116"/>
      <c r="C597" s="116"/>
      <c r="D597" s="116"/>
      <c r="E597" s="116"/>
      <c r="F597" s="116"/>
      <c r="G597" s="116"/>
      <c r="H597" s="117"/>
      <c r="I597" s="116"/>
      <c r="J597" s="116"/>
      <c r="K597" s="116"/>
      <c r="L597" s="116"/>
      <c r="M597" s="116"/>
      <c r="N597" s="116"/>
      <c r="O597" s="116"/>
      <c r="P597" s="116"/>
      <c r="Q597" s="116"/>
      <c r="R597" s="116"/>
      <c r="S597" s="116"/>
      <c r="T597" s="116"/>
      <c r="U597" s="116"/>
      <c r="V597" s="116"/>
      <c r="W597" s="116"/>
      <c r="X597" s="116"/>
      <c r="Y597" s="116"/>
      <c r="Z597" s="116"/>
      <c r="AA597" s="116"/>
      <c r="AB597" s="116"/>
      <c r="AC597" s="116"/>
    </row>
    <row r="598" spans="1:29" ht="14.25" customHeight="1" x14ac:dyDescent="0.2">
      <c r="A598" s="116"/>
      <c r="B598" s="116"/>
      <c r="C598" s="116"/>
      <c r="D598" s="116"/>
      <c r="E598" s="116"/>
      <c r="F598" s="116"/>
      <c r="G598" s="116"/>
      <c r="H598" s="117"/>
      <c r="I598" s="116"/>
      <c r="J598" s="116"/>
      <c r="K598" s="116"/>
      <c r="L598" s="116"/>
      <c r="M598" s="116"/>
      <c r="N598" s="116"/>
      <c r="O598" s="116"/>
      <c r="P598" s="116"/>
      <c r="Q598" s="116"/>
      <c r="R598" s="116"/>
      <c r="S598" s="116"/>
      <c r="T598" s="116"/>
      <c r="U598" s="116"/>
      <c r="V598" s="116"/>
      <c r="W598" s="116"/>
      <c r="X598" s="116"/>
      <c r="Y598" s="116"/>
      <c r="Z598" s="116"/>
      <c r="AA598" s="116"/>
      <c r="AB598" s="116"/>
      <c r="AC598" s="116"/>
    </row>
    <row r="599" spans="1:29" ht="14.25" customHeight="1" x14ac:dyDescent="0.2">
      <c r="A599" s="116"/>
      <c r="B599" s="116"/>
      <c r="C599" s="116"/>
      <c r="D599" s="116"/>
      <c r="E599" s="116"/>
      <c r="F599" s="116"/>
      <c r="G599" s="116"/>
      <c r="H599" s="117"/>
      <c r="I599" s="116"/>
      <c r="J599" s="116"/>
      <c r="K599" s="116"/>
      <c r="L599" s="116"/>
      <c r="M599" s="116"/>
      <c r="N599" s="116"/>
      <c r="O599" s="116"/>
      <c r="P599" s="116"/>
      <c r="Q599" s="116"/>
      <c r="R599" s="116"/>
      <c r="S599" s="116"/>
      <c r="T599" s="116"/>
      <c r="U599" s="116"/>
      <c r="V599" s="116"/>
      <c r="W599" s="116"/>
      <c r="X599" s="116"/>
      <c r="Y599" s="116"/>
      <c r="Z599" s="116"/>
      <c r="AA599" s="116"/>
      <c r="AB599" s="116"/>
      <c r="AC599" s="116"/>
    </row>
    <row r="600" spans="1:29" ht="14.25" customHeight="1" x14ac:dyDescent="0.2">
      <c r="A600" s="116"/>
      <c r="B600" s="116"/>
      <c r="C600" s="116"/>
      <c r="D600" s="116"/>
      <c r="E600" s="116"/>
      <c r="F600" s="116"/>
      <c r="G600" s="116"/>
      <c r="H600" s="117"/>
      <c r="I600" s="116"/>
      <c r="J600" s="116"/>
      <c r="K600" s="116"/>
      <c r="L600" s="116"/>
      <c r="M600" s="116"/>
      <c r="N600" s="116"/>
      <c r="O600" s="116"/>
      <c r="P600" s="116"/>
      <c r="Q600" s="116"/>
      <c r="R600" s="116"/>
      <c r="S600" s="116"/>
      <c r="T600" s="116"/>
      <c r="U600" s="116"/>
      <c r="V600" s="116"/>
      <c r="W600" s="116"/>
      <c r="X600" s="116"/>
      <c r="Y600" s="116"/>
      <c r="Z600" s="116"/>
      <c r="AA600" s="116"/>
      <c r="AB600" s="116"/>
      <c r="AC600" s="116"/>
    </row>
    <row r="601" spans="1:29" ht="14.25" customHeight="1" x14ac:dyDescent="0.2">
      <c r="A601" s="116"/>
      <c r="B601" s="116"/>
      <c r="C601" s="116"/>
      <c r="D601" s="116"/>
      <c r="E601" s="116"/>
      <c r="F601" s="116"/>
      <c r="G601" s="116"/>
      <c r="H601" s="117"/>
      <c r="I601" s="116"/>
      <c r="J601" s="116"/>
      <c r="K601" s="116"/>
      <c r="L601" s="116"/>
      <c r="M601" s="116"/>
      <c r="N601" s="116"/>
      <c r="O601" s="116"/>
      <c r="P601" s="116"/>
      <c r="Q601" s="116"/>
      <c r="R601" s="116"/>
      <c r="S601" s="116"/>
      <c r="T601" s="116"/>
      <c r="U601" s="116"/>
      <c r="V601" s="116"/>
      <c r="W601" s="116"/>
      <c r="X601" s="116"/>
      <c r="Y601" s="116"/>
      <c r="Z601" s="116"/>
      <c r="AA601" s="116"/>
      <c r="AB601" s="116"/>
      <c r="AC601" s="116"/>
    </row>
    <row r="602" spans="1:29" ht="14.25" customHeight="1" x14ac:dyDescent="0.2">
      <c r="A602" s="116"/>
      <c r="B602" s="116"/>
      <c r="C602" s="116"/>
      <c r="D602" s="116"/>
      <c r="E602" s="116"/>
      <c r="F602" s="116"/>
      <c r="G602" s="116"/>
      <c r="H602" s="117"/>
      <c r="I602" s="116"/>
      <c r="J602" s="116"/>
      <c r="K602" s="116"/>
      <c r="L602" s="116"/>
      <c r="M602" s="116"/>
      <c r="N602" s="116"/>
      <c r="O602" s="116"/>
      <c r="P602" s="116"/>
      <c r="Q602" s="116"/>
      <c r="R602" s="116"/>
      <c r="S602" s="116"/>
      <c r="T602" s="116"/>
      <c r="U602" s="116"/>
      <c r="V602" s="116"/>
      <c r="W602" s="116"/>
      <c r="X602" s="116"/>
      <c r="Y602" s="116"/>
      <c r="Z602" s="116"/>
      <c r="AA602" s="116"/>
      <c r="AB602" s="116"/>
      <c r="AC602" s="116"/>
    </row>
    <row r="603" spans="1:29" ht="14.25" customHeight="1" x14ac:dyDescent="0.2">
      <c r="A603" s="116"/>
      <c r="B603" s="116"/>
      <c r="C603" s="116"/>
      <c r="D603" s="116"/>
      <c r="E603" s="116"/>
      <c r="F603" s="116"/>
      <c r="G603" s="116"/>
      <c r="H603" s="117"/>
      <c r="I603" s="116"/>
      <c r="J603" s="116"/>
      <c r="K603" s="116"/>
      <c r="L603" s="116"/>
      <c r="M603" s="116"/>
      <c r="N603" s="116"/>
      <c r="O603" s="116"/>
      <c r="P603" s="116"/>
      <c r="Q603" s="116"/>
      <c r="R603" s="116"/>
      <c r="S603" s="116"/>
      <c r="T603" s="116"/>
      <c r="U603" s="116"/>
      <c r="V603" s="116"/>
      <c r="W603" s="116"/>
      <c r="X603" s="116"/>
      <c r="Y603" s="116"/>
      <c r="Z603" s="116"/>
      <c r="AA603" s="116"/>
      <c r="AB603" s="116"/>
      <c r="AC603" s="116"/>
    </row>
    <row r="604" spans="1:29" ht="14.25" customHeight="1" x14ac:dyDescent="0.2">
      <c r="A604" s="116"/>
      <c r="B604" s="116"/>
      <c r="C604" s="116"/>
      <c r="D604" s="116"/>
      <c r="E604" s="116"/>
      <c r="F604" s="116"/>
      <c r="G604" s="116"/>
      <c r="H604" s="117"/>
      <c r="I604" s="116"/>
      <c r="J604" s="116"/>
      <c r="K604" s="116"/>
      <c r="L604" s="116"/>
      <c r="M604" s="116"/>
      <c r="N604" s="116"/>
      <c r="O604" s="116"/>
      <c r="P604" s="116"/>
      <c r="Q604" s="116"/>
      <c r="R604" s="116"/>
      <c r="S604" s="116"/>
      <c r="T604" s="116"/>
      <c r="U604" s="116"/>
      <c r="V604" s="116"/>
      <c r="W604" s="116"/>
      <c r="X604" s="116"/>
      <c r="Y604" s="116"/>
      <c r="Z604" s="116"/>
      <c r="AA604" s="116"/>
      <c r="AB604" s="116"/>
      <c r="AC604" s="116"/>
    </row>
    <row r="605" spans="1:29" ht="14.25" customHeight="1" x14ac:dyDescent="0.2">
      <c r="A605" s="116"/>
      <c r="B605" s="116"/>
      <c r="C605" s="116"/>
      <c r="D605" s="116"/>
      <c r="E605" s="116"/>
      <c r="F605" s="116"/>
      <c r="G605" s="116"/>
      <c r="H605" s="117"/>
      <c r="I605" s="116"/>
      <c r="J605" s="116"/>
      <c r="K605" s="116"/>
      <c r="L605" s="116"/>
      <c r="M605" s="116"/>
      <c r="N605" s="116"/>
      <c r="O605" s="116"/>
      <c r="P605" s="116"/>
      <c r="Q605" s="116"/>
      <c r="R605" s="116"/>
      <c r="S605" s="116"/>
      <c r="T605" s="116"/>
      <c r="U605" s="116"/>
      <c r="V605" s="116"/>
      <c r="W605" s="116"/>
      <c r="X605" s="116"/>
      <c r="Y605" s="116"/>
      <c r="Z605" s="116"/>
      <c r="AA605" s="116"/>
      <c r="AB605" s="116"/>
      <c r="AC605" s="116"/>
    </row>
    <row r="606" spans="1:29" ht="14.25" customHeight="1" x14ac:dyDescent="0.2">
      <c r="A606" s="116"/>
      <c r="B606" s="116"/>
      <c r="C606" s="116"/>
      <c r="D606" s="116"/>
      <c r="E606" s="116"/>
      <c r="F606" s="116"/>
      <c r="G606" s="116"/>
      <c r="H606" s="117"/>
      <c r="I606" s="116"/>
      <c r="J606" s="116"/>
      <c r="K606" s="116"/>
      <c r="L606" s="116"/>
      <c r="M606" s="116"/>
      <c r="N606" s="116"/>
      <c r="O606" s="116"/>
      <c r="P606" s="116"/>
      <c r="Q606" s="116"/>
      <c r="R606" s="116"/>
      <c r="S606" s="116"/>
      <c r="T606" s="116"/>
      <c r="U606" s="116"/>
      <c r="V606" s="116"/>
      <c r="W606" s="116"/>
      <c r="X606" s="116"/>
      <c r="Y606" s="116"/>
      <c r="Z606" s="116"/>
      <c r="AA606" s="116"/>
      <c r="AB606" s="116"/>
      <c r="AC606" s="116"/>
    </row>
    <row r="607" spans="1:29" ht="14.25" customHeight="1" x14ac:dyDescent="0.2">
      <c r="A607" s="116"/>
      <c r="B607" s="116"/>
      <c r="C607" s="116"/>
      <c r="D607" s="116"/>
      <c r="E607" s="116"/>
      <c r="F607" s="116"/>
      <c r="G607" s="116"/>
      <c r="H607" s="117"/>
      <c r="I607" s="116"/>
      <c r="J607" s="116"/>
      <c r="K607" s="116"/>
      <c r="L607" s="116"/>
      <c r="M607" s="116"/>
      <c r="N607" s="116"/>
      <c r="O607" s="116"/>
      <c r="P607" s="116"/>
      <c r="Q607" s="116"/>
      <c r="R607" s="116"/>
      <c r="S607" s="116"/>
      <c r="T607" s="116"/>
      <c r="U607" s="116"/>
      <c r="V607" s="116"/>
      <c r="W607" s="116"/>
      <c r="X607" s="116"/>
      <c r="Y607" s="116"/>
      <c r="Z607" s="116"/>
      <c r="AA607" s="116"/>
      <c r="AB607" s="116"/>
      <c r="AC607" s="116"/>
    </row>
    <row r="608" spans="1:29" ht="14.25" customHeight="1" x14ac:dyDescent="0.2">
      <c r="A608" s="116"/>
      <c r="B608" s="116"/>
      <c r="C608" s="116"/>
      <c r="D608" s="116"/>
      <c r="E608" s="116"/>
      <c r="F608" s="116"/>
      <c r="G608" s="116"/>
      <c r="H608" s="117"/>
      <c r="I608" s="116"/>
      <c r="J608" s="116"/>
      <c r="K608" s="116"/>
      <c r="L608" s="116"/>
      <c r="M608" s="116"/>
      <c r="N608" s="116"/>
      <c r="O608" s="116"/>
      <c r="P608" s="116"/>
      <c r="Q608" s="116"/>
      <c r="R608" s="116"/>
      <c r="S608" s="116"/>
      <c r="T608" s="116"/>
      <c r="U608" s="116"/>
      <c r="V608" s="116"/>
      <c r="W608" s="116"/>
      <c r="X608" s="116"/>
      <c r="Y608" s="116"/>
      <c r="Z608" s="116"/>
      <c r="AA608" s="116"/>
      <c r="AB608" s="116"/>
      <c r="AC608" s="116"/>
    </row>
    <row r="609" spans="1:29" ht="14.25" customHeight="1" x14ac:dyDescent="0.2">
      <c r="A609" s="116"/>
      <c r="B609" s="116"/>
      <c r="C609" s="116"/>
      <c r="D609" s="116"/>
      <c r="E609" s="116"/>
      <c r="F609" s="116"/>
      <c r="G609" s="116"/>
      <c r="H609" s="117"/>
      <c r="I609" s="116"/>
      <c r="J609" s="116"/>
      <c r="K609" s="116"/>
      <c r="L609" s="116"/>
      <c r="M609" s="116"/>
      <c r="N609" s="116"/>
      <c r="O609" s="116"/>
      <c r="P609" s="116"/>
      <c r="Q609" s="116"/>
      <c r="R609" s="116"/>
      <c r="S609" s="116"/>
      <c r="T609" s="116"/>
      <c r="U609" s="116"/>
      <c r="V609" s="116"/>
      <c r="W609" s="116"/>
      <c r="X609" s="116"/>
      <c r="Y609" s="116"/>
      <c r="Z609" s="116"/>
      <c r="AA609" s="116"/>
      <c r="AB609" s="116"/>
      <c r="AC609" s="116"/>
    </row>
    <row r="610" spans="1:29" ht="14.25" customHeight="1" x14ac:dyDescent="0.2">
      <c r="A610" s="116"/>
      <c r="B610" s="116"/>
      <c r="C610" s="116"/>
      <c r="D610" s="116"/>
      <c r="E610" s="116"/>
      <c r="F610" s="116"/>
      <c r="G610" s="116"/>
      <c r="H610" s="117"/>
      <c r="I610" s="116"/>
      <c r="J610" s="116"/>
      <c r="K610" s="116"/>
      <c r="L610" s="116"/>
      <c r="M610" s="116"/>
      <c r="N610" s="116"/>
      <c r="O610" s="116"/>
      <c r="P610" s="116"/>
      <c r="Q610" s="116"/>
      <c r="R610" s="116"/>
      <c r="S610" s="116"/>
      <c r="T610" s="116"/>
      <c r="U610" s="116"/>
      <c r="V610" s="116"/>
      <c r="W610" s="116"/>
      <c r="X610" s="116"/>
      <c r="Y610" s="116"/>
      <c r="Z610" s="116"/>
      <c r="AA610" s="116"/>
      <c r="AB610" s="116"/>
      <c r="AC610" s="116"/>
    </row>
    <row r="611" spans="1:29" ht="14.25" customHeight="1" x14ac:dyDescent="0.2">
      <c r="A611" s="116"/>
      <c r="B611" s="116"/>
      <c r="C611" s="116"/>
      <c r="D611" s="116"/>
      <c r="E611" s="116"/>
      <c r="F611" s="116"/>
      <c r="G611" s="116"/>
      <c r="H611" s="117"/>
      <c r="I611" s="116"/>
      <c r="J611" s="116"/>
      <c r="K611" s="116"/>
      <c r="L611" s="116"/>
      <c r="M611" s="116"/>
      <c r="N611" s="116"/>
      <c r="O611" s="116"/>
      <c r="P611" s="116"/>
      <c r="Q611" s="116"/>
      <c r="R611" s="116"/>
      <c r="S611" s="116"/>
      <c r="T611" s="116"/>
      <c r="U611" s="116"/>
      <c r="V611" s="116"/>
      <c r="W611" s="116"/>
      <c r="X611" s="116"/>
      <c r="Y611" s="116"/>
      <c r="Z611" s="116"/>
      <c r="AA611" s="116"/>
      <c r="AB611" s="116"/>
      <c r="AC611" s="116"/>
    </row>
    <row r="612" spans="1:29" ht="14.25" customHeight="1" x14ac:dyDescent="0.2">
      <c r="A612" s="116"/>
      <c r="B612" s="116"/>
      <c r="C612" s="116"/>
      <c r="D612" s="116"/>
      <c r="E612" s="116"/>
      <c r="F612" s="116"/>
      <c r="G612" s="116"/>
      <c r="H612" s="117"/>
      <c r="I612" s="116"/>
      <c r="J612" s="116"/>
      <c r="K612" s="116"/>
      <c r="L612" s="116"/>
      <c r="M612" s="116"/>
      <c r="N612" s="116"/>
      <c r="O612" s="116"/>
      <c r="P612" s="116"/>
      <c r="Q612" s="116"/>
      <c r="R612" s="116"/>
      <c r="S612" s="116"/>
      <c r="T612" s="116"/>
      <c r="U612" s="116"/>
      <c r="V612" s="116"/>
      <c r="W612" s="116"/>
      <c r="X612" s="116"/>
      <c r="Y612" s="116"/>
      <c r="Z612" s="116"/>
      <c r="AA612" s="116"/>
      <c r="AB612" s="116"/>
      <c r="AC612" s="116"/>
    </row>
    <row r="613" spans="1:29" ht="14.25" customHeight="1" x14ac:dyDescent="0.2">
      <c r="A613" s="116"/>
      <c r="B613" s="116"/>
      <c r="C613" s="116"/>
      <c r="D613" s="116"/>
      <c r="E613" s="116"/>
      <c r="F613" s="116"/>
      <c r="G613" s="116"/>
      <c r="H613" s="117"/>
      <c r="I613" s="116"/>
      <c r="J613" s="116"/>
      <c r="K613" s="116"/>
      <c r="L613" s="116"/>
      <c r="M613" s="116"/>
      <c r="N613" s="116"/>
      <c r="O613" s="116"/>
      <c r="P613" s="116"/>
      <c r="Q613" s="116"/>
      <c r="R613" s="116"/>
      <c r="S613" s="116"/>
      <c r="T613" s="116"/>
      <c r="U613" s="116"/>
      <c r="V613" s="116"/>
      <c r="W613" s="116"/>
      <c r="X613" s="116"/>
      <c r="Y613" s="116"/>
      <c r="Z613" s="116"/>
      <c r="AA613" s="116"/>
      <c r="AB613" s="116"/>
      <c r="AC613" s="116"/>
    </row>
    <row r="614" spans="1:29" ht="14.25" customHeight="1" x14ac:dyDescent="0.2">
      <c r="A614" s="116"/>
      <c r="B614" s="116"/>
      <c r="C614" s="116"/>
      <c r="D614" s="116"/>
      <c r="E614" s="116"/>
      <c r="F614" s="116"/>
      <c r="G614" s="116"/>
      <c r="H614" s="117"/>
      <c r="I614" s="116"/>
      <c r="J614" s="116"/>
      <c r="K614" s="116"/>
      <c r="L614" s="116"/>
      <c r="M614" s="116"/>
      <c r="N614" s="116"/>
      <c r="O614" s="116"/>
      <c r="P614" s="116"/>
      <c r="Q614" s="116"/>
      <c r="R614" s="116"/>
      <c r="S614" s="116"/>
      <c r="T614" s="116"/>
      <c r="U614" s="116"/>
      <c r="V614" s="116"/>
      <c r="W614" s="116"/>
      <c r="X614" s="116"/>
      <c r="Y614" s="116"/>
      <c r="Z614" s="116"/>
      <c r="AA614" s="116"/>
      <c r="AB614" s="116"/>
      <c r="AC614" s="116"/>
    </row>
    <row r="615" spans="1:29" ht="14.25" customHeight="1" x14ac:dyDescent="0.2">
      <c r="A615" s="116"/>
      <c r="B615" s="116"/>
      <c r="C615" s="116"/>
      <c r="D615" s="116"/>
      <c r="E615" s="116"/>
      <c r="F615" s="116"/>
      <c r="G615" s="116"/>
      <c r="H615" s="117"/>
      <c r="I615" s="116"/>
      <c r="J615" s="116"/>
      <c r="K615" s="116"/>
      <c r="L615" s="116"/>
      <c r="M615" s="116"/>
      <c r="N615" s="116"/>
      <c r="O615" s="116"/>
      <c r="P615" s="116"/>
      <c r="Q615" s="116"/>
      <c r="R615" s="116"/>
      <c r="S615" s="116"/>
      <c r="T615" s="116"/>
      <c r="U615" s="116"/>
      <c r="V615" s="116"/>
      <c r="W615" s="116"/>
      <c r="X615" s="116"/>
      <c r="Y615" s="116"/>
      <c r="Z615" s="116"/>
      <c r="AA615" s="116"/>
      <c r="AB615" s="116"/>
      <c r="AC615" s="116"/>
    </row>
    <row r="616" spans="1:29" ht="14.25" customHeight="1" x14ac:dyDescent="0.2">
      <c r="A616" s="116"/>
      <c r="B616" s="116"/>
      <c r="C616" s="116"/>
      <c r="D616" s="116"/>
      <c r="E616" s="116"/>
      <c r="F616" s="116"/>
      <c r="G616" s="116"/>
      <c r="H616" s="117"/>
      <c r="I616" s="116"/>
      <c r="J616" s="116"/>
      <c r="K616" s="116"/>
      <c r="L616" s="116"/>
      <c r="M616" s="116"/>
      <c r="N616" s="116"/>
      <c r="O616" s="116"/>
      <c r="P616" s="116"/>
      <c r="Q616" s="116"/>
      <c r="R616" s="116"/>
      <c r="S616" s="116"/>
      <c r="T616" s="116"/>
      <c r="U616" s="116"/>
      <c r="V616" s="116"/>
      <c r="W616" s="116"/>
      <c r="X616" s="116"/>
      <c r="Y616" s="116"/>
      <c r="Z616" s="116"/>
      <c r="AA616" s="116"/>
      <c r="AB616" s="116"/>
      <c r="AC616" s="116"/>
    </row>
    <row r="617" spans="1:29" ht="14.25" customHeight="1" x14ac:dyDescent="0.2">
      <c r="A617" s="116"/>
      <c r="B617" s="116"/>
      <c r="C617" s="116"/>
      <c r="D617" s="116"/>
      <c r="E617" s="116"/>
      <c r="F617" s="116"/>
      <c r="G617" s="116"/>
      <c r="H617" s="117"/>
      <c r="I617" s="116"/>
      <c r="J617" s="116"/>
      <c r="K617" s="116"/>
      <c r="L617" s="116"/>
      <c r="M617" s="116"/>
      <c r="N617" s="116"/>
      <c r="O617" s="116"/>
      <c r="P617" s="116"/>
      <c r="Q617" s="116"/>
      <c r="R617" s="116"/>
      <c r="S617" s="116"/>
      <c r="T617" s="116"/>
      <c r="U617" s="116"/>
      <c r="V617" s="116"/>
      <c r="W617" s="116"/>
      <c r="X617" s="116"/>
      <c r="Y617" s="116"/>
      <c r="Z617" s="116"/>
      <c r="AA617" s="116"/>
      <c r="AB617" s="116"/>
      <c r="AC617" s="116"/>
    </row>
    <row r="618" spans="1:29" ht="14.25" customHeight="1" x14ac:dyDescent="0.2">
      <c r="A618" s="116"/>
      <c r="B618" s="116"/>
      <c r="C618" s="116"/>
      <c r="D618" s="116"/>
      <c r="E618" s="116"/>
      <c r="F618" s="116"/>
      <c r="G618" s="116"/>
      <c r="H618" s="117"/>
      <c r="I618" s="116"/>
      <c r="J618" s="116"/>
      <c r="K618" s="116"/>
      <c r="L618" s="116"/>
      <c r="M618" s="116"/>
      <c r="N618" s="116"/>
      <c r="O618" s="116"/>
      <c r="P618" s="116"/>
      <c r="Q618" s="116"/>
      <c r="R618" s="116"/>
      <c r="S618" s="116"/>
      <c r="T618" s="116"/>
      <c r="U618" s="116"/>
      <c r="V618" s="116"/>
      <c r="W618" s="116"/>
      <c r="X618" s="116"/>
      <c r="Y618" s="116"/>
      <c r="Z618" s="116"/>
      <c r="AA618" s="116"/>
      <c r="AB618" s="116"/>
      <c r="AC618" s="116"/>
    </row>
    <row r="619" spans="1:29" ht="14.25" customHeight="1" x14ac:dyDescent="0.2">
      <c r="A619" s="116"/>
      <c r="B619" s="116"/>
      <c r="C619" s="116"/>
      <c r="D619" s="116"/>
      <c r="E619" s="116"/>
      <c r="F619" s="116"/>
      <c r="G619" s="116"/>
      <c r="H619" s="117"/>
      <c r="I619" s="116"/>
      <c r="J619" s="116"/>
      <c r="K619" s="116"/>
      <c r="L619" s="116"/>
      <c r="M619" s="116"/>
      <c r="N619" s="116"/>
      <c r="O619" s="116"/>
      <c r="P619" s="116"/>
      <c r="Q619" s="116"/>
      <c r="R619" s="116"/>
      <c r="S619" s="116"/>
      <c r="T619" s="116"/>
      <c r="U619" s="116"/>
      <c r="V619" s="116"/>
      <c r="W619" s="116"/>
      <c r="X619" s="116"/>
      <c r="Y619" s="116"/>
      <c r="Z619" s="116"/>
      <c r="AA619" s="116"/>
      <c r="AB619" s="116"/>
      <c r="AC619" s="116"/>
    </row>
    <row r="620" spans="1:29" ht="14.25" customHeight="1" x14ac:dyDescent="0.2">
      <c r="A620" s="116"/>
      <c r="B620" s="116"/>
      <c r="C620" s="116"/>
      <c r="D620" s="116"/>
      <c r="E620" s="116"/>
      <c r="F620" s="116"/>
      <c r="G620" s="116"/>
      <c r="H620" s="117"/>
      <c r="I620" s="116"/>
      <c r="J620" s="116"/>
      <c r="K620" s="116"/>
      <c r="L620" s="116"/>
      <c r="M620" s="116"/>
      <c r="N620" s="116"/>
      <c r="O620" s="116"/>
      <c r="P620" s="116"/>
      <c r="Q620" s="116"/>
      <c r="R620" s="116"/>
      <c r="S620" s="116"/>
      <c r="T620" s="116"/>
      <c r="U620" s="116"/>
      <c r="V620" s="116"/>
      <c r="W620" s="116"/>
      <c r="X620" s="116"/>
      <c r="Y620" s="116"/>
      <c r="Z620" s="116"/>
      <c r="AA620" s="116"/>
      <c r="AB620" s="116"/>
      <c r="AC620" s="116"/>
    </row>
    <row r="621" spans="1:29" ht="14.25" customHeight="1" x14ac:dyDescent="0.2">
      <c r="A621" s="116"/>
      <c r="B621" s="116"/>
      <c r="C621" s="116"/>
      <c r="D621" s="116"/>
      <c r="E621" s="116"/>
      <c r="F621" s="116"/>
      <c r="G621" s="116"/>
      <c r="H621" s="117"/>
      <c r="I621" s="116"/>
      <c r="J621" s="116"/>
      <c r="K621" s="116"/>
      <c r="L621" s="116"/>
      <c r="M621" s="116"/>
      <c r="N621" s="116"/>
      <c r="O621" s="116"/>
      <c r="P621" s="116"/>
      <c r="Q621" s="116"/>
      <c r="R621" s="116"/>
      <c r="S621" s="116"/>
      <c r="T621" s="116"/>
      <c r="U621" s="116"/>
      <c r="V621" s="116"/>
      <c r="W621" s="116"/>
      <c r="X621" s="116"/>
      <c r="Y621" s="116"/>
      <c r="Z621" s="116"/>
      <c r="AA621" s="116"/>
      <c r="AB621" s="116"/>
      <c r="AC621" s="116"/>
    </row>
    <row r="622" spans="1:29" ht="14.25" customHeight="1" x14ac:dyDescent="0.2">
      <c r="A622" s="116"/>
      <c r="B622" s="116"/>
      <c r="C622" s="116"/>
      <c r="D622" s="116"/>
      <c r="E622" s="116"/>
      <c r="F622" s="116"/>
      <c r="G622" s="116"/>
      <c r="H622" s="117"/>
      <c r="I622" s="116"/>
      <c r="J622" s="116"/>
      <c r="K622" s="116"/>
      <c r="L622" s="116"/>
      <c r="M622" s="116"/>
      <c r="N622" s="116"/>
      <c r="O622" s="116"/>
      <c r="P622" s="116"/>
      <c r="Q622" s="116"/>
      <c r="R622" s="116"/>
      <c r="S622" s="116"/>
      <c r="T622" s="116"/>
      <c r="U622" s="116"/>
      <c r="V622" s="116"/>
      <c r="W622" s="116"/>
      <c r="X622" s="116"/>
      <c r="Y622" s="116"/>
      <c r="Z622" s="116"/>
      <c r="AA622" s="116"/>
      <c r="AB622" s="116"/>
      <c r="AC622" s="116"/>
    </row>
    <row r="623" spans="1:29" ht="14.25" customHeight="1" x14ac:dyDescent="0.2">
      <c r="A623" s="116"/>
      <c r="B623" s="116"/>
      <c r="C623" s="116"/>
      <c r="D623" s="116"/>
      <c r="E623" s="116"/>
      <c r="F623" s="116"/>
      <c r="G623" s="116"/>
      <c r="H623" s="117"/>
      <c r="I623" s="116"/>
      <c r="J623" s="116"/>
      <c r="K623" s="116"/>
      <c r="L623" s="116"/>
      <c r="M623" s="116"/>
      <c r="N623" s="116"/>
      <c r="O623" s="116"/>
      <c r="P623" s="116"/>
      <c r="Q623" s="116"/>
      <c r="R623" s="116"/>
      <c r="S623" s="116"/>
      <c r="T623" s="116"/>
      <c r="U623" s="116"/>
      <c r="V623" s="116"/>
      <c r="W623" s="116"/>
      <c r="X623" s="116"/>
      <c r="Y623" s="116"/>
      <c r="Z623" s="116"/>
      <c r="AA623" s="116"/>
      <c r="AB623" s="116"/>
      <c r="AC623" s="116"/>
    </row>
    <row r="624" spans="1:29" ht="14.25" customHeight="1" x14ac:dyDescent="0.2">
      <c r="A624" s="116"/>
      <c r="B624" s="116"/>
      <c r="C624" s="116"/>
      <c r="D624" s="116"/>
      <c r="E624" s="116"/>
      <c r="F624" s="116"/>
      <c r="G624" s="116"/>
      <c r="H624" s="117"/>
      <c r="I624" s="116"/>
      <c r="J624" s="116"/>
      <c r="K624" s="116"/>
      <c r="L624" s="116"/>
      <c r="M624" s="116"/>
      <c r="N624" s="116"/>
      <c r="O624" s="116"/>
      <c r="P624" s="116"/>
      <c r="Q624" s="116"/>
      <c r="R624" s="116"/>
      <c r="S624" s="116"/>
      <c r="T624" s="116"/>
      <c r="U624" s="116"/>
      <c r="V624" s="116"/>
      <c r="W624" s="116"/>
      <c r="X624" s="116"/>
      <c r="Y624" s="116"/>
      <c r="Z624" s="116"/>
      <c r="AA624" s="116"/>
      <c r="AB624" s="116"/>
      <c r="AC624" s="116"/>
    </row>
    <row r="625" spans="1:29" ht="14.25" customHeight="1" x14ac:dyDescent="0.2">
      <c r="A625" s="116"/>
      <c r="B625" s="116"/>
      <c r="C625" s="116"/>
      <c r="D625" s="116"/>
      <c r="E625" s="116"/>
      <c r="F625" s="116"/>
      <c r="G625" s="116"/>
      <c r="H625" s="117"/>
      <c r="I625" s="116"/>
      <c r="J625" s="116"/>
      <c r="K625" s="116"/>
      <c r="L625" s="116"/>
      <c r="M625" s="116"/>
      <c r="N625" s="116"/>
      <c r="O625" s="116"/>
      <c r="P625" s="116"/>
      <c r="Q625" s="116"/>
      <c r="R625" s="116"/>
      <c r="S625" s="116"/>
      <c r="T625" s="116"/>
      <c r="U625" s="116"/>
      <c r="V625" s="116"/>
      <c r="W625" s="116"/>
      <c r="X625" s="116"/>
      <c r="Y625" s="116"/>
      <c r="Z625" s="116"/>
      <c r="AA625" s="116"/>
      <c r="AB625" s="116"/>
      <c r="AC625" s="116"/>
    </row>
    <row r="626" spans="1:29" ht="14.25" customHeight="1" x14ac:dyDescent="0.2">
      <c r="A626" s="116"/>
      <c r="B626" s="116"/>
      <c r="C626" s="116"/>
      <c r="D626" s="116"/>
      <c r="E626" s="116"/>
      <c r="F626" s="116"/>
      <c r="G626" s="116"/>
      <c r="H626" s="117"/>
      <c r="I626" s="116"/>
      <c r="J626" s="116"/>
      <c r="K626" s="116"/>
      <c r="L626" s="116"/>
      <c r="M626" s="116"/>
      <c r="N626" s="116"/>
      <c r="O626" s="116"/>
      <c r="P626" s="116"/>
      <c r="Q626" s="116"/>
      <c r="R626" s="116"/>
      <c r="S626" s="116"/>
      <c r="T626" s="116"/>
      <c r="U626" s="116"/>
      <c r="V626" s="116"/>
      <c r="W626" s="116"/>
      <c r="X626" s="116"/>
      <c r="Y626" s="116"/>
      <c r="Z626" s="116"/>
      <c r="AA626" s="116"/>
      <c r="AB626" s="116"/>
      <c r="AC626" s="116"/>
    </row>
    <row r="627" spans="1:29" ht="14.25" customHeight="1" x14ac:dyDescent="0.2">
      <c r="A627" s="116"/>
      <c r="B627" s="116"/>
      <c r="C627" s="116"/>
      <c r="D627" s="116"/>
      <c r="E627" s="116"/>
      <c r="F627" s="116"/>
      <c r="G627" s="116"/>
      <c r="H627" s="117"/>
      <c r="I627" s="116"/>
      <c r="J627" s="116"/>
      <c r="K627" s="116"/>
      <c r="L627" s="116"/>
      <c r="M627" s="116"/>
      <c r="N627" s="116"/>
      <c r="O627" s="116"/>
      <c r="P627" s="116"/>
      <c r="Q627" s="116"/>
      <c r="R627" s="116"/>
      <c r="S627" s="116"/>
      <c r="T627" s="116"/>
      <c r="U627" s="116"/>
      <c r="V627" s="116"/>
      <c r="W627" s="116"/>
      <c r="X627" s="116"/>
      <c r="Y627" s="116"/>
      <c r="Z627" s="116"/>
      <c r="AA627" s="116"/>
      <c r="AB627" s="116"/>
      <c r="AC627" s="116"/>
    </row>
    <row r="628" spans="1:29" ht="14.25" customHeight="1" x14ac:dyDescent="0.2">
      <c r="A628" s="116"/>
      <c r="B628" s="116"/>
      <c r="C628" s="116"/>
      <c r="D628" s="116"/>
      <c r="E628" s="116"/>
      <c r="F628" s="116"/>
      <c r="G628" s="116"/>
      <c r="H628" s="117"/>
      <c r="I628" s="116"/>
      <c r="J628" s="116"/>
      <c r="K628" s="116"/>
      <c r="L628" s="116"/>
      <c r="M628" s="116"/>
      <c r="N628" s="116"/>
      <c r="O628" s="116"/>
      <c r="P628" s="116"/>
      <c r="Q628" s="116"/>
      <c r="R628" s="116"/>
      <c r="S628" s="116"/>
      <c r="T628" s="116"/>
      <c r="U628" s="116"/>
      <c r="V628" s="116"/>
      <c r="W628" s="116"/>
      <c r="X628" s="116"/>
      <c r="Y628" s="116"/>
      <c r="Z628" s="116"/>
      <c r="AA628" s="116"/>
      <c r="AB628" s="116"/>
      <c r="AC628" s="116"/>
    </row>
    <row r="629" spans="1:29" ht="14.25" customHeight="1" x14ac:dyDescent="0.2">
      <c r="A629" s="116"/>
      <c r="B629" s="116"/>
      <c r="C629" s="116"/>
      <c r="D629" s="116"/>
      <c r="E629" s="116"/>
      <c r="F629" s="116"/>
      <c r="G629" s="116"/>
      <c r="H629" s="117"/>
      <c r="I629" s="116"/>
      <c r="J629" s="116"/>
      <c r="K629" s="116"/>
      <c r="L629" s="116"/>
      <c r="M629" s="116"/>
      <c r="N629" s="116"/>
      <c r="O629" s="116"/>
      <c r="P629" s="116"/>
      <c r="Q629" s="116"/>
      <c r="R629" s="116"/>
      <c r="S629" s="116"/>
      <c r="T629" s="116"/>
      <c r="U629" s="116"/>
      <c r="V629" s="116"/>
      <c r="W629" s="116"/>
      <c r="X629" s="116"/>
      <c r="Y629" s="116"/>
      <c r="Z629" s="116"/>
      <c r="AA629" s="116"/>
      <c r="AB629" s="116"/>
      <c r="AC629" s="116"/>
    </row>
    <row r="630" spans="1:29" ht="14.25" customHeight="1" x14ac:dyDescent="0.2">
      <c r="A630" s="116"/>
      <c r="B630" s="116"/>
      <c r="C630" s="116"/>
      <c r="D630" s="116"/>
      <c r="E630" s="116"/>
      <c r="F630" s="116"/>
      <c r="G630" s="116"/>
      <c r="H630" s="117"/>
      <c r="I630" s="116"/>
      <c r="J630" s="116"/>
      <c r="K630" s="116"/>
      <c r="L630" s="116"/>
      <c r="M630" s="116"/>
      <c r="N630" s="116"/>
      <c r="O630" s="116"/>
      <c r="P630" s="116"/>
      <c r="Q630" s="116"/>
      <c r="R630" s="116"/>
      <c r="S630" s="116"/>
      <c r="T630" s="116"/>
      <c r="U630" s="116"/>
      <c r="V630" s="116"/>
      <c r="W630" s="116"/>
      <c r="X630" s="116"/>
      <c r="Y630" s="116"/>
      <c r="Z630" s="116"/>
      <c r="AA630" s="116"/>
      <c r="AB630" s="116"/>
      <c r="AC630" s="116"/>
    </row>
    <row r="631" spans="1:29" ht="14.25" customHeight="1" x14ac:dyDescent="0.2">
      <c r="A631" s="116"/>
      <c r="B631" s="116"/>
      <c r="C631" s="116"/>
      <c r="D631" s="116"/>
      <c r="E631" s="116"/>
      <c r="F631" s="116"/>
      <c r="G631" s="116"/>
      <c r="H631" s="117"/>
      <c r="I631" s="116"/>
      <c r="J631" s="116"/>
      <c r="K631" s="116"/>
      <c r="L631" s="116"/>
      <c r="M631" s="116"/>
      <c r="N631" s="116"/>
      <c r="O631" s="116"/>
      <c r="P631" s="116"/>
      <c r="Q631" s="116"/>
      <c r="R631" s="116"/>
      <c r="S631" s="116"/>
      <c r="T631" s="116"/>
      <c r="U631" s="116"/>
      <c r="V631" s="116"/>
      <c r="W631" s="116"/>
      <c r="X631" s="116"/>
      <c r="Y631" s="116"/>
      <c r="Z631" s="116"/>
      <c r="AA631" s="116"/>
      <c r="AB631" s="116"/>
      <c r="AC631" s="116"/>
    </row>
    <row r="632" spans="1:29" ht="14.25" customHeight="1" x14ac:dyDescent="0.2">
      <c r="A632" s="116"/>
      <c r="B632" s="116"/>
      <c r="C632" s="116"/>
      <c r="D632" s="116"/>
      <c r="E632" s="116"/>
      <c r="F632" s="116"/>
      <c r="G632" s="116"/>
      <c r="H632" s="117"/>
      <c r="I632" s="116"/>
      <c r="J632" s="116"/>
      <c r="K632" s="116"/>
      <c r="L632" s="116"/>
      <c r="M632" s="116"/>
      <c r="N632" s="116"/>
      <c r="O632" s="116"/>
      <c r="P632" s="116"/>
      <c r="Q632" s="116"/>
      <c r="R632" s="116"/>
      <c r="S632" s="116"/>
      <c r="T632" s="116"/>
      <c r="U632" s="116"/>
      <c r="V632" s="116"/>
      <c r="W632" s="116"/>
      <c r="X632" s="116"/>
      <c r="Y632" s="116"/>
      <c r="Z632" s="116"/>
      <c r="AA632" s="116"/>
      <c r="AB632" s="116"/>
      <c r="AC632" s="116"/>
    </row>
    <row r="633" spans="1:29" ht="14.25" customHeight="1" x14ac:dyDescent="0.2">
      <c r="A633" s="116"/>
      <c r="B633" s="116"/>
      <c r="C633" s="116"/>
      <c r="D633" s="116"/>
      <c r="E633" s="116"/>
      <c r="F633" s="116"/>
      <c r="G633" s="116"/>
      <c r="H633" s="117"/>
      <c r="I633" s="116"/>
      <c r="J633" s="116"/>
      <c r="K633" s="116"/>
      <c r="L633" s="116"/>
      <c r="M633" s="116"/>
      <c r="N633" s="116"/>
      <c r="O633" s="116"/>
      <c r="P633" s="116"/>
      <c r="Q633" s="116"/>
      <c r="R633" s="116"/>
      <c r="S633" s="116"/>
      <c r="T633" s="116"/>
      <c r="U633" s="116"/>
      <c r="V633" s="116"/>
      <c r="W633" s="116"/>
      <c r="X633" s="116"/>
      <c r="Y633" s="116"/>
      <c r="Z633" s="116"/>
      <c r="AA633" s="116"/>
      <c r="AB633" s="116"/>
      <c r="AC633" s="116"/>
    </row>
    <row r="634" spans="1:29" ht="14.25" customHeight="1" x14ac:dyDescent="0.2">
      <c r="A634" s="116"/>
      <c r="B634" s="116"/>
      <c r="C634" s="116"/>
      <c r="D634" s="116"/>
      <c r="E634" s="116"/>
      <c r="F634" s="116"/>
      <c r="G634" s="116"/>
      <c r="H634" s="117"/>
      <c r="I634" s="116"/>
      <c r="J634" s="116"/>
      <c r="K634" s="116"/>
      <c r="L634" s="116"/>
      <c r="M634" s="116"/>
      <c r="N634" s="116"/>
      <c r="O634" s="116"/>
      <c r="P634" s="116"/>
      <c r="Q634" s="116"/>
      <c r="R634" s="116"/>
      <c r="S634" s="116"/>
      <c r="T634" s="116"/>
      <c r="U634" s="116"/>
      <c r="V634" s="116"/>
      <c r="W634" s="116"/>
      <c r="X634" s="116"/>
      <c r="Y634" s="116"/>
      <c r="Z634" s="116"/>
      <c r="AA634" s="116"/>
      <c r="AB634" s="116"/>
      <c r="AC634" s="116"/>
    </row>
    <row r="635" spans="1:29" ht="14.25" customHeight="1" x14ac:dyDescent="0.2">
      <c r="A635" s="116"/>
      <c r="B635" s="116"/>
      <c r="C635" s="116"/>
      <c r="D635" s="116"/>
      <c r="E635" s="116"/>
      <c r="F635" s="116"/>
      <c r="G635" s="116"/>
      <c r="H635" s="117"/>
      <c r="I635" s="116"/>
      <c r="J635" s="116"/>
      <c r="K635" s="116"/>
      <c r="L635" s="116"/>
      <c r="M635" s="116"/>
      <c r="N635" s="116"/>
      <c r="O635" s="116"/>
      <c r="P635" s="116"/>
      <c r="Q635" s="116"/>
      <c r="R635" s="116"/>
      <c r="S635" s="116"/>
      <c r="T635" s="116"/>
      <c r="U635" s="116"/>
      <c r="V635" s="116"/>
      <c r="W635" s="116"/>
      <c r="X635" s="116"/>
      <c r="Y635" s="116"/>
      <c r="Z635" s="116"/>
      <c r="AA635" s="116"/>
      <c r="AB635" s="116"/>
      <c r="AC635" s="116"/>
    </row>
    <row r="636" spans="1:29" ht="14.25" customHeight="1" x14ac:dyDescent="0.2">
      <c r="A636" s="116"/>
      <c r="B636" s="116"/>
      <c r="C636" s="116"/>
      <c r="D636" s="116"/>
      <c r="E636" s="116"/>
      <c r="F636" s="116"/>
      <c r="G636" s="116"/>
      <c r="H636" s="117"/>
      <c r="I636" s="116"/>
      <c r="J636" s="116"/>
      <c r="K636" s="116"/>
      <c r="L636" s="116"/>
      <c r="M636" s="116"/>
      <c r="N636" s="116"/>
      <c r="O636" s="116"/>
      <c r="P636" s="116"/>
      <c r="Q636" s="116"/>
      <c r="R636" s="116"/>
      <c r="S636" s="116"/>
      <c r="T636" s="116"/>
      <c r="U636" s="116"/>
      <c r="V636" s="116"/>
      <c r="W636" s="116"/>
      <c r="X636" s="116"/>
      <c r="Y636" s="116"/>
      <c r="Z636" s="116"/>
      <c r="AA636" s="116"/>
      <c r="AB636" s="116"/>
      <c r="AC636" s="116"/>
    </row>
    <row r="637" spans="1:29" ht="14.25" customHeight="1" x14ac:dyDescent="0.2">
      <c r="A637" s="116"/>
      <c r="B637" s="116"/>
      <c r="C637" s="116"/>
      <c r="D637" s="116"/>
      <c r="E637" s="116"/>
      <c r="F637" s="116"/>
      <c r="G637" s="116"/>
      <c r="H637" s="117"/>
      <c r="I637" s="116"/>
      <c r="J637" s="116"/>
      <c r="K637" s="116"/>
      <c r="L637" s="116"/>
      <c r="M637" s="116"/>
      <c r="N637" s="116"/>
      <c r="O637" s="116"/>
      <c r="P637" s="116"/>
      <c r="Q637" s="116"/>
      <c r="R637" s="116"/>
      <c r="S637" s="116"/>
      <c r="T637" s="116"/>
      <c r="U637" s="116"/>
      <c r="V637" s="116"/>
      <c r="W637" s="116"/>
      <c r="X637" s="116"/>
      <c r="Y637" s="116"/>
      <c r="Z637" s="116"/>
      <c r="AA637" s="116"/>
      <c r="AB637" s="116"/>
      <c r="AC637" s="116"/>
    </row>
    <row r="638" spans="1:29" ht="14.25" customHeight="1" x14ac:dyDescent="0.2">
      <c r="A638" s="116"/>
      <c r="B638" s="116"/>
      <c r="C638" s="116"/>
      <c r="D638" s="116"/>
      <c r="E638" s="116"/>
      <c r="F638" s="116"/>
      <c r="G638" s="116"/>
      <c r="H638" s="117"/>
      <c r="I638" s="116"/>
      <c r="J638" s="116"/>
      <c r="K638" s="116"/>
      <c r="L638" s="116"/>
      <c r="M638" s="116"/>
      <c r="N638" s="116"/>
      <c r="O638" s="116"/>
      <c r="P638" s="116"/>
      <c r="Q638" s="116"/>
      <c r="R638" s="116"/>
      <c r="S638" s="116"/>
      <c r="T638" s="116"/>
      <c r="U638" s="116"/>
      <c r="V638" s="116"/>
      <c r="W638" s="116"/>
      <c r="X638" s="116"/>
      <c r="Y638" s="116"/>
      <c r="Z638" s="116"/>
      <c r="AA638" s="116"/>
      <c r="AB638" s="116"/>
      <c r="AC638" s="116"/>
    </row>
    <row r="639" spans="1:29" ht="14.25" customHeight="1" x14ac:dyDescent="0.2">
      <c r="A639" s="116"/>
      <c r="B639" s="116"/>
      <c r="C639" s="116"/>
      <c r="D639" s="116"/>
      <c r="E639" s="116"/>
      <c r="F639" s="116"/>
      <c r="G639" s="116"/>
      <c r="H639" s="117"/>
      <c r="I639" s="116"/>
      <c r="J639" s="116"/>
      <c r="K639" s="116"/>
      <c r="L639" s="116"/>
      <c r="M639" s="116"/>
      <c r="N639" s="116"/>
      <c r="O639" s="116"/>
      <c r="P639" s="116"/>
      <c r="Q639" s="116"/>
      <c r="R639" s="116"/>
      <c r="S639" s="116"/>
      <c r="T639" s="116"/>
      <c r="U639" s="116"/>
      <c r="V639" s="116"/>
      <c r="W639" s="116"/>
      <c r="X639" s="116"/>
      <c r="Y639" s="116"/>
      <c r="Z639" s="116"/>
      <c r="AA639" s="116"/>
      <c r="AB639" s="116"/>
      <c r="AC639" s="116"/>
    </row>
    <row r="640" spans="1:29" ht="14.25" customHeight="1" x14ac:dyDescent="0.2">
      <c r="A640" s="116"/>
      <c r="B640" s="116"/>
      <c r="C640" s="116"/>
      <c r="D640" s="116"/>
      <c r="E640" s="116"/>
      <c r="F640" s="116"/>
      <c r="G640" s="116"/>
      <c r="H640" s="117"/>
      <c r="I640" s="116"/>
      <c r="J640" s="116"/>
      <c r="K640" s="116"/>
      <c r="L640" s="116"/>
      <c r="M640" s="116"/>
      <c r="N640" s="116"/>
      <c r="O640" s="116"/>
      <c r="P640" s="116"/>
      <c r="Q640" s="116"/>
      <c r="R640" s="116"/>
      <c r="S640" s="116"/>
      <c r="T640" s="116"/>
      <c r="U640" s="116"/>
      <c r="V640" s="116"/>
      <c r="W640" s="116"/>
      <c r="X640" s="116"/>
      <c r="Y640" s="116"/>
      <c r="Z640" s="116"/>
      <c r="AA640" s="116"/>
      <c r="AB640" s="116"/>
      <c r="AC640" s="116"/>
    </row>
    <row r="641" spans="1:29" ht="14.25" customHeight="1" x14ac:dyDescent="0.2">
      <c r="A641" s="116"/>
      <c r="B641" s="116"/>
      <c r="C641" s="116"/>
      <c r="D641" s="116"/>
      <c r="E641" s="116"/>
      <c r="F641" s="116"/>
      <c r="G641" s="116"/>
      <c r="H641" s="117"/>
      <c r="I641" s="116"/>
      <c r="J641" s="116"/>
      <c r="K641" s="116"/>
      <c r="L641" s="116"/>
      <c r="M641" s="116"/>
      <c r="N641" s="116"/>
      <c r="O641" s="116"/>
      <c r="P641" s="116"/>
      <c r="Q641" s="116"/>
      <c r="R641" s="116"/>
      <c r="S641" s="116"/>
      <c r="T641" s="116"/>
      <c r="U641" s="116"/>
      <c r="V641" s="116"/>
      <c r="W641" s="116"/>
      <c r="X641" s="116"/>
      <c r="Y641" s="116"/>
      <c r="Z641" s="116"/>
      <c r="AA641" s="116"/>
      <c r="AB641" s="116"/>
      <c r="AC641" s="116"/>
    </row>
    <row r="642" spans="1:29" ht="14.25" customHeight="1" x14ac:dyDescent="0.2">
      <c r="A642" s="116"/>
      <c r="B642" s="116"/>
      <c r="C642" s="116"/>
      <c r="D642" s="116"/>
      <c r="E642" s="116"/>
      <c r="F642" s="116"/>
      <c r="G642" s="116"/>
      <c r="H642" s="117"/>
      <c r="I642" s="116"/>
      <c r="J642" s="116"/>
      <c r="K642" s="116"/>
      <c r="L642" s="116"/>
      <c r="M642" s="116"/>
      <c r="N642" s="116"/>
      <c r="O642" s="116"/>
      <c r="P642" s="116"/>
      <c r="Q642" s="116"/>
      <c r="R642" s="116"/>
      <c r="S642" s="116"/>
      <c r="T642" s="116"/>
      <c r="U642" s="116"/>
      <c r="V642" s="116"/>
      <c r="W642" s="116"/>
      <c r="X642" s="116"/>
      <c r="Y642" s="116"/>
      <c r="Z642" s="116"/>
      <c r="AA642" s="116"/>
      <c r="AB642" s="116"/>
      <c r="AC642" s="116"/>
    </row>
    <row r="643" spans="1:29" ht="14.25" customHeight="1" x14ac:dyDescent="0.2">
      <c r="A643" s="116"/>
      <c r="B643" s="116"/>
      <c r="C643" s="116"/>
      <c r="D643" s="116"/>
      <c r="E643" s="116"/>
      <c r="F643" s="116"/>
      <c r="G643" s="116"/>
      <c r="H643" s="117"/>
      <c r="I643" s="116"/>
      <c r="J643" s="116"/>
      <c r="K643" s="116"/>
      <c r="L643" s="116"/>
      <c r="M643" s="116"/>
      <c r="N643" s="116"/>
      <c r="O643" s="116"/>
      <c r="P643" s="116"/>
      <c r="Q643" s="116"/>
      <c r="R643" s="116"/>
      <c r="S643" s="116"/>
      <c r="T643" s="116"/>
      <c r="U643" s="116"/>
      <c r="V643" s="116"/>
      <c r="W643" s="116"/>
      <c r="X643" s="116"/>
      <c r="Y643" s="116"/>
      <c r="Z643" s="116"/>
      <c r="AA643" s="116"/>
      <c r="AB643" s="116"/>
      <c r="AC643" s="116"/>
    </row>
    <row r="644" spans="1:29" ht="14.25" customHeight="1" x14ac:dyDescent="0.2">
      <c r="A644" s="116"/>
      <c r="B644" s="116"/>
      <c r="C644" s="116"/>
      <c r="D644" s="116"/>
      <c r="E644" s="116"/>
      <c r="F644" s="116"/>
      <c r="G644" s="116"/>
      <c r="H644" s="117"/>
      <c r="I644" s="116"/>
      <c r="J644" s="116"/>
      <c r="K644" s="116"/>
      <c r="L644" s="116"/>
      <c r="M644" s="116"/>
      <c r="N644" s="116"/>
      <c r="O644" s="116"/>
      <c r="P644" s="116"/>
      <c r="Q644" s="116"/>
      <c r="R644" s="116"/>
      <c r="S644" s="116"/>
      <c r="T644" s="116"/>
      <c r="U644" s="116"/>
      <c r="V644" s="116"/>
      <c r="W644" s="116"/>
      <c r="X644" s="116"/>
      <c r="Y644" s="116"/>
      <c r="Z644" s="116"/>
      <c r="AA644" s="116"/>
      <c r="AB644" s="116"/>
      <c r="AC644" s="116"/>
    </row>
    <row r="645" spans="1:29" ht="14.25" customHeight="1" x14ac:dyDescent="0.2">
      <c r="A645" s="116"/>
      <c r="B645" s="116"/>
      <c r="C645" s="116"/>
      <c r="D645" s="116"/>
      <c r="E645" s="116"/>
      <c r="F645" s="116"/>
      <c r="G645" s="116"/>
      <c r="H645" s="117"/>
      <c r="I645" s="116"/>
      <c r="J645" s="116"/>
      <c r="K645" s="116"/>
      <c r="L645" s="116"/>
      <c r="M645" s="116"/>
      <c r="N645" s="116"/>
      <c r="O645" s="116"/>
      <c r="P645" s="116"/>
      <c r="Q645" s="116"/>
      <c r="R645" s="116"/>
      <c r="S645" s="116"/>
      <c r="T645" s="116"/>
      <c r="U645" s="116"/>
      <c r="V645" s="116"/>
      <c r="W645" s="116"/>
      <c r="X645" s="116"/>
      <c r="Y645" s="116"/>
      <c r="Z645" s="116"/>
      <c r="AA645" s="116"/>
      <c r="AB645" s="116"/>
      <c r="AC645" s="116"/>
    </row>
    <row r="646" spans="1:29" ht="14.25" customHeight="1" x14ac:dyDescent="0.2">
      <c r="A646" s="116"/>
      <c r="B646" s="116"/>
      <c r="C646" s="116"/>
      <c r="D646" s="116"/>
      <c r="E646" s="116"/>
      <c r="F646" s="116"/>
      <c r="G646" s="116"/>
      <c r="H646" s="117"/>
      <c r="I646" s="116"/>
      <c r="J646" s="116"/>
      <c r="K646" s="116"/>
      <c r="L646" s="116"/>
      <c r="M646" s="116"/>
      <c r="N646" s="116"/>
      <c r="O646" s="116"/>
      <c r="P646" s="116"/>
      <c r="Q646" s="116"/>
      <c r="R646" s="116"/>
      <c r="S646" s="116"/>
      <c r="T646" s="116"/>
      <c r="U646" s="116"/>
      <c r="V646" s="116"/>
      <c r="W646" s="116"/>
      <c r="X646" s="116"/>
      <c r="Y646" s="116"/>
      <c r="Z646" s="116"/>
      <c r="AA646" s="116"/>
      <c r="AB646" s="116"/>
      <c r="AC646" s="116"/>
    </row>
    <row r="647" spans="1:29" ht="14.25" customHeight="1" x14ac:dyDescent="0.2">
      <c r="A647" s="116"/>
      <c r="B647" s="116"/>
      <c r="C647" s="116"/>
      <c r="D647" s="116"/>
      <c r="E647" s="116"/>
      <c r="F647" s="116"/>
      <c r="G647" s="116"/>
      <c r="H647" s="117"/>
      <c r="I647" s="116"/>
      <c r="J647" s="116"/>
      <c r="K647" s="116"/>
      <c r="L647" s="116"/>
      <c r="M647" s="116"/>
      <c r="N647" s="116"/>
      <c r="O647" s="116"/>
      <c r="P647" s="116"/>
      <c r="Q647" s="116"/>
      <c r="R647" s="116"/>
      <c r="S647" s="116"/>
      <c r="T647" s="116"/>
      <c r="U647" s="116"/>
      <c r="V647" s="116"/>
      <c r="W647" s="116"/>
      <c r="X647" s="116"/>
      <c r="Y647" s="116"/>
      <c r="Z647" s="116"/>
      <c r="AA647" s="116"/>
      <c r="AB647" s="116"/>
      <c r="AC647" s="116"/>
    </row>
    <row r="648" spans="1:29" ht="14.25" customHeight="1" x14ac:dyDescent="0.2">
      <c r="A648" s="116"/>
      <c r="B648" s="116"/>
      <c r="C648" s="116"/>
      <c r="D648" s="116"/>
      <c r="E648" s="116"/>
      <c r="F648" s="116"/>
      <c r="G648" s="116"/>
      <c r="H648" s="117"/>
      <c r="I648" s="116"/>
      <c r="J648" s="116"/>
      <c r="K648" s="116"/>
      <c r="L648" s="116"/>
      <c r="M648" s="116"/>
      <c r="N648" s="116"/>
      <c r="O648" s="116"/>
      <c r="P648" s="116"/>
      <c r="Q648" s="116"/>
      <c r="R648" s="116"/>
      <c r="S648" s="116"/>
      <c r="T648" s="116"/>
      <c r="U648" s="116"/>
      <c r="V648" s="116"/>
      <c r="W648" s="116"/>
      <c r="X648" s="116"/>
      <c r="Y648" s="116"/>
      <c r="Z648" s="116"/>
      <c r="AA648" s="116"/>
      <c r="AB648" s="116"/>
      <c r="AC648" s="116"/>
    </row>
    <row r="649" spans="1:29" ht="14.25" customHeight="1" x14ac:dyDescent="0.2">
      <c r="A649" s="116"/>
      <c r="B649" s="116"/>
      <c r="C649" s="116"/>
      <c r="D649" s="116"/>
      <c r="E649" s="116"/>
      <c r="F649" s="116"/>
      <c r="G649" s="116"/>
      <c r="H649" s="117"/>
      <c r="I649" s="116"/>
      <c r="J649" s="116"/>
      <c r="K649" s="116"/>
      <c r="L649" s="116"/>
      <c r="M649" s="116"/>
      <c r="N649" s="116"/>
      <c r="O649" s="116"/>
      <c r="P649" s="116"/>
      <c r="Q649" s="116"/>
      <c r="R649" s="116"/>
      <c r="S649" s="116"/>
      <c r="T649" s="116"/>
      <c r="U649" s="116"/>
      <c r="V649" s="116"/>
      <c r="W649" s="116"/>
      <c r="X649" s="116"/>
      <c r="Y649" s="116"/>
      <c r="Z649" s="116"/>
      <c r="AA649" s="116"/>
      <c r="AB649" s="116"/>
      <c r="AC649" s="116"/>
    </row>
    <row r="650" spans="1:29" ht="14.25" customHeight="1" x14ac:dyDescent="0.2">
      <c r="A650" s="116"/>
      <c r="B650" s="116"/>
      <c r="C650" s="116"/>
      <c r="D650" s="116"/>
      <c r="E650" s="116"/>
      <c r="F650" s="116"/>
      <c r="G650" s="116"/>
      <c r="H650" s="117"/>
      <c r="I650" s="116"/>
      <c r="J650" s="116"/>
      <c r="K650" s="116"/>
      <c r="L650" s="116"/>
      <c r="M650" s="116"/>
      <c r="N650" s="116"/>
      <c r="O650" s="116"/>
      <c r="P650" s="116"/>
      <c r="Q650" s="116"/>
      <c r="R650" s="116"/>
      <c r="S650" s="116"/>
      <c r="T650" s="116"/>
      <c r="U650" s="116"/>
      <c r="V650" s="116"/>
      <c r="W650" s="116"/>
      <c r="X650" s="116"/>
      <c r="Y650" s="116"/>
      <c r="Z650" s="116"/>
      <c r="AA650" s="116"/>
      <c r="AB650" s="116"/>
      <c r="AC650" s="116"/>
    </row>
    <row r="651" spans="1:29" ht="14.25" customHeight="1" x14ac:dyDescent="0.2">
      <c r="A651" s="116"/>
      <c r="B651" s="116"/>
      <c r="C651" s="116"/>
      <c r="D651" s="116"/>
      <c r="E651" s="116"/>
      <c r="F651" s="116"/>
      <c r="G651" s="116"/>
      <c r="H651" s="117"/>
      <c r="I651" s="116"/>
      <c r="J651" s="116"/>
      <c r="K651" s="116"/>
      <c r="L651" s="116"/>
      <c r="M651" s="116"/>
      <c r="N651" s="116"/>
      <c r="O651" s="116"/>
      <c r="P651" s="116"/>
      <c r="Q651" s="116"/>
      <c r="R651" s="116"/>
      <c r="S651" s="116"/>
      <c r="T651" s="116"/>
      <c r="U651" s="116"/>
      <c r="V651" s="116"/>
      <c r="W651" s="116"/>
      <c r="X651" s="116"/>
      <c r="Y651" s="116"/>
      <c r="Z651" s="116"/>
      <c r="AA651" s="116"/>
      <c r="AB651" s="116"/>
      <c r="AC651" s="116"/>
    </row>
    <row r="652" spans="1:29" ht="14.25" customHeight="1" x14ac:dyDescent="0.2">
      <c r="A652" s="116"/>
      <c r="B652" s="116"/>
      <c r="C652" s="116"/>
      <c r="D652" s="116"/>
      <c r="E652" s="116"/>
      <c r="F652" s="116"/>
      <c r="G652" s="116"/>
      <c r="H652" s="117"/>
      <c r="I652" s="116"/>
      <c r="J652" s="116"/>
      <c r="K652" s="116"/>
      <c r="L652" s="116"/>
      <c r="M652" s="116"/>
      <c r="N652" s="116"/>
      <c r="O652" s="116"/>
      <c r="P652" s="116"/>
      <c r="Q652" s="116"/>
      <c r="R652" s="116"/>
      <c r="S652" s="116"/>
      <c r="T652" s="116"/>
      <c r="U652" s="116"/>
      <c r="V652" s="116"/>
      <c r="W652" s="116"/>
      <c r="X652" s="116"/>
      <c r="Y652" s="116"/>
      <c r="Z652" s="116"/>
      <c r="AA652" s="116"/>
      <c r="AB652" s="116"/>
      <c r="AC652" s="116"/>
    </row>
    <row r="653" spans="1:29" ht="14.25" customHeight="1" x14ac:dyDescent="0.2">
      <c r="A653" s="116"/>
      <c r="B653" s="116"/>
      <c r="C653" s="116"/>
      <c r="D653" s="116"/>
      <c r="E653" s="116"/>
      <c r="F653" s="116"/>
      <c r="G653" s="116"/>
      <c r="H653" s="117"/>
      <c r="I653" s="116"/>
      <c r="J653" s="116"/>
      <c r="K653" s="116"/>
      <c r="L653" s="116"/>
      <c r="M653" s="116"/>
      <c r="N653" s="116"/>
      <c r="O653" s="116"/>
      <c r="P653" s="116"/>
      <c r="Q653" s="116"/>
      <c r="R653" s="116"/>
      <c r="S653" s="116"/>
      <c r="T653" s="116"/>
      <c r="U653" s="116"/>
      <c r="V653" s="116"/>
      <c r="W653" s="116"/>
      <c r="X653" s="116"/>
      <c r="Y653" s="116"/>
      <c r="Z653" s="116"/>
      <c r="AA653" s="116"/>
      <c r="AB653" s="116"/>
      <c r="AC653" s="116"/>
    </row>
    <row r="654" spans="1:29" ht="14.25" customHeight="1" x14ac:dyDescent="0.2">
      <c r="A654" s="116"/>
      <c r="B654" s="116"/>
      <c r="C654" s="116"/>
      <c r="D654" s="116"/>
      <c r="E654" s="116"/>
      <c r="F654" s="116"/>
      <c r="G654" s="116"/>
      <c r="H654" s="117"/>
      <c r="I654" s="116"/>
      <c r="J654" s="116"/>
      <c r="K654" s="116"/>
      <c r="L654" s="116"/>
      <c r="M654" s="116"/>
      <c r="N654" s="116"/>
      <c r="O654" s="116"/>
      <c r="P654" s="116"/>
      <c r="Q654" s="116"/>
      <c r="R654" s="116"/>
      <c r="S654" s="116"/>
      <c r="T654" s="116"/>
      <c r="U654" s="116"/>
      <c r="V654" s="116"/>
      <c r="W654" s="116"/>
      <c r="X654" s="116"/>
      <c r="Y654" s="116"/>
      <c r="Z654" s="116"/>
      <c r="AA654" s="116"/>
      <c r="AB654" s="116"/>
      <c r="AC654" s="116"/>
    </row>
    <row r="655" spans="1:29" ht="14.25" customHeight="1" x14ac:dyDescent="0.2">
      <c r="A655" s="116"/>
      <c r="B655" s="116"/>
      <c r="C655" s="116"/>
      <c r="D655" s="116"/>
      <c r="E655" s="116"/>
      <c r="F655" s="116"/>
      <c r="G655" s="116"/>
      <c r="H655" s="117"/>
      <c r="I655" s="116"/>
      <c r="J655" s="116"/>
      <c r="K655" s="116"/>
      <c r="L655" s="116"/>
      <c r="M655" s="116"/>
      <c r="N655" s="116"/>
      <c r="O655" s="116"/>
      <c r="P655" s="116"/>
      <c r="Q655" s="116"/>
      <c r="R655" s="116"/>
      <c r="S655" s="116"/>
      <c r="T655" s="116"/>
      <c r="U655" s="116"/>
      <c r="V655" s="116"/>
      <c r="W655" s="116"/>
      <c r="X655" s="116"/>
      <c r="Y655" s="116"/>
      <c r="Z655" s="116"/>
      <c r="AA655" s="116"/>
      <c r="AB655" s="116"/>
      <c r="AC655" s="116"/>
    </row>
    <row r="656" spans="1:29" ht="14.25" customHeight="1" x14ac:dyDescent="0.2">
      <c r="A656" s="116"/>
      <c r="B656" s="116"/>
      <c r="C656" s="116"/>
      <c r="D656" s="116"/>
      <c r="E656" s="116"/>
      <c r="F656" s="116"/>
      <c r="G656" s="116"/>
      <c r="H656" s="117"/>
      <c r="I656" s="116"/>
      <c r="J656" s="116"/>
      <c r="K656" s="116"/>
      <c r="L656" s="116"/>
      <c r="M656" s="116"/>
      <c r="N656" s="116"/>
      <c r="O656" s="116"/>
      <c r="P656" s="116"/>
      <c r="Q656" s="116"/>
      <c r="R656" s="116"/>
      <c r="S656" s="116"/>
      <c r="T656" s="116"/>
      <c r="U656" s="116"/>
      <c r="V656" s="116"/>
      <c r="W656" s="116"/>
      <c r="X656" s="116"/>
      <c r="Y656" s="116"/>
      <c r="Z656" s="116"/>
      <c r="AA656" s="116"/>
      <c r="AB656" s="116"/>
      <c r="AC656" s="116"/>
    </row>
    <row r="657" spans="1:29" ht="14.25" customHeight="1" x14ac:dyDescent="0.2">
      <c r="A657" s="116"/>
      <c r="B657" s="116"/>
      <c r="C657" s="116"/>
      <c r="D657" s="116"/>
      <c r="E657" s="116"/>
      <c r="F657" s="116"/>
      <c r="G657" s="116"/>
      <c r="H657" s="117"/>
      <c r="I657" s="116"/>
      <c r="J657" s="116"/>
      <c r="K657" s="116"/>
      <c r="L657" s="116"/>
      <c r="M657" s="116"/>
      <c r="N657" s="116"/>
      <c r="O657" s="116"/>
      <c r="P657" s="116"/>
      <c r="Q657" s="116"/>
      <c r="R657" s="116"/>
      <c r="S657" s="116"/>
      <c r="T657" s="116"/>
      <c r="U657" s="116"/>
      <c r="V657" s="116"/>
      <c r="W657" s="116"/>
      <c r="X657" s="116"/>
      <c r="Y657" s="116"/>
      <c r="Z657" s="116"/>
      <c r="AA657" s="116"/>
      <c r="AB657" s="116"/>
      <c r="AC657" s="116"/>
    </row>
    <row r="658" spans="1:29" ht="14.25" customHeight="1" x14ac:dyDescent="0.2">
      <c r="A658" s="116"/>
      <c r="B658" s="116"/>
      <c r="C658" s="116"/>
      <c r="D658" s="116"/>
      <c r="E658" s="116"/>
      <c r="F658" s="116"/>
      <c r="G658" s="116"/>
      <c r="H658" s="117"/>
      <c r="I658" s="116"/>
      <c r="J658" s="116"/>
      <c r="K658" s="116"/>
      <c r="L658" s="116"/>
      <c r="M658" s="116"/>
      <c r="N658" s="116"/>
      <c r="O658" s="116"/>
      <c r="P658" s="116"/>
      <c r="Q658" s="116"/>
      <c r="R658" s="116"/>
      <c r="S658" s="116"/>
      <c r="T658" s="116"/>
      <c r="U658" s="116"/>
      <c r="V658" s="116"/>
      <c r="W658" s="116"/>
      <c r="X658" s="116"/>
      <c r="Y658" s="116"/>
      <c r="Z658" s="116"/>
      <c r="AA658" s="116"/>
      <c r="AB658" s="116"/>
      <c r="AC658" s="116"/>
    </row>
    <row r="659" spans="1:29" ht="14.25" customHeight="1" x14ac:dyDescent="0.2">
      <c r="A659" s="116"/>
      <c r="B659" s="116"/>
      <c r="C659" s="116"/>
      <c r="D659" s="116"/>
      <c r="E659" s="116"/>
      <c r="F659" s="116"/>
      <c r="G659" s="116"/>
      <c r="H659" s="117"/>
      <c r="I659" s="116"/>
      <c r="J659" s="116"/>
      <c r="K659" s="116"/>
      <c r="L659" s="116"/>
      <c r="M659" s="116"/>
      <c r="N659" s="116"/>
      <c r="O659" s="116"/>
      <c r="P659" s="116"/>
      <c r="Q659" s="116"/>
      <c r="R659" s="116"/>
      <c r="S659" s="116"/>
      <c r="T659" s="116"/>
      <c r="U659" s="116"/>
      <c r="V659" s="116"/>
      <c r="W659" s="116"/>
      <c r="X659" s="116"/>
      <c r="Y659" s="116"/>
      <c r="Z659" s="116"/>
      <c r="AA659" s="116"/>
      <c r="AB659" s="116"/>
      <c r="AC659" s="116"/>
    </row>
    <row r="660" spans="1:29" ht="14.25" customHeight="1" x14ac:dyDescent="0.2">
      <c r="A660" s="116"/>
      <c r="B660" s="116"/>
      <c r="C660" s="116"/>
      <c r="D660" s="116"/>
      <c r="E660" s="116"/>
      <c r="F660" s="116"/>
      <c r="G660" s="116"/>
      <c r="H660" s="117"/>
      <c r="I660" s="116"/>
      <c r="J660" s="116"/>
      <c r="K660" s="116"/>
      <c r="L660" s="116"/>
      <c r="M660" s="116"/>
      <c r="N660" s="116"/>
      <c r="O660" s="116"/>
      <c r="P660" s="116"/>
      <c r="Q660" s="116"/>
      <c r="R660" s="116"/>
      <c r="S660" s="116"/>
      <c r="T660" s="116"/>
      <c r="U660" s="116"/>
      <c r="V660" s="116"/>
      <c r="W660" s="116"/>
      <c r="X660" s="116"/>
      <c r="Y660" s="116"/>
      <c r="Z660" s="116"/>
      <c r="AA660" s="116"/>
      <c r="AB660" s="116"/>
      <c r="AC660" s="116"/>
    </row>
    <row r="661" spans="1:29" ht="14.25" customHeight="1" x14ac:dyDescent="0.2">
      <c r="A661" s="116"/>
      <c r="B661" s="116"/>
      <c r="C661" s="116"/>
      <c r="D661" s="116"/>
      <c r="E661" s="116"/>
      <c r="F661" s="116"/>
      <c r="G661" s="116"/>
      <c r="H661" s="117"/>
      <c r="I661" s="116"/>
      <c r="J661" s="116"/>
      <c r="K661" s="116"/>
      <c r="L661" s="116"/>
      <c r="M661" s="116"/>
      <c r="N661" s="116"/>
      <c r="O661" s="116"/>
      <c r="P661" s="116"/>
      <c r="Q661" s="116"/>
      <c r="R661" s="116"/>
      <c r="S661" s="116"/>
      <c r="T661" s="116"/>
      <c r="U661" s="116"/>
      <c r="V661" s="116"/>
      <c r="W661" s="116"/>
      <c r="X661" s="116"/>
      <c r="Y661" s="116"/>
      <c r="Z661" s="116"/>
      <c r="AA661" s="116"/>
      <c r="AB661" s="116"/>
      <c r="AC661" s="116"/>
    </row>
    <row r="662" spans="1:29" ht="14.25" customHeight="1" x14ac:dyDescent="0.2">
      <c r="A662" s="116"/>
      <c r="B662" s="116"/>
      <c r="C662" s="116"/>
      <c r="D662" s="116"/>
      <c r="E662" s="116"/>
      <c r="F662" s="116"/>
      <c r="G662" s="116"/>
      <c r="H662" s="117"/>
      <c r="I662" s="116"/>
      <c r="J662" s="116"/>
      <c r="K662" s="116"/>
      <c r="L662" s="116"/>
      <c r="M662" s="116"/>
      <c r="N662" s="116"/>
      <c r="O662" s="116"/>
      <c r="P662" s="116"/>
      <c r="Q662" s="116"/>
      <c r="R662" s="116"/>
      <c r="S662" s="116"/>
      <c r="T662" s="116"/>
      <c r="U662" s="116"/>
      <c r="V662" s="116"/>
      <c r="W662" s="116"/>
      <c r="X662" s="116"/>
      <c r="Y662" s="116"/>
      <c r="Z662" s="116"/>
      <c r="AA662" s="116"/>
      <c r="AB662" s="116"/>
      <c r="AC662" s="116"/>
    </row>
    <row r="663" spans="1:29" ht="14.25" customHeight="1" x14ac:dyDescent="0.2">
      <c r="A663" s="116"/>
      <c r="B663" s="116"/>
      <c r="C663" s="116"/>
      <c r="D663" s="116"/>
      <c r="E663" s="116"/>
      <c r="F663" s="116"/>
      <c r="G663" s="116"/>
      <c r="H663" s="117"/>
      <c r="I663" s="116"/>
      <c r="J663" s="116"/>
      <c r="K663" s="116"/>
      <c r="L663" s="116"/>
      <c r="M663" s="116"/>
      <c r="N663" s="116"/>
      <c r="O663" s="116"/>
      <c r="P663" s="116"/>
      <c r="Q663" s="116"/>
      <c r="R663" s="116"/>
      <c r="S663" s="116"/>
      <c r="T663" s="116"/>
      <c r="U663" s="116"/>
      <c r="V663" s="116"/>
      <c r="W663" s="116"/>
      <c r="X663" s="116"/>
      <c r="Y663" s="116"/>
      <c r="Z663" s="116"/>
      <c r="AA663" s="116"/>
      <c r="AB663" s="116"/>
      <c r="AC663" s="116"/>
    </row>
    <row r="664" spans="1:29" ht="14.25" customHeight="1" x14ac:dyDescent="0.2">
      <c r="A664" s="116"/>
      <c r="B664" s="116"/>
      <c r="C664" s="116"/>
      <c r="D664" s="116"/>
      <c r="E664" s="116"/>
      <c r="F664" s="116"/>
      <c r="G664" s="116"/>
      <c r="H664" s="117"/>
      <c r="I664" s="116"/>
      <c r="J664" s="116"/>
      <c r="K664" s="116"/>
      <c r="L664" s="116"/>
      <c r="M664" s="116"/>
      <c r="N664" s="116"/>
      <c r="O664" s="116"/>
      <c r="P664" s="116"/>
      <c r="Q664" s="116"/>
      <c r="R664" s="116"/>
      <c r="S664" s="116"/>
      <c r="T664" s="116"/>
      <c r="U664" s="116"/>
      <c r="V664" s="116"/>
      <c r="W664" s="116"/>
      <c r="X664" s="116"/>
      <c r="Y664" s="116"/>
      <c r="Z664" s="116"/>
      <c r="AA664" s="116"/>
      <c r="AB664" s="116"/>
      <c r="AC664" s="116"/>
    </row>
    <row r="665" spans="1:29" ht="14.25" customHeight="1" x14ac:dyDescent="0.2">
      <c r="A665" s="116"/>
      <c r="B665" s="116"/>
      <c r="C665" s="116"/>
      <c r="D665" s="116"/>
      <c r="E665" s="116"/>
      <c r="F665" s="116"/>
      <c r="G665" s="116"/>
      <c r="H665" s="117"/>
      <c r="I665" s="116"/>
      <c r="J665" s="116"/>
      <c r="K665" s="116"/>
      <c r="L665" s="116"/>
      <c r="M665" s="116"/>
      <c r="N665" s="116"/>
      <c r="O665" s="116"/>
      <c r="P665" s="116"/>
      <c r="Q665" s="116"/>
      <c r="R665" s="116"/>
      <c r="S665" s="116"/>
      <c r="T665" s="116"/>
      <c r="U665" s="116"/>
      <c r="V665" s="116"/>
      <c r="W665" s="116"/>
      <c r="X665" s="116"/>
      <c r="Y665" s="116"/>
      <c r="Z665" s="116"/>
      <c r="AA665" s="116"/>
      <c r="AB665" s="116"/>
      <c r="AC665" s="116"/>
    </row>
    <row r="666" spans="1:29" ht="14.25" customHeight="1" x14ac:dyDescent="0.2">
      <c r="A666" s="116"/>
      <c r="B666" s="116"/>
      <c r="C666" s="116"/>
      <c r="D666" s="116"/>
      <c r="E666" s="116"/>
      <c r="F666" s="116"/>
      <c r="G666" s="116"/>
      <c r="H666" s="117"/>
      <c r="I666" s="116"/>
      <c r="J666" s="116"/>
      <c r="K666" s="116"/>
      <c r="L666" s="116"/>
      <c r="M666" s="116"/>
      <c r="N666" s="116"/>
      <c r="O666" s="116"/>
      <c r="P666" s="116"/>
      <c r="Q666" s="116"/>
      <c r="R666" s="116"/>
      <c r="S666" s="116"/>
      <c r="T666" s="116"/>
      <c r="U666" s="116"/>
      <c r="V666" s="116"/>
      <c r="W666" s="116"/>
      <c r="X666" s="116"/>
      <c r="Y666" s="116"/>
      <c r="Z666" s="116"/>
      <c r="AA666" s="116"/>
      <c r="AB666" s="116"/>
      <c r="AC666" s="116"/>
    </row>
    <row r="667" spans="1:29" ht="14.25" customHeight="1" x14ac:dyDescent="0.2">
      <c r="A667" s="116"/>
      <c r="B667" s="116"/>
      <c r="C667" s="116"/>
      <c r="D667" s="116"/>
      <c r="E667" s="116"/>
      <c r="F667" s="116"/>
      <c r="G667" s="116"/>
      <c r="H667" s="117"/>
      <c r="I667" s="116"/>
      <c r="J667" s="116"/>
      <c r="K667" s="116"/>
      <c r="L667" s="116"/>
      <c r="M667" s="116"/>
      <c r="N667" s="116"/>
      <c r="O667" s="116"/>
      <c r="P667" s="116"/>
      <c r="Q667" s="116"/>
      <c r="R667" s="116"/>
      <c r="S667" s="116"/>
      <c r="T667" s="116"/>
      <c r="U667" s="116"/>
      <c r="V667" s="116"/>
      <c r="W667" s="116"/>
      <c r="X667" s="116"/>
      <c r="Y667" s="116"/>
      <c r="Z667" s="116"/>
      <c r="AA667" s="116"/>
      <c r="AB667" s="116"/>
      <c r="AC667" s="116"/>
    </row>
    <row r="668" spans="1:29" ht="14.25" customHeight="1" x14ac:dyDescent="0.2">
      <c r="A668" s="116"/>
      <c r="B668" s="116"/>
      <c r="C668" s="116"/>
      <c r="D668" s="116"/>
      <c r="E668" s="116"/>
      <c r="F668" s="116"/>
      <c r="G668" s="116"/>
      <c r="H668" s="117"/>
      <c r="I668" s="116"/>
      <c r="J668" s="116"/>
      <c r="K668" s="116"/>
      <c r="L668" s="116"/>
      <c r="M668" s="116"/>
      <c r="N668" s="116"/>
      <c r="O668" s="116"/>
      <c r="P668" s="116"/>
      <c r="Q668" s="116"/>
      <c r="R668" s="116"/>
      <c r="S668" s="116"/>
      <c r="T668" s="116"/>
      <c r="U668" s="116"/>
      <c r="V668" s="116"/>
      <c r="W668" s="116"/>
      <c r="X668" s="116"/>
      <c r="Y668" s="116"/>
      <c r="Z668" s="116"/>
      <c r="AA668" s="116"/>
      <c r="AB668" s="116"/>
      <c r="AC668" s="116"/>
    </row>
    <row r="669" spans="1:29" ht="14.25" customHeight="1" x14ac:dyDescent="0.2">
      <c r="A669" s="116"/>
      <c r="B669" s="116"/>
      <c r="C669" s="116"/>
      <c r="D669" s="116"/>
      <c r="E669" s="116"/>
      <c r="F669" s="116"/>
      <c r="G669" s="116"/>
      <c r="H669" s="117"/>
      <c r="I669" s="116"/>
      <c r="J669" s="116"/>
      <c r="K669" s="116"/>
      <c r="L669" s="116"/>
      <c r="M669" s="116"/>
      <c r="N669" s="116"/>
      <c r="O669" s="116"/>
      <c r="P669" s="116"/>
      <c r="Q669" s="116"/>
      <c r="R669" s="116"/>
      <c r="S669" s="116"/>
      <c r="T669" s="116"/>
      <c r="U669" s="116"/>
      <c r="V669" s="116"/>
      <c r="W669" s="116"/>
      <c r="X669" s="116"/>
      <c r="Y669" s="116"/>
      <c r="Z669" s="116"/>
      <c r="AA669" s="116"/>
      <c r="AB669" s="116"/>
      <c r="AC669" s="116"/>
    </row>
    <row r="670" spans="1:29" ht="14.25" customHeight="1" x14ac:dyDescent="0.2">
      <c r="A670" s="116"/>
      <c r="B670" s="116"/>
      <c r="C670" s="116"/>
      <c r="D670" s="116"/>
      <c r="E670" s="116"/>
      <c r="F670" s="116"/>
      <c r="G670" s="116"/>
      <c r="H670" s="117"/>
      <c r="I670" s="116"/>
      <c r="J670" s="116"/>
      <c r="K670" s="116"/>
      <c r="L670" s="116"/>
      <c r="M670" s="116"/>
      <c r="N670" s="116"/>
      <c r="O670" s="116"/>
      <c r="P670" s="116"/>
      <c r="Q670" s="116"/>
      <c r="R670" s="116"/>
      <c r="S670" s="116"/>
      <c r="T670" s="116"/>
      <c r="U670" s="116"/>
      <c r="V670" s="116"/>
      <c r="W670" s="116"/>
      <c r="X670" s="116"/>
      <c r="Y670" s="116"/>
      <c r="Z670" s="116"/>
      <c r="AA670" s="116"/>
      <c r="AB670" s="116"/>
      <c r="AC670" s="116"/>
    </row>
    <row r="671" spans="1:29" ht="14.25" customHeight="1" x14ac:dyDescent="0.2">
      <c r="A671" s="116"/>
      <c r="B671" s="116"/>
      <c r="C671" s="116"/>
      <c r="D671" s="116"/>
      <c r="E671" s="116"/>
      <c r="F671" s="116"/>
      <c r="G671" s="116"/>
      <c r="H671" s="117"/>
      <c r="I671" s="116"/>
      <c r="J671" s="116"/>
      <c r="K671" s="116"/>
      <c r="L671" s="116"/>
      <c r="M671" s="116"/>
      <c r="N671" s="116"/>
      <c r="O671" s="116"/>
      <c r="P671" s="116"/>
      <c r="Q671" s="116"/>
      <c r="R671" s="116"/>
      <c r="S671" s="116"/>
      <c r="T671" s="116"/>
      <c r="U671" s="116"/>
      <c r="V671" s="116"/>
      <c r="W671" s="116"/>
      <c r="X671" s="116"/>
      <c r="Y671" s="116"/>
      <c r="Z671" s="116"/>
      <c r="AA671" s="116"/>
      <c r="AB671" s="116"/>
      <c r="AC671" s="116"/>
    </row>
    <row r="672" spans="1:29" ht="14.25" customHeight="1" x14ac:dyDescent="0.2">
      <c r="A672" s="116"/>
      <c r="B672" s="116"/>
      <c r="C672" s="116"/>
      <c r="D672" s="116"/>
      <c r="E672" s="116"/>
      <c r="F672" s="116"/>
      <c r="G672" s="116"/>
      <c r="H672" s="117"/>
      <c r="I672" s="116"/>
      <c r="J672" s="116"/>
      <c r="K672" s="116"/>
      <c r="L672" s="116"/>
      <c r="M672" s="116"/>
      <c r="N672" s="116"/>
      <c r="O672" s="116"/>
      <c r="P672" s="116"/>
      <c r="Q672" s="116"/>
      <c r="R672" s="116"/>
      <c r="S672" s="116"/>
      <c r="T672" s="116"/>
      <c r="U672" s="116"/>
      <c r="V672" s="116"/>
      <c r="W672" s="116"/>
      <c r="X672" s="116"/>
      <c r="Y672" s="116"/>
      <c r="Z672" s="116"/>
      <c r="AA672" s="116"/>
      <c r="AB672" s="116"/>
      <c r="AC672" s="116"/>
    </row>
    <row r="673" spans="1:29" ht="14.25" customHeight="1" x14ac:dyDescent="0.2">
      <c r="A673" s="116"/>
      <c r="B673" s="116"/>
      <c r="C673" s="116"/>
      <c r="D673" s="116"/>
      <c r="E673" s="116"/>
      <c r="F673" s="116"/>
      <c r="G673" s="116"/>
      <c r="H673" s="117"/>
      <c r="I673" s="116"/>
      <c r="J673" s="116"/>
      <c r="K673" s="116"/>
      <c r="L673" s="116"/>
      <c r="M673" s="116"/>
      <c r="N673" s="116"/>
      <c r="O673" s="116"/>
      <c r="P673" s="116"/>
      <c r="Q673" s="116"/>
      <c r="R673" s="116"/>
      <c r="S673" s="116"/>
      <c r="T673" s="116"/>
      <c r="U673" s="116"/>
      <c r="V673" s="116"/>
      <c r="W673" s="116"/>
      <c r="X673" s="116"/>
      <c r="Y673" s="116"/>
      <c r="Z673" s="116"/>
      <c r="AA673" s="116"/>
      <c r="AB673" s="116"/>
      <c r="AC673" s="116"/>
    </row>
    <row r="674" spans="1:29" ht="14.25" customHeight="1" x14ac:dyDescent="0.2">
      <c r="A674" s="116"/>
      <c r="B674" s="116"/>
      <c r="C674" s="116"/>
      <c r="D674" s="116"/>
      <c r="E674" s="116"/>
      <c r="F674" s="116"/>
      <c r="G674" s="116"/>
      <c r="H674" s="117"/>
      <c r="I674" s="116"/>
      <c r="J674" s="116"/>
      <c r="K674" s="116"/>
      <c r="L674" s="116"/>
      <c r="M674" s="116"/>
      <c r="N674" s="116"/>
      <c r="O674" s="116"/>
      <c r="P674" s="116"/>
      <c r="Q674" s="116"/>
      <c r="R674" s="116"/>
      <c r="S674" s="116"/>
      <c r="T674" s="116"/>
      <c r="U674" s="116"/>
      <c r="V674" s="116"/>
      <c r="W674" s="116"/>
      <c r="X674" s="116"/>
      <c r="Y674" s="116"/>
      <c r="Z674" s="116"/>
      <c r="AA674" s="116"/>
      <c r="AB674" s="116"/>
      <c r="AC674" s="116"/>
    </row>
    <row r="675" spans="1:29" ht="14.25" customHeight="1" x14ac:dyDescent="0.2">
      <c r="A675" s="116"/>
      <c r="B675" s="116"/>
      <c r="C675" s="116"/>
      <c r="D675" s="116"/>
      <c r="E675" s="116"/>
      <c r="F675" s="116"/>
      <c r="G675" s="116"/>
      <c r="H675" s="117"/>
      <c r="I675" s="116"/>
      <c r="J675" s="116"/>
      <c r="K675" s="116"/>
      <c r="L675" s="116"/>
      <c r="M675" s="116"/>
      <c r="N675" s="116"/>
      <c r="O675" s="116"/>
      <c r="P675" s="116"/>
      <c r="Q675" s="116"/>
      <c r="R675" s="116"/>
      <c r="S675" s="116"/>
      <c r="T675" s="116"/>
      <c r="U675" s="116"/>
      <c r="V675" s="116"/>
      <c r="W675" s="116"/>
      <c r="X675" s="116"/>
      <c r="Y675" s="116"/>
      <c r="Z675" s="116"/>
      <c r="AA675" s="116"/>
      <c r="AB675" s="116"/>
      <c r="AC675" s="116"/>
    </row>
    <row r="676" spans="1:29" ht="14.25" customHeight="1" x14ac:dyDescent="0.2">
      <c r="A676" s="116"/>
      <c r="B676" s="116"/>
      <c r="C676" s="116"/>
      <c r="D676" s="116"/>
      <c r="E676" s="116"/>
      <c r="F676" s="116"/>
      <c r="G676" s="116"/>
      <c r="H676" s="117"/>
      <c r="I676" s="116"/>
      <c r="J676" s="116"/>
      <c r="K676" s="116"/>
      <c r="L676" s="116"/>
      <c r="M676" s="116"/>
      <c r="N676" s="116"/>
      <c r="O676" s="116"/>
      <c r="P676" s="116"/>
      <c r="Q676" s="116"/>
      <c r="R676" s="116"/>
      <c r="S676" s="116"/>
      <c r="T676" s="116"/>
      <c r="U676" s="116"/>
      <c r="V676" s="116"/>
      <c r="W676" s="116"/>
      <c r="X676" s="116"/>
      <c r="Y676" s="116"/>
      <c r="Z676" s="116"/>
      <c r="AA676" s="116"/>
      <c r="AB676" s="116"/>
      <c r="AC676" s="116"/>
    </row>
    <row r="677" spans="1:29" ht="14.25" customHeight="1" x14ac:dyDescent="0.2">
      <c r="A677" s="116"/>
      <c r="B677" s="116"/>
      <c r="C677" s="116"/>
      <c r="D677" s="116"/>
      <c r="E677" s="116"/>
      <c r="F677" s="116"/>
      <c r="G677" s="116"/>
      <c r="H677" s="117"/>
      <c r="I677" s="116"/>
      <c r="J677" s="116"/>
      <c r="K677" s="116"/>
      <c r="L677" s="116"/>
      <c r="M677" s="116"/>
      <c r="N677" s="116"/>
      <c r="O677" s="116"/>
      <c r="P677" s="116"/>
      <c r="Q677" s="116"/>
      <c r="R677" s="116"/>
      <c r="S677" s="116"/>
      <c r="T677" s="116"/>
      <c r="U677" s="116"/>
      <c r="V677" s="116"/>
      <c r="W677" s="116"/>
      <c r="X677" s="116"/>
      <c r="Y677" s="116"/>
      <c r="Z677" s="116"/>
      <c r="AA677" s="116"/>
      <c r="AB677" s="116"/>
      <c r="AC677" s="116"/>
    </row>
    <row r="678" spans="1:29" ht="14.25" customHeight="1" x14ac:dyDescent="0.2">
      <c r="A678" s="116"/>
      <c r="B678" s="116"/>
      <c r="C678" s="116"/>
      <c r="D678" s="116"/>
      <c r="E678" s="116"/>
      <c r="F678" s="116"/>
      <c r="G678" s="116"/>
      <c r="H678" s="117"/>
      <c r="I678" s="116"/>
      <c r="J678" s="116"/>
      <c r="K678" s="116"/>
      <c r="L678" s="116"/>
      <c r="M678" s="116"/>
      <c r="N678" s="116"/>
      <c r="O678" s="116"/>
      <c r="P678" s="116"/>
      <c r="Q678" s="116"/>
      <c r="R678" s="116"/>
      <c r="S678" s="116"/>
      <c r="T678" s="116"/>
      <c r="U678" s="116"/>
      <c r="V678" s="116"/>
      <c r="W678" s="116"/>
      <c r="X678" s="116"/>
      <c r="Y678" s="116"/>
      <c r="Z678" s="116"/>
      <c r="AA678" s="116"/>
      <c r="AB678" s="116"/>
      <c r="AC678" s="116"/>
    </row>
    <row r="679" spans="1:29" ht="14.25" customHeight="1" x14ac:dyDescent="0.2">
      <c r="A679" s="116"/>
      <c r="B679" s="116"/>
      <c r="C679" s="116"/>
      <c r="D679" s="116"/>
      <c r="E679" s="116"/>
      <c r="F679" s="116"/>
      <c r="G679" s="116"/>
      <c r="H679" s="117"/>
      <c r="I679" s="116"/>
      <c r="J679" s="116"/>
      <c r="K679" s="116"/>
      <c r="L679" s="116"/>
      <c r="M679" s="116"/>
      <c r="N679" s="116"/>
      <c r="O679" s="116"/>
      <c r="P679" s="116"/>
      <c r="Q679" s="116"/>
      <c r="R679" s="116"/>
      <c r="S679" s="116"/>
      <c r="T679" s="116"/>
      <c r="U679" s="116"/>
      <c r="V679" s="116"/>
      <c r="W679" s="116"/>
      <c r="X679" s="116"/>
      <c r="Y679" s="116"/>
      <c r="Z679" s="116"/>
      <c r="AA679" s="116"/>
      <c r="AB679" s="116"/>
      <c r="AC679" s="116"/>
    </row>
    <row r="680" spans="1:29" ht="14.25" customHeight="1" x14ac:dyDescent="0.2">
      <c r="A680" s="116"/>
      <c r="B680" s="116"/>
      <c r="C680" s="116"/>
      <c r="D680" s="116"/>
      <c r="E680" s="116"/>
      <c r="F680" s="116"/>
      <c r="G680" s="116"/>
      <c r="H680" s="117"/>
      <c r="I680" s="116"/>
      <c r="J680" s="116"/>
      <c r="K680" s="116"/>
      <c r="L680" s="116"/>
      <c r="M680" s="116"/>
      <c r="N680" s="116"/>
      <c r="O680" s="116"/>
      <c r="P680" s="116"/>
      <c r="Q680" s="116"/>
      <c r="R680" s="116"/>
      <c r="S680" s="116"/>
      <c r="T680" s="116"/>
      <c r="U680" s="116"/>
      <c r="V680" s="116"/>
      <c r="W680" s="116"/>
      <c r="X680" s="116"/>
      <c r="Y680" s="116"/>
      <c r="Z680" s="116"/>
      <c r="AA680" s="116"/>
      <c r="AB680" s="116"/>
      <c r="AC680" s="116"/>
    </row>
    <row r="681" spans="1:29" ht="14.25" customHeight="1" x14ac:dyDescent="0.2">
      <c r="A681" s="116"/>
      <c r="B681" s="116"/>
      <c r="C681" s="116"/>
      <c r="D681" s="116"/>
      <c r="E681" s="116"/>
      <c r="F681" s="116"/>
      <c r="G681" s="116"/>
      <c r="H681" s="117"/>
      <c r="I681" s="116"/>
      <c r="J681" s="116"/>
      <c r="K681" s="116"/>
      <c r="L681" s="116"/>
      <c r="M681" s="116"/>
      <c r="N681" s="116"/>
      <c r="O681" s="116"/>
      <c r="P681" s="116"/>
      <c r="Q681" s="116"/>
      <c r="R681" s="116"/>
      <c r="S681" s="116"/>
      <c r="T681" s="116"/>
      <c r="U681" s="116"/>
      <c r="V681" s="116"/>
      <c r="W681" s="116"/>
      <c r="X681" s="116"/>
      <c r="Y681" s="116"/>
      <c r="Z681" s="116"/>
      <c r="AA681" s="116"/>
      <c r="AB681" s="116"/>
      <c r="AC681" s="116"/>
    </row>
    <row r="682" spans="1:29" ht="14.25" customHeight="1" x14ac:dyDescent="0.2">
      <c r="A682" s="116"/>
      <c r="B682" s="116"/>
      <c r="C682" s="116"/>
      <c r="D682" s="116"/>
      <c r="E682" s="116"/>
      <c r="F682" s="116"/>
      <c r="G682" s="116"/>
      <c r="H682" s="117"/>
      <c r="I682" s="116"/>
      <c r="J682" s="116"/>
      <c r="K682" s="116"/>
      <c r="L682" s="116"/>
      <c r="M682" s="116"/>
      <c r="N682" s="116"/>
      <c r="O682" s="116"/>
      <c r="P682" s="116"/>
      <c r="Q682" s="116"/>
      <c r="R682" s="116"/>
      <c r="S682" s="116"/>
      <c r="T682" s="116"/>
      <c r="U682" s="116"/>
      <c r="V682" s="116"/>
      <c r="W682" s="116"/>
      <c r="X682" s="116"/>
      <c r="Y682" s="116"/>
      <c r="Z682" s="116"/>
      <c r="AA682" s="116"/>
      <c r="AB682" s="116"/>
      <c r="AC682" s="116"/>
    </row>
    <row r="683" spans="1:29" ht="14.25" customHeight="1" x14ac:dyDescent="0.2">
      <c r="A683" s="116"/>
      <c r="B683" s="116"/>
      <c r="C683" s="116"/>
      <c r="D683" s="116"/>
      <c r="E683" s="116"/>
      <c r="F683" s="116"/>
      <c r="G683" s="116"/>
      <c r="H683" s="117"/>
      <c r="I683" s="116"/>
      <c r="J683" s="116"/>
      <c r="K683" s="116"/>
      <c r="L683" s="116"/>
      <c r="M683" s="116"/>
      <c r="N683" s="116"/>
      <c r="O683" s="116"/>
      <c r="P683" s="116"/>
      <c r="Q683" s="116"/>
      <c r="R683" s="116"/>
      <c r="S683" s="116"/>
      <c r="T683" s="116"/>
      <c r="U683" s="116"/>
      <c r="V683" s="116"/>
      <c r="W683" s="116"/>
      <c r="X683" s="116"/>
      <c r="Y683" s="116"/>
      <c r="Z683" s="116"/>
      <c r="AA683" s="116"/>
      <c r="AB683" s="116"/>
      <c r="AC683" s="116"/>
    </row>
    <row r="684" spans="1:29" ht="14.25" customHeight="1" x14ac:dyDescent="0.2">
      <c r="A684" s="116"/>
      <c r="B684" s="116"/>
      <c r="C684" s="116"/>
      <c r="D684" s="116"/>
      <c r="E684" s="116"/>
      <c r="F684" s="116"/>
      <c r="G684" s="116"/>
      <c r="H684" s="117"/>
      <c r="I684" s="116"/>
      <c r="J684" s="116"/>
      <c r="K684" s="116"/>
      <c r="L684" s="116"/>
      <c r="M684" s="116"/>
      <c r="N684" s="116"/>
      <c r="O684" s="116"/>
      <c r="P684" s="116"/>
      <c r="Q684" s="116"/>
      <c r="R684" s="116"/>
      <c r="S684" s="116"/>
      <c r="T684" s="116"/>
      <c r="U684" s="116"/>
      <c r="V684" s="116"/>
      <c r="W684" s="116"/>
      <c r="X684" s="116"/>
      <c r="Y684" s="116"/>
      <c r="Z684" s="116"/>
      <c r="AA684" s="116"/>
      <c r="AB684" s="116"/>
      <c r="AC684" s="116"/>
    </row>
    <row r="685" spans="1:29" ht="14.25" customHeight="1" x14ac:dyDescent="0.2">
      <c r="A685" s="116"/>
      <c r="B685" s="116"/>
      <c r="C685" s="116"/>
      <c r="D685" s="116"/>
      <c r="E685" s="116"/>
      <c r="F685" s="116"/>
      <c r="G685" s="116"/>
      <c r="H685" s="117"/>
      <c r="I685" s="116"/>
      <c r="J685" s="116"/>
      <c r="K685" s="116"/>
      <c r="L685" s="116"/>
      <c r="M685" s="116"/>
      <c r="N685" s="116"/>
      <c r="O685" s="116"/>
      <c r="P685" s="116"/>
      <c r="Q685" s="116"/>
      <c r="R685" s="116"/>
      <c r="S685" s="116"/>
      <c r="T685" s="116"/>
      <c r="U685" s="116"/>
      <c r="V685" s="116"/>
      <c r="W685" s="116"/>
      <c r="X685" s="116"/>
      <c r="Y685" s="116"/>
      <c r="Z685" s="116"/>
      <c r="AA685" s="116"/>
      <c r="AB685" s="116"/>
      <c r="AC685" s="116"/>
    </row>
    <row r="686" spans="1:29" ht="14.25" customHeight="1" x14ac:dyDescent="0.2">
      <c r="A686" s="116"/>
      <c r="B686" s="116"/>
      <c r="C686" s="116"/>
      <c r="D686" s="116"/>
      <c r="E686" s="116"/>
      <c r="F686" s="116"/>
      <c r="G686" s="116"/>
      <c r="H686" s="117"/>
      <c r="I686" s="116"/>
      <c r="J686" s="116"/>
      <c r="K686" s="116"/>
      <c r="L686" s="116"/>
      <c r="M686" s="116"/>
      <c r="N686" s="116"/>
      <c r="O686" s="116"/>
      <c r="P686" s="116"/>
      <c r="Q686" s="116"/>
      <c r="R686" s="116"/>
      <c r="S686" s="116"/>
      <c r="T686" s="116"/>
      <c r="U686" s="116"/>
      <c r="V686" s="116"/>
      <c r="W686" s="116"/>
      <c r="X686" s="116"/>
      <c r="Y686" s="116"/>
      <c r="Z686" s="116"/>
      <c r="AA686" s="116"/>
      <c r="AB686" s="116"/>
      <c r="AC686" s="116"/>
    </row>
    <row r="687" spans="1:29" ht="14.25" customHeight="1" x14ac:dyDescent="0.2">
      <c r="A687" s="116"/>
      <c r="B687" s="116"/>
      <c r="C687" s="116"/>
      <c r="D687" s="116"/>
      <c r="E687" s="116"/>
      <c r="F687" s="116"/>
      <c r="G687" s="116"/>
      <c r="H687" s="117"/>
      <c r="I687" s="116"/>
      <c r="J687" s="116"/>
      <c r="K687" s="116"/>
      <c r="L687" s="116"/>
      <c r="M687" s="116"/>
      <c r="N687" s="116"/>
      <c r="O687" s="116"/>
      <c r="P687" s="116"/>
      <c r="Q687" s="116"/>
      <c r="R687" s="116"/>
      <c r="S687" s="116"/>
      <c r="T687" s="116"/>
      <c r="U687" s="116"/>
      <c r="V687" s="116"/>
      <c r="W687" s="116"/>
      <c r="X687" s="116"/>
      <c r="Y687" s="116"/>
      <c r="Z687" s="116"/>
      <c r="AA687" s="116"/>
      <c r="AB687" s="116"/>
      <c r="AC687" s="116"/>
    </row>
    <row r="688" spans="1:29" ht="14.25" customHeight="1" x14ac:dyDescent="0.2">
      <c r="A688" s="116"/>
      <c r="B688" s="116"/>
      <c r="C688" s="116"/>
      <c r="D688" s="116"/>
      <c r="E688" s="116"/>
      <c r="F688" s="116"/>
      <c r="G688" s="116"/>
      <c r="H688" s="117"/>
      <c r="I688" s="116"/>
      <c r="J688" s="116"/>
      <c r="K688" s="116"/>
      <c r="L688" s="116"/>
      <c r="M688" s="116"/>
      <c r="N688" s="116"/>
      <c r="O688" s="116"/>
      <c r="P688" s="116"/>
      <c r="Q688" s="116"/>
      <c r="R688" s="116"/>
      <c r="S688" s="116"/>
      <c r="T688" s="116"/>
      <c r="U688" s="116"/>
      <c r="V688" s="116"/>
      <c r="W688" s="116"/>
      <c r="X688" s="116"/>
      <c r="Y688" s="116"/>
      <c r="Z688" s="116"/>
      <c r="AA688" s="116"/>
      <c r="AB688" s="116"/>
      <c r="AC688" s="116"/>
    </row>
    <row r="689" spans="1:29" ht="14.25" customHeight="1" x14ac:dyDescent="0.2">
      <c r="A689" s="116"/>
      <c r="B689" s="116"/>
      <c r="C689" s="116"/>
      <c r="D689" s="116"/>
      <c r="E689" s="116"/>
      <c r="F689" s="116"/>
      <c r="G689" s="116"/>
      <c r="H689" s="117"/>
      <c r="I689" s="116"/>
      <c r="J689" s="116"/>
      <c r="K689" s="116"/>
      <c r="L689" s="116"/>
      <c r="M689" s="116"/>
      <c r="N689" s="116"/>
      <c r="O689" s="116"/>
      <c r="P689" s="116"/>
      <c r="Q689" s="116"/>
      <c r="R689" s="116"/>
      <c r="S689" s="116"/>
      <c r="T689" s="116"/>
      <c r="U689" s="116"/>
      <c r="V689" s="116"/>
      <c r="W689" s="116"/>
      <c r="X689" s="116"/>
      <c r="Y689" s="116"/>
      <c r="Z689" s="116"/>
      <c r="AA689" s="116"/>
      <c r="AB689" s="116"/>
      <c r="AC689" s="116"/>
    </row>
    <row r="690" spans="1:29" ht="14.25" customHeight="1" x14ac:dyDescent="0.2">
      <c r="A690" s="116"/>
      <c r="B690" s="116"/>
      <c r="C690" s="116"/>
      <c r="D690" s="116"/>
      <c r="E690" s="116"/>
      <c r="F690" s="116"/>
      <c r="G690" s="116"/>
      <c r="H690" s="117"/>
      <c r="I690" s="116"/>
      <c r="J690" s="116"/>
      <c r="K690" s="116"/>
      <c r="L690" s="116"/>
      <c r="M690" s="116"/>
      <c r="N690" s="116"/>
      <c r="O690" s="116"/>
      <c r="P690" s="116"/>
      <c r="Q690" s="116"/>
      <c r="R690" s="116"/>
      <c r="S690" s="116"/>
      <c r="T690" s="116"/>
      <c r="U690" s="116"/>
      <c r="V690" s="116"/>
      <c r="W690" s="116"/>
      <c r="X690" s="116"/>
      <c r="Y690" s="116"/>
      <c r="Z690" s="116"/>
      <c r="AA690" s="116"/>
      <c r="AB690" s="116"/>
      <c r="AC690" s="116"/>
    </row>
    <row r="691" spans="1:29" ht="14.25" customHeight="1" x14ac:dyDescent="0.2">
      <c r="A691" s="116"/>
      <c r="B691" s="116"/>
      <c r="C691" s="116"/>
      <c r="D691" s="116"/>
      <c r="E691" s="116"/>
      <c r="F691" s="116"/>
      <c r="G691" s="116"/>
      <c r="H691" s="117"/>
      <c r="I691" s="116"/>
      <c r="J691" s="116"/>
      <c r="K691" s="116"/>
      <c r="L691" s="116"/>
      <c r="M691" s="116"/>
      <c r="N691" s="116"/>
      <c r="O691" s="116"/>
      <c r="P691" s="116"/>
      <c r="Q691" s="116"/>
      <c r="R691" s="116"/>
      <c r="S691" s="116"/>
      <c r="T691" s="116"/>
      <c r="U691" s="116"/>
      <c r="V691" s="116"/>
      <c r="W691" s="116"/>
      <c r="X691" s="116"/>
      <c r="Y691" s="116"/>
      <c r="Z691" s="116"/>
      <c r="AA691" s="116"/>
      <c r="AB691" s="116"/>
      <c r="AC691" s="116"/>
    </row>
    <row r="692" spans="1:29" ht="14.25" customHeight="1" x14ac:dyDescent="0.2">
      <c r="A692" s="116"/>
      <c r="B692" s="116"/>
      <c r="C692" s="116"/>
      <c r="D692" s="116"/>
      <c r="E692" s="116"/>
      <c r="F692" s="116"/>
      <c r="G692" s="116"/>
      <c r="H692" s="117"/>
      <c r="I692" s="116"/>
      <c r="J692" s="116"/>
      <c r="K692" s="116"/>
      <c r="L692" s="116"/>
      <c r="M692" s="116"/>
      <c r="N692" s="116"/>
      <c r="O692" s="116"/>
      <c r="P692" s="116"/>
      <c r="Q692" s="116"/>
      <c r="R692" s="116"/>
      <c r="S692" s="116"/>
      <c r="T692" s="116"/>
      <c r="U692" s="116"/>
      <c r="V692" s="116"/>
      <c r="W692" s="116"/>
      <c r="X692" s="116"/>
      <c r="Y692" s="116"/>
      <c r="Z692" s="116"/>
      <c r="AA692" s="116"/>
      <c r="AB692" s="116"/>
      <c r="AC692" s="116"/>
    </row>
    <row r="693" spans="1:29" ht="14.25" customHeight="1" x14ac:dyDescent="0.2">
      <c r="A693" s="116"/>
      <c r="B693" s="116"/>
      <c r="C693" s="116"/>
      <c r="D693" s="116"/>
      <c r="E693" s="116"/>
      <c r="F693" s="116"/>
      <c r="G693" s="116"/>
      <c r="H693" s="117"/>
      <c r="I693" s="116"/>
      <c r="J693" s="116"/>
      <c r="K693" s="116"/>
      <c r="L693" s="116"/>
      <c r="M693" s="116"/>
      <c r="N693" s="116"/>
      <c r="O693" s="116"/>
      <c r="P693" s="116"/>
      <c r="Q693" s="116"/>
      <c r="R693" s="116"/>
      <c r="S693" s="116"/>
      <c r="T693" s="116"/>
      <c r="U693" s="116"/>
      <c r="V693" s="116"/>
      <c r="W693" s="116"/>
      <c r="X693" s="116"/>
      <c r="Y693" s="116"/>
      <c r="Z693" s="116"/>
      <c r="AA693" s="116"/>
      <c r="AB693" s="116"/>
      <c r="AC693" s="116"/>
    </row>
    <row r="694" spans="1:29" ht="14.25" customHeight="1" x14ac:dyDescent="0.2">
      <c r="A694" s="116"/>
      <c r="B694" s="116"/>
      <c r="C694" s="116"/>
      <c r="D694" s="116"/>
      <c r="E694" s="116"/>
      <c r="F694" s="116"/>
      <c r="G694" s="116"/>
      <c r="H694" s="117"/>
      <c r="I694" s="116"/>
      <c r="J694" s="116"/>
      <c r="K694" s="116"/>
      <c r="L694" s="116"/>
      <c r="M694" s="116"/>
      <c r="N694" s="116"/>
      <c r="O694" s="116"/>
      <c r="P694" s="116"/>
      <c r="Q694" s="116"/>
      <c r="R694" s="116"/>
      <c r="S694" s="116"/>
      <c r="T694" s="116"/>
      <c r="U694" s="116"/>
      <c r="V694" s="116"/>
      <c r="W694" s="116"/>
      <c r="X694" s="116"/>
      <c r="Y694" s="116"/>
      <c r="Z694" s="116"/>
      <c r="AA694" s="116"/>
      <c r="AB694" s="116"/>
      <c r="AC694" s="116"/>
    </row>
    <row r="695" spans="1:29" ht="14.25" customHeight="1" x14ac:dyDescent="0.2">
      <c r="A695" s="116"/>
      <c r="B695" s="116"/>
      <c r="C695" s="116"/>
      <c r="D695" s="116"/>
      <c r="E695" s="116"/>
      <c r="F695" s="116"/>
      <c r="G695" s="116"/>
      <c r="H695" s="117"/>
      <c r="I695" s="116"/>
      <c r="J695" s="116"/>
      <c r="K695" s="116"/>
      <c r="L695" s="116"/>
      <c r="M695" s="116"/>
      <c r="N695" s="116"/>
      <c r="O695" s="116"/>
      <c r="P695" s="116"/>
      <c r="Q695" s="116"/>
      <c r="R695" s="116"/>
      <c r="S695" s="116"/>
      <c r="T695" s="116"/>
      <c r="U695" s="116"/>
      <c r="V695" s="116"/>
      <c r="W695" s="116"/>
      <c r="X695" s="116"/>
      <c r="Y695" s="116"/>
      <c r="Z695" s="116"/>
      <c r="AA695" s="116"/>
      <c r="AB695" s="116"/>
      <c r="AC695" s="116"/>
    </row>
    <row r="696" spans="1:29" ht="14.25" customHeight="1" x14ac:dyDescent="0.2">
      <c r="A696" s="116"/>
      <c r="B696" s="116"/>
      <c r="C696" s="116"/>
      <c r="D696" s="116"/>
      <c r="E696" s="116"/>
      <c r="F696" s="116"/>
      <c r="G696" s="116"/>
      <c r="H696" s="117"/>
      <c r="I696" s="116"/>
      <c r="J696" s="116"/>
      <c r="K696" s="116"/>
      <c r="L696" s="116"/>
      <c r="M696" s="116"/>
      <c r="N696" s="116"/>
      <c r="O696" s="116"/>
      <c r="P696" s="116"/>
      <c r="Q696" s="116"/>
      <c r="R696" s="116"/>
      <c r="S696" s="116"/>
      <c r="T696" s="116"/>
      <c r="U696" s="116"/>
      <c r="V696" s="116"/>
      <c r="W696" s="116"/>
      <c r="X696" s="116"/>
      <c r="Y696" s="116"/>
      <c r="Z696" s="116"/>
      <c r="AA696" s="116"/>
      <c r="AB696" s="116"/>
      <c r="AC696" s="116"/>
    </row>
    <row r="697" spans="1:29" ht="14.25" customHeight="1" x14ac:dyDescent="0.2">
      <c r="A697" s="116"/>
      <c r="B697" s="116"/>
      <c r="C697" s="116"/>
      <c r="D697" s="116"/>
      <c r="E697" s="116"/>
      <c r="F697" s="116"/>
      <c r="G697" s="116"/>
      <c r="H697" s="117"/>
      <c r="I697" s="116"/>
      <c r="J697" s="116"/>
      <c r="K697" s="116"/>
      <c r="L697" s="116"/>
      <c r="M697" s="116"/>
      <c r="N697" s="116"/>
      <c r="O697" s="116"/>
      <c r="P697" s="116"/>
      <c r="Q697" s="116"/>
      <c r="R697" s="116"/>
      <c r="S697" s="116"/>
      <c r="T697" s="116"/>
      <c r="U697" s="116"/>
      <c r="V697" s="116"/>
      <c r="W697" s="116"/>
      <c r="X697" s="116"/>
      <c r="Y697" s="116"/>
      <c r="Z697" s="116"/>
      <c r="AA697" s="116"/>
      <c r="AB697" s="116"/>
      <c r="AC697" s="116"/>
    </row>
    <row r="698" spans="1:29" ht="14.25" customHeight="1" x14ac:dyDescent="0.2">
      <c r="A698" s="116"/>
      <c r="B698" s="116"/>
      <c r="C698" s="116"/>
      <c r="D698" s="116"/>
      <c r="E698" s="116"/>
      <c r="F698" s="116"/>
      <c r="G698" s="116"/>
      <c r="H698" s="117"/>
      <c r="I698" s="116"/>
      <c r="J698" s="116"/>
      <c r="K698" s="116"/>
      <c r="L698" s="116"/>
      <c r="M698" s="116"/>
      <c r="N698" s="116"/>
      <c r="O698" s="116"/>
      <c r="P698" s="116"/>
      <c r="Q698" s="116"/>
      <c r="R698" s="116"/>
      <c r="S698" s="116"/>
      <c r="T698" s="116"/>
      <c r="U698" s="116"/>
      <c r="V698" s="116"/>
      <c r="W698" s="116"/>
      <c r="X698" s="116"/>
      <c r="Y698" s="116"/>
      <c r="Z698" s="116"/>
      <c r="AA698" s="116"/>
      <c r="AB698" s="116"/>
      <c r="AC698" s="116"/>
    </row>
    <row r="699" spans="1:29" ht="14.25" customHeight="1" x14ac:dyDescent="0.2">
      <c r="A699" s="116"/>
      <c r="B699" s="116"/>
      <c r="C699" s="116"/>
      <c r="D699" s="116"/>
      <c r="E699" s="116"/>
      <c r="F699" s="116"/>
      <c r="G699" s="116"/>
      <c r="H699" s="117"/>
      <c r="I699" s="116"/>
      <c r="J699" s="116"/>
      <c r="K699" s="116"/>
      <c r="L699" s="116"/>
      <c r="M699" s="116"/>
      <c r="N699" s="116"/>
      <c r="O699" s="116"/>
      <c r="P699" s="116"/>
      <c r="Q699" s="116"/>
      <c r="R699" s="116"/>
      <c r="S699" s="116"/>
      <c r="T699" s="116"/>
      <c r="U699" s="116"/>
      <c r="V699" s="116"/>
      <c r="W699" s="116"/>
      <c r="X699" s="116"/>
      <c r="Y699" s="116"/>
      <c r="Z699" s="116"/>
      <c r="AA699" s="116"/>
      <c r="AB699" s="116"/>
      <c r="AC699" s="116"/>
    </row>
    <row r="700" spans="1:29" ht="14.25" customHeight="1" x14ac:dyDescent="0.2">
      <c r="A700" s="116"/>
      <c r="B700" s="116"/>
      <c r="C700" s="116"/>
      <c r="D700" s="116"/>
      <c r="E700" s="116"/>
      <c r="F700" s="116"/>
      <c r="G700" s="116"/>
      <c r="H700" s="117"/>
      <c r="I700" s="116"/>
      <c r="J700" s="116"/>
      <c r="K700" s="116"/>
      <c r="L700" s="116"/>
      <c r="M700" s="116"/>
      <c r="N700" s="116"/>
      <c r="O700" s="116"/>
      <c r="P700" s="116"/>
      <c r="Q700" s="116"/>
      <c r="R700" s="116"/>
      <c r="S700" s="116"/>
      <c r="T700" s="116"/>
      <c r="U700" s="116"/>
      <c r="V700" s="116"/>
      <c r="W700" s="116"/>
      <c r="X700" s="116"/>
      <c r="Y700" s="116"/>
      <c r="Z700" s="116"/>
      <c r="AA700" s="116"/>
      <c r="AB700" s="116"/>
      <c r="AC700" s="116"/>
    </row>
    <row r="701" spans="1:29" ht="14.25" customHeight="1" x14ac:dyDescent="0.2">
      <c r="A701" s="116"/>
      <c r="B701" s="116"/>
      <c r="C701" s="116"/>
      <c r="D701" s="116"/>
      <c r="E701" s="116"/>
      <c r="F701" s="116"/>
      <c r="G701" s="116"/>
      <c r="H701" s="117"/>
      <c r="I701" s="116"/>
      <c r="J701" s="116"/>
      <c r="K701" s="116"/>
      <c r="L701" s="116"/>
      <c r="M701" s="116"/>
      <c r="N701" s="116"/>
      <c r="O701" s="116"/>
      <c r="P701" s="116"/>
      <c r="Q701" s="116"/>
      <c r="R701" s="116"/>
      <c r="S701" s="116"/>
      <c r="T701" s="116"/>
      <c r="U701" s="116"/>
      <c r="V701" s="116"/>
      <c r="W701" s="116"/>
      <c r="X701" s="116"/>
      <c r="Y701" s="116"/>
      <c r="Z701" s="116"/>
      <c r="AA701" s="116"/>
      <c r="AB701" s="116"/>
      <c r="AC701" s="116"/>
    </row>
    <row r="702" spans="1:29" ht="14.25" customHeight="1" x14ac:dyDescent="0.2">
      <c r="A702" s="116"/>
      <c r="B702" s="116"/>
      <c r="C702" s="116"/>
      <c r="D702" s="116"/>
      <c r="E702" s="116"/>
      <c r="F702" s="116"/>
      <c r="G702" s="116"/>
      <c r="H702" s="117"/>
      <c r="I702" s="116"/>
      <c r="J702" s="116"/>
      <c r="K702" s="116"/>
      <c r="L702" s="116"/>
      <c r="M702" s="116"/>
      <c r="N702" s="116"/>
      <c r="O702" s="116"/>
      <c r="P702" s="116"/>
      <c r="Q702" s="116"/>
      <c r="R702" s="116"/>
      <c r="S702" s="116"/>
      <c r="T702" s="116"/>
      <c r="U702" s="116"/>
      <c r="V702" s="116"/>
      <c r="W702" s="116"/>
      <c r="X702" s="116"/>
      <c r="Y702" s="116"/>
      <c r="Z702" s="116"/>
      <c r="AA702" s="116"/>
      <c r="AB702" s="116"/>
      <c r="AC702" s="116"/>
    </row>
    <row r="703" spans="1:29" ht="14.25" customHeight="1" x14ac:dyDescent="0.2">
      <c r="A703" s="116"/>
      <c r="B703" s="116"/>
      <c r="C703" s="116"/>
      <c r="D703" s="116"/>
      <c r="E703" s="116"/>
      <c r="F703" s="116"/>
      <c r="G703" s="116"/>
      <c r="H703" s="117"/>
      <c r="I703" s="116"/>
      <c r="J703" s="116"/>
      <c r="K703" s="116"/>
      <c r="L703" s="116"/>
      <c r="M703" s="116"/>
      <c r="N703" s="116"/>
      <c r="O703" s="116"/>
      <c r="P703" s="116"/>
      <c r="Q703" s="116"/>
      <c r="R703" s="116"/>
      <c r="S703" s="116"/>
      <c r="T703" s="116"/>
      <c r="U703" s="116"/>
      <c r="V703" s="116"/>
      <c r="W703" s="116"/>
      <c r="X703" s="116"/>
      <c r="Y703" s="116"/>
      <c r="Z703" s="116"/>
      <c r="AA703" s="116"/>
      <c r="AB703" s="116"/>
      <c r="AC703" s="116"/>
    </row>
    <row r="704" spans="1:29" ht="14.25" customHeight="1" x14ac:dyDescent="0.2">
      <c r="A704" s="116"/>
      <c r="B704" s="116"/>
      <c r="C704" s="116"/>
      <c r="D704" s="116"/>
      <c r="E704" s="116"/>
      <c r="F704" s="116"/>
      <c r="G704" s="116"/>
      <c r="H704" s="117"/>
      <c r="I704" s="116"/>
      <c r="J704" s="116"/>
      <c r="K704" s="116"/>
      <c r="L704" s="116"/>
      <c r="M704" s="116"/>
      <c r="N704" s="116"/>
      <c r="O704" s="116"/>
      <c r="P704" s="116"/>
      <c r="Q704" s="116"/>
      <c r="R704" s="116"/>
      <c r="S704" s="116"/>
      <c r="T704" s="116"/>
      <c r="U704" s="116"/>
      <c r="V704" s="116"/>
      <c r="W704" s="116"/>
      <c r="X704" s="116"/>
      <c r="Y704" s="116"/>
      <c r="Z704" s="116"/>
      <c r="AA704" s="116"/>
      <c r="AB704" s="116"/>
      <c r="AC704" s="116"/>
    </row>
    <row r="705" spans="1:29" ht="14.25" customHeight="1" x14ac:dyDescent="0.2">
      <c r="A705" s="116"/>
      <c r="B705" s="116"/>
      <c r="C705" s="116"/>
      <c r="D705" s="116"/>
      <c r="E705" s="116"/>
      <c r="F705" s="116"/>
      <c r="G705" s="116"/>
      <c r="H705" s="117"/>
      <c r="I705" s="116"/>
      <c r="J705" s="116"/>
      <c r="K705" s="116"/>
      <c r="L705" s="116"/>
      <c r="M705" s="116"/>
      <c r="N705" s="116"/>
      <c r="O705" s="116"/>
      <c r="P705" s="116"/>
      <c r="Q705" s="116"/>
      <c r="R705" s="116"/>
      <c r="S705" s="116"/>
      <c r="T705" s="116"/>
      <c r="U705" s="116"/>
      <c r="V705" s="116"/>
      <c r="W705" s="116"/>
      <c r="X705" s="116"/>
      <c r="Y705" s="116"/>
      <c r="Z705" s="116"/>
      <c r="AA705" s="116"/>
      <c r="AB705" s="116"/>
      <c r="AC705" s="116"/>
    </row>
    <row r="706" spans="1:29" ht="14.25" customHeight="1" x14ac:dyDescent="0.2">
      <c r="A706" s="116"/>
      <c r="B706" s="116"/>
      <c r="C706" s="116"/>
      <c r="D706" s="116"/>
      <c r="E706" s="116"/>
      <c r="F706" s="116"/>
      <c r="G706" s="116"/>
      <c r="H706" s="117"/>
      <c r="I706" s="116"/>
      <c r="J706" s="116"/>
      <c r="K706" s="116"/>
      <c r="L706" s="116"/>
      <c r="M706" s="116"/>
      <c r="N706" s="116"/>
      <c r="O706" s="116"/>
      <c r="P706" s="116"/>
      <c r="Q706" s="116"/>
      <c r="R706" s="116"/>
      <c r="S706" s="116"/>
      <c r="T706" s="116"/>
      <c r="U706" s="116"/>
      <c r="V706" s="116"/>
      <c r="W706" s="116"/>
      <c r="X706" s="116"/>
      <c r="Y706" s="116"/>
      <c r="Z706" s="116"/>
      <c r="AA706" s="116"/>
      <c r="AB706" s="116"/>
      <c r="AC706" s="116"/>
    </row>
    <row r="707" spans="1:29" ht="14.25" customHeight="1" x14ac:dyDescent="0.2">
      <c r="A707" s="116"/>
      <c r="B707" s="116"/>
      <c r="C707" s="116"/>
      <c r="D707" s="116"/>
      <c r="E707" s="116"/>
      <c r="F707" s="116"/>
      <c r="G707" s="116"/>
      <c r="H707" s="117"/>
      <c r="I707" s="116"/>
      <c r="J707" s="116"/>
      <c r="K707" s="116"/>
      <c r="L707" s="116"/>
      <c r="M707" s="116"/>
      <c r="N707" s="116"/>
      <c r="O707" s="116"/>
      <c r="P707" s="116"/>
      <c r="Q707" s="116"/>
      <c r="R707" s="116"/>
      <c r="S707" s="116"/>
      <c r="T707" s="116"/>
      <c r="U707" s="116"/>
      <c r="V707" s="116"/>
      <c r="W707" s="116"/>
      <c r="X707" s="116"/>
      <c r="Y707" s="116"/>
      <c r="Z707" s="116"/>
      <c r="AA707" s="116"/>
      <c r="AB707" s="116"/>
      <c r="AC707" s="116"/>
    </row>
    <row r="708" spans="1:29" ht="14.25" customHeight="1" x14ac:dyDescent="0.2">
      <c r="A708" s="116"/>
      <c r="B708" s="116"/>
      <c r="C708" s="116"/>
      <c r="D708" s="116"/>
      <c r="E708" s="116"/>
      <c r="F708" s="116"/>
      <c r="G708" s="116"/>
      <c r="H708" s="117"/>
      <c r="I708" s="116"/>
      <c r="J708" s="116"/>
      <c r="K708" s="116"/>
      <c r="L708" s="116"/>
      <c r="M708" s="116"/>
      <c r="N708" s="116"/>
      <c r="O708" s="116"/>
      <c r="P708" s="116"/>
      <c r="Q708" s="116"/>
      <c r="R708" s="116"/>
      <c r="S708" s="116"/>
      <c r="T708" s="116"/>
      <c r="U708" s="116"/>
      <c r="V708" s="116"/>
      <c r="W708" s="116"/>
      <c r="X708" s="116"/>
      <c r="Y708" s="116"/>
      <c r="Z708" s="116"/>
      <c r="AA708" s="116"/>
      <c r="AB708" s="116"/>
      <c r="AC708" s="116"/>
    </row>
    <row r="709" spans="1:29" ht="14.25" customHeight="1" x14ac:dyDescent="0.2">
      <c r="A709" s="116"/>
      <c r="B709" s="116"/>
      <c r="C709" s="116"/>
      <c r="D709" s="116"/>
      <c r="E709" s="116"/>
      <c r="F709" s="116"/>
      <c r="G709" s="116"/>
      <c r="H709" s="117"/>
      <c r="I709" s="116"/>
      <c r="J709" s="116"/>
      <c r="K709" s="116"/>
      <c r="L709" s="116"/>
      <c r="M709" s="116"/>
      <c r="N709" s="116"/>
      <c r="O709" s="116"/>
      <c r="P709" s="116"/>
      <c r="Q709" s="116"/>
      <c r="R709" s="116"/>
      <c r="S709" s="116"/>
      <c r="T709" s="116"/>
      <c r="U709" s="116"/>
      <c r="V709" s="116"/>
      <c r="W709" s="116"/>
      <c r="X709" s="116"/>
      <c r="Y709" s="116"/>
      <c r="Z709" s="116"/>
      <c r="AA709" s="116"/>
      <c r="AB709" s="116"/>
      <c r="AC709" s="116"/>
    </row>
    <row r="710" spans="1:29" ht="14.25" customHeight="1" x14ac:dyDescent="0.2">
      <c r="A710" s="116"/>
      <c r="B710" s="116"/>
      <c r="C710" s="116"/>
      <c r="D710" s="116"/>
      <c r="E710" s="116"/>
      <c r="F710" s="116"/>
      <c r="G710" s="116"/>
      <c r="H710" s="117"/>
      <c r="I710" s="116"/>
      <c r="J710" s="116"/>
      <c r="K710" s="116"/>
      <c r="L710" s="116"/>
      <c r="M710" s="116"/>
      <c r="N710" s="116"/>
      <c r="O710" s="116"/>
      <c r="P710" s="116"/>
      <c r="Q710" s="116"/>
      <c r="R710" s="116"/>
      <c r="S710" s="116"/>
      <c r="T710" s="116"/>
      <c r="U710" s="116"/>
      <c r="V710" s="116"/>
      <c r="W710" s="116"/>
      <c r="X710" s="116"/>
      <c r="Y710" s="116"/>
      <c r="Z710" s="116"/>
      <c r="AA710" s="116"/>
      <c r="AB710" s="116"/>
      <c r="AC710" s="116"/>
    </row>
    <row r="711" spans="1:29" ht="14.25" customHeight="1" x14ac:dyDescent="0.2">
      <c r="A711" s="116"/>
      <c r="B711" s="116"/>
      <c r="C711" s="116"/>
      <c r="D711" s="116"/>
      <c r="E711" s="116"/>
      <c r="F711" s="116"/>
      <c r="G711" s="116"/>
      <c r="H711" s="117"/>
      <c r="I711" s="116"/>
      <c r="J711" s="116"/>
      <c r="K711" s="116"/>
      <c r="L711" s="116"/>
      <c r="M711" s="116"/>
      <c r="N711" s="116"/>
      <c r="O711" s="116"/>
      <c r="P711" s="116"/>
      <c r="Q711" s="116"/>
      <c r="R711" s="116"/>
      <c r="S711" s="116"/>
      <c r="T711" s="116"/>
      <c r="U711" s="116"/>
      <c r="V711" s="116"/>
      <c r="W711" s="116"/>
      <c r="X711" s="116"/>
      <c r="Y711" s="116"/>
      <c r="Z711" s="116"/>
      <c r="AA711" s="116"/>
      <c r="AB711" s="116"/>
      <c r="AC711" s="116"/>
    </row>
    <row r="712" spans="1:29" ht="14.25" customHeight="1" x14ac:dyDescent="0.2">
      <c r="A712" s="116"/>
      <c r="B712" s="116"/>
      <c r="C712" s="116"/>
      <c r="D712" s="116"/>
      <c r="E712" s="116"/>
      <c r="F712" s="116"/>
      <c r="G712" s="116"/>
      <c r="H712" s="117"/>
      <c r="I712" s="116"/>
      <c r="J712" s="116"/>
      <c r="K712" s="116"/>
      <c r="L712" s="116"/>
      <c r="M712" s="116"/>
      <c r="N712" s="116"/>
      <c r="O712" s="116"/>
      <c r="P712" s="116"/>
      <c r="Q712" s="116"/>
      <c r="R712" s="116"/>
      <c r="S712" s="116"/>
      <c r="T712" s="116"/>
      <c r="U712" s="116"/>
      <c r="V712" s="116"/>
      <c r="W712" s="116"/>
      <c r="X712" s="116"/>
      <c r="Y712" s="116"/>
      <c r="Z712" s="116"/>
      <c r="AA712" s="116"/>
      <c r="AB712" s="116"/>
      <c r="AC712" s="116"/>
    </row>
    <row r="713" spans="1:29" ht="14.25" customHeight="1" x14ac:dyDescent="0.2">
      <c r="A713" s="116"/>
      <c r="B713" s="116"/>
      <c r="C713" s="116"/>
      <c r="D713" s="116"/>
      <c r="E713" s="116"/>
      <c r="F713" s="116"/>
      <c r="G713" s="116"/>
      <c r="H713" s="117"/>
      <c r="I713" s="116"/>
      <c r="J713" s="116"/>
      <c r="K713" s="116"/>
      <c r="L713" s="116"/>
      <c r="M713" s="116"/>
      <c r="N713" s="116"/>
      <c r="O713" s="116"/>
      <c r="P713" s="116"/>
      <c r="Q713" s="116"/>
      <c r="R713" s="116"/>
      <c r="S713" s="116"/>
      <c r="T713" s="116"/>
      <c r="U713" s="116"/>
      <c r="V713" s="116"/>
      <c r="W713" s="116"/>
      <c r="X713" s="116"/>
      <c r="Y713" s="116"/>
      <c r="Z713" s="116"/>
      <c r="AA713" s="116"/>
      <c r="AB713" s="116"/>
      <c r="AC713" s="116"/>
    </row>
    <row r="714" spans="1:29" ht="14.25" customHeight="1" x14ac:dyDescent="0.2">
      <c r="A714" s="116"/>
      <c r="B714" s="116"/>
      <c r="C714" s="116"/>
      <c r="D714" s="116"/>
      <c r="E714" s="116"/>
      <c r="F714" s="116"/>
      <c r="G714" s="116"/>
      <c r="H714" s="117"/>
      <c r="I714" s="116"/>
      <c r="J714" s="116"/>
      <c r="K714" s="116"/>
      <c r="L714" s="116"/>
      <c r="M714" s="116"/>
      <c r="N714" s="116"/>
      <c r="O714" s="116"/>
      <c r="P714" s="116"/>
      <c r="Q714" s="116"/>
      <c r="R714" s="116"/>
      <c r="S714" s="116"/>
      <c r="T714" s="116"/>
      <c r="U714" s="116"/>
      <c r="V714" s="116"/>
      <c r="W714" s="116"/>
      <c r="X714" s="116"/>
      <c r="Y714" s="116"/>
      <c r="Z714" s="116"/>
      <c r="AA714" s="116"/>
      <c r="AB714" s="116"/>
      <c r="AC714" s="116"/>
    </row>
    <row r="715" spans="1:29" ht="14.25" customHeight="1" x14ac:dyDescent="0.2">
      <c r="A715" s="116"/>
      <c r="B715" s="116"/>
      <c r="C715" s="116"/>
      <c r="D715" s="116"/>
      <c r="E715" s="116"/>
      <c r="F715" s="116"/>
      <c r="G715" s="116"/>
      <c r="H715" s="117"/>
      <c r="I715" s="116"/>
      <c r="J715" s="116"/>
      <c r="K715" s="116"/>
      <c r="L715" s="116"/>
      <c r="M715" s="116"/>
      <c r="N715" s="116"/>
      <c r="O715" s="116"/>
      <c r="P715" s="116"/>
      <c r="Q715" s="116"/>
      <c r="R715" s="116"/>
      <c r="S715" s="116"/>
      <c r="T715" s="116"/>
      <c r="U715" s="116"/>
      <c r="V715" s="116"/>
      <c r="W715" s="116"/>
      <c r="X715" s="116"/>
      <c r="Y715" s="116"/>
      <c r="Z715" s="116"/>
      <c r="AA715" s="116"/>
      <c r="AB715" s="116"/>
      <c r="AC715" s="116"/>
    </row>
    <row r="716" spans="1:29" ht="14.25" customHeight="1" x14ac:dyDescent="0.2">
      <c r="A716" s="116"/>
      <c r="B716" s="116"/>
      <c r="C716" s="116"/>
      <c r="D716" s="116"/>
      <c r="E716" s="116"/>
      <c r="F716" s="116"/>
      <c r="G716" s="116"/>
      <c r="H716" s="117"/>
      <c r="I716" s="116"/>
      <c r="J716" s="116"/>
      <c r="K716" s="116"/>
      <c r="L716" s="116"/>
      <c r="M716" s="116"/>
      <c r="N716" s="116"/>
      <c r="O716" s="116"/>
      <c r="P716" s="116"/>
      <c r="Q716" s="116"/>
      <c r="R716" s="116"/>
      <c r="S716" s="116"/>
      <c r="T716" s="116"/>
      <c r="U716" s="116"/>
      <c r="V716" s="116"/>
      <c r="W716" s="116"/>
      <c r="X716" s="116"/>
      <c r="Y716" s="116"/>
      <c r="Z716" s="116"/>
      <c r="AA716" s="116"/>
      <c r="AB716" s="116"/>
      <c r="AC716" s="116"/>
    </row>
    <row r="717" spans="1:29" ht="14.25" customHeight="1" x14ac:dyDescent="0.2">
      <c r="A717" s="116"/>
      <c r="B717" s="116"/>
      <c r="C717" s="116"/>
      <c r="D717" s="116"/>
      <c r="E717" s="116"/>
      <c r="F717" s="116"/>
      <c r="G717" s="116"/>
      <c r="H717" s="117"/>
      <c r="I717" s="116"/>
      <c r="J717" s="116"/>
      <c r="K717" s="116"/>
      <c r="L717" s="116"/>
      <c r="M717" s="116"/>
      <c r="N717" s="116"/>
      <c r="O717" s="116"/>
      <c r="P717" s="116"/>
      <c r="Q717" s="116"/>
      <c r="R717" s="116"/>
      <c r="S717" s="116"/>
      <c r="T717" s="116"/>
      <c r="U717" s="116"/>
      <c r="V717" s="116"/>
      <c r="W717" s="116"/>
      <c r="X717" s="116"/>
      <c r="Y717" s="116"/>
      <c r="Z717" s="116"/>
      <c r="AA717" s="116"/>
      <c r="AB717" s="116"/>
      <c r="AC717" s="116"/>
    </row>
    <row r="718" spans="1:29" ht="14.25" customHeight="1" x14ac:dyDescent="0.2">
      <c r="A718" s="116"/>
      <c r="B718" s="116"/>
      <c r="C718" s="116"/>
      <c r="D718" s="116"/>
      <c r="E718" s="116"/>
      <c r="F718" s="116"/>
      <c r="G718" s="116"/>
      <c r="H718" s="117"/>
      <c r="I718" s="116"/>
      <c r="J718" s="116"/>
      <c r="K718" s="116"/>
      <c r="L718" s="116"/>
      <c r="M718" s="116"/>
      <c r="N718" s="116"/>
      <c r="O718" s="116"/>
      <c r="P718" s="116"/>
      <c r="Q718" s="116"/>
      <c r="R718" s="116"/>
      <c r="S718" s="116"/>
      <c r="T718" s="116"/>
      <c r="U718" s="116"/>
      <c r="V718" s="116"/>
      <c r="W718" s="116"/>
      <c r="X718" s="116"/>
      <c r="Y718" s="116"/>
      <c r="Z718" s="116"/>
      <c r="AA718" s="116"/>
      <c r="AB718" s="116"/>
      <c r="AC718" s="116"/>
    </row>
    <row r="719" spans="1:29" ht="14.25" customHeight="1" x14ac:dyDescent="0.2">
      <c r="A719" s="116"/>
      <c r="B719" s="116"/>
      <c r="C719" s="116"/>
      <c r="D719" s="116"/>
      <c r="E719" s="116"/>
      <c r="F719" s="116"/>
      <c r="G719" s="116"/>
      <c r="H719" s="117"/>
      <c r="I719" s="116"/>
      <c r="J719" s="116"/>
      <c r="K719" s="116"/>
      <c r="L719" s="116"/>
      <c r="M719" s="116"/>
      <c r="N719" s="116"/>
      <c r="O719" s="116"/>
      <c r="P719" s="116"/>
      <c r="Q719" s="116"/>
      <c r="R719" s="116"/>
      <c r="S719" s="116"/>
      <c r="T719" s="116"/>
      <c r="U719" s="116"/>
      <c r="V719" s="116"/>
      <c r="W719" s="116"/>
      <c r="X719" s="116"/>
      <c r="Y719" s="116"/>
      <c r="Z719" s="116"/>
      <c r="AA719" s="116"/>
      <c r="AB719" s="116"/>
      <c r="AC719" s="116"/>
    </row>
    <row r="720" spans="1:29" ht="14.25" customHeight="1" x14ac:dyDescent="0.2">
      <c r="A720" s="116"/>
      <c r="B720" s="116"/>
      <c r="C720" s="116"/>
      <c r="D720" s="116"/>
      <c r="E720" s="116"/>
      <c r="F720" s="116"/>
      <c r="G720" s="116"/>
      <c r="H720" s="117"/>
      <c r="I720" s="116"/>
      <c r="J720" s="116"/>
      <c r="K720" s="116"/>
      <c r="L720" s="116"/>
      <c r="M720" s="116"/>
      <c r="N720" s="116"/>
      <c r="O720" s="116"/>
      <c r="P720" s="116"/>
      <c r="Q720" s="116"/>
      <c r="R720" s="116"/>
      <c r="S720" s="116"/>
      <c r="T720" s="116"/>
      <c r="U720" s="116"/>
      <c r="V720" s="116"/>
      <c r="W720" s="116"/>
      <c r="X720" s="116"/>
      <c r="Y720" s="116"/>
      <c r="Z720" s="116"/>
      <c r="AA720" s="116"/>
      <c r="AB720" s="116"/>
      <c r="AC720" s="116"/>
    </row>
    <row r="721" spans="1:29" ht="14.25" customHeight="1" x14ac:dyDescent="0.2">
      <c r="A721" s="116"/>
      <c r="B721" s="116"/>
      <c r="C721" s="116"/>
      <c r="D721" s="116"/>
      <c r="E721" s="116"/>
      <c r="F721" s="116"/>
      <c r="G721" s="116"/>
      <c r="H721" s="117"/>
      <c r="I721" s="116"/>
      <c r="J721" s="116"/>
      <c r="K721" s="116"/>
      <c r="L721" s="116"/>
      <c r="M721" s="116"/>
      <c r="N721" s="116"/>
      <c r="O721" s="116"/>
      <c r="P721" s="116"/>
      <c r="Q721" s="116"/>
      <c r="R721" s="116"/>
      <c r="S721" s="116"/>
      <c r="T721" s="116"/>
      <c r="U721" s="116"/>
      <c r="V721" s="116"/>
      <c r="W721" s="116"/>
      <c r="X721" s="116"/>
      <c r="Y721" s="116"/>
      <c r="Z721" s="116"/>
      <c r="AA721" s="116"/>
      <c r="AB721" s="116"/>
      <c r="AC721" s="116"/>
    </row>
    <row r="722" spans="1:29" ht="14.25" customHeight="1" x14ac:dyDescent="0.2">
      <c r="A722" s="116"/>
      <c r="B722" s="116"/>
      <c r="C722" s="116"/>
      <c r="D722" s="116"/>
      <c r="E722" s="116"/>
      <c r="F722" s="116"/>
      <c r="G722" s="116"/>
      <c r="H722" s="117"/>
      <c r="I722" s="116"/>
      <c r="J722" s="116"/>
      <c r="K722" s="116"/>
      <c r="L722" s="116"/>
      <c r="M722" s="116"/>
      <c r="N722" s="116"/>
      <c r="O722" s="116"/>
      <c r="P722" s="116"/>
      <c r="Q722" s="116"/>
      <c r="R722" s="116"/>
      <c r="S722" s="116"/>
      <c r="T722" s="116"/>
      <c r="U722" s="116"/>
      <c r="V722" s="116"/>
      <c r="W722" s="116"/>
      <c r="X722" s="116"/>
      <c r="Y722" s="116"/>
      <c r="Z722" s="116"/>
      <c r="AA722" s="116"/>
      <c r="AB722" s="116"/>
      <c r="AC722" s="116"/>
    </row>
    <row r="723" spans="1:29" ht="14.25" customHeight="1" x14ac:dyDescent="0.2">
      <c r="A723" s="116"/>
      <c r="B723" s="116"/>
      <c r="C723" s="116"/>
      <c r="D723" s="116"/>
      <c r="E723" s="116"/>
      <c r="F723" s="116"/>
      <c r="G723" s="116"/>
      <c r="H723" s="117"/>
      <c r="I723" s="116"/>
      <c r="J723" s="116"/>
      <c r="K723" s="116"/>
      <c r="L723" s="116"/>
      <c r="M723" s="116"/>
      <c r="N723" s="116"/>
      <c r="O723" s="116"/>
      <c r="P723" s="116"/>
      <c r="Q723" s="116"/>
      <c r="R723" s="116"/>
      <c r="S723" s="116"/>
      <c r="T723" s="116"/>
      <c r="U723" s="116"/>
      <c r="V723" s="116"/>
      <c r="W723" s="116"/>
      <c r="X723" s="116"/>
      <c r="Y723" s="116"/>
      <c r="Z723" s="116"/>
      <c r="AA723" s="116"/>
      <c r="AB723" s="116"/>
      <c r="AC723" s="116"/>
    </row>
    <row r="724" spans="1:29" ht="14.25" customHeight="1" x14ac:dyDescent="0.2">
      <c r="A724" s="116"/>
      <c r="B724" s="116"/>
      <c r="C724" s="116"/>
      <c r="D724" s="116"/>
      <c r="E724" s="116"/>
      <c r="F724" s="116"/>
      <c r="G724" s="116"/>
      <c r="H724" s="117"/>
      <c r="I724" s="116"/>
      <c r="J724" s="116"/>
      <c r="K724" s="116"/>
      <c r="L724" s="116"/>
      <c r="M724" s="116"/>
      <c r="N724" s="116"/>
      <c r="O724" s="116"/>
      <c r="P724" s="116"/>
      <c r="Q724" s="116"/>
      <c r="R724" s="116"/>
      <c r="S724" s="116"/>
      <c r="T724" s="116"/>
      <c r="U724" s="116"/>
      <c r="V724" s="116"/>
      <c r="W724" s="116"/>
      <c r="X724" s="116"/>
      <c r="Y724" s="116"/>
      <c r="Z724" s="116"/>
      <c r="AA724" s="116"/>
      <c r="AB724" s="116"/>
      <c r="AC724" s="116"/>
    </row>
    <row r="725" spans="1:29" ht="14.25" customHeight="1" x14ac:dyDescent="0.2">
      <c r="A725" s="116"/>
      <c r="B725" s="116"/>
      <c r="C725" s="116"/>
      <c r="D725" s="116"/>
      <c r="E725" s="116"/>
      <c r="F725" s="116"/>
      <c r="G725" s="116"/>
      <c r="H725" s="117"/>
      <c r="I725" s="116"/>
      <c r="J725" s="116"/>
      <c r="K725" s="116"/>
      <c r="L725" s="116"/>
      <c r="M725" s="116"/>
      <c r="N725" s="116"/>
      <c r="O725" s="116"/>
      <c r="P725" s="116"/>
      <c r="Q725" s="116"/>
      <c r="R725" s="116"/>
      <c r="S725" s="116"/>
      <c r="T725" s="116"/>
      <c r="U725" s="116"/>
      <c r="V725" s="116"/>
      <c r="W725" s="116"/>
      <c r="X725" s="116"/>
      <c r="Y725" s="116"/>
      <c r="Z725" s="116"/>
      <c r="AA725" s="116"/>
      <c r="AB725" s="116"/>
      <c r="AC725" s="116"/>
    </row>
    <row r="726" spans="1:29" ht="14.25" customHeight="1" x14ac:dyDescent="0.2">
      <c r="A726" s="116"/>
      <c r="B726" s="116"/>
      <c r="C726" s="116"/>
      <c r="D726" s="116"/>
      <c r="E726" s="116"/>
      <c r="F726" s="116"/>
      <c r="G726" s="116"/>
      <c r="H726" s="117"/>
      <c r="I726" s="116"/>
      <c r="J726" s="116"/>
      <c r="K726" s="116"/>
      <c r="L726" s="116"/>
      <c r="M726" s="116"/>
      <c r="N726" s="116"/>
      <c r="O726" s="116"/>
      <c r="P726" s="116"/>
      <c r="Q726" s="116"/>
      <c r="R726" s="116"/>
      <c r="S726" s="116"/>
      <c r="T726" s="116"/>
      <c r="U726" s="116"/>
      <c r="V726" s="116"/>
      <c r="W726" s="116"/>
      <c r="X726" s="116"/>
      <c r="Y726" s="116"/>
      <c r="Z726" s="116"/>
      <c r="AA726" s="116"/>
      <c r="AB726" s="116"/>
      <c r="AC726" s="116"/>
    </row>
    <row r="727" spans="1:29" ht="14.25" customHeight="1" x14ac:dyDescent="0.2">
      <c r="A727" s="116"/>
      <c r="B727" s="116"/>
      <c r="C727" s="116"/>
      <c r="D727" s="116"/>
      <c r="E727" s="116"/>
      <c r="F727" s="116"/>
      <c r="G727" s="116"/>
      <c r="H727" s="117"/>
      <c r="I727" s="116"/>
      <c r="J727" s="116"/>
      <c r="K727" s="116"/>
      <c r="L727" s="116"/>
      <c r="M727" s="116"/>
      <c r="N727" s="116"/>
      <c r="O727" s="116"/>
      <c r="P727" s="116"/>
      <c r="Q727" s="116"/>
      <c r="R727" s="116"/>
      <c r="S727" s="116"/>
      <c r="T727" s="116"/>
      <c r="U727" s="116"/>
      <c r="V727" s="116"/>
      <c r="W727" s="116"/>
      <c r="X727" s="116"/>
      <c r="Y727" s="116"/>
      <c r="Z727" s="116"/>
      <c r="AA727" s="116"/>
      <c r="AB727" s="116"/>
      <c r="AC727" s="116"/>
    </row>
    <row r="728" spans="1:29" ht="14.25" customHeight="1" x14ac:dyDescent="0.2">
      <c r="A728" s="116"/>
      <c r="B728" s="116"/>
      <c r="C728" s="116"/>
      <c r="D728" s="116"/>
      <c r="E728" s="116"/>
      <c r="F728" s="116"/>
      <c r="G728" s="116"/>
      <c r="H728" s="117"/>
      <c r="I728" s="116"/>
      <c r="J728" s="116"/>
      <c r="K728" s="116"/>
      <c r="L728" s="116"/>
      <c r="M728" s="116"/>
      <c r="N728" s="116"/>
      <c r="O728" s="116"/>
      <c r="P728" s="116"/>
      <c r="Q728" s="116"/>
      <c r="R728" s="116"/>
      <c r="S728" s="116"/>
      <c r="T728" s="116"/>
      <c r="U728" s="116"/>
      <c r="V728" s="116"/>
      <c r="W728" s="116"/>
      <c r="X728" s="116"/>
      <c r="Y728" s="116"/>
      <c r="Z728" s="116"/>
      <c r="AA728" s="116"/>
      <c r="AB728" s="116"/>
      <c r="AC728" s="116"/>
    </row>
    <row r="729" spans="1:29" ht="14.25" customHeight="1" x14ac:dyDescent="0.2">
      <c r="A729" s="116"/>
      <c r="B729" s="116"/>
      <c r="C729" s="116"/>
      <c r="D729" s="116"/>
      <c r="E729" s="116"/>
      <c r="F729" s="116"/>
      <c r="G729" s="116"/>
      <c r="H729" s="117"/>
      <c r="I729" s="116"/>
      <c r="J729" s="116"/>
      <c r="K729" s="116"/>
      <c r="L729" s="116"/>
      <c r="M729" s="116"/>
      <c r="N729" s="116"/>
      <c r="O729" s="116"/>
      <c r="P729" s="116"/>
      <c r="Q729" s="116"/>
      <c r="R729" s="116"/>
      <c r="S729" s="116"/>
      <c r="T729" s="116"/>
      <c r="U729" s="116"/>
      <c r="V729" s="116"/>
      <c r="W729" s="116"/>
      <c r="X729" s="116"/>
      <c r="Y729" s="116"/>
      <c r="Z729" s="116"/>
      <c r="AA729" s="116"/>
      <c r="AB729" s="116"/>
      <c r="AC729" s="116"/>
    </row>
    <row r="730" spans="1:29" ht="14.25" customHeight="1" x14ac:dyDescent="0.2">
      <c r="A730" s="116"/>
      <c r="B730" s="116"/>
      <c r="C730" s="116"/>
      <c r="D730" s="116"/>
      <c r="E730" s="116"/>
      <c r="F730" s="116"/>
      <c r="G730" s="116"/>
      <c r="H730" s="117"/>
      <c r="I730" s="116"/>
      <c r="J730" s="116"/>
      <c r="K730" s="116"/>
      <c r="L730" s="116"/>
      <c r="M730" s="116"/>
      <c r="N730" s="116"/>
      <c r="O730" s="116"/>
      <c r="P730" s="116"/>
      <c r="Q730" s="116"/>
      <c r="R730" s="116"/>
      <c r="S730" s="116"/>
      <c r="T730" s="116"/>
      <c r="U730" s="116"/>
      <c r="V730" s="116"/>
      <c r="W730" s="116"/>
      <c r="X730" s="116"/>
      <c r="Y730" s="116"/>
      <c r="Z730" s="116"/>
      <c r="AA730" s="116"/>
      <c r="AB730" s="116"/>
      <c r="AC730" s="116"/>
    </row>
    <row r="731" spans="1:29" ht="14.25" customHeight="1" x14ac:dyDescent="0.2">
      <c r="A731" s="116"/>
      <c r="B731" s="116"/>
      <c r="C731" s="116"/>
      <c r="D731" s="116"/>
      <c r="E731" s="116"/>
      <c r="F731" s="116"/>
      <c r="G731" s="116"/>
      <c r="H731" s="117"/>
      <c r="I731" s="116"/>
      <c r="J731" s="116"/>
      <c r="K731" s="116"/>
      <c r="L731" s="116"/>
      <c r="M731" s="116"/>
      <c r="N731" s="116"/>
      <c r="O731" s="116"/>
      <c r="P731" s="116"/>
      <c r="Q731" s="116"/>
      <c r="R731" s="116"/>
      <c r="S731" s="116"/>
      <c r="T731" s="116"/>
      <c r="U731" s="116"/>
      <c r="V731" s="116"/>
      <c r="W731" s="116"/>
      <c r="X731" s="116"/>
      <c r="Y731" s="116"/>
      <c r="Z731" s="116"/>
      <c r="AA731" s="116"/>
      <c r="AB731" s="116"/>
      <c r="AC731" s="116"/>
    </row>
    <row r="732" spans="1:29" ht="14.25" customHeight="1" x14ac:dyDescent="0.2">
      <c r="A732" s="116"/>
      <c r="B732" s="116"/>
      <c r="C732" s="116"/>
      <c r="D732" s="116"/>
      <c r="E732" s="116"/>
      <c r="F732" s="116"/>
      <c r="G732" s="116"/>
      <c r="H732" s="117"/>
      <c r="I732" s="116"/>
      <c r="J732" s="116"/>
      <c r="K732" s="116"/>
      <c r="L732" s="116"/>
      <c r="M732" s="116"/>
      <c r="N732" s="116"/>
      <c r="O732" s="116"/>
      <c r="P732" s="116"/>
      <c r="Q732" s="116"/>
      <c r="R732" s="116"/>
      <c r="S732" s="116"/>
      <c r="T732" s="116"/>
      <c r="U732" s="116"/>
      <c r="V732" s="116"/>
      <c r="W732" s="116"/>
      <c r="X732" s="116"/>
      <c r="Y732" s="116"/>
      <c r="Z732" s="116"/>
      <c r="AA732" s="116"/>
      <c r="AB732" s="116"/>
      <c r="AC732" s="116"/>
    </row>
    <row r="733" spans="1:29" ht="14.25" customHeight="1" x14ac:dyDescent="0.2">
      <c r="A733" s="116"/>
      <c r="B733" s="116"/>
      <c r="C733" s="116"/>
      <c r="D733" s="116"/>
      <c r="E733" s="116"/>
      <c r="F733" s="116"/>
      <c r="G733" s="116"/>
      <c r="H733" s="117"/>
      <c r="I733" s="116"/>
      <c r="J733" s="116"/>
      <c r="K733" s="116"/>
      <c r="L733" s="116"/>
      <c r="M733" s="116"/>
      <c r="N733" s="116"/>
      <c r="O733" s="116"/>
      <c r="P733" s="116"/>
      <c r="Q733" s="116"/>
      <c r="R733" s="116"/>
      <c r="S733" s="116"/>
      <c r="T733" s="116"/>
      <c r="U733" s="116"/>
      <c r="V733" s="116"/>
      <c r="W733" s="116"/>
      <c r="X733" s="116"/>
      <c r="Y733" s="116"/>
      <c r="Z733" s="116"/>
      <c r="AA733" s="116"/>
      <c r="AB733" s="116"/>
      <c r="AC733" s="116"/>
    </row>
    <row r="734" spans="1:29" ht="14.25" customHeight="1" x14ac:dyDescent="0.2">
      <c r="A734" s="116"/>
      <c r="B734" s="116"/>
      <c r="C734" s="116"/>
      <c r="D734" s="116"/>
      <c r="E734" s="116"/>
      <c r="F734" s="116"/>
      <c r="G734" s="116"/>
      <c r="H734" s="117"/>
      <c r="I734" s="116"/>
      <c r="J734" s="116"/>
      <c r="K734" s="116"/>
      <c r="L734" s="116"/>
      <c r="M734" s="116"/>
      <c r="N734" s="116"/>
      <c r="O734" s="116"/>
      <c r="P734" s="116"/>
      <c r="Q734" s="116"/>
      <c r="R734" s="116"/>
      <c r="S734" s="116"/>
      <c r="T734" s="116"/>
      <c r="U734" s="116"/>
      <c r="V734" s="116"/>
      <c r="W734" s="116"/>
      <c r="X734" s="116"/>
      <c r="Y734" s="116"/>
      <c r="Z734" s="116"/>
      <c r="AA734" s="116"/>
      <c r="AB734" s="116"/>
      <c r="AC734" s="116"/>
    </row>
    <row r="735" spans="1:29" ht="14.25" customHeight="1" x14ac:dyDescent="0.2">
      <c r="A735" s="116"/>
      <c r="B735" s="116"/>
      <c r="C735" s="116"/>
      <c r="D735" s="116"/>
      <c r="E735" s="116"/>
      <c r="F735" s="116"/>
      <c r="G735" s="116"/>
      <c r="H735" s="117"/>
      <c r="I735" s="116"/>
      <c r="J735" s="116"/>
      <c r="K735" s="116"/>
      <c r="L735" s="116"/>
      <c r="M735" s="116"/>
      <c r="N735" s="116"/>
      <c r="O735" s="116"/>
      <c r="P735" s="116"/>
      <c r="Q735" s="116"/>
      <c r="R735" s="116"/>
      <c r="S735" s="116"/>
      <c r="T735" s="116"/>
      <c r="U735" s="116"/>
      <c r="V735" s="116"/>
      <c r="W735" s="116"/>
      <c r="X735" s="116"/>
      <c r="Y735" s="116"/>
      <c r="Z735" s="116"/>
      <c r="AA735" s="116"/>
      <c r="AB735" s="116"/>
      <c r="AC735" s="116"/>
    </row>
    <row r="736" spans="1:29" ht="14.25" customHeight="1" x14ac:dyDescent="0.2">
      <c r="A736" s="116"/>
      <c r="B736" s="116"/>
      <c r="C736" s="116"/>
      <c r="D736" s="116"/>
      <c r="E736" s="116"/>
      <c r="F736" s="116"/>
      <c r="G736" s="116"/>
      <c r="H736" s="117"/>
      <c r="I736" s="116"/>
      <c r="J736" s="116"/>
      <c r="K736" s="116"/>
      <c r="L736" s="116"/>
      <c r="M736" s="116"/>
      <c r="N736" s="116"/>
      <c r="O736" s="116"/>
      <c r="P736" s="116"/>
      <c r="Q736" s="116"/>
      <c r="R736" s="116"/>
      <c r="S736" s="116"/>
      <c r="T736" s="116"/>
      <c r="U736" s="116"/>
      <c r="V736" s="116"/>
      <c r="W736" s="116"/>
      <c r="X736" s="116"/>
      <c r="Y736" s="116"/>
      <c r="Z736" s="116"/>
      <c r="AA736" s="116"/>
      <c r="AB736" s="116"/>
      <c r="AC736" s="116"/>
    </row>
    <row r="737" spans="1:29" ht="14.25" customHeight="1" x14ac:dyDescent="0.2">
      <c r="A737" s="116"/>
      <c r="B737" s="116"/>
      <c r="C737" s="116"/>
      <c r="D737" s="116"/>
      <c r="E737" s="116"/>
      <c r="F737" s="116"/>
      <c r="G737" s="116"/>
      <c r="H737" s="117"/>
      <c r="I737" s="116"/>
      <c r="J737" s="116"/>
      <c r="K737" s="116"/>
      <c r="L737" s="116"/>
      <c r="M737" s="116"/>
      <c r="N737" s="116"/>
      <c r="O737" s="116"/>
      <c r="P737" s="116"/>
      <c r="Q737" s="116"/>
      <c r="R737" s="116"/>
      <c r="S737" s="116"/>
      <c r="T737" s="116"/>
      <c r="U737" s="116"/>
      <c r="V737" s="116"/>
      <c r="W737" s="116"/>
      <c r="X737" s="116"/>
      <c r="Y737" s="116"/>
      <c r="Z737" s="116"/>
      <c r="AA737" s="116"/>
      <c r="AB737" s="116"/>
      <c r="AC737" s="116"/>
    </row>
    <row r="738" spans="1:29" ht="14.25" customHeight="1" x14ac:dyDescent="0.2">
      <c r="A738" s="116"/>
      <c r="B738" s="116"/>
      <c r="C738" s="116"/>
      <c r="D738" s="116"/>
      <c r="E738" s="116"/>
      <c r="F738" s="116"/>
      <c r="G738" s="116"/>
      <c r="H738" s="117"/>
      <c r="I738" s="116"/>
      <c r="J738" s="116"/>
      <c r="K738" s="116"/>
      <c r="L738" s="116"/>
      <c r="M738" s="116"/>
      <c r="N738" s="116"/>
      <c r="O738" s="116"/>
      <c r="P738" s="116"/>
      <c r="Q738" s="116"/>
      <c r="R738" s="116"/>
      <c r="S738" s="116"/>
      <c r="T738" s="116"/>
      <c r="U738" s="116"/>
      <c r="V738" s="116"/>
      <c r="W738" s="116"/>
      <c r="X738" s="116"/>
      <c r="Y738" s="116"/>
      <c r="Z738" s="116"/>
      <c r="AA738" s="116"/>
      <c r="AB738" s="116"/>
      <c r="AC738" s="116"/>
    </row>
    <row r="739" spans="1:29" ht="14.25" customHeight="1" x14ac:dyDescent="0.2">
      <c r="A739" s="116"/>
      <c r="B739" s="116"/>
      <c r="C739" s="116"/>
      <c r="D739" s="116"/>
      <c r="E739" s="116"/>
      <c r="F739" s="116"/>
      <c r="G739" s="116"/>
      <c r="H739" s="117"/>
      <c r="I739" s="116"/>
      <c r="J739" s="116"/>
      <c r="K739" s="116"/>
      <c r="L739" s="116"/>
      <c r="M739" s="116"/>
      <c r="N739" s="116"/>
      <c r="O739" s="116"/>
      <c r="P739" s="116"/>
      <c r="Q739" s="116"/>
      <c r="R739" s="116"/>
      <c r="S739" s="116"/>
      <c r="T739" s="116"/>
      <c r="U739" s="116"/>
      <c r="V739" s="116"/>
      <c r="W739" s="116"/>
      <c r="X739" s="116"/>
      <c r="Y739" s="116"/>
      <c r="Z739" s="116"/>
      <c r="AA739" s="116"/>
      <c r="AB739" s="116"/>
      <c r="AC739" s="116"/>
    </row>
    <row r="740" spans="1:29" ht="14.25" customHeight="1" x14ac:dyDescent="0.2">
      <c r="A740" s="116"/>
      <c r="B740" s="116"/>
      <c r="C740" s="116"/>
      <c r="D740" s="116"/>
      <c r="E740" s="116"/>
      <c r="F740" s="116"/>
      <c r="G740" s="116"/>
      <c r="H740" s="117"/>
      <c r="I740" s="116"/>
      <c r="J740" s="116"/>
      <c r="K740" s="116"/>
      <c r="L740" s="116"/>
      <c r="M740" s="116"/>
      <c r="N740" s="116"/>
      <c r="O740" s="116"/>
      <c r="P740" s="116"/>
      <c r="Q740" s="116"/>
      <c r="R740" s="116"/>
      <c r="S740" s="116"/>
      <c r="T740" s="116"/>
      <c r="U740" s="116"/>
      <c r="V740" s="116"/>
      <c r="W740" s="116"/>
      <c r="X740" s="116"/>
      <c r="Y740" s="116"/>
      <c r="Z740" s="116"/>
      <c r="AA740" s="116"/>
      <c r="AB740" s="116"/>
      <c r="AC740" s="116"/>
    </row>
    <row r="741" spans="1:29" ht="14.25" customHeight="1" x14ac:dyDescent="0.2">
      <c r="A741" s="116"/>
      <c r="B741" s="116"/>
      <c r="C741" s="116"/>
      <c r="D741" s="116"/>
      <c r="E741" s="116"/>
      <c r="F741" s="116"/>
      <c r="G741" s="116"/>
      <c r="H741" s="117"/>
      <c r="I741" s="116"/>
      <c r="J741" s="116"/>
      <c r="K741" s="116"/>
      <c r="L741" s="116"/>
      <c r="M741" s="116"/>
      <c r="N741" s="116"/>
      <c r="O741" s="116"/>
      <c r="P741" s="116"/>
      <c r="Q741" s="116"/>
      <c r="R741" s="116"/>
      <c r="S741" s="116"/>
      <c r="T741" s="116"/>
      <c r="U741" s="116"/>
      <c r="V741" s="116"/>
      <c r="W741" s="116"/>
      <c r="X741" s="116"/>
      <c r="Y741" s="116"/>
      <c r="Z741" s="116"/>
      <c r="AA741" s="116"/>
      <c r="AB741" s="116"/>
      <c r="AC741" s="116"/>
    </row>
    <row r="742" spans="1:29" ht="14.25" customHeight="1" x14ac:dyDescent="0.2">
      <c r="A742" s="116"/>
      <c r="B742" s="116"/>
      <c r="C742" s="116"/>
      <c r="D742" s="116"/>
      <c r="E742" s="116"/>
      <c r="F742" s="116"/>
      <c r="G742" s="116"/>
      <c r="H742" s="117"/>
      <c r="I742" s="116"/>
      <c r="J742" s="116"/>
      <c r="K742" s="116"/>
      <c r="L742" s="116"/>
      <c r="M742" s="116"/>
      <c r="N742" s="116"/>
      <c r="O742" s="116"/>
      <c r="P742" s="116"/>
      <c r="Q742" s="116"/>
      <c r="R742" s="116"/>
      <c r="S742" s="116"/>
      <c r="T742" s="116"/>
      <c r="U742" s="116"/>
      <c r="V742" s="116"/>
      <c r="W742" s="116"/>
      <c r="X742" s="116"/>
      <c r="Y742" s="116"/>
      <c r="Z742" s="116"/>
      <c r="AA742" s="116"/>
      <c r="AB742" s="116"/>
      <c r="AC742" s="116"/>
    </row>
    <row r="743" spans="1:29" ht="14.25" customHeight="1" x14ac:dyDescent="0.2">
      <c r="A743" s="116"/>
      <c r="B743" s="116"/>
      <c r="C743" s="116"/>
      <c r="D743" s="116"/>
      <c r="E743" s="116"/>
      <c r="F743" s="116"/>
      <c r="G743" s="116"/>
      <c r="H743" s="117"/>
      <c r="I743" s="116"/>
      <c r="J743" s="116"/>
      <c r="K743" s="116"/>
      <c r="L743" s="116"/>
      <c r="M743" s="116"/>
      <c r="N743" s="116"/>
      <c r="O743" s="116"/>
      <c r="P743" s="116"/>
      <c r="Q743" s="116"/>
      <c r="R743" s="116"/>
      <c r="S743" s="116"/>
      <c r="T743" s="116"/>
      <c r="U743" s="116"/>
      <c r="V743" s="116"/>
      <c r="W743" s="116"/>
      <c r="X743" s="116"/>
      <c r="Y743" s="116"/>
      <c r="Z743" s="116"/>
      <c r="AA743" s="116"/>
      <c r="AB743" s="116"/>
      <c r="AC743" s="116"/>
    </row>
    <row r="744" spans="1:29" ht="14.25" customHeight="1" x14ac:dyDescent="0.2">
      <c r="A744" s="116"/>
      <c r="B744" s="116"/>
      <c r="C744" s="116"/>
      <c r="D744" s="116"/>
      <c r="E744" s="116"/>
      <c r="F744" s="116"/>
      <c r="G744" s="116"/>
      <c r="H744" s="117"/>
      <c r="I744" s="116"/>
      <c r="J744" s="116"/>
      <c r="K744" s="116"/>
      <c r="L744" s="116"/>
      <c r="M744" s="116"/>
      <c r="N744" s="116"/>
      <c r="O744" s="116"/>
      <c r="P744" s="116"/>
      <c r="Q744" s="116"/>
      <c r="R744" s="116"/>
      <c r="S744" s="116"/>
      <c r="T744" s="116"/>
      <c r="U744" s="116"/>
      <c r="V744" s="116"/>
      <c r="W744" s="116"/>
      <c r="X744" s="116"/>
      <c r="Y744" s="116"/>
      <c r="Z744" s="116"/>
      <c r="AA744" s="116"/>
      <c r="AB744" s="116"/>
      <c r="AC744" s="116"/>
    </row>
    <row r="745" spans="1:29" ht="14.25" customHeight="1" x14ac:dyDescent="0.2">
      <c r="A745" s="116"/>
      <c r="B745" s="116"/>
      <c r="C745" s="116"/>
      <c r="D745" s="116"/>
      <c r="E745" s="116"/>
      <c r="F745" s="116"/>
      <c r="G745" s="116"/>
      <c r="H745" s="117"/>
      <c r="I745" s="116"/>
      <c r="J745" s="116"/>
      <c r="K745" s="116"/>
      <c r="L745" s="116"/>
      <c r="M745" s="116"/>
      <c r="N745" s="116"/>
      <c r="O745" s="116"/>
      <c r="P745" s="116"/>
      <c r="Q745" s="116"/>
      <c r="R745" s="116"/>
      <c r="S745" s="116"/>
      <c r="T745" s="116"/>
      <c r="U745" s="116"/>
      <c r="V745" s="116"/>
      <c r="W745" s="116"/>
      <c r="X745" s="116"/>
      <c r="Y745" s="116"/>
      <c r="Z745" s="116"/>
      <c r="AA745" s="116"/>
      <c r="AB745" s="116"/>
      <c r="AC745" s="116"/>
    </row>
    <row r="746" spans="1:29" ht="14.25" customHeight="1" x14ac:dyDescent="0.2">
      <c r="A746" s="116"/>
      <c r="B746" s="116"/>
      <c r="C746" s="116"/>
      <c r="D746" s="116"/>
      <c r="E746" s="116"/>
      <c r="F746" s="116"/>
      <c r="G746" s="116"/>
      <c r="H746" s="117"/>
      <c r="I746" s="116"/>
      <c r="J746" s="116"/>
      <c r="K746" s="116"/>
      <c r="L746" s="116"/>
      <c r="M746" s="116"/>
      <c r="N746" s="116"/>
      <c r="O746" s="116"/>
      <c r="P746" s="116"/>
      <c r="Q746" s="116"/>
      <c r="R746" s="116"/>
      <c r="S746" s="116"/>
      <c r="T746" s="116"/>
      <c r="U746" s="116"/>
      <c r="V746" s="116"/>
      <c r="W746" s="116"/>
      <c r="X746" s="116"/>
      <c r="Y746" s="116"/>
      <c r="Z746" s="116"/>
      <c r="AA746" s="116"/>
      <c r="AB746" s="116"/>
      <c r="AC746" s="116"/>
    </row>
    <row r="747" spans="1:29" ht="14.25" customHeight="1" x14ac:dyDescent="0.2">
      <c r="A747" s="116"/>
      <c r="B747" s="116"/>
      <c r="C747" s="116"/>
      <c r="D747" s="116"/>
      <c r="E747" s="116"/>
      <c r="F747" s="116"/>
      <c r="G747" s="116"/>
      <c r="H747" s="117"/>
      <c r="I747" s="116"/>
      <c r="J747" s="116"/>
      <c r="K747" s="116"/>
      <c r="L747" s="116"/>
      <c r="M747" s="116"/>
      <c r="N747" s="116"/>
      <c r="O747" s="116"/>
      <c r="P747" s="116"/>
      <c r="Q747" s="116"/>
      <c r="R747" s="116"/>
      <c r="S747" s="116"/>
      <c r="T747" s="116"/>
      <c r="U747" s="116"/>
      <c r="V747" s="116"/>
      <c r="W747" s="116"/>
      <c r="X747" s="116"/>
      <c r="Y747" s="116"/>
      <c r="Z747" s="116"/>
      <c r="AA747" s="116"/>
      <c r="AB747" s="116"/>
      <c r="AC747" s="116"/>
    </row>
    <row r="748" spans="1:29" ht="14.25" customHeight="1" x14ac:dyDescent="0.2">
      <c r="A748" s="116"/>
      <c r="B748" s="116"/>
      <c r="C748" s="116"/>
      <c r="D748" s="116"/>
      <c r="E748" s="116"/>
      <c r="F748" s="116"/>
      <c r="G748" s="116"/>
      <c r="H748" s="117"/>
      <c r="I748" s="116"/>
      <c r="J748" s="116"/>
      <c r="K748" s="116"/>
      <c r="L748" s="116"/>
      <c r="M748" s="116"/>
      <c r="N748" s="116"/>
      <c r="O748" s="116"/>
      <c r="P748" s="116"/>
      <c r="Q748" s="116"/>
      <c r="R748" s="116"/>
      <c r="S748" s="116"/>
      <c r="T748" s="116"/>
      <c r="U748" s="116"/>
      <c r="V748" s="116"/>
      <c r="W748" s="116"/>
      <c r="X748" s="116"/>
      <c r="Y748" s="116"/>
      <c r="Z748" s="116"/>
      <c r="AA748" s="116"/>
      <c r="AB748" s="116"/>
      <c r="AC748" s="116"/>
    </row>
    <row r="749" spans="1:29" ht="14.25" customHeight="1" x14ac:dyDescent="0.2">
      <c r="A749" s="116"/>
      <c r="B749" s="116"/>
      <c r="C749" s="116"/>
      <c r="D749" s="116"/>
      <c r="E749" s="116"/>
      <c r="F749" s="116"/>
      <c r="G749" s="116"/>
      <c r="H749" s="117"/>
      <c r="I749" s="116"/>
      <c r="J749" s="116"/>
      <c r="K749" s="116"/>
      <c r="L749" s="116"/>
      <c r="M749" s="116"/>
      <c r="N749" s="116"/>
      <c r="O749" s="116"/>
      <c r="P749" s="116"/>
      <c r="Q749" s="116"/>
      <c r="R749" s="116"/>
      <c r="S749" s="116"/>
      <c r="T749" s="116"/>
      <c r="U749" s="116"/>
      <c r="V749" s="116"/>
      <c r="W749" s="116"/>
      <c r="X749" s="116"/>
      <c r="Y749" s="116"/>
      <c r="Z749" s="116"/>
      <c r="AA749" s="116"/>
      <c r="AB749" s="116"/>
      <c r="AC749" s="116"/>
    </row>
    <row r="750" spans="1:29" ht="14.25" customHeight="1" x14ac:dyDescent="0.2">
      <c r="A750" s="116"/>
      <c r="B750" s="116"/>
      <c r="C750" s="116"/>
      <c r="D750" s="116"/>
      <c r="E750" s="116"/>
      <c r="F750" s="116"/>
      <c r="G750" s="116"/>
      <c r="H750" s="117"/>
      <c r="I750" s="116"/>
      <c r="J750" s="116"/>
      <c r="K750" s="116"/>
      <c r="L750" s="116"/>
      <c r="M750" s="116"/>
      <c r="N750" s="116"/>
      <c r="O750" s="116"/>
      <c r="P750" s="116"/>
      <c r="Q750" s="116"/>
      <c r="R750" s="116"/>
      <c r="S750" s="116"/>
      <c r="T750" s="116"/>
      <c r="U750" s="116"/>
      <c r="V750" s="116"/>
      <c r="W750" s="116"/>
      <c r="X750" s="116"/>
      <c r="Y750" s="116"/>
      <c r="Z750" s="116"/>
      <c r="AA750" s="116"/>
      <c r="AB750" s="116"/>
      <c r="AC750" s="116"/>
    </row>
    <row r="751" spans="1:29" ht="14.25" customHeight="1" x14ac:dyDescent="0.2">
      <c r="A751" s="116"/>
      <c r="B751" s="116"/>
      <c r="C751" s="116"/>
      <c r="D751" s="116"/>
      <c r="E751" s="116"/>
      <c r="F751" s="116"/>
      <c r="G751" s="116"/>
      <c r="H751" s="117"/>
      <c r="I751" s="116"/>
      <c r="J751" s="116"/>
      <c r="K751" s="116"/>
      <c r="L751" s="116"/>
      <c r="M751" s="116"/>
      <c r="N751" s="116"/>
      <c r="O751" s="116"/>
      <c r="P751" s="116"/>
      <c r="Q751" s="116"/>
      <c r="R751" s="116"/>
      <c r="S751" s="116"/>
      <c r="T751" s="116"/>
      <c r="U751" s="116"/>
      <c r="V751" s="116"/>
      <c r="W751" s="116"/>
      <c r="X751" s="116"/>
      <c r="Y751" s="116"/>
      <c r="Z751" s="116"/>
      <c r="AA751" s="116"/>
      <c r="AB751" s="116"/>
      <c r="AC751" s="116"/>
    </row>
    <row r="752" spans="1:29" ht="14.25" customHeight="1" x14ac:dyDescent="0.2">
      <c r="A752" s="116"/>
      <c r="B752" s="116"/>
      <c r="C752" s="116"/>
      <c r="D752" s="116"/>
      <c r="E752" s="116"/>
      <c r="F752" s="116"/>
      <c r="G752" s="116"/>
      <c r="H752" s="117"/>
      <c r="I752" s="116"/>
      <c r="J752" s="116"/>
      <c r="K752" s="116"/>
      <c r="L752" s="116"/>
      <c r="M752" s="116"/>
      <c r="N752" s="116"/>
      <c r="O752" s="116"/>
      <c r="P752" s="116"/>
      <c r="Q752" s="116"/>
      <c r="R752" s="116"/>
      <c r="S752" s="116"/>
      <c r="T752" s="116"/>
      <c r="U752" s="116"/>
      <c r="V752" s="116"/>
      <c r="W752" s="116"/>
      <c r="X752" s="116"/>
      <c r="Y752" s="116"/>
      <c r="Z752" s="116"/>
      <c r="AA752" s="116"/>
      <c r="AB752" s="116"/>
      <c r="AC752" s="116"/>
    </row>
    <row r="753" spans="1:29" ht="14.25" customHeight="1" x14ac:dyDescent="0.2">
      <c r="A753" s="116"/>
      <c r="B753" s="116"/>
      <c r="C753" s="116"/>
      <c r="D753" s="116"/>
      <c r="E753" s="116"/>
      <c r="F753" s="116"/>
      <c r="G753" s="116"/>
      <c r="H753" s="117"/>
      <c r="I753" s="116"/>
      <c r="J753" s="116"/>
      <c r="K753" s="116"/>
      <c r="L753" s="116"/>
      <c r="M753" s="116"/>
      <c r="N753" s="116"/>
      <c r="O753" s="116"/>
      <c r="P753" s="116"/>
      <c r="Q753" s="116"/>
      <c r="R753" s="116"/>
      <c r="S753" s="116"/>
      <c r="T753" s="116"/>
      <c r="U753" s="116"/>
      <c r="V753" s="116"/>
      <c r="W753" s="116"/>
      <c r="X753" s="116"/>
      <c r="Y753" s="116"/>
      <c r="Z753" s="116"/>
      <c r="AA753" s="116"/>
      <c r="AB753" s="116"/>
      <c r="AC753" s="116"/>
    </row>
    <row r="754" spans="1:29" ht="14.25" customHeight="1" x14ac:dyDescent="0.2">
      <c r="A754" s="116"/>
      <c r="B754" s="116"/>
      <c r="C754" s="116"/>
      <c r="D754" s="116"/>
      <c r="E754" s="116"/>
      <c r="F754" s="116"/>
      <c r="G754" s="116"/>
      <c r="H754" s="117"/>
      <c r="I754" s="116"/>
      <c r="J754" s="116"/>
      <c r="K754" s="116"/>
      <c r="L754" s="116"/>
      <c r="M754" s="116"/>
      <c r="N754" s="116"/>
      <c r="O754" s="116"/>
      <c r="P754" s="116"/>
      <c r="Q754" s="116"/>
      <c r="R754" s="116"/>
      <c r="S754" s="116"/>
      <c r="T754" s="116"/>
      <c r="U754" s="116"/>
      <c r="V754" s="116"/>
      <c r="W754" s="116"/>
      <c r="X754" s="116"/>
      <c r="Y754" s="116"/>
      <c r="Z754" s="116"/>
      <c r="AA754" s="116"/>
      <c r="AB754" s="116"/>
      <c r="AC754" s="116"/>
    </row>
    <row r="755" spans="1:29" ht="14.25" customHeight="1" x14ac:dyDescent="0.2">
      <c r="A755" s="116"/>
      <c r="B755" s="116"/>
      <c r="C755" s="116"/>
      <c r="D755" s="116"/>
      <c r="E755" s="116"/>
      <c r="F755" s="116"/>
      <c r="G755" s="116"/>
      <c r="H755" s="117"/>
      <c r="I755" s="116"/>
      <c r="J755" s="116"/>
      <c r="K755" s="116"/>
      <c r="L755" s="116"/>
      <c r="M755" s="116"/>
      <c r="N755" s="116"/>
      <c r="O755" s="116"/>
      <c r="P755" s="116"/>
      <c r="Q755" s="116"/>
      <c r="R755" s="116"/>
      <c r="S755" s="116"/>
      <c r="T755" s="116"/>
      <c r="U755" s="116"/>
      <c r="V755" s="116"/>
      <c r="W755" s="116"/>
      <c r="X755" s="116"/>
      <c r="Y755" s="116"/>
      <c r="Z755" s="116"/>
      <c r="AA755" s="116"/>
      <c r="AB755" s="116"/>
      <c r="AC755" s="116"/>
    </row>
    <row r="756" spans="1:29" ht="14.25" customHeight="1" x14ac:dyDescent="0.2">
      <c r="A756" s="116"/>
      <c r="B756" s="116"/>
      <c r="C756" s="116"/>
      <c r="D756" s="116"/>
      <c r="E756" s="116"/>
      <c r="F756" s="116"/>
      <c r="G756" s="116"/>
      <c r="H756" s="117"/>
      <c r="I756" s="116"/>
      <c r="J756" s="116"/>
      <c r="K756" s="116"/>
      <c r="L756" s="116"/>
      <c r="M756" s="116"/>
      <c r="N756" s="116"/>
      <c r="O756" s="116"/>
      <c r="P756" s="116"/>
      <c r="Q756" s="116"/>
      <c r="R756" s="116"/>
      <c r="S756" s="116"/>
      <c r="T756" s="116"/>
      <c r="U756" s="116"/>
      <c r="V756" s="116"/>
      <c r="W756" s="116"/>
      <c r="X756" s="116"/>
      <c r="Y756" s="116"/>
      <c r="Z756" s="116"/>
      <c r="AA756" s="116"/>
      <c r="AB756" s="116"/>
      <c r="AC756" s="116"/>
    </row>
    <row r="757" spans="1:29" ht="14.25" customHeight="1" x14ac:dyDescent="0.2">
      <c r="A757" s="116"/>
      <c r="B757" s="116"/>
      <c r="C757" s="116"/>
      <c r="D757" s="116"/>
      <c r="E757" s="116"/>
      <c r="F757" s="116"/>
      <c r="G757" s="116"/>
      <c r="H757" s="117"/>
      <c r="I757" s="116"/>
      <c r="J757" s="116"/>
      <c r="K757" s="116"/>
      <c r="L757" s="116"/>
      <c r="M757" s="116"/>
      <c r="N757" s="116"/>
      <c r="O757" s="116"/>
      <c r="P757" s="116"/>
      <c r="Q757" s="116"/>
      <c r="R757" s="116"/>
      <c r="S757" s="116"/>
      <c r="T757" s="116"/>
      <c r="U757" s="116"/>
      <c r="V757" s="116"/>
      <c r="W757" s="116"/>
      <c r="X757" s="116"/>
      <c r="Y757" s="116"/>
      <c r="Z757" s="116"/>
      <c r="AA757" s="116"/>
      <c r="AB757" s="116"/>
      <c r="AC757" s="116"/>
    </row>
    <row r="758" spans="1:29" ht="14.25" customHeight="1" x14ac:dyDescent="0.2">
      <c r="A758" s="116"/>
      <c r="B758" s="116"/>
      <c r="C758" s="116"/>
      <c r="D758" s="116"/>
      <c r="E758" s="116"/>
      <c r="F758" s="116"/>
      <c r="G758" s="116"/>
      <c r="H758" s="117"/>
      <c r="I758" s="116"/>
      <c r="J758" s="116"/>
      <c r="K758" s="116"/>
      <c r="L758" s="116"/>
      <c r="M758" s="116"/>
      <c r="N758" s="116"/>
      <c r="O758" s="116"/>
      <c r="P758" s="116"/>
      <c r="Q758" s="116"/>
      <c r="R758" s="116"/>
      <c r="S758" s="116"/>
      <c r="T758" s="116"/>
      <c r="U758" s="116"/>
      <c r="V758" s="116"/>
      <c r="W758" s="116"/>
      <c r="X758" s="116"/>
      <c r="Y758" s="116"/>
      <c r="Z758" s="116"/>
      <c r="AA758" s="116"/>
      <c r="AB758" s="116"/>
      <c r="AC758" s="116"/>
    </row>
    <row r="759" spans="1:29" ht="14.25" customHeight="1" x14ac:dyDescent="0.2">
      <c r="A759" s="116"/>
      <c r="B759" s="116"/>
      <c r="C759" s="116"/>
      <c r="D759" s="116"/>
      <c r="E759" s="116"/>
      <c r="F759" s="116"/>
      <c r="G759" s="116"/>
      <c r="H759" s="117"/>
      <c r="I759" s="116"/>
      <c r="J759" s="116"/>
      <c r="K759" s="116"/>
      <c r="L759" s="116"/>
      <c r="M759" s="116"/>
      <c r="N759" s="116"/>
      <c r="O759" s="116"/>
      <c r="P759" s="116"/>
      <c r="Q759" s="116"/>
      <c r="R759" s="116"/>
      <c r="S759" s="116"/>
      <c r="T759" s="116"/>
      <c r="U759" s="116"/>
      <c r="V759" s="116"/>
      <c r="W759" s="116"/>
      <c r="X759" s="116"/>
      <c r="Y759" s="116"/>
      <c r="Z759" s="116"/>
      <c r="AA759" s="116"/>
      <c r="AB759" s="116"/>
      <c r="AC759" s="116"/>
    </row>
    <row r="760" spans="1:29" ht="14.25" customHeight="1" x14ac:dyDescent="0.2">
      <c r="A760" s="116"/>
      <c r="B760" s="116"/>
      <c r="C760" s="116"/>
      <c r="D760" s="116"/>
      <c r="E760" s="116"/>
      <c r="F760" s="116"/>
      <c r="G760" s="116"/>
      <c r="H760" s="117"/>
      <c r="I760" s="116"/>
      <c r="J760" s="116"/>
      <c r="K760" s="116"/>
      <c r="L760" s="116"/>
      <c r="M760" s="116"/>
      <c r="N760" s="116"/>
      <c r="O760" s="116"/>
      <c r="P760" s="116"/>
      <c r="Q760" s="116"/>
      <c r="R760" s="116"/>
      <c r="S760" s="116"/>
      <c r="T760" s="116"/>
      <c r="U760" s="116"/>
      <c r="V760" s="116"/>
      <c r="W760" s="116"/>
      <c r="X760" s="116"/>
      <c r="Y760" s="116"/>
      <c r="Z760" s="116"/>
      <c r="AA760" s="116"/>
      <c r="AB760" s="116"/>
      <c r="AC760" s="116"/>
    </row>
    <row r="761" spans="1:29" ht="14.25" customHeight="1" x14ac:dyDescent="0.2">
      <c r="A761" s="116"/>
      <c r="B761" s="116"/>
      <c r="C761" s="116"/>
      <c r="D761" s="116"/>
      <c r="E761" s="116"/>
      <c r="F761" s="116"/>
      <c r="G761" s="116"/>
      <c r="H761" s="117"/>
      <c r="I761" s="116"/>
      <c r="J761" s="116"/>
      <c r="K761" s="116"/>
      <c r="L761" s="116"/>
      <c r="M761" s="116"/>
      <c r="N761" s="116"/>
      <c r="O761" s="116"/>
      <c r="P761" s="116"/>
      <c r="Q761" s="116"/>
      <c r="R761" s="116"/>
      <c r="S761" s="116"/>
      <c r="T761" s="116"/>
      <c r="U761" s="116"/>
      <c r="V761" s="116"/>
      <c r="W761" s="116"/>
      <c r="X761" s="116"/>
      <c r="Y761" s="116"/>
      <c r="Z761" s="116"/>
      <c r="AA761" s="116"/>
      <c r="AB761" s="116"/>
      <c r="AC761" s="116"/>
    </row>
    <row r="762" spans="1:29" ht="14.25" customHeight="1" x14ac:dyDescent="0.2">
      <c r="A762" s="116"/>
      <c r="B762" s="116"/>
      <c r="C762" s="116"/>
      <c r="D762" s="116"/>
      <c r="E762" s="116"/>
      <c r="F762" s="116"/>
      <c r="G762" s="116"/>
      <c r="H762" s="117"/>
      <c r="I762" s="116"/>
      <c r="J762" s="116"/>
      <c r="K762" s="116"/>
      <c r="L762" s="116"/>
      <c r="M762" s="116"/>
      <c r="N762" s="116"/>
      <c r="O762" s="116"/>
      <c r="P762" s="116"/>
      <c r="Q762" s="116"/>
      <c r="R762" s="116"/>
      <c r="S762" s="116"/>
      <c r="T762" s="116"/>
      <c r="U762" s="116"/>
      <c r="V762" s="116"/>
      <c r="W762" s="116"/>
      <c r="X762" s="116"/>
      <c r="Y762" s="116"/>
      <c r="Z762" s="116"/>
      <c r="AA762" s="116"/>
      <c r="AB762" s="116"/>
      <c r="AC762" s="116"/>
    </row>
    <row r="763" spans="1:29" ht="14.25" customHeight="1" x14ac:dyDescent="0.2">
      <c r="A763" s="116"/>
      <c r="B763" s="116"/>
      <c r="C763" s="116"/>
      <c r="D763" s="116"/>
      <c r="E763" s="116"/>
      <c r="F763" s="116"/>
      <c r="G763" s="116"/>
      <c r="H763" s="117"/>
      <c r="I763" s="116"/>
      <c r="J763" s="116"/>
      <c r="K763" s="116"/>
      <c r="L763" s="116"/>
      <c r="M763" s="116"/>
      <c r="N763" s="116"/>
      <c r="O763" s="116"/>
      <c r="P763" s="116"/>
      <c r="Q763" s="116"/>
      <c r="R763" s="116"/>
      <c r="S763" s="116"/>
      <c r="T763" s="116"/>
      <c r="U763" s="116"/>
      <c r="V763" s="116"/>
      <c r="W763" s="116"/>
      <c r="X763" s="116"/>
      <c r="Y763" s="116"/>
      <c r="Z763" s="116"/>
      <c r="AA763" s="116"/>
      <c r="AB763" s="116"/>
      <c r="AC763" s="116"/>
    </row>
    <row r="764" spans="1:29" ht="14.25" customHeight="1" x14ac:dyDescent="0.2">
      <c r="A764" s="116"/>
      <c r="B764" s="116"/>
      <c r="C764" s="116"/>
      <c r="D764" s="116"/>
      <c r="E764" s="116"/>
      <c r="F764" s="116"/>
      <c r="G764" s="116"/>
      <c r="H764" s="117"/>
      <c r="I764" s="116"/>
      <c r="J764" s="116"/>
      <c r="K764" s="116"/>
      <c r="L764" s="116"/>
      <c r="M764" s="116"/>
      <c r="N764" s="116"/>
      <c r="O764" s="116"/>
      <c r="P764" s="116"/>
      <c r="Q764" s="116"/>
      <c r="R764" s="116"/>
      <c r="S764" s="116"/>
      <c r="T764" s="116"/>
      <c r="U764" s="116"/>
      <c r="V764" s="116"/>
      <c r="W764" s="116"/>
      <c r="X764" s="116"/>
      <c r="Y764" s="116"/>
      <c r="Z764" s="116"/>
      <c r="AA764" s="116"/>
      <c r="AB764" s="116"/>
      <c r="AC764" s="116"/>
    </row>
    <row r="765" spans="1:29" ht="14.25" customHeight="1" x14ac:dyDescent="0.2">
      <c r="A765" s="116"/>
      <c r="B765" s="116"/>
      <c r="C765" s="116"/>
      <c r="D765" s="116"/>
      <c r="E765" s="116"/>
      <c r="F765" s="116"/>
      <c r="G765" s="116"/>
      <c r="H765" s="117"/>
      <c r="I765" s="116"/>
      <c r="J765" s="116"/>
      <c r="K765" s="116"/>
      <c r="L765" s="116"/>
      <c r="M765" s="116"/>
      <c r="N765" s="116"/>
      <c r="O765" s="116"/>
      <c r="P765" s="116"/>
      <c r="Q765" s="116"/>
      <c r="R765" s="116"/>
      <c r="S765" s="116"/>
      <c r="T765" s="116"/>
      <c r="U765" s="116"/>
      <c r="V765" s="116"/>
      <c r="W765" s="116"/>
      <c r="X765" s="116"/>
      <c r="Y765" s="116"/>
      <c r="Z765" s="116"/>
      <c r="AA765" s="116"/>
      <c r="AB765" s="116"/>
      <c r="AC765" s="116"/>
    </row>
    <row r="766" spans="1:29" ht="14.25" customHeight="1" x14ac:dyDescent="0.2">
      <c r="A766" s="116"/>
      <c r="B766" s="116"/>
      <c r="C766" s="116"/>
      <c r="D766" s="116"/>
      <c r="E766" s="116"/>
      <c r="F766" s="116"/>
      <c r="G766" s="116"/>
      <c r="H766" s="117"/>
      <c r="I766" s="116"/>
      <c r="J766" s="116"/>
      <c r="K766" s="116"/>
      <c r="L766" s="116"/>
      <c r="M766" s="116"/>
      <c r="N766" s="116"/>
      <c r="O766" s="116"/>
      <c r="P766" s="116"/>
      <c r="Q766" s="116"/>
      <c r="R766" s="116"/>
      <c r="S766" s="116"/>
      <c r="T766" s="116"/>
      <c r="U766" s="116"/>
      <c r="V766" s="116"/>
      <c r="W766" s="116"/>
      <c r="X766" s="116"/>
      <c r="Y766" s="116"/>
      <c r="Z766" s="116"/>
      <c r="AA766" s="116"/>
      <c r="AB766" s="116"/>
      <c r="AC766" s="116"/>
    </row>
    <row r="767" spans="1:29" ht="14.25" customHeight="1" x14ac:dyDescent="0.2">
      <c r="A767" s="116"/>
      <c r="B767" s="116"/>
      <c r="C767" s="116"/>
      <c r="D767" s="116"/>
      <c r="E767" s="116"/>
      <c r="F767" s="116"/>
      <c r="G767" s="116"/>
      <c r="H767" s="117"/>
      <c r="I767" s="116"/>
      <c r="J767" s="116"/>
      <c r="K767" s="116"/>
      <c r="L767" s="116"/>
      <c r="M767" s="116"/>
      <c r="N767" s="116"/>
      <c r="O767" s="116"/>
      <c r="P767" s="116"/>
      <c r="Q767" s="116"/>
      <c r="R767" s="116"/>
      <c r="S767" s="116"/>
      <c r="T767" s="116"/>
      <c r="U767" s="116"/>
      <c r="V767" s="116"/>
      <c r="W767" s="116"/>
      <c r="X767" s="116"/>
      <c r="Y767" s="116"/>
      <c r="Z767" s="116"/>
      <c r="AA767" s="116"/>
      <c r="AB767" s="116"/>
      <c r="AC767" s="116"/>
    </row>
    <row r="768" spans="1:29" ht="14.25" customHeight="1" x14ac:dyDescent="0.2">
      <c r="A768" s="116"/>
      <c r="B768" s="116"/>
      <c r="C768" s="116"/>
      <c r="D768" s="116"/>
      <c r="E768" s="116"/>
      <c r="F768" s="116"/>
      <c r="G768" s="116"/>
      <c r="H768" s="117"/>
      <c r="I768" s="116"/>
      <c r="J768" s="116"/>
      <c r="K768" s="116"/>
      <c r="L768" s="116"/>
      <c r="M768" s="116"/>
      <c r="N768" s="116"/>
      <c r="O768" s="116"/>
      <c r="P768" s="116"/>
      <c r="Q768" s="116"/>
      <c r="R768" s="116"/>
      <c r="S768" s="116"/>
      <c r="T768" s="116"/>
      <c r="U768" s="116"/>
      <c r="V768" s="116"/>
      <c r="W768" s="116"/>
      <c r="X768" s="116"/>
      <c r="Y768" s="116"/>
      <c r="Z768" s="116"/>
      <c r="AA768" s="116"/>
      <c r="AB768" s="116"/>
      <c r="AC768" s="116"/>
    </row>
    <row r="769" spans="1:29" ht="14.25" customHeight="1" x14ac:dyDescent="0.2">
      <c r="A769" s="116"/>
      <c r="B769" s="116"/>
      <c r="C769" s="116"/>
      <c r="D769" s="116"/>
      <c r="E769" s="116"/>
      <c r="F769" s="116"/>
      <c r="G769" s="116"/>
      <c r="H769" s="117"/>
      <c r="I769" s="116"/>
      <c r="J769" s="116"/>
      <c r="K769" s="116"/>
      <c r="L769" s="116"/>
      <c r="M769" s="116"/>
      <c r="N769" s="116"/>
      <c r="O769" s="116"/>
      <c r="P769" s="116"/>
      <c r="Q769" s="116"/>
      <c r="R769" s="116"/>
      <c r="S769" s="116"/>
      <c r="T769" s="116"/>
      <c r="U769" s="116"/>
      <c r="V769" s="116"/>
      <c r="W769" s="116"/>
      <c r="X769" s="116"/>
      <c r="Y769" s="116"/>
      <c r="Z769" s="116"/>
      <c r="AA769" s="116"/>
      <c r="AB769" s="116"/>
      <c r="AC769" s="116"/>
    </row>
    <row r="770" spans="1:29" ht="14.25" customHeight="1" x14ac:dyDescent="0.2">
      <c r="A770" s="116"/>
      <c r="B770" s="116"/>
      <c r="C770" s="116"/>
      <c r="D770" s="116"/>
      <c r="E770" s="116"/>
      <c r="F770" s="116"/>
      <c r="G770" s="116"/>
      <c r="H770" s="117"/>
      <c r="I770" s="116"/>
      <c r="J770" s="116"/>
      <c r="K770" s="116"/>
      <c r="L770" s="116"/>
      <c r="M770" s="116"/>
      <c r="N770" s="116"/>
      <c r="O770" s="116"/>
      <c r="P770" s="116"/>
      <c r="Q770" s="116"/>
      <c r="R770" s="116"/>
      <c r="S770" s="116"/>
      <c r="T770" s="116"/>
      <c r="U770" s="116"/>
      <c r="V770" s="116"/>
      <c r="W770" s="116"/>
      <c r="X770" s="116"/>
      <c r="Y770" s="116"/>
      <c r="Z770" s="116"/>
      <c r="AA770" s="116"/>
      <c r="AB770" s="116"/>
      <c r="AC770" s="116"/>
    </row>
    <row r="771" spans="1:29" ht="14.25" customHeight="1" x14ac:dyDescent="0.2">
      <c r="A771" s="116"/>
      <c r="B771" s="116"/>
      <c r="C771" s="116"/>
      <c r="D771" s="116"/>
      <c r="E771" s="116"/>
      <c r="F771" s="116"/>
      <c r="G771" s="116"/>
      <c r="H771" s="117"/>
      <c r="I771" s="116"/>
      <c r="J771" s="116"/>
      <c r="K771" s="116"/>
      <c r="L771" s="116"/>
      <c r="M771" s="116"/>
      <c r="N771" s="116"/>
      <c r="O771" s="116"/>
      <c r="P771" s="116"/>
      <c r="Q771" s="116"/>
      <c r="R771" s="116"/>
      <c r="S771" s="116"/>
      <c r="T771" s="116"/>
      <c r="U771" s="116"/>
      <c r="V771" s="116"/>
      <c r="W771" s="116"/>
      <c r="X771" s="116"/>
      <c r="Y771" s="116"/>
      <c r="Z771" s="116"/>
      <c r="AA771" s="116"/>
      <c r="AB771" s="116"/>
      <c r="AC771" s="116"/>
    </row>
    <row r="772" spans="1:29" ht="14.25" customHeight="1" x14ac:dyDescent="0.2">
      <c r="A772" s="116"/>
      <c r="B772" s="116"/>
      <c r="C772" s="116"/>
      <c r="D772" s="116"/>
      <c r="E772" s="116"/>
      <c r="F772" s="116"/>
      <c r="G772" s="116"/>
      <c r="H772" s="117"/>
      <c r="I772" s="116"/>
      <c r="J772" s="116"/>
      <c r="K772" s="116"/>
      <c r="L772" s="116"/>
      <c r="M772" s="116"/>
      <c r="N772" s="116"/>
      <c r="O772" s="116"/>
      <c r="P772" s="116"/>
      <c r="Q772" s="116"/>
      <c r="R772" s="116"/>
      <c r="S772" s="116"/>
      <c r="T772" s="116"/>
      <c r="U772" s="116"/>
      <c r="V772" s="116"/>
      <c r="W772" s="116"/>
      <c r="X772" s="116"/>
      <c r="Y772" s="116"/>
      <c r="Z772" s="116"/>
      <c r="AA772" s="116"/>
      <c r="AB772" s="116"/>
      <c r="AC772" s="116"/>
    </row>
    <row r="773" spans="1:29" ht="14.25" customHeight="1" x14ac:dyDescent="0.2">
      <c r="A773" s="116"/>
      <c r="B773" s="116"/>
      <c r="C773" s="116"/>
      <c r="D773" s="116"/>
      <c r="E773" s="116"/>
      <c r="F773" s="116"/>
      <c r="G773" s="116"/>
      <c r="H773" s="117"/>
      <c r="I773" s="116"/>
      <c r="J773" s="116"/>
      <c r="K773" s="116"/>
      <c r="L773" s="116"/>
      <c r="M773" s="116"/>
      <c r="N773" s="116"/>
      <c r="O773" s="116"/>
      <c r="P773" s="116"/>
      <c r="Q773" s="116"/>
      <c r="R773" s="116"/>
      <c r="S773" s="116"/>
      <c r="T773" s="116"/>
      <c r="U773" s="116"/>
      <c r="V773" s="116"/>
      <c r="W773" s="116"/>
      <c r="X773" s="116"/>
      <c r="Y773" s="116"/>
      <c r="Z773" s="116"/>
      <c r="AA773" s="116"/>
      <c r="AB773" s="116"/>
      <c r="AC773" s="116"/>
    </row>
    <row r="774" spans="1:29" ht="14.25" customHeight="1" x14ac:dyDescent="0.2">
      <c r="A774" s="116"/>
      <c r="B774" s="116"/>
      <c r="C774" s="116"/>
      <c r="D774" s="116"/>
      <c r="E774" s="116"/>
      <c r="F774" s="116"/>
      <c r="G774" s="116"/>
      <c r="H774" s="117"/>
      <c r="I774" s="116"/>
      <c r="J774" s="116"/>
      <c r="K774" s="116"/>
      <c r="L774" s="116"/>
      <c r="M774" s="116"/>
      <c r="N774" s="116"/>
      <c r="O774" s="116"/>
      <c r="P774" s="116"/>
      <c r="Q774" s="116"/>
      <c r="R774" s="116"/>
      <c r="S774" s="116"/>
      <c r="T774" s="116"/>
      <c r="U774" s="116"/>
      <c r="V774" s="116"/>
      <c r="W774" s="116"/>
      <c r="X774" s="116"/>
      <c r="Y774" s="116"/>
      <c r="Z774" s="116"/>
      <c r="AA774" s="116"/>
      <c r="AB774" s="116"/>
      <c r="AC774" s="116"/>
    </row>
    <row r="775" spans="1:29" ht="14.25" customHeight="1" x14ac:dyDescent="0.2">
      <c r="A775" s="116"/>
      <c r="B775" s="116"/>
      <c r="C775" s="116"/>
      <c r="D775" s="116"/>
      <c r="E775" s="116"/>
      <c r="F775" s="116"/>
      <c r="G775" s="116"/>
      <c r="H775" s="117"/>
      <c r="I775" s="116"/>
      <c r="J775" s="116"/>
      <c r="K775" s="116"/>
      <c r="L775" s="116"/>
      <c r="M775" s="116"/>
      <c r="N775" s="116"/>
      <c r="O775" s="116"/>
      <c r="P775" s="116"/>
      <c r="Q775" s="116"/>
      <c r="R775" s="116"/>
      <c r="S775" s="116"/>
      <c r="T775" s="116"/>
      <c r="U775" s="116"/>
      <c r="V775" s="116"/>
      <c r="W775" s="116"/>
      <c r="X775" s="116"/>
      <c r="Y775" s="116"/>
      <c r="Z775" s="116"/>
      <c r="AA775" s="116"/>
      <c r="AB775" s="116"/>
      <c r="AC775" s="116"/>
    </row>
    <row r="776" spans="1:29" ht="14.25" customHeight="1" x14ac:dyDescent="0.2">
      <c r="A776" s="116"/>
      <c r="B776" s="116"/>
      <c r="C776" s="116"/>
      <c r="D776" s="116"/>
      <c r="E776" s="116"/>
      <c r="F776" s="116"/>
      <c r="G776" s="116"/>
      <c r="H776" s="117"/>
      <c r="I776" s="116"/>
      <c r="J776" s="116"/>
      <c r="K776" s="116"/>
      <c r="L776" s="116"/>
      <c r="M776" s="116"/>
      <c r="N776" s="116"/>
      <c r="O776" s="116"/>
      <c r="P776" s="116"/>
      <c r="Q776" s="116"/>
      <c r="R776" s="116"/>
      <c r="S776" s="116"/>
      <c r="T776" s="116"/>
      <c r="U776" s="116"/>
      <c r="V776" s="116"/>
      <c r="W776" s="116"/>
      <c r="X776" s="116"/>
      <c r="Y776" s="116"/>
      <c r="Z776" s="116"/>
      <c r="AA776" s="116"/>
      <c r="AB776" s="116"/>
      <c r="AC776" s="116"/>
    </row>
    <row r="777" spans="1:29" ht="14.25" customHeight="1" x14ac:dyDescent="0.2">
      <c r="A777" s="116"/>
      <c r="B777" s="116"/>
      <c r="C777" s="116"/>
      <c r="D777" s="116"/>
      <c r="E777" s="116"/>
      <c r="F777" s="116"/>
      <c r="G777" s="116"/>
      <c r="H777" s="117"/>
      <c r="I777" s="116"/>
      <c r="J777" s="116"/>
      <c r="K777" s="116"/>
      <c r="L777" s="116"/>
      <c r="M777" s="116"/>
      <c r="N777" s="116"/>
      <c r="O777" s="116"/>
      <c r="P777" s="116"/>
      <c r="Q777" s="116"/>
      <c r="R777" s="116"/>
      <c r="S777" s="116"/>
      <c r="T777" s="116"/>
      <c r="U777" s="116"/>
      <c r="V777" s="116"/>
      <c r="W777" s="116"/>
      <c r="X777" s="116"/>
      <c r="Y777" s="116"/>
      <c r="Z777" s="116"/>
      <c r="AA777" s="116"/>
      <c r="AB777" s="116"/>
      <c r="AC777" s="116"/>
    </row>
    <row r="778" spans="1:29" ht="14.25" customHeight="1" x14ac:dyDescent="0.2">
      <c r="A778" s="116"/>
      <c r="B778" s="116"/>
      <c r="C778" s="116"/>
      <c r="D778" s="116"/>
      <c r="E778" s="116"/>
      <c r="F778" s="116"/>
      <c r="G778" s="116"/>
      <c r="H778" s="117"/>
      <c r="I778" s="116"/>
      <c r="J778" s="116"/>
      <c r="K778" s="116"/>
      <c r="L778" s="116"/>
      <c r="M778" s="116"/>
      <c r="N778" s="116"/>
      <c r="O778" s="116"/>
      <c r="P778" s="116"/>
      <c r="Q778" s="116"/>
      <c r="R778" s="116"/>
      <c r="S778" s="116"/>
      <c r="T778" s="116"/>
      <c r="U778" s="116"/>
      <c r="V778" s="116"/>
      <c r="W778" s="116"/>
      <c r="X778" s="116"/>
      <c r="Y778" s="116"/>
      <c r="Z778" s="116"/>
      <c r="AA778" s="116"/>
      <c r="AB778" s="116"/>
      <c r="AC778" s="116"/>
    </row>
    <row r="779" spans="1:29" ht="14.25" customHeight="1" x14ac:dyDescent="0.2">
      <c r="A779" s="116"/>
      <c r="B779" s="116"/>
      <c r="C779" s="116"/>
      <c r="D779" s="116"/>
      <c r="E779" s="116"/>
      <c r="F779" s="116"/>
      <c r="G779" s="116"/>
      <c r="H779" s="117"/>
      <c r="I779" s="116"/>
      <c r="J779" s="116"/>
      <c r="K779" s="116"/>
      <c r="L779" s="116"/>
      <c r="M779" s="116"/>
      <c r="N779" s="116"/>
      <c r="O779" s="116"/>
      <c r="P779" s="116"/>
      <c r="Q779" s="116"/>
      <c r="R779" s="116"/>
      <c r="S779" s="116"/>
      <c r="T779" s="116"/>
      <c r="U779" s="116"/>
      <c r="V779" s="116"/>
      <c r="W779" s="116"/>
      <c r="X779" s="116"/>
      <c r="Y779" s="116"/>
      <c r="Z779" s="116"/>
      <c r="AA779" s="116"/>
      <c r="AB779" s="116"/>
      <c r="AC779" s="116"/>
    </row>
    <row r="780" spans="1:29" ht="14.25" customHeight="1" x14ac:dyDescent="0.2">
      <c r="A780" s="116"/>
      <c r="B780" s="116"/>
      <c r="C780" s="116"/>
      <c r="D780" s="116"/>
      <c r="E780" s="116"/>
      <c r="F780" s="116"/>
      <c r="G780" s="116"/>
      <c r="H780" s="117"/>
      <c r="I780" s="116"/>
      <c r="J780" s="116"/>
      <c r="K780" s="116"/>
      <c r="L780" s="116"/>
      <c r="M780" s="116"/>
      <c r="N780" s="116"/>
      <c r="O780" s="116"/>
      <c r="P780" s="116"/>
      <c r="Q780" s="116"/>
      <c r="R780" s="116"/>
      <c r="S780" s="116"/>
      <c r="T780" s="116"/>
      <c r="U780" s="116"/>
      <c r="V780" s="116"/>
      <c r="W780" s="116"/>
      <c r="X780" s="116"/>
      <c r="Y780" s="116"/>
      <c r="Z780" s="116"/>
      <c r="AA780" s="116"/>
      <c r="AB780" s="116"/>
      <c r="AC780" s="116"/>
    </row>
    <row r="781" spans="1:29" ht="14.25" customHeight="1" x14ac:dyDescent="0.2">
      <c r="A781" s="116"/>
      <c r="B781" s="116"/>
      <c r="C781" s="116"/>
      <c r="D781" s="116"/>
      <c r="E781" s="116"/>
      <c r="F781" s="116"/>
      <c r="G781" s="116"/>
      <c r="H781" s="117"/>
      <c r="I781" s="116"/>
      <c r="J781" s="116"/>
      <c r="K781" s="116"/>
      <c r="L781" s="116"/>
      <c r="M781" s="116"/>
      <c r="N781" s="116"/>
      <c r="O781" s="116"/>
      <c r="P781" s="116"/>
      <c r="Q781" s="116"/>
      <c r="R781" s="116"/>
      <c r="S781" s="116"/>
      <c r="T781" s="116"/>
      <c r="U781" s="116"/>
      <c r="V781" s="116"/>
      <c r="W781" s="116"/>
      <c r="X781" s="116"/>
      <c r="Y781" s="116"/>
      <c r="Z781" s="116"/>
      <c r="AA781" s="116"/>
      <c r="AB781" s="116"/>
      <c r="AC781" s="116"/>
    </row>
    <row r="782" spans="1:29" ht="14.25" customHeight="1" x14ac:dyDescent="0.2">
      <c r="A782" s="116"/>
      <c r="B782" s="116"/>
      <c r="C782" s="116"/>
      <c r="D782" s="116"/>
      <c r="E782" s="116"/>
      <c r="F782" s="116"/>
      <c r="G782" s="116"/>
      <c r="H782" s="117"/>
      <c r="I782" s="116"/>
      <c r="J782" s="116"/>
      <c r="K782" s="116"/>
      <c r="L782" s="116"/>
      <c r="M782" s="116"/>
      <c r="N782" s="116"/>
      <c r="O782" s="116"/>
      <c r="P782" s="116"/>
      <c r="Q782" s="116"/>
      <c r="R782" s="116"/>
      <c r="S782" s="116"/>
      <c r="T782" s="116"/>
      <c r="U782" s="116"/>
      <c r="V782" s="116"/>
      <c r="W782" s="116"/>
      <c r="X782" s="116"/>
      <c r="Y782" s="116"/>
      <c r="Z782" s="116"/>
      <c r="AA782" s="116"/>
      <c r="AB782" s="116"/>
      <c r="AC782" s="116"/>
    </row>
    <row r="783" spans="1:29" ht="14.25" customHeight="1" x14ac:dyDescent="0.2">
      <c r="A783" s="116"/>
      <c r="B783" s="116"/>
      <c r="C783" s="116"/>
      <c r="D783" s="116"/>
      <c r="E783" s="116"/>
      <c r="F783" s="116"/>
      <c r="G783" s="116"/>
      <c r="H783" s="117"/>
      <c r="I783" s="116"/>
      <c r="J783" s="116"/>
      <c r="K783" s="116"/>
      <c r="L783" s="116"/>
      <c r="M783" s="116"/>
      <c r="N783" s="116"/>
      <c r="O783" s="116"/>
      <c r="P783" s="116"/>
      <c r="Q783" s="116"/>
      <c r="R783" s="116"/>
      <c r="S783" s="116"/>
      <c r="T783" s="116"/>
      <c r="U783" s="116"/>
      <c r="V783" s="116"/>
      <c r="W783" s="116"/>
      <c r="X783" s="116"/>
      <c r="Y783" s="116"/>
      <c r="Z783" s="116"/>
      <c r="AA783" s="116"/>
      <c r="AB783" s="116"/>
      <c r="AC783" s="116"/>
    </row>
    <row r="784" spans="1:29" ht="14.25" customHeight="1" x14ac:dyDescent="0.2">
      <c r="A784" s="116"/>
      <c r="B784" s="116"/>
      <c r="C784" s="116"/>
      <c r="D784" s="116"/>
      <c r="E784" s="116"/>
      <c r="F784" s="116"/>
      <c r="G784" s="116"/>
      <c r="H784" s="117"/>
      <c r="I784" s="116"/>
      <c r="J784" s="116"/>
      <c r="K784" s="116"/>
      <c r="L784" s="116"/>
      <c r="M784" s="116"/>
      <c r="N784" s="116"/>
      <c r="O784" s="116"/>
      <c r="P784" s="116"/>
      <c r="Q784" s="116"/>
      <c r="R784" s="116"/>
      <c r="S784" s="116"/>
      <c r="T784" s="116"/>
      <c r="U784" s="116"/>
      <c r="V784" s="116"/>
      <c r="W784" s="116"/>
      <c r="X784" s="116"/>
      <c r="Y784" s="116"/>
      <c r="Z784" s="116"/>
      <c r="AA784" s="116"/>
      <c r="AB784" s="116"/>
      <c r="AC784" s="116"/>
    </row>
    <row r="785" spans="1:29" ht="14.25" customHeight="1" x14ac:dyDescent="0.2">
      <c r="A785" s="116"/>
      <c r="B785" s="116"/>
      <c r="C785" s="116"/>
      <c r="D785" s="116"/>
      <c r="E785" s="116"/>
      <c r="F785" s="116"/>
      <c r="G785" s="116"/>
      <c r="H785" s="117"/>
      <c r="I785" s="116"/>
      <c r="J785" s="116"/>
      <c r="K785" s="116"/>
      <c r="L785" s="116"/>
      <c r="M785" s="116"/>
      <c r="N785" s="116"/>
      <c r="O785" s="116"/>
      <c r="P785" s="116"/>
      <c r="Q785" s="116"/>
      <c r="R785" s="116"/>
      <c r="S785" s="116"/>
      <c r="T785" s="116"/>
      <c r="U785" s="116"/>
      <c r="V785" s="116"/>
      <c r="W785" s="116"/>
      <c r="X785" s="116"/>
      <c r="Y785" s="116"/>
      <c r="Z785" s="116"/>
      <c r="AA785" s="116"/>
      <c r="AB785" s="116"/>
      <c r="AC785" s="116"/>
    </row>
    <row r="786" spans="1:29" ht="14.25" customHeight="1" x14ac:dyDescent="0.2">
      <c r="A786" s="116"/>
      <c r="B786" s="116"/>
      <c r="C786" s="116"/>
      <c r="D786" s="116"/>
      <c r="E786" s="116"/>
      <c r="F786" s="116"/>
      <c r="G786" s="116"/>
      <c r="H786" s="117"/>
      <c r="I786" s="116"/>
      <c r="J786" s="116"/>
      <c r="K786" s="116"/>
      <c r="L786" s="116"/>
      <c r="M786" s="116"/>
      <c r="N786" s="116"/>
      <c r="O786" s="116"/>
      <c r="P786" s="116"/>
      <c r="Q786" s="116"/>
      <c r="R786" s="116"/>
      <c r="S786" s="116"/>
      <c r="T786" s="116"/>
      <c r="U786" s="116"/>
      <c r="V786" s="116"/>
      <c r="W786" s="116"/>
      <c r="X786" s="116"/>
      <c r="Y786" s="116"/>
      <c r="Z786" s="116"/>
      <c r="AA786" s="116"/>
      <c r="AB786" s="116"/>
      <c r="AC786" s="116"/>
    </row>
    <row r="787" spans="1:29" ht="14.25" customHeight="1" x14ac:dyDescent="0.2">
      <c r="A787" s="116"/>
      <c r="B787" s="116"/>
      <c r="C787" s="116"/>
      <c r="D787" s="116"/>
      <c r="E787" s="116"/>
      <c r="F787" s="116"/>
      <c r="G787" s="116"/>
      <c r="H787" s="117"/>
      <c r="I787" s="116"/>
      <c r="J787" s="116"/>
      <c r="K787" s="116"/>
      <c r="L787" s="116"/>
      <c r="M787" s="116"/>
      <c r="N787" s="116"/>
      <c r="O787" s="116"/>
      <c r="P787" s="116"/>
      <c r="Q787" s="116"/>
      <c r="R787" s="116"/>
      <c r="S787" s="116"/>
      <c r="T787" s="116"/>
      <c r="U787" s="116"/>
      <c r="V787" s="116"/>
      <c r="W787" s="116"/>
      <c r="X787" s="116"/>
      <c r="Y787" s="116"/>
      <c r="Z787" s="116"/>
      <c r="AA787" s="116"/>
      <c r="AB787" s="116"/>
      <c r="AC787" s="116"/>
    </row>
    <row r="788" spans="1:29" ht="14.25" customHeight="1" x14ac:dyDescent="0.2">
      <c r="A788" s="116"/>
      <c r="B788" s="116"/>
      <c r="C788" s="116"/>
      <c r="D788" s="116"/>
      <c r="E788" s="116"/>
      <c r="F788" s="116"/>
      <c r="G788" s="116"/>
      <c r="H788" s="117"/>
      <c r="I788" s="116"/>
      <c r="J788" s="116"/>
      <c r="K788" s="116"/>
      <c r="L788" s="116"/>
      <c r="M788" s="116"/>
      <c r="N788" s="116"/>
      <c r="O788" s="116"/>
      <c r="P788" s="116"/>
      <c r="Q788" s="116"/>
      <c r="R788" s="116"/>
      <c r="S788" s="116"/>
      <c r="T788" s="116"/>
      <c r="U788" s="116"/>
      <c r="V788" s="116"/>
      <c r="W788" s="116"/>
      <c r="X788" s="116"/>
      <c r="Y788" s="116"/>
      <c r="Z788" s="116"/>
      <c r="AA788" s="116"/>
      <c r="AB788" s="116"/>
      <c r="AC788" s="116"/>
    </row>
    <row r="789" spans="1:29" ht="14.25" customHeight="1" x14ac:dyDescent="0.2">
      <c r="A789" s="116"/>
      <c r="B789" s="116"/>
      <c r="C789" s="116"/>
      <c r="D789" s="116"/>
      <c r="E789" s="116"/>
      <c r="F789" s="116"/>
      <c r="G789" s="116"/>
      <c r="H789" s="117"/>
      <c r="I789" s="116"/>
      <c r="J789" s="116"/>
      <c r="K789" s="116"/>
      <c r="L789" s="116"/>
      <c r="M789" s="116"/>
      <c r="N789" s="116"/>
      <c r="O789" s="116"/>
      <c r="P789" s="116"/>
      <c r="Q789" s="116"/>
      <c r="R789" s="116"/>
      <c r="S789" s="116"/>
      <c r="T789" s="116"/>
      <c r="U789" s="116"/>
      <c r="V789" s="116"/>
      <c r="W789" s="116"/>
      <c r="X789" s="116"/>
      <c r="Y789" s="116"/>
      <c r="Z789" s="116"/>
      <c r="AA789" s="116"/>
      <c r="AB789" s="116"/>
      <c r="AC789" s="116"/>
    </row>
    <row r="790" spans="1:29" ht="14.25" customHeight="1" x14ac:dyDescent="0.2">
      <c r="A790" s="116"/>
      <c r="B790" s="116"/>
      <c r="C790" s="116"/>
      <c r="D790" s="116"/>
      <c r="E790" s="116"/>
      <c r="F790" s="116"/>
      <c r="G790" s="116"/>
      <c r="H790" s="117"/>
      <c r="I790" s="116"/>
      <c r="J790" s="116"/>
      <c r="K790" s="116"/>
      <c r="L790" s="116"/>
      <c r="M790" s="116"/>
      <c r="N790" s="116"/>
      <c r="O790" s="116"/>
      <c r="P790" s="116"/>
      <c r="Q790" s="116"/>
      <c r="R790" s="116"/>
      <c r="S790" s="116"/>
      <c r="T790" s="116"/>
      <c r="U790" s="116"/>
      <c r="V790" s="116"/>
      <c r="W790" s="116"/>
      <c r="X790" s="116"/>
      <c r="Y790" s="116"/>
      <c r="Z790" s="116"/>
      <c r="AA790" s="116"/>
      <c r="AB790" s="116"/>
      <c r="AC790" s="116"/>
    </row>
    <row r="791" spans="1:29" ht="14.25" customHeight="1" x14ac:dyDescent="0.2">
      <c r="A791" s="116"/>
      <c r="B791" s="116"/>
      <c r="C791" s="116"/>
      <c r="D791" s="116"/>
      <c r="E791" s="116"/>
      <c r="F791" s="116"/>
      <c r="G791" s="116"/>
      <c r="H791" s="117"/>
      <c r="I791" s="116"/>
      <c r="J791" s="116"/>
      <c r="K791" s="116"/>
      <c r="L791" s="116"/>
      <c r="M791" s="116"/>
      <c r="N791" s="116"/>
      <c r="O791" s="116"/>
      <c r="P791" s="116"/>
      <c r="Q791" s="116"/>
      <c r="R791" s="116"/>
      <c r="S791" s="116"/>
      <c r="T791" s="116"/>
      <c r="U791" s="116"/>
      <c r="V791" s="116"/>
      <c r="W791" s="116"/>
      <c r="X791" s="116"/>
      <c r="Y791" s="116"/>
      <c r="Z791" s="116"/>
      <c r="AA791" s="116"/>
      <c r="AB791" s="116"/>
      <c r="AC791" s="116"/>
    </row>
    <row r="792" spans="1:29" ht="14.25" customHeight="1" x14ac:dyDescent="0.2">
      <c r="A792" s="116"/>
      <c r="B792" s="116"/>
      <c r="C792" s="116"/>
      <c r="D792" s="116"/>
      <c r="E792" s="116"/>
      <c r="F792" s="116"/>
      <c r="G792" s="116"/>
      <c r="H792" s="117"/>
      <c r="I792" s="116"/>
      <c r="J792" s="116"/>
      <c r="K792" s="116"/>
      <c r="L792" s="116"/>
      <c r="M792" s="116"/>
      <c r="N792" s="116"/>
      <c r="O792" s="116"/>
      <c r="P792" s="116"/>
      <c r="Q792" s="116"/>
      <c r="R792" s="116"/>
      <c r="S792" s="116"/>
      <c r="T792" s="116"/>
      <c r="U792" s="116"/>
      <c r="V792" s="116"/>
      <c r="W792" s="116"/>
      <c r="X792" s="116"/>
      <c r="Y792" s="116"/>
      <c r="Z792" s="116"/>
      <c r="AA792" s="116"/>
      <c r="AB792" s="116"/>
      <c r="AC792" s="116"/>
    </row>
    <row r="793" spans="1:29" ht="14.25" customHeight="1" x14ac:dyDescent="0.2">
      <c r="A793" s="116"/>
      <c r="B793" s="116"/>
      <c r="C793" s="116"/>
      <c r="D793" s="116"/>
      <c r="E793" s="116"/>
      <c r="F793" s="116"/>
      <c r="G793" s="116"/>
      <c r="H793" s="117"/>
      <c r="I793" s="116"/>
      <c r="J793" s="116"/>
      <c r="K793" s="116"/>
      <c r="L793" s="116"/>
      <c r="M793" s="116"/>
      <c r="N793" s="116"/>
      <c r="O793" s="116"/>
      <c r="P793" s="116"/>
      <c r="Q793" s="116"/>
      <c r="R793" s="116"/>
      <c r="S793" s="116"/>
      <c r="T793" s="116"/>
      <c r="U793" s="116"/>
      <c r="V793" s="116"/>
      <c r="W793" s="116"/>
      <c r="X793" s="116"/>
      <c r="Y793" s="116"/>
      <c r="Z793" s="116"/>
      <c r="AA793" s="116"/>
      <c r="AB793" s="116"/>
      <c r="AC793" s="116"/>
    </row>
    <row r="794" spans="1:29" ht="14.25" customHeight="1" x14ac:dyDescent="0.2">
      <c r="A794" s="116"/>
      <c r="B794" s="116"/>
      <c r="C794" s="116"/>
      <c r="D794" s="116"/>
      <c r="E794" s="116"/>
      <c r="F794" s="116"/>
      <c r="G794" s="116"/>
      <c r="H794" s="117"/>
      <c r="I794" s="116"/>
      <c r="J794" s="116"/>
      <c r="K794" s="116"/>
      <c r="L794" s="116"/>
      <c r="M794" s="116"/>
      <c r="N794" s="116"/>
      <c r="O794" s="116"/>
      <c r="P794" s="116"/>
      <c r="Q794" s="116"/>
      <c r="R794" s="116"/>
      <c r="S794" s="116"/>
      <c r="T794" s="116"/>
      <c r="U794" s="116"/>
      <c r="V794" s="116"/>
      <c r="W794" s="116"/>
      <c r="X794" s="116"/>
      <c r="Y794" s="116"/>
      <c r="Z794" s="116"/>
      <c r="AA794" s="116"/>
      <c r="AB794" s="116"/>
      <c r="AC794" s="116"/>
    </row>
    <row r="795" spans="1:29" ht="14.25" customHeight="1" x14ac:dyDescent="0.2">
      <c r="A795" s="116"/>
      <c r="B795" s="116"/>
      <c r="C795" s="116"/>
      <c r="D795" s="116"/>
      <c r="E795" s="116"/>
      <c r="F795" s="116"/>
      <c r="G795" s="116"/>
      <c r="H795" s="117"/>
      <c r="I795" s="116"/>
      <c r="J795" s="116"/>
      <c r="K795" s="116"/>
      <c r="L795" s="116"/>
      <c r="M795" s="116"/>
      <c r="N795" s="116"/>
      <c r="O795" s="116"/>
      <c r="P795" s="116"/>
      <c r="Q795" s="116"/>
      <c r="R795" s="116"/>
      <c r="S795" s="116"/>
      <c r="T795" s="116"/>
      <c r="U795" s="116"/>
      <c r="V795" s="116"/>
      <c r="W795" s="116"/>
      <c r="X795" s="116"/>
      <c r="Y795" s="116"/>
      <c r="Z795" s="116"/>
      <c r="AA795" s="116"/>
      <c r="AB795" s="116"/>
      <c r="AC795" s="116"/>
    </row>
    <row r="796" spans="1:29" ht="14.25" customHeight="1" x14ac:dyDescent="0.2">
      <c r="A796" s="116"/>
      <c r="B796" s="116"/>
      <c r="C796" s="116"/>
      <c r="D796" s="116"/>
      <c r="E796" s="116"/>
      <c r="F796" s="116"/>
      <c r="G796" s="116"/>
      <c r="H796" s="117"/>
      <c r="I796" s="116"/>
      <c r="J796" s="116"/>
      <c r="K796" s="116"/>
      <c r="L796" s="116"/>
      <c r="M796" s="116"/>
      <c r="N796" s="116"/>
      <c r="O796" s="116"/>
      <c r="P796" s="116"/>
      <c r="Q796" s="116"/>
      <c r="R796" s="116"/>
      <c r="S796" s="116"/>
      <c r="T796" s="116"/>
      <c r="U796" s="116"/>
      <c r="V796" s="116"/>
      <c r="W796" s="116"/>
      <c r="X796" s="116"/>
      <c r="Y796" s="116"/>
      <c r="Z796" s="116"/>
      <c r="AA796" s="116"/>
      <c r="AB796" s="116"/>
      <c r="AC796" s="116"/>
    </row>
    <row r="797" spans="1:29" ht="14.25" customHeight="1" x14ac:dyDescent="0.2">
      <c r="A797" s="116"/>
      <c r="B797" s="116"/>
      <c r="C797" s="116"/>
      <c r="D797" s="116"/>
      <c r="E797" s="116"/>
      <c r="F797" s="116"/>
      <c r="G797" s="116"/>
      <c r="H797" s="117"/>
      <c r="I797" s="116"/>
      <c r="J797" s="116"/>
      <c r="K797" s="116"/>
      <c r="L797" s="116"/>
      <c r="M797" s="116"/>
      <c r="N797" s="116"/>
      <c r="O797" s="116"/>
      <c r="P797" s="116"/>
      <c r="Q797" s="116"/>
      <c r="R797" s="116"/>
      <c r="S797" s="116"/>
      <c r="T797" s="116"/>
      <c r="U797" s="116"/>
      <c r="V797" s="116"/>
      <c r="W797" s="116"/>
      <c r="X797" s="116"/>
      <c r="Y797" s="116"/>
      <c r="Z797" s="116"/>
      <c r="AA797" s="116"/>
      <c r="AB797" s="116"/>
      <c r="AC797" s="116"/>
    </row>
    <row r="798" spans="1:29" ht="14.25" customHeight="1" x14ac:dyDescent="0.2">
      <c r="A798" s="116"/>
      <c r="B798" s="116"/>
      <c r="C798" s="116"/>
      <c r="D798" s="116"/>
      <c r="E798" s="116"/>
      <c r="F798" s="116"/>
      <c r="G798" s="116"/>
      <c r="H798" s="117"/>
      <c r="I798" s="116"/>
      <c r="J798" s="116"/>
      <c r="K798" s="116"/>
      <c r="L798" s="116"/>
      <c r="M798" s="116"/>
      <c r="N798" s="116"/>
      <c r="O798" s="116"/>
      <c r="P798" s="116"/>
      <c r="Q798" s="116"/>
      <c r="R798" s="116"/>
      <c r="S798" s="116"/>
      <c r="T798" s="116"/>
      <c r="U798" s="116"/>
      <c r="V798" s="116"/>
      <c r="W798" s="116"/>
      <c r="X798" s="116"/>
      <c r="Y798" s="116"/>
      <c r="Z798" s="116"/>
      <c r="AA798" s="116"/>
      <c r="AB798" s="116"/>
      <c r="AC798" s="116"/>
    </row>
    <row r="799" spans="1:29" ht="14.25" customHeight="1" x14ac:dyDescent="0.2">
      <c r="A799" s="116"/>
      <c r="B799" s="116"/>
      <c r="C799" s="116"/>
      <c r="D799" s="116"/>
      <c r="E799" s="116"/>
      <c r="F799" s="116"/>
      <c r="G799" s="116"/>
      <c r="H799" s="117"/>
      <c r="I799" s="116"/>
      <c r="J799" s="116"/>
      <c r="K799" s="116"/>
      <c r="L799" s="116"/>
      <c r="M799" s="116"/>
      <c r="N799" s="116"/>
      <c r="O799" s="116"/>
      <c r="P799" s="116"/>
      <c r="Q799" s="116"/>
      <c r="R799" s="116"/>
      <c r="S799" s="116"/>
      <c r="T799" s="116"/>
      <c r="U799" s="116"/>
      <c r="V799" s="116"/>
      <c r="W799" s="116"/>
      <c r="X799" s="116"/>
      <c r="Y799" s="116"/>
      <c r="Z799" s="116"/>
      <c r="AA799" s="116"/>
      <c r="AB799" s="116"/>
      <c r="AC799" s="116"/>
    </row>
    <row r="800" spans="1:29" ht="14.25" customHeight="1" x14ac:dyDescent="0.2">
      <c r="A800" s="116"/>
      <c r="B800" s="116"/>
      <c r="C800" s="116"/>
      <c r="D800" s="116"/>
      <c r="E800" s="116"/>
      <c r="F800" s="116"/>
      <c r="G800" s="116"/>
      <c r="H800" s="117"/>
      <c r="I800" s="116"/>
      <c r="J800" s="116"/>
      <c r="K800" s="116"/>
      <c r="L800" s="116"/>
      <c r="M800" s="116"/>
      <c r="N800" s="116"/>
      <c r="O800" s="116"/>
      <c r="P800" s="116"/>
      <c r="Q800" s="116"/>
      <c r="R800" s="116"/>
      <c r="S800" s="116"/>
      <c r="T800" s="116"/>
      <c r="U800" s="116"/>
      <c r="V800" s="116"/>
      <c r="W800" s="116"/>
      <c r="X800" s="116"/>
      <c r="Y800" s="116"/>
      <c r="Z800" s="116"/>
      <c r="AA800" s="116"/>
      <c r="AB800" s="116"/>
      <c r="AC800" s="116"/>
    </row>
    <row r="801" spans="1:29" ht="14.25" customHeight="1" x14ac:dyDescent="0.2">
      <c r="A801" s="116"/>
      <c r="B801" s="116"/>
      <c r="C801" s="116"/>
      <c r="D801" s="116"/>
      <c r="E801" s="116"/>
      <c r="F801" s="116"/>
      <c r="G801" s="116"/>
      <c r="H801" s="117"/>
      <c r="I801" s="116"/>
      <c r="J801" s="116"/>
      <c r="K801" s="116"/>
      <c r="L801" s="116"/>
      <c r="M801" s="116"/>
      <c r="N801" s="116"/>
      <c r="O801" s="116"/>
      <c r="P801" s="116"/>
      <c r="Q801" s="116"/>
      <c r="R801" s="116"/>
      <c r="S801" s="116"/>
      <c r="T801" s="116"/>
      <c r="U801" s="116"/>
      <c r="V801" s="116"/>
      <c r="W801" s="116"/>
      <c r="X801" s="116"/>
      <c r="Y801" s="116"/>
      <c r="Z801" s="116"/>
      <c r="AA801" s="116"/>
      <c r="AB801" s="116"/>
      <c r="AC801" s="116"/>
    </row>
    <row r="802" spans="1:29" ht="14.25" customHeight="1" x14ac:dyDescent="0.2">
      <c r="A802" s="116"/>
      <c r="B802" s="116"/>
      <c r="C802" s="116"/>
      <c r="D802" s="116"/>
      <c r="E802" s="116"/>
      <c r="F802" s="116"/>
      <c r="G802" s="116"/>
      <c r="H802" s="117"/>
      <c r="I802" s="116"/>
      <c r="J802" s="116"/>
      <c r="K802" s="116"/>
      <c r="L802" s="116"/>
      <c r="M802" s="116"/>
      <c r="N802" s="116"/>
      <c r="O802" s="116"/>
      <c r="P802" s="116"/>
      <c r="Q802" s="116"/>
      <c r="R802" s="116"/>
      <c r="S802" s="116"/>
      <c r="T802" s="116"/>
      <c r="U802" s="116"/>
      <c r="V802" s="116"/>
      <c r="W802" s="116"/>
      <c r="X802" s="116"/>
      <c r="Y802" s="116"/>
      <c r="Z802" s="116"/>
      <c r="AA802" s="116"/>
      <c r="AB802" s="116"/>
      <c r="AC802" s="116"/>
    </row>
    <row r="803" spans="1:29" ht="14.25" customHeight="1" x14ac:dyDescent="0.2">
      <c r="A803" s="116"/>
      <c r="B803" s="116"/>
      <c r="C803" s="116"/>
      <c r="D803" s="116"/>
      <c r="E803" s="116"/>
      <c r="F803" s="116"/>
      <c r="G803" s="116"/>
      <c r="H803" s="117"/>
      <c r="I803" s="116"/>
      <c r="J803" s="116"/>
      <c r="K803" s="116"/>
      <c r="L803" s="116"/>
      <c r="M803" s="116"/>
      <c r="N803" s="116"/>
      <c r="O803" s="116"/>
      <c r="P803" s="116"/>
      <c r="Q803" s="116"/>
      <c r="R803" s="116"/>
      <c r="S803" s="116"/>
      <c r="T803" s="116"/>
      <c r="U803" s="116"/>
      <c r="V803" s="116"/>
      <c r="W803" s="116"/>
      <c r="X803" s="116"/>
      <c r="Y803" s="116"/>
      <c r="Z803" s="116"/>
      <c r="AA803" s="116"/>
      <c r="AB803" s="116"/>
      <c r="AC803" s="116"/>
    </row>
    <row r="804" spans="1:29" ht="14.25" customHeight="1" x14ac:dyDescent="0.2">
      <c r="A804" s="116"/>
      <c r="B804" s="116"/>
      <c r="C804" s="116"/>
      <c r="D804" s="116"/>
      <c r="E804" s="116"/>
      <c r="F804" s="116"/>
      <c r="G804" s="116"/>
      <c r="H804" s="117"/>
      <c r="I804" s="116"/>
      <c r="J804" s="116"/>
      <c r="K804" s="116"/>
      <c r="L804" s="116"/>
      <c r="M804" s="116"/>
      <c r="N804" s="116"/>
      <c r="O804" s="116"/>
      <c r="P804" s="116"/>
      <c r="Q804" s="116"/>
      <c r="R804" s="116"/>
      <c r="S804" s="116"/>
      <c r="T804" s="116"/>
      <c r="U804" s="116"/>
      <c r="V804" s="116"/>
      <c r="W804" s="116"/>
      <c r="X804" s="116"/>
      <c r="Y804" s="116"/>
      <c r="Z804" s="116"/>
      <c r="AA804" s="116"/>
      <c r="AB804" s="116"/>
      <c r="AC804" s="116"/>
    </row>
    <row r="805" spans="1:29" ht="14.25" customHeight="1" x14ac:dyDescent="0.2">
      <c r="A805" s="116"/>
      <c r="B805" s="116"/>
      <c r="C805" s="116"/>
      <c r="D805" s="116"/>
      <c r="E805" s="116"/>
      <c r="F805" s="116"/>
      <c r="G805" s="116"/>
      <c r="H805" s="117"/>
      <c r="I805" s="116"/>
      <c r="J805" s="116"/>
      <c r="K805" s="116"/>
      <c r="L805" s="116"/>
      <c r="M805" s="116"/>
      <c r="N805" s="116"/>
      <c r="O805" s="116"/>
      <c r="P805" s="116"/>
      <c r="Q805" s="116"/>
      <c r="R805" s="116"/>
      <c r="S805" s="116"/>
      <c r="T805" s="116"/>
      <c r="U805" s="116"/>
      <c r="V805" s="116"/>
      <c r="W805" s="116"/>
      <c r="X805" s="116"/>
      <c r="Y805" s="116"/>
      <c r="Z805" s="116"/>
      <c r="AA805" s="116"/>
      <c r="AB805" s="116"/>
      <c r="AC805" s="116"/>
    </row>
    <row r="806" spans="1:29" ht="14.25" customHeight="1" x14ac:dyDescent="0.2">
      <c r="A806" s="116"/>
      <c r="B806" s="116"/>
      <c r="C806" s="116"/>
      <c r="D806" s="116"/>
      <c r="E806" s="116"/>
      <c r="F806" s="116"/>
      <c r="G806" s="116"/>
      <c r="H806" s="117"/>
      <c r="I806" s="116"/>
      <c r="J806" s="116"/>
      <c r="K806" s="116"/>
      <c r="L806" s="116"/>
      <c r="M806" s="116"/>
      <c r="N806" s="116"/>
      <c r="O806" s="116"/>
      <c r="P806" s="116"/>
      <c r="Q806" s="116"/>
      <c r="R806" s="116"/>
      <c r="S806" s="116"/>
      <c r="T806" s="116"/>
      <c r="U806" s="116"/>
      <c r="V806" s="116"/>
      <c r="W806" s="116"/>
      <c r="X806" s="116"/>
      <c r="Y806" s="116"/>
      <c r="Z806" s="116"/>
      <c r="AA806" s="116"/>
      <c r="AB806" s="116"/>
      <c r="AC806" s="116"/>
    </row>
    <row r="807" spans="1:29" ht="14.25" customHeight="1" x14ac:dyDescent="0.2">
      <c r="A807" s="116"/>
      <c r="B807" s="116"/>
      <c r="C807" s="116"/>
      <c r="D807" s="116"/>
      <c r="E807" s="116"/>
      <c r="F807" s="116"/>
      <c r="G807" s="116"/>
      <c r="H807" s="117"/>
      <c r="I807" s="116"/>
      <c r="J807" s="116"/>
      <c r="K807" s="116"/>
      <c r="L807" s="116"/>
      <c r="M807" s="116"/>
      <c r="N807" s="116"/>
      <c r="O807" s="116"/>
      <c r="P807" s="116"/>
      <c r="Q807" s="116"/>
      <c r="R807" s="116"/>
      <c r="S807" s="116"/>
      <c r="T807" s="116"/>
      <c r="U807" s="116"/>
      <c r="V807" s="116"/>
      <c r="W807" s="116"/>
      <c r="X807" s="116"/>
      <c r="Y807" s="116"/>
      <c r="Z807" s="116"/>
      <c r="AA807" s="116"/>
      <c r="AB807" s="116"/>
      <c r="AC807" s="116"/>
    </row>
    <row r="808" spans="1:29" ht="14.25" customHeight="1" x14ac:dyDescent="0.2">
      <c r="A808" s="116"/>
      <c r="B808" s="116"/>
      <c r="C808" s="116"/>
      <c r="D808" s="116"/>
      <c r="E808" s="116"/>
      <c r="F808" s="116"/>
      <c r="G808" s="116"/>
      <c r="H808" s="117"/>
      <c r="I808" s="116"/>
      <c r="J808" s="116"/>
      <c r="K808" s="116"/>
      <c r="L808" s="116"/>
      <c r="M808" s="116"/>
      <c r="N808" s="116"/>
      <c r="O808" s="116"/>
      <c r="P808" s="116"/>
      <c r="Q808" s="116"/>
      <c r="R808" s="116"/>
      <c r="S808" s="116"/>
      <c r="T808" s="116"/>
      <c r="U808" s="116"/>
      <c r="V808" s="116"/>
      <c r="W808" s="116"/>
      <c r="X808" s="116"/>
      <c r="Y808" s="116"/>
      <c r="Z808" s="116"/>
      <c r="AA808" s="116"/>
      <c r="AB808" s="116"/>
      <c r="AC808" s="116"/>
    </row>
    <row r="809" spans="1:29" ht="14.25" customHeight="1" x14ac:dyDescent="0.2">
      <c r="A809" s="116"/>
      <c r="B809" s="116"/>
      <c r="C809" s="116"/>
      <c r="D809" s="116"/>
      <c r="E809" s="116"/>
      <c r="F809" s="116"/>
      <c r="G809" s="116"/>
      <c r="H809" s="117"/>
      <c r="I809" s="116"/>
      <c r="J809" s="116"/>
      <c r="K809" s="116"/>
      <c r="L809" s="116"/>
      <c r="M809" s="116"/>
      <c r="N809" s="116"/>
      <c r="O809" s="116"/>
      <c r="P809" s="116"/>
      <c r="Q809" s="116"/>
      <c r="R809" s="116"/>
      <c r="S809" s="116"/>
      <c r="T809" s="116"/>
      <c r="U809" s="116"/>
      <c r="V809" s="116"/>
      <c r="W809" s="116"/>
      <c r="X809" s="116"/>
      <c r="Y809" s="116"/>
      <c r="Z809" s="116"/>
      <c r="AA809" s="116"/>
      <c r="AB809" s="116"/>
      <c r="AC809" s="116"/>
    </row>
    <row r="810" spans="1:29" ht="14.25" customHeight="1" x14ac:dyDescent="0.2">
      <c r="A810" s="116"/>
      <c r="B810" s="116"/>
      <c r="C810" s="116"/>
      <c r="D810" s="116"/>
      <c r="E810" s="116"/>
      <c r="F810" s="116"/>
      <c r="G810" s="116"/>
      <c r="H810" s="117"/>
      <c r="I810" s="116"/>
      <c r="J810" s="116"/>
      <c r="K810" s="116"/>
      <c r="L810" s="116"/>
      <c r="M810" s="116"/>
      <c r="N810" s="116"/>
      <c r="O810" s="116"/>
      <c r="P810" s="116"/>
      <c r="Q810" s="116"/>
      <c r="R810" s="116"/>
      <c r="S810" s="116"/>
      <c r="T810" s="116"/>
      <c r="U810" s="116"/>
      <c r="V810" s="116"/>
      <c r="W810" s="116"/>
      <c r="X810" s="116"/>
      <c r="Y810" s="116"/>
      <c r="Z810" s="116"/>
      <c r="AA810" s="116"/>
      <c r="AB810" s="116"/>
      <c r="AC810" s="116"/>
    </row>
    <row r="811" spans="1:29" ht="14.25" customHeight="1" x14ac:dyDescent="0.2">
      <c r="A811" s="116"/>
      <c r="B811" s="116"/>
      <c r="C811" s="116"/>
      <c r="D811" s="116"/>
      <c r="E811" s="116"/>
      <c r="F811" s="116"/>
      <c r="G811" s="116"/>
      <c r="H811" s="117"/>
      <c r="I811" s="116"/>
      <c r="J811" s="116"/>
      <c r="K811" s="116"/>
      <c r="L811" s="116"/>
      <c r="M811" s="116"/>
      <c r="N811" s="116"/>
      <c r="O811" s="116"/>
      <c r="P811" s="116"/>
      <c r="Q811" s="116"/>
      <c r="R811" s="116"/>
      <c r="S811" s="116"/>
      <c r="T811" s="116"/>
      <c r="U811" s="116"/>
      <c r="V811" s="116"/>
      <c r="W811" s="116"/>
      <c r="X811" s="116"/>
      <c r="Y811" s="116"/>
      <c r="Z811" s="116"/>
      <c r="AA811" s="116"/>
      <c r="AB811" s="116"/>
      <c r="AC811" s="116"/>
    </row>
    <row r="812" spans="1:29" ht="14.25" customHeight="1" x14ac:dyDescent="0.2">
      <c r="A812" s="116"/>
      <c r="B812" s="116"/>
      <c r="C812" s="116"/>
      <c r="D812" s="116"/>
      <c r="E812" s="116"/>
      <c r="F812" s="116"/>
      <c r="G812" s="116"/>
      <c r="H812" s="117"/>
      <c r="I812" s="116"/>
      <c r="J812" s="116"/>
      <c r="K812" s="116"/>
      <c r="L812" s="116"/>
      <c r="M812" s="116"/>
      <c r="N812" s="116"/>
      <c r="O812" s="116"/>
      <c r="P812" s="116"/>
      <c r="Q812" s="116"/>
      <c r="R812" s="116"/>
      <c r="S812" s="116"/>
      <c r="T812" s="116"/>
      <c r="U812" s="116"/>
      <c r="V812" s="116"/>
      <c r="W812" s="116"/>
      <c r="X812" s="116"/>
      <c r="Y812" s="116"/>
      <c r="Z812" s="116"/>
      <c r="AA812" s="116"/>
      <c r="AB812" s="116"/>
      <c r="AC812" s="116"/>
    </row>
    <row r="813" spans="1:29" ht="14.25" customHeight="1" x14ac:dyDescent="0.2">
      <c r="A813" s="116"/>
      <c r="B813" s="116"/>
      <c r="C813" s="116"/>
      <c r="D813" s="116"/>
      <c r="E813" s="116"/>
      <c r="F813" s="116"/>
      <c r="G813" s="116"/>
      <c r="H813" s="117"/>
      <c r="I813" s="116"/>
      <c r="J813" s="116"/>
      <c r="K813" s="116"/>
      <c r="L813" s="116"/>
      <c r="M813" s="116"/>
      <c r="N813" s="116"/>
      <c r="O813" s="116"/>
      <c r="P813" s="116"/>
      <c r="Q813" s="116"/>
      <c r="R813" s="116"/>
      <c r="S813" s="116"/>
      <c r="T813" s="116"/>
      <c r="U813" s="116"/>
      <c r="V813" s="116"/>
      <c r="W813" s="116"/>
      <c r="X813" s="116"/>
      <c r="Y813" s="116"/>
      <c r="Z813" s="116"/>
      <c r="AA813" s="116"/>
      <c r="AB813" s="116"/>
      <c r="AC813" s="116"/>
    </row>
    <row r="814" spans="1:29" ht="14.25" customHeight="1" x14ac:dyDescent="0.2">
      <c r="A814" s="116"/>
      <c r="B814" s="116"/>
      <c r="C814" s="116"/>
      <c r="D814" s="116"/>
      <c r="E814" s="116"/>
      <c r="F814" s="116"/>
      <c r="G814" s="116"/>
      <c r="H814" s="117"/>
      <c r="I814" s="116"/>
      <c r="J814" s="116"/>
      <c r="K814" s="116"/>
      <c r="L814" s="116"/>
      <c r="M814" s="116"/>
      <c r="N814" s="116"/>
      <c r="O814" s="116"/>
      <c r="P814" s="116"/>
      <c r="Q814" s="116"/>
      <c r="R814" s="116"/>
      <c r="S814" s="116"/>
      <c r="T814" s="116"/>
      <c r="U814" s="116"/>
      <c r="V814" s="116"/>
      <c r="W814" s="116"/>
      <c r="X814" s="116"/>
      <c r="Y814" s="116"/>
      <c r="Z814" s="116"/>
      <c r="AA814" s="116"/>
      <c r="AB814" s="116"/>
      <c r="AC814" s="116"/>
    </row>
    <row r="815" spans="1:29" ht="14.25" customHeight="1" x14ac:dyDescent="0.2">
      <c r="A815" s="116"/>
      <c r="B815" s="116"/>
      <c r="C815" s="116"/>
      <c r="D815" s="116"/>
      <c r="E815" s="116"/>
      <c r="F815" s="116"/>
      <c r="G815" s="116"/>
      <c r="H815" s="117"/>
      <c r="I815" s="116"/>
      <c r="J815" s="116"/>
      <c r="K815" s="116"/>
      <c r="L815" s="116"/>
      <c r="M815" s="116"/>
      <c r="N815" s="116"/>
      <c r="O815" s="116"/>
      <c r="P815" s="116"/>
      <c r="Q815" s="116"/>
      <c r="R815" s="116"/>
      <c r="S815" s="116"/>
      <c r="T815" s="116"/>
      <c r="U815" s="116"/>
      <c r="V815" s="116"/>
      <c r="W815" s="116"/>
      <c r="X815" s="116"/>
      <c r="Y815" s="116"/>
      <c r="Z815" s="116"/>
      <c r="AA815" s="116"/>
      <c r="AB815" s="116"/>
      <c r="AC815" s="116"/>
    </row>
    <row r="816" spans="1:29" ht="14.25" customHeight="1" x14ac:dyDescent="0.2">
      <c r="A816" s="116"/>
      <c r="B816" s="116"/>
      <c r="C816" s="116"/>
      <c r="D816" s="116"/>
      <c r="E816" s="116"/>
      <c r="F816" s="116"/>
      <c r="G816" s="116"/>
      <c r="H816" s="117"/>
      <c r="I816" s="116"/>
      <c r="J816" s="116"/>
      <c r="K816" s="116"/>
      <c r="L816" s="116"/>
      <c r="M816" s="116"/>
      <c r="N816" s="116"/>
      <c r="O816" s="116"/>
      <c r="P816" s="116"/>
      <c r="Q816" s="116"/>
      <c r="R816" s="116"/>
      <c r="S816" s="116"/>
      <c r="T816" s="116"/>
      <c r="U816" s="116"/>
      <c r="V816" s="116"/>
      <c r="W816" s="116"/>
      <c r="X816" s="116"/>
      <c r="Y816" s="116"/>
      <c r="Z816" s="116"/>
      <c r="AA816" s="116"/>
      <c r="AB816" s="116"/>
      <c r="AC816" s="116"/>
    </row>
    <row r="817" spans="1:29" ht="14.25" customHeight="1" x14ac:dyDescent="0.2">
      <c r="A817" s="116"/>
      <c r="B817" s="116"/>
      <c r="C817" s="116"/>
      <c r="D817" s="116"/>
      <c r="E817" s="116"/>
      <c r="F817" s="116"/>
      <c r="G817" s="116"/>
      <c r="H817" s="117"/>
      <c r="I817" s="116"/>
      <c r="J817" s="116"/>
      <c r="K817" s="116"/>
      <c r="L817" s="116"/>
      <c r="M817" s="116"/>
      <c r="N817" s="116"/>
      <c r="O817" s="116"/>
      <c r="P817" s="116"/>
      <c r="Q817" s="116"/>
      <c r="R817" s="116"/>
      <c r="S817" s="116"/>
      <c r="T817" s="116"/>
      <c r="U817" s="116"/>
      <c r="V817" s="116"/>
      <c r="W817" s="116"/>
      <c r="X817" s="116"/>
      <c r="Y817" s="116"/>
      <c r="Z817" s="116"/>
      <c r="AA817" s="116"/>
      <c r="AB817" s="116"/>
      <c r="AC817" s="116"/>
    </row>
    <row r="818" spans="1:29" ht="14.25" customHeight="1" x14ac:dyDescent="0.2">
      <c r="A818" s="116"/>
      <c r="B818" s="116"/>
      <c r="C818" s="116"/>
      <c r="D818" s="116"/>
      <c r="E818" s="116"/>
      <c r="F818" s="116"/>
      <c r="G818" s="116"/>
      <c r="H818" s="117"/>
      <c r="I818" s="116"/>
      <c r="J818" s="116"/>
      <c r="K818" s="116"/>
      <c r="L818" s="116"/>
      <c r="M818" s="116"/>
      <c r="N818" s="116"/>
      <c r="O818" s="116"/>
      <c r="P818" s="116"/>
      <c r="Q818" s="116"/>
      <c r="R818" s="116"/>
      <c r="S818" s="116"/>
      <c r="T818" s="116"/>
      <c r="U818" s="116"/>
      <c r="V818" s="116"/>
      <c r="W818" s="116"/>
      <c r="X818" s="116"/>
      <c r="Y818" s="116"/>
      <c r="Z818" s="116"/>
      <c r="AA818" s="116"/>
      <c r="AB818" s="116"/>
      <c r="AC818" s="116"/>
    </row>
    <row r="819" spans="1:29" ht="14.25" customHeight="1" x14ac:dyDescent="0.2">
      <c r="A819" s="116"/>
      <c r="B819" s="116"/>
      <c r="C819" s="116"/>
      <c r="D819" s="116"/>
      <c r="E819" s="116"/>
      <c r="F819" s="116"/>
      <c r="G819" s="116"/>
      <c r="H819" s="117"/>
      <c r="I819" s="116"/>
      <c r="J819" s="116"/>
      <c r="K819" s="116"/>
      <c r="L819" s="116"/>
      <c r="M819" s="116"/>
      <c r="N819" s="116"/>
      <c r="O819" s="116"/>
      <c r="P819" s="116"/>
      <c r="Q819" s="116"/>
      <c r="R819" s="116"/>
      <c r="S819" s="116"/>
      <c r="T819" s="116"/>
      <c r="U819" s="116"/>
      <c r="V819" s="116"/>
      <c r="W819" s="116"/>
      <c r="X819" s="116"/>
      <c r="Y819" s="116"/>
      <c r="Z819" s="116"/>
      <c r="AA819" s="116"/>
      <c r="AB819" s="116"/>
      <c r="AC819" s="116"/>
    </row>
    <row r="820" spans="1:29" ht="14.25" customHeight="1" x14ac:dyDescent="0.2">
      <c r="A820" s="116"/>
      <c r="B820" s="116"/>
      <c r="C820" s="116"/>
      <c r="D820" s="116"/>
      <c r="E820" s="116"/>
      <c r="F820" s="116"/>
      <c r="G820" s="116"/>
      <c r="H820" s="117"/>
      <c r="I820" s="116"/>
      <c r="J820" s="116"/>
      <c r="K820" s="116"/>
      <c r="L820" s="116"/>
      <c r="M820" s="116"/>
      <c r="N820" s="116"/>
      <c r="O820" s="116"/>
      <c r="P820" s="116"/>
      <c r="Q820" s="116"/>
      <c r="R820" s="116"/>
      <c r="S820" s="116"/>
      <c r="T820" s="116"/>
      <c r="U820" s="116"/>
      <c r="V820" s="116"/>
      <c r="W820" s="116"/>
      <c r="X820" s="116"/>
      <c r="Y820" s="116"/>
      <c r="Z820" s="116"/>
      <c r="AA820" s="116"/>
      <c r="AB820" s="116"/>
      <c r="AC820" s="116"/>
    </row>
    <row r="821" spans="1:29" ht="14.25" customHeight="1" x14ac:dyDescent="0.2">
      <c r="A821" s="116"/>
      <c r="B821" s="116"/>
      <c r="C821" s="116"/>
      <c r="D821" s="116"/>
      <c r="E821" s="116"/>
      <c r="F821" s="116"/>
      <c r="G821" s="116"/>
      <c r="H821" s="117"/>
      <c r="I821" s="116"/>
      <c r="J821" s="116"/>
      <c r="K821" s="116"/>
      <c r="L821" s="116"/>
      <c r="M821" s="116"/>
      <c r="N821" s="116"/>
      <c r="O821" s="116"/>
      <c r="P821" s="116"/>
      <c r="Q821" s="116"/>
      <c r="R821" s="116"/>
      <c r="S821" s="116"/>
      <c r="T821" s="116"/>
      <c r="U821" s="116"/>
      <c r="V821" s="116"/>
      <c r="W821" s="116"/>
      <c r="X821" s="116"/>
      <c r="Y821" s="116"/>
      <c r="Z821" s="116"/>
      <c r="AA821" s="116"/>
      <c r="AB821" s="116"/>
      <c r="AC821" s="116"/>
    </row>
    <row r="822" spans="1:29" ht="14.25" customHeight="1" x14ac:dyDescent="0.2">
      <c r="A822" s="116"/>
      <c r="B822" s="116"/>
      <c r="C822" s="116"/>
      <c r="D822" s="116"/>
      <c r="E822" s="116"/>
      <c r="F822" s="116"/>
      <c r="G822" s="116"/>
      <c r="H822" s="117"/>
      <c r="I822" s="116"/>
      <c r="J822" s="116"/>
      <c r="K822" s="116"/>
      <c r="L822" s="116"/>
      <c r="M822" s="116"/>
      <c r="N822" s="116"/>
      <c r="O822" s="116"/>
      <c r="P822" s="116"/>
      <c r="Q822" s="116"/>
      <c r="R822" s="116"/>
      <c r="S822" s="116"/>
      <c r="T822" s="116"/>
      <c r="U822" s="116"/>
      <c r="V822" s="116"/>
      <c r="W822" s="116"/>
      <c r="X822" s="116"/>
      <c r="Y822" s="116"/>
      <c r="Z822" s="116"/>
      <c r="AA822" s="116"/>
      <c r="AB822" s="116"/>
      <c r="AC822" s="116"/>
    </row>
    <row r="823" spans="1:29" ht="14.25" customHeight="1" x14ac:dyDescent="0.2">
      <c r="A823" s="116"/>
      <c r="B823" s="116"/>
      <c r="C823" s="116"/>
      <c r="D823" s="116"/>
      <c r="E823" s="116"/>
      <c r="F823" s="116"/>
      <c r="G823" s="116"/>
      <c r="H823" s="117"/>
      <c r="I823" s="116"/>
      <c r="J823" s="116"/>
      <c r="K823" s="116"/>
      <c r="L823" s="116"/>
      <c r="M823" s="116"/>
      <c r="N823" s="116"/>
      <c r="O823" s="116"/>
      <c r="P823" s="116"/>
      <c r="Q823" s="116"/>
      <c r="R823" s="116"/>
      <c r="S823" s="116"/>
      <c r="T823" s="116"/>
      <c r="U823" s="116"/>
      <c r="V823" s="116"/>
      <c r="W823" s="116"/>
      <c r="X823" s="116"/>
      <c r="Y823" s="116"/>
      <c r="Z823" s="116"/>
      <c r="AA823" s="116"/>
      <c r="AB823" s="116"/>
      <c r="AC823" s="116"/>
    </row>
    <row r="824" spans="1:29" ht="14.25" customHeight="1" x14ac:dyDescent="0.2">
      <c r="A824" s="116"/>
      <c r="B824" s="116"/>
      <c r="C824" s="116"/>
      <c r="D824" s="116"/>
      <c r="E824" s="116"/>
      <c r="F824" s="116"/>
      <c r="G824" s="116"/>
      <c r="H824" s="117"/>
      <c r="I824" s="116"/>
      <c r="J824" s="116"/>
      <c r="K824" s="116"/>
      <c r="L824" s="116"/>
      <c r="M824" s="116"/>
      <c r="N824" s="116"/>
      <c r="O824" s="116"/>
      <c r="P824" s="116"/>
      <c r="Q824" s="116"/>
      <c r="R824" s="116"/>
      <c r="S824" s="116"/>
      <c r="T824" s="116"/>
      <c r="U824" s="116"/>
      <c r="V824" s="116"/>
      <c r="W824" s="116"/>
      <c r="X824" s="116"/>
      <c r="Y824" s="116"/>
      <c r="Z824" s="116"/>
      <c r="AA824" s="116"/>
      <c r="AB824" s="116"/>
      <c r="AC824" s="116"/>
    </row>
    <row r="825" spans="1:29" ht="14.25" customHeight="1" x14ac:dyDescent="0.2">
      <c r="A825" s="116"/>
      <c r="B825" s="116"/>
      <c r="C825" s="116"/>
      <c r="D825" s="116"/>
      <c r="E825" s="116"/>
      <c r="F825" s="116"/>
      <c r="G825" s="116"/>
      <c r="H825" s="117"/>
      <c r="I825" s="116"/>
      <c r="J825" s="116"/>
      <c r="K825" s="116"/>
      <c r="L825" s="116"/>
      <c r="M825" s="116"/>
      <c r="N825" s="116"/>
      <c r="O825" s="116"/>
      <c r="P825" s="116"/>
      <c r="Q825" s="116"/>
      <c r="R825" s="116"/>
      <c r="S825" s="116"/>
      <c r="T825" s="116"/>
      <c r="U825" s="116"/>
      <c r="V825" s="116"/>
      <c r="W825" s="116"/>
      <c r="X825" s="116"/>
      <c r="Y825" s="116"/>
      <c r="Z825" s="116"/>
      <c r="AA825" s="116"/>
      <c r="AB825" s="116"/>
      <c r="AC825" s="116"/>
    </row>
    <row r="826" spans="1:29" ht="14.25" customHeight="1" x14ac:dyDescent="0.2">
      <c r="A826" s="116"/>
      <c r="B826" s="116"/>
      <c r="C826" s="116"/>
      <c r="D826" s="116"/>
      <c r="E826" s="116"/>
      <c r="F826" s="116"/>
      <c r="G826" s="116"/>
      <c r="H826" s="117"/>
      <c r="I826" s="116"/>
      <c r="J826" s="116"/>
      <c r="K826" s="116"/>
      <c r="L826" s="116"/>
      <c r="M826" s="116"/>
      <c r="N826" s="116"/>
      <c r="O826" s="116"/>
      <c r="P826" s="116"/>
      <c r="Q826" s="116"/>
      <c r="R826" s="116"/>
      <c r="S826" s="116"/>
      <c r="T826" s="116"/>
      <c r="U826" s="116"/>
      <c r="V826" s="116"/>
      <c r="W826" s="116"/>
      <c r="X826" s="116"/>
      <c r="Y826" s="116"/>
      <c r="Z826" s="116"/>
      <c r="AA826" s="116"/>
      <c r="AB826" s="116"/>
      <c r="AC826" s="116"/>
    </row>
    <row r="827" spans="1:29" ht="14.25" customHeight="1" x14ac:dyDescent="0.2">
      <c r="A827" s="116"/>
      <c r="B827" s="116"/>
      <c r="C827" s="116"/>
      <c r="D827" s="116"/>
      <c r="E827" s="116"/>
      <c r="F827" s="116"/>
      <c r="G827" s="116"/>
      <c r="H827" s="117"/>
      <c r="I827" s="116"/>
      <c r="J827" s="116"/>
      <c r="K827" s="116"/>
      <c r="L827" s="116"/>
      <c r="M827" s="116"/>
      <c r="N827" s="116"/>
      <c r="O827" s="116"/>
      <c r="P827" s="116"/>
      <c r="Q827" s="116"/>
      <c r="R827" s="116"/>
      <c r="S827" s="116"/>
      <c r="T827" s="116"/>
      <c r="U827" s="116"/>
      <c r="V827" s="116"/>
      <c r="W827" s="116"/>
      <c r="X827" s="116"/>
      <c r="Y827" s="116"/>
      <c r="Z827" s="116"/>
      <c r="AA827" s="116"/>
      <c r="AB827" s="116"/>
      <c r="AC827" s="116"/>
    </row>
    <row r="828" spans="1:29" ht="14.25" customHeight="1" x14ac:dyDescent="0.2">
      <c r="A828" s="116"/>
      <c r="B828" s="116"/>
      <c r="C828" s="116"/>
      <c r="D828" s="116"/>
      <c r="E828" s="116"/>
      <c r="F828" s="116"/>
      <c r="G828" s="116"/>
      <c r="H828" s="117"/>
      <c r="I828" s="116"/>
      <c r="J828" s="116"/>
      <c r="K828" s="116"/>
      <c r="L828" s="116"/>
      <c r="M828" s="116"/>
      <c r="N828" s="116"/>
      <c r="O828" s="116"/>
      <c r="P828" s="116"/>
      <c r="Q828" s="116"/>
      <c r="R828" s="116"/>
      <c r="S828" s="116"/>
      <c r="T828" s="116"/>
      <c r="U828" s="116"/>
      <c r="V828" s="116"/>
      <c r="W828" s="116"/>
      <c r="X828" s="116"/>
      <c r="Y828" s="116"/>
      <c r="Z828" s="116"/>
      <c r="AA828" s="116"/>
      <c r="AB828" s="116"/>
      <c r="AC828" s="116"/>
    </row>
    <row r="829" spans="1:29" ht="14.25" customHeight="1" x14ac:dyDescent="0.2">
      <c r="A829" s="116"/>
      <c r="B829" s="116"/>
      <c r="C829" s="116"/>
      <c r="D829" s="116"/>
      <c r="E829" s="116"/>
      <c r="F829" s="116"/>
      <c r="G829" s="116"/>
      <c r="H829" s="117"/>
      <c r="I829" s="116"/>
      <c r="J829" s="116"/>
      <c r="K829" s="116"/>
      <c r="L829" s="116"/>
      <c r="M829" s="116"/>
      <c r="N829" s="116"/>
      <c r="O829" s="116"/>
      <c r="P829" s="116"/>
      <c r="Q829" s="116"/>
      <c r="R829" s="116"/>
      <c r="S829" s="116"/>
      <c r="T829" s="116"/>
      <c r="U829" s="116"/>
      <c r="V829" s="116"/>
      <c r="W829" s="116"/>
      <c r="X829" s="116"/>
      <c r="Y829" s="116"/>
      <c r="Z829" s="116"/>
      <c r="AA829" s="116"/>
      <c r="AB829" s="116"/>
      <c r="AC829" s="116"/>
    </row>
    <row r="830" spans="1:29" ht="14.25" customHeight="1" x14ac:dyDescent="0.2">
      <c r="A830" s="116"/>
      <c r="B830" s="116"/>
      <c r="C830" s="116"/>
      <c r="D830" s="116"/>
      <c r="E830" s="116"/>
      <c r="F830" s="116"/>
      <c r="G830" s="116"/>
      <c r="H830" s="117"/>
      <c r="I830" s="116"/>
      <c r="J830" s="116"/>
      <c r="K830" s="116"/>
      <c r="L830" s="116"/>
      <c r="M830" s="116"/>
      <c r="N830" s="116"/>
      <c r="O830" s="116"/>
      <c r="P830" s="116"/>
      <c r="Q830" s="116"/>
      <c r="R830" s="116"/>
      <c r="S830" s="116"/>
      <c r="T830" s="116"/>
      <c r="U830" s="116"/>
      <c r="V830" s="116"/>
      <c r="W830" s="116"/>
      <c r="X830" s="116"/>
      <c r="Y830" s="116"/>
      <c r="Z830" s="116"/>
      <c r="AA830" s="116"/>
      <c r="AB830" s="116"/>
      <c r="AC830" s="116"/>
    </row>
    <row r="831" spans="1:29" ht="14.25" customHeight="1" x14ac:dyDescent="0.2">
      <c r="A831" s="116"/>
      <c r="B831" s="116"/>
      <c r="C831" s="116"/>
      <c r="D831" s="116"/>
      <c r="E831" s="116"/>
      <c r="F831" s="116"/>
      <c r="G831" s="116"/>
      <c r="H831" s="117"/>
      <c r="I831" s="116"/>
      <c r="J831" s="116"/>
      <c r="K831" s="116"/>
      <c r="L831" s="116"/>
      <c r="M831" s="116"/>
      <c r="N831" s="116"/>
      <c r="O831" s="116"/>
      <c r="P831" s="116"/>
      <c r="Q831" s="116"/>
      <c r="R831" s="116"/>
      <c r="S831" s="116"/>
      <c r="T831" s="116"/>
      <c r="U831" s="116"/>
      <c r="V831" s="116"/>
      <c r="W831" s="116"/>
      <c r="X831" s="116"/>
      <c r="Y831" s="116"/>
      <c r="Z831" s="116"/>
      <c r="AA831" s="116"/>
      <c r="AB831" s="116"/>
      <c r="AC831" s="116"/>
    </row>
    <row r="832" spans="1:29" ht="14.25" customHeight="1" x14ac:dyDescent="0.2">
      <c r="A832" s="116"/>
      <c r="B832" s="116"/>
      <c r="C832" s="116"/>
      <c r="D832" s="116"/>
      <c r="E832" s="116"/>
      <c r="F832" s="116"/>
      <c r="G832" s="116"/>
      <c r="H832" s="117"/>
      <c r="I832" s="116"/>
      <c r="J832" s="116"/>
      <c r="K832" s="116"/>
      <c r="L832" s="116"/>
      <c r="M832" s="116"/>
      <c r="N832" s="116"/>
      <c r="O832" s="116"/>
      <c r="P832" s="116"/>
      <c r="Q832" s="116"/>
      <c r="R832" s="116"/>
      <c r="S832" s="116"/>
      <c r="T832" s="116"/>
      <c r="U832" s="116"/>
      <c r="V832" s="116"/>
      <c r="W832" s="116"/>
      <c r="X832" s="116"/>
      <c r="Y832" s="116"/>
      <c r="Z832" s="116"/>
      <c r="AA832" s="116"/>
      <c r="AB832" s="116"/>
      <c r="AC832" s="116"/>
    </row>
    <row r="833" spans="1:29" ht="14.25" customHeight="1" x14ac:dyDescent="0.2">
      <c r="A833" s="116"/>
      <c r="B833" s="116"/>
      <c r="C833" s="116"/>
      <c r="D833" s="116"/>
      <c r="E833" s="116"/>
      <c r="F833" s="116"/>
      <c r="G833" s="116"/>
      <c r="H833" s="117"/>
      <c r="I833" s="116"/>
      <c r="J833" s="116"/>
      <c r="K833" s="116"/>
      <c r="L833" s="116"/>
      <c r="M833" s="116"/>
      <c r="N833" s="116"/>
      <c r="O833" s="116"/>
      <c r="P833" s="116"/>
      <c r="Q833" s="116"/>
      <c r="R833" s="116"/>
      <c r="S833" s="116"/>
      <c r="T833" s="116"/>
      <c r="U833" s="116"/>
      <c r="V833" s="116"/>
      <c r="W833" s="116"/>
      <c r="X833" s="116"/>
      <c r="Y833" s="116"/>
      <c r="Z833" s="116"/>
      <c r="AA833" s="116"/>
      <c r="AB833" s="116"/>
      <c r="AC833" s="116"/>
    </row>
    <row r="834" spans="1:29" ht="14.25" customHeight="1" x14ac:dyDescent="0.2">
      <c r="A834" s="116"/>
      <c r="B834" s="116"/>
      <c r="C834" s="116"/>
      <c r="D834" s="116"/>
      <c r="E834" s="116"/>
      <c r="F834" s="116"/>
      <c r="G834" s="116"/>
      <c r="H834" s="117"/>
      <c r="I834" s="116"/>
      <c r="J834" s="116"/>
      <c r="K834" s="116"/>
      <c r="L834" s="116"/>
      <c r="M834" s="116"/>
      <c r="N834" s="116"/>
      <c r="O834" s="116"/>
      <c r="P834" s="116"/>
      <c r="Q834" s="116"/>
      <c r="R834" s="116"/>
      <c r="S834" s="116"/>
      <c r="T834" s="116"/>
      <c r="U834" s="116"/>
      <c r="V834" s="116"/>
      <c r="W834" s="116"/>
      <c r="X834" s="116"/>
      <c r="Y834" s="116"/>
      <c r="Z834" s="116"/>
      <c r="AA834" s="116"/>
      <c r="AB834" s="116"/>
      <c r="AC834" s="116"/>
    </row>
    <row r="835" spans="1:29" ht="14.25" customHeight="1" x14ac:dyDescent="0.2">
      <c r="A835" s="116"/>
      <c r="B835" s="116"/>
      <c r="C835" s="116"/>
      <c r="D835" s="116"/>
      <c r="E835" s="116"/>
      <c r="F835" s="116"/>
      <c r="G835" s="116"/>
      <c r="H835" s="117"/>
      <c r="I835" s="116"/>
      <c r="J835" s="116"/>
      <c r="K835" s="116"/>
      <c r="L835" s="116"/>
      <c r="M835" s="116"/>
      <c r="N835" s="116"/>
      <c r="O835" s="116"/>
      <c r="P835" s="116"/>
      <c r="Q835" s="116"/>
      <c r="R835" s="116"/>
      <c r="S835" s="116"/>
      <c r="T835" s="116"/>
      <c r="U835" s="116"/>
      <c r="V835" s="116"/>
      <c r="W835" s="116"/>
      <c r="X835" s="116"/>
      <c r="Y835" s="116"/>
      <c r="Z835" s="116"/>
      <c r="AA835" s="116"/>
      <c r="AB835" s="116"/>
      <c r="AC835" s="116"/>
    </row>
    <row r="836" spans="1:29" ht="14.25" customHeight="1" x14ac:dyDescent="0.2">
      <c r="A836" s="116"/>
      <c r="B836" s="116"/>
      <c r="C836" s="116"/>
      <c r="D836" s="116"/>
      <c r="E836" s="116"/>
      <c r="F836" s="116"/>
      <c r="G836" s="116"/>
      <c r="H836" s="117"/>
      <c r="I836" s="116"/>
      <c r="J836" s="116"/>
      <c r="K836" s="116"/>
      <c r="L836" s="116"/>
      <c r="M836" s="116"/>
      <c r="N836" s="116"/>
      <c r="O836" s="116"/>
      <c r="P836" s="116"/>
      <c r="Q836" s="116"/>
      <c r="R836" s="116"/>
      <c r="S836" s="116"/>
      <c r="T836" s="116"/>
      <c r="U836" s="116"/>
      <c r="V836" s="116"/>
      <c r="W836" s="116"/>
      <c r="X836" s="116"/>
      <c r="Y836" s="116"/>
      <c r="Z836" s="116"/>
      <c r="AA836" s="116"/>
      <c r="AB836" s="116"/>
      <c r="AC836" s="116"/>
    </row>
    <row r="837" spans="1:29" ht="14.25" customHeight="1" x14ac:dyDescent="0.2">
      <c r="A837" s="116"/>
      <c r="B837" s="116"/>
      <c r="C837" s="116"/>
      <c r="D837" s="116"/>
      <c r="E837" s="116"/>
      <c r="F837" s="116"/>
      <c r="G837" s="116"/>
      <c r="H837" s="117"/>
      <c r="I837" s="116"/>
      <c r="J837" s="116"/>
      <c r="K837" s="116"/>
      <c r="L837" s="116"/>
      <c r="M837" s="116"/>
      <c r="N837" s="116"/>
      <c r="O837" s="116"/>
      <c r="P837" s="116"/>
      <c r="Q837" s="116"/>
      <c r="R837" s="116"/>
      <c r="S837" s="116"/>
      <c r="T837" s="116"/>
      <c r="U837" s="116"/>
      <c r="V837" s="116"/>
      <c r="W837" s="116"/>
      <c r="X837" s="116"/>
      <c r="Y837" s="116"/>
      <c r="Z837" s="116"/>
      <c r="AA837" s="116"/>
      <c r="AB837" s="116"/>
      <c r="AC837" s="116"/>
    </row>
    <row r="838" spans="1:29" ht="14.25" customHeight="1" x14ac:dyDescent="0.2">
      <c r="A838" s="116"/>
      <c r="B838" s="116"/>
      <c r="C838" s="116"/>
      <c r="D838" s="116"/>
      <c r="E838" s="116"/>
      <c r="F838" s="116"/>
      <c r="G838" s="116"/>
      <c r="H838" s="117"/>
      <c r="I838" s="116"/>
      <c r="J838" s="116"/>
      <c r="K838" s="116"/>
      <c r="L838" s="116"/>
      <c r="M838" s="116"/>
      <c r="N838" s="116"/>
      <c r="O838" s="116"/>
      <c r="P838" s="116"/>
      <c r="Q838" s="116"/>
      <c r="R838" s="116"/>
      <c r="S838" s="116"/>
      <c r="T838" s="116"/>
      <c r="U838" s="116"/>
      <c r="V838" s="116"/>
      <c r="W838" s="116"/>
      <c r="X838" s="116"/>
      <c r="Y838" s="116"/>
      <c r="Z838" s="116"/>
      <c r="AA838" s="116"/>
      <c r="AB838" s="116"/>
      <c r="AC838" s="116"/>
    </row>
    <row r="839" spans="1:29" ht="14.25" customHeight="1" x14ac:dyDescent="0.2">
      <c r="A839" s="116"/>
      <c r="B839" s="116"/>
      <c r="C839" s="116"/>
      <c r="D839" s="116"/>
      <c r="E839" s="116"/>
      <c r="F839" s="116"/>
      <c r="G839" s="116"/>
      <c r="H839" s="117"/>
      <c r="I839" s="116"/>
      <c r="J839" s="116"/>
      <c r="K839" s="116"/>
      <c r="L839" s="116"/>
      <c r="M839" s="116"/>
      <c r="N839" s="116"/>
      <c r="O839" s="116"/>
      <c r="P839" s="116"/>
      <c r="Q839" s="116"/>
      <c r="R839" s="116"/>
      <c r="S839" s="116"/>
      <c r="T839" s="116"/>
      <c r="U839" s="116"/>
      <c r="V839" s="116"/>
      <c r="W839" s="116"/>
      <c r="X839" s="116"/>
      <c r="Y839" s="116"/>
      <c r="Z839" s="116"/>
      <c r="AA839" s="116"/>
      <c r="AB839" s="116"/>
      <c r="AC839" s="116"/>
    </row>
    <row r="840" spans="1:29" ht="14.25" customHeight="1" x14ac:dyDescent="0.2">
      <c r="A840" s="116"/>
      <c r="B840" s="116"/>
      <c r="C840" s="116"/>
      <c r="D840" s="116"/>
      <c r="E840" s="116"/>
      <c r="F840" s="116"/>
      <c r="G840" s="116"/>
      <c r="H840" s="117"/>
      <c r="I840" s="116"/>
      <c r="J840" s="116"/>
      <c r="K840" s="116"/>
      <c r="L840" s="116"/>
      <c r="M840" s="116"/>
      <c r="N840" s="116"/>
      <c r="O840" s="116"/>
      <c r="P840" s="116"/>
      <c r="Q840" s="116"/>
      <c r="R840" s="116"/>
      <c r="S840" s="116"/>
      <c r="T840" s="116"/>
      <c r="U840" s="116"/>
      <c r="V840" s="116"/>
      <c r="W840" s="116"/>
      <c r="X840" s="116"/>
      <c r="Y840" s="116"/>
      <c r="Z840" s="116"/>
      <c r="AA840" s="116"/>
      <c r="AB840" s="116"/>
      <c r="AC840" s="116"/>
    </row>
    <row r="841" spans="1:29" ht="14.25" customHeight="1" x14ac:dyDescent="0.2">
      <c r="A841" s="116"/>
      <c r="B841" s="116"/>
      <c r="C841" s="116"/>
      <c r="D841" s="116"/>
      <c r="E841" s="116"/>
      <c r="F841" s="116"/>
      <c r="G841" s="116"/>
      <c r="H841" s="117"/>
      <c r="I841" s="116"/>
      <c r="J841" s="116"/>
      <c r="K841" s="116"/>
      <c r="L841" s="116"/>
      <c r="M841" s="116"/>
      <c r="N841" s="116"/>
      <c r="O841" s="116"/>
      <c r="P841" s="116"/>
      <c r="Q841" s="116"/>
      <c r="R841" s="116"/>
      <c r="S841" s="116"/>
      <c r="T841" s="116"/>
      <c r="U841" s="116"/>
      <c r="V841" s="116"/>
      <c r="W841" s="116"/>
      <c r="X841" s="116"/>
      <c r="Y841" s="116"/>
      <c r="Z841" s="116"/>
      <c r="AA841" s="116"/>
      <c r="AB841" s="116"/>
      <c r="AC841" s="116"/>
    </row>
    <row r="842" spans="1:29" ht="14.25" customHeight="1" x14ac:dyDescent="0.2">
      <c r="A842" s="116"/>
      <c r="B842" s="116"/>
      <c r="C842" s="116"/>
      <c r="D842" s="116"/>
      <c r="E842" s="116"/>
      <c r="F842" s="116"/>
      <c r="G842" s="116"/>
      <c r="H842" s="117"/>
      <c r="I842" s="116"/>
      <c r="J842" s="116"/>
      <c r="K842" s="116"/>
      <c r="L842" s="116"/>
      <c r="M842" s="116"/>
      <c r="N842" s="116"/>
      <c r="O842" s="116"/>
      <c r="P842" s="116"/>
      <c r="Q842" s="116"/>
      <c r="R842" s="116"/>
      <c r="S842" s="116"/>
      <c r="T842" s="116"/>
      <c r="U842" s="116"/>
      <c r="V842" s="116"/>
      <c r="W842" s="116"/>
      <c r="X842" s="116"/>
      <c r="Y842" s="116"/>
      <c r="Z842" s="116"/>
      <c r="AA842" s="116"/>
      <c r="AB842" s="116"/>
      <c r="AC842" s="116"/>
    </row>
    <row r="843" spans="1:29" ht="14.25" customHeight="1" x14ac:dyDescent="0.2">
      <c r="A843" s="116"/>
      <c r="B843" s="116"/>
      <c r="C843" s="116"/>
      <c r="D843" s="116"/>
      <c r="E843" s="116"/>
      <c r="F843" s="116"/>
      <c r="G843" s="116"/>
      <c r="H843" s="117"/>
      <c r="I843" s="116"/>
      <c r="J843" s="116"/>
      <c r="K843" s="116"/>
      <c r="L843" s="116"/>
      <c r="M843" s="116"/>
      <c r="N843" s="116"/>
      <c r="O843" s="116"/>
      <c r="P843" s="116"/>
      <c r="Q843" s="116"/>
      <c r="R843" s="116"/>
      <c r="S843" s="116"/>
      <c r="T843" s="116"/>
      <c r="U843" s="116"/>
      <c r="V843" s="116"/>
      <c r="W843" s="116"/>
      <c r="X843" s="116"/>
      <c r="Y843" s="116"/>
      <c r="Z843" s="116"/>
      <c r="AA843" s="116"/>
      <c r="AB843" s="116"/>
      <c r="AC843" s="116"/>
    </row>
    <row r="844" spans="1:29" ht="14.25" customHeight="1" x14ac:dyDescent="0.2">
      <c r="A844" s="116"/>
      <c r="B844" s="116"/>
      <c r="C844" s="116"/>
      <c r="D844" s="116"/>
      <c r="E844" s="116"/>
      <c r="F844" s="116"/>
      <c r="G844" s="116"/>
      <c r="H844" s="117"/>
      <c r="I844" s="116"/>
      <c r="J844" s="116"/>
      <c r="K844" s="116"/>
      <c r="L844" s="116"/>
      <c r="M844" s="116"/>
      <c r="N844" s="116"/>
      <c r="O844" s="116"/>
      <c r="P844" s="116"/>
      <c r="Q844" s="116"/>
      <c r="R844" s="116"/>
      <c r="S844" s="116"/>
      <c r="T844" s="116"/>
      <c r="U844" s="116"/>
      <c r="V844" s="116"/>
      <c r="W844" s="116"/>
      <c r="X844" s="116"/>
      <c r="Y844" s="116"/>
      <c r="Z844" s="116"/>
      <c r="AA844" s="116"/>
      <c r="AB844" s="116"/>
      <c r="AC844" s="116"/>
    </row>
    <row r="845" spans="1:29" ht="14.25" customHeight="1" x14ac:dyDescent="0.2">
      <c r="A845" s="116"/>
      <c r="B845" s="116"/>
      <c r="C845" s="116"/>
      <c r="D845" s="116"/>
      <c r="E845" s="116"/>
      <c r="F845" s="116"/>
      <c r="G845" s="116"/>
      <c r="H845" s="117"/>
      <c r="I845" s="116"/>
      <c r="J845" s="116"/>
      <c r="K845" s="116"/>
      <c r="L845" s="116"/>
      <c r="M845" s="116"/>
      <c r="N845" s="116"/>
      <c r="O845" s="116"/>
      <c r="P845" s="116"/>
      <c r="Q845" s="116"/>
      <c r="R845" s="116"/>
      <c r="S845" s="116"/>
      <c r="T845" s="116"/>
      <c r="U845" s="116"/>
      <c r="V845" s="116"/>
      <c r="W845" s="116"/>
      <c r="X845" s="116"/>
      <c r="Y845" s="116"/>
      <c r="Z845" s="116"/>
      <c r="AA845" s="116"/>
      <c r="AB845" s="116"/>
      <c r="AC845" s="116"/>
    </row>
    <row r="846" spans="1:29" ht="14.25" customHeight="1" x14ac:dyDescent="0.2">
      <c r="A846" s="116"/>
      <c r="B846" s="116"/>
      <c r="C846" s="116"/>
      <c r="D846" s="116"/>
      <c r="E846" s="116"/>
      <c r="F846" s="116"/>
      <c r="G846" s="116"/>
      <c r="H846" s="117"/>
      <c r="I846" s="116"/>
      <c r="J846" s="116"/>
      <c r="K846" s="116"/>
      <c r="L846" s="116"/>
      <c r="M846" s="116"/>
      <c r="N846" s="116"/>
      <c r="O846" s="116"/>
      <c r="P846" s="116"/>
      <c r="Q846" s="116"/>
      <c r="R846" s="116"/>
      <c r="S846" s="116"/>
      <c r="T846" s="116"/>
      <c r="U846" s="116"/>
      <c r="V846" s="116"/>
      <c r="W846" s="116"/>
      <c r="X846" s="116"/>
      <c r="Y846" s="116"/>
      <c r="Z846" s="116"/>
      <c r="AA846" s="116"/>
      <c r="AB846" s="116"/>
      <c r="AC846" s="116"/>
    </row>
    <row r="847" spans="1:29" ht="14.25" customHeight="1" x14ac:dyDescent="0.2">
      <c r="A847" s="116"/>
      <c r="B847" s="116"/>
      <c r="C847" s="116"/>
      <c r="D847" s="116"/>
      <c r="E847" s="116"/>
      <c r="F847" s="116"/>
      <c r="G847" s="116"/>
      <c r="H847" s="117"/>
      <c r="I847" s="116"/>
      <c r="J847" s="116"/>
      <c r="K847" s="116"/>
      <c r="L847" s="116"/>
      <c r="M847" s="116"/>
      <c r="N847" s="116"/>
      <c r="O847" s="116"/>
      <c r="P847" s="116"/>
      <c r="Q847" s="116"/>
      <c r="R847" s="116"/>
      <c r="S847" s="116"/>
      <c r="T847" s="116"/>
      <c r="U847" s="116"/>
      <c r="V847" s="116"/>
      <c r="W847" s="116"/>
      <c r="X847" s="116"/>
      <c r="Y847" s="116"/>
      <c r="Z847" s="116"/>
      <c r="AA847" s="116"/>
      <c r="AB847" s="116"/>
      <c r="AC847" s="116"/>
    </row>
    <row r="848" spans="1:29" ht="14.25" customHeight="1" x14ac:dyDescent="0.2">
      <c r="A848" s="116"/>
      <c r="B848" s="116"/>
      <c r="C848" s="116"/>
      <c r="D848" s="116"/>
      <c r="E848" s="116"/>
      <c r="F848" s="116"/>
      <c r="G848" s="116"/>
      <c r="H848" s="117"/>
      <c r="I848" s="116"/>
      <c r="J848" s="116"/>
      <c r="K848" s="116"/>
      <c r="L848" s="116"/>
      <c r="M848" s="116"/>
      <c r="N848" s="116"/>
      <c r="O848" s="116"/>
      <c r="P848" s="116"/>
      <c r="Q848" s="116"/>
      <c r="R848" s="116"/>
      <c r="S848" s="116"/>
      <c r="T848" s="116"/>
      <c r="U848" s="116"/>
      <c r="V848" s="116"/>
      <c r="W848" s="116"/>
      <c r="X848" s="116"/>
      <c r="Y848" s="116"/>
      <c r="Z848" s="116"/>
      <c r="AA848" s="116"/>
      <c r="AB848" s="116"/>
      <c r="AC848" s="116"/>
    </row>
    <row r="849" spans="1:29" ht="14.25" customHeight="1" x14ac:dyDescent="0.2">
      <c r="A849" s="116"/>
      <c r="B849" s="116"/>
      <c r="C849" s="116"/>
      <c r="D849" s="116"/>
      <c r="E849" s="116"/>
      <c r="F849" s="116"/>
      <c r="G849" s="116"/>
      <c r="H849" s="117"/>
      <c r="I849" s="116"/>
      <c r="J849" s="116"/>
      <c r="K849" s="116"/>
      <c r="L849" s="116"/>
      <c r="M849" s="116"/>
      <c r="N849" s="116"/>
      <c r="O849" s="116"/>
      <c r="P849" s="116"/>
      <c r="Q849" s="116"/>
      <c r="R849" s="116"/>
      <c r="S849" s="116"/>
      <c r="T849" s="116"/>
      <c r="U849" s="116"/>
      <c r="V849" s="116"/>
      <c r="W849" s="116"/>
      <c r="X849" s="116"/>
      <c r="Y849" s="116"/>
      <c r="Z849" s="116"/>
      <c r="AA849" s="116"/>
      <c r="AB849" s="116"/>
      <c r="AC849" s="116"/>
    </row>
    <row r="850" spans="1:29" ht="14.25" customHeight="1" x14ac:dyDescent="0.2">
      <c r="A850" s="116"/>
      <c r="B850" s="116"/>
      <c r="C850" s="116"/>
      <c r="D850" s="116"/>
      <c r="E850" s="116"/>
      <c r="F850" s="116"/>
      <c r="G850" s="116"/>
      <c r="H850" s="117"/>
      <c r="I850" s="116"/>
      <c r="J850" s="116"/>
      <c r="K850" s="116"/>
      <c r="L850" s="116"/>
      <c r="M850" s="116"/>
      <c r="N850" s="116"/>
      <c r="O850" s="116"/>
      <c r="P850" s="116"/>
      <c r="Q850" s="116"/>
      <c r="R850" s="116"/>
      <c r="S850" s="116"/>
      <c r="T850" s="116"/>
      <c r="U850" s="116"/>
      <c r="V850" s="116"/>
      <c r="W850" s="116"/>
      <c r="X850" s="116"/>
      <c r="Y850" s="116"/>
      <c r="Z850" s="116"/>
      <c r="AA850" s="116"/>
      <c r="AB850" s="116"/>
      <c r="AC850" s="116"/>
    </row>
    <row r="851" spans="1:29" ht="14.25" customHeight="1" x14ac:dyDescent="0.2">
      <c r="A851" s="116"/>
      <c r="B851" s="116"/>
      <c r="C851" s="116"/>
      <c r="D851" s="116"/>
      <c r="E851" s="116"/>
      <c r="F851" s="116"/>
      <c r="G851" s="116"/>
      <c r="H851" s="117"/>
      <c r="I851" s="116"/>
      <c r="J851" s="116"/>
      <c r="K851" s="116"/>
      <c r="L851" s="116"/>
      <c r="M851" s="116"/>
      <c r="N851" s="116"/>
      <c r="O851" s="116"/>
      <c r="P851" s="116"/>
      <c r="Q851" s="116"/>
      <c r="R851" s="116"/>
      <c r="S851" s="116"/>
      <c r="T851" s="116"/>
      <c r="U851" s="116"/>
      <c r="V851" s="116"/>
      <c r="W851" s="116"/>
      <c r="X851" s="116"/>
      <c r="Y851" s="116"/>
      <c r="Z851" s="116"/>
      <c r="AA851" s="116"/>
      <c r="AB851" s="116"/>
      <c r="AC851" s="116"/>
    </row>
    <row r="852" spans="1:29" ht="14.25" customHeight="1" x14ac:dyDescent="0.2">
      <c r="A852" s="116"/>
      <c r="B852" s="116"/>
      <c r="C852" s="116"/>
      <c r="D852" s="116"/>
      <c r="E852" s="116"/>
      <c r="F852" s="116"/>
      <c r="G852" s="116"/>
      <c r="H852" s="117"/>
      <c r="I852" s="116"/>
      <c r="J852" s="116"/>
      <c r="K852" s="116"/>
      <c r="L852" s="116"/>
      <c r="M852" s="116"/>
      <c r="N852" s="116"/>
      <c r="O852" s="116"/>
      <c r="P852" s="116"/>
      <c r="Q852" s="116"/>
      <c r="R852" s="116"/>
      <c r="S852" s="116"/>
      <c r="T852" s="116"/>
      <c r="U852" s="116"/>
      <c r="V852" s="116"/>
      <c r="W852" s="116"/>
      <c r="X852" s="116"/>
      <c r="Y852" s="116"/>
      <c r="Z852" s="116"/>
      <c r="AA852" s="116"/>
      <c r="AB852" s="116"/>
      <c r="AC852" s="116"/>
    </row>
    <row r="853" spans="1:29" ht="14.25" customHeight="1" x14ac:dyDescent="0.2">
      <c r="A853" s="116"/>
      <c r="B853" s="116"/>
      <c r="C853" s="116"/>
      <c r="D853" s="116"/>
      <c r="E853" s="116"/>
      <c r="F853" s="116"/>
      <c r="G853" s="116"/>
      <c r="H853" s="117"/>
      <c r="I853" s="116"/>
      <c r="J853" s="116"/>
      <c r="K853" s="116"/>
      <c r="L853" s="116"/>
      <c r="M853" s="116"/>
      <c r="N853" s="116"/>
      <c r="O853" s="116"/>
      <c r="P853" s="116"/>
      <c r="Q853" s="116"/>
      <c r="R853" s="116"/>
      <c r="S853" s="116"/>
      <c r="T853" s="116"/>
      <c r="U853" s="116"/>
      <c r="V853" s="116"/>
      <c r="W853" s="116"/>
      <c r="X853" s="116"/>
      <c r="Y853" s="116"/>
      <c r="Z853" s="116"/>
      <c r="AA853" s="116"/>
      <c r="AB853" s="116"/>
      <c r="AC853" s="116"/>
    </row>
    <row r="854" spans="1:29" ht="14.25" customHeight="1" x14ac:dyDescent="0.2">
      <c r="A854" s="116"/>
      <c r="B854" s="116"/>
      <c r="C854" s="116"/>
      <c r="D854" s="116"/>
      <c r="E854" s="116"/>
      <c r="F854" s="116"/>
      <c r="G854" s="116"/>
      <c r="H854" s="117"/>
      <c r="I854" s="116"/>
      <c r="J854" s="116"/>
      <c r="K854" s="116"/>
      <c r="L854" s="116"/>
      <c r="M854" s="116"/>
      <c r="N854" s="116"/>
      <c r="O854" s="116"/>
      <c r="P854" s="116"/>
      <c r="Q854" s="116"/>
      <c r="R854" s="116"/>
      <c r="S854" s="116"/>
      <c r="T854" s="116"/>
      <c r="U854" s="116"/>
      <c r="V854" s="116"/>
      <c r="W854" s="116"/>
      <c r="X854" s="116"/>
      <c r="Y854" s="116"/>
      <c r="Z854" s="116"/>
      <c r="AA854" s="116"/>
      <c r="AB854" s="116"/>
      <c r="AC854" s="116"/>
    </row>
    <row r="855" spans="1:29" ht="14.25" customHeight="1" x14ac:dyDescent="0.2">
      <c r="A855" s="116"/>
      <c r="B855" s="116"/>
      <c r="C855" s="116"/>
      <c r="D855" s="116"/>
      <c r="E855" s="116"/>
      <c r="F855" s="116"/>
      <c r="G855" s="116"/>
      <c r="H855" s="117"/>
      <c r="I855" s="116"/>
      <c r="J855" s="116"/>
      <c r="K855" s="116"/>
      <c r="L855" s="116"/>
      <c r="M855" s="116"/>
      <c r="N855" s="116"/>
      <c r="O855" s="116"/>
      <c r="P855" s="116"/>
      <c r="Q855" s="116"/>
      <c r="R855" s="116"/>
      <c r="S855" s="116"/>
      <c r="T855" s="116"/>
      <c r="U855" s="116"/>
      <c r="V855" s="116"/>
      <c r="W855" s="116"/>
      <c r="X855" s="116"/>
      <c r="Y855" s="116"/>
      <c r="Z855" s="116"/>
      <c r="AA855" s="116"/>
      <c r="AB855" s="116"/>
      <c r="AC855" s="116"/>
    </row>
    <row r="856" spans="1:29" ht="14.25" customHeight="1" x14ac:dyDescent="0.2">
      <c r="A856" s="116"/>
      <c r="B856" s="116"/>
      <c r="C856" s="116"/>
      <c r="D856" s="116"/>
      <c r="E856" s="116"/>
      <c r="F856" s="116"/>
      <c r="G856" s="116"/>
      <c r="H856" s="117"/>
      <c r="I856" s="116"/>
      <c r="J856" s="116"/>
      <c r="K856" s="116"/>
      <c r="L856" s="116"/>
      <c r="M856" s="116"/>
      <c r="N856" s="116"/>
      <c r="O856" s="116"/>
      <c r="P856" s="116"/>
      <c r="Q856" s="116"/>
      <c r="R856" s="116"/>
      <c r="S856" s="116"/>
      <c r="T856" s="116"/>
      <c r="U856" s="116"/>
      <c r="V856" s="116"/>
      <c r="W856" s="116"/>
      <c r="X856" s="116"/>
      <c r="Y856" s="116"/>
      <c r="Z856" s="116"/>
      <c r="AA856" s="116"/>
      <c r="AB856" s="116"/>
      <c r="AC856" s="116"/>
    </row>
    <row r="857" spans="1:29" ht="14.25" customHeight="1" x14ac:dyDescent="0.2">
      <c r="A857" s="116"/>
      <c r="B857" s="116"/>
      <c r="C857" s="116"/>
      <c r="D857" s="116"/>
      <c r="E857" s="116"/>
      <c r="F857" s="116"/>
      <c r="G857" s="116"/>
      <c r="H857" s="117"/>
      <c r="I857" s="116"/>
      <c r="J857" s="116"/>
      <c r="K857" s="116"/>
      <c r="L857" s="116"/>
      <c r="M857" s="116"/>
      <c r="N857" s="116"/>
      <c r="O857" s="116"/>
      <c r="P857" s="116"/>
      <c r="Q857" s="116"/>
      <c r="R857" s="116"/>
      <c r="S857" s="116"/>
      <c r="T857" s="116"/>
      <c r="U857" s="116"/>
      <c r="V857" s="116"/>
      <c r="W857" s="116"/>
      <c r="X857" s="116"/>
      <c r="Y857" s="116"/>
      <c r="Z857" s="116"/>
      <c r="AA857" s="116"/>
      <c r="AB857" s="116"/>
      <c r="AC857" s="116"/>
    </row>
    <row r="858" spans="1:29" ht="14.25" customHeight="1" x14ac:dyDescent="0.2">
      <c r="A858" s="116"/>
      <c r="B858" s="116"/>
      <c r="C858" s="116"/>
      <c r="D858" s="116"/>
      <c r="E858" s="116"/>
      <c r="F858" s="116"/>
      <c r="G858" s="116"/>
      <c r="H858" s="117"/>
      <c r="I858" s="116"/>
      <c r="J858" s="116"/>
      <c r="K858" s="116"/>
      <c r="L858" s="116"/>
      <c r="M858" s="116"/>
      <c r="N858" s="116"/>
      <c r="O858" s="116"/>
      <c r="P858" s="116"/>
      <c r="Q858" s="116"/>
      <c r="R858" s="116"/>
      <c r="S858" s="116"/>
      <c r="T858" s="116"/>
      <c r="U858" s="116"/>
      <c r="V858" s="116"/>
      <c r="W858" s="116"/>
      <c r="X858" s="116"/>
      <c r="Y858" s="116"/>
      <c r="Z858" s="116"/>
      <c r="AA858" s="116"/>
      <c r="AB858" s="116"/>
      <c r="AC858" s="116"/>
    </row>
    <row r="859" spans="1:29" ht="14.25" customHeight="1" x14ac:dyDescent="0.2">
      <c r="A859" s="116"/>
      <c r="B859" s="116"/>
      <c r="C859" s="116"/>
      <c r="D859" s="116"/>
      <c r="E859" s="116"/>
      <c r="F859" s="116"/>
      <c r="G859" s="116"/>
      <c r="H859" s="117"/>
      <c r="I859" s="116"/>
      <c r="J859" s="116"/>
      <c r="K859" s="116"/>
      <c r="L859" s="116"/>
      <c r="M859" s="116"/>
      <c r="N859" s="116"/>
      <c r="O859" s="116"/>
      <c r="P859" s="116"/>
      <c r="Q859" s="116"/>
      <c r="R859" s="116"/>
      <c r="S859" s="116"/>
      <c r="T859" s="116"/>
      <c r="U859" s="116"/>
      <c r="V859" s="116"/>
      <c r="W859" s="116"/>
      <c r="X859" s="116"/>
      <c r="Y859" s="116"/>
      <c r="Z859" s="116"/>
      <c r="AA859" s="116"/>
      <c r="AB859" s="116"/>
      <c r="AC859" s="116"/>
    </row>
    <row r="860" spans="1:29" ht="14.25" customHeight="1" x14ac:dyDescent="0.2">
      <c r="A860" s="116"/>
      <c r="B860" s="116"/>
      <c r="C860" s="116"/>
      <c r="D860" s="116"/>
      <c r="E860" s="116"/>
      <c r="F860" s="116"/>
      <c r="G860" s="116"/>
      <c r="H860" s="117"/>
      <c r="I860" s="116"/>
      <c r="J860" s="116"/>
      <c r="K860" s="116"/>
      <c r="L860" s="116"/>
      <c r="M860" s="116"/>
      <c r="N860" s="116"/>
      <c r="O860" s="116"/>
      <c r="P860" s="116"/>
      <c r="Q860" s="116"/>
      <c r="R860" s="116"/>
      <c r="S860" s="116"/>
      <c r="T860" s="116"/>
      <c r="U860" s="116"/>
      <c r="V860" s="116"/>
      <c r="W860" s="116"/>
      <c r="X860" s="116"/>
      <c r="Y860" s="116"/>
      <c r="Z860" s="116"/>
      <c r="AA860" s="116"/>
      <c r="AB860" s="116"/>
      <c r="AC860" s="116"/>
    </row>
    <row r="861" spans="1:29" ht="14.25" customHeight="1" x14ac:dyDescent="0.2">
      <c r="A861" s="116"/>
      <c r="B861" s="116"/>
      <c r="C861" s="116"/>
      <c r="D861" s="116"/>
      <c r="E861" s="116"/>
      <c r="F861" s="116"/>
      <c r="G861" s="116"/>
      <c r="H861" s="117"/>
      <c r="I861" s="116"/>
      <c r="J861" s="116"/>
      <c r="K861" s="116"/>
      <c r="L861" s="116"/>
      <c r="M861" s="116"/>
      <c r="N861" s="116"/>
      <c r="O861" s="116"/>
      <c r="P861" s="116"/>
      <c r="Q861" s="116"/>
      <c r="R861" s="116"/>
      <c r="S861" s="116"/>
      <c r="T861" s="116"/>
      <c r="U861" s="116"/>
      <c r="V861" s="116"/>
      <c r="W861" s="116"/>
      <c r="X861" s="116"/>
      <c r="Y861" s="116"/>
      <c r="Z861" s="116"/>
      <c r="AA861" s="116"/>
      <c r="AB861" s="116"/>
      <c r="AC861" s="116"/>
    </row>
    <row r="862" spans="1:29" ht="14.25" customHeight="1" x14ac:dyDescent="0.2">
      <c r="A862" s="116"/>
      <c r="B862" s="116"/>
      <c r="C862" s="116"/>
      <c r="D862" s="116"/>
      <c r="E862" s="116"/>
      <c r="F862" s="116"/>
      <c r="G862" s="116"/>
      <c r="H862" s="117"/>
      <c r="I862" s="116"/>
      <c r="J862" s="116"/>
      <c r="K862" s="116"/>
      <c r="L862" s="116"/>
      <c r="M862" s="116"/>
      <c r="N862" s="116"/>
      <c r="O862" s="116"/>
      <c r="P862" s="116"/>
      <c r="Q862" s="116"/>
      <c r="R862" s="116"/>
      <c r="S862" s="116"/>
      <c r="T862" s="116"/>
      <c r="U862" s="116"/>
      <c r="V862" s="116"/>
      <c r="W862" s="116"/>
      <c r="X862" s="116"/>
      <c r="Y862" s="116"/>
      <c r="Z862" s="116"/>
      <c r="AA862" s="116"/>
      <c r="AB862" s="116"/>
      <c r="AC862" s="116"/>
    </row>
    <row r="863" spans="1:29" ht="14.25" customHeight="1" x14ac:dyDescent="0.2">
      <c r="A863" s="116"/>
      <c r="B863" s="116"/>
      <c r="C863" s="116"/>
      <c r="D863" s="116"/>
      <c r="E863" s="116"/>
      <c r="F863" s="116"/>
      <c r="G863" s="116"/>
      <c r="H863" s="117"/>
      <c r="I863" s="116"/>
      <c r="J863" s="116"/>
      <c r="K863" s="116"/>
      <c r="L863" s="116"/>
      <c r="M863" s="116"/>
      <c r="N863" s="116"/>
      <c r="O863" s="116"/>
      <c r="P863" s="116"/>
      <c r="Q863" s="116"/>
      <c r="R863" s="116"/>
      <c r="S863" s="116"/>
      <c r="T863" s="116"/>
      <c r="U863" s="116"/>
      <c r="V863" s="116"/>
      <c r="W863" s="116"/>
      <c r="X863" s="116"/>
      <c r="Y863" s="116"/>
      <c r="Z863" s="116"/>
      <c r="AA863" s="116"/>
      <c r="AB863" s="116"/>
      <c r="AC863" s="116"/>
    </row>
    <row r="864" spans="1:29" ht="14.25" customHeight="1" x14ac:dyDescent="0.2">
      <c r="A864" s="116"/>
      <c r="B864" s="116"/>
      <c r="C864" s="116"/>
      <c r="D864" s="116"/>
      <c r="E864" s="116"/>
      <c r="F864" s="116"/>
      <c r="G864" s="116"/>
      <c r="H864" s="117"/>
      <c r="I864" s="116"/>
      <c r="J864" s="116"/>
      <c r="K864" s="116"/>
      <c r="L864" s="116"/>
      <c r="M864" s="116"/>
      <c r="N864" s="116"/>
      <c r="O864" s="116"/>
      <c r="P864" s="116"/>
      <c r="Q864" s="116"/>
      <c r="R864" s="116"/>
      <c r="S864" s="116"/>
      <c r="T864" s="116"/>
      <c r="U864" s="116"/>
      <c r="V864" s="116"/>
      <c r="W864" s="116"/>
      <c r="X864" s="116"/>
      <c r="Y864" s="116"/>
      <c r="Z864" s="116"/>
      <c r="AA864" s="116"/>
      <c r="AB864" s="116"/>
      <c r="AC864" s="116"/>
    </row>
    <row r="865" spans="1:29" ht="14.25" customHeight="1" x14ac:dyDescent="0.2">
      <c r="A865" s="116"/>
      <c r="B865" s="116"/>
      <c r="C865" s="116"/>
      <c r="D865" s="116"/>
      <c r="E865" s="116"/>
      <c r="F865" s="116"/>
      <c r="G865" s="116"/>
      <c r="H865" s="117"/>
      <c r="I865" s="116"/>
      <c r="J865" s="116"/>
      <c r="K865" s="116"/>
      <c r="L865" s="116"/>
      <c r="M865" s="116"/>
      <c r="N865" s="116"/>
      <c r="O865" s="116"/>
      <c r="P865" s="116"/>
      <c r="Q865" s="116"/>
      <c r="R865" s="116"/>
      <c r="S865" s="116"/>
      <c r="T865" s="116"/>
      <c r="U865" s="116"/>
      <c r="V865" s="116"/>
      <c r="W865" s="116"/>
      <c r="X865" s="116"/>
      <c r="Y865" s="116"/>
      <c r="Z865" s="116"/>
      <c r="AA865" s="116"/>
      <c r="AB865" s="116"/>
      <c r="AC865" s="116"/>
    </row>
    <row r="866" spans="1:29" ht="14.25" customHeight="1" x14ac:dyDescent="0.2">
      <c r="A866" s="116"/>
      <c r="B866" s="116"/>
      <c r="C866" s="116"/>
      <c r="D866" s="116"/>
      <c r="E866" s="116"/>
      <c r="F866" s="116"/>
      <c r="G866" s="116"/>
      <c r="H866" s="117"/>
      <c r="I866" s="116"/>
      <c r="J866" s="116"/>
      <c r="K866" s="116"/>
      <c r="L866" s="116"/>
      <c r="M866" s="116"/>
      <c r="N866" s="116"/>
      <c r="O866" s="116"/>
      <c r="P866" s="116"/>
      <c r="Q866" s="116"/>
      <c r="R866" s="116"/>
      <c r="S866" s="116"/>
      <c r="T866" s="116"/>
      <c r="U866" s="116"/>
      <c r="V866" s="116"/>
      <c r="W866" s="116"/>
      <c r="X866" s="116"/>
      <c r="Y866" s="116"/>
      <c r="Z866" s="116"/>
      <c r="AA866" s="116"/>
      <c r="AB866" s="116"/>
      <c r="AC866" s="116"/>
    </row>
    <row r="867" spans="1:29" ht="14.25" customHeight="1" x14ac:dyDescent="0.2">
      <c r="A867" s="116"/>
      <c r="B867" s="116"/>
      <c r="C867" s="116"/>
      <c r="D867" s="116"/>
      <c r="E867" s="116"/>
      <c r="F867" s="116"/>
      <c r="G867" s="116"/>
      <c r="H867" s="117"/>
      <c r="I867" s="116"/>
      <c r="J867" s="116"/>
      <c r="K867" s="116"/>
      <c r="L867" s="116"/>
      <c r="M867" s="116"/>
      <c r="N867" s="116"/>
      <c r="O867" s="116"/>
      <c r="P867" s="116"/>
      <c r="Q867" s="116"/>
      <c r="R867" s="116"/>
      <c r="S867" s="116"/>
      <c r="T867" s="116"/>
      <c r="U867" s="116"/>
      <c r="V867" s="116"/>
      <c r="W867" s="116"/>
      <c r="X867" s="116"/>
      <c r="Y867" s="116"/>
      <c r="Z867" s="116"/>
      <c r="AA867" s="116"/>
      <c r="AB867" s="116"/>
      <c r="AC867" s="116"/>
    </row>
    <row r="868" spans="1:29" ht="14.25" customHeight="1" x14ac:dyDescent="0.2">
      <c r="A868" s="116"/>
      <c r="B868" s="116"/>
      <c r="C868" s="116"/>
      <c r="D868" s="116"/>
      <c r="E868" s="116"/>
      <c r="F868" s="116"/>
      <c r="G868" s="116"/>
      <c r="H868" s="117"/>
      <c r="I868" s="116"/>
      <c r="J868" s="116"/>
      <c r="K868" s="116"/>
      <c r="L868" s="116"/>
      <c r="M868" s="116"/>
      <c r="N868" s="116"/>
      <c r="O868" s="116"/>
      <c r="P868" s="116"/>
      <c r="Q868" s="116"/>
      <c r="R868" s="116"/>
      <c r="S868" s="116"/>
      <c r="T868" s="116"/>
      <c r="U868" s="116"/>
      <c r="V868" s="116"/>
      <c r="W868" s="116"/>
      <c r="X868" s="116"/>
      <c r="Y868" s="116"/>
      <c r="Z868" s="116"/>
      <c r="AA868" s="116"/>
      <c r="AB868" s="116"/>
      <c r="AC868" s="116"/>
    </row>
    <row r="869" spans="1:29" ht="14.25" customHeight="1" x14ac:dyDescent="0.2">
      <c r="A869" s="116"/>
      <c r="B869" s="116"/>
      <c r="C869" s="116"/>
      <c r="D869" s="116"/>
      <c r="E869" s="116"/>
      <c r="F869" s="116"/>
      <c r="G869" s="116"/>
      <c r="H869" s="117"/>
      <c r="I869" s="116"/>
      <c r="J869" s="116"/>
      <c r="K869" s="116"/>
      <c r="L869" s="116"/>
      <c r="M869" s="116"/>
      <c r="N869" s="116"/>
      <c r="O869" s="116"/>
      <c r="P869" s="116"/>
      <c r="Q869" s="116"/>
      <c r="R869" s="116"/>
      <c r="S869" s="116"/>
      <c r="T869" s="116"/>
      <c r="U869" s="116"/>
      <c r="V869" s="116"/>
      <c r="W869" s="116"/>
      <c r="X869" s="116"/>
      <c r="Y869" s="116"/>
      <c r="Z869" s="116"/>
      <c r="AA869" s="116"/>
      <c r="AB869" s="116"/>
      <c r="AC869" s="116"/>
    </row>
    <row r="870" spans="1:29" ht="14.25" customHeight="1" x14ac:dyDescent="0.2">
      <c r="A870" s="116"/>
      <c r="B870" s="116"/>
      <c r="C870" s="116"/>
      <c r="D870" s="116"/>
      <c r="E870" s="116"/>
      <c r="F870" s="116"/>
      <c r="G870" s="116"/>
      <c r="H870" s="117"/>
      <c r="I870" s="116"/>
      <c r="J870" s="116"/>
      <c r="K870" s="116"/>
      <c r="L870" s="116"/>
      <c r="M870" s="116"/>
      <c r="N870" s="116"/>
      <c r="O870" s="116"/>
      <c r="P870" s="116"/>
      <c r="Q870" s="116"/>
      <c r="R870" s="116"/>
      <c r="S870" s="116"/>
      <c r="T870" s="116"/>
      <c r="U870" s="116"/>
      <c r="V870" s="116"/>
      <c r="W870" s="116"/>
      <c r="X870" s="116"/>
      <c r="Y870" s="116"/>
      <c r="Z870" s="116"/>
      <c r="AA870" s="116"/>
      <c r="AB870" s="116"/>
      <c r="AC870" s="116"/>
    </row>
    <row r="871" spans="1:29" ht="14.25" customHeight="1" x14ac:dyDescent="0.2">
      <c r="A871" s="116"/>
      <c r="B871" s="116"/>
      <c r="C871" s="116"/>
      <c r="D871" s="116"/>
      <c r="E871" s="116"/>
      <c r="F871" s="116"/>
      <c r="G871" s="116"/>
      <c r="H871" s="117"/>
      <c r="I871" s="116"/>
      <c r="J871" s="116"/>
      <c r="K871" s="116"/>
      <c r="L871" s="116"/>
      <c r="M871" s="116"/>
      <c r="N871" s="116"/>
      <c r="O871" s="116"/>
      <c r="P871" s="116"/>
      <c r="Q871" s="116"/>
      <c r="R871" s="116"/>
      <c r="S871" s="116"/>
      <c r="T871" s="116"/>
      <c r="U871" s="116"/>
      <c r="V871" s="116"/>
      <c r="W871" s="116"/>
      <c r="X871" s="116"/>
      <c r="Y871" s="116"/>
      <c r="Z871" s="116"/>
      <c r="AA871" s="116"/>
      <c r="AB871" s="116"/>
      <c r="AC871" s="116"/>
    </row>
    <row r="872" spans="1:29" ht="14.25" customHeight="1" x14ac:dyDescent="0.2">
      <c r="A872" s="116"/>
      <c r="B872" s="116"/>
      <c r="C872" s="116"/>
      <c r="D872" s="116"/>
      <c r="E872" s="116"/>
      <c r="F872" s="116"/>
      <c r="G872" s="116"/>
      <c r="H872" s="117"/>
      <c r="I872" s="116"/>
      <c r="J872" s="116"/>
      <c r="K872" s="116"/>
      <c r="L872" s="116"/>
      <c r="M872" s="116"/>
      <c r="N872" s="116"/>
      <c r="O872" s="116"/>
      <c r="P872" s="116"/>
      <c r="Q872" s="116"/>
      <c r="R872" s="116"/>
      <c r="S872" s="116"/>
      <c r="T872" s="116"/>
      <c r="U872" s="116"/>
      <c r="V872" s="116"/>
      <c r="W872" s="116"/>
      <c r="X872" s="116"/>
      <c r="Y872" s="116"/>
      <c r="Z872" s="116"/>
      <c r="AA872" s="116"/>
      <c r="AB872" s="116"/>
      <c r="AC872" s="116"/>
    </row>
    <row r="873" spans="1:29" ht="14.25" customHeight="1" x14ac:dyDescent="0.2">
      <c r="A873" s="116"/>
      <c r="B873" s="116"/>
      <c r="C873" s="116"/>
      <c r="D873" s="116"/>
      <c r="E873" s="116"/>
      <c r="F873" s="116"/>
      <c r="G873" s="116"/>
      <c r="H873" s="117"/>
      <c r="I873" s="116"/>
      <c r="J873" s="116"/>
      <c r="K873" s="116"/>
      <c r="L873" s="116"/>
      <c r="M873" s="116"/>
      <c r="N873" s="116"/>
      <c r="O873" s="116"/>
      <c r="P873" s="116"/>
      <c r="Q873" s="116"/>
      <c r="R873" s="116"/>
      <c r="S873" s="116"/>
      <c r="T873" s="116"/>
      <c r="U873" s="116"/>
      <c r="V873" s="116"/>
      <c r="W873" s="116"/>
      <c r="X873" s="116"/>
      <c r="Y873" s="116"/>
      <c r="Z873" s="116"/>
      <c r="AA873" s="116"/>
      <c r="AB873" s="116"/>
      <c r="AC873" s="116"/>
    </row>
    <row r="874" spans="1:29" ht="14.25" customHeight="1" x14ac:dyDescent="0.2">
      <c r="A874" s="116"/>
      <c r="B874" s="116"/>
      <c r="C874" s="116"/>
      <c r="D874" s="116"/>
      <c r="E874" s="116"/>
      <c r="F874" s="116"/>
      <c r="G874" s="116"/>
      <c r="H874" s="117"/>
      <c r="I874" s="116"/>
      <c r="J874" s="116"/>
      <c r="K874" s="116"/>
      <c r="L874" s="116"/>
      <c r="M874" s="116"/>
      <c r="N874" s="116"/>
      <c r="O874" s="116"/>
      <c r="P874" s="116"/>
      <c r="Q874" s="116"/>
      <c r="R874" s="116"/>
      <c r="S874" s="116"/>
      <c r="T874" s="116"/>
      <c r="U874" s="116"/>
      <c r="V874" s="116"/>
      <c r="W874" s="116"/>
      <c r="X874" s="116"/>
      <c r="Y874" s="116"/>
      <c r="Z874" s="116"/>
      <c r="AA874" s="116"/>
      <c r="AB874" s="116"/>
      <c r="AC874" s="116"/>
    </row>
    <row r="875" spans="1:29" ht="14.25" customHeight="1" x14ac:dyDescent="0.2">
      <c r="A875" s="116"/>
      <c r="B875" s="116"/>
      <c r="C875" s="116"/>
      <c r="D875" s="116"/>
      <c r="E875" s="116"/>
      <c r="F875" s="116"/>
      <c r="G875" s="116"/>
      <c r="H875" s="117"/>
      <c r="I875" s="116"/>
      <c r="J875" s="116"/>
      <c r="K875" s="116"/>
      <c r="L875" s="116"/>
      <c r="M875" s="116"/>
      <c r="N875" s="116"/>
      <c r="O875" s="116"/>
      <c r="P875" s="116"/>
      <c r="Q875" s="116"/>
      <c r="R875" s="116"/>
      <c r="S875" s="116"/>
      <c r="T875" s="116"/>
      <c r="U875" s="116"/>
      <c r="V875" s="116"/>
      <c r="W875" s="116"/>
      <c r="X875" s="116"/>
      <c r="Y875" s="116"/>
      <c r="Z875" s="116"/>
      <c r="AA875" s="116"/>
      <c r="AB875" s="116"/>
      <c r="AC875" s="116"/>
    </row>
    <row r="876" spans="1:29" ht="14.25" customHeight="1" x14ac:dyDescent="0.2">
      <c r="A876" s="116"/>
      <c r="B876" s="116"/>
      <c r="C876" s="116"/>
      <c r="D876" s="116"/>
      <c r="E876" s="116"/>
      <c r="F876" s="116"/>
      <c r="G876" s="116"/>
      <c r="H876" s="117"/>
      <c r="I876" s="116"/>
      <c r="J876" s="116"/>
      <c r="K876" s="116"/>
      <c r="L876" s="116"/>
      <c r="M876" s="116"/>
      <c r="N876" s="116"/>
      <c r="O876" s="116"/>
      <c r="P876" s="116"/>
      <c r="Q876" s="116"/>
      <c r="R876" s="116"/>
      <c r="S876" s="116"/>
      <c r="T876" s="116"/>
      <c r="U876" s="116"/>
      <c r="V876" s="116"/>
      <c r="W876" s="116"/>
      <c r="X876" s="116"/>
      <c r="Y876" s="116"/>
      <c r="Z876" s="116"/>
      <c r="AA876" s="116"/>
      <c r="AB876" s="116"/>
      <c r="AC876" s="116"/>
    </row>
    <row r="877" spans="1:29" ht="14.25" customHeight="1" x14ac:dyDescent="0.2">
      <c r="A877" s="116"/>
      <c r="B877" s="116"/>
      <c r="C877" s="116"/>
      <c r="D877" s="116"/>
      <c r="E877" s="116"/>
      <c r="F877" s="116"/>
      <c r="G877" s="116"/>
      <c r="H877" s="117"/>
      <c r="I877" s="116"/>
      <c r="J877" s="116"/>
      <c r="K877" s="116"/>
      <c r="L877" s="116"/>
      <c r="M877" s="116"/>
      <c r="N877" s="116"/>
      <c r="O877" s="116"/>
      <c r="P877" s="116"/>
      <c r="Q877" s="116"/>
      <c r="R877" s="116"/>
      <c r="S877" s="116"/>
      <c r="T877" s="116"/>
      <c r="U877" s="116"/>
      <c r="V877" s="116"/>
      <c r="W877" s="116"/>
      <c r="X877" s="116"/>
      <c r="Y877" s="116"/>
      <c r="Z877" s="116"/>
      <c r="AA877" s="116"/>
      <c r="AB877" s="116"/>
      <c r="AC877" s="116"/>
    </row>
    <row r="878" spans="1:29" ht="14.25" customHeight="1" x14ac:dyDescent="0.2">
      <c r="A878" s="116"/>
      <c r="B878" s="116"/>
      <c r="C878" s="116"/>
      <c r="D878" s="116"/>
      <c r="E878" s="116"/>
      <c r="F878" s="116"/>
      <c r="G878" s="116"/>
      <c r="H878" s="117"/>
      <c r="I878" s="116"/>
      <c r="J878" s="116"/>
      <c r="K878" s="116"/>
      <c r="L878" s="116"/>
      <c r="M878" s="116"/>
      <c r="N878" s="116"/>
      <c r="O878" s="116"/>
      <c r="P878" s="116"/>
      <c r="Q878" s="116"/>
      <c r="R878" s="116"/>
      <c r="S878" s="116"/>
      <c r="T878" s="116"/>
      <c r="U878" s="116"/>
      <c r="V878" s="116"/>
      <c r="W878" s="116"/>
      <c r="X878" s="116"/>
      <c r="Y878" s="116"/>
      <c r="Z878" s="116"/>
      <c r="AA878" s="116"/>
      <c r="AB878" s="116"/>
      <c r="AC878" s="116"/>
    </row>
    <row r="879" spans="1:29" ht="14.25" customHeight="1" x14ac:dyDescent="0.2">
      <c r="A879" s="116"/>
      <c r="B879" s="116"/>
      <c r="C879" s="116"/>
      <c r="D879" s="116"/>
      <c r="E879" s="116"/>
      <c r="F879" s="116"/>
      <c r="G879" s="116"/>
      <c r="H879" s="117"/>
      <c r="I879" s="116"/>
      <c r="J879" s="116"/>
      <c r="K879" s="116"/>
      <c r="L879" s="116"/>
      <c r="M879" s="116"/>
      <c r="N879" s="116"/>
      <c r="O879" s="116"/>
      <c r="P879" s="116"/>
      <c r="Q879" s="116"/>
      <c r="R879" s="116"/>
      <c r="S879" s="116"/>
      <c r="T879" s="116"/>
      <c r="U879" s="116"/>
      <c r="V879" s="116"/>
      <c r="W879" s="116"/>
      <c r="X879" s="116"/>
      <c r="Y879" s="116"/>
      <c r="Z879" s="116"/>
      <c r="AA879" s="116"/>
      <c r="AB879" s="116"/>
      <c r="AC879" s="116"/>
    </row>
    <row r="880" spans="1:29" ht="14.25" customHeight="1" x14ac:dyDescent="0.2">
      <c r="A880" s="116"/>
      <c r="B880" s="116"/>
      <c r="C880" s="116"/>
      <c r="D880" s="116"/>
      <c r="E880" s="116"/>
      <c r="F880" s="116"/>
      <c r="G880" s="116"/>
      <c r="H880" s="117"/>
      <c r="I880" s="116"/>
      <c r="J880" s="116"/>
      <c r="K880" s="116"/>
      <c r="L880" s="116"/>
      <c r="M880" s="116"/>
      <c r="N880" s="116"/>
      <c r="O880" s="116"/>
      <c r="P880" s="116"/>
      <c r="Q880" s="116"/>
      <c r="R880" s="116"/>
      <c r="S880" s="116"/>
      <c r="T880" s="116"/>
      <c r="U880" s="116"/>
      <c r="V880" s="116"/>
      <c r="W880" s="116"/>
      <c r="X880" s="116"/>
      <c r="Y880" s="116"/>
      <c r="Z880" s="116"/>
      <c r="AA880" s="116"/>
      <c r="AB880" s="116"/>
      <c r="AC880" s="116"/>
    </row>
    <row r="881" spans="1:29" ht="14.25" customHeight="1" x14ac:dyDescent="0.2">
      <c r="A881" s="116"/>
      <c r="B881" s="116"/>
      <c r="C881" s="116"/>
      <c r="D881" s="116"/>
      <c r="E881" s="116"/>
      <c r="F881" s="116"/>
      <c r="G881" s="116"/>
      <c r="H881" s="117"/>
      <c r="I881" s="116"/>
      <c r="J881" s="116"/>
      <c r="K881" s="116"/>
      <c r="L881" s="116"/>
      <c r="M881" s="116"/>
      <c r="N881" s="116"/>
      <c r="O881" s="116"/>
      <c r="P881" s="116"/>
      <c r="Q881" s="116"/>
      <c r="R881" s="116"/>
      <c r="S881" s="116"/>
      <c r="T881" s="116"/>
      <c r="U881" s="116"/>
      <c r="V881" s="116"/>
      <c r="W881" s="116"/>
      <c r="X881" s="116"/>
      <c r="Y881" s="116"/>
      <c r="Z881" s="116"/>
      <c r="AA881" s="116"/>
      <c r="AB881" s="116"/>
      <c r="AC881" s="116"/>
    </row>
    <row r="882" spans="1:29" ht="14.25" customHeight="1" x14ac:dyDescent="0.2">
      <c r="A882" s="116"/>
      <c r="B882" s="116"/>
      <c r="C882" s="116"/>
      <c r="D882" s="116"/>
      <c r="E882" s="116"/>
      <c r="F882" s="116"/>
      <c r="G882" s="116"/>
      <c r="H882" s="117"/>
      <c r="I882" s="116"/>
      <c r="J882" s="116"/>
      <c r="K882" s="116"/>
      <c r="L882" s="116"/>
      <c r="M882" s="116"/>
      <c r="N882" s="116"/>
      <c r="O882" s="116"/>
      <c r="P882" s="116"/>
      <c r="Q882" s="116"/>
      <c r="R882" s="116"/>
      <c r="S882" s="116"/>
      <c r="T882" s="116"/>
      <c r="U882" s="116"/>
      <c r="V882" s="116"/>
      <c r="W882" s="116"/>
      <c r="X882" s="116"/>
      <c r="Y882" s="116"/>
      <c r="Z882" s="116"/>
      <c r="AA882" s="116"/>
      <c r="AB882" s="116"/>
      <c r="AC882" s="116"/>
    </row>
    <row r="883" spans="1:29" ht="14.25" customHeight="1" x14ac:dyDescent="0.2">
      <c r="A883" s="116"/>
      <c r="B883" s="116"/>
      <c r="C883" s="116"/>
      <c r="D883" s="116"/>
      <c r="E883" s="116"/>
      <c r="F883" s="116"/>
      <c r="G883" s="116"/>
      <c r="H883" s="117"/>
      <c r="I883" s="116"/>
      <c r="J883" s="116"/>
      <c r="K883" s="116"/>
      <c r="L883" s="116"/>
      <c r="M883" s="116"/>
      <c r="N883" s="116"/>
      <c r="O883" s="116"/>
      <c r="P883" s="116"/>
      <c r="Q883" s="116"/>
      <c r="R883" s="116"/>
      <c r="S883" s="116"/>
      <c r="T883" s="116"/>
      <c r="U883" s="116"/>
      <c r="V883" s="116"/>
      <c r="W883" s="116"/>
      <c r="X883" s="116"/>
      <c r="Y883" s="116"/>
      <c r="Z883" s="116"/>
      <c r="AA883" s="116"/>
      <c r="AB883" s="116"/>
      <c r="AC883" s="116"/>
    </row>
    <row r="884" spans="1:29" ht="14.25" customHeight="1" x14ac:dyDescent="0.2">
      <c r="A884" s="116"/>
      <c r="B884" s="116"/>
      <c r="C884" s="116"/>
      <c r="D884" s="116"/>
      <c r="E884" s="116"/>
      <c r="F884" s="116"/>
      <c r="G884" s="116"/>
      <c r="H884" s="117"/>
      <c r="I884" s="116"/>
      <c r="J884" s="116"/>
      <c r="K884" s="116"/>
      <c r="L884" s="116"/>
      <c r="M884" s="116"/>
      <c r="N884" s="116"/>
      <c r="O884" s="116"/>
      <c r="P884" s="116"/>
      <c r="Q884" s="116"/>
      <c r="R884" s="116"/>
      <c r="S884" s="116"/>
      <c r="T884" s="116"/>
      <c r="U884" s="116"/>
      <c r="V884" s="116"/>
      <c r="W884" s="116"/>
      <c r="X884" s="116"/>
      <c r="Y884" s="116"/>
      <c r="Z884" s="116"/>
      <c r="AA884" s="116"/>
      <c r="AB884" s="116"/>
      <c r="AC884" s="116"/>
    </row>
    <row r="885" spans="1:29" ht="14.25" customHeight="1" x14ac:dyDescent="0.2">
      <c r="A885" s="116"/>
      <c r="B885" s="116"/>
      <c r="C885" s="116"/>
      <c r="D885" s="116"/>
      <c r="E885" s="116"/>
      <c r="F885" s="116"/>
      <c r="G885" s="116"/>
      <c r="H885" s="117"/>
      <c r="I885" s="116"/>
      <c r="J885" s="116"/>
      <c r="K885" s="116"/>
      <c r="L885" s="116"/>
      <c r="M885" s="116"/>
      <c r="N885" s="116"/>
      <c r="O885" s="116"/>
      <c r="P885" s="116"/>
      <c r="Q885" s="116"/>
      <c r="R885" s="116"/>
      <c r="S885" s="116"/>
      <c r="T885" s="116"/>
      <c r="U885" s="116"/>
      <c r="V885" s="116"/>
      <c r="W885" s="116"/>
      <c r="X885" s="116"/>
      <c r="Y885" s="116"/>
      <c r="Z885" s="116"/>
      <c r="AA885" s="116"/>
      <c r="AB885" s="116"/>
      <c r="AC885" s="116"/>
    </row>
    <row r="886" spans="1:29" ht="14.25" customHeight="1" x14ac:dyDescent="0.2">
      <c r="A886" s="116"/>
      <c r="B886" s="116"/>
      <c r="C886" s="116"/>
      <c r="D886" s="116"/>
      <c r="E886" s="116"/>
      <c r="F886" s="116"/>
      <c r="G886" s="116"/>
      <c r="H886" s="117"/>
      <c r="I886" s="116"/>
      <c r="J886" s="116"/>
      <c r="K886" s="116"/>
      <c r="L886" s="116"/>
      <c r="M886" s="116"/>
      <c r="N886" s="116"/>
      <c r="O886" s="116"/>
      <c r="P886" s="116"/>
      <c r="Q886" s="116"/>
      <c r="R886" s="116"/>
      <c r="S886" s="116"/>
      <c r="T886" s="116"/>
      <c r="U886" s="116"/>
      <c r="V886" s="116"/>
      <c r="W886" s="116"/>
      <c r="X886" s="116"/>
      <c r="Y886" s="116"/>
      <c r="Z886" s="116"/>
      <c r="AA886" s="116"/>
      <c r="AB886" s="116"/>
      <c r="AC886" s="116"/>
    </row>
    <row r="887" spans="1:29" ht="14.25" customHeight="1" x14ac:dyDescent="0.2">
      <c r="A887" s="116"/>
      <c r="B887" s="116"/>
      <c r="C887" s="116"/>
      <c r="D887" s="116"/>
      <c r="E887" s="116"/>
      <c r="F887" s="116"/>
      <c r="G887" s="116"/>
      <c r="H887" s="117"/>
      <c r="I887" s="116"/>
      <c r="J887" s="116"/>
      <c r="K887" s="116"/>
      <c r="L887" s="116"/>
      <c r="M887" s="116"/>
      <c r="N887" s="116"/>
      <c r="O887" s="116"/>
      <c r="P887" s="116"/>
      <c r="Q887" s="116"/>
      <c r="R887" s="116"/>
      <c r="S887" s="116"/>
      <c r="T887" s="116"/>
      <c r="U887" s="116"/>
      <c r="V887" s="116"/>
      <c r="W887" s="116"/>
      <c r="X887" s="116"/>
      <c r="Y887" s="116"/>
      <c r="Z887" s="116"/>
      <c r="AA887" s="116"/>
      <c r="AB887" s="116"/>
      <c r="AC887" s="116"/>
    </row>
    <row r="888" spans="1:29" ht="14.25" customHeight="1" x14ac:dyDescent="0.2">
      <c r="A888" s="116"/>
      <c r="B888" s="116"/>
      <c r="C888" s="116"/>
      <c r="D888" s="116"/>
      <c r="E888" s="116"/>
      <c r="F888" s="116"/>
      <c r="G888" s="116"/>
      <c r="H888" s="117"/>
      <c r="I888" s="116"/>
      <c r="J888" s="116"/>
      <c r="K888" s="116"/>
      <c r="L888" s="116"/>
      <c r="M888" s="116"/>
      <c r="N888" s="116"/>
      <c r="O888" s="116"/>
      <c r="P888" s="116"/>
      <c r="Q888" s="116"/>
      <c r="R888" s="116"/>
      <c r="S888" s="116"/>
      <c r="T888" s="116"/>
      <c r="U888" s="116"/>
      <c r="V888" s="116"/>
      <c r="W888" s="116"/>
      <c r="X888" s="116"/>
      <c r="Y888" s="116"/>
      <c r="Z888" s="116"/>
      <c r="AA888" s="116"/>
      <c r="AB888" s="116"/>
      <c r="AC888" s="116"/>
    </row>
    <row r="889" spans="1:29" ht="14.25" customHeight="1" x14ac:dyDescent="0.2">
      <c r="A889" s="116"/>
      <c r="B889" s="116"/>
      <c r="C889" s="116"/>
      <c r="D889" s="116"/>
      <c r="E889" s="116"/>
      <c r="F889" s="116"/>
      <c r="G889" s="116"/>
      <c r="H889" s="117"/>
      <c r="I889" s="116"/>
      <c r="J889" s="116"/>
      <c r="K889" s="116"/>
      <c r="L889" s="116"/>
      <c r="M889" s="116"/>
      <c r="N889" s="116"/>
      <c r="O889" s="116"/>
      <c r="P889" s="116"/>
      <c r="Q889" s="116"/>
      <c r="R889" s="116"/>
      <c r="S889" s="116"/>
      <c r="T889" s="116"/>
      <c r="U889" s="116"/>
      <c r="V889" s="116"/>
      <c r="W889" s="116"/>
      <c r="X889" s="116"/>
      <c r="Y889" s="116"/>
      <c r="Z889" s="116"/>
      <c r="AA889" s="116"/>
      <c r="AB889" s="116"/>
      <c r="AC889" s="116"/>
    </row>
    <row r="890" spans="1:29" ht="14.25" customHeight="1" x14ac:dyDescent="0.2">
      <c r="A890" s="116"/>
      <c r="B890" s="116"/>
      <c r="C890" s="116"/>
      <c r="D890" s="116"/>
      <c r="E890" s="116"/>
      <c r="F890" s="116"/>
      <c r="G890" s="116"/>
      <c r="H890" s="117"/>
      <c r="I890" s="116"/>
      <c r="J890" s="116"/>
      <c r="K890" s="116"/>
      <c r="L890" s="116"/>
      <c r="M890" s="116"/>
      <c r="N890" s="116"/>
      <c r="O890" s="116"/>
      <c r="P890" s="116"/>
      <c r="Q890" s="116"/>
      <c r="R890" s="116"/>
      <c r="S890" s="116"/>
      <c r="T890" s="116"/>
      <c r="U890" s="116"/>
      <c r="V890" s="116"/>
      <c r="W890" s="116"/>
      <c r="X890" s="116"/>
      <c r="Y890" s="116"/>
      <c r="Z890" s="116"/>
      <c r="AA890" s="116"/>
      <c r="AB890" s="116"/>
      <c r="AC890" s="116"/>
    </row>
    <row r="891" spans="1:29" ht="14.25" customHeight="1" x14ac:dyDescent="0.2">
      <c r="A891" s="116"/>
      <c r="B891" s="116"/>
      <c r="C891" s="116"/>
      <c r="D891" s="116"/>
      <c r="E891" s="116"/>
      <c r="F891" s="116"/>
      <c r="G891" s="116"/>
      <c r="H891" s="117"/>
      <c r="I891" s="116"/>
      <c r="J891" s="116"/>
      <c r="K891" s="116"/>
      <c r="L891" s="116"/>
      <c r="M891" s="116"/>
      <c r="N891" s="116"/>
      <c r="O891" s="116"/>
      <c r="P891" s="116"/>
      <c r="Q891" s="116"/>
      <c r="R891" s="116"/>
      <c r="S891" s="116"/>
      <c r="T891" s="116"/>
      <c r="U891" s="116"/>
      <c r="V891" s="116"/>
      <c r="W891" s="116"/>
      <c r="X891" s="116"/>
      <c r="Y891" s="116"/>
      <c r="Z891" s="116"/>
      <c r="AA891" s="116"/>
      <c r="AB891" s="116"/>
      <c r="AC891" s="116"/>
    </row>
    <row r="892" spans="1:29" ht="14.25" customHeight="1" x14ac:dyDescent="0.2">
      <c r="A892" s="116"/>
      <c r="B892" s="116"/>
      <c r="C892" s="116"/>
      <c r="D892" s="116"/>
      <c r="E892" s="116"/>
      <c r="F892" s="116"/>
      <c r="G892" s="116"/>
      <c r="H892" s="117"/>
      <c r="I892" s="116"/>
      <c r="J892" s="116"/>
      <c r="K892" s="116"/>
      <c r="L892" s="116"/>
      <c r="M892" s="116"/>
      <c r="N892" s="116"/>
      <c r="O892" s="116"/>
      <c r="P892" s="116"/>
      <c r="Q892" s="116"/>
      <c r="R892" s="116"/>
      <c r="S892" s="116"/>
      <c r="T892" s="116"/>
      <c r="U892" s="116"/>
      <c r="V892" s="116"/>
      <c r="W892" s="116"/>
      <c r="X892" s="116"/>
      <c r="Y892" s="116"/>
      <c r="Z892" s="116"/>
      <c r="AA892" s="116"/>
      <c r="AB892" s="116"/>
      <c r="AC892" s="116"/>
    </row>
    <row r="893" spans="1:29" ht="14.25" customHeight="1" x14ac:dyDescent="0.2">
      <c r="A893" s="116"/>
      <c r="B893" s="116"/>
      <c r="C893" s="116"/>
      <c r="D893" s="116"/>
      <c r="E893" s="116"/>
      <c r="F893" s="116"/>
      <c r="G893" s="116"/>
      <c r="H893" s="117"/>
      <c r="I893" s="116"/>
      <c r="J893" s="116"/>
      <c r="K893" s="116"/>
      <c r="L893" s="116"/>
      <c r="M893" s="116"/>
      <c r="N893" s="116"/>
      <c r="O893" s="116"/>
      <c r="P893" s="116"/>
      <c r="Q893" s="116"/>
      <c r="R893" s="116"/>
      <c r="S893" s="116"/>
      <c r="T893" s="116"/>
      <c r="U893" s="116"/>
      <c r="V893" s="116"/>
      <c r="W893" s="116"/>
      <c r="X893" s="116"/>
      <c r="Y893" s="116"/>
      <c r="Z893" s="116"/>
      <c r="AA893" s="116"/>
      <c r="AB893" s="116"/>
      <c r="AC893" s="116"/>
    </row>
    <row r="894" spans="1:29" ht="14.25" customHeight="1" x14ac:dyDescent="0.2">
      <c r="A894" s="116"/>
      <c r="B894" s="116"/>
      <c r="C894" s="116"/>
      <c r="D894" s="116"/>
      <c r="E894" s="116"/>
      <c r="F894" s="116"/>
      <c r="G894" s="116"/>
      <c r="H894" s="117"/>
      <c r="I894" s="116"/>
      <c r="J894" s="116"/>
      <c r="K894" s="116"/>
      <c r="L894" s="116"/>
      <c r="M894" s="116"/>
      <c r="N894" s="116"/>
      <c r="O894" s="116"/>
      <c r="P894" s="116"/>
      <c r="Q894" s="116"/>
      <c r="R894" s="116"/>
      <c r="S894" s="116"/>
      <c r="T894" s="116"/>
      <c r="U894" s="116"/>
      <c r="V894" s="116"/>
      <c r="W894" s="116"/>
      <c r="X894" s="116"/>
      <c r="Y894" s="116"/>
      <c r="Z894" s="116"/>
      <c r="AA894" s="116"/>
      <c r="AB894" s="116"/>
      <c r="AC894" s="116"/>
    </row>
    <row r="895" spans="1:29" ht="14.25" customHeight="1" x14ac:dyDescent="0.2">
      <c r="A895" s="116"/>
      <c r="B895" s="116"/>
      <c r="C895" s="116"/>
      <c r="D895" s="116"/>
      <c r="E895" s="116"/>
      <c r="F895" s="116"/>
      <c r="G895" s="116"/>
      <c r="H895" s="117"/>
      <c r="I895" s="116"/>
      <c r="J895" s="116"/>
      <c r="K895" s="116"/>
      <c r="L895" s="116"/>
      <c r="M895" s="116"/>
      <c r="N895" s="116"/>
      <c r="O895" s="116"/>
      <c r="P895" s="116"/>
      <c r="Q895" s="116"/>
      <c r="R895" s="116"/>
      <c r="S895" s="116"/>
      <c r="T895" s="116"/>
      <c r="U895" s="116"/>
      <c r="V895" s="116"/>
      <c r="W895" s="116"/>
      <c r="X895" s="116"/>
      <c r="Y895" s="116"/>
      <c r="Z895" s="116"/>
      <c r="AA895" s="116"/>
      <c r="AB895" s="116"/>
      <c r="AC895" s="116"/>
    </row>
    <row r="896" spans="1:29" ht="14.25" customHeight="1" x14ac:dyDescent="0.2">
      <c r="A896" s="116"/>
      <c r="B896" s="116"/>
      <c r="C896" s="116"/>
      <c r="D896" s="116"/>
      <c r="E896" s="116"/>
      <c r="F896" s="116"/>
      <c r="G896" s="116"/>
      <c r="H896" s="117"/>
      <c r="I896" s="116"/>
      <c r="J896" s="116"/>
      <c r="K896" s="116"/>
      <c r="L896" s="116"/>
      <c r="M896" s="116"/>
      <c r="N896" s="116"/>
      <c r="O896" s="116"/>
      <c r="P896" s="116"/>
      <c r="Q896" s="116"/>
      <c r="R896" s="116"/>
      <c r="S896" s="116"/>
      <c r="T896" s="116"/>
      <c r="U896" s="116"/>
      <c r="V896" s="116"/>
      <c r="W896" s="116"/>
      <c r="X896" s="116"/>
      <c r="Y896" s="116"/>
      <c r="Z896" s="116"/>
      <c r="AA896" s="116"/>
      <c r="AB896" s="116"/>
      <c r="AC896" s="116"/>
    </row>
    <row r="897" spans="1:29" ht="14.25" customHeight="1" x14ac:dyDescent="0.2">
      <c r="A897" s="116"/>
      <c r="B897" s="116"/>
      <c r="C897" s="116"/>
      <c r="D897" s="116"/>
      <c r="E897" s="116"/>
      <c r="F897" s="116"/>
      <c r="G897" s="116"/>
      <c r="H897" s="117"/>
      <c r="I897" s="116"/>
      <c r="J897" s="116"/>
      <c r="K897" s="116"/>
      <c r="L897" s="116"/>
      <c r="M897" s="116"/>
      <c r="N897" s="116"/>
      <c r="O897" s="116"/>
      <c r="P897" s="116"/>
      <c r="Q897" s="116"/>
      <c r="R897" s="116"/>
      <c r="S897" s="116"/>
      <c r="T897" s="116"/>
      <c r="U897" s="116"/>
      <c r="V897" s="116"/>
      <c r="W897" s="116"/>
      <c r="X897" s="116"/>
      <c r="Y897" s="116"/>
      <c r="Z897" s="116"/>
      <c r="AA897" s="116"/>
      <c r="AB897" s="116"/>
      <c r="AC897" s="116"/>
    </row>
    <row r="898" spans="1:29" ht="14.25" customHeight="1" x14ac:dyDescent="0.2">
      <c r="A898" s="116"/>
      <c r="B898" s="116"/>
      <c r="C898" s="116"/>
      <c r="D898" s="116"/>
      <c r="E898" s="116"/>
      <c r="F898" s="116"/>
      <c r="G898" s="116"/>
      <c r="H898" s="117"/>
      <c r="I898" s="116"/>
      <c r="J898" s="116"/>
      <c r="K898" s="116"/>
      <c r="L898" s="116"/>
      <c r="M898" s="116"/>
      <c r="N898" s="116"/>
      <c r="O898" s="116"/>
      <c r="P898" s="116"/>
      <c r="Q898" s="116"/>
      <c r="R898" s="116"/>
      <c r="S898" s="116"/>
      <c r="T898" s="116"/>
      <c r="U898" s="116"/>
      <c r="V898" s="116"/>
      <c r="W898" s="116"/>
      <c r="X898" s="116"/>
      <c r="Y898" s="116"/>
      <c r="Z898" s="116"/>
      <c r="AA898" s="116"/>
      <c r="AB898" s="116"/>
      <c r="AC898" s="116"/>
    </row>
    <row r="899" spans="1:29" ht="14.25" customHeight="1" x14ac:dyDescent="0.2">
      <c r="A899" s="116"/>
      <c r="B899" s="116"/>
      <c r="C899" s="116"/>
      <c r="D899" s="116"/>
      <c r="E899" s="116"/>
      <c r="F899" s="116"/>
      <c r="G899" s="116"/>
      <c r="H899" s="117"/>
      <c r="I899" s="116"/>
      <c r="J899" s="116"/>
      <c r="K899" s="116"/>
      <c r="L899" s="116"/>
      <c r="M899" s="116"/>
      <c r="N899" s="116"/>
      <c r="O899" s="116"/>
      <c r="P899" s="116"/>
      <c r="Q899" s="116"/>
      <c r="R899" s="116"/>
      <c r="S899" s="116"/>
      <c r="T899" s="116"/>
      <c r="U899" s="116"/>
      <c r="V899" s="116"/>
      <c r="W899" s="116"/>
      <c r="X899" s="116"/>
      <c r="Y899" s="116"/>
      <c r="Z899" s="116"/>
      <c r="AA899" s="116"/>
      <c r="AB899" s="116"/>
      <c r="AC899" s="116"/>
    </row>
    <row r="900" spans="1:29" ht="14.25" customHeight="1" x14ac:dyDescent="0.2">
      <c r="A900" s="116"/>
      <c r="B900" s="116"/>
      <c r="C900" s="116"/>
      <c r="D900" s="116"/>
      <c r="E900" s="116"/>
      <c r="F900" s="116"/>
      <c r="G900" s="116"/>
      <c r="H900" s="117"/>
      <c r="I900" s="116"/>
      <c r="J900" s="116"/>
      <c r="K900" s="116"/>
      <c r="L900" s="116"/>
      <c r="M900" s="116"/>
      <c r="N900" s="116"/>
      <c r="O900" s="116"/>
      <c r="P900" s="116"/>
      <c r="Q900" s="116"/>
      <c r="R900" s="116"/>
      <c r="S900" s="116"/>
      <c r="T900" s="116"/>
      <c r="U900" s="116"/>
      <c r="V900" s="116"/>
      <c r="W900" s="116"/>
      <c r="X900" s="116"/>
      <c r="Y900" s="116"/>
      <c r="Z900" s="116"/>
      <c r="AA900" s="116"/>
      <c r="AB900" s="116"/>
      <c r="AC900" s="116"/>
    </row>
    <row r="901" spans="1:29" ht="14.25" customHeight="1" x14ac:dyDescent="0.2">
      <c r="A901" s="116"/>
      <c r="B901" s="116"/>
      <c r="C901" s="116"/>
      <c r="D901" s="116"/>
      <c r="E901" s="116"/>
      <c r="F901" s="116"/>
      <c r="G901" s="116"/>
      <c r="H901" s="117"/>
      <c r="I901" s="116"/>
      <c r="J901" s="116"/>
      <c r="K901" s="116"/>
      <c r="L901" s="116"/>
      <c r="M901" s="116"/>
      <c r="N901" s="116"/>
      <c r="O901" s="116"/>
      <c r="P901" s="116"/>
      <c r="Q901" s="116"/>
      <c r="R901" s="116"/>
      <c r="S901" s="116"/>
      <c r="T901" s="116"/>
      <c r="U901" s="116"/>
      <c r="V901" s="116"/>
      <c r="W901" s="116"/>
      <c r="X901" s="116"/>
      <c r="Y901" s="116"/>
      <c r="Z901" s="116"/>
      <c r="AA901" s="116"/>
      <c r="AB901" s="116"/>
      <c r="AC901" s="116"/>
    </row>
    <row r="902" spans="1:29" ht="14.25" customHeight="1" x14ac:dyDescent="0.2">
      <c r="A902" s="116"/>
      <c r="B902" s="116"/>
      <c r="C902" s="116"/>
      <c r="D902" s="116"/>
      <c r="E902" s="116"/>
      <c r="F902" s="116"/>
      <c r="G902" s="116"/>
      <c r="H902" s="117"/>
      <c r="I902" s="116"/>
      <c r="J902" s="116"/>
      <c r="K902" s="116"/>
      <c r="L902" s="116"/>
      <c r="M902" s="116"/>
      <c r="N902" s="116"/>
      <c r="O902" s="116"/>
      <c r="P902" s="116"/>
      <c r="Q902" s="116"/>
      <c r="R902" s="116"/>
      <c r="S902" s="116"/>
      <c r="T902" s="116"/>
      <c r="U902" s="116"/>
      <c r="V902" s="116"/>
      <c r="W902" s="116"/>
      <c r="X902" s="116"/>
      <c r="Y902" s="116"/>
      <c r="Z902" s="116"/>
      <c r="AA902" s="116"/>
      <c r="AB902" s="116"/>
      <c r="AC902" s="116"/>
    </row>
    <row r="903" spans="1:29" ht="14.25" customHeight="1" x14ac:dyDescent="0.2">
      <c r="A903" s="116"/>
      <c r="B903" s="116"/>
      <c r="C903" s="116"/>
      <c r="D903" s="116"/>
      <c r="E903" s="116"/>
      <c r="F903" s="116"/>
      <c r="G903" s="116"/>
      <c r="H903" s="117"/>
      <c r="I903" s="116"/>
      <c r="J903" s="116"/>
      <c r="K903" s="116"/>
      <c r="L903" s="116"/>
      <c r="M903" s="116"/>
      <c r="N903" s="116"/>
      <c r="O903" s="116"/>
      <c r="P903" s="116"/>
      <c r="Q903" s="116"/>
      <c r="R903" s="116"/>
      <c r="S903" s="116"/>
      <c r="T903" s="116"/>
      <c r="U903" s="116"/>
      <c r="V903" s="116"/>
      <c r="W903" s="116"/>
      <c r="X903" s="116"/>
      <c r="Y903" s="116"/>
      <c r="Z903" s="116"/>
      <c r="AA903" s="116"/>
      <c r="AB903" s="116"/>
      <c r="AC903" s="116"/>
    </row>
    <row r="904" spans="1:29" ht="14.25" customHeight="1" x14ac:dyDescent="0.2">
      <c r="A904" s="116"/>
      <c r="B904" s="116"/>
      <c r="C904" s="116"/>
      <c r="D904" s="116"/>
      <c r="E904" s="116"/>
      <c r="F904" s="116"/>
      <c r="G904" s="116"/>
      <c r="H904" s="117"/>
      <c r="I904" s="116"/>
      <c r="J904" s="116"/>
      <c r="K904" s="116"/>
      <c r="L904" s="116"/>
      <c r="M904" s="116"/>
      <c r="N904" s="116"/>
      <c r="O904" s="116"/>
      <c r="P904" s="116"/>
      <c r="Q904" s="116"/>
      <c r="R904" s="116"/>
      <c r="S904" s="116"/>
      <c r="T904" s="116"/>
      <c r="U904" s="116"/>
      <c r="V904" s="116"/>
      <c r="W904" s="116"/>
      <c r="X904" s="116"/>
      <c r="Y904" s="116"/>
      <c r="Z904" s="116"/>
      <c r="AA904" s="116"/>
      <c r="AB904" s="116"/>
      <c r="AC904" s="116"/>
    </row>
    <row r="905" spans="1:29" ht="14.25" customHeight="1" x14ac:dyDescent="0.2">
      <c r="A905" s="116"/>
      <c r="B905" s="116"/>
      <c r="C905" s="116"/>
      <c r="D905" s="116"/>
      <c r="E905" s="116"/>
      <c r="F905" s="116"/>
      <c r="G905" s="116"/>
      <c r="H905" s="117"/>
      <c r="I905" s="116"/>
      <c r="J905" s="116"/>
      <c r="K905" s="116"/>
      <c r="L905" s="116"/>
      <c r="M905" s="116"/>
      <c r="N905" s="116"/>
      <c r="O905" s="116"/>
      <c r="P905" s="116"/>
      <c r="Q905" s="116"/>
      <c r="R905" s="116"/>
      <c r="S905" s="116"/>
      <c r="T905" s="116"/>
      <c r="U905" s="116"/>
      <c r="V905" s="116"/>
      <c r="W905" s="116"/>
      <c r="X905" s="116"/>
      <c r="Y905" s="116"/>
      <c r="Z905" s="116"/>
      <c r="AA905" s="116"/>
      <c r="AB905" s="116"/>
      <c r="AC905" s="116"/>
    </row>
    <row r="906" spans="1:29" ht="14.25" customHeight="1" x14ac:dyDescent="0.2">
      <c r="A906" s="116"/>
      <c r="B906" s="116"/>
      <c r="C906" s="116"/>
      <c r="D906" s="116"/>
      <c r="E906" s="116"/>
      <c r="F906" s="116"/>
      <c r="G906" s="116"/>
      <c r="H906" s="117"/>
      <c r="I906" s="116"/>
      <c r="J906" s="116"/>
      <c r="K906" s="116"/>
      <c r="L906" s="116"/>
      <c r="M906" s="116"/>
      <c r="N906" s="116"/>
      <c r="O906" s="116"/>
      <c r="P906" s="116"/>
      <c r="Q906" s="116"/>
      <c r="R906" s="116"/>
      <c r="S906" s="116"/>
      <c r="T906" s="116"/>
      <c r="U906" s="116"/>
      <c r="V906" s="116"/>
      <c r="W906" s="116"/>
      <c r="X906" s="116"/>
      <c r="Y906" s="116"/>
      <c r="Z906" s="116"/>
      <c r="AA906" s="116"/>
      <c r="AB906" s="116"/>
      <c r="AC906" s="116"/>
    </row>
    <row r="907" spans="1:29" ht="14.25" customHeight="1" x14ac:dyDescent="0.2">
      <c r="A907" s="116"/>
      <c r="B907" s="116"/>
      <c r="C907" s="116"/>
      <c r="D907" s="116"/>
      <c r="E907" s="116"/>
      <c r="F907" s="116"/>
      <c r="G907" s="116"/>
      <c r="H907" s="117"/>
      <c r="I907" s="116"/>
      <c r="J907" s="116"/>
      <c r="K907" s="116"/>
      <c r="L907" s="116"/>
      <c r="M907" s="116"/>
      <c r="N907" s="116"/>
      <c r="O907" s="116"/>
      <c r="P907" s="116"/>
      <c r="Q907" s="116"/>
      <c r="R907" s="116"/>
      <c r="S907" s="116"/>
      <c r="T907" s="116"/>
      <c r="U907" s="116"/>
      <c r="V907" s="116"/>
      <c r="W907" s="116"/>
      <c r="X907" s="116"/>
      <c r="Y907" s="116"/>
      <c r="Z907" s="116"/>
      <c r="AA907" s="116"/>
      <c r="AB907" s="116"/>
      <c r="AC907" s="116"/>
    </row>
    <row r="908" spans="1:29" ht="14.25" customHeight="1" x14ac:dyDescent="0.2">
      <c r="A908" s="116"/>
      <c r="B908" s="116"/>
      <c r="C908" s="116"/>
      <c r="D908" s="116"/>
      <c r="E908" s="116"/>
      <c r="F908" s="116"/>
      <c r="G908" s="116"/>
      <c r="H908" s="117"/>
      <c r="I908" s="116"/>
      <c r="J908" s="116"/>
      <c r="K908" s="116"/>
      <c r="L908" s="116"/>
      <c r="M908" s="116"/>
      <c r="N908" s="116"/>
      <c r="O908" s="116"/>
      <c r="P908" s="116"/>
      <c r="Q908" s="116"/>
      <c r="R908" s="116"/>
      <c r="S908" s="116"/>
      <c r="T908" s="116"/>
      <c r="U908" s="116"/>
      <c r="V908" s="116"/>
      <c r="W908" s="116"/>
      <c r="X908" s="116"/>
      <c r="Y908" s="116"/>
      <c r="Z908" s="116"/>
      <c r="AA908" s="116"/>
      <c r="AB908" s="116"/>
      <c r="AC908" s="116"/>
    </row>
    <row r="909" spans="1:29" ht="14.25" customHeight="1" x14ac:dyDescent="0.2">
      <c r="A909" s="116"/>
      <c r="B909" s="116"/>
      <c r="C909" s="116"/>
      <c r="D909" s="116"/>
      <c r="E909" s="116"/>
      <c r="F909" s="116"/>
      <c r="G909" s="116"/>
      <c r="H909" s="117"/>
      <c r="I909" s="116"/>
      <c r="J909" s="116"/>
      <c r="K909" s="116"/>
      <c r="L909" s="116"/>
      <c r="M909" s="116"/>
      <c r="N909" s="116"/>
      <c r="O909" s="116"/>
      <c r="P909" s="116"/>
      <c r="Q909" s="116"/>
      <c r="R909" s="116"/>
      <c r="S909" s="116"/>
      <c r="T909" s="116"/>
      <c r="U909" s="116"/>
      <c r="V909" s="116"/>
      <c r="W909" s="116"/>
      <c r="X909" s="116"/>
      <c r="Y909" s="116"/>
      <c r="Z909" s="116"/>
      <c r="AA909" s="116"/>
      <c r="AB909" s="116"/>
      <c r="AC909" s="116"/>
    </row>
    <row r="910" spans="1:29" ht="14.25" customHeight="1" x14ac:dyDescent="0.2">
      <c r="A910" s="116"/>
      <c r="B910" s="116"/>
      <c r="C910" s="116"/>
      <c r="D910" s="116"/>
      <c r="E910" s="116"/>
      <c r="F910" s="116"/>
      <c r="G910" s="116"/>
      <c r="H910" s="117"/>
      <c r="I910" s="116"/>
      <c r="J910" s="116"/>
      <c r="K910" s="116"/>
      <c r="L910" s="116"/>
      <c r="M910" s="116"/>
      <c r="N910" s="116"/>
      <c r="O910" s="116"/>
      <c r="P910" s="116"/>
      <c r="Q910" s="116"/>
      <c r="R910" s="116"/>
      <c r="S910" s="116"/>
      <c r="T910" s="116"/>
      <c r="U910" s="116"/>
      <c r="V910" s="116"/>
      <c r="W910" s="116"/>
      <c r="X910" s="116"/>
      <c r="Y910" s="116"/>
      <c r="Z910" s="116"/>
      <c r="AA910" s="116"/>
      <c r="AB910" s="116"/>
      <c r="AC910" s="116"/>
    </row>
    <row r="911" spans="1:29" ht="14.25" customHeight="1" x14ac:dyDescent="0.2">
      <c r="A911" s="116"/>
      <c r="B911" s="116"/>
      <c r="C911" s="116"/>
      <c r="D911" s="116"/>
      <c r="E911" s="116"/>
      <c r="F911" s="116"/>
      <c r="G911" s="116"/>
      <c r="H911" s="117"/>
      <c r="I911" s="116"/>
      <c r="J911" s="116"/>
      <c r="K911" s="116"/>
      <c r="L911" s="116"/>
      <c r="M911" s="116"/>
      <c r="N911" s="116"/>
      <c r="O911" s="116"/>
      <c r="P911" s="116"/>
      <c r="Q911" s="116"/>
      <c r="R911" s="116"/>
      <c r="S911" s="116"/>
      <c r="T911" s="116"/>
      <c r="U911" s="116"/>
      <c r="V911" s="116"/>
      <c r="W911" s="116"/>
      <c r="X911" s="116"/>
      <c r="Y911" s="116"/>
      <c r="Z911" s="116"/>
      <c r="AA911" s="116"/>
      <c r="AB911" s="116"/>
      <c r="AC911" s="116"/>
    </row>
    <row r="912" spans="1:29" ht="14.25" customHeight="1" x14ac:dyDescent="0.2">
      <c r="A912" s="116"/>
      <c r="B912" s="116"/>
      <c r="C912" s="116"/>
      <c r="D912" s="116"/>
      <c r="E912" s="116"/>
      <c r="F912" s="116"/>
      <c r="G912" s="116"/>
      <c r="H912" s="117"/>
      <c r="I912" s="116"/>
      <c r="J912" s="116"/>
      <c r="K912" s="116"/>
      <c r="L912" s="116"/>
      <c r="M912" s="116"/>
      <c r="N912" s="116"/>
      <c r="O912" s="116"/>
      <c r="P912" s="116"/>
      <c r="Q912" s="116"/>
      <c r="R912" s="116"/>
      <c r="S912" s="116"/>
      <c r="T912" s="116"/>
      <c r="U912" s="116"/>
      <c r="V912" s="116"/>
      <c r="W912" s="116"/>
      <c r="X912" s="116"/>
      <c r="Y912" s="116"/>
      <c r="Z912" s="116"/>
      <c r="AA912" s="116"/>
      <c r="AB912" s="116"/>
      <c r="AC912" s="116"/>
    </row>
    <row r="913" spans="1:29" ht="14.25" customHeight="1" x14ac:dyDescent="0.2">
      <c r="A913" s="116"/>
      <c r="B913" s="116"/>
      <c r="C913" s="116"/>
      <c r="D913" s="116"/>
      <c r="E913" s="116"/>
      <c r="F913" s="116"/>
      <c r="G913" s="116"/>
      <c r="H913" s="117"/>
      <c r="I913" s="116"/>
      <c r="J913" s="116"/>
      <c r="K913" s="116"/>
      <c r="L913" s="116"/>
      <c r="M913" s="116"/>
      <c r="N913" s="116"/>
      <c r="O913" s="116"/>
      <c r="P913" s="116"/>
      <c r="Q913" s="116"/>
      <c r="R913" s="116"/>
      <c r="S913" s="116"/>
      <c r="T913" s="116"/>
      <c r="U913" s="116"/>
      <c r="V913" s="116"/>
      <c r="W913" s="116"/>
      <c r="X913" s="116"/>
      <c r="Y913" s="116"/>
      <c r="Z913" s="116"/>
      <c r="AA913" s="116"/>
      <c r="AB913" s="116"/>
      <c r="AC913" s="116"/>
    </row>
    <row r="914" spans="1:29" ht="14.25" customHeight="1" x14ac:dyDescent="0.2">
      <c r="A914" s="116"/>
      <c r="B914" s="116"/>
      <c r="C914" s="116"/>
      <c r="D914" s="116"/>
      <c r="E914" s="116"/>
      <c r="F914" s="116"/>
      <c r="G914" s="116"/>
      <c r="H914" s="117"/>
      <c r="I914" s="116"/>
      <c r="J914" s="116"/>
      <c r="K914" s="116"/>
      <c r="L914" s="116"/>
      <c r="M914" s="116"/>
      <c r="N914" s="116"/>
      <c r="O914" s="116"/>
      <c r="P914" s="116"/>
      <c r="Q914" s="116"/>
      <c r="R914" s="116"/>
      <c r="S914" s="116"/>
      <c r="T914" s="116"/>
      <c r="U914" s="116"/>
      <c r="V914" s="116"/>
      <c r="W914" s="116"/>
      <c r="X914" s="116"/>
      <c r="Y914" s="116"/>
      <c r="Z914" s="116"/>
      <c r="AA914" s="116"/>
      <c r="AB914" s="116"/>
      <c r="AC914" s="116"/>
    </row>
    <row r="915" spans="1:29" ht="14.25" customHeight="1" x14ac:dyDescent="0.2">
      <c r="A915" s="116"/>
      <c r="B915" s="116"/>
      <c r="C915" s="116"/>
      <c r="D915" s="116"/>
      <c r="E915" s="116"/>
      <c r="F915" s="116"/>
      <c r="G915" s="116"/>
      <c r="H915" s="117"/>
      <c r="I915" s="116"/>
      <c r="J915" s="116"/>
      <c r="K915" s="116"/>
      <c r="L915" s="116"/>
      <c r="M915" s="116"/>
      <c r="N915" s="116"/>
      <c r="O915" s="116"/>
      <c r="P915" s="116"/>
      <c r="Q915" s="116"/>
      <c r="R915" s="116"/>
      <c r="S915" s="116"/>
      <c r="T915" s="116"/>
      <c r="U915" s="116"/>
      <c r="V915" s="116"/>
      <c r="W915" s="116"/>
      <c r="X915" s="116"/>
      <c r="Y915" s="116"/>
      <c r="Z915" s="116"/>
      <c r="AA915" s="116"/>
      <c r="AB915" s="116"/>
      <c r="AC915" s="116"/>
    </row>
    <row r="916" spans="1:29" ht="14.25" customHeight="1" x14ac:dyDescent="0.2">
      <c r="A916" s="116"/>
      <c r="B916" s="116"/>
      <c r="C916" s="116"/>
      <c r="D916" s="116"/>
      <c r="E916" s="116"/>
      <c r="F916" s="116"/>
      <c r="G916" s="116"/>
      <c r="H916" s="117"/>
      <c r="I916" s="116"/>
      <c r="J916" s="116"/>
      <c r="K916" s="116"/>
      <c r="L916" s="116"/>
      <c r="M916" s="116"/>
      <c r="N916" s="116"/>
      <c r="O916" s="116"/>
      <c r="P916" s="116"/>
      <c r="Q916" s="116"/>
      <c r="R916" s="116"/>
      <c r="S916" s="116"/>
      <c r="T916" s="116"/>
      <c r="U916" s="116"/>
      <c r="V916" s="116"/>
      <c r="W916" s="116"/>
      <c r="X916" s="116"/>
      <c r="Y916" s="116"/>
      <c r="Z916" s="116"/>
      <c r="AA916" s="116"/>
      <c r="AB916" s="116"/>
      <c r="AC916" s="116"/>
    </row>
    <row r="917" spans="1:29" ht="14.25" customHeight="1" x14ac:dyDescent="0.2">
      <c r="A917" s="116"/>
      <c r="B917" s="116"/>
      <c r="C917" s="116"/>
      <c r="D917" s="116"/>
      <c r="E917" s="116"/>
      <c r="F917" s="116"/>
      <c r="G917" s="116"/>
      <c r="H917" s="117"/>
      <c r="I917" s="116"/>
      <c r="J917" s="116"/>
      <c r="K917" s="116"/>
      <c r="L917" s="116"/>
      <c r="M917" s="116"/>
      <c r="N917" s="116"/>
      <c r="O917" s="116"/>
      <c r="P917" s="116"/>
      <c r="Q917" s="116"/>
      <c r="R917" s="116"/>
      <c r="S917" s="116"/>
      <c r="T917" s="116"/>
      <c r="U917" s="116"/>
      <c r="V917" s="116"/>
      <c r="W917" s="116"/>
      <c r="X917" s="116"/>
      <c r="Y917" s="116"/>
      <c r="Z917" s="116"/>
      <c r="AA917" s="116"/>
      <c r="AB917" s="116"/>
      <c r="AC917" s="116"/>
    </row>
    <row r="918" spans="1:29" ht="14.25" customHeight="1" x14ac:dyDescent="0.2">
      <c r="A918" s="116"/>
      <c r="B918" s="116"/>
      <c r="C918" s="116"/>
      <c r="D918" s="116"/>
      <c r="E918" s="116"/>
      <c r="F918" s="116"/>
      <c r="G918" s="116"/>
      <c r="H918" s="117"/>
      <c r="I918" s="116"/>
      <c r="J918" s="116"/>
      <c r="K918" s="116"/>
      <c r="L918" s="116"/>
      <c r="M918" s="116"/>
      <c r="N918" s="116"/>
      <c r="O918" s="116"/>
      <c r="P918" s="116"/>
      <c r="Q918" s="116"/>
      <c r="R918" s="116"/>
      <c r="S918" s="116"/>
      <c r="T918" s="116"/>
      <c r="U918" s="116"/>
      <c r="V918" s="116"/>
      <c r="W918" s="116"/>
      <c r="X918" s="116"/>
      <c r="Y918" s="116"/>
      <c r="Z918" s="116"/>
      <c r="AA918" s="116"/>
      <c r="AB918" s="116"/>
      <c r="AC918" s="116"/>
    </row>
    <row r="919" spans="1:29" ht="14.25" customHeight="1" x14ac:dyDescent="0.2">
      <c r="A919" s="116"/>
      <c r="B919" s="116"/>
      <c r="C919" s="116"/>
      <c r="D919" s="116"/>
      <c r="E919" s="116"/>
      <c r="F919" s="116"/>
      <c r="G919" s="116"/>
      <c r="H919" s="117"/>
      <c r="I919" s="116"/>
      <c r="J919" s="116"/>
      <c r="K919" s="116"/>
      <c r="L919" s="116"/>
      <c r="M919" s="116"/>
      <c r="N919" s="116"/>
      <c r="O919" s="116"/>
      <c r="P919" s="116"/>
      <c r="Q919" s="116"/>
      <c r="R919" s="116"/>
      <c r="S919" s="116"/>
      <c r="T919" s="116"/>
      <c r="U919" s="116"/>
      <c r="V919" s="116"/>
      <c r="W919" s="116"/>
      <c r="X919" s="116"/>
      <c r="Y919" s="116"/>
      <c r="Z919" s="116"/>
      <c r="AA919" s="116"/>
      <c r="AB919" s="116"/>
      <c r="AC919" s="116"/>
    </row>
    <row r="920" spans="1:29" ht="14.25" customHeight="1" x14ac:dyDescent="0.2">
      <c r="A920" s="116"/>
      <c r="B920" s="116"/>
      <c r="C920" s="116"/>
      <c r="D920" s="116"/>
      <c r="E920" s="116"/>
      <c r="F920" s="116"/>
      <c r="G920" s="116"/>
      <c r="H920" s="117"/>
      <c r="I920" s="116"/>
      <c r="J920" s="116"/>
      <c r="K920" s="116"/>
      <c r="L920" s="116"/>
      <c r="M920" s="116"/>
      <c r="N920" s="116"/>
      <c r="O920" s="116"/>
      <c r="P920" s="116"/>
      <c r="Q920" s="116"/>
      <c r="R920" s="116"/>
      <c r="S920" s="116"/>
      <c r="T920" s="116"/>
      <c r="U920" s="116"/>
      <c r="V920" s="116"/>
      <c r="W920" s="116"/>
      <c r="X920" s="116"/>
      <c r="Y920" s="116"/>
      <c r="Z920" s="116"/>
      <c r="AA920" s="116"/>
      <c r="AB920" s="116"/>
      <c r="AC920" s="116"/>
    </row>
    <row r="921" spans="1:29" ht="14.25" customHeight="1" x14ac:dyDescent="0.2">
      <c r="A921" s="116"/>
      <c r="B921" s="116"/>
      <c r="C921" s="116"/>
      <c r="D921" s="116"/>
      <c r="E921" s="116"/>
      <c r="F921" s="116"/>
      <c r="G921" s="116"/>
      <c r="H921" s="117"/>
      <c r="I921" s="116"/>
      <c r="J921" s="116"/>
      <c r="K921" s="116"/>
      <c r="L921" s="116"/>
      <c r="M921" s="116"/>
      <c r="N921" s="116"/>
      <c r="O921" s="116"/>
      <c r="P921" s="116"/>
      <c r="Q921" s="116"/>
      <c r="R921" s="116"/>
      <c r="S921" s="116"/>
      <c r="T921" s="116"/>
      <c r="U921" s="116"/>
      <c r="V921" s="116"/>
      <c r="W921" s="116"/>
      <c r="X921" s="116"/>
      <c r="Y921" s="116"/>
      <c r="Z921" s="116"/>
      <c r="AA921" s="116"/>
      <c r="AB921" s="116"/>
      <c r="AC921" s="116"/>
    </row>
    <row r="922" spans="1:29" ht="14.25" customHeight="1" x14ac:dyDescent="0.2">
      <c r="A922" s="116"/>
      <c r="B922" s="116"/>
      <c r="C922" s="116"/>
      <c r="D922" s="116"/>
      <c r="E922" s="116"/>
      <c r="F922" s="116"/>
      <c r="G922" s="116"/>
      <c r="H922" s="117"/>
      <c r="I922" s="116"/>
      <c r="J922" s="116"/>
      <c r="K922" s="116"/>
      <c r="L922" s="116"/>
      <c r="M922" s="116"/>
      <c r="N922" s="116"/>
      <c r="O922" s="116"/>
      <c r="P922" s="116"/>
      <c r="Q922" s="116"/>
      <c r="R922" s="116"/>
      <c r="S922" s="116"/>
      <c r="T922" s="116"/>
      <c r="U922" s="116"/>
      <c r="V922" s="116"/>
      <c r="W922" s="116"/>
      <c r="X922" s="116"/>
      <c r="Y922" s="116"/>
      <c r="Z922" s="116"/>
      <c r="AA922" s="116"/>
      <c r="AB922" s="116"/>
      <c r="AC922" s="116"/>
    </row>
    <row r="923" spans="1:29" ht="14.25" customHeight="1" x14ac:dyDescent="0.2">
      <c r="A923" s="116"/>
      <c r="B923" s="116"/>
      <c r="C923" s="116"/>
      <c r="D923" s="116"/>
      <c r="E923" s="116"/>
      <c r="F923" s="116"/>
      <c r="G923" s="116"/>
      <c r="H923" s="117"/>
      <c r="I923" s="116"/>
      <c r="J923" s="116"/>
      <c r="K923" s="116"/>
      <c r="L923" s="116"/>
      <c r="M923" s="116"/>
      <c r="N923" s="116"/>
      <c r="O923" s="116"/>
      <c r="P923" s="116"/>
      <c r="Q923" s="116"/>
      <c r="R923" s="116"/>
      <c r="S923" s="116"/>
      <c r="T923" s="116"/>
      <c r="U923" s="116"/>
      <c r="V923" s="116"/>
      <c r="W923" s="116"/>
      <c r="X923" s="116"/>
      <c r="Y923" s="116"/>
      <c r="Z923" s="116"/>
      <c r="AA923" s="116"/>
      <c r="AB923" s="116"/>
      <c r="AC923" s="116"/>
    </row>
    <row r="924" spans="1:29" ht="14.25" customHeight="1" x14ac:dyDescent="0.2">
      <c r="A924" s="116"/>
      <c r="B924" s="116"/>
      <c r="C924" s="116"/>
      <c r="D924" s="116"/>
      <c r="E924" s="116"/>
      <c r="F924" s="116"/>
      <c r="G924" s="116"/>
      <c r="H924" s="117"/>
      <c r="I924" s="116"/>
      <c r="J924" s="116"/>
      <c r="K924" s="116"/>
      <c r="L924" s="116"/>
      <c r="M924" s="116"/>
      <c r="N924" s="116"/>
      <c r="O924" s="116"/>
      <c r="P924" s="116"/>
      <c r="Q924" s="116"/>
      <c r="R924" s="116"/>
      <c r="S924" s="116"/>
      <c r="T924" s="116"/>
      <c r="U924" s="116"/>
      <c r="V924" s="116"/>
      <c r="W924" s="116"/>
      <c r="X924" s="116"/>
      <c r="Y924" s="116"/>
      <c r="Z924" s="116"/>
      <c r="AA924" s="116"/>
      <c r="AB924" s="116"/>
      <c r="AC924" s="116"/>
    </row>
    <row r="925" spans="1:29" ht="14.25" customHeight="1" x14ac:dyDescent="0.2">
      <c r="A925" s="116"/>
      <c r="B925" s="116"/>
      <c r="C925" s="116"/>
      <c r="D925" s="116"/>
      <c r="E925" s="116"/>
      <c r="F925" s="116"/>
      <c r="G925" s="116"/>
      <c r="H925" s="117"/>
      <c r="I925" s="116"/>
      <c r="J925" s="116"/>
      <c r="K925" s="116"/>
      <c r="L925" s="116"/>
      <c r="M925" s="116"/>
      <c r="N925" s="116"/>
      <c r="O925" s="116"/>
      <c r="P925" s="116"/>
      <c r="Q925" s="116"/>
      <c r="R925" s="116"/>
      <c r="S925" s="116"/>
      <c r="T925" s="116"/>
      <c r="U925" s="116"/>
      <c r="V925" s="116"/>
      <c r="W925" s="116"/>
      <c r="X925" s="116"/>
      <c r="Y925" s="116"/>
      <c r="Z925" s="116"/>
      <c r="AA925" s="116"/>
      <c r="AB925" s="116"/>
      <c r="AC925" s="116"/>
    </row>
    <row r="926" spans="1:29" ht="14.25" customHeight="1" x14ac:dyDescent="0.2">
      <c r="A926" s="116"/>
      <c r="B926" s="116"/>
      <c r="C926" s="116"/>
      <c r="D926" s="116"/>
      <c r="E926" s="116"/>
      <c r="F926" s="116"/>
      <c r="G926" s="116"/>
      <c r="H926" s="117"/>
      <c r="I926" s="116"/>
      <c r="J926" s="116"/>
      <c r="K926" s="116"/>
      <c r="L926" s="116"/>
      <c r="M926" s="116"/>
      <c r="N926" s="116"/>
      <c r="O926" s="116"/>
      <c r="P926" s="116"/>
      <c r="Q926" s="116"/>
      <c r="R926" s="116"/>
      <c r="S926" s="116"/>
      <c r="T926" s="116"/>
      <c r="U926" s="116"/>
      <c r="V926" s="116"/>
      <c r="W926" s="116"/>
      <c r="X926" s="116"/>
      <c r="Y926" s="116"/>
      <c r="Z926" s="116"/>
      <c r="AA926" s="116"/>
      <c r="AB926" s="116"/>
      <c r="AC926" s="116"/>
    </row>
    <row r="927" spans="1:29" ht="14.25" customHeight="1" x14ac:dyDescent="0.2">
      <c r="A927" s="116"/>
      <c r="B927" s="116"/>
      <c r="C927" s="116"/>
      <c r="D927" s="116"/>
      <c r="E927" s="116"/>
      <c r="F927" s="116"/>
      <c r="G927" s="116"/>
      <c r="H927" s="117"/>
      <c r="I927" s="116"/>
      <c r="J927" s="116"/>
      <c r="K927" s="116"/>
      <c r="L927" s="116"/>
      <c r="M927" s="116"/>
      <c r="N927" s="116"/>
      <c r="O927" s="116"/>
      <c r="P927" s="116"/>
      <c r="Q927" s="116"/>
      <c r="R927" s="116"/>
      <c r="S927" s="116"/>
      <c r="T927" s="116"/>
      <c r="U927" s="116"/>
      <c r="V927" s="116"/>
      <c r="W927" s="116"/>
      <c r="X927" s="116"/>
      <c r="Y927" s="116"/>
      <c r="Z927" s="116"/>
      <c r="AA927" s="116"/>
      <c r="AB927" s="116"/>
      <c r="AC927" s="116"/>
    </row>
    <row r="928" spans="1:29" ht="14.25" customHeight="1" x14ac:dyDescent="0.2">
      <c r="A928" s="116"/>
      <c r="B928" s="116"/>
      <c r="C928" s="116"/>
      <c r="D928" s="116"/>
      <c r="E928" s="116"/>
      <c r="F928" s="116"/>
      <c r="G928" s="116"/>
      <c r="H928" s="117"/>
      <c r="I928" s="116"/>
      <c r="J928" s="116"/>
      <c r="K928" s="116"/>
      <c r="L928" s="116"/>
      <c r="M928" s="116"/>
      <c r="N928" s="116"/>
      <c r="O928" s="116"/>
      <c r="P928" s="116"/>
      <c r="Q928" s="116"/>
      <c r="R928" s="116"/>
      <c r="S928" s="116"/>
      <c r="T928" s="116"/>
      <c r="U928" s="116"/>
      <c r="V928" s="116"/>
      <c r="W928" s="116"/>
      <c r="X928" s="116"/>
      <c r="Y928" s="116"/>
      <c r="Z928" s="116"/>
      <c r="AA928" s="116"/>
      <c r="AB928" s="116"/>
      <c r="AC928" s="116"/>
    </row>
    <row r="929" spans="1:29" ht="14.25" customHeight="1" x14ac:dyDescent="0.2">
      <c r="A929" s="116"/>
      <c r="B929" s="116"/>
      <c r="C929" s="116"/>
      <c r="D929" s="116"/>
      <c r="E929" s="116"/>
      <c r="F929" s="116"/>
      <c r="G929" s="116"/>
      <c r="H929" s="117"/>
      <c r="I929" s="116"/>
      <c r="J929" s="116"/>
      <c r="K929" s="116"/>
      <c r="L929" s="116"/>
      <c r="M929" s="116"/>
      <c r="N929" s="116"/>
      <c r="O929" s="116"/>
      <c r="P929" s="116"/>
      <c r="Q929" s="116"/>
      <c r="R929" s="116"/>
      <c r="S929" s="116"/>
      <c r="T929" s="116"/>
      <c r="U929" s="116"/>
      <c r="V929" s="116"/>
      <c r="W929" s="116"/>
      <c r="X929" s="116"/>
      <c r="Y929" s="116"/>
      <c r="Z929" s="116"/>
      <c r="AA929" s="116"/>
      <c r="AB929" s="116"/>
      <c r="AC929" s="116"/>
    </row>
    <row r="930" spans="1:29" ht="14.25" customHeight="1" x14ac:dyDescent="0.2">
      <c r="A930" s="116"/>
      <c r="B930" s="116"/>
      <c r="C930" s="116"/>
      <c r="D930" s="116"/>
      <c r="E930" s="116"/>
      <c r="F930" s="116"/>
      <c r="G930" s="116"/>
      <c r="H930" s="117"/>
      <c r="I930" s="116"/>
      <c r="J930" s="116"/>
      <c r="K930" s="116"/>
      <c r="L930" s="116"/>
      <c r="M930" s="116"/>
      <c r="N930" s="116"/>
      <c r="O930" s="116"/>
      <c r="P930" s="116"/>
      <c r="Q930" s="116"/>
      <c r="R930" s="116"/>
      <c r="S930" s="116"/>
      <c r="T930" s="116"/>
      <c r="U930" s="116"/>
      <c r="V930" s="116"/>
      <c r="W930" s="116"/>
      <c r="X930" s="116"/>
      <c r="Y930" s="116"/>
      <c r="Z930" s="116"/>
      <c r="AA930" s="116"/>
      <c r="AB930" s="116"/>
      <c r="AC930" s="116"/>
    </row>
    <row r="931" spans="1:29" ht="14.25" customHeight="1" x14ac:dyDescent="0.2">
      <c r="A931" s="116"/>
      <c r="B931" s="116"/>
      <c r="C931" s="116"/>
      <c r="D931" s="116"/>
      <c r="E931" s="116"/>
      <c r="F931" s="116"/>
      <c r="G931" s="116"/>
      <c r="H931" s="117"/>
      <c r="I931" s="116"/>
      <c r="J931" s="116"/>
      <c r="K931" s="116"/>
      <c r="L931" s="116"/>
      <c r="M931" s="116"/>
      <c r="N931" s="116"/>
      <c r="O931" s="116"/>
      <c r="P931" s="116"/>
      <c r="Q931" s="116"/>
      <c r="R931" s="116"/>
      <c r="S931" s="116"/>
      <c r="T931" s="116"/>
      <c r="U931" s="116"/>
      <c r="V931" s="116"/>
      <c r="W931" s="116"/>
      <c r="X931" s="116"/>
      <c r="Y931" s="116"/>
      <c r="Z931" s="116"/>
      <c r="AA931" s="116"/>
      <c r="AB931" s="116"/>
      <c r="AC931" s="116"/>
    </row>
    <row r="932" spans="1:29" ht="14.25" customHeight="1" x14ac:dyDescent="0.2">
      <c r="A932" s="116"/>
      <c r="B932" s="116"/>
      <c r="C932" s="116"/>
      <c r="D932" s="116"/>
      <c r="E932" s="116"/>
      <c r="F932" s="116"/>
      <c r="G932" s="116"/>
      <c r="H932" s="117"/>
      <c r="I932" s="116"/>
      <c r="J932" s="116"/>
      <c r="K932" s="116"/>
      <c r="L932" s="116"/>
      <c r="M932" s="116"/>
      <c r="N932" s="116"/>
      <c r="O932" s="116"/>
      <c r="P932" s="116"/>
      <c r="Q932" s="116"/>
      <c r="R932" s="116"/>
      <c r="S932" s="116"/>
      <c r="T932" s="116"/>
      <c r="U932" s="116"/>
      <c r="V932" s="116"/>
      <c r="W932" s="116"/>
      <c r="X932" s="116"/>
      <c r="Y932" s="116"/>
      <c r="Z932" s="116"/>
      <c r="AA932" s="116"/>
      <c r="AB932" s="116"/>
      <c r="AC932" s="116"/>
    </row>
    <row r="933" spans="1:29" ht="14.25" customHeight="1" x14ac:dyDescent="0.2">
      <c r="A933" s="116"/>
      <c r="B933" s="116"/>
      <c r="C933" s="116"/>
      <c r="D933" s="116"/>
      <c r="E933" s="116"/>
      <c r="F933" s="116"/>
      <c r="G933" s="116"/>
      <c r="H933" s="117"/>
      <c r="I933" s="116"/>
      <c r="J933" s="116"/>
      <c r="K933" s="116"/>
      <c r="L933" s="116"/>
      <c r="M933" s="116"/>
      <c r="N933" s="116"/>
      <c r="O933" s="116"/>
      <c r="P933" s="116"/>
      <c r="Q933" s="116"/>
      <c r="R933" s="116"/>
      <c r="S933" s="116"/>
      <c r="T933" s="116"/>
      <c r="U933" s="116"/>
      <c r="V933" s="116"/>
      <c r="W933" s="116"/>
      <c r="X933" s="116"/>
      <c r="Y933" s="116"/>
      <c r="Z933" s="116"/>
      <c r="AA933" s="116"/>
      <c r="AB933" s="116"/>
      <c r="AC933" s="116"/>
    </row>
    <row r="934" spans="1:29" ht="14.25" customHeight="1" x14ac:dyDescent="0.2">
      <c r="A934" s="116"/>
      <c r="B934" s="116"/>
      <c r="C934" s="116"/>
      <c r="D934" s="116"/>
      <c r="E934" s="116"/>
      <c r="F934" s="116"/>
      <c r="G934" s="116"/>
      <c r="H934" s="117"/>
      <c r="I934" s="116"/>
      <c r="J934" s="116"/>
      <c r="K934" s="116"/>
      <c r="L934" s="116"/>
      <c r="M934" s="116"/>
      <c r="N934" s="116"/>
      <c r="O934" s="116"/>
      <c r="P934" s="116"/>
      <c r="Q934" s="116"/>
      <c r="R934" s="116"/>
      <c r="S934" s="116"/>
      <c r="T934" s="116"/>
      <c r="U934" s="116"/>
      <c r="V934" s="116"/>
      <c r="W934" s="116"/>
      <c r="X934" s="116"/>
      <c r="Y934" s="116"/>
      <c r="Z934" s="116"/>
      <c r="AA934" s="116"/>
      <c r="AB934" s="116"/>
      <c r="AC934" s="116"/>
    </row>
    <row r="935" spans="1:29" ht="14.25" customHeight="1" x14ac:dyDescent="0.2">
      <c r="A935" s="116"/>
      <c r="B935" s="116"/>
      <c r="C935" s="116"/>
      <c r="D935" s="116"/>
      <c r="E935" s="116"/>
      <c r="F935" s="116"/>
      <c r="G935" s="116"/>
      <c r="H935" s="117"/>
      <c r="I935" s="116"/>
      <c r="J935" s="116"/>
      <c r="K935" s="116"/>
      <c r="L935" s="116"/>
      <c r="M935" s="116"/>
      <c r="N935" s="116"/>
      <c r="O935" s="116"/>
      <c r="P935" s="116"/>
      <c r="Q935" s="116"/>
      <c r="R935" s="116"/>
      <c r="S935" s="116"/>
      <c r="T935" s="116"/>
      <c r="U935" s="116"/>
      <c r="V935" s="116"/>
      <c r="W935" s="116"/>
      <c r="X935" s="116"/>
      <c r="Y935" s="116"/>
      <c r="Z935" s="116"/>
      <c r="AA935" s="116"/>
      <c r="AB935" s="116"/>
      <c r="AC935" s="116"/>
    </row>
    <row r="936" spans="1:29" ht="14.25" customHeight="1" x14ac:dyDescent="0.2">
      <c r="A936" s="116"/>
      <c r="B936" s="116"/>
      <c r="C936" s="116"/>
      <c r="D936" s="116"/>
      <c r="E936" s="116"/>
      <c r="F936" s="116"/>
      <c r="G936" s="116"/>
      <c r="H936" s="117"/>
      <c r="I936" s="116"/>
      <c r="J936" s="116"/>
      <c r="K936" s="116"/>
      <c r="L936" s="116"/>
      <c r="M936" s="116"/>
      <c r="N936" s="116"/>
      <c r="O936" s="116"/>
      <c r="P936" s="116"/>
      <c r="Q936" s="116"/>
      <c r="R936" s="116"/>
      <c r="S936" s="116"/>
      <c r="T936" s="116"/>
      <c r="U936" s="116"/>
      <c r="V936" s="116"/>
      <c r="W936" s="116"/>
      <c r="X936" s="116"/>
      <c r="Y936" s="116"/>
      <c r="Z936" s="116"/>
      <c r="AA936" s="116"/>
      <c r="AB936" s="116"/>
      <c r="AC936" s="116"/>
    </row>
    <row r="937" spans="1:29" ht="14.25" customHeight="1" x14ac:dyDescent="0.2">
      <c r="A937" s="116"/>
      <c r="B937" s="116"/>
      <c r="C937" s="116"/>
      <c r="D937" s="116"/>
      <c r="E937" s="116"/>
      <c r="F937" s="116"/>
      <c r="G937" s="116"/>
      <c r="H937" s="117"/>
      <c r="I937" s="116"/>
      <c r="J937" s="116"/>
      <c r="K937" s="116"/>
      <c r="L937" s="116"/>
      <c r="M937" s="116"/>
      <c r="N937" s="116"/>
      <c r="O937" s="116"/>
      <c r="P937" s="116"/>
      <c r="Q937" s="116"/>
      <c r="R937" s="116"/>
      <c r="S937" s="116"/>
      <c r="T937" s="116"/>
      <c r="U937" s="116"/>
      <c r="V937" s="116"/>
      <c r="W937" s="116"/>
      <c r="X937" s="116"/>
      <c r="Y937" s="116"/>
      <c r="Z937" s="116"/>
      <c r="AA937" s="116"/>
      <c r="AB937" s="116"/>
      <c r="AC937" s="116"/>
    </row>
    <row r="938" spans="1:29" ht="14.25" customHeight="1" x14ac:dyDescent="0.2">
      <c r="A938" s="116"/>
      <c r="B938" s="116"/>
      <c r="C938" s="116"/>
      <c r="D938" s="116"/>
      <c r="E938" s="116"/>
      <c r="F938" s="116"/>
      <c r="G938" s="116"/>
      <c r="H938" s="117"/>
      <c r="I938" s="116"/>
      <c r="J938" s="116"/>
      <c r="K938" s="116"/>
      <c r="L938" s="116"/>
      <c r="M938" s="116"/>
      <c r="N938" s="116"/>
      <c r="O938" s="116"/>
      <c r="P938" s="116"/>
      <c r="Q938" s="116"/>
      <c r="R938" s="116"/>
      <c r="S938" s="116"/>
      <c r="T938" s="116"/>
      <c r="U938" s="116"/>
      <c r="V938" s="116"/>
      <c r="W938" s="116"/>
      <c r="X938" s="116"/>
      <c r="Y938" s="116"/>
      <c r="Z938" s="116"/>
      <c r="AA938" s="116"/>
      <c r="AB938" s="116"/>
      <c r="AC938" s="116"/>
    </row>
    <row r="939" spans="1:29" ht="14.25" customHeight="1" x14ac:dyDescent="0.2">
      <c r="A939" s="116"/>
      <c r="B939" s="116"/>
      <c r="C939" s="116"/>
      <c r="D939" s="116"/>
      <c r="E939" s="116"/>
      <c r="F939" s="116"/>
      <c r="G939" s="116"/>
      <c r="H939" s="117"/>
      <c r="I939" s="116"/>
      <c r="J939" s="116"/>
      <c r="K939" s="116"/>
      <c r="L939" s="116"/>
      <c r="M939" s="116"/>
      <c r="N939" s="116"/>
      <c r="O939" s="116"/>
      <c r="P939" s="116"/>
      <c r="Q939" s="116"/>
      <c r="R939" s="116"/>
      <c r="S939" s="116"/>
      <c r="T939" s="116"/>
      <c r="U939" s="116"/>
      <c r="V939" s="116"/>
      <c r="W939" s="116"/>
      <c r="X939" s="116"/>
      <c r="Y939" s="116"/>
      <c r="Z939" s="116"/>
      <c r="AA939" s="116"/>
      <c r="AB939" s="116"/>
      <c r="AC939" s="116"/>
    </row>
    <row r="940" spans="1:29" ht="14.25" customHeight="1" x14ac:dyDescent="0.2">
      <c r="A940" s="116"/>
      <c r="B940" s="116"/>
      <c r="C940" s="116"/>
      <c r="D940" s="116"/>
      <c r="E940" s="116"/>
      <c r="F940" s="116"/>
      <c r="G940" s="116"/>
      <c r="H940" s="117"/>
      <c r="I940" s="116"/>
      <c r="J940" s="116"/>
      <c r="K940" s="116"/>
      <c r="L940" s="116"/>
      <c r="M940" s="116"/>
      <c r="N940" s="116"/>
      <c r="O940" s="116"/>
      <c r="P940" s="116"/>
      <c r="Q940" s="116"/>
      <c r="R940" s="116"/>
      <c r="S940" s="116"/>
      <c r="T940" s="116"/>
      <c r="U940" s="116"/>
      <c r="V940" s="116"/>
      <c r="W940" s="116"/>
      <c r="X940" s="116"/>
      <c r="Y940" s="116"/>
      <c r="Z940" s="116"/>
      <c r="AA940" s="116"/>
      <c r="AB940" s="116"/>
      <c r="AC940" s="116"/>
    </row>
    <row r="941" spans="1:29" ht="14.25" customHeight="1" x14ac:dyDescent="0.2">
      <c r="A941" s="116"/>
      <c r="B941" s="116"/>
      <c r="C941" s="116"/>
      <c r="D941" s="116"/>
      <c r="E941" s="116"/>
      <c r="F941" s="116"/>
      <c r="G941" s="116"/>
      <c r="H941" s="117"/>
      <c r="I941" s="116"/>
      <c r="J941" s="116"/>
      <c r="K941" s="116"/>
      <c r="L941" s="116"/>
      <c r="M941" s="116"/>
      <c r="N941" s="116"/>
      <c r="O941" s="116"/>
      <c r="P941" s="116"/>
      <c r="Q941" s="116"/>
      <c r="R941" s="116"/>
      <c r="S941" s="116"/>
      <c r="T941" s="116"/>
      <c r="U941" s="116"/>
      <c r="V941" s="116"/>
      <c r="W941" s="116"/>
      <c r="X941" s="116"/>
      <c r="Y941" s="116"/>
      <c r="Z941" s="116"/>
      <c r="AA941" s="116"/>
      <c r="AB941" s="116"/>
      <c r="AC941" s="116"/>
    </row>
    <row r="942" spans="1:29" ht="14.25" customHeight="1" x14ac:dyDescent="0.2">
      <c r="A942" s="116"/>
      <c r="B942" s="116"/>
      <c r="C942" s="116"/>
      <c r="D942" s="116"/>
      <c r="E942" s="116"/>
      <c r="F942" s="116"/>
      <c r="G942" s="116"/>
      <c r="H942" s="117"/>
      <c r="I942" s="116"/>
      <c r="J942" s="116"/>
      <c r="K942" s="116"/>
      <c r="L942" s="116"/>
      <c r="M942" s="116"/>
      <c r="N942" s="116"/>
      <c r="O942" s="116"/>
      <c r="P942" s="116"/>
      <c r="Q942" s="116"/>
      <c r="R942" s="116"/>
      <c r="S942" s="116"/>
      <c r="T942" s="116"/>
      <c r="U942" s="116"/>
      <c r="V942" s="116"/>
      <c r="W942" s="116"/>
      <c r="X942" s="116"/>
      <c r="Y942" s="116"/>
      <c r="Z942" s="116"/>
      <c r="AA942" s="116"/>
      <c r="AB942" s="116"/>
      <c r="AC942" s="116"/>
    </row>
    <row r="943" spans="1:29" ht="14.25" customHeight="1" x14ac:dyDescent="0.2">
      <c r="A943" s="116"/>
      <c r="B943" s="116"/>
      <c r="C943" s="116"/>
      <c r="D943" s="116"/>
      <c r="E943" s="116"/>
      <c r="F943" s="116"/>
      <c r="G943" s="116"/>
      <c r="H943" s="117"/>
      <c r="I943" s="116"/>
      <c r="J943" s="116"/>
      <c r="K943" s="116"/>
      <c r="L943" s="116"/>
      <c r="M943" s="116"/>
      <c r="N943" s="116"/>
      <c r="O943" s="116"/>
      <c r="P943" s="116"/>
      <c r="Q943" s="116"/>
      <c r="R943" s="116"/>
      <c r="S943" s="116"/>
      <c r="T943" s="116"/>
      <c r="U943" s="116"/>
      <c r="V943" s="116"/>
      <c r="W943" s="116"/>
      <c r="X943" s="116"/>
      <c r="Y943" s="116"/>
      <c r="Z943" s="116"/>
      <c r="AA943" s="116"/>
      <c r="AB943" s="116"/>
      <c r="AC943" s="116"/>
    </row>
    <row r="944" spans="1:29" ht="14.25" customHeight="1" x14ac:dyDescent="0.2">
      <c r="A944" s="116"/>
      <c r="B944" s="116"/>
      <c r="C944" s="116"/>
      <c r="D944" s="116"/>
      <c r="E944" s="116"/>
      <c r="F944" s="116"/>
      <c r="G944" s="116"/>
      <c r="H944" s="117"/>
      <c r="I944" s="116"/>
      <c r="J944" s="116"/>
      <c r="K944" s="116"/>
      <c r="L944" s="116"/>
      <c r="M944" s="116"/>
      <c r="N944" s="116"/>
      <c r="O944" s="116"/>
      <c r="P944" s="116"/>
      <c r="Q944" s="116"/>
      <c r="R944" s="116"/>
      <c r="S944" s="116"/>
      <c r="T944" s="116"/>
      <c r="U944" s="116"/>
      <c r="V944" s="116"/>
      <c r="W944" s="116"/>
      <c r="X944" s="116"/>
      <c r="Y944" s="116"/>
      <c r="Z944" s="116"/>
      <c r="AA944" s="116"/>
      <c r="AB944" s="116"/>
      <c r="AC944" s="116"/>
    </row>
    <row r="945" spans="1:29" ht="14.25" customHeight="1" x14ac:dyDescent="0.2">
      <c r="A945" s="116"/>
      <c r="B945" s="116"/>
      <c r="C945" s="116"/>
      <c r="D945" s="116"/>
      <c r="E945" s="116"/>
      <c r="F945" s="116"/>
      <c r="G945" s="116"/>
      <c r="H945" s="117"/>
      <c r="I945" s="116"/>
      <c r="J945" s="116"/>
      <c r="K945" s="116"/>
      <c r="L945" s="116"/>
      <c r="M945" s="116"/>
      <c r="N945" s="116"/>
      <c r="O945" s="116"/>
      <c r="P945" s="116"/>
      <c r="Q945" s="116"/>
      <c r="R945" s="116"/>
      <c r="S945" s="116"/>
      <c r="T945" s="116"/>
      <c r="U945" s="116"/>
      <c r="V945" s="116"/>
      <c r="W945" s="116"/>
      <c r="X945" s="116"/>
      <c r="Y945" s="116"/>
      <c r="Z945" s="116"/>
      <c r="AA945" s="116"/>
      <c r="AB945" s="116"/>
      <c r="AC945" s="116"/>
    </row>
    <row r="946" spans="1:29" ht="14.25" customHeight="1" x14ac:dyDescent="0.2">
      <c r="A946" s="116"/>
      <c r="B946" s="116"/>
      <c r="C946" s="116"/>
      <c r="D946" s="116"/>
      <c r="E946" s="116"/>
      <c r="F946" s="116"/>
      <c r="G946" s="116"/>
      <c r="H946" s="117"/>
      <c r="I946" s="116"/>
      <c r="J946" s="116"/>
      <c r="K946" s="116"/>
      <c r="L946" s="116"/>
      <c r="M946" s="116"/>
      <c r="N946" s="116"/>
      <c r="O946" s="116"/>
      <c r="P946" s="116"/>
      <c r="Q946" s="116"/>
      <c r="R946" s="116"/>
      <c r="S946" s="116"/>
      <c r="T946" s="116"/>
      <c r="U946" s="116"/>
      <c r="V946" s="116"/>
      <c r="W946" s="116"/>
      <c r="X946" s="116"/>
      <c r="Y946" s="116"/>
      <c r="Z946" s="116"/>
      <c r="AA946" s="116"/>
      <c r="AB946" s="116"/>
      <c r="AC946" s="116"/>
    </row>
    <row r="947" spans="1:29" ht="14.25" customHeight="1" x14ac:dyDescent="0.2">
      <c r="A947" s="116"/>
      <c r="B947" s="116"/>
      <c r="C947" s="116"/>
      <c r="D947" s="116"/>
      <c r="E947" s="116"/>
      <c r="F947" s="116"/>
      <c r="G947" s="116"/>
      <c r="H947" s="117"/>
      <c r="I947" s="116"/>
      <c r="J947" s="116"/>
      <c r="K947" s="116"/>
      <c r="L947" s="116"/>
      <c r="M947" s="116"/>
      <c r="N947" s="116"/>
      <c r="O947" s="116"/>
      <c r="P947" s="116"/>
      <c r="Q947" s="116"/>
      <c r="R947" s="116"/>
      <c r="S947" s="116"/>
      <c r="T947" s="116"/>
      <c r="U947" s="116"/>
      <c r="V947" s="116"/>
      <c r="W947" s="116"/>
      <c r="X947" s="116"/>
      <c r="Y947" s="116"/>
      <c r="Z947" s="116"/>
      <c r="AA947" s="116"/>
      <c r="AB947" s="116"/>
      <c r="AC947" s="116"/>
    </row>
    <row r="948" spans="1:29" ht="14.25" customHeight="1" x14ac:dyDescent="0.2">
      <c r="A948" s="116"/>
      <c r="B948" s="116"/>
      <c r="C948" s="116"/>
      <c r="D948" s="116"/>
      <c r="E948" s="116"/>
      <c r="F948" s="116"/>
      <c r="G948" s="116"/>
      <c r="H948" s="117"/>
      <c r="I948" s="116"/>
      <c r="J948" s="116"/>
      <c r="K948" s="116"/>
      <c r="L948" s="116"/>
      <c r="M948" s="116"/>
      <c r="N948" s="116"/>
      <c r="O948" s="116"/>
      <c r="P948" s="116"/>
      <c r="Q948" s="116"/>
      <c r="R948" s="116"/>
      <c r="S948" s="116"/>
      <c r="T948" s="116"/>
      <c r="U948" s="116"/>
      <c r="V948" s="116"/>
      <c r="W948" s="116"/>
      <c r="X948" s="116"/>
      <c r="Y948" s="116"/>
      <c r="Z948" s="116"/>
      <c r="AA948" s="116"/>
      <c r="AB948" s="116"/>
      <c r="AC948" s="116"/>
    </row>
    <row r="949" spans="1:29" ht="14.25" customHeight="1" x14ac:dyDescent="0.2">
      <c r="A949" s="116"/>
      <c r="B949" s="116"/>
      <c r="C949" s="116"/>
      <c r="D949" s="116"/>
      <c r="E949" s="116"/>
      <c r="F949" s="116"/>
      <c r="G949" s="116"/>
      <c r="H949" s="117"/>
      <c r="I949" s="116"/>
      <c r="J949" s="116"/>
      <c r="K949" s="116"/>
      <c r="L949" s="116"/>
      <c r="M949" s="116"/>
      <c r="N949" s="116"/>
      <c r="O949" s="116"/>
      <c r="P949" s="116"/>
      <c r="Q949" s="116"/>
      <c r="R949" s="116"/>
      <c r="S949" s="116"/>
      <c r="T949" s="116"/>
      <c r="U949" s="116"/>
      <c r="V949" s="116"/>
      <c r="W949" s="116"/>
      <c r="X949" s="116"/>
      <c r="Y949" s="116"/>
      <c r="Z949" s="116"/>
      <c r="AA949" s="116"/>
      <c r="AB949" s="116"/>
      <c r="AC949" s="116"/>
    </row>
    <row r="950" spans="1:29" ht="14.25" customHeight="1" x14ac:dyDescent="0.2">
      <c r="A950" s="116"/>
      <c r="B950" s="116"/>
      <c r="C950" s="116"/>
      <c r="D950" s="116"/>
      <c r="E950" s="116"/>
      <c r="F950" s="116"/>
      <c r="G950" s="116"/>
      <c r="H950" s="117"/>
      <c r="I950" s="116"/>
      <c r="J950" s="116"/>
      <c r="K950" s="116"/>
      <c r="L950" s="116"/>
      <c r="M950" s="116"/>
      <c r="N950" s="116"/>
      <c r="O950" s="116"/>
      <c r="P950" s="116"/>
      <c r="Q950" s="116"/>
      <c r="R950" s="116"/>
      <c r="S950" s="116"/>
      <c r="T950" s="116"/>
      <c r="U950" s="116"/>
      <c r="V950" s="116"/>
      <c r="W950" s="116"/>
      <c r="X950" s="116"/>
      <c r="Y950" s="116"/>
      <c r="Z950" s="116"/>
      <c r="AA950" s="116"/>
      <c r="AB950" s="116"/>
      <c r="AC950" s="116"/>
    </row>
    <row r="951" spans="1:29" ht="14.25" customHeight="1" x14ac:dyDescent="0.2">
      <c r="A951" s="116"/>
      <c r="B951" s="116"/>
      <c r="C951" s="116"/>
      <c r="D951" s="116"/>
      <c r="E951" s="116"/>
      <c r="F951" s="116"/>
      <c r="G951" s="116"/>
      <c r="H951" s="117"/>
      <c r="I951" s="116"/>
      <c r="J951" s="116"/>
      <c r="K951" s="116"/>
      <c r="L951" s="116"/>
      <c r="M951" s="116"/>
      <c r="N951" s="116"/>
      <c r="O951" s="116"/>
      <c r="P951" s="116"/>
      <c r="Q951" s="116"/>
      <c r="R951" s="116"/>
      <c r="S951" s="116"/>
      <c r="T951" s="116"/>
      <c r="U951" s="116"/>
      <c r="V951" s="116"/>
      <c r="W951" s="116"/>
      <c r="X951" s="116"/>
      <c r="Y951" s="116"/>
      <c r="Z951" s="116"/>
      <c r="AA951" s="116"/>
      <c r="AB951" s="116"/>
      <c r="AC951" s="116"/>
    </row>
    <row r="952" spans="1:29" ht="14.25" customHeight="1" x14ac:dyDescent="0.2">
      <c r="A952" s="116"/>
      <c r="B952" s="116"/>
      <c r="C952" s="116"/>
      <c r="D952" s="116"/>
      <c r="E952" s="116"/>
      <c r="F952" s="116"/>
      <c r="G952" s="116"/>
      <c r="H952" s="117"/>
      <c r="I952" s="116"/>
      <c r="J952" s="116"/>
      <c r="K952" s="116"/>
      <c r="L952" s="116"/>
      <c r="M952" s="116"/>
      <c r="N952" s="116"/>
      <c r="O952" s="116"/>
      <c r="P952" s="116"/>
      <c r="Q952" s="116"/>
      <c r="R952" s="116"/>
      <c r="S952" s="116"/>
      <c r="T952" s="116"/>
      <c r="U952" s="116"/>
      <c r="V952" s="116"/>
      <c r="W952" s="116"/>
      <c r="X952" s="116"/>
      <c r="Y952" s="116"/>
      <c r="Z952" s="116"/>
      <c r="AA952" s="116"/>
      <c r="AB952" s="116"/>
      <c r="AC952" s="116"/>
    </row>
    <row r="953" spans="1:29" ht="14.25" customHeight="1" x14ac:dyDescent="0.2">
      <c r="A953" s="116"/>
      <c r="B953" s="116"/>
      <c r="C953" s="116"/>
      <c r="D953" s="116"/>
      <c r="E953" s="116"/>
      <c r="F953" s="116"/>
      <c r="G953" s="116"/>
      <c r="H953" s="117"/>
      <c r="I953" s="116"/>
      <c r="J953" s="116"/>
      <c r="K953" s="116"/>
      <c r="L953" s="116"/>
      <c r="M953" s="116"/>
      <c r="N953" s="116"/>
      <c r="O953" s="116"/>
      <c r="P953" s="116"/>
      <c r="Q953" s="116"/>
      <c r="R953" s="116"/>
      <c r="S953" s="116"/>
      <c r="T953" s="116"/>
      <c r="U953" s="116"/>
      <c r="V953" s="116"/>
      <c r="W953" s="116"/>
      <c r="X953" s="116"/>
      <c r="Y953" s="116"/>
      <c r="Z953" s="116"/>
      <c r="AA953" s="116"/>
      <c r="AB953" s="116"/>
      <c r="AC953" s="116"/>
    </row>
    <row r="954" spans="1:29" ht="14.25" customHeight="1" x14ac:dyDescent="0.2">
      <c r="A954" s="116"/>
      <c r="B954" s="116"/>
      <c r="C954" s="116"/>
      <c r="D954" s="116"/>
      <c r="E954" s="116"/>
      <c r="F954" s="116"/>
      <c r="G954" s="116"/>
      <c r="H954" s="117"/>
      <c r="I954" s="116"/>
      <c r="J954" s="116"/>
      <c r="K954" s="116"/>
      <c r="L954" s="116"/>
      <c r="M954" s="116"/>
      <c r="N954" s="116"/>
      <c r="O954" s="116"/>
      <c r="P954" s="116"/>
      <c r="Q954" s="116"/>
      <c r="R954" s="116"/>
      <c r="S954" s="116"/>
      <c r="T954" s="116"/>
      <c r="U954" s="116"/>
      <c r="V954" s="116"/>
      <c r="W954" s="116"/>
      <c r="X954" s="116"/>
      <c r="Y954" s="116"/>
      <c r="Z954" s="116"/>
      <c r="AA954" s="116"/>
      <c r="AB954" s="116"/>
      <c r="AC954" s="116"/>
    </row>
    <row r="955" spans="1:29" ht="14.25" customHeight="1" x14ac:dyDescent="0.2">
      <c r="A955" s="116"/>
      <c r="B955" s="116"/>
      <c r="C955" s="116"/>
      <c r="D955" s="116"/>
      <c r="E955" s="116"/>
      <c r="F955" s="116"/>
      <c r="G955" s="116"/>
      <c r="H955" s="117"/>
      <c r="I955" s="116"/>
      <c r="J955" s="116"/>
      <c r="K955" s="116"/>
      <c r="L955" s="116"/>
      <c r="M955" s="116"/>
      <c r="N955" s="116"/>
      <c r="O955" s="116"/>
      <c r="P955" s="116"/>
      <c r="Q955" s="116"/>
      <c r="R955" s="116"/>
      <c r="S955" s="116"/>
      <c r="T955" s="116"/>
      <c r="U955" s="116"/>
      <c r="V955" s="116"/>
      <c r="W955" s="116"/>
      <c r="X955" s="116"/>
      <c r="Y955" s="116"/>
      <c r="Z955" s="116"/>
      <c r="AA955" s="116"/>
      <c r="AB955" s="116"/>
      <c r="AC955" s="116"/>
    </row>
    <row r="956" spans="1:29" ht="14.25" customHeight="1" x14ac:dyDescent="0.2">
      <c r="A956" s="116"/>
      <c r="B956" s="116"/>
      <c r="C956" s="116"/>
      <c r="D956" s="116"/>
      <c r="E956" s="116"/>
      <c r="F956" s="116"/>
      <c r="G956" s="116"/>
      <c r="H956" s="117"/>
      <c r="I956" s="116"/>
      <c r="J956" s="116"/>
      <c r="K956" s="116"/>
      <c r="L956" s="116"/>
      <c r="M956" s="116"/>
      <c r="N956" s="116"/>
      <c r="O956" s="116"/>
      <c r="P956" s="116"/>
      <c r="Q956" s="116"/>
      <c r="R956" s="116"/>
      <c r="S956" s="116"/>
      <c r="T956" s="116"/>
      <c r="U956" s="116"/>
      <c r="V956" s="116"/>
      <c r="W956" s="116"/>
      <c r="X956" s="116"/>
      <c r="Y956" s="116"/>
      <c r="Z956" s="116"/>
      <c r="AA956" s="116"/>
      <c r="AB956" s="116"/>
      <c r="AC956" s="116"/>
    </row>
    <row r="957" spans="1:29" ht="14.25" customHeight="1" x14ac:dyDescent="0.2">
      <c r="A957" s="116"/>
      <c r="B957" s="116"/>
      <c r="C957" s="116"/>
      <c r="D957" s="116"/>
      <c r="E957" s="116"/>
      <c r="F957" s="116"/>
      <c r="G957" s="116"/>
      <c r="H957" s="117"/>
      <c r="I957" s="116"/>
      <c r="J957" s="116"/>
      <c r="K957" s="116"/>
      <c r="L957" s="116"/>
      <c r="M957" s="116"/>
      <c r="N957" s="116"/>
      <c r="O957" s="116"/>
      <c r="P957" s="116"/>
      <c r="Q957" s="116"/>
      <c r="R957" s="116"/>
      <c r="S957" s="116"/>
      <c r="T957" s="116"/>
      <c r="U957" s="116"/>
      <c r="V957" s="116"/>
      <c r="W957" s="116"/>
      <c r="X957" s="116"/>
      <c r="Y957" s="116"/>
      <c r="Z957" s="116"/>
      <c r="AA957" s="116"/>
      <c r="AB957" s="116"/>
      <c r="AC957" s="116"/>
    </row>
    <row r="958" spans="1:29" ht="14.25" customHeight="1" x14ac:dyDescent="0.2">
      <c r="A958" s="116"/>
      <c r="B958" s="116"/>
      <c r="C958" s="116"/>
      <c r="D958" s="116"/>
      <c r="E958" s="116"/>
      <c r="F958" s="116"/>
      <c r="G958" s="116"/>
      <c r="H958" s="117"/>
      <c r="I958" s="116"/>
      <c r="J958" s="116"/>
      <c r="K958" s="116"/>
      <c r="L958" s="116"/>
      <c r="M958" s="116"/>
      <c r="N958" s="116"/>
      <c r="O958" s="116"/>
      <c r="P958" s="116"/>
      <c r="Q958" s="116"/>
      <c r="R958" s="116"/>
      <c r="S958" s="116"/>
      <c r="T958" s="116"/>
      <c r="U958" s="116"/>
      <c r="V958" s="116"/>
      <c r="W958" s="116"/>
      <c r="X958" s="116"/>
      <c r="Y958" s="116"/>
      <c r="Z958" s="116"/>
      <c r="AA958" s="116"/>
      <c r="AB958" s="116"/>
      <c r="AC958" s="116"/>
    </row>
    <row r="959" spans="1:29" ht="14.25" customHeight="1" x14ac:dyDescent="0.2">
      <c r="A959" s="116"/>
      <c r="B959" s="116"/>
      <c r="C959" s="116"/>
      <c r="D959" s="116"/>
      <c r="E959" s="116"/>
      <c r="F959" s="116"/>
      <c r="G959" s="116"/>
      <c r="H959" s="117"/>
      <c r="I959" s="116"/>
      <c r="J959" s="116"/>
      <c r="K959" s="116"/>
      <c r="L959" s="116"/>
      <c r="M959" s="116"/>
      <c r="N959" s="116"/>
      <c r="O959" s="116"/>
      <c r="P959" s="116"/>
      <c r="Q959" s="116"/>
      <c r="R959" s="116"/>
      <c r="S959" s="116"/>
      <c r="T959" s="116"/>
      <c r="U959" s="116"/>
      <c r="V959" s="116"/>
      <c r="W959" s="116"/>
      <c r="X959" s="116"/>
      <c r="Y959" s="116"/>
      <c r="Z959" s="116"/>
      <c r="AA959" s="116"/>
      <c r="AB959" s="116"/>
      <c r="AC959" s="116"/>
    </row>
    <row r="960" spans="1:29" ht="14.25" customHeight="1" x14ac:dyDescent="0.2">
      <c r="A960" s="116"/>
      <c r="B960" s="116"/>
      <c r="C960" s="116"/>
      <c r="D960" s="116"/>
      <c r="E960" s="116"/>
      <c r="F960" s="116"/>
      <c r="G960" s="116"/>
      <c r="H960" s="117"/>
      <c r="I960" s="116"/>
      <c r="J960" s="116"/>
      <c r="K960" s="116"/>
      <c r="L960" s="116"/>
      <c r="M960" s="116"/>
      <c r="N960" s="116"/>
      <c r="O960" s="116"/>
      <c r="P960" s="116"/>
      <c r="Q960" s="116"/>
      <c r="R960" s="116"/>
      <c r="S960" s="116"/>
      <c r="T960" s="116"/>
      <c r="U960" s="116"/>
      <c r="V960" s="116"/>
      <c r="W960" s="116"/>
      <c r="X960" s="116"/>
      <c r="Y960" s="116"/>
      <c r="Z960" s="116"/>
      <c r="AA960" s="116"/>
      <c r="AB960" s="116"/>
      <c r="AC960" s="116"/>
    </row>
    <row r="961" spans="1:29" ht="14.25" customHeight="1" x14ac:dyDescent="0.2">
      <c r="A961" s="116"/>
      <c r="B961" s="116"/>
      <c r="C961" s="116"/>
      <c r="D961" s="116"/>
      <c r="E961" s="116"/>
      <c r="F961" s="116"/>
      <c r="G961" s="116"/>
      <c r="H961" s="117"/>
      <c r="I961" s="116"/>
      <c r="J961" s="116"/>
      <c r="K961" s="116"/>
      <c r="L961" s="116"/>
      <c r="M961" s="116"/>
      <c r="N961" s="116"/>
      <c r="O961" s="116"/>
      <c r="P961" s="116"/>
      <c r="Q961" s="116"/>
      <c r="R961" s="116"/>
      <c r="S961" s="116"/>
      <c r="T961" s="116"/>
      <c r="U961" s="116"/>
      <c r="V961" s="116"/>
      <c r="W961" s="116"/>
      <c r="X961" s="116"/>
      <c r="Y961" s="116"/>
      <c r="Z961" s="116"/>
      <c r="AA961" s="116"/>
      <c r="AB961" s="116"/>
      <c r="AC961" s="116"/>
    </row>
    <row r="962" spans="1:29" ht="14.25" customHeight="1" x14ac:dyDescent="0.2">
      <c r="A962" s="116"/>
      <c r="B962" s="116"/>
      <c r="C962" s="116"/>
      <c r="D962" s="116"/>
      <c r="E962" s="116"/>
      <c r="F962" s="116"/>
      <c r="G962" s="116"/>
      <c r="H962" s="117"/>
      <c r="I962" s="116"/>
      <c r="J962" s="116"/>
      <c r="K962" s="116"/>
      <c r="L962" s="116"/>
      <c r="M962" s="116"/>
      <c r="N962" s="116"/>
      <c r="O962" s="116"/>
      <c r="P962" s="116"/>
      <c r="Q962" s="116"/>
      <c r="R962" s="116"/>
      <c r="S962" s="116"/>
      <c r="T962" s="116"/>
      <c r="U962" s="116"/>
      <c r="V962" s="116"/>
      <c r="W962" s="116"/>
      <c r="X962" s="116"/>
      <c r="Y962" s="116"/>
      <c r="Z962" s="116"/>
      <c r="AA962" s="116"/>
      <c r="AB962" s="116"/>
      <c r="AC962" s="116"/>
    </row>
    <row r="963" spans="1:29" ht="14.25" customHeight="1" x14ac:dyDescent="0.2">
      <c r="A963" s="116"/>
      <c r="B963" s="116"/>
      <c r="C963" s="116"/>
      <c r="D963" s="116"/>
      <c r="E963" s="116"/>
      <c r="F963" s="116"/>
      <c r="G963" s="116"/>
      <c r="H963" s="117"/>
      <c r="I963" s="116"/>
      <c r="J963" s="116"/>
      <c r="K963" s="116"/>
      <c r="L963" s="116"/>
      <c r="M963" s="116"/>
      <c r="N963" s="116"/>
      <c r="O963" s="116"/>
      <c r="P963" s="116"/>
      <c r="Q963" s="116"/>
      <c r="R963" s="116"/>
      <c r="S963" s="116"/>
      <c r="T963" s="116"/>
      <c r="U963" s="116"/>
      <c r="V963" s="116"/>
      <c r="W963" s="116"/>
      <c r="X963" s="116"/>
      <c r="Y963" s="116"/>
      <c r="Z963" s="116"/>
      <c r="AA963" s="116"/>
      <c r="AB963" s="116"/>
      <c r="AC963" s="116"/>
    </row>
    <row r="964" spans="1:29" ht="14.25" customHeight="1" x14ac:dyDescent="0.2">
      <c r="A964" s="116"/>
      <c r="B964" s="116"/>
      <c r="C964" s="116"/>
      <c r="D964" s="116"/>
      <c r="E964" s="116"/>
      <c r="F964" s="116"/>
      <c r="G964" s="116"/>
      <c r="H964" s="117"/>
      <c r="I964" s="116"/>
      <c r="J964" s="116"/>
      <c r="K964" s="116"/>
      <c r="L964" s="116"/>
      <c r="M964" s="116"/>
      <c r="N964" s="116"/>
      <c r="O964" s="116"/>
      <c r="P964" s="116"/>
      <c r="Q964" s="116"/>
      <c r="R964" s="116"/>
      <c r="S964" s="116"/>
      <c r="T964" s="116"/>
      <c r="U964" s="116"/>
      <c r="V964" s="116"/>
      <c r="W964" s="116"/>
      <c r="X964" s="116"/>
      <c r="Y964" s="116"/>
      <c r="Z964" s="116"/>
      <c r="AA964" s="116"/>
      <c r="AB964" s="116"/>
      <c r="AC964" s="116"/>
    </row>
    <row r="965" spans="1:29" ht="14.25" customHeight="1" x14ac:dyDescent="0.2">
      <c r="A965" s="116"/>
      <c r="B965" s="116"/>
      <c r="C965" s="116"/>
      <c r="D965" s="116"/>
      <c r="E965" s="116"/>
      <c r="F965" s="116"/>
      <c r="G965" s="116"/>
      <c r="H965" s="117"/>
      <c r="I965" s="116"/>
      <c r="J965" s="116"/>
      <c r="K965" s="116"/>
      <c r="L965" s="116"/>
      <c r="M965" s="116"/>
      <c r="N965" s="116"/>
      <c r="O965" s="116"/>
      <c r="P965" s="116"/>
      <c r="Q965" s="116"/>
      <c r="R965" s="116"/>
      <c r="S965" s="116"/>
      <c r="T965" s="116"/>
      <c r="U965" s="116"/>
      <c r="V965" s="116"/>
      <c r="W965" s="116"/>
      <c r="X965" s="116"/>
      <c r="Y965" s="116"/>
      <c r="Z965" s="116"/>
      <c r="AA965" s="116"/>
      <c r="AB965" s="116"/>
      <c r="AC965" s="116"/>
    </row>
    <row r="966" spans="1:29" ht="14.25" customHeight="1" x14ac:dyDescent="0.2">
      <c r="A966" s="116"/>
      <c r="B966" s="116"/>
      <c r="C966" s="116"/>
      <c r="D966" s="116"/>
      <c r="E966" s="116"/>
      <c r="F966" s="116"/>
      <c r="G966" s="116"/>
      <c r="H966" s="117"/>
      <c r="I966" s="116"/>
      <c r="J966" s="116"/>
      <c r="K966" s="116"/>
      <c r="L966" s="116"/>
      <c r="M966" s="116"/>
      <c r="N966" s="116"/>
      <c r="O966" s="116"/>
      <c r="P966" s="116"/>
      <c r="Q966" s="116"/>
      <c r="R966" s="116"/>
      <c r="S966" s="116"/>
      <c r="T966" s="116"/>
      <c r="U966" s="116"/>
      <c r="V966" s="116"/>
      <c r="W966" s="116"/>
      <c r="X966" s="116"/>
      <c r="Y966" s="116"/>
      <c r="Z966" s="116"/>
      <c r="AA966" s="116"/>
      <c r="AB966" s="116"/>
      <c r="AC966" s="116"/>
    </row>
    <row r="967" spans="1:29" ht="14.25" customHeight="1" x14ac:dyDescent="0.2">
      <c r="A967" s="116"/>
      <c r="B967" s="116"/>
      <c r="C967" s="116"/>
      <c r="D967" s="116"/>
      <c r="E967" s="116"/>
      <c r="F967" s="116"/>
      <c r="G967" s="116"/>
      <c r="H967" s="117"/>
      <c r="I967" s="116"/>
      <c r="J967" s="116"/>
      <c r="K967" s="116"/>
      <c r="L967" s="116"/>
      <c r="M967" s="116"/>
      <c r="N967" s="116"/>
      <c r="O967" s="116"/>
      <c r="P967" s="116"/>
      <c r="Q967" s="116"/>
      <c r="R967" s="116"/>
      <c r="S967" s="116"/>
      <c r="T967" s="116"/>
      <c r="U967" s="116"/>
      <c r="V967" s="116"/>
      <c r="W967" s="116"/>
      <c r="X967" s="116"/>
      <c r="Y967" s="116"/>
      <c r="Z967" s="116"/>
      <c r="AA967" s="116"/>
      <c r="AB967" s="116"/>
      <c r="AC967" s="116"/>
    </row>
    <row r="968" spans="1:29" ht="14.25" customHeight="1" x14ac:dyDescent="0.2">
      <c r="A968" s="116"/>
      <c r="B968" s="116"/>
      <c r="C968" s="116"/>
      <c r="D968" s="116"/>
      <c r="E968" s="116"/>
      <c r="F968" s="116"/>
      <c r="G968" s="116"/>
      <c r="H968" s="117"/>
      <c r="I968" s="116"/>
      <c r="J968" s="116"/>
      <c r="K968" s="116"/>
      <c r="L968" s="116"/>
      <c r="M968" s="116"/>
      <c r="N968" s="116"/>
      <c r="O968" s="116"/>
      <c r="P968" s="116"/>
      <c r="Q968" s="116"/>
      <c r="R968" s="116"/>
      <c r="S968" s="116"/>
      <c r="T968" s="116"/>
      <c r="U968" s="116"/>
      <c r="V968" s="116"/>
      <c r="W968" s="116"/>
      <c r="X968" s="116"/>
      <c r="Y968" s="116"/>
      <c r="Z968" s="116"/>
      <c r="AA968" s="116"/>
      <c r="AB968" s="116"/>
      <c r="AC968" s="116"/>
    </row>
    <row r="969" spans="1:29" ht="14.25" customHeight="1" x14ac:dyDescent="0.2">
      <c r="A969" s="116"/>
      <c r="B969" s="116"/>
      <c r="C969" s="116"/>
      <c r="D969" s="116"/>
      <c r="E969" s="116"/>
      <c r="F969" s="116"/>
      <c r="G969" s="116"/>
      <c r="H969" s="117"/>
      <c r="I969" s="116"/>
      <c r="J969" s="116"/>
      <c r="K969" s="116"/>
      <c r="L969" s="116"/>
      <c r="M969" s="116"/>
      <c r="N969" s="116"/>
      <c r="O969" s="116"/>
      <c r="P969" s="116"/>
      <c r="Q969" s="116"/>
      <c r="R969" s="116"/>
      <c r="S969" s="116"/>
      <c r="T969" s="116"/>
      <c r="U969" s="116"/>
      <c r="V969" s="116"/>
      <c r="W969" s="116"/>
      <c r="X969" s="116"/>
      <c r="Y969" s="116"/>
      <c r="Z969" s="116"/>
      <c r="AA969" s="116"/>
      <c r="AB969" s="116"/>
      <c r="AC969" s="116"/>
    </row>
    <row r="970" spans="1:29" ht="14.25" customHeight="1" x14ac:dyDescent="0.2">
      <c r="A970" s="116"/>
      <c r="B970" s="116"/>
      <c r="C970" s="116"/>
      <c r="D970" s="116"/>
      <c r="E970" s="116"/>
      <c r="F970" s="116"/>
      <c r="G970" s="116"/>
      <c r="H970" s="117"/>
      <c r="I970" s="116"/>
      <c r="J970" s="116"/>
      <c r="K970" s="116"/>
      <c r="L970" s="116"/>
      <c r="M970" s="116"/>
      <c r="N970" s="116"/>
      <c r="O970" s="116"/>
      <c r="P970" s="116"/>
      <c r="Q970" s="116"/>
      <c r="R970" s="116"/>
      <c r="S970" s="116"/>
      <c r="T970" s="116"/>
      <c r="U970" s="116"/>
      <c r="V970" s="116"/>
      <c r="W970" s="116"/>
      <c r="X970" s="116"/>
      <c r="Y970" s="116"/>
      <c r="Z970" s="116"/>
      <c r="AA970" s="116"/>
      <c r="AB970" s="116"/>
      <c r="AC970" s="116"/>
    </row>
    <row r="971" spans="1:29" ht="14.25" customHeight="1" x14ac:dyDescent="0.2">
      <c r="A971" s="116"/>
      <c r="B971" s="116"/>
      <c r="C971" s="116"/>
      <c r="D971" s="116"/>
      <c r="E971" s="116"/>
      <c r="F971" s="116"/>
      <c r="G971" s="116"/>
      <c r="H971" s="117"/>
      <c r="I971" s="116"/>
      <c r="J971" s="116"/>
      <c r="K971" s="116"/>
      <c r="L971" s="116"/>
      <c r="M971" s="116"/>
      <c r="N971" s="116"/>
      <c r="O971" s="116"/>
      <c r="P971" s="116"/>
      <c r="Q971" s="116"/>
      <c r="R971" s="116"/>
      <c r="S971" s="116"/>
      <c r="T971" s="116"/>
      <c r="U971" s="116"/>
      <c r="V971" s="116"/>
      <c r="W971" s="116"/>
      <c r="X971" s="116"/>
      <c r="Y971" s="116"/>
      <c r="Z971" s="116"/>
      <c r="AA971" s="116"/>
      <c r="AB971" s="116"/>
      <c r="AC971" s="116"/>
    </row>
    <row r="972" spans="1:29" ht="14.25" customHeight="1" x14ac:dyDescent="0.2">
      <c r="A972" s="116"/>
      <c r="B972" s="116"/>
      <c r="C972" s="116"/>
      <c r="D972" s="116"/>
      <c r="E972" s="116"/>
      <c r="F972" s="116"/>
      <c r="G972" s="116"/>
      <c r="H972" s="117"/>
      <c r="I972" s="116"/>
      <c r="J972" s="116"/>
      <c r="K972" s="116"/>
      <c r="L972" s="116"/>
      <c r="M972" s="116"/>
      <c r="N972" s="116"/>
      <c r="O972" s="116"/>
      <c r="P972" s="116"/>
      <c r="Q972" s="116"/>
      <c r="R972" s="116"/>
      <c r="S972" s="116"/>
      <c r="T972" s="116"/>
      <c r="U972" s="116"/>
      <c r="V972" s="116"/>
      <c r="W972" s="116"/>
      <c r="X972" s="116"/>
      <c r="Y972" s="116"/>
      <c r="Z972" s="116"/>
      <c r="AA972" s="116"/>
      <c r="AB972" s="116"/>
      <c r="AC972" s="116"/>
    </row>
    <row r="973" spans="1:29" ht="14.25" customHeight="1" x14ac:dyDescent="0.2">
      <c r="A973" s="116"/>
      <c r="B973" s="116"/>
      <c r="C973" s="116"/>
      <c r="D973" s="116"/>
      <c r="E973" s="116"/>
      <c r="F973" s="116"/>
      <c r="G973" s="116"/>
      <c r="H973" s="117"/>
      <c r="I973" s="116"/>
      <c r="J973" s="116"/>
      <c r="K973" s="116"/>
      <c r="L973" s="116"/>
      <c r="M973" s="116"/>
      <c r="N973" s="116"/>
      <c r="O973" s="116"/>
      <c r="P973" s="116"/>
      <c r="Q973" s="116"/>
      <c r="R973" s="116"/>
      <c r="S973" s="116"/>
      <c r="T973" s="116"/>
      <c r="U973" s="116"/>
      <c r="V973" s="116"/>
      <c r="W973" s="116"/>
      <c r="X973" s="116"/>
      <c r="Y973" s="116"/>
      <c r="Z973" s="116"/>
      <c r="AA973" s="116"/>
      <c r="AB973" s="116"/>
      <c r="AC973" s="116"/>
    </row>
    <row r="974" spans="1:29" ht="14.25" customHeight="1" x14ac:dyDescent="0.2">
      <c r="A974" s="116"/>
      <c r="B974" s="116"/>
      <c r="C974" s="116"/>
      <c r="D974" s="116"/>
      <c r="E974" s="116"/>
      <c r="F974" s="116"/>
      <c r="G974" s="116"/>
      <c r="H974" s="117"/>
      <c r="I974" s="116"/>
      <c r="J974" s="116"/>
      <c r="K974" s="116"/>
      <c r="L974" s="116"/>
      <c r="M974" s="116"/>
      <c r="N974" s="116"/>
      <c r="O974" s="116"/>
      <c r="P974" s="116"/>
      <c r="Q974" s="116"/>
      <c r="R974" s="116"/>
      <c r="S974" s="116"/>
      <c r="T974" s="116"/>
      <c r="U974" s="116"/>
      <c r="V974" s="116"/>
      <c r="W974" s="116"/>
      <c r="X974" s="116"/>
      <c r="Y974" s="116"/>
      <c r="Z974" s="116"/>
      <c r="AA974" s="116"/>
      <c r="AB974" s="116"/>
      <c r="AC974" s="116"/>
    </row>
    <row r="975" spans="1:29" ht="14.25" customHeight="1" x14ac:dyDescent="0.2">
      <c r="A975" s="116"/>
      <c r="B975" s="116"/>
      <c r="C975" s="116"/>
      <c r="D975" s="116"/>
      <c r="E975" s="116"/>
      <c r="F975" s="116"/>
      <c r="G975" s="116"/>
      <c r="H975" s="117"/>
      <c r="I975" s="116"/>
      <c r="J975" s="116"/>
      <c r="K975" s="116"/>
      <c r="L975" s="116"/>
      <c r="M975" s="116"/>
      <c r="N975" s="116"/>
      <c r="O975" s="116"/>
      <c r="P975" s="116"/>
      <c r="Q975" s="116"/>
      <c r="R975" s="116"/>
      <c r="S975" s="116"/>
      <c r="T975" s="116"/>
      <c r="U975" s="116"/>
      <c r="V975" s="116"/>
      <c r="W975" s="116"/>
      <c r="X975" s="116"/>
      <c r="Y975" s="116"/>
      <c r="Z975" s="116"/>
      <c r="AA975" s="116"/>
      <c r="AB975" s="116"/>
      <c r="AC975" s="116"/>
    </row>
    <row r="976" spans="1:29" ht="14.25" customHeight="1" x14ac:dyDescent="0.2">
      <c r="A976" s="116"/>
      <c r="B976" s="116"/>
      <c r="C976" s="116"/>
      <c r="D976" s="116"/>
      <c r="E976" s="116"/>
      <c r="F976" s="116"/>
      <c r="G976" s="116"/>
      <c r="H976" s="117"/>
      <c r="I976" s="116"/>
      <c r="J976" s="116"/>
      <c r="K976" s="116"/>
      <c r="L976" s="116"/>
      <c r="M976" s="116"/>
      <c r="N976" s="116"/>
      <c r="O976" s="116"/>
      <c r="P976" s="116"/>
      <c r="Q976" s="116"/>
      <c r="R976" s="116"/>
      <c r="S976" s="116"/>
      <c r="T976" s="116"/>
      <c r="U976" s="116"/>
      <c r="V976" s="116"/>
      <c r="W976" s="116"/>
      <c r="X976" s="116"/>
      <c r="Y976" s="116"/>
      <c r="Z976" s="116"/>
      <c r="AA976" s="116"/>
      <c r="AB976" s="116"/>
      <c r="AC976" s="116"/>
    </row>
    <row r="977" spans="1:29" ht="14.25" customHeight="1" x14ac:dyDescent="0.2">
      <c r="A977" s="116"/>
      <c r="B977" s="116"/>
      <c r="C977" s="116"/>
      <c r="D977" s="116"/>
      <c r="E977" s="116"/>
      <c r="F977" s="116"/>
      <c r="G977" s="116"/>
      <c r="H977" s="117"/>
      <c r="I977" s="116"/>
      <c r="J977" s="116"/>
      <c r="K977" s="116"/>
      <c r="L977" s="116"/>
      <c r="M977" s="116"/>
      <c r="N977" s="116"/>
      <c r="O977" s="116"/>
      <c r="P977" s="116"/>
      <c r="Q977" s="116"/>
      <c r="R977" s="116"/>
      <c r="S977" s="116"/>
      <c r="T977" s="116"/>
      <c r="U977" s="116"/>
      <c r="V977" s="116"/>
      <c r="W977" s="116"/>
      <c r="X977" s="116"/>
      <c r="Y977" s="116"/>
      <c r="Z977" s="116"/>
      <c r="AA977" s="116"/>
      <c r="AB977" s="116"/>
      <c r="AC977" s="116"/>
    </row>
    <row r="978" spans="1:29" ht="14.25" customHeight="1" x14ac:dyDescent="0.2">
      <c r="A978" s="116"/>
      <c r="B978" s="116"/>
      <c r="C978" s="116"/>
      <c r="D978" s="116"/>
      <c r="E978" s="116"/>
      <c r="F978" s="116"/>
      <c r="G978" s="116"/>
      <c r="H978" s="117"/>
      <c r="I978" s="116"/>
      <c r="J978" s="116"/>
      <c r="K978" s="116"/>
      <c r="L978" s="116"/>
      <c r="M978" s="116"/>
      <c r="N978" s="116"/>
      <c r="O978" s="116"/>
      <c r="P978" s="116"/>
      <c r="Q978" s="116"/>
      <c r="R978" s="116"/>
      <c r="S978" s="116"/>
      <c r="T978" s="116"/>
      <c r="U978" s="116"/>
      <c r="V978" s="116"/>
      <c r="W978" s="116"/>
      <c r="X978" s="116"/>
      <c r="Y978" s="116"/>
      <c r="Z978" s="116"/>
      <c r="AA978" s="116"/>
      <c r="AB978" s="116"/>
      <c r="AC978" s="116"/>
    </row>
    <row r="979" spans="1:29" ht="14.25" customHeight="1" x14ac:dyDescent="0.2">
      <c r="A979" s="116"/>
      <c r="B979" s="116"/>
      <c r="C979" s="116"/>
      <c r="D979" s="116"/>
      <c r="E979" s="116"/>
      <c r="F979" s="116"/>
      <c r="G979" s="116"/>
      <c r="H979" s="117"/>
      <c r="I979" s="116"/>
      <c r="J979" s="116"/>
      <c r="K979" s="116"/>
      <c r="L979" s="116"/>
      <c r="M979" s="116"/>
      <c r="N979" s="116"/>
      <c r="O979" s="116"/>
      <c r="P979" s="116"/>
      <c r="Q979" s="116"/>
      <c r="R979" s="116"/>
      <c r="S979" s="116"/>
      <c r="T979" s="116"/>
      <c r="U979" s="116"/>
      <c r="V979" s="116"/>
      <c r="W979" s="116"/>
      <c r="X979" s="116"/>
      <c r="Y979" s="116"/>
      <c r="Z979" s="116"/>
      <c r="AA979" s="116"/>
      <c r="AB979" s="116"/>
      <c r="AC979" s="116"/>
    </row>
    <row r="980" spans="1:29" ht="14.25" customHeight="1" x14ac:dyDescent="0.2">
      <c r="A980" s="116"/>
      <c r="B980" s="116"/>
      <c r="C980" s="116"/>
      <c r="D980" s="116"/>
      <c r="E980" s="116"/>
      <c r="F980" s="116"/>
      <c r="G980" s="116"/>
      <c r="H980" s="117"/>
      <c r="I980" s="116"/>
      <c r="J980" s="116"/>
      <c r="K980" s="116"/>
      <c r="L980" s="116"/>
      <c r="M980" s="116"/>
      <c r="N980" s="116"/>
      <c r="O980" s="116"/>
      <c r="P980" s="116"/>
      <c r="Q980" s="116"/>
      <c r="R980" s="116"/>
      <c r="S980" s="116"/>
      <c r="T980" s="116"/>
      <c r="U980" s="116"/>
      <c r="V980" s="116"/>
      <c r="W980" s="116"/>
      <c r="X980" s="116"/>
      <c r="Y980" s="116"/>
      <c r="Z980" s="116"/>
      <c r="AA980" s="116"/>
      <c r="AB980" s="116"/>
      <c r="AC980" s="116"/>
    </row>
    <row r="981" spans="1:29" ht="14.25" customHeight="1" x14ac:dyDescent="0.2">
      <c r="A981" s="116"/>
      <c r="B981" s="116"/>
      <c r="C981" s="116"/>
      <c r="D981" s="116"/>
      <c r="E981" s="116"/>
      <c r="F981" s="116"/>
      <c r="G981" s="116"/>
      <c r="H981" s="117"/>
      <c r="I981" s="116"/>
      <c r="J981" s="116"/>
      <c r="K981" s="116"/>
      <c r="L981" s="116"/>
      <c r="M981" s="116"/>
      <c r="N981" s="116"/>
      <c r="O981" s="116"/>
      <c r="P981" s="116"/>
      <c r="Q981" s="116"/>
      <c r="R981" s="116"/>
      <c r="S981" s="116"/>
      <c r="T981" s="116"/>
      <c r="U981" s="116"/>
      <c r="V981" s="116"/>
      <c r="W981" s="116"/>
      <c r="X981" s="116"/>
      <c r="Y981" s="116"/>
      <c r="Z981" s="116"/>
      <c r="AA981" s="116"/>
      <c r="AB981" s="116"/>
      <c r="AC981" s="116"/>
    </row>
    <row r="982" spans="1:29" ht="14.25" customHeight="1" x14ac:dyDescent="0.2">
      <c r="A982" s="116"/>
      <c r="B982" s="116"/>
      <c r="C982" s="116"/>
      <c r="D982" s="116"/>
      <c r="E982" s="116"/>
      <c r="F982" s="116"/>
      <c r="G982" s="116"/>
      <c r="H982" s="117"/>
      <c r="I982" s="116"/>
      <c r="J982" s="116"/>
      <c r="K982" s="116"/>
      <c r="L982" s="116"/>
      <c r="M982" s="116"/>
      <c r="N982" s="116"/>
      <c r="O982" s="116"/>
      <c r="P982" s="116"/>
      <c r="Q982" s="116"/>
      <c r="R982" s="116"/>
      <c r="S982" s="116"/>
      <c r="T982" s="116"/>
      <c r="U982" s="116"/>
      <c r="V982" s="116"/>
      <c r="W982" s="116"/>
      <c r="X982" s="116"/>
      <c r="Y982" s="116"/>
      <c r="Z982" s="116"/>
      <c r="AA982" s="116"/>
      <c r="AB982" s="116"/>
      <c r="AC982" s="116"/>
    </row>
    <row r="983" spans="1:29" ht="14.25" customHeight="1" x14ac:dyDescent="0.2">
      <c r="A983" s="116"/>
      <c r="B983" s="116"/>
      <c r="C983" s="116"/>
      <c r="D983" s="116"/>
      <c r="E983" s="116"/>
      <c r="F983" s="116"/>
      <c r="G983" s="116"/>
      <c r="H983" s="117"/>
      <c r="I983" s="116"/>
      <c r="J983" s="116"/>
      <c r="K983" s="116"/>
      <c r="L983" s="116"/>
      <c r="M983" s="116"/>
      <c r="N983" s="116"/>
      <c r="O983" s="116"/>
      <c r="P983" s="116"/>
      <c r="Q983" s="116"/>
      <c r="R983" s="116"/>
      <c r="S983" s="116"/>
      <c r="T983" s="116"/>
      <c r="U983" s="116"/>
      <c r="V983" s="116"/>
      <c r="W983" s="116"/>
      <c r="X983" s="116"/>
      <c r="Y983" s="116"/>
      <c r="Z983" s="116"/>
      <c r="AA983" s="116"/>
      <c r="AB983" s="116"/>
      <c r="AC983" s="116"/>
    </row>
    <row r="984" spans="1:29" ht="14.25" customHeight="1" x14ac:dyDescent="0.2">
      <c r="A984" s="116"/>
      <c r="B984" s="116"/>
      <c r="C984" s="116"/>
      <c r="D984" s="116"/>
      <c r="E984" s="116"/>
      <c r="F984" s="116"/>
      <c r="G984" s="116"/>
      <c r="H984" s="117"/>
      <c r="I984" s="116"/>
      <c r="J984" s="116"/>
      <c r="K984" s="116"/>
      <c r="L984" s="116"/>
      <c r="M984" s="116"/>
      <c r="N984" s="116"/>
      <c r="O984" s="116"/>
      <c r="P984" s="116"/>
      <c r="Q984" s="116"/>
      <c r="R984" s="116"/>
      <c r="S984" s="116"/>
      <c r="T984" s="116"/>
      <c r="U984" s="116"/>
      <c r="V984" s="116"/>
      <c r="W984" s="116"/>
      <c r="X984" s="116"/>
      <c r="Y984" s="116"/>
      <c r="Z984" s="116"/>
      <c r="AA984" s="116"/>
      <c r="AB984" s="116"/>
      <c r="AC984" s="116"/>
    </row>
    <row r="985" spans="1:29" ht="14.25" customHeight="1" x14ac:dyDescent="0.2">
      <c r="A985" s="116"/>
      <c r="B985" s="116"/>
      <c r="C985" s="116"/>
      <c r="D985" s="116"/>
      <c r="E985" s="116"/>
      <c r="F985" s="116"/>
      <c r="G985" s="116"/>
      <c r="H985" s="117"/>
      <c r="I985" s="116"/>
      <c r="J985" s="116"/>
      <c r="K985" s="116"/>
      <c r="L985" s="116"/>
      <c r="M985" s="116"/>
      <c r="N985" s="116"/>
      <c r="O985" s="116"/>
      <c r="P985" s="116"/>
      <c r="Q985" s="116"/>
      <c r="R985" s="116"/>
      <c r="S985" s="116"/>
      <c r="T985" s="116"/>
      <c r="U985" s="116"/>
      <c r="V985" s="116"/>
      <c r="W985" s="116"/>
      <c r="X985" s="116"/>
      <c r="Y985" s="116"/>
      <c r="Z985" s="116"/>
      <c r="AA985" s="116"/>
      <c r="AB985" s="116"/>
      <c r="AC985" s="116"/>
    </row>
    <row r="986" spans="1:29" ht="14.25" customHeight="1" x14ac:dyDescent="0.2">
      <c r="A986" s="116"/>
      <c r="B986" s="116"/>
      <c r="C986" s="116"/>
      <c r="D986" s="116"/>
      <c r="E986" s="116"/>
      <c r="F986" s="116"/>
      <c r="G986" s="116"/>
      <c r="H986" s="117"/>
      <c r="I986" s="116"/>
      <c r="J986" s="116"/>
      <c r="K986" s="116"/>
      <c r="L986" s="116"/>
      <c r="M986" s="116"/>
      <c r="N986" s="116"/>
      <c r="O986" s="116"/>
      <c r="P986" s="116"/>
      <c r="Q986" s="116"/>
      <c r="R986" s="116"/>
      <c r="S986" s="116"/>
      <c r="T986" s="116"/>
      <c r="U986" s="116"/>
      <c r="V986" s="116"/>
      <c r="W986" s="116"/>
      <c r="X986" s="116"/>
      <c r="Y986" s="116"/>
      <c r="Z986" s="116"/>
      <c r="AA986" s="116"/>
      <c r="AB986" s="116"/>
      <c r="AC986" s="116"/>
    </row>
    <row r="987" spans="1:29" ht="14.25" customHeight="1" x14ac:dyDescent="0.2">
      <c r="A987" s="116"/>
      <c r="B987" s="116"/>
      <c r="C987" s="116"/>
      <c r="D987" s="116"/>
      <c r="E987" s="116"/>
      <c r="F987" s="116"/>
      <c r="G987" s="116"/>
      <c r="H987" s="117"/>
      <c r="I987" s="116"/>
      <c r="J987" s="116"/>
      <c r="K987" s="116"/>
      <c r="L987" s="116"/>
      <c r="M987" s="116"/>
      <c r="N987" s="116"/>
      <c r="O987" s="116"/>
      <c r="P987" s="116"/>
      <c r="Q987" s="116"/>
      <c r="R987" s="116"/>
      <c r="S987" s="116"/>
      <c r="T987" s="116"/>
      <c r="U987" s="116"/>
      <c r="V987" s="116"/>
      <c r="W987" s="116"/>
      <c r="X987" s="116"/>
      <c r="Y987" s="116"/>
      <c r="Z987" s="116"/>
      <c r="AA987" s="116"/>
      <c r="AB987" s="116"/>
      <c r="AC987" s="116"/>
    </row>
    <row r="988" spans="1:29" ht="14.25" customHeight="1" x14ac:dyDescent="0.2">
      <c r="A988" s="116"/>
      <c r="B988" s="116"/>
      <c r="C988" s="116"/>
      <c r="D988" s="116"/>
      <c r="E988" s="116"/>
      <c r="F988" s="116"/>
      <c r="G988" s="116"/>
      <c r="H988" s="117"/>
      <c r="I988" s="116"/>
      <c r="J988" s="116"/>
      <c r="K988" s="116"/>
      <c r="L988" s="116"/>
      <c r="M988" s="116"/>
      <c r="N988" s="116"/>
      <c r="O988" s="116"/>
      <c r="P988" s="116"/>
      <c r="Q988" s="116"/>
      <c r="R988" s="116"/>
      <c r="S988" s="116"/>
      <c r="T988" s="116"/>
      <c r="U988" s="116"/>
      <c r="V988" s="116"/>
      <c r="W988" s="116"/>
      <c r="X988" s="116"/>
      <c r="Y988" s="116"/>
      <c r="Z988" s="116"/>
      <c r="AA988" s="116"/>
      <c r="AB988" s="116"/>
      <c r="AC988" s="116"/>
    </row>
    <row r="989" spans="1:29" ht="14.25" customHeight="1" x14ac:dyDescent="0.2">
      <c r="A989" s="116"/>
      <c r="B989" s="116"/>
      <c r="C989" s="116"/>
      <c r="D989" s="116"/>
      <c r="E989" s="116"/>
      <c r="F989" s="116"/>
      <c r="G989" s="116"/>
      <c r="H989" s="117"/>
      <c r="I989" s="116"/>
      <c r="J989" s="116"/>
      <c r="K989" s="116"/>
      <c r="L989" s="116"/>
      <c r="M989" s="116"/>
      <c r="N989" s="116"/>
      <c r="O989" s="116"/>
      <c r="P989" s="116"/>
      <c r="Q989" s="116"/>
      <c r="R989" s="116"/>
      <c r="S989" s="116"/>
      <c r="T989" s="116"/>
      <c r="U989" s="116"/>
      <c r="V989" s="116"/>
      <c r="W989" s="116"/>
      <c r="X989" s="116"/>
      <c r="Y989" s="116"/>
      <c r="Z989" s="116"/>
      <c r="AA989" s="116"/>
      <c r="AB989" s="116"/>
      <c r="AC989" s="116"/>
    </row>
    <row r="990" spans="1:29" ht="14.25" customHeight="1" x14ac:dyDescent="0.2">
      <c r="A990" s="116"/>
      <c r="B990" s="116"/>
      <c r="C990" s="116"/>
      <c r="D990" s="116"/>
      <c r="E990" s="116"/>
      <c r="F990" s="116"/>
      <c r="G990" s="116"/>
      <c r="H990" s="117"/>
      <c r="I990" s="116"/>
      <c r="J990" s="116"/>
      <c r="K990" s="116"/>
      <c r="L990" s="116"/>
      <c r="M990" s="116"/>
      <c r="N990" s="116"/>
      <c r="O990" s="116"/>
      <c r="P990" s="116"/>
      <c r="Q990" s="116"/>
      <c r="R990" s="116"/>
      <c r="S990" s="116"/>
      <c r="T990" s="116"/>
      <c r="U990" s="116"/>
      <c r="V990" s="116"/>
      <c r="W990" s="116"/>
      <c r="X990" s="116"/>
      <c r="Y990" s="116"/>
      <c r="Z990" s="116"/>
      <c r="AA990" s="116"/>
      <c r="AB990" s="116"/>
      <c r="AC990" s="116"/>
    </row>
    <row r="991" spans="1:29" ht="14.25" customHeight="1" x14ac:dyDescent="0.2">
      <c r="A991" s="116"/>
      <c r="B991" s="116"/>
      <c r="C991" s="116"/>
      <c r="D991" s="116"/>
      <c r="E991" s="116"/>
      <c r="F991" s="116"/>
      <c r="G991" s="116"/>
      <c r="H991" s="117"/>
      <c r="I991" s="116"/>
      <c r="J991" s="116"/>
      <c r="K991" s="116"/>
      <c r="L991" s="116"/>
      <c r="M991" s="116"/>
      <c r="N991" s="116"/>
      <c r="O991" s="116"/>
      <c r="P991" s="116"/>
      <c r="Q991" s="116"/>
      <c r="R991" s="116"/>
      <c r="S991" s="116"/>
      <c r="T991" s="116"/>
      <c r="U991" s="116"/>
      <c r="V991" s="116"/>
      <c r="W991" s="116"/>
      <c r="X991" s="116"/>
      <c r="Y991" s="116"/>
      <c r="Z991" s="116"/>
      <c r="AA991" s="116"/>
      <c r="AB991" s="116"/>
      <c r="AC991" s="116"/>
    </row>
    <row r="992" spans="1:29" ht="14.25" customHeight="1" x14ac:dyDescent="0.2">
      <c r="A992" s="116"/>
      <c r="B992" s="116"/>
      <c r="C992" s="116"/>
      <c r="D992" s="116"/>
      <c r="E992" s="116"/>
      <c r="F992" s="116"/>
      <c r="G992" s="116"/>
      <c r="H992" s="117"/>
      <c r="I992" s="116"/>
      <c r="J992" s="116"/>
      <c r="K992" s="116"/>
      <c r="L992" s="116"/>
      <c r="M992" s="116"/>
      <c r="N992" s="116"/>
      <c r="O992" s="116"/>
      <c r="P992" s="116"/>
      <c r="Q992" s="116"/>
      <c r="R992" s="116"/>
      <c r="S992" s="116"/>
      <c r="T992" s="116"/>
      <c r="U992" s="116"/>
      <c r="V992" s="116"/>
      <c r="W992" s="116"/>
      <c r="X992" s="116"/>
      <c r="Y992" s="116"/>
      <c r="Z992" s="116"/>
      <c r="AA992" s="116"/>
      <c r="AB992" s="116"/>
      <c r="AC992" s="116"/>
    </row>
    <row r="993" spans="1:29" ht="14.25" customHeight="1" x14ac:dyDescent="0.2">
      <c r="A993" s="116"/>
      <c r="B993" s="116"/>
      <c r="C993" s="116"/>
      <c r="D993" s="116"/>
      <c r="E993" s="116"/>
      <c r="F993" s="116"/>
      <c r="G993" s="116"/>
      <c r="H993" s="117"/>
      <c r="I993" s="116"/>
      <c r="J993" s="116"/>
      <c r="K993" s="116"/>
      <c r="L993" s="116"/>
      <c r="M993" s="116"/>
      <c r="N993" s="116"/>
      <c r="O993" s="116"/>
      <c r="P993" s="116"/>
      <c r="Q993" s="116"/>
      <c r="R993" s="116"/>
      <c r="S993" s="116"/>
      <c r="T993" s="116"/>
      <c r="U993" s="116"/>
      <c r="V993" s="116"/>
      <c r="W993" s="116"/>
      <c r="X993" s="116"/>
      <c r="Y993" s="116"/>
      <c r="Z993" s="116"/>
      <c r="AA993" s="116"/>
      <c r="AB993" s="116"/>
      <c r="AC993" s="116"/>
    </row>
    <row r="994" spans="1:29" ht="14.25" customHeight="1" x14ac:dyDescent="0.2">
      <c r="A994" s="116"/>
      <c r="B994" s="116"/>
      <c r="C994" s="116"/>
      <c r="D994" s="116"/>
      <c r="E994" s="116"/>
      <c r="F994" s="116"/>
      <c r="G994" s="116"/>
      <c r="H994" s="117"/>
      <c r="I994" s="116"/>
      <c r="J994" s="116"/>
      <c r="K994" s="116"/>
      <c r="L994" s="116"/>
      <c r="M994" s="116"/>
      <c r="N994" s="116"/>
      <c r="O994" s="116"/>
      <c r="P994" s="116"/>
      <c r="Q994" s="116"/>
      <c r="R994" s="116"/>
      <c r="S994" s="116"/>
      <c r="T994" s="116"/>
      <c r="U994" s="116"/>
      <c r="V994" s="116"/>
      <c r="W994" s="116"/>
      <c r="X994" s="116"/>
      <c r="Y994" s="116"/>
      <c r="Z994" s="116"/>
      <c r="AA994" s="116"/>
      <c r="AB994" s="116"/>
      <c r="AC994" s="116"/>
    </row>
    <row r="995" spans="1:29" ht="14.25" customHeight="1" x14ac:dyDescent="0.2">
      <c r="A995" s="116"/>
      <c r="B995" s="116"/>
      <c r="C995" s="116"/>
      <c r="D995" s="116"/>
      <c r="E995" s="116"/>
      <c r="F995" s="116"/>
      <c r="G995" s="116"/>
      <c r="H995" s="117"/>
      <c r="I995" s="116"/>
      <c r="J995" s="116"/>
      <c r="K995" s="116"/>
      <c r="L995" s="116"/>
      <c r="M995" s="116"/>
      <c r="N995" s="116"/>
      <c r="O995" s="116"/>
      <c r="P995" s="116"/>
      <c r="Q995" s="116"/>
      <c r="R995" s="116"/>
      <c r="S995" s="116"/>
      <c r="T995" s="116"/>
      <c r="U995" s="116"/>
      <c r="V995" s="116"/>
      <c r="W995" s="116"/>
      <c r="X995" s="116"/>
      <c r="Y995" s="116"/>
      <c r="Z995" s="116"/>
      <c r="AA995" s="116"/>
      <c r="AB995" s="116"/>
      <c r="AC995" s="116"/>
    </row>
    <row r="996" spans="1:29" ht="14.25" customHeight="1" x14ac:dyDescent="0.2">
      <c r="A996" s="116"/>
      <c r="B996" s="116"/>
      <c r="C996" s="116"/>
      <c r="D996" s="116"/>
      <c r="E996" s="116"/>
      <c r="F996" s="116"/>
      <c r="G996" s="116"/>
      <c r="H996" s="117"/>
      <c r="I996" s="116"/>
      <c r="J996" s="116"/>
      <c r="K996" s="116"/>
      <c r="L996" s="116"/>
      <c r="M996" s="116"/>
      <c r="N996" s="116"/>
      <c r="O996" s="116"/>
      <c r="P996" s="116"/>
      <c r="Q996" s="116"/>
      <c r="R996" s="116"/>
      <c r="S996" s="116"/>
      <c r="T996" s="116"/>
      <c r="U996" s="116"/>
      <c r="V996" s="116"/>
      <c r="W996" s="116"/>
      <c r="X996" s="116"/>
      <c r="Y996" s="116"/>
      <c r="Z996" s="116"/>
      <c r="AA996" s="116"/>
      <c r="AB996" s="116"/>
      <c r="AC996" s="116"/>
    </row>
    <row r="997" spans="1:29" ht="14.25" customHeight="1" x14ac:dyDescent="0.2">
      <c r="A997" s="116"/>
      <c r="B997" s="116"/>
      <c r="C997" s="116"/>
      <c r="D997" s="116"/>
      <c r="E997" s="116"/>
      <c r="F997" s="116"/>
      <c r="G997" s="116"/>
      <c r="H997" s="117"/>
      <c r="I997" s="116"/>
      <c r="J997" s="116"/>
      <c r="K997" s="116"/>
      <c r="L997" s="116"/>
      <c r="M997" s="116"/>
      <c r="N997" s="116"/>
      <c r="O997" s="116"/>
      <c r="P997" s="116"/>
      <c r="Q997" s="116"/>
      <c r="R997" s="116"/>
      <c r="S997" s="116"/>
      <c r="T997" s="116"/>
      <c r="U997" s="116"/>
      <c r="V997" s="116"/>
      <c r="W997" s="116"/>
      <c r="X997" s="116"/>
      <c r="Y997" s="116"/>
      <c r="Z997" s="116"/>
      <c r="AA997" s="116"/>
      <c r="AB997" s="116"/>
      <c r="AC997" s="116"/>
    </row>
    <row r="998" spans="1:29" ht="14.25" customHeight="1" x14ac:dyDescent="0.2">
      <c r="A998" s="116"/>
      <c r="B998" s="116"/>
      <c r="C998" s="116"/>
      <c r="D998" s="116"/>
      <c r="E998" s="116"/>
      <c r="F998" s="116"/>
      <c r="G998" s="116"/>
      <c r="H998" s="117"/>
      <c r="I998" s="116"/>
      <c r="J998" s="116"/>
      <c r="K998" s="116"/>
      <c r="L998" s="116"/>
      <c r="M998" s="116"/>
      <c r="N998" s="116"/>
      <c r="O998" s="116"/>
      <c r="P998" s="116"/>
      <c r="Q998" s="116"/>
      <c r="R998" s="116"/>
      <c r="S998" s="116"/>
      <c r="T998" s="116"/>
      <c r="U998" s="116"/>
      <c r="V998" s="116"/>
      <c r="W998" s="116"/>
      <c r="X998" s="116"/>
      <c r="Y998" s="116"/>
      <c r="Z998" s="116"/>
      <c r="AA998" s="116"/>
      <c r="AB998" s="116"/>
      <c r="AC998" s="116"/>
    </row>
    <row r="999" spans="1:29" ht="14.25" customHeight="1" x14ac:dyDescent="0.2">
      <c r="A999" s="116"/>
      <c r="B999" s="116"/>
      <c r="C999" s="116"/>
      <c r="D999" s="116"/>
      <c r="E999" s="116"/>
      <c r="F999" s="116"/>
      <c r="G999" s="116"/>
      <c r="H999" s="117"/>
      <c r="I999" s="116"/>
      <c r="J999" s="116"/>
      <c r="K999" s="116"/>
      <c r="L999" s="116"/>
      <c r="M999" s="116"/>
      <c r="N999" s="116"/>
      <c r="O999" s="116"/>
      <c r="P999" s="116"/>
      <c r="Q999" s="116"/>
      <c r="R999" s="116"/>
      <c r="S999" s="116"/>
      <c r="T999" s="116"/>
      <c r="U999" s="116"/>
      <c r="V999" s="116"/>
      <c r="W999" s="116"/>
      <c r="X999" s="116"/>
      <c r="Y999" s="116"/>
      <c r="Z999" s="116"/>
      <c r="AA999" s="116"/>
      <c r="AB999" s="116"/>
      <c r="AC999" s="116"/>
    </row>
    <row r="1000" spans="1:29" ht="14.25" customHeight="1" x14ac:dyDescent="0.2">
      <c r="A1000" s="116"/>
      <c r="B1000" s="116"/>
      <c r="C1000" s="116"/>
      <c r="D1000" s="116"/>
      <c r="E1000" s="116"/>
      <c r="F1000" s="116"/>
      <c r="G1000" s="116"/>
      <c r="H1000" s="117"/>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row>
    <row r="1001" spans="1:29" ht="14.25" customHeight="1" x14ac:dyDescent="0.2">
      <c r="A1001" s="116"/>
      <c r="B1001" s="116"/>
      <c r="C1001" s="116"/>
      <c r="D1001" s="116"/>
      <c r="E1001" s="116"/>
      <c r="F1001" s="116"/>
      <c r="G1001" s="116"/>
      <c r="H1001" s="117"/>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row>
    <row r="1002" spans="1:29" ht="14.25" customHeight="1" x14ac:dyDescent="0.2">
      <c r="A1002" s="116"/>
      <c r="B1002" s="116"/>
      <c r="C1002" s="116"/>
      <c r="D1002" s="116"/>
      <c r="E1002" s="116"/>
      <c r="F1002" s="116"/>
      <c r="G1002" s="116"/>
      <c r="H1002" s="117"/>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row>
    <row r="1003" spans="1:29" ht="14.25" customHeight="1" x14ac:dyDescent="0.2">
      <c r="A1003" s="116"/>
      <c r="B1003" s="116"/>
      <c r="C1003" s="116"/>
      <c r="D1003" s="116"/>
      <c r="E1003" s="116"/>
      <c r="F1003" s="116"/>
      <c r="G1003" s="116"/>
      <c r="H1003" s="117"/>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row>
    <row r="1004" spans="1:29" ht="14.25" customHeight="1" x14ac:dyDescent="0.2">
      <c r="A1004" s="116"/>
      <c r="B1004" s="116"/>
      <c r="C1004" s="116"/>
      <c r="D1004" s="116"/>
      <c r="E1004" s="116"/>
      <c r="F1004" s="116"/>
      <c r="G1004" s="116"/>
      <c r="H1004" s="117"/>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row>
  </sheetData>
  <mergeCells count="8">
    <mergeCell ref="B77:G77"/>
    <mergeCell ref="I77:L77"/>
    <mergeCell ref="O77:S77"/>
    <mergeCell ref="A6:S6"/>
    <mergeCell ref="A7:S7"/>
    <mergeCell ref="A8:S8"/>
    <mergeCell ref="A9:S9"/>
    <mergeCell ref="A10:S10"/>
  </mergeCells>
  <phoneticPr fontId="114" type="noConversion"/>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O1002"/>
  <sheetViews>
    <sheetView topLeftCell="P1" zoomScale="80" zoomScaleNormal="80" workbookViewId="0">
      <selection activeCell="E105" sqref="E105"/>
    </sheetView>
  </sheetViews>
  <sheetFormatPr baseColWidth="10" defaultColWidth="14.42578125" defaultRowHeight="15" customHeight="1" x14ac:dyDescent="0.2"/>
  <cols>
    <col min="1" max="1" width="5" customWidth="1"/>
    <col min="2" max="2" width="12.7109375" customWidth="1"/>
    <col min="3" max="3" width="8.85546875" customWidth="1"/>
    <col min="4" max="4" width="6.28515625" customWidth="1"/>
    <col min="5" max="5" width="12.85546875" customWidth="1"/>
    <col min="6" max="6" width="17.28515625" customWidth="1"/>
    <col min="7" max="7" width="14.42578125" customWidth="1"/>
    <col min="8" max="8" width="44.5703125" customWidth="1"/>
    <col min="9" max="10" width="20.28515625" customWidth="1"/>
    <col min="11" max="11" width="21.85546875" customWidth="1"/>
    <col min="12" max="12" width="19.5703125" customWidth="1"/>
    <col min="13" max="13" width="7" customWidth="1"/>
    <col min="14" max="14" width="18.140625" customWidth="1"/>
    <col min="15" max="15" width="17.7109375" customWidth="1"/>
    <col min="16" max="16" width="10" customWidth="1"/>
    <col min="17" max="17" width="9.7109375" customWidth="1"/>
    <col min="18" max="18" width="18.5703125" customWidth="1"/>
    <col min="19" max="19" width="20" customWidth="1"/>
    <col min="20" max="20" width="17" hidden="1" customWidth="1"/>
    <col min="21" max="21" width="12.7109375" hidden="1" customWidth="1"/>
    <col min="22" max="22" width="33" hidden="1" customWidth="1"/>
    <col min="23" max="23" width="13" customWidth="1"/>
    <col min="24" max="41" width="9.140625" customWidth="1"/>
  </cols>
  <sheetData>
    <row r="1" spans="1:41" x14ac:dyDescent="0.2">
      <c r="A1" s="1"/>
      <c r="B1" s="1"/>
      <c r="C1" s="1"/>
      <c r="D1" s="1"/>
      <c r="E1" s="1"/>
      <c r="F1" s="1"/>
      <c r="G1" s="1"/>
      <c r="H1" s="764"/>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row>
    <row r="2" spans="1:41" x14ac:dyDescent="0.2">
      <c r="A2" s="1"/>
      <c r="B2" s="1"/>
      <c r="C2" s="1"/>
      <c r="D2" s="1"/>
      <c r="E2" s="1"/>
      <c r="F2" s="1"/>
      <c r="G2" s="1"/>
      <c r="H2" s="764"/>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41" x14ac:dyDescent="0.2">
      <c r="A3" s="1"/>
      <c r="B3" s="1"/>
      <c r="C3" s="1"/>
      <c r="D3" s="1"/>
      <c r="E3" s="1"/>
      <c r="F3" s="68"/>
      <c r="G3" s="68"/>
      <c r="H3" s="764"/>
      <c r="I3" s="68"/>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41" x14ac:dyDescent="0.2">
      <c r="A4" s="1"/>
      <c r="B4" s="1"/>
      <c r="C4" s="1"/>
      <c r="D4" s="1"/>
      <c r="E4" s="1"/>
      <c r="F4" s="68"/>
      <c r="G4" s="68"/>
      <c r="H4" s="764"/>
      <c r="I4" s="765"/>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row>
    <row r="5" spans="1:41" x14ac:dyDescent="0.2">
      <c r="A5" s="1"/>
      <c r="B5" s="1"/>
      <c r="C5" s="1"/>
      <c r="D5" s="1"/>
      <c r="E5" s="1"/>
      <c r="F5" s="68"/>
      <c r="G5" s="68"/>
      <c r="H5" s="766"/>
      <c r="I5" s="68"/>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row>
    <row r="6" spans="1:41" x14ac:dyDescent="0.2">
      <c r="A6" s="1"/>
      <c r="B6" s="1"/>
      <c r="C6" s="1"/>
      <c r="D6" s="1"/>
      <c r="E6" s="1"/>
      <c r="F6" s="68"/>
      <c r="G6" s="68"/>
      <c r="H6" s="764"/>
      <c r="I6" s="68"/>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41" ht="15.75" customHeight="1" x14ac:dyDescent="0.25">
      <c r="A7" s="1753" t="s">
        <v>0</v>
      </c>
      <c r="B7" s="1746"/>
      <c r="C7" s="1746"/>
      <c r="D7" s="1746"/>
      <c r="E7" s="1746"/>
      <c r="F7" s="1746"/>
      <c r="G7" s="1746"/>
      <c r="H7" s="1746"/>
      <c r="I7" s="1746"/>
      <c r="J7" s="1746"/>
      <c r="K7" s="1746"/>
      <c r="L7" s="1746"/>
      <c r="M7" s="1746"/>
      <c r="N7" s="1746"/>
      <c r="O7" s="1746"/>
      <c r="P7" s="1746"/>
      <c r="Q7" s="1746"/>
      <c r="R7" s="1746"/>
      <c r="S7" s="1747"/>
      <c r="T7" s="389"/>
      <c r="U7" s="1"/>
      <c r="V7" s="1"/>
      <c r="W7" s="1"/>
      <c r="X7" s="1"/>
      <c r="Y7" s="1"/>
      <c r="Z7" s="1"/>
      <c r="AA7" s="1"/>
      <c r="AB7" s="1"/>
      <c r="AC7" s="1"/>
      <c r="AD7" s="1"/>
      <c r="AE7" s="1"/>
      <c r="AF7" s="1"/>
      <c r="AG7" s="1"/>
      <c r="AH7" s="1"/>
      <c r="AI7" s="1"/>
      <c r="AJ7" s="1"/>
      <c r="AK7" s="1"/>
      <c r="AL7" s="1"/>
      <c r="AM7" s="1"/>
      <c r="AN7" s="1"/>
      <c r="AO7" s="1"/>
    </row>
    <row r="8" spans="1:41" ht="15.75" customHeight="1" x14ac:dyDescent="0.2">
      <c r="A8" s="1753" t="s">
        <v>1</v>
      </c>
      <c r="B8" s="1746"/>
      <c r="C8" s="1746"/>
      <c r="D8" s="1746"/>
      <c r="E8" s="1746"/>
      <c r="F8" s="1746"/>
      <c r="G8" s="1746"/>
      <c r="H8" s="1746"/>
      <c r="I8" s="1746"/>
      <c r="J8" s="1746"/>
      <c r="K8" s="1746"/>
      <c r="L8" s="1746"/>
      <c r="M8" s="1746"/>
      <c r="N8" s="1746"/>
      <c r="O8" s="1746"/>
      <c r="P8" s="1746"/>
      <c r="Q8" s="1746"/>
      <c r="R8" s="1746"/>
      <c r="S8" s="1747"/>
      <c r="T8" s="1"/>
      <c r="U8" s="1"/>
      <c r="V8" s="1"/>
      <c r="W8" s="1"/>
      <c r="X8" s="1"/>
      <c r="Y8" s="1"/>
      <c r="Z8" s="1"/>
      <c r="AA8" s="1"/>
      <c r="AB8" s="1"/>
      <c r="AC8" s="1"/>
      <c r="AD8" s="1"/>
      <c r="AE8" s="1"/>
      <c r="AF8" s="1"/>
      <c r="AG8" s="1"/>
      <c r="AH8" s="1"/>
      <c r="AI8" s="1"/>
      <c r="AJ8" s="1"/>
      <c r="AK8" s="1"/>
      <c r="AL8" s="1"/>
      <c r="AM8" s="1"/>
      <c r="AN8" s="1"/>
      <c r="AO8" s="1"/>
    </row>
    <row r="9" spans="1:41" x14ac:dyDescent="0.2">
      <c r="A9" s="1753" t="s">
        <v>2</v>
      </c>
      <c r="B9" s="1746"/>
      <c r="C9" s="1746"/>
      <c r="D9" s="1746"/>
      <c r="E9" s="1746"/>
      <c r="F9" s="1746"/>
      <c r="G9" s="1746"/>
      <c r="H9" s="1746"/>
      <c r="I9" s="1746"/>
      <c r="J9" s="1746"/>
      <c r="K9" s="1746"/>
      <c r="L9" s="1746"/>
      <c r="M9" s="1746"/>
      <c r="N9" s="1746"/>
      <c r="O9" s="1746"/>
      <c r="P9" s="1746"/>
      <c r="Q9" s="1746"/>
      <c r="R9" s="1746"/>
      <c r="S9" s="1747"/>
      <c r="T9" s="1"/>
      <c r="U9" s="1"/>
      <c r="V9" s="1"/>
      <c r="W9" s="1"/>
      <c r="X9" s="1"/>
      <c r="Y9" s="1"/>
      <c r="Z9" s="1"/>
      <c r="AA9" s="1"/>
      <c r="AB9" s="1"/>
      <c r="AC9" s="1"/>
      <c r="AD9" s="1"/>
      <c r="AE9" s="1"/>
      <c r="AF9" s="1"/>
      <c r="AG9" s="1"/>
      <c r="AH9" s="1"/>
      <c r="AI9" s="1"/>
      <c r="AJ9" s="1"/>
      <c r="AK9" s="1"/>
      <c r="AL9" s="1"/>
      <c r="AM9" s="1"/>
      <c r="AN9" s="1"/>
      <c r="AO9" s="1"/>
    </row>
    <row r="10" spans="1:41" x14ac:dyDescent="0.2">
      <c r="A10" s="1753" t="s">
        <v>3</v>
      </c>
      <c r="B10" s="1746"/>
      <c r="C10" s="1746"/>
      <c r="D10" s="1746"/>
      <c r="E10" s="1746"/>
      <c r="F10" s="1746"/>
      <c r="G10" s="1746"/>
      <c r="H10" s="1746"/>
      <c r="I10" s="1746"/>
      <c r="J10" s="1746"/>
      <c r="K10" s="1746"/>
      <c r="L10" s="1746"/>
      <c r="M10" s="1746"/>
      <c r="N10" s="1746"/>
      <c r="O10" s="1746"/>
      <c r="P10" s="1746"/>
      <c r="Q10" s="1746"/>
      <c r="R10" s="1746"/>
      <c r="S10" s="1747"/>
      <c r="T10" s="1"/>
      <c r="U10" s="1"/>
      <c r="V10" s="1"/>
      <c r="W10" s="1"/>
      <c r="X10" s="1"/>
      <c r="Y10" s="1"/>
      <c r="Z10" s="1"/>
      <c r="AA10" s="1"/>
      <c r="AB10" s="1"/>
      <c r="AC10" s="1"/>
      <c r="AD10" s="1"/>
      <c r="AE10" s="1"/>
      <c r="AF10" s="1"/>
      <c r="AG10" s="1"/>
      <c r="AH10" s="1"/>
      <c r="AI10" s="1"/>
      <c r="AJ10" s="1"/>
      <c r="AK10" s="1"/>
      <c r="AL10" s="1"/>
      <c r="AM10" s="1"/>
      <c r="AN10" s="1"/>
      <c r="AO10" s="1"/>
    </row>
    <row r="11" spans="1:41" x14ac:dyDescent="0.2">
      <c r="A11" s="1815" t="str">
        <f>+'09-EDUCACION AMBIENTAL'!A10:S10</f>
        <v>30 de junio  2023</v>
      </c>
      <c r="B11" s="1803"/>
      <c r="C11" s="1803"/>
      <c r="D11" s="1803"/>
      <c r="E11" s="1803"/>
      <c r="F11" s="1803"/>
      <c r="G11" s="1803"/>
      <c r="H11" s="1803"/>
      <c r="I11" s="1803"/>
      <c r="J11" s="1803"/>
      <c r="K11" s="1803"/>
      <c r="L11" s="1803"/>
      <c r="M11" s="1803"/>
      <c r="N11" s="1803"/>
      <c r="O11" s="1803"/>
      <c r="P11" s="1803"/>
      <c r="Q11" s="1803"/>
      <c r="R11" s="1803"/>
      <c r="S11" s="1804"/>
      <c r="T11" s="1"/>
      <c r="U11" s="1"/>
      <c r="V11" s="1"/>
      <c r="W11" s="1"/>
      <c r="X11" s="1"/>
      <c r="Y11" s="1"/>
      <c r="Z11" s="1"/>
      <c r="AA11" s="1"/>
      <c r="AB11" s="1"/>
      <c r="AC11" s="1"/>
      <c r="AD11" s="1"/>
      <c r="AE11" s="1"/>
      <c r="AF11" s="1"/>
      <c r="AG11" s="1"/>
      <c r="AH11" s="1"/>
      <c r="AI11" s="1"/>
      <c r="AJ11" s="1"/>
      <c r="AK11" s="1"/>
      <c r="AL11" s="1"/>
      <c r="AM11" s="1"/>
      <c r="AN11" s="1"/>
      <c r="AO11" s="1"/>
    </row>
    <row r="12" spans="1:41" ht="12.75" customHeight="1" x14ac:dyDescent="0.2">
      <c r="A12" s="379" t="s">
        <v>54</v>
      </c>
      <c r="B12" s="379"/>
      <c r="C12" s="379"/>
      <c r="D12" s="379"/>
      <c r="E12" s="379"/>
      <c r="F12" s="379"/>
      <c r="G12" s="379"/>
      <c r="H12" s="767"/>
      <c r="I12" s="379"/>
      <c r="J12" s="379"/>
      <c r="K12" s="379"/>
      <c r="L12" s="379"/>
      <c r="M12" s="379"/>
      <c r="N12" s="379"/>
      <c r="O12" s="379"/>
      <c r="P12" s="379"/>
      <c r="Q12" s="379"/>
      <c r="R12" s="379"/>
      <c r="S12" s="379"/>
      <c r="T12" s="1"/>
      <c r="U12" s="768" t="s">
        <v>109</v>
      </c>
      <c r="V12" s="1"/>
      <c r="W12" s="1"/>
      <c r="X12" s="1"/>
      <c r="Y12" s="1"/>
      <c r="Z12" s="1"/>
      <c r="AA12" s="1"/>
      <c r="AB12" s="1"/>
      <c r="AC12" s="1"/>
      <c r="AD12" s="1"/>
      <c r="AE12" s="1"/>
      <c r="AF12" s="1"/>
      <c r="AG12" s="1"/>
      <c r="AH12" s="1"/>
      <c r="AI12" s="1"/>
      <c r="AJ12" s="1"/>
      <c r="AK12" s="1"/>
      <c r="AL12" s="1"/>
      <c r="AM12" s="1"/>
      <c r="AN12" s="1"/>
      <c r="AO12" s="1"/>
    </row>
    <row r="13" spans="1:41" ht="42.75" customHeight="1" x14ac:dyDescent="0.2">
      <c r="A13" s="193" t="s">
        <v>6</v>
      </c>
      <c r="B13" s="194" t="s">
        <v>7</v>
      </c>
      <c r="C13" s="195" t="s">
        <v>1286</v>
      </c>
      <c r="D13" s="195" t="s">
        <v>9</v>
      </c>
      <c r="E13" s="195" t="s">
        <v>10</v>
      </c>
      <c r="F13" s="194" t="s">
        <v>11</v>
      </c>
      <c r="G13" s="194" t="s">
        <v>12</v>
      </c>
      <c r="H13" s="196" t="s">
        <v>13</v>
      </c>
      <c r="I13" s="194" t="s">
        <v>14</v>
      </c>
      <c r="J13" s="769" t="s">
        <v>15</v>
      </c>
      <c r="K13" s="194" t="s">
        <v>16</v>
      </c>
      <c r="L13" s="196" t="s">
        <v>17</v>
      </c>
      <c r="M13" s="196" t="s">
        <v>18</v>
      </c>
      <c r="N13" s="196" t="s">
        <v>19</v>
      </c>
      <c r="O13" s="196" t="s">
        <v>20</v>
      </c>
      <c r="P13" s="196" t="s">
        <v>21</v>
      </c>
      <c r="Q13" s="196" t="s">
        <v>22</v>
      </c>
      <c r="R13" s="197" t="str">
        <f>+'09-EDUCACION AMBIENTAL'!R12</f>
        <v>DEPRECIACION ACUMULADA 30/06/23</v>
      </c>
      <c r="S13" s="196" t="s">
        <v>23</v>
      </c>
      <c r="T13" s="92" t="s">
        <v>24</v>
      </c>
      <c r="U13" s="770">
        <v>45107</v>
      </c>
      <c r="V13" s="1"/>
      <c r="W13" s="1"/>
      <c r="X13" s="1"/>
      <c r="Y13" s="1"/>
      <c r="Z13" s="1"/>
      <c r="AA13" s="1"/>
      <c r="AB13" s="1"/>
      <c r="AC13" s="1"/>
      <c r="AD13" s="1"/>
      <c r="AE13" s="1"/>
      <c r="AF13" s="1"/>
      <c r="AG13" s="1"/>
      <c r="AH13" s="1"/>
      <c r="AI13" s="1"/>
      <c r="AJ13" s="1"/>
      <c r="AK13" s="1"/>
      <c r="AL13" s="1"/>
      <c r="AM13" s="1"/>
      <c r="AN13" s="1"/>
      <c r="AO13" s="1"/>
    </row>
    <row r="14" spans="1:41" ht="170.25" customHeight="1" x14ac:dyDescent="0.3">
      <c r="A14" s="94">
        <v>1</v>
      </c>
      <c r="B14" s="304">
        <v>36851</v>
      </c>
      <c r="C14" s="234" t="s">
        <v>213</v>
      </c>
      <c r="D14" s="234">
        <v>61</v>
      </c>
      <c r="E14" s="234" t="s">
        <v>25</v>
      </c>
      <c r="F14" s="960" t="s">
        <v>1802</v>
      </c>
      <c r="G14" s="238">
        <v>21</v>
      </c>
      <c r="H14" s="303" t="s">
        <v>1420</v>
      </c>
      <c r="I14" s="234"/>
      <c r="J14" s="555"/>
      <c r="K14" s="238" t="s">
        <v>1797</v>
      </c>
      <c r="L14" s="166">
        <v>800</v>
      </c>
      <c r="M14" s="238">
        <v>10</v>
      </c>
      <c r="N14" s="166">
        <v>0</v>
      </c>
      <c r="O14" s="166">
        <v>0</v>
      </c>
      <c r="P14" s="308">
        <v>10</v>
      </c>
      <c r="Q14" s="308"/>
      <c r="R14" s="166">
        <v>800</v>
      </c>
      <c r="S14" s="166">
        <f>IF(M16=0,"N/A",+L16-R16)</f>
        <v>0</v>
      </c>
      <c r="T14" s="771">
        <v>617</v>
      </c>
      <c r="U14" s="765"/>
      <c r="V14" s="1"/>
      <c r="W14" s="1"/>
      <c r="X14" s="1"/>
      <c r="Y14" s="1"/>
      <c r="Z14" s="1"/>
      <c r="AA14" s="1"/>
      <c r="AB14" s="1"/>
      <c r="AC14" s="1"/>
      <c r="AD14" s="1"/>
      <c r="AE14" s="1"/>
      <c r="AF14" s="1"/>
      <c r="AG14" s="1"/>
      <c r="AH14" s="1"/>
      <c r="AI14" s="1"/>
      <c r="AJ14" s="1"/>
      <c r="AK14" s="1"/>
      <c r="AL14" s="1"/>
      <c r="AM14" s="1"/>
      <c r="AN14" s="1"/>
      <c r="AO14" s="1"/>
    </row>
    <row r="15" spans="1:41" ht="231" customHeight="1" x14ac:dyDescent="0.3">
      <c r="A15" s="94"/>
      <c r="B15" s="304">
        <v>36851</v>
      </c>
      <c r="C15" s="234" t="s">
        <v>213</v>
      </c>
      <c r="D15" s="234">
        <v>61</v>
      </c>
      <c r="E15" s="234" t="s">
        <v>25</v>
      </c>
      <c r="F15" s="1728" t="s">
        <v>1803</v>
      </c>
      <c r="G15" s="238">
        <v>29</v>
      </c>
      <c r="H15" s="303" t="s">
        <v>1420</v>
      </c>
      <c r="I15" s="234"/>
      <c r="J15" s="555"/>
      <c r="K15" s="236" t="s">
        <v>1801</v>
      </c>
      <c r="L15" s="166"/>
      <c r="M15" s="238"/>
      <c r="N15" s="166"/>
      <c r="O15" s="166"/>
      <c r="P15" s="308"/>
      <c r="Q15" s="308"/>
      <c r="R15" s="166"/>
      <c r="S15" s="166"/>
      <c r="T15" s="771"/>
      <c r="U15" s="765"/>
      <c r="V15" s="1"/>
      <c r="W15" s="1"/>
      <c r="X15" s="1"/>
      <c r="Y15" s="1"/>
      <c r="Z15" s="1"/>
      <c r="AA15" s="1"/>
      <c r="AB15" s="1"/>
      <c r="AC15" s="1"/>
      <c r="AD15" s="1"/>
      <c r="AE15" s="1"/>
      <c r="AF15" s="1"/>
      <c r="AG15" s="1"/>
      <c r="AH15" s="1"/>
      <c r="AI15" s="1"/>
      <c r="AJ15" s="1"/>
      <c r="AK15" s="1"/>
      <c r="AL15" s="1"/>
      <c r="AM15" s="1"/>
      <c r="AN15" s="1"/>
      <c r="AO15" s="1"/>
    </row>
    <row r="16" spans="1:41" ht="16.5" customHeight="1" x14ac:dyDescent="0.3">
      <c r="A16" s="94">
        <v>2</v>
      </c>
      <c r="B16" s="304">
        <v>36851</v>
      </c>
      <c r="C16" s="234" t="s">
        <v>213</v>
      </c>
      <c r="D16" s="234">
        <v>61</v>
      </c>
      <c r="E16" s="234" t="s">
        <v>68</v>
      </c>
      <c r="F16" s="234">
        <v>614380</v>
      </c>
      <c r="G16" s="234">
        <v>1</v>
      </c>
      <c r="H16" s="303" t="s">
        <v>751</v>
      </c>
      <c r="I16" s="234"/>
      <c r="J16" s="555" t="s">
        <v>116</v>
      </c>
      <c r="K16" s="234" t="s">
        <v>1421</v>
      </c>
      <c r="L16" s="166">
        <v>1400</v>
      </c>
      <c r="M16" s="238">
        <v>10</v>
      </c>
      <c r="N16" s="166">
        <v>0</v>
      </c>
      <c r="O16" s="166">
        <v>0</v>
      </c>
      <c r="P16" s="308">
        <v>10</v>
      </c>
      <c r="Q16" s="308"/>
      <c r="R16" s="166">
        <v>1400</v>
      </c>
      <c r="S16" s="166">
        <f>IF(M18=0,"N/A",+L18-R18)</f>
        <v>0</v>
      </c>
      <c r="T16" s="771">
        <v>617</v>
      </c>
      <c r="U16" s="1"/>
      <c r="V16" s="1"/>
      <c r="W16" s="1"/>
      <c r="X16" s="1"/>
      <c r="Y16" s="1"/>
      <c r="Z16" s="1"/>
      <c r="AA16" s="1"/>
      <c r="AB16" s="1"/>
      <c r="AC16" s="1"/>
      <c r="AD16" s="1"/>
      <c r="AE16" s="1"/>
      <c r="AF16" s="1"/>
      <c r="AG16" s="1"/>
      <c r="AH16" s="1"/>
      <c r="AI16" s="1"/>
      <c r="AJ16" s="1"/>
      <c r="AK16" s="1"/>
      <c r="AL16" s="1"/>
      <c r="AM16" s="1"/>
      <c r="AN16" s="1"/>
      <c r="AO16" s="1"/>
    </row>
    <row r="17" spans="1:41" ht="16.5" customHeight="1" x14ac:dyDescent="0.3">
      <c r="A17" s="94">
        <v>3</v>
      </c>
      <c r="B17" s="304">
        <v>36851</v>
      </c>
      <c r="C17" s="234" t="s">
        <v>213</v>
      </c>
      <c r="D17" s="234">
        <v>61</v>
      </c>
      <c r="E17" s="234" t="s">
        <v>68</v>
      </c>
      <c r="F17" s="234">
        <v>614381</v>
      </c>
      <c r="G17" s="234">
        <v>1</v>
      </c>
      <c r="H17" s="303" t="s">
        <v>751</v>
      </c>
      <c r="I17" s="234"/>
      <c r="J17" s="555" t="s">
        <v>116</v>
      </c>
      <c r="K17" s="234" t="s">
        <v>1421</v>
      </c>
      <c r="L17" s="166">
        <v>1400</v>
      </c>
      <c r="M17" s="238">
        <v>10</v>
      </c>
      <c r="N17" s="166">
        <v>0</v>
      </c>
      <c r="O17" s="166">
        <v>0</v>
      </c>
      <c r="P17" s="308">
        <v>10</v>
      </c>
      <c r="Q17" s="308"/>
      <c r="R17" s="166">
        <v>1400</v>
      </c>
      <c r="S17" s="166">
        <f t="shared" ref="S17:S18" si="0">IF(M23=0,"N/A",+L23-R23)</f>
        <v>0</v>
      </c>
      <c r="T17" s="771">
        <v>617</v>
      </c>
      <c r="U17" s="1"/>
      <c r="V17" s="1"/>
      <c r="W17" s="1"/>
      <c r="X17" s="1"/>
      <c r="Y17" s="1"/>
      <c r="Z17" s="1"/>
      <c r="AA17" s="1"/>
      <c r="AB17" s="1"/>
      <c r="AC17" s="1"/>
      <c r="AD17" s="1"/>
      <c r="AE17" s="1"/>
      <c r="AF17" s="1"/>
      <c r="AG17" s="1"/>
      <c r="AH17" s="1"/>
      <c r="AI17" s="1"/>
      <c r="AJ17" s="1"/>
      <c r="AK17" s="1"/>
      <c r="AL17" s="1"/>
      <c r="AM17" s="1"/>
      <c r="AN17" s="1"/>
      <c r="AO17" s="1"/>
    </row>
    <row r="18" spans="1:41" ht="27.75" customHeight="1" x14ac:dyDescent="0.3">
      <c r="A18" s="94">
        <v>4</v>
      </c>
      <c r="B18" s="304">
        <v>36889</v>
      </c>
      <c r="C18" s="234" t="s">
        <v>213</v>
      </c>
      <c r="D18" s="234">
        <v>61</v>
      </c>
      <c r="E18" s="234" t="s">
        <v>126</v>
      </c>
      <c r="F18" s="234"/>
      <c r="G18" s="234">
        <v>1</v>
      </c>
      <c r="H18" s="303" t="s">
        <v>1422</v>
      </c>
      <c r="I18" s="234"/>
      <c r="J18" s="555"/>
      <c r="K18" s="234" t="s">
        <v>1421</v>
      </c>
      <c r="L18" s="166">
        <v>10000</v>
      </c>
      <c r="M18" s="238">
        <v>10</v>
      </c>
      <c r="N18" s="166">
        <v>0</v>
      </c>
      <c r="O18" s="166">
        <v>0</v>
      </c>
      <c r="P18" s="308">
        <v>10</v>
      </c>
      <c r="Q18" s="308"/>
      <c r="R18" s="166">
        <v>10000</v>
      </c>
      <c r="S18" s="166">
        <f t="shared" si="0"/>
        <v>0</v>
      </c>
      <c r="T18" s="771">
        <v>612</v>
      </c>
      <c r="U18" s="1"/>
      <c r="V18" s="1"/>
      <c r="W18" s="1"/>
      <c r="X18" s="1"/>
      <c r="Y18" s="1"/>
      <c r="Z18" s="1"/>
      <c r="AA18" s="1"/>
      <c r="AB18" s="1"/>
      <c r="AC18" s="1"/>
      <c r="AD18" s="1"/>
      <c r="AE18" s="1"/>
      <c r="AF18" s="1"/>
      <c r="AG18" s="1"/>
      <c r="AH18" s="1"/>
      <c r="AI18" s="1"/>
      <c r="AJ18" s="1"/>
      <c r="AK18" s="1"/>
      <c r="AL18" s="1"/>
      <c r="AM18" s="1"/>
      <c r="AN18" s="1"/>
      <c r="AO18" s="1"/>
    </row>
    <row r="19" spans="1:41" s="890" customFormat="1" ht="27.75" customHeight="1" x14ac:dyDescent="0.3">
      <c r="A19" s="94">
        <v>5</v>
      </c>
      <c r="B19" s="304">
        <v>43704</v>
      </c>
      <c r="C19" s="234">
        <v>1</v>
      </c>
      <c r="D19" s="234">
        <v>61</v>
      </c>
      <c r="E19" s="234" t="s">
        <v>35</v>
      </c>
      <c r="F19" s="234"/>
      <c r="G19" s="234">
        <v>1</v>
      </c>
      <c r="H19" s="303" t="s">
        <v>493</v>
      </c>
      <c r="I19" s="234" t="s">
        <v>494</v>
      </c>
      <c r="J19" s="555" t="s">
        <v>87</v>
      </c>
      <c r="K19" s="234" t="s">
        <v>1421</v>
      </c>
      <c r="L19" s="166">
        <v>56626.06</v>
      </c>
      <c r="M19" s="238">
        <v>3</v>
      </c>
      <c r="N19" s="166">
        <f>IF(M19=0,"N/A",+L19/M19)</f>
        <v>18875.353333333333</v>
      </c>
      <c r="O19" s="166">
        <v>0</v>
      </c>
      <c r="P19" s="308">
        <f>+DATEDIF($B19,$U$13,"y")</f>
        <v>3</v>
      </c>
      <c r="Q19" s="308">
        <f>+DATEDIF($B19,$U$13,"ym")</f>
        <v>10</v>
      </c>
      <c r="R19" s="166">
        <f>IF(M19=0,"N/A",+N19*P19+O19*Q19)</f>
        <v>56626.06</v>
      </c>
      <c r="S19" s="166">
        <f t="shared" ref="S19:S21" si="1">IF(M19=0,"N/A",+L19-R19)</f>
        <v>0</v>
      </c>
      <c r="T19" s="935">
        <v>617</v>
      </c>
      <c r="U19" s="936"/>
      <c r="V19" s="936"/>
      <c r="W19" s="936"/>
      <c r="X19" s="936"/>
      <c r="Y19" s="936"/>
      <c r="Z19" s="936"/>
      <c r="AA19" s="936"/>
      <c r="AB19" s="936"/>
      <c r="AC19" s="936"/>
      <c r="AD19" s="936"/>
      <c r="AE19" s="936"/>
      <c r="AF19" s="936"/>
      <c r="AG19" s="936"/>
      <c r="AH19" s="936"/>
      <c r="AI19" s="936"/>
      <c r="AJ19" s="936"/>
      <c r="AK19" s="936"/>
      <c r="AL19" s="936"/>
      <c r="AM19" s="936"/>
      <c r="AN19" s="936"/>
      <c r="AO19" s="936"/>
    </row>
    <row r="20" spans="1:41" ht="27.75" customHeight="1" x14ac:dyDescent="0.3">
      <c r="A20" s="94">
        <v>6</v>
      </c>
      <c r="B20" s="304">
        <v>42426</v>
      </c>
      <c r="C20" s="234"/>
      <c r="D20" s="234"/>
      <c r="E20" s="234" t="s">
        <v>381</v>
      </c>
      <c r="F20" s="234"/>
      <c r="G20" s="234">
        <v>1</v>
      </c>
      <c r="H20" s="303" t="s">
        <v>1423</v>
      </c>
      <c r="I20" s="234"/>
      <c r="J20" s="555"/>
      <c r="K20" s="234" t="s">
        <v>1421</v>
      </c>
      <c r="L20" s="166">
        <v>6903</v>
      </c>
      <c r="M20" s="238">
        <v>3</v>
      </c>
      <c r="N20" s="166">
        <v>0</v>
      </c>
      <c r="O20" s="166">
        <f t="shared" ref="O20:O21" si="2">IF(M20=0,"N/A",+N20/12)</f>
        <v>0</v>
      </c>
      <c r="P20" s="308">
        <v>3</v>
      </c>
      <c r="Q20" s="308">
        <v>0</v>
      </c>
      <c r="R20" s="166">
        <v>6903</v>
      </c>
      <c r="S20" s="166">
        <f t="shared" si="1"/>
        <v>0</v>
      </c>
      <c r="T20" s="771">
        <v>612</v>
      </c>
      <c r="U20" s="1"/>
      <c r="V20" s="1"/>
      <c r="W20" s="1"/>
      <c r="X20" s="1"/>
      <c r="Y20" s="1"/>
      <c r="Z20" s="1"/>
      <c r="AA20" s="1"/>
      <c r="AB20" s="1"/>
      <c r="AC20" s="1"/>
      <c r="AD20" s="1"/>
      <c r="AE20" s="1"/>
      <c r="AF20" s="1"/>
      <c r="AG20" s="1"/>
      <c r="AH20" s="1"/>
      <c r="AI20" s="1"/>
      <c r="AJ20" s="1"/>
      <c r="AK20" s="1"/>
      <c r="AL20" s="1"/>
      <c r="AM20" s="1"/>
      <c r="AN20" s="1"/>
      <c r="AO20" s="1"/>
    </row>
    <row r="21" spans="1:41" ht="27.75" customHeight="1" x14ac:dyDescent="0.3">
      <c r="A21" s="94">
        <v>7</v>
      </c>
      <c r="B21" s="304">
        <v>43906</v>
      </c>
      <c r="C21" s="234"/>
      <c r="D21" s="234"/>
      <c r="E21" s="234" t="s">
        <v>381</v>
      </c>
      <c r="F21" s="234"/>
      <c r="G21" s="234">
        <v>1</v>
      </c>
      <c r="H21" s="303" t="s">
        <v>1024</v>
      </c>
      <c r="I21" s="234"/>
      <c r="J21" s="555" t="s">
        <v>1025</v>
      </c>
      <c r="K21" s="234" t="s">
        <v>1421</v>
      </c>
      <c r="L21" s="166">
        <v>15210.2</v>
      </c>
      <c r="M21" s="238">
        <v>10</v>
      </c>
      <c r="N21" s="166">
        <f>IF(M21=0,"N/A",+L21/M21)</f>
        <v>1521.02</v>
      </c>
      <c r="O21" s="166">
        <f t="shared" si="2"/>
        <v>126.75166666666667</v>
      </c>
      <c r="P21" s="308">
        <f>+DATEDIF($B21,$U$13,"y")</f>
        <v>3</v>
      </c>
      <c r="Q21" s="308">
        <f>+DATEDIF($B21,$U$13,"ym")</f>
        <v>3</v>
      </c>
      <c r="R21" s="166">
        <f>IF(M21=0,"N/A",+N21*P21+O21*Q21)</f>
        <v>4943.3149999999996</v>
      </c>
      <c r="S21" s="166">
        <f t="shared" si="1"/>
        <v>10266.885000000002</v>
      </c>
      <c r="T21" s="771">
        <v>612</v>
      </c>
      <c r="U21" s="1"/>
      <c r="V21" s="1"/>
      <c r="W21" s="1"/>
      <c r="X21" s="1"/>
      <c r="Y21" s="1"/>
      <c r="Z21" s="1"/>
      <c r="AA21" s="1"/>
      <c r="AB21" s="1"/>
      <c r="AC21" s="1"/>
      <c r="AD21" s="1"/>
      <c r="AE21" s="1"/>
      <c r="AF21" s="1"/>
      <c r="AG21" s="1"/>
      <c r="AH21" s="1"/>
      <c r="AI21" s="1"/>
      <c r="AJ21" s="1"/>
      <c r="AK21" s="1"/>
      <c r="AL21" s="1"/>
      <c r="AM21" s="1"/>
      <c r="AN21" s="1"/>
      <c r="AO21" s="1"/>
    </row>
    <row r="22" spans="1:41" ht="27.75" customHeight="1" x14ac:dyDescent="0.3">
      <c r="A22" s="94">
        <v>8</v>
      </c>
      <c r="B22" s="304">
        <v>42426</v>
      </c>
      <c r="C22" s="234"/>
      <c r="D22" s="234"/>
      <c r="E22" s="234" t="s">
        <v>381</v>
      </c>
      <c r="F22" s="234"/>
      <c r="G22" s="234">
        <v>1</v>
      </c>
      <c r="H22" s="303" t="s">
        <v>1424</v>
      </c>
      <c r="I22" s="234"/>
      <c r="J22" s="555"/>
      <c r="K22" s="234" t="s">
        <v>1421</v>
      </c>
      <c r="L22" s="166">
        <v>8024</v>
      </c>
      <c r="M22" s="238">
        <v>3</v>
      </c>
      <c r="N22" s="166">
        <v>0</v>
      </c>
      <c r="O22" s="166">
        <v>0</v>
      </c>
      <c r="P22" s="308">
        <f t="shared" ref="P22:P85" si="3">+DATEDIF($B22,$U$13,"y")</f>
        <v>7</v>
      </c>
      <c r="Q22" s="308">
        <f t="shared" ref="Q22:Q85" si="4">+DATEDIF($B22,$U$13,"ym")</f>
        <v>4</v>
      </c>
      <c r="R22" s="166">
        <v>8024</v>
      </c>
      <c r="S22" s="166">
        <v>0</v>
      </c>
      <c r="T22" s="771">
        <v>612</v>
      </c>
      <c r="U22" s="1"/>
      <c r="V22" s="1"/>
      <c r="W22" s="1"/>
      <c r="X22" s="1"/>
      <c r="Y22" s="1"/>
      <c r="Z22" s="1"/>
      <c r="AA22" s="1"/>
      <c r="AB22" s="1"/>
      <c r="AC22" s="1"/>
      <c r="AD22" s="1"/>
      <c r="AE22" s="1"/>
      <c r="AF22" s="1"/>
      <c r="AG22" s="1"/>
      <c r="AH22" s="1"/>
      <c r="AI22" s="1"/>
      <c r="AJ22" s="1"/>
      <c r="AK22" s="1"/>
      <c r="AL22" s="1"/>
      <c r="AM22" s="1"/>
      <c r="AN22" s="1"/>
      <c r="AO22" s="1"/>
    </row>
    <row r="23" spans="1:41" ht="204.75" customHeight="1" x14ac:dyDescent="0.3">
      <c r="A23" s="94">
        <v>9</v>
      </c>
      <c r="B23" s="300">
        <v>36889</v>
      </c>
      <c r="C23" s="238" t="s">
        <v>213</v>
      </c>
      <c r="D23" s="238">
        <v>61</v>
      </c>
      <c r="E23" s="238" t="s">
        <v>25</v>
      </c>
      <c r="F23" s="772" t="s">
        <v>1425</v>
      </c>
      <c r="G23" s="234">
        <v>49</v>
      </c>
      <c r="H23" s="303" t="s">
        <v>1426</v>
      </c>
      <c r="I23" s="234"/>
      <c r="J23" s="555"/>
      <c r="K23" s="234" t="s">
        <v>1421</v>
      </c>
      <c r="L23" s="166">
        <v>17818.36</v>
      </c>
      <c r="M23" s="238">
        <v>10</v>
      </c>
      <c r="N23" s="166">
        <v>0</v>
      </c>
      <c r="O23" s="166">
        <v>0</v>
      </c>
      <c r="P23" s="308">
        <f t="shared" si="3"/>
        <v>22</v>
      </c>
      <c r="Q23" s="308">
        <f t="shared" si="4"/>
        <v>6</v>
      </c>
      <c r="R23" s="166">
        <v>17818.36</v>
      </c>
      <c r="S23" s="166">
        <f t="shared" ref="S23:S27" si="5">IF(M23=0,"N/A",+L23-R23)</f>
        <v>0</v>
      </c>
      <c r="T23" s="771">
        <v>617</v>
      </c>
      <c r="U23" s="1"/>
      <c r="V23" s="1"/>
      <c r="W23" s="1"/>
      <c r="X23" s="1"/>
      <c r="Y23" s="1"/>
      <c r="Z23" s="1"/>
      <c r="AA23" s="1"/>
      <c r="AB23" s="1"/>
      <c r="AC23" s="1"/>
      <c r="AD23" s="1"/>
      <c r="AE23" s="1"/>
      <c r="AF23" s="1"/>
      <c r="AG23" s="1"/>
      <c r="AH23" s="1"/>
      <c r="AI23" s="1"/>
      <c r="AJ23" s="1"/>
      <c r="AK23" s="1"/>
      <c r="AL23" s="1"/>
      <c r="AM23" s="1"/>
      <c r="AN23" s="1"/>
      <c r="AO23" s="1"/>
    </row>
    <row r="24" spans="1:41" ht="90" customHeight="1" x14ac:dyDescent="0.3">
      <c r="A24" s="94">
        <v>10</v>
      </c>
      <c r="B24" s="300">
        <v>36889</v>
      </c>
      <c r="C24" s="238" t="s">
        <v>213</v>
      </c>
      <c r="D24" s="238">
        <v>61</v>
      </c>
      <c r="E24" s="238" t="s">
        <v>25</v>
      </c>
      <c r="F24" s="772" t="s">
        <v>1427</v>
      </c>
      <c r="G24" s="234">
        <v>6</v>
      </c>
      <c r="H24" s="303" t="s">
        <v>1428</v>
      </c>
      <c r="I24" s="234"/>
      <c r="J24" s="555"/>
      <c r="K24" s="234" t="s">
        <v>1421</v>
      </c>
      <c r="L24" s="166">
        <v>2182.84</v>
      </c>
      <c r="M24" s="238">
        <v>10</v>
      </c>
      <c r="N24" s="166">
        <v>0</v>
      </c>
      <c r="O24" s="166">
        <v>0</v>
      </c>
      <c r="P24" s="308">
        <f t="shared" si="3"/>
        <v>22</v>
      </c>
      <c r="Q24" s="308">
        <f t="shared" si="4"/>
        <v>6</v>
      </c>
      <c r="R24" s="166">
        <v>2182.84</v>
      </c>
      <c r="S24" s="166">
        <f t="shared" si="5"/>
        <v>0</v>
      </c>
      <c r="T24" s="771">
        <v>617</v>
      </c>
      <c r="U24" s="1"/>
      <c r="V24" s="1"/>
      <c r="W24" s="1"/>
      <c r="X24" s="1"/>
      <c r="Y24" s="1"/>
      <c r="Z24" s="1"/>
      <c r="AA24" s="1"/>
      <c r="AB24" s="1"/>
      <c r="AC24" s="1"/>
      <c r="AD24" s="1"/>
      <c r="AE24" s="1"/>
      <c r="AF24" s="1"/>
      <c r="AG24" s="1"/>
      <c r="AH24" s="1"/>
      <c r="AI24" s="1"/>
      <c r="AJ24" s="1"/>
      <c r="AK24" s="1"/>
      <c r="AL24" s="1"/>
      <c r="AM24" s="1"/>
      <c r="AN24" s="1"/>
      <c r="AO24" s="1"/>
    </row>
    <row r="25" spans="1:41" s="890" customFormat="1" ht="39" customHeight="1" x14ac:dyDescent="0.3">
      <c r="A25" s="94">
        <v>11</v>
      </c>
      <c r="B25" s="304">
        <v>43906</v>
      </c>
      <c r="C25" s="234"/>
      <c r="D25" s="234"/>
      <c r="E25" s="234" t="s">
        <v>381</v>
      </c>
      <c r="F25" s="234"/>
      <c r="G25" s="234">
        <v>1</v>
      </c>
      <c r="H25" s="303" t="s">
        <v>1024</v>
      </c>
      <c r="I25" s="234"/>
      <c r="J25" s="555" t="s">
        <v>1025</v>
      </c>
      <c r="K25" s="234" t="s">
        <v>1429</v>
      </c>
      <c r="L25" s="166">
        <v>15210.2</v>
      </c>
      <c r="M25" s="238">
        <v>10</v>
      </c>
      <c r="N25" s="166">
        <f>IF(M25=0,"N/A",+L25/M25)</f>
        <v>1521.02</v>
      </c>
      <c r="O25" s="166">
        <f t="shared" ref="O25:O27" si="6">IF(M25=0,"N/A",+N25/12)</f>
        <v>126.75166666666667</v>
      </c>
      <c r="P25" s="308">
        <f t="shared" si="3"/>
        <v>3</v>
      </c>
      <c r="Q25" s="308">
        <f t="shared" si="4"/>
        <v>3</v>
      </c>
      <c r="R25" s="166">
        <f>IF(M25=0,"N/A",+N25*P25+O25*Q25)</f>
        <v>4943.3149999999996</v>
      </c>
      <c r="S25" s="166">
        <f t="shared" si="5"/>
        <v>10266.885000000002</v>
      </c>
      <c r="T25" s="937">
        <v>612</v>
      </c>
      <c r="U25" s="938"/>
      <c r="V25" s="938"/>
      <c r="W25" s="938"/>
      <c r="X25" s="938"/>
      <c r="Y25" s="938"/>
      <c r="Z25" s="938"/>
      <c r="AA25" s="938"/>
      <c r="AB25" s="938"/>
      <c r="AC25" s="938"/>
      <c r="AD25" s="938"/>
      <c r="AE25" s="938"/>
      <c r="AF25" s="938"/>
      <c r="AG25" s="938"/>
      <c r="AH25" s="938"/>
      <c r="AI25" s="938"/>
      <c r="AJ25" s="938"/>
      <c r="AK25" s="938"/>
      <c r="AL25" s="938"/>
      <c r="AM25" s="938"/>
      <c r="AN25" s="938"/>
      <c r="AO25" s="938"/>
    </row>
    <row r="26" spans="1:41" ht="16.5" customHeight="1" x14ac:dyDescent="0.3">
      <c r="A26" s="94">
        <v>12</v>
      </c>
      <c r="B26" s="304">
        <v>42426</v>
      </c>
      <c r="C26" s="234"/>
      <c r="D26" s="234"/>
      <c r="E26" s="234" t="s">
        <v>381</v>
      </c>
      <c r="F26" s="234"/>
      <c r="G26" s="234">
        <v>1</v>
      </c>
      <c r="H26" s="303" t="s">
        <v>1423</v>
      </c>
      <c r="I26" s="234"/>
      <c r="J26" s="555"/>
      <c r="K26" s="234" t="s">
        <v>1429</v>
      </c>
      <c r="L26" s="166">
        <v>6903</v>
      </c>
      <c r="M26" s="238">
        <v>3</v>
      </c>
      <c r="N26" s="166">
        <v>0</v>
      </c>
      <c r="O26" s="166">
        <f t="shared" si="6"/>
        <v>0</v>
      </c>
      <c r="P26" s="308">
        <f t="shared" si="3"/>
        <v>7</v>
      </c>
      <c r="Q26" s="308">
        <f t="shared" si="4"/>
        <v>4</v>
      </c>
      <c r="R26" s="166">
        <v>6903</v>
      </c>
      <c r="S26" s="166">
        <f t="shared" si="5"/>
        <v>0</v>
      </c>
      <c r="T26" s="771">
        <v>612</v>
      </c>
      <c r="U26" s="1"/>
      <c r="V26" s="1"/>
      <c r="W26" s="1"/>
      <c r="X26" s="1"/>
      <c r="Y26" s="1"/>
      <c r="Z26" s="1"/>
      <c r="AA26" s="1"/>
      <c r="AB26" s="1"/>
      <c r="AC26" s="1"/>
      <c r="AD26" s="1"/>
      <c r="AE26" s="1"/>
      <c r="AF26" s="1"/>
      <c r="AG26" s="1"/>
      <c r="AH26" s="1"/>
      <c r="AI26" s="1"/>
      <c r="AJ26" s="1"/>
      <c r="AK26" s="1"/>
      <c r="AL26" s="1"/>
      <c r="AM26" s="1"/>
      <c r="AN26" s="1"/>
      <c r="AO26" s="1"/>
    </row>
    <row r="27" spans="1:41" ht="16.5" customHeight="1" x14ac:dyDescent="0.3">
      <c r="A27" s="94">
        <v>13</v>
      </c>
      <c r="B27" s="304">
        <v>42426</v>
      </c>
      <c r="C27" s="234"/>
      <c r="D27" s="234"/>
      <c r="E27" s="234" t="s">
        <v>381</v>
      </c>
      <c r="F27" s="234"/>
      <c r="G27" s="234">
        <v>1</v>
      </c>
      <c r="H27" s="303" t="s">
        <v>1423</v>
      </c>
      <c r="I27" s="234"/>
      <c r="J27" s="555"/>
      <c r="K27" s="234" t="s">
        <v>1430</v>
      </c>
      <c r="L27" s="166">
        <v>6903</v>
      </c>
      <c r="M27" s="238">
        <v>3</v>
      </c>
      <c r="N27" s="166">
        <v>0</v>
      </c>
      <c r="O27" s="166">
        <f t="shared" si="6"/>
        <v>0</v>
      </c>
      <c r="P27" s="308">
        <f t="shared" si="3"/>
        <v>7</v>
      </c>
      <c r="Q27" s="308">
        <f t="shared" si="4"/>
        <v>4</v>
      </c>
      <c r="R27" s="166">
        <v>6903</v>
      </c>
      <c r="S27" s="166">
        <f t="shared" si="5"/>
        <v>0</v>
      </c>
      <c r="T27" s="771">
        <v>612</v>
      </c>
      <c r="U27" s="1"/>
      <c r="V27" s="1"/>
      <c r="W27" s="1"/>
      <c r="X27" s="1"/>
      <c r="Y27" s="1"/>
      <c r="Z27" s="1"/>
      <c r="AA27" s="1"/>
      <c r="AB27" s="1"/>
      <c r="AC27" s="1"/>
      <c r="AD27" s="1"/>
      <c r="AE27" s="1"/>
      <c r="AF27" s="1"/>
      <c r="AG27" s="1"/>
      <c r="AH27" s="1"/>
      <c r="AI27" s="1"/>
      <c r="AJ27" s="1"/>
      <c r="AK27" s="1"/>
      <c r="AL27" s="1"/>
      <c r="AM27" s="1"/>
      <c r="AN27" s="1"/>
      <c r="AO27" s="1"/>
    </row>
    <row r="28" spans="1:41" ht="27" customHeight="1" x14ac:dyDescent="0.3">
      <c r="A28" s="94">
        <v>14</v>
      </c>
      <c r="B28" s="304">
        <v>42426</v>
      </c>
      <c r="C28" s="234"/>
      <c r="D28" s="234"/>
      <c r="E28" s="234" t="s">
        <v>381</v>
      </c>
      <c r="F28" s="234"/>
      <c r="G28" s="234">
        <v>1</v>
      </c>
      <c r="H28" s="303" t="s">
        <v>1424</v>
      </c>
      <c r="I28" s="234"/>
      <c r="J28" s="555"/>
      <c r="K28" s="234" t="s">
        <v>1430</v>
      </c>
      <c r="L28" s="166">
        <v>8024</v>
      </c>
      <c r="M28" s="238">
        <v>3</v>
      </c>
      <c r="N28" s="166">
        <v>0</v>
      </c>
      <c r="O28" s="166">
        <v>0</v>
      </c>
      <c r="P28" s="308">
        <f t="shared" si="3"/>
        <v>7</v>
      </c>
      <c r="Q28" s="308">
        <f t="shared" si="4"/>
        <v>4</v>
      </c>
      <c r="R28" s="166">
        <v>8024</v>
      </c>
      <c r="S28" s="166">
        <v>0</v>
      </c>
      <c r="T28" s="771">
        <v>612</v>
      </c>
      <c r="U28" s="1"/>
      <c r="V28" s="1"/>
      <c r="W28" s="1"/>
      <c r="X28" s="1"/>
      <c r="Y28" s="1"/>
      <c r="Z28" s="1"/>
      <c r="AA28" s="1"/>
      <c r="AB28" s="1"/>
      <c r="AC28" s="1"/>
      <c r="AD28" s="1"/>
      <c r="AE28" s="1"/>
      <c r="AF28" s="1"/>
      <c r="AG28" s="1"/>
      <c r="AH28" s="1"/>
      <c r="AI28" s="1"/>
      <c r="AJ28" s="1"/>
      <c r="AK28" s="1"/>
      <c r="AL28" s="1"/>
      <c r="AM28" s="1"/>
      <c r="AN28" s="1"/>
      <c r="AO28" s="1"/>
    </row>
    <row r="29" spans="1:41" ht="27" customHeight="1" x14ac:dyDescent="0.3">
      <c r="A29" s="94">
        <v>15</v>
      </c>
      <c r="B29" s="304">
        <v>43906</v>
      </c>
      <c r="C29" s="234"/>
      <c r="D29" s="234"/>
      <c r="E29" s="234" t="s">
        <v>381</v>
      </c>
      <c r="F29" s="234"/>
      <c r="G29" s="234">
        <v>1</v>
      </c>
      <c r="H29" s="303" t="s">
        <v>1024</v>
      </c>
      <c r="I29" s="234"/>
      <c r="J29" s="555" t="s">
        <v>1025</v>
      </c>
      <c r="K29" s="234" t="s">
        <v>1430</v>
      </c>
      <c r="L29" s="166">
        <v>15210.2</v>
      </c>
      <c r="M29" s="238">
        <v>10</v>
      </c>
      <c r="N29" s="166">
        <f>IF(M29=0,"N/A",+L29/M29)</f>
        <v>1521.02</v>
      </c>
      <c r="O29" s="166">
        <f>IF(M29=0,"N/A",+N29/12)</f>
        <v>126.75166666666667</v>
      </c>
      <c r="P29" s="308">
        <f t="shared" si="3"/>
        <v>3</v>
      </c>
      <c r="Q29" s="308">
        <f t="shared" si="4"/>
        <v>3</v>
      </c>
      <c r="R29" s="166">
        <f>IF(M29=0,"N/A",+N29*P29+O29*Q29)</f>
        <v>4943.3149999999996</v>
      </c>
      <c r="S29" s="166">
        <f>IF(M29=0,"N/A",+L29-R29)</f>
        <v>10266.885000000002</v>
      </c>
      <c r="T29" s="771">
        <v>612</v>
      </c>
      <c r="U29" s="1"/>
      <c r="V29" s="1"/>
      <c r="W29" s="1"/>
      <c r="X29" s="1"/>
      <c r="Y29" s="1"/>
      <c r="Z29" s="1"/>
      <c r="AA29" s="1"/>
      <c r="AB29" s="1"/>
      <c r="AC29" s="1"/>
      <c r="AD29" s="1"/>
      <c r="AE29" s="1"/>
      <c r="AF29" s="1"/>
      <c r="AG29" s="1"/>
      <c r="AH29" s="1"/>
      <c r="AI29" s="1"/>
      <c r="AJ29" s="1"/>
      <c r="AK29" s="1"/>
      <c r="AL29" s="1"/>
      <c r="AM29" s="1"/>
      <c r="AN29" s="1"/>
      <c r="AO29" s="1"/>
    </row>
    <row r="30" spans="1:41" ht="30" customHeight="1" x14ac:dyDescent="0.3">
      <c r="A30" s="94">
        <v>16</v>
      </c>
      <c r="B30" s="304">
        <v>42426</v>
      </c>
      <c r="C30" s="234"/>
      <c r="D30" s="234"/>
      <c r="E30" s="234" t="s">
        <v>381</v>
      </c>
      <c r="F30" s="234"/>
      <c r="G30" s="234">
        <v>1</v>
      </c>
      <c r="H30" s="303" t="s">
        <v>1431</v>
      </c>
      <c r="I30" s="234"/>
      <c r="J30" s="555"/>
      <c r="K30" s="234" t="s">
        <v>1429</v>
      </c>
      <c r="L30" s="166">
        <v>8024</v>
      </c>
      <c r="M30" s="238">
        <v>3</v>
      </c>
      <c r="N30" s="166">
        <v>0</v>
      </c>
      <c r="O30" s="166">
        <v>0</v>
      </c>
      <c r="P30" s="308">
        <f t="shared" si="3"/>
        <v>7</v>
      </c>
      <c r="Q30" s="308">
        <f t="shared" si="4"/>
        <v>4</v>
      </c>
      <c r="R30" s="166">
        <v>8024</v>
      </c>
      <c r="S30" s="166">
        <v>0</v>
      </c>
      <c r="T30" s="771">
        <v>612</v>
      </c>
      <c r="U30" s="1"/>
      <c r="V30" s="1"/>
      <c r="W30" s="1"/>
      <c r="X30" s="1"/>
      <c r="Y30" s="1"/>
      <c r="Z30" s="1"/>
      <c r="AA30" s="1"/>
      <c r="AB30" s="1"/>
      <c r="AC30" s="1"/>
      <c r="AD30" s="1"/>
      <c r="AE30" s="1"/>
      <c r="AF30" s="1"/>
      <c r="AG30" s="1"/>
      <c r="AH30" s="1"/>
      <c r="AI30" s="1"/>
      <c r="AJ30" s="1"/>
      <c r="AK30" s="1"/>
      <c r="AL30" s="1"/>
      <c r="AM30" s="1"/>
      <c r="AN30" s="1"/>
      <c r="AO30" s="1"/>
    </row>
    <row r="31" spans="1:41" s="890" customFormat="1" ht="117" customHeight="1" x14ac:dyDescent="0.3">
      <c r="A31" s="94">
        <v>17</v>
      </c>
      <c r="B31" s="300">
        <v>43704</v>
      </c>
      <c r="C31" s="238">
        <v>1</v>
      </c>
      <c r="D31" s="238">
        <v>61</v>
      </c>
      <c r="E31" s="238" t="s">
        <v>35</v>
      </c>
      <c r="F31" s="234"/>
      <c r="G31" s="234">
        <v>1</v>
      </c>
      <c r="H31" s="303" t="s">
        <v>493</v>
      </c>
      <c r="I31" s="234" t="s">
        <v>494</v>
      </c>
      <c r="J31" s="555" t="s">
        <v>87</v>
      </c>
      <c r="K31" s="238" t="s">
        <v>1429</v>
      </c>
      <c r="L31" s="166">
        <v>56626.06</v>
      </c>
      <c r="M31" s="238">
        <v>3</v>
      </c>
      <c r="N31" s="166">
        <f>IF(M31=0,"N/A",+L31/M31)</f>
        <v>18875.353333333333</v>
      </c>
      <c r="O31" s="166">
        <v>0</v>
      </c>
      <c r="P31" s="308">
        <f t="shared" si="3"/>
        <v>3</v>
      </c>
      <c r="Q31" s="308">
        <f t="shared" si="4"/>
        <v>10</v>
      </c>
      <c r="R31" s="166">
        <f>IF(M31=0,"N/A",+N31*P31+O31*Q31)</f>
        <v>56626.06</v>
      </c>
      <c r="S31" s="166">
        <f t="shared" ref="S31:S42" si="7">IF(M31=0,"N/A",+L31-R31)</f>
        <v>0</v>
      </c>
      <c r="T31" s="935">
        <v>617</v>
      </c>
      <c r="U31" s="936"/>
      <c r="V31" s="936"/>
      <c r="W31" s="936"/>
      <c r="X31" s="936"/>
      <c r="Y31" s="936"/>
      <c r="Z31" s="936"/>
      <c r="AA31" s="936"/>
      <c r="AB31" s="936"/>
      <c r="AC31" s="936"/>
      <c r="AD31" s="936"/>
      <c r="AE31" s="936"/>
      <c r="AF31" s="936"/>
      <c r="AG31" s="936"/>
      <c r="AH31" s="936"/>
      <c r="AI31" s="936"/>
      <c r="AJ31" s="936"/>
      <c r="AK31" s="936"/>
      <c r="AL31" s="936"/>
      <c r="AM31" s="936"/>
      <c r="AN31" s="936"/>
      <c r="AO31" s="936"/>
    </row>
    <row r="32" spans="1:41" ht="16.5" customHeight="1" x14ac:dyDescent="0.3">
      <c r="A32" s="94">
        <v>18</v>
      </c>
      <c r="B32" s="304">
        <v>36889</v>
      </c>
      <c r="C32" s="234" t="s">
        <v>213</v>
      </c>
      <c r="D32" s="234">
        <v>61</v>
      </c>
      <c r="E32" s="234" t="s">
        <v>25</v>
      </c>
      <c r="F32" s="234">
        <v>614478</v>
      </c>
      <c r="G32" s="234">
        <v>2</v>
      </c>
      <c r="H32" s="303" t="s">
        <v>1432</v>
      </c>
      <c r="I32" s="234"/>
      <c r="J32" s="555"/>
      <c r="K32" s="234" t="s">
        <v>1433</v>
      </c>
      <c r="L32" s="166">
        <v>20000</v>
      </c>
      <c r="M32" s="238">
        <v>10</v>
      </c>
      <c r="N32" s="166">
        <v>0</v>
      </c>
      <c r="O32" s="166">
        <v>0</v>
      </c>
      <c r="P32" s="308">
        <f t="shared" si="3"/>
        <v>22</v>
      </c>
      <c r="Q32" s="308">
        <f t="shared" si="4"/>
        <v>6</v>
      </c>
      <c r="R32" s="166">
        <v>20000</v>
      </c>
      <c r="S32" s="166">
        <f t="shared" si="7"/>
        <v>0</v>
      </c>
      <c r="T32" s="771">
        <v>617</v>
      </c>
      <c r="U32" s="1"/>
      <c r="V32" s="1"/>
      <c r="W32" s="1"/>
      <c r="X32" s="1"/>
      <c r="Y32" s="1"/>
      <c r="Z32" s="1"/>
      <c r="AA32" s="1"/>
      <c r="AB32" s="1"/>
      <c r="AC32" s="1"/>
      <c r="AD32" s="1"/>
      <c r="AE32" s="1"/>
      <c r="AF32" s="1"/>
      <c r="AG32" s="1"/>
      <c r="AH32" s="1"/>
      <c r="AI32" s="1"/>
      <c r="AJ32" s="1"/>
      <c r="AK32" s="1"/>
      <c r="AL32" s="1"/>
      <c r="AM32" s="1"/>
      <c r="AN32" s="1"/>
      <c r="AO32" s="1"/>
    </row>
    <row r="33" spans="1:41" ht="16.5" customHeight="1" x14ac:dyDescent="0.3">
      <c r="A33" s="94">
        <v>19</v>
      </c>
      <c r="B33" s="304">
        <v>36889</v>
      </c>
      <c r="C33" s="234" t="s">
        <v>213</v>
      </c>
      <c r="D33" s="234">
        <v>61</v>
      </c>
      <c r="E33" s="234" t="s">
        <v>25</v>
      </c>
      <c r="F33" s="234">
        <v>126129</v>
      </c>
      <c r="G33" s="234">
        <v>1</v>
      </c>
      <c r="H33" s="303" t="s">
        <v>1434</v>
      </c>
      <c r="I33" s="234"/>
      <c r="J33" s="555"/>
      <c r="K33" s="234" t="s">
        <v>1435</v>
      </c>
      <c r="L33" s="166">
        <v>20000</v>
      </c>
      <c r="M33" s="238">
        <v>10</v>
      </c>
      <c r="N33" s="166">
        <v>0</v>
      </c>
      <c r="O33" s="166">
        <v>0</v>
      </c>
      <c r="P33" s="308">
        <f t="shared" si="3"/>
        <v>22</v>
      </c>
      <c r="Q33" s="308">
        <f t="shared" si="4"/>
        <v>6</v>
      </c>
      <c r="R33" s="166">
        <v>20000</v>
      </c>
      <c r="S33" s="166">
        <f t="shared" si="7"/>
        <v>0</v>
      </c>
      <c r="T33" s="771">
        <v>617</v>
      </c>
      <c r="U33" s="1"/>
      <c r="V33" s="1"/>
      <c r="W33" s="1"/>
      <c r="X33" s="1"/>
      <c r="Y33" s="1"/>
      <c r="Z33" s="1"/>
      <c r="AA33" s="1"/>
      <c r="AB33" s="1"/>
      <c r="AC33" s="1"/>
      <c r="AD33" s="1"/>
      <c r="AE33" s="1"/>
      <c r="AF33" s="1"/>
      <c r="AG33" s="1"/>
      <c r="AH33" s="1"/>
      <c r="AI33" s="1"/>
      <c r="AJ33" s="1"/>
      <c r="AK33" s="1"/>
      <c r="AL33" s="1"/>
      <c r="AM33" s="1"/>
      <c r="AN33" s="1"/>
      <c r="AO33" s="1"/>
    </row>
    <row r="34" spans="1:41" ht="16.5" customHeight="1" x14ac:dyDescent="0.3">
      <c r="A34" s="94">
        <v>20</v>
      </c>
      <c r="B34" s="304">
        <v>36889</v>
      </c>
      <c r="C34" s="234" t="s">
        <v>213</v>
      </c>
      <c r="D34" s="234">
        <v>61</v>
      </c>
      <c r="E34" s="234" t="s">
        <v>25</v>
      </c>
      <c r="F34" s="234">
        <v>614473</v>
      </c>
      <c r="G34" s="234">
        <v>1</v>
      </c>
      <c r="H34" s="303" t="s">
        <v>1432</v>
      </c>
      <c r="I34" s="234"/>
      <c r="J34" s="555"/>
      <c r="K34" s="234" t="s">
        <v>1435</v>
      </c>
      <c r="L34" s="166">
        <v>20000</v>
      </c>
      <c r="M34" s="238">
        <v>10</v>
      </c>
      <c r="N34" s="166">
        <v>0</v>
      </c>
      <c r="O34" s="166">
        <v>0</v>
      </c>
      <c r="P34" s="308">
        <f t="shared" si="3"/>
        <v>22</v>
      </c>
      <c r="Q34" s="308">
        <f t="shared" si="4"/>
        <v>6</v>
      </c>
      <c r="R34" s="166">
        <v>20000</v>
      </c>
      <c r="S34" s="166">
        <f t="shared" si="7"/>
        <v>0</v>
      </c>
      <c r="T34" s="771">
        <v>617</v>
      </c>
      <c r="U34" s="1"/>
      <c r="V34" s="1"/>
      <c r="W34" s="1"/>
      <c r="X34" s="1"/>
      <c r="Y34" s="1"/>
      <c r="Z34" s="1"/>
      <c r="AA34" s="1"/>
      <c r="AB34" s="1"/>
      <c r="AC34" s="1"/>
      <c r="AD34" s="1"/>
      <c r="AE34" s="1"/>
      <c r="AF34" s="1"/>
      <c r="AG34" s="1"/>
      <c r="AH34" s="1"/>
      <c r="AI34" s="1"/>
      <c r="AJ34" s="1"/>
      <c r="AK34" s="1"/>
      <c r="AL34" s="1"/>
      <c r="AM34" s="1"/>
      <c r="AN34" s="1"/>
      <c r="AO34" s="1"/>
    </row>
    <row r="35" spans="1:41" ht="16.5" customHeight="1" x14ac:dyDescent="0.3">
      <c r="A35" s="94">
        <v>21</v>
      </c>
      <c r="B35" s="304">
        <v>36889</v>
      </c>
      <c r="C35" s="234" t="s">
        <v>213</v>
      </c>
      <c r="D35" s="234">
        <v>61</v>
      </c>
      <c r="E35" s="234" t="s">
        <v>25</v>
      </c>
      <c r="F35" s="234">
        <v>126128</v>
      </c>
      <c r="G35" s="234">
        <v>1</v>
      </c>
      <c r="H35" s="303" t="s">
        <v>1434</v>
      </c>
      <c r="I35" s="234"/>
      <c r="J35" s="555"/>
      <c r="K35" s="234" t="s">
        <v>1436</v>
      </c>
      <c r="L35" s="166">
        <v>20000</v>
      </c>
      <c r="M35" s="238">
        <v>10</v>
      </c>
      <c r="N35" s="166">
        <v>0</v>
      </c>
      <c r="O35" s="166">
        <v>0</v>
      </c>
      <c r="P35" s="308">
        <f t="shared" si="3"/>
        <v>22</v>
      </c>
      <c r="Q35" s="308">
        <f t="shared" si="4"/>
        <v>6</v>
      </c>
      <c r="R35" s="166">
        <v>20000</v>
      </c>
      <c r="S35" s="166">
        <f t="shared" si="7"/>
        <v>0</v>
      </c>
      <c r="T35" s="771">
        <v>617</v>
      </c>
      <c r="U35" s="1"/>
      <c r="V35" s="1"/>
      <c r="W35" s="1"/>
      <c r="X35" s="1"/>
      <c r="Y35" s="1"/>
      <c r="Z35" s="1"/>
      <c r="AA35" s="1"/>
      <c r="AB35" s="1"/>
      <c r="AC35" s="1"/>
      <c r="AD35" s="1"/>
      <c r="AE35" s="1"/>
      <c r="AF35" s="1"/>
      <c r="AG35" s="1"/>
      <c r="AH35" s="1"/>
      <c r="AI35" s="1"/>
      <c r="AJ35" s="1"/>
      <c r="AK35" s="1"/>
      <c r="AL35" s="1"/>
      <c r="AM35" s="1"/>
      <c r="AN35" s="1"/>
      <c r="AO35" s="1"/>
    </row>
    <row r="36" spans="1:41" ht="16.5" customHeight="1" x14ac:dyDescent="0.3">
      <c r="A36" s="94">
        <v>22</v>
      </c>
      <c r="B36" s="304">
        <v>36889</v>
      </c>
      <c r="C36" s="234" t="s">
        <v>213</v>
      </c>
      <c r="D36" s="234">
        <v>61</v>
      </c>
      <c r="E36" s="234" t="s">
        <v>25</v>
      </c>
      <c r="F36" s="234">
        <v>126131</v>
      </c>
      <c r="G36" s="234">
        <v>1</v>
      </c>
      <c r="H36" s="303" t="s">
        <v>888</v>
      </c>
      <c r="I36" s="234"/>
      <c r="J36" s="555"/>
      <c r="K36" s="234" t="s">
        <v>1436</v>
      </c>
      <c r="L36" s="166">
        <v>5000</v>
      </c>
      <c r="M36" s="238">
        <v>10</v>
      </c>
      <c r="N36" s="166">
        <v>0</v>
      </c>
      <c r="O36" s="166">
        <v>0</v>
      </c>
      <c r="P36" s="308">
        <f t="shared" si="3"/>
        <v>22</v>
      </c>
      <c r="Q36" s="308">
        <f t="shared" si="4"/>
        <v>6</v>
      </c>
      <c r="R36" s="166">
        <v>5000</v>
      </c>
      <c r="S36" s="166">
        <f t="shared" si="7"/>
        <v>0</v>
      </c>
      <c r="T36" s="771">
        <v>617</v>
      </c>
      <c r="U36" s="1"/>
      <c r="V36" s="1"/>
      <c r="W36" s="1"/>
      <c r="X36" s="1"/>
      <c r="Y36" s="1"/>
      <c r="Z36" s="1"/>
      <c r="AA36" s="1"/>
      <c r="AB36" s="1"/>
      <c r="AC36" s="1"/>
      <c r="AD36" s="1"/>
      <c r="AE36" s="1"/>
      <c r="AF36" s="1"/>
      <c r="AG36" s="1"/>
      <c r="AH36" s="1"/>
      <c r="AI36" s="1"/>
      <c r="AJ36" s="1"/>
      <c r="AK36" s="1"/>
      <c r="AL36" s="1"/>
      <c r="AM36" s="1"/>
      <c r="AN36" s="1"/>
      <c r="AO36" s="1"/>
    </row>
    <row r="37" spans="1:41" ht="29.25" customHeight="1" x14ac:dyDescent="0.3">
      <c r="A37" s="94">
        <v>23</v>
      </c>
      <c r="B37" s="304">
        <v>36889</v>
      </c>
      <c r="C37" s="234" t="s">
        <v>213</v>
      </c>
      <c r="D37" s="234">
        <v>61</v>
      </c>
      <c r="E37" s="234" t="s">
        <v>25</v>
      </c>
      <c r="F37" s="234">
        <v>126132</v>
      </c>
      <c r="G37" s="234">
        <v>1</v>
      </c>
      <c r="H37" s="303" t="s">
        <v>560</v>
      </c>
      <c r="I37" s="234"/>
      <c r="J37" s="555"/>
      <c r="K37" s="234" t="s">
        <v>1436</v>
      </c>
      <c r="L37" s="166">
        <v>3800</v>
      </c>
      <c r="M37" s="238">
        <v>10</v>
      </c>
      <c r="N37" s="166">
        <v>0</v>
      </c>
      <c r="O37" s="166">
        <v>0</v>
      </c>
      <c r="P37" s="308">
        <f t="shared" si="3"/>
        <v>22</v>
      </c>
      <c r="Q37" s="308">
        <f t="shared" si="4"/>
        <v>6</v>
      </c>
      <c r="R37" s="166">
        <v>3800</v>
      </c>
      <c r="S37" s="166">
        <f t="shared" si="7"/>
        <v>0</v>
      </c>
      <c r="T37" s="771">
        <v>617</v>
      </c>
      <c r="U37" s="1"/>
      <c r="V37" s="1"/>
      <c r="W37" s="1"/>
      <c r="X37" s="1"/>
      <c r="Y37" s="1"/>
      <c r="Z37" s="1"/>
      <c r="AA37" s="1"/>
      <c r="AB37" s="1"/>
      <c r="AC37" s="1"/>
      <c r="AD37" s="1"/>
      <c r="AE37" s="1"/>
      <c r="AF37" s="1"/>
      <c r="AG37" s="1"/>
      <c r="AH37" s="1"/>
      <c r="AI37" s="1"/>
      <c r="AJ37" s="1"/>
      <c r="AK37" s="1"/>
      <c r="AL37" s="1"/>
      <c r="AM37" s="1"/>
      <c r="AN37" s="1"/>
      <c r="AO37" s="1"/>
    </row>
    <row r="38" spans="1:41" ht="28.5" customHeight="1" x14ac:dyDescent="0.3">
      <c r="A38" s="94">
        <v>24</v>
      </c>
      <c r="B38" s="304">
        <v>36889</v>
      </c>
      <c r="C38" s="234" t="s">
        <v>213</v>
      </c>
      <c r="D38" s="234">
        <v>61</v>
      </c>
      <c r="E38" s="234" t="s">
        <v>25</v>
      </c>
      <c r="F38" s="234">
        <v>126137</v>
      </c>
      <c r="G38" s="234">
        <v>1</v>
      </c>
      <c r="H38" s="303" t="s">
        <v>888</v>
      </c>
      <c r="I38" s="234"/>
      <c r="J38" s="555"/>
      <c r="K38" s="234" t="s">
        <v>1436</v>
      </c>
      <c r="L38" s="166">
        <v>3800</v>
      </c>
      <c r="M38" s="238">
        <v>10</v>
      </c>
      <c r="N38" s="166">
        <v>0</v>
      </c>
      <c r="O38" s="166">
        <v>0</v>
      </c>
      <c r="P38" s="308">
        <f t="shared" si="3"/>
        <v>22</v>
      </c>
      <c r="Q38" s="308">
        <f t="shared" si="4"/>
        <v>6</v>
      </c>
      <c r="R38" s="166">
        <v>3800</v>
      </c>
      <c r="S38" s="166">
        <f t="shared" si="7"/>
        <v>0</v>
      </c>
      <c r="T38" s="771">
        <v>617</v>
      </c>
      <c r="U38" s="1"/>
      <c r="V38" s="1"/>
      <c r="W38" s="1"/>
      <c r="X38" s="1"/>
      <c r="Y38" s="1"/>
      <c r="Z38" s="1"/>
      <c r="AA38" s="1"/>
      <c r="AB38" s="1"/>
      <c r="AC38" s="1"/>
      <c r="AD38" s="1"/>
      <c r="AE38" s="1"/>
      <c r="AF38" s="1"/>
      <c r="AG38" s="1"/>
      <c r="AH38" s="1"/>
      <c r="AI38" s="1"/>
      <c r="AJ38" s="1"/>
      <c r="AK38" s="1"/>
      <c r="AL38" s="1"/>
      <c r="AM38" s="1"/>
      <c r="AN38" s="1"/>
      <c r="AO38" s="1"/>
    </row>
    <row r="39" spans="1:41" ht="31.5" customHeight="1" x14ac:dyDescent="0.3">
      <c r="A39" s="94">
        <v>25</v>
      </c>
      <c r="B39" s="304">
        <v>36889</v>
      </c>
      <c r="C39" s="234" t="s">
        <v>213</v>
      </c>
      <c r="D39" s="234">
        <v>61</v>
      </c>
      <c r="E39" s="234" t="s">
        <v>25</v>
      </c>
      <c r="F39" s="234">
        <v>126140</v>
      </c>
      <c r="G39" s="234">
        <v>1</v>
      </c>
      <c r="H39" s="303" t="s">
        <v>560</v>
      </c>
      <c r="I39" s="234"/>
      <c r="J39" s="555"/>
      <c r="K39" s="234" t="s">
        <v>1437</v>
      </c>
      <c r="L39" s="166">
        <v>20000</v>
      </c>
      <c r="M39" s="238">
        <v>10</v>
      </c>
      <c r="N39" s="166">
        <v>0</v>
      </c>
      <c r="O39" s="166">
        <v>0</v>
      </c>
      <c r="P39" s="308">
        <f t="shared" si="3"/>
        <v>22</v>
      </c>
      <c r="Q39" s="308">
        <f t="shared" si="4"/>
        <v>6</v>
      </c>
      <c r="R39" s="166">
        <v>20000</v>
      </c>
      <c r="S39" s="166">
        <f t="shared" si="7"/>
        <v>0</v>
      </c>
      <c r="T39" s="771">
        <v>617</v>
      </c>
      <c r="U39" s="1"/>
      <c r="V39" s="1"/>
      <c r="W39" s="1"/>
      <c r="X39" s="1"/>
      <c r="Y39" s="1"/>
      <c r="Z39" s="1"/>
      <c r="AA39" s="1"/>
      <c r="AB39" s="1"/>
      <c r="AC39" s="1"/>
      <c r="AD39" s="1"/>
      <c r="AE39" s="1"/>
      <c r="AF39" s="1"/>
      <c r="AG39" s="1"/>
      <c r="AH39" s="1"/>
      <c r="AI39" s="1"/>
      <c r="AJ39" s="1"/>
      <c r="AK39" s="1"/>
      <c r="AL39" s="1"/>
      <c r="AM39" s="1"/>
      <c r="AN39" s="1"/>
      <c r="AO39" s="1"/>
    </row>
    <row r="40" spans="1:41" ht="31.5" customHeight="1" x14ac:dyDescent="0.3">
      <c r="A40" s="94">
        <v>26</v>
      </c>
      <c r="B40" s="304">
        <v>36889</v>
      </c>
      <c r="C40" s="234" t="s">
        <v>213</v>
      </c>
      <c r="D40" s="234">
        <v>61</v>
      </c>
      <c r="E40" s="234" t="s">
        <v>25</v>
      </c>
      <c r="F40" s="234">
        <v>126134</v>
      </c>
      <c r="G40" s="234">
        <v>1</v>
      </c>
      <c r="H40" s="303" t="s">
        <v>888</v>
      </c>
      <c r="I40" s="234"/>
      <c r="J40" s="555"/>
      <c r="K40" s="234" t="s">
        <v>1437</v>
      </c>
      <c r="L40" s="166">
        <v>3800</v>
      </c>
      <c r="M40" s="238">
        <v>10</v>
      </c>
      <c r="N40" s="166">
        <v>0</v>
      </c>
      <c r="O40" s="166">
        <v>0</v>
      </c>
      <c r="P40" s="308">
        <f t="shared" si="3"/>
        <v>22</v>
      </c>
      <c r="Q40" s="308">
        <f t="shared" si="4"/>
        <v>6</v>
      </c>
      <c r="R40" s="166">
        <v>3800</v>
      </c>
      <c r="S40" s="166">
        <f t="shared" si="7"/>
        <v>0</v>
      </c>
      <c r="T40" s="771">
        <v>617</v>
      </c>
      <c r="U40" s="1"/>
      <c r="V40" s="1"/>
      <c r="W40" s="1"/>
      <c r="X40" s="1"/>
      <c r="Y40" s="1"/>
      <c r="Z40" s="1"/>
      <c r="AA40" s="1"/>
      <c r="AB40" s="1"/>
      <c r="AC40" s="1"/>
      <c r="AD40" s="1"/>
      <c r="AE40" s="1"/>
      <c r="AF40" s="1"/>
      <c r="AG40" s="1"/>
      <c r="AH40" s="1"/>
      <c r="AI40" s="1"/>
      <c r="AJ40" s="1"/>
      <c r="AK40" s="1"/>
      <c r="AL40" s="1"/>
      <c r="AM40" s="1"/>
      <c r="AN40" s="1"/>
      <c r="AO40" s="1"/>
    </row>
    <row r="41" spans="1:41" ht="16.5" customHeight="1" x14ac:dyDescent="0.3">
      <c r="A41" s="94">
        <v>27</v>
      </c>
      <c r="B41" s="304">
        <v>36889</v>
      </c>
      <c r="C41" s="234" t="s">
        <v>213</v>
      </c>
      <c r="D41" s="234">
        <v>61</v>
      </c>
      <c r="E41" s="234" t="s">
        <v>25</v>
      </c>
      <c r="F41" s="234">
        <v>126135</v>
      </c>
      <c r="G41" s="234">
        <v>1</v>
      </c>
      <c r="H41" s="303" t="s">
        <v>888</v>
      </c>
      <c r="I41" s="234"/>
      <c r="J41" s="555"/>
      <c r="K41" s="234" t="s">
        <v>1437</v>
      </c>
      <c r="L41" s="166">
        <v>400</v>
      </c>
      <c r="M41" s="238">
        <v>10</v>
      </c>
      <c r="N41" s="166">
        <v>0</v>
      </c>
      <c r="O41" s="166">
        <v>0</v>
      </c>
      <c r="P41" s="308">
        <f t="shared" si="3"/>
        <v>22</v>
      </c>
      <c r="Q41" s="308">
        <f t="shared" si="4"/>
        <v>6</v>
      </c>
      <c r="R41" s="166">
        <v>400</v>
      </c>
      <c r="S41" s="166">
        <f t="shared" si="7"/>
        <v>0</v>
      </c>
      <c r="T41" s="771">
        <v>617</v>
      </c>
      <c r="U41" s="1"/>
      <c r="V41" s="1"/>
      <c r="W41" s="1"/>
      <c r="X41" s="1"/>
      <c r="Y41" s="1"/>
      <c r="Z41" s="1"/>
      <c r="AA41" s="1"/>
      <c r="AB41" s="1"/>
      <c r="AC41" s="1"/>
      <c r="AD41" s="1"/>
      <c r="AE41" s="1"/>
      <c r="AF41" s="1"/>
      <c r="AG41" s="1"/>
      <c r="AH41" s="1"/>
      <c r="AI41" s="1"/>
      <c r="AJ41" s="1"/>
      <c r="AK41" s="1"/>
      <c r="AL41" s="1"/>
      <c r="AM41" s="1"/>
      <c r="AN41" s="1"/>
      <c r="AO41" s="1"/>
    </row>
    <row r="42" spans="1:41" ht="24" customHeight="1" x14ac:dyDescent="0.3">
      <c r="A42" s="94">
        <v>28</v>
      </c>
      <c r="B42" s="304">
        <v>36889</v>
      </c>
      <c r="C42" s="234" t="s">
        <v>213</v>
      </c>
      <c r="D42" s="234">
        <v>61</v>
      </c>
      <c r="E42" s="234" t="s">
        <v>25</v>
      </c>
      <c r="F42" s="234">
        <v>126139</v>
      </c>
      <c r="G42" s="234">
        <v>1</v>
      </c>
      <c r="H42" s="303" t="s">
        <v>560</v>
      </c>
      <c r="I42" s="234"/>
      <c r="J42" s="555"/>
      <c r="K42" s="234" t="s">
        <v>1437</v>
      </c>
      <c r="L42" s="166">
        <v>5000</v>
      </c>
      <c r="M42" s="238">
        <v>10</v>
      </c>
      <c r="N42" s="166">
        <v>0</v>
      </c>
      <c r="O42" s="166">
        <v>0</v>
      </c>
      <c r="P42" s="308">
        <f t="shared" si="3"/>
        <v>22</v>
      </c>
      <c r="Q42" s="308">
        <f t="shared" si="4"/>
        <v>6</v>
      </c>
      <c r="R42" s="166">
        <v>5000</v>
      </c>
      <c r="S42" s="166">
        <f t="shared" si="7"/>
        <v>0</v>
      </c>
      <c r="T42" s="771">
        <v>617</v>
      </c>
      <c r="U42" s="1"/>
      <c r="V42" s="1"/>
      <c r="W42" s="1"/>
      <c r="X42" s="1"/>
      <c r="Y42" s="1"/>
      <c r="Z42" s="1"/>
      <c r="AA42" s="1"/>
      <c r="AB42" s="1"/>
      <c r="AC42" s="1"/>
      <c r="AD42" s="1"/>
      <c r="AE42" s="1"/>
      <c r="AF42" s="1"/>
      <c r="AG42" s="1"/>
      <c r="AH42" s="1"/>
      <c r="AI42" s="1"/>
      <c r="AJ42" s="1"/>
      <c r="AK42" s="1"/>
      <c r="AL42" s="1"/>
      <c r="AM42" s="1"/>
      <c r="AN42" s="1"/>
      <c r="AO42" s="1"/>
    </row>
    <row r="43" spans="1:41" ht="24" customHeight="1" x14ac:dyDescent="0.3">
      <c r="A43" s="94">
        <v>29</v>
      </c>
      <c r="B43" s="304">
        <v>42075</v>
      </c>
      <c r="C43" s="234" t="s">
        <v>117</v>
      </c>
      <c r="D43" s="234">
        <v>61</v>
      </c>
      <c r="E43" s="234" t="s">
        <v>35</v>
      </c>
      <c r="F43" s="234"/>
      <c r="G43" s="234">
        <v>1</v>
      </c>
      <c r="H43" s="303" t="s">
        <v>118</v>
      </c>
      <c r="I43" s="234"/>
      <c r="J43" s="555" t="s">
        <v>56</v>
      </c>
      <c r="K43" s="234" t="s">
        <v>1438</v>
      </c>
      <c r="L43" s="166">
        <v>4705</v>
      </c>
      <c r="M43" s="238">
        <v>5</v>
      </c>
      <c r="N43" s="166">
        <v>0</v>
      </c>
      <c r="O43" s="166">
        <v>0</v>
      </c>
      <c r="P43" s="308">
        <f t="shared" si="3"/>
        <v>8</v>
      </c>
      <c r="Q43" s="308">
        <f t="shared" si="4"/>
        <v>3</v>
      </c>
      <c r="R43" s="166">
        <v>4705</v>
      </c>
      <c r="S43" s="166">
        <v>0</v>
      </c>
      <c r="T43" s="773">
        <v>614</v>
      </c>
      <c r="U43" s="774"/>
      <c r="V43" s="774"/>
      <c r="W43" s="774"/>
      <c r="X43" s="774"/>
      <c r="Y43" s="774"/>
      <c r="Z43" s="774"/>
      <c r="AA43" s="774"/>
      <c r="AB43" s="774"/>
      <c r="AC43" s="774"/>
      <c r="AD43" s="774"/>
      <c r="AE43" s="774"/>
      <c r="AF43" s="774"/>
      <c r="AG43" s="774"/>
      <c r="AH43" s="774"/>
      <c r="AI43" s="774"/>
      <c r="AJ43" s="774"/>
      <c r="AK43" s="774"/>
      <c r="AL43" s="774"/>
      <c r="AM43" s="774"/>
      <c r="AN43" s="774"/>
      <c r="AO43" s="774"/>
    </row>
    <row r="44" spans="1:41" ht="24" customHeight="1" x14ac:dyDescent="0.3">
      <c r="A44" s="94">
        <v>30</v>
      </c>
      <c r="B44" s="304">
        <v>42075</v>
      </c>
      <c r="C44" s="234" t="s">
        <v>117</v>
      </c>
      <c r="D44" s="234">
        <v>61</v>
      </c>
      <c r="E44" s="234" t="s">
        <v>35</v>
      </c>
      <c r="F44" s="234">
        <v>765373</v>
      </c>
      <c r="G44" s="234">
        <v>1</v>
      </c>
      <c r="H44" s="303" t="s">
        <v>118</v>
      </c>
      <c r="I44" s="234"/>
      <c r="J44" s="555" t="s">
        <v>56</v>
      </c>
      <c r="K44" s="234" t="s">
        <v>1438</v>
      </c>
      <c r="L44" s="166">
        <v>4705</v>
      </c>
      <c r="M44" s="238">
        <v>5</v>
      </c>
      <c r="N44" s="166">
        <v>0</v>
      </c>
      <c r="O44" s="166">
        <v>0</v>
      </c>
      <c r="P44" s="308">
        <f t="shared" si="3"/>
        <v>8</v>
      </c>
      <c r="Q44" s="308">
        <f t="shared" si="4"/>
        <v>3</v>
      </c>
      <c r="R44" s="166">
        <v>4705</v>
      </c>
      <c r="S44" s="166">
        <v>0</v>
      </c>
      <c r="T44" s="771">
        <v>614</v>
      </c>
      <c r="U44" s="1"/>
      <c r="V44" s="1"/>
      <c r="W44" s="1"/>
      <c r="X44" s="1"/>
      <c r="Y44" s="1"/>
      <c r="Z44" s="1"/>
      <c r="AA44" s="1"/>
      <c r="AB44" s="1"/>
      <c r="AC44" s="1"/>
      <c r="AD44" s="1"/>
      <c r="AE44" s="1"/>
      <c r="AF44" s="1"/>
      <c r="AG44" s="1"/>
      <c r="AH44" s="1"/>
      <c r="AI44" s="1"/>
      <c r="AJ44" s="1"/>
      <c r="AK44" s="1"/>
      <c r="AL44" s="1"/>
      <c r="AM44" s="1"/>
      <c r="AN44" s="1"/>
      <c r="AO44" s="1"/>
    </row>
    <row r="45" spans="1:41" s="890" customFormat="1" ht="24" customHeight="1" x14ac:dyDescent="0.3">
      <c r="A45" s="94">
        <v>31</v>
      </c>
      <c r="B45" s="304">
        <v>43032</v>
      </c>
      <c r="C45" s="234" t="s">
        <v>199</v>
      </c>
      <c r="D45" s="234">
        <v>61</v>
      </c>
      <c r="E45" s="234" t="s">
        <v>35</v>
      </c>
      <c r="F45" s="234"/>
      <c r="G45" s="234">
        <v>1</v>
      </c>
      <c r="H45" s="303" t="s">
        <v>288</v>
      </c>
      <c r="I45" s="234"/>
      <c r="J45" s="555" t="s">
        <v>56</v>
      </c>
      <c r="K45" s="234" t="s">
        <v>1438</v>
      </c>
      <c r="L45" s="166">
        <v>39186.81</v>
      </c>
      <c r="M45" s="238">
        <v>5</v>
      </c>
      <c r="N45" s="166">
        <f>IF(M45=0,"N/A",+L45/M45)</f>
        <v>7837.3619999999992</v>
      </c>
      <c r="O45" s="166">
        <v>0</v>
      </c>
      <c r="P45" s="308">
        <f t="shared" si="3"/>
        <v>5</v>
      </c>
      <c r="Q45" s="308">
        <f t="shared" si="4"/>
        <v>8</v>
      </c>
      <c r="R45" s="166">
        <f>IF(M45=0,"N/A",+N45*P45+O45*Q45)</f>
        <v>39186.81</v>
      </c>
      <c r="S45" s="166">
        <f>IF(M45=0,"N/A",+L45-R45)</f>
        <v>0</v>
      </c>
      <c r="T45" s="935">
        <v>614</v>
      </c>
      <c r="U45" s="936"/>
      <c r="V45" s="936"/>
      <c r="W45" s="936"/>
      <c r="X45" s="936"/>
      <c r="Y45" s="936"/>
      <c r="Z45" s="936"/>
      <c r="AA45" s="936"/>
      <c r="AB45" s="936"/>
      <c r="AC45" s="936"/>
      <c r="AD45" s="936"/>
      <c r="AE45" s="936"/>
      <c r="AF45" s="936"/>
      <c r="AG45" s="936"/>
      <c r="AH45" s="936"/>
      <c r="AI45" s="936"/>
      <c r="AJ45" s="936"/>
      <c r="AK45" s="936"/>
      <c r="AL45" s="936"/>
      <c r="AM45" s="936"/>
      <c r="AN45" s="936"/>
      <c r="AO45" s="936"/>
    </row>
    <row r="46" spans="1:41" s="890" customFormat="1" ht="24" customHeight="1" x14ac:dyDescent="0.3">
      <c r="A46" s="94">
        <v>32</v>
      </c>
      <c r="B46" s="304">
        <v>42075</v>
      </c>
      <c r="C46" s="234" t="s">
        <v>117</v>
      </c>
      <c r="D46" s="234">
        <v>61</v>
      </c>
      <c r="E46" s="234" t="s">
        <v>35</v>
      </c>
      <c r="F46" s="234"/>
      <c r="G46" s="234">
        <v>1</v>
      </c>
      <c r="H46" s="303" t="s">
        <v>118</v>
      </c>
      <c r="I46" s="234"/>
      <c r="J46" s="555" t="s">
        <v>56</v>
      </c>
      <c r="K46" s="234" t="s">
        <v>1438</v>
      </c>
      <c r="L46" s="166">
        <v>4705</v>
      </c>
      <c r="M46" s="238">
        <v>5</v>
      </c>
      <c r="N46" s="166">
        <v>0</v>
      </c>
      <c r="O46" s="166">
        <v>0</v>
      </c>
      <c r="P46" s="308">
        <f t="shared" si="3"/>
        <v>8</v>
      </c>
      <c r="Q46" s="308">
        <f t="shared" si="4"/>
        <v>3</v>
      </c>
      <c r="R46" s="166">
        <v>4705</v>
      </c>
      <c r="S46" s="166">
        <v>0</v>
      </c>
      <c r="T46" s="935">
        <v>614</v>
      </c>
      <c r="U46" s="936"/>
      <c r="V46" s="936"/>
      <c r="W46" s="936"/>
      <c r="X46" s="936"/>
      <c r="Y46" s="936"/>
      <c r="Z46" s="936"/>
      <c r="AA46" s="936"/>
      <c r="AB46" s="936"/>
      <c r="AC46" s="936"/>
      <c r="AD46" s="936"/>
      <c r="AE46" s="936"/>
      <c r="AF46" s="936"/>
      <c r="AG46" s="936"/>
      <c r="AH46" s="936"/>
      <c r="AI46" s="936"/>
      <c r="AJ46" s="936"/>
      <c r="AK46" s="936"/>
      <c r="AL46" s="936"/>
      <c r="AM46" s="936"/>
      <c r="AN46" s="936"/>
      <c r="AO46" s="936"/>
    </row>
    <row r="47" spans="1:41" s="890" customFormat="1" ht="24" customHeight="1" x14ac:dyDescent="0.3">
      <c r="A47" s="94">
        <v>33</v>
      </c>
      <c r="B47" s="304">
        <v>43032</v>
      </c>
      <c r="C47" s="234" t="s">
        <v>199</v>
      </c>
      <c r="D47" s="234">
        <v>61</v>
      </c>
      <c r="E47" s="234" t="s">
        <v>35</v>
      </c>
      <c r="F47" s="234">
        <v>765374</v>
      </c>
      <c r="G47" s="234">
        <v>1</v>
      </c>
      <c r="H47" s="303" t="s">
        <v>41</v>
      </c>
      <c r="I47" s="234" t="s">
        <v>1439</v>
      </c>
      <c r="J47" s="555" t="s">
        <v>56</v>
      </c>
      <c r="K47" s="234" t="s">
        <v>1438</v>
      </c>
      <c r="L47" s="166">
        <v>18560</v>
      </c>
      <c r="M47" s="238">
        <v>5</v>
      </c>
      <c r="N47" s="166">
        <f>IF(M47=0,"N/A",+L47/M47)</f>
        <v>3712</v>
      </c>
      <c r="O47" s="166">
        <v>0</v>
      </c>
      <c r="P47" s="308">
        <f t="shared" si="3"/>
        <v>5</v>
      </c>
      <c r="Q47" s="308">
        <f t="shared" si="4"/>
        <v>8</v>
      </c>
      <c r="R47" s="166">
        <f>IF(M47=0,"N/A",+N47*P47+O47*Q47)</f>
        <v>18560</v>
      </c>
      <c r="S47" s="166">
        <f>IF(M47=0,"N/A",+L47-R47)</f>
        <v>0</v>
      </c>
      <c r="T47" s="935">
        <v>614</v>
      </c>
      <c r="U47" s="936"/>
      <c r="V47" s="936"/>
      <c r="W47" s="936"/>
      <c r="X47" s="936"/>
      <c r="Y47" s="936"/>
      <c r="Z47" s="936"/>
      <c r="AA47" s="936"/>
      <c r="AB47" s="936"/>
      <c r="AC47" s="936"/>
      <c r="AD47" s="936"/>
      <c r="AE47" s="936"/>
      <c r="AF47" s="936"/>
      <c r="AG47" s="936"/>
      <c r="AH47" s="936"/>
      <c r="AI47" s="936"/>
      <c r="AJ47" s="936"/>
      <c r="AK47" s="936"/>
      <c r="AL47" s="936"/>
      <c r="AM47" s="936"/>
      <c r="AN47" s="936"/>
      <c r="AO47" s="936"/>
    </row>
    <row r="48" spans="1:41" s="890" customFormat="1" ht="24" customHeight="1" x14ac:dyDescent="0.3">
      <c r="A48" s="94">
        <v>34</v>
      </c>
      <c r="B48" s="304">
        <v>42426</v>
      </c>
      <c r="C48" s="234"/>
      <c r="D48" s="234"/>
      <c r="E48" s="234" t="s">
        <v>381</v>
      </c>
      <c r="F48" s="234"/>
      <c r="G48" s="234">
        <v>1</v>
      </c>
      <c r="H48" s="303" t="s">
        <v>1423</v>
      </c>
      <c r="I48" s="234"/>
      <c r="J48" s="555"/>
      <c r="K48" s="234" t="s">
        <v>1437</v>
      </c>
      <c r="L48" s="166">
        <v>6903</v>
      </c>
      <c r="M48" s="238">
        <v>3</v>
      </c>
      <c r="N48" s="166">
        <v>0</v>
      </c>
      <c r="O48" s="166">
        <v>0</v>
      </c>
      <c r="P48" s="308">
        <f t="shared" si="3"/>
        <v>7</v>
      </c>
      <c r="Q48" s="308">
        <f t="shared" si="4"/>
        <v>4</v>
      </c>
      <c r="R48" s="166">
        <v>6903</v>
      </c>
      <c r="S48" s="166">
        <v>0</v>
      </c>
      <c r="T48" s="935">
        <v>612</v>
      </c>
      <c r="U48" s="936"/>
      <c r="V48" s="936"/>
      <c r="W48" s="936"/>
      <c r="X48" s="936"/>
      <c r="Y48" s="936"/>
      <c r="Z48" s="936"/>
      <c r="AA48" s="936"/>
      <c r="AB48" s="936"/>
      <c r="AC48" s="936"/>
      <c r="AD48" s="936"/>
      <c r="AE48" s="936"/>
      <c r="AF48" s="936"/>
      <c r="AG48" s="936"/>
      <c r="AH48" s="936"/>
      <c r="AI48" s="936"/>
      <c r="AJ48" s="936"/>
      <c r="AK48" s="936"/>
      <c r="AL48" s="936"/>
      <c r="AM48" s="936"/>
      <c r="AN48" s="936"/>
      <c r="AO48" s="936"/>
    </row>
    <row r="49" spans="1:41" ht="35.25" customHeight="1" x14ac:dyDescent="0.3">
      <c r="A49" s="94">
        <v>35</v>
      </c>
      <c r="B49" s="304">
        <v>42426</v>
      </c>
      <c r="C49" s="234"/>
      <c r="D49" s="234"/>
      <c r="E49" s="234" t="s">
        <v>381</v>
      </c>
      <c r="F49" s="234"/>
      <c r="G49" s="234">
        <v>1</v>
      </c>
      <c r="H49" s="303" t="s">
        <v>1424</v>
      </c>
      <c r="I49" s="234"/>
      <c r="J49" s="555"/>
      <c r="K49" s="234" t="s">
        <v>1437</v>
      </c>
      <c r="L49" s="166">
        <v>8024</v>
      </c>
      <c r="M49" s="238">
        <v>3</v>
      </c>
      <c r="N49" s="166">
        <v>0</v>
      </c>
      <c r="O49" s="166">
        <v>0</v>
      </c>
      <c r="P49" s="308">
        <f t="shared" si="3"/>
        <v>7</v>
      </c>
      <c r="Q49" s="308">
        <f t="shared" si="4"/>
        <v>4</v>
      </c>
      <c r="R49" s="166">
        <v>8024</v>
      </c>
      <c r="S49" s="166">
        <v>0</v>
      </c>
      <c r="T49" s="771">
        <v>612</v>
      </c>
      <c r="U49" s="1"/>
      <c r="V49" s="1"/>
      <c r="W49" s="1"/>
      <c r="X49" s="1"/>
      <c r="Y49" s="1"/>
      <c r="Z49" s="1"/>
      <c r="AA49" s="1"/>
      <c r="AB49" s="1"/>
      <c r="AC49" s="1"/>
      <c r="AD49" s="1"/>
      <c r="AE49" s="1"/>
      <c r="AF49" s="1"/>
      <c r="AG49" s="1"/>
      <c r="AH49" s="1"/>
      <c r="AI49" s="1"/>
      <c r="AJ49" s="1"/>
      <c r="AK49" s="1"/>
      <c r="AL49" s="1"/>
      <c r="AM49" s="1"/>
      <c r="AN49" s="1"/>
      <c r="AO49" s="1"/>
    </row>
    <row r="50" spans="1:41" ht="16.5" customHeight="1" x14ac:dyDescent="0.3">
      <c r="A50" s="94">
        <v>36</v>
      </c>
      <c r="B50" s="304">
        <v>36889</v>
      </c>
      <c r="C50" s="234" t="s">
        <v>213</v>
      </c>
      <c r="D50" s="234">
        <v>61</v>
      </c>
      <c r="E50" s="234" t="s">
        <v>25</v>
      </c>
      <c r="F50" s="234">
        <v>126140</v>
      </c>
      <c r="G50" s="234">
        <v>1</v>
      </c>
      <c r="H50" s="303" t="s">
        <v>560</v>
      </c>
      <c r="I50" s="234"/>
      <c r="J50" s="555" t="s">
        <v>1440</v>
      </c>
      <c r="K50" s="234" t="s">
        <v>1441</v>
      </c>
      <c r="L50" s="166">
        <v>3200</v>
      </c>
      <c r="M50" s="238">
        <v>10</v>
      </c>
      <c r="N50" s="166">
        <v>0</v>
      </c>
      <c r="O50" s="166">
        <v>0</v>
      </c>
      <c r="P50" s="308">
        <f t="shared" si="3"/>
        <v>22</v>
      </c>
      <c r="Q50" s="308">
        <f t="shared" si="4"/>
        <v>6</v>
      </c>
      <c r="R50" s="166">
        <v>3200</v>
      </c>
      <c r="S50" s="166">
        <f t="shared" ref="S50:S73" si="8">IF(M50=0,"N/A",+L50-R50)</f>
        <v>0</v>
      </c>
      <c r="T50" s="771">
        <v>617</v>
      </c>
      <c r="U50" s="1"/>
      <c r="V50" s="1"/>
      <c r="W50" s="1"/>
      <c r="X50" s="1"/>
      <c r="Y50" s="1"/>
      <c r="Z50" s="1"/>
      <c r="AA50" s="1"/>
      <c r="AB50" s="1"/>
      <c r="AC50" s="1"/>
      <c r="AD50" s="1"/>
      <c r="AE50" s="1"/>
      <c r="AF50" s="1"/>
      <c r="AG50" s="1"/>
      <c r="AH50" s="1"/>
      <c r="AI50" s="1"/>
      <c r="AJ50" s="1"/>
      <c r="AK50" s="1"/>
      <c r="AL50" s="1"/>
      <c r="AM50" s="1"/>
      <c r="AN50" s="1"/>
      <c r="AO50" s="1"/>
    </row>
    <row r="51" spans="1:41" ht="30" customHeight="1" x14ac:dyDescent="0.3">
      <c r="A51" s="94">
        <v>37</v>
      </c>
      <c r="B51" s="304">
        <v>36889</v>
      </c>
      <c r="C51" s="234" t="s">
        <v>213</v>
      </c>
      <c r="D51" s="234">
        <v>61</v>
      </c>
      <c r="E51" s="234" t="s">
        <v>25</v>
      </c>
      <c r="F51" s="234">
        <v>126134</v>
      </c>
      <c r="G51" s="234">
        <v>1</v>
      </c>
      <c r="H51" s="303" t="s">
        <v>888</v>
      </c>
      <c r="I51" s="234"/>
      <c r="J51" s="555"/>
      <c r="K51" s="234" t="s">
        <v>1442</v>
      </c>
      <c r="L51" s="166">
        <v>5100</v>
      </c>
      <c r="M51" s="238">
        <v>10</v>
      </c>
      <c r="N51" s="166">
        <v>0</v>
      </c>
      <c r="O51" s="166">
        <v>0</v>
      </c>
      <c r="P51" s="308">
        <f t="shared" si="3"/>
        <v>22</v>
      </c>
      <c r="Q51" s="308">
        <f t="shared" si="4"/>
        <v>6</v>
      </c>
      <c r="R51" s="166">
        <v>5100</v>
      </c>
      <c r="S51" s="166">
        <f t="shared" si="8"/>
        <v>0</v>
      </c>
      <c r="T51" s="771">
        <v>617</v>
      </c>
      <c r="U51" s="1"/>
      <c r="V51" s="1"/>
      <c r="W51" s="1"/>
      <c r="X51" s="1"/>
      <c r="Y51" s="1"/>
      <c r="Z51" s="1"/>
      <c r="AA51" s="1"/>
      <c r="AB51" s="1"/>
      <c r="AC51" s="1"/>
      <c r="AD51" s="1"/>
      <c r="AE51" s="1"/>
      <c r="AF51" s="1"/>
      <c r="AG51" s="1"/>
      <c r="AH51" s="1"/>
      <c r="AI51" s="1"/>
      <c r="AJ51" s="1"/>
      <c r="AK51" s="1"/>
      <c r="AL51" s="1"/>
      <c r="AM51" s="1"/>
      <c r="AN51" s="1"/>
      <c r="AO51" s="1"/>
    </row>
    <row r="52" spans="1:41" s="890" customFormat="1" ht="30" customHeight="1" x14ac:dyDescent="0.3">
      <c r="A52" s="94">
        <v>38</v>
      </c>
      <c r="B52" s="304">
        <v>43157</v>
      </c>
      <c r="C52" s="234"/>
      <c r="D52" s="234"/>
      <c r="E52" s="234" t="s">
        <v>381</v>
      </c>
      <c r="F52" s="234"/>
      <c r="G52" s="234">
        <v>1</v>
      </c>
      <c r="H52" s="303" t="s">
        <v>1443</v>
      </c>
      <c r="I52" s="234"/>
      <c r="J52" s="555"/>
      <c r="K52" s="234" t="s">
        <v>1442</v>
      </c>
      <c r="L52" s="166">
        <v>8024</v>
      </c>
      <c r="M52" s="238">
        <v>3</v>
      </c>
      <c r="N52" s="166">
        <v>0</v>
      </c>
      <c r="O52" s="166">
        <v>0</v>
      </c>
      <c r="P52" s="308">
        <f t="shared" si="3"/>
        <v>5</v>
      </c>
      <c r="Q52" s="308">
        <f t="shared" si="4"/>
        <v>4</v>
      </c>
      <c r="R52" s="166">
        <v>8024</v>
      </c>
      <c r="S52" s="166">
        <f t="shared" si="8"/>
        <v>0</v>
      </c>
      <c r="T52" s="935">
        <v>612</v>
      </c>
      <c r="U52" s="936"/>
      <c r="V52" s="936"/>
      <c r="W52" s="936"/>
      <c r="X52" s="936"/>
      <c r="Y52" s="936"/>
      <c r="Z52" s="936"/>
      <c r="AA52" s="936"/>
      <c r="AB52" s="936"/>
      <c r="AC52" s="936"/>
      <c r="AD52" s="936"/>
      <c r="AE52" s="936"/>
      <c r="AF52" s="936"/>
      <c r="AG52" s="936"/>
      <c r="AH52" s="936"/>
      <c r="AI52" s="936"/>
      <c r="AJ52" s="936"/>
      <c r="AK52" s="936"/>
      <c r="AL52" s="936"/>
      <c r="AM52" s="936"/>
      <c r="AN52" s="936"/>
      <c r="AO52" s="936"/>
    </row>
    <row r="53" spans="1:41" s="890" customFormat="1" ht="30" customHeight="1" x14ac:dyDescent="0.3">
      <c r="A53" s="94">
        <v>39</v>
      </c>
      <c r="B53" s="688">
        <v>43157</v>
      </c>
      <c r="C53" s="689"/>
      <c r="D53" s="690"/>
      <c r="E53" s="710" t="s">
        <v>381</v>
      </c>
      <c r="F53" s="711"/>
      <c r="G53" s="690">
        <v>1</v>
      </c>
      <c r="H53" s="712" t="s">
        <v>508</v>
      </c>
      <c r="I53" s="690"/>
      <c r="J53" s="690"/>
      <c r="K53" s="234" t="s">
        <v>1442</v>
      </c>
      <c r="L53" s="166">
        <v>6903</v>
      </c>
      <c r="M53" s="238">
        <v>3</v>
      </c>
      <c r="N53" s="166">
        <v>0</v>
      </c>
      <c r="O53" s="166">
        <v>0</v>
      </c>
      <c r="P53" s="308">
        <f t="shared" si="3"/>
        <v>5</v>
      </c>
      <c r="Q53" s="308">
        <f t="shared" si="4"/>
        <v>4</v>
      </c>
      <c r="R53" s="166">
        <v>6903</v>
      </c>
      <c r="S53" s="166">
        <f t="shared" si="8"/>
        <v>0</v>
      </c>
      <c r="T53" s="935">
        <v>612</v>
      </c>
      <c r="U53" s="936"/>
      <c r="V53" s="936"/>
      <c r="W53" s="936"/>
      <c r="X53" s="936"/>
      <c r="Y53" s="936"/>
      <c r="Z53" s="936"/>
      <c r="AA53" s="936"/>
      <c r="AB53" s="936"/>
      <c r="AC53" s="936"/>
      <c r="AD53" s="936"/>
      <c r="AE53" s="936"/>
      <c r="AF53" s="936"/>
      <c r="AG53" s="936"/>
      <c r="AH53" s="936"/>
      <c r="AI53" s="936"/>
      <c r="AJ53" s="936"/>
      <c r="AK53" s="936"/>
      <c r="AL53" s="936"/>
      <c r="AM53" s="936"/>
      <c r="AN53" s="936"/>
      <c r="AO53" s="936"/>
    </row>
    <row r="54" spans="1:41" ht="37.5" customHeight="1" x14ac:dyDescent="0.3">
      <c r="A54" s="94">
        <v>40</v>
      </c>
      <c r="B54" s="304">
        <v>36889</v>
      </c>
      <c r="C54" s="234" t="s">
        <v>213</v>
      </c>
      <c r="D54" s="234">
        <v>61</v>
      </c>
      <c r="E54" s="234" t="s">
        <v>25</v>
      </c>
      <c r="F54" s="234">
        <v>614487</v>
      </c>
      <c r="G54" s="234">
        <v>1</v>
      </c>
      <c r="H54" s="303" t="s">
        <v>560</v>
      </c>
      <c r="I54" s="234"/>
      <c r="J54" s="555"/>
      <c r="K54" s="234" t="s">
        <v>1441</v>
      </c>
      <c r="L54" s="166">
        <v>5100</v>
      </c>
      <c r="M54" s="238">
        <v>10</v>
      </c>
      <c r="N54" s="166">
        <v>0</v>
      </c>
      <c r="O54" s="166">
        <v>0</v>
      </c>
      <c r="P54" s="308">
        <f t="shared" si="3"/>
        <v>22</v>
      </c>
      <c r="Q54" s="308">
        <f t="shared" si="4"/>
        <v>6</v>
      </c>
      <c r="R54" s="166">
        <v>5100</v>
      </c>
      <c r="S54" s="166">
        <f t="shared" si="8"/>
        <v>0</v>
      </c>
      <c r="T54" s="775">
        <v>617</v>
      </c>
      <c r="U54" s="579"/>
      <c r="V54" s="1"/>
      <c r="W54" s="1"/>
      <c r="X54" s="1"/>
      <c r="Y54" s="1"/>
      <c r="Z54" s="1"/>
      <c r="AA54" s="1"/>
      <c r="AB54" s="1"/>
      <c r="AC54" s="1"/>
      <c r="AD54" s="1"/>
      <c r="AE54" s="1"/>
      <c r="AF54" s="1"/>
      <c r="AG54" s="1"/>
      <c r="AH54" s="1"/>
      <c r="AI54" s="1"/>
      <c r="AJ54" s="1"/>
      <c r="AK54" s="1"/>
      <c r="AL54" s="1"/>
      <c r="AM54" s="1"/>
      <c r="AN54" s="1"/>
      <c r="AO54" s="1"/>
    </row>
    <row r="55" spans="1:41" ht="30" customHeight="1" x14ac:dyDescent="0.3">
      <c r="A55" s="94">
        <v>41</v>
      </c>
      <c r="B55" s="304">
        <v>36889</v>
      </c>
      <c r="C55" s="234" t="s">
        <v>213</v>
      </c>
      <c r="D55" s="234">
        <v>61</v>
      </c>
      <c r="E55" s="234" t="s">
        <v>25</v>
      </c>
      <c r="F55" s="234">
        <v>126144</v>
      </c>
      <c r="G55" s="234">
        <v>1</v>
      </c>
      <c r="H55" s="303" t="s">
        <v>888</v>
      </c>
      <c r="I55" s="234"/>
      <c r="J55" s="555" t="s">
        <v>74</v>
      </c>
      <c r="K55" s="234" t="s">
        <v>1441</v>
      </c>
      <c r="L55" s="166">
        <v>3800</v>
      </c>
      <c r="M55" s="238">
        <v>10</v>
      </c>
      <c r="N55" s="166">
        <v>0</v>
      </c>
      <c r="O55" s="166">
        <v>0</v>
      </c>
      <c r="P55" s="308">
        <f t="shared" si="3"/>
        <v>22</v>
      </c>
      <c r="Q55" s="308">
        <f t="shared" si="4"/>
        <v>6</v>
      </c>
      <c r="R55" s="166">
        <v>3800</v>
      </c>
      <c r="S55" s="166">
        <f t="shared" si="8"/>
        <v>0</v>
      </c>
      <c r="T55" s="771">
        <v>617</v>
      </c>
      <c r="U55" s="1"/>
      <c r="V55" s="1"/>
      <c r="W55" s="1"/>
      <c r="X55" s="1"/>
      <c r="Y55" s="1"/>
      <c r="Z55" s="1"/>
      <c r="AA55" s="1"/>
      <c r="AB55" s="1"/>
      <c r="AC55" s="1"/>
      <c r="AD55" s="1"/>
      <c r="AE55" s="1"/>
      <c r="AF55" s="1"/>
      <c r="AG55" s="1"/>
      <c r="AH55" s="1"/>
      <c r="AI55" s="1"/>
      <c r="AJ55" s="1"/>
      <c r="AK55" s="1"/>
      <c r="AL55" s="1"/>
      <c r="AM55" s="1"/>
      <c r="AN55" s="1"/>
      <c r="AO55" s="1"/>
    </row>
    <row r="56" spans="1:41" ht="16.5" customHeight="1" x14ac:dyDescent="0.3">
      <c r="A56" s="94">
        <v>42</v>
      </c>
      <c r="B56" s="304">
        <v>36889</v>
      </c>
      <c r="C56" s="234" t="s">
        <v>213</v>
      </c>
      <c r="D56" s="234">
        <v>61</v>
      </c>
      <c r="E56" s="234" t="s">
        <v>68</v>
      </c>
      <c r="F56" s="234">
        <v>126123</v>
      </c>
      <c r="G56" s="234">
        <v>1</v>
      </c>
      <c r="H56" s="303" t="s">
        <v>751</v>
      </c>
      <c r="I56" s="234"/>
      <c r="J56" s="555" t="s">
        <v>32</v>
      </c>
      <c r="K56" s="234" t="s">
        <v>1444</v>
      </c>
      <c r="L56" s="166">
        <v>950</v>
      </c>
      <c r="M56" s="238">
        <v>10</v>
      </c>
      <c r="N56" s="166">
        <v>0</v>
      </c>
      <c r="O56" s="166">
        <v>0</v>
      </c>
      <c r="P56" s="308">
        <f t="shared" si="3"/>
        <v>22</v>
      </c>
      <c r="Q56" s="308">
        <f t="shared" si="4"/>
        <v>6</v>
      </c>
      <c r="R56" s="166">
        <v>950</v>
      </c>
      <c r="S56" s="166">
        <f t="shared" si="8"/>
        <v>0</v>
      </c>
      <c r="T56" s="771">
        <v>617</v>
      </c>
      <c r="U56" s="1"/>
      <c r="V56" s="1"/>
      <c r="W56" s="1"/>
      <c r="X56" s="1"/>
      <c r="Y56" s="1"/>
      <c r="Z56" s="1"/>
      <c r="AA56" s="1"/>
      <c r="AB56" s="1"/>
      <c r="AC56" s="1"/>
      <c r="AD56" s="1"/>
      <c r="AE56" s="1"/>
      <c r="AF56" s="1"/>
      <c r="AG56" s="1"/>
      <c r="AH56" s="1"/>
      <c r="AI56" s="1"/>
      <c r="AJ56" s="1"/>
      <c r="AK56" s="1"/>
      <c r="AL56" s="1"/>
      <c r="AM56" s="1"/>
      <c r="AN56" s="1"/>
      <c r="AO56" s="1"/>
    </row>
    <row r="57" spans="1:41" ht="16.5" customHeight="1" x14ac:dyDescent="0.3">
      <c r="A57" s="94">
        <v>43</v>
      </c>
      <c r="B57" s="304">
        <v>36889</v>
      </c>
      <c r="C57" s="234" t="s">
        <v>213</v>
      </c>
      <c r="D57" s="234">
        <v>61</v>
      </c>
      <c r="E57" s="234" t="s">
        <v>25</v>
      </c>
      <c r="F57" s="234">
        <v>126106</v>
      </c>
      <c r="G57" s="234">
        <v>1</v>
      </c>
      <c r="H57" s="303" t="s">
        <v>1445</v>
      </c>
      <c r="I57" s="234"/>
      <c r="J57" s="555"/>
      <c r="K57" s="234" t="s">
        <v>1446</v>
      </c>
      <c r="L57" s="166">
        <v>6960</v>
      </c>
      <c r="M57" s="238">
        <v>10</v>
      </c>
      <c r="N57" s="166">
        <v>0</v>
      </c>
      <c r="O57" s="166">
        <v>0</v>
      </c>
      <c r="P57" s="308">
        <f t="shared" si="3"/>
        <v>22</v>
      </c>
      <c r="Q57" s="308">
        <f t="shared" si="4"/>
        <v>6</v>
      </c>
      <c r="R57" s="166">
        <v>6960</v>
      </c>
      <c r="S57" s="166">
        <f t="shared" si="8"/>
        <v>0</v>
      </c>
      <c r="T57" s="771">
        <v>617</v>
      </c>
      <c r="U57" s="1"/>
      <c r="V57" s="1"/>
      <c r="W57" s="1"/>
      <c r="X57" s="1"/>
      <c r="Y57" s="1"/>
      <c r="Z57" s="1"/>
      <c r="AA57" s="1"/>
      <c r="AB57" s="1"/>
      <c r="AC57" s="1"/>
      <c r="AD57" s="1"/>
      <c r="AE57" s="1"/>
      <c r="AF57" s="1"/>
      <c r="AG57" s="1"/>
      <c r="AH57" s="1"/>
      <c r="AI57" s="1"/>
      <c r="AJ57" s="1"/>
      <c r="AK57" s="1"/>
      <c r="AL57" s="1"/>
      <c r="AM57" s="1"/>
      <c r="AN57" s="1"/>
      <c r="AO57" s="1"/>
    </row>
    <row r="58" spans="1:41" ht="16.5" customHeight="1" x14ac:dyDescent="0.3">
      <c r="A58" s="94">
        <v>44</v>
      </c>
      <c r="B58" s="304">
        <v>36889</v>
      </c>
      <c r="C58" s="234" t="s">
        <v>213</v>
      </c>
      <c r="D58" s="234">
        <v>61</v>
      </c>
      <c r="E58" s="234" t="s">
        <v>381</v>
      </c>
      <c r="F58" s="234"/>
      <c r="G58" s="234">
        <v>1</v>
      </c>
      <c r="H58" s="303" t="s">
        <v>1375</v>
      </c>
      <c r="I58" s="234"/>
      <c r="J58" s="555" t="s">
        <v>1369</v>
      </c>
      <c r="K58" s="234" t="s">
        <v>1446</v>
      </c>
      <c r="L58" s="166">
        <v>1100</v>
      </c>
      <c r="M58" s="238">
        <v>10</v>
      </c>
      <c r="N58" s="166">
        <v>0</v>
      </c>
      <c r="O58" s="166">
        <v>0</v>
      </c>
      <c r="P58" s="308">
        <f t="shared" si="3"/>
        <v>22</v>
      </c>
      <c r="Q58" s="308">
        <f t="shared" si="4"/>
        <v>6</v>
      </c>
      <c r="R58" s="166">
        <v>1100</v>
      </c>
      <c r="S58" s="166">
        <f t="shared" si="8"/>
        <v>0</v>
      </c>
      <c r="T58" s="771">
        <v>612</v>
      </c>
      <c r="U58" s="1"/>
      <c r="V58" s="1"/>
      <c r="W58" s="1"/>
      <c r="X58" s="1"/>
      <c r="Y58" s="1"/>
      <c r="Z58" s="1"/>
      <c r="AA58" s="1"/>
      <c r="AB58" s="1"/>
      <c r="AC58" s="1"/>
      <c r="AD58" s="1"/>
      <c r="AE58" s="1"/>
      <c r="AF58" s="1"/>
      <c r="AG58" s="1"/>
      <c r="AH58" s="1"/>
      <c r="AI58" s="1"/>
      <c r="AJ58" s="1"/>
      <c r="AK58" s="1"/>
      <c r="AL58" s="1"/>
      <c r="AM58" s="1"/>
      <c r="AN58" s="1"/>
      <c r="AO58" s="1"/>
    </row>
    <row r="59" spans="1:41" ht="16.5" customHeight="1" x14ac:dyDescent="0.3">
      <c r="A59" s="94">
        <v>45</v>
      </c>
      <c r="B59" s="304">
        <v>36889</v>
      </c>
      <c r="C59" s="234" t="s">
        <v>213</v>
      </c>
      <c r="D59" s="234">
        <v>61</v>
      </c>
      <c r="E59" s="234" t="s">
        <v>126</v>
      </c>
      <c r="F59" s="234"/>
      <c r="G59" s="234">
        <v>1</v>
      </c>
      <c r="H59" s="303" t="s">
        <v>160</v>
      </c>
      <c r="I59" s="234"/>
      <c r="J59" s="555"/>
      <c r="K59" s="234" t="s">
        <v>1446</v>
      </c>
      <c r="L59" s="166">
        <v>1300</v>
      </c>
      <c r="M59" s="238">
        <v>10</v>
      </c>
      <c r="N59" s="166">
        <v>0</v>
      </c>
      <c r="O59" s="166">
        <v>0</v>
      </c>
      <c r="P59" s="308">
        <f t="shared" si="3"/>
        <v>22</v>
      </c>
      <c r="Q59" s="308">
        <f t="shared" si="4"/>
        <v>6</v>
      </c>
      <c r="R59" s="166">
        <v>1300</v>
      </c>
      <c r="S59" s="166">
        <f t="shared" si="8"/>
        <v>0</v>
      </c>
      <c r="T59" s="771">
        <v>617</v>
      </c>
      <c r="U59" s="1"/>
      <c r="V59" s="1"/>
      <c r="W59" s="1"/>
      <c r="X59" s="1"/>
      <c r="Y59" s="1"/>
      <c r="Z59" s="1"/>
      <c r="AA59" s="1"/>
      <c r="AB59" s="1"/>
      <c r="AC59" s="1"/>
      <c r="AD59" s="1"/>
      <c r="AE59" s="1"/>
      <c r="AF59" s="1"/>
      <c r="AG59" s="1"/>
      <c r="AH59" s="1"/>
      <c r="AI59" s="1"/>
      <c r="AJ59" s="1"/>
      <c r="AK59" s="1"/>
      <c r="AL59" s="1"/>
      <c r="AM59" s="1"/>
      <c r="AN59" s="1"/>
      <c r="AO59" s="1"/>
    </row>
    <row r="60" spans="1:41" ht="16.5" customHeight="1" x14ac:dyDescent="0.3">
      <c r="A60" s="94">
        <v>46</v>
      </c>
      <c r="B60" s="304">
        <v>36889</v>
      </c>
      <c r="C60" s="234" t="s">
        <v>213</v>
      </c>
      <c r="D60" s="234">
        <v>61</v>
      </c>
      <c r="E60" s="234" t="s">
        <v>25</v>
      </c>
      <c r="F60" s="234">
        <v>126108</v>
      </c>
      <c r="G60" s="234">
        <v>1</v>
      </c>
      <c r="H60" s="303" t="s">
        <v>384</v>
      </c>
      <c r="I60" s="234"/>
      <c r="J60" s="555"/>
      <c r="K60" s="234" t="s">
        <v>1446</v>
      </c>
      <c r="L60" s="166">
        <v>2177.29</v>
      </c>
      <c r="M60" s="238">
        <v>10</v>
      </c>
      <c r="N60" s="166">
        <v>0</v>
      </c>
      <c r="O60" s="166">
        <v>0</v>
      </c>
      <c r="P60" s="308">
        <f t="shared" si="3"/>
        <v>22</v>
      </c>
      <c r="Q60" s="308">
        <f t="shared" si="4"/>
        <v>6</v>
      </c>
      <c r="R60" s="166">
        <v>2177.29</v>
      </c>
      <c r="S60" s="166">
        <f t="shared" si="8"/>
        <v>0</v>
      </c>
      <c r="T60" s="771">
        <v>617</v>
      </c>
      <c r="U60" s="1"/>
      <c r="V60" s="1"/>
      <c r="W60" s="1"/>
      <c r="X60" s="1"/>
      <c r="Y60" s="1"/>
      <c r="Z60" s="1"/>
      <c r="AA60" s="1"/>
      <c r="AB60" s="1"/>
      <c r="AC60" s="1"/>
      <c r="AD60" s="1"/>
      <c r="AE60" s="1"/>
      <c r="AF60" s="1"/>
      <c r="AG60" s="1"/>
      <c r="AH60" s="1"/>
      <c r="AI60" s="1"/>
      <c r="AJ60" s="1"/>
      <c r="AK60" s="1"/>
      <c r="AL60" s="1"/>
      <c r="AM60" s="1"/>
      <c r="AN60" s="1"/>
      <c r="AO60" s="1"/>
    </row>
    <row r="61" spans="1:41" ht="16.5" customHeight="1" x14ac:dyDescent="0.3">
      <c r="A61" s="94">
        <v>47</v>
      </c>
      <c r="B61" s="304">
        <v>36889</v>
      </c>
      <c r="C61" s="234" t="s">
        <v>213</v>
      </c>
      <c r="D61" s="234">
        <v>61</v>
      </c>
      <c r="E61" s="234" t="s">
        <v>25</v>
      </c>
      <c r="F61" s="234">
        <v>3486</v>
      </c>
      <c r="G61" s="234">
        <v>1</v>
      </c>
      <c r="H61" s="303" t="s">
        <v>1447</v>
      </c>
      <c r="I61" s="234"/>
      <c r="J61" s="555"/>
      <c r="K61" s="234" t="s">
        <v>1446</v>
      </c>
      <c r="L61" s="166">
        <v>850</v>
      </c>
      <c r="M61" s="238">
        <v>10</v>
      </c>
      <c r="N61" s="166">
        <v>0</v>
      </c>
      <c r="O61" s="166">
        <v>0</v>
      </c>
      <c r="P61" s="308">
        <f t="shared" si="3"/>
        <v>22</v>
      </c>
      <c r="Q61" s="308">
        <f t="shared" si="4"/>
        <v>6</v>
      </c>
      <c r="R61" s="166">
        <v>850</v>
      </c>
      <c r="S61" s="166">
        <f t="shared" si="8"/>
        <v>0</v>
      </c>
      <c r="T61" s="771">
        <v>617</v>
      </c>
      <c r="U61" s="1"/>
      <c r="V61" s="1"/>
      <c r="W61" s="1"/>
      <c r="X61" s="1"/>
      <c r="Y61" s="1"/>
      <c r="Z61" s="1"/>
      <c r="AA61" s="1"/>
      <c r="AB61" s="1"/>
      <c r="AC61" s="1"/>
      <c r="AD61" s="1"/>
      <c r="AE61" s="1"/>
      <c r="AF61" s="1"/>
      <c r="AG61" s="1"/>
      <c r="AH61" s="1"/>
      <c r="AI61" s="1"/>
      <c r="AJ61" s="1"/>
      <c r="AK61" s="1"/>
      <c r="AL61" s="1"/>
      <c r="AM61" s="1"/>
      <c r="AN61" s="1"/>
      <c r="AO61" s="1"/>
    </row>
    <row r="62" spans="1:41" s="890" customFormat="1" ht="35.25" customHeight="1" x14ac:dyDescent="0.3">
      <c r="A62" s="94">
        <v>48</v>
      </c>
      <c r="B62" s="304">
        <v>36889</v>
      </c>
      <c r="C62" s="234" t="s">
        <v>213</v>
      </c>
      <c r="D62" s="234">
        <v>61</v>
      </c>
      <c r="E62" s="234" t="s">
        <v>25</v>
      </c>
      <c r="F62" s="772" t="s">
        <v>1448</v>
      </c>
      <c r="G62" s="234">
        <v>7</v>
      </c>
      <c r="H62" s="303" t="s">
        <v>1449</v>
      </c>
      <c r="I62" s="234"/>
      <c r="J62" s="555"/>
      <c r="K62" s="234" t="s">
        <v>1446</v>
      </c>
      <c r="L62" s="166">
        <v>2400</v>
      </c>
      <c r="M62" s="238">
        <v>10</v>
      </c>
      <c r="N62" s="166">
        <v>0</v>
      </c>
      <c r="O62" s="166">
        <v>0</v>
      </c>
      <c r="P62" s="308">
        <f t="shared" si="3"/>
        <v>22</v>
      </c>
      <c r="Q62" s="308">
        <f t="shared" si="4"/>
        <v>6</v>
      </c>
      <c r="R62" s="166">
        <v>2400</v>
      </c>
      <c r="S62" s="166">
        <f t="shared" si="8"/>
        <v>0</v>
      </c>
      <c r="T62" s="933">
        <v>617</v>
      </c>
      <c r="U62" s="934"/>
      <c r="V62" s="934"/>
      <c r="W62" s="934"/>
      <c r="X62" s="934"/>
      <c r="Y62" s="934"/>
      <c r="Z62" s="934"/>
      <c r="AA62" s="934"/>
      <c r="AB62" s="934"/>
      <c r="AC62" s="934"/>
      <c r="AD62" s="934"/>
      <c r="AE62" s="934"/>
      <c r="AF62" s="934"/>
      <c r="AG62" s="934"/>
      <c r="AH62" s="934"/>
      <c r="AI62" s="934"/>
      <c r="AJ62" s="934"/>
      <c r="AK62" s="934"/>
      <c r="AL62" s="934"/>
      <c r="AM62" s="934"/>
      <c r="AN62" s="934"/>
      <c r="AO62" s="934"/>
    </row>
    <row r="63" spans="1:41" s="890" customFormat="1" ht="31.5" customHeight="1" x14ac:dyDescent="0.3">
      <c r="A63" s="94">
        <v>49</v>
      </c>
      <c r="B63" s="304">
        <v>36889</v>
      </c>
      <c r="C63" s="234" t="s">
        <v>213</v>
      </c>
      <c r="D63" s="234">
        <v>61</v>
      </c>
      <c r="E63" s="234" t="s">
        <v>25</v>
      </c>
      <c r="F63" s="234">
        <v>570529</v>
      </c>
      <c r="G63" s="234">
        <v>1</v>
      </c>
      <c r="H63" s="303" t="s">
        <v>1450</v>
      </c>
      <c r="I63" s="234"/>
      <c r="J63" s="555"/>
      <c r="K63" s="234" t="s">
        <v>1446</v>
      </c>
      <c r="L63" s="166">
        <v>1200</v>
      </c>
      <c r="M63" s="238">
        <v>10</v>
      </c>
      <c r="N63" s="166">
        <v>0</v>
      </c>
      <c r="O63" s="166">
        <v>0</v>
      </c>
      <c r="P63" s="308">
        <f t="shared" si="3"/>
        <v>22</v>
      </c>
      <c r="Q63" s="308">
        <f t="shared" si="4"/>
        <v>6</v>
      </c>
      <c r="R63" s="166">
        <v>1200</v>
      </c>
      <c r="S63" s="166">
        <f t="shared" si="8"/>
        <v>0</v>
      </c>
      <c r="T63" s="935">
        <v>617</v>
      </c>
      <c r="U63" s="936"/>
      <c r="V63" s="936"/>
      <c r="W63" s="936"/>
      <c r="X63" s="936"/>
      <c r="Y63" s="936"/>
      <c r="Z63" s="936"/>
      <c r="AA63" s="936"/>
      <c r="AB63" s="936"/>
      <c r="AC63" s="936"/>
      <c r="AD63" s="936"/>
      <c r="AE63" s="936"/>
      <c r="AF63" s="936"/>
      <c r="AG63" s="936"/>
      <c r="AH63" s="936"/>
      <c r="AI63" s="936"/>
      <c r="AJ63" s="936"/>
      <c r="AK63" s="936"/>
      <c r="AL63" s="936"/>
      <c r="AM63" s="936"/>
      <c r="AN63" s="936"/>
      <c r="AO63" s="936"/>
    </row>
    <row r="64" spans="1:41" s="890" customFormat="1" ht="16.5" customHeight="1" x14ac:dyDescent="0.3">
      <c r="A64" s="94">
        <v>50</v>
      </c>
      <c r="B64" s="304">
        <v>36889</v>
      </c>
      <c r="C64" s="234" t="s">
        <v>213</v>
      </c>
      <c r="D64" s="234">
        <v>61</v>
      </c>
      <c r="E64" s="234" t="s">
        <v>25</v>
      </c>
      <c r="F64" s="234"/>
      <c r="G64" s="234">
        <v>1</v>
      </c>
      <c r="H64" s="303" t="s">
        <v>1451</v>
      </c>
      <c r="I64" s="234"/>
      <c r="J64" s="555" t="s">
        <v>32</v>
      </c>
      <c r="K64" s="234" t="s">
        <v>1446</v>
      </c>
      <c r="L64" s="166">
        <v>2000</v>
      </c>
      <c r="M64" s="238">
        <v>10</v>
      </c>
      <c r="N64" s="166">
        <v>0</v>
      </c>
      <c r="O64" s="166">
        <v>0</v>
      </c>
      <c r="P64" s="308">
        <f t="shared" si="3"/>
        <v>22</v>
      </c>
      <c r="Q64" s="308">
        <f t="shared" si="4"/>
        <v>6</v>
      </c>
      <c r="R64" s="166">
        <v>2000</v>
      </c>
      <c r="S64" s="166">
        <f t="shared" si="8"/>
        <v>0</v>
      </c>
      <c r="T64" s="935">
        <v>617</v>
      </c>
      <c r="U64" s="936"/>
      <c r="V64" s="936"/>
      <c r="W64" s="936"/>
      <c r="X64" s="936"/>
      <c r="Y64" s="936"/>
      <c r="Z64" s="936"/>
      <c r="AA64" s="936"/>
      <c r="AB64" s="936"/>
      <c r="AC64" s="936"/>
      <c r="AD64" s="936"/>
      <c r="AE64" s="936"/>
      <c r="AF64" s="936"/>
      <c r="AG64" s="936"/>
      <c r="AH64" s="936"/>
      <c r="AI64" s="936"/>
      <c r="AJ64" s="936"/>
      <c r="AK64" s="936"/>
      <c r="AL64" s="936"/>
      <c r="AM64" s="936"/>
      <c r="AN64" s="936"/>
      <c r="AO64" s="936"/>
    </row>
    <row r="65" spans="1:41" s="890" customFormat="1" ht="16.5" customHeight="1" x14ac:dyDescent="0.3">
      <c r="A65" s="94">
        <v>51</v>
      </c>
      <c r="B65" s="304">
        <v>37015</v>
      </c>
      <c r="C65" s="234" t="s">
        <v>213</v>
      </c>
      <c r="D65" s="234">
        <v>61</v>
      </c>
      <c r="E65" s="234" t="s">
        <v>25</v>
      </c>
      <c r="F65" s="234"/>
      <c r="G65" s="234">
        <v>1</v>
      </c>
      <c r="H65" s="303" t="s">
        <v>1452</v>
      </c>
      <c r="I65" s="234" t="s">
        <v>4</v>
      </c>
      <c r="J65" s="555" t="s">
        <v>625</v>
      </c>
      <c r="K65" s="234" t="s">
        <v>693</v>
      </c>
      <c r="L65" s="166">
        <v>1015</v>
      </c>
      <c r="M65" s="238">
        <v>10</v>
      </c>
      <c r="N65" s="166">
        <v>0</v>
      </c>
      <c r="O65" s="166">
        <v>0</v>
      </c>
      <c r="P65" s="308">
        <f t="shared" si="3"/>
        <v>22</v>
      </c>
      <c r="Q65" s="308">
        <f t="shared" si="4"/>
        <v>1</v>
      </c>
      <c r="R65" s="166">
        <v>1015</v>
      </c>
      <c r="S65" s="166">
        <f t="shared" si="8"/>
        <v>0</v>
      </c>
      <c r="T65" s="935">
        <v>617</v>
      </c>
      <c r="U65" s="936"/>
      <c r="V65" s="936"/>
      <c r="W65" s="936"/>
      <c r="X65" s="936"/>
      <c r="Y65" s="936"/>
      <c r="Z65" s="936"/>
      <c r="AA65" s="936"/>
      <c r="AB65" s="936"/>
      <c r="AC65" s="936"/>
      <c r="AD65" s="936"/>
      <c r="AE65" s="936"/>
      <c r="AF65" s="936"/>
      <c r="AG65" s="936"/>
      <c r="AH65" s="936"/>
      <c r="AI65" s="936"/>
      <c r="AJ65" s="936"/>
      <c r="AK65" s="936"/>
      <c r="AL65" s="936"/>
      <c r="AM65" s="936"/>
      <c r="AN65" s="936"/>
      <c r="AO65" s="936"/>
    </row>
    <row r="66" spans="1:41" s="890" customFormat="1" ht="16.5" customHeight="1" x14ac:dyDescent="0.3">
      <c r="A66" s="94">
        <v>52</v>
      </c>
      <c r="B66" s="304">
        <v>37434</v>
      </c>
      <c r="C66" s="234" t="s">
        <v>213</v>
      </c>
      <c r="D66" s="234">
        <v>61</v>
      </c>
      <c r="E66" s="234" t="s">
        <v>25</v>
      </c>
      <c r="F66" s="234"/>
      <c r="G66" s="234">
        <v>8</v>
      </c>
      <c r="H66" s="303" t="s">
        <v>1453</v>
      </c>
      <c r="I66" s="234"/>
      <c r="J66" s="555"/>
      <c r="K66" s="234" t="s">
        <v>1454</v>
      </c>
      <c r="L66" s="166">
        <v>1600</v>
      </c>
      <c r="M66" s="238">
        <v>10</v>
      </c>
      <c r="N66" s="166">
        <v>0</v>
      </c>
      <c r="O66" s="166">
        <v>0</v>
      </c>
      <c r="P66" s="308">
        <f t="shared" si="3"/>
        <v>21</v>
      </c>
      <c r="Q66" s="308">
        <f t="shared" si="4"/>
        <v>0</v>
      </c>
      <c r="R66" s="166">
        <v>1600</v>
      </c>
      <c r="S66" s="166">
        <f t="shared" si="8"/>
        <v>0</v>
      </c>
      <c r="T66" s="933">
        <v>617</v>
      </c>
      <c r="U66" s="934"/>
      <c r="V66" s="934"/>
      <c r="W66" s="934"/>
      <c r="X66" s="934"/>
      <c r="Y66" s="934"/>
      <c r="Z66" s="934"/>
      <c r="AA66" s="934"/>
      <c r="AB66" s="934"/>
      <c r="AC66" s="934"/>
      <c r="AD66" s="934"/>
      <c r="AE66" s="934"/>
      <c r="AF66" s="934"/>
      <c r="AG66" s="934"/>
      <c r="AH66" s="934"/>
      <c r="AI66" s="934"/>
      <c r="AJ66" s="934"/>
      <c r="AK66" s="934"/>
      <c r="AL66" s="934"/>
      <c r="AM66" s="934"/>
      <c r="AN66" s="934"/>
      <c r="AO66" s="934"/>
    </row>
    <row r="67" spans="1:41" s="890" customFormat="1" ht="16.5" customHeight="1" x14ac:dyDescent="0.3">
      <c r="A67" s="94">
        <v>53</v>
      </c>
      <c r="B67" s="304">
        <v>37434</v>
      </c>
      <c r="C67" s="234" t="s">
        <v>213</v>
      </c>
      <c r="D67" s="234">
        <v>61</v>
      </c>
      <c r="E67" s="234" t="s">
        <v>25</v>
      </c>
      <c r="F67" s="234"/>
      <c r="G67" s="234">
        <v>3</v>
      </c>
      <c r="H67" s="303" t="s">
        <v>1455</v>
      </c>
      <c r="I67" s="234"/>
      <c r="J67" s="555"/>
      <c r="K67" s="234" t="s">
        <v>1454</v>
      </c>
      <c r="L67" s="166">
        <v>1500</v>
      </c>
      <c r="M67" s="238">
        <v>10</v>
      </c>
      <c r="N67" s="166">
        <v>0</v>
      </c>
      <c r="O67" s="166">
        <v>0</v>
      </c>
      <c r="P67" s="308">
        <f t="shared" si="3"/>
        <v>21</v>
      </c>
      <c r="Q67" s="308">
        <f t="shared" si="4"/>
        <v>0</v>
      </c>
      <c r="R67" s="166">
        <v>1500</v>
      </c>
      <c r="S67" s="166">
        <f t="shared" si="8"/>
        <v>0</v>
      </c>
      <c r="T67" s="933">
        <v>617</v>
      </c>
      <c r="U67" s="934"/>
      <c r="V67" s="934"/>
      <c r="W67" s="934"/>
      <c r="X67" s="934"/>
      <c r="Y67" s="934"/>
      <c r="Z67" s="934"/>
      <c r="AA67" s="934"/>
      <c r="AB67" s="934"/>
      <c r="AC67" s="934"/>
      <c r="AD67" s="934"/>
      <c r="AE67" s="934"/>
      <c r="AF67" s="934"/>
      <c r="AG67" s="934"/>
      <c r="AH67" s="934"/>
      <c r="AI67" s="934"/>
      <c r="AJ67" s="934"/>
      <c r="AK67" s="934"/>
      <c r="AL67" s="934"/>
      <c r="AM67" s="934"/>
      <c r="AN67" s="934"/>
      <c r="AO67" s="934"/>
    </row>
    <row r="68" spans="1:41" ht="16.5" customHeight="1" x14ac:dyDescent="0.3">
      <c r="A68" s="94">
        <v>54</v>
      </c>
      <c r="B68" s="304">
        <v>37434</v>
      </c>
      <c r="C68" s="234" t="s">
        <v>213</v>
      </c>
      <c r="D68" s="234">
        <v>61</v>
      </c>
      <c r="E68" s="234" t="s">
        <v>25</v>
      </c>
      <c r="F68" s="234"/>
      <c r="G68" s="234">
        <v>1</v>
      </c>
      <c r="H68" s="303" t="s">
        <v>1456</v>
      </c>
      <c r="I68" s="234"/>
      <c r="J68" s="555" t="s">
        <v>1457</v>
      </c>
      <c r="K68" s="234" t="s">
        <v>693</v>
      </c>
      <c r="L68" s="166">
        <v>400</v>
      </c>
      <c r="M68" s="238">
        <v>10</v>
      </c>
      <c r="N68" s="166">
        <v>0</v>
      </c>
      <c r="O68" s="166">
        <v>0</v>
      </c>
      <c r="P68" s="308">
        <f t="shared" si="3"/>
        <v>21</v>
      </c>
      <c r="Q68" s="308">
        <f t="shared" si="4"/>
        <v>0</v>
      </c>
      <c r="R68" s="166">
        <v>400</v>
      </c>
      <c r="S68" s="166">
        <f t="shared" si="8"/>
        <v>0</v>
      </c>
      <c r="T68" s="771">
        <v>617</v>
      </c>
      <c r="U68" s="1"/>
      <c r="V68" s="579"/>
      <c r="W68" s="579"/>
      <c r="X68" s="579"/>
      <c r="Y68" s="579"/>
      <c r="Z68" s="579"/>
      <c r="AA68" s="579"/>
      <c r="AB68" s="579"/>
      <c r="AC68" s="579"/>
      <c r="AD68" s="579"/>
      <c r="AE68" s="579"/>
      <c r="AF68" s="579"/>
      <c r="AG68" s="579"/>
      <c r="AH68" s="579"/>
      <c r="AI68" s="579"/>
      <c r="AJ68" s="579"/>
      <c r="AK68" s="579"/>
      <c r="AL68" s="579"/>
      <c r="AM68" s="579"/>
      <c r="AN68" s="579"/>
      <c r="AO68" s="579"/>
    </row>
    <row r="69" spans="1:41" ht="16.5" customHeight="1" x14ac:dyDescent="0.3">
      <c r="A69" s="94">
        <v>55</v>
      </c>
      <c r="B69" s="304">
        <v>37434</v>
      </c>
      <c r="C69" s="234" t="s">
        <v>213</v>
      </c>
      <c r="D69" s="234">
        <v>61</v>
      </c>
      <c r="E69" s="234" t="s">
        <v>81</v>
      </c>
      <c r="F69" s="234"/>
      <c r="G69" s="234">
        <v>1</v>
      </c>
      <c r="H69" s="303" t="s">
        <v>1458</v>
      </c>
      <c r="I69" s="234"/>
      <c r="J69" s="555"/>
      <c r="K69" s="234" t="s">
        <v>1459</v>
      </c>
      <c r="L69" s="166">
        <v>150000</v>
      </c>
      <c r="M69" s="238">
        <v>10</v>
      </c>
      <c r="N69" s="166">
        <v>0</v>
      </c>
      <c r="O69" s="166">
        <v>0</v>
      </c>
      <c r="P69" s="308">
        <f t="shared" si="3"/>
        <v>21</v>
      </c>
      <c r="Q69" s="308">
        <f t="shared" si="4"/>
        <v>0</v>
      </c>
      <c r="R69" s="166">
        <v>150000</v>
      </c>
      <c r="S69" s="166">
        <f t="shared" si="8"/>
        <v>0</v>
      </c>
      <c r="T69" s="771">
        <v>619</v>
      </c>
      <c r="U69" s="1"/>
      <c r="V69" s="1"/>
      <c r="W69" s="1"/>
      <c r="X69" s="1"/>
      <c r="Y69" s="1"/>
      <c r="Z69" s="1"/>
      <c r="AA69" s="1"/>
      <c r="AB69" s="1"/>
      <c r="AC69" s="1"/>
      <c r="AD69" s="1"/>
      <c r="AE69" s="1"/>
      <c r="AF69" s="1"/>
      <c r="AG69" s="1"/>
      <c r="AH69" s="1"/>
      <c r="AI69" s="1"/>
      <c r="AJ69" s="1"/>
      <c r="AK69" s="1"/>
      <c r="AL69" s="1"/>
      <c r="AM69" s="1"/>
      <c r="AN69" s="1"/>
      <c r="AO69" s="1"/>
    </row>
    <row r="70" spans="1:41" ht="16.5" customHeight="1" x14ac:dyDescent="0.3">
      <c r="A70" s="94">
        <v>56</v>
      </c>
      <c r="B70" s="304">
        <v>38013</v>
      </c>
      <c r="C70" s="234" t="s">
        <v>213</v>
      </c>
      <c r="D70" s="234">
        <v>61</v>
      </c>
      <c r="E70" s="234" t="s">
        <v>25</v>
      </c>
      <c r="F70" s="234">
        <v>614328</v>
      </c>
      <c r="G70" s="234">
        <v>1</v>
      </c>
      <c r="H70" s="303" t="s">
        <v>1460</v>
      </c>
      <c r="I70" s="234"/>
      <c r="J70" s="555"/>
      <c r="K70" s="234" t="s">
        <v>1446</v>
      </c>
      <c r="L70" s="166">
        <v>4714.9399999999996</v>
      </c>
      <c r="M70" s="238">
        <v>10</v>
      </c>
      <c r="N70" s="166">
        <v>0</v>
      </c>
      <c r="O70" s="166">
        <v>0</v>
      </c>
      <c r="P70" s="308">
        <f t="shared" si="3"/>
        <v>19</v>
      </c>
      <c r="Q70" s="308">
        <f t="shared" si="4"/>
        <v>5</v>
      </c>
      <c r="R70" s="166">
        <v>4714.9399999999996</v>
      </c>
      <c r="S70" s="166">
        <f t="shared" si="8"/>
        <v>0</v>
      </c>
      <c r="T70" s="771">
        <v>617</v>
      </c>
      <c r="U70" s="1"/>
      <c r="V70" s="1"/>
      <c r="W70" s="1"/>
      <c r="X70" s="1"/>
      <c r="Y70" s="1"/>
      <c r="Z70" s="1"/>
      <c r="AA70" s="1"/>
      <c r="AB70" s="1"/>
      <c r="AC70" s="1"/>
      <c r="AD70" s="1"/>
      <c r="AE70" s="1"/>
      <c r="AF70" s="1"/>
      <c r="AG70" s="1"/>
      <c r="AH70" s="1"/>
      <c r="AI70" s="1"/>
      <c r="AJ70" s="1"/>
      <c r="AK70" s="1"/>
      <c r="AL70" s="1"/>
      <c r="AM70" s="1"/>
      <c r="AN70" s="1"/>
      <c r="AO70" s="1"/>
    </row>
    <row r="71" spans="1:41" ht="186" customHeight="1" x14ac:dyDescent="0.3">
      <c r="A71" s="94">
        <v>57</v>
      </c>
      <c r="B71" s="300">
        <v>38156</v>
      </c>
      <c r="C71" s="238" t="s">
        <v>213</v>
      </c>
      <c r="D71" s="238">
        <v>61</v>
      </c>
      <c r="E71" s="238" t="s">
        <v>25</v>
      </c>
      <c r="F71" s="772" t="s">
        <v>1461</v>
      </c>
      <c r="G71" s="234">
        <v>12</v>
      </c>
      <c r="H71" s="303" t="s">
        <v>1462</v>
      </c>
      <c r="I71" s="234"/>
      <c r="J71" s="555"/>
      <c r="K71" s="234" t="s">
        <v>1454</v>
      </c>
      <c r="L71" s="166">
        <v>696</v>
      </c>
      <c r="M71" s="238">
        <v>10</v>
      </c>
      <c r="N71" s="166">
        <v>0</v>
      </c>
      <c r="O71" s="166">
        <v>0</v>
      </c>
      <c r="P71" s="308">
        <f t="shared" si="3"/>
        <v>19</v>
      </c>
      <c r="Q71" s="308">
        <f t="shared" si="4"/>
        <v>0</v>
      </c>
      <c r="R71" s="166">
        <v>696</v>
      </c>
      <c r="S71" s="166">
        <f t="shared" si="8"/>
        <v>0</v>
      </c>
      <c r="T71" s="773">
        <v>617</v>
      </c>
      <c r="U71" s="774"/>
      <c r="V71" s="774"/>
      <c r="W71" s="774"/>
      <c r="X71" s="774"/>
      <c r="Y71" s="774"/>
      <c r="Z71" s="774"/>
      <c r="AA71" s="774"/>
      <c r="AB71" s="774"/>
      <c r="AC71" s="774"/>
      <c r="AD71" s="774"/>
      <c r="AE71" s="774"/>
      <c r="AF71" s="774"/>
      <c r="AG71" s="774"/>
      <c r="AH71" s="774"/>
      <c r="AI71" s="774"/>
      <c r="AJ71" s="774"/>
      <c r="AK71" s="774"/>
      <c r="AL71" s="774"/>
      <c r="AM71" s="774"/>
      <c r="AN71" s="774"/>
      <c r="AO71" s="774"/>
    </row>
    <row r="72" spans="1:41" ht="16.5" customHeight="1" x14ac:dyDescent="0.3">
      <c r="A72" s="94">
        <v>58</v>
      </c>
      <c r="B72" s="304">
        <v>38517</v>
      </c>
      <c r="C72" s="776">
        <v>2</v>
      </c>
      <c r="D72" s="234">
        <v>61</v>
      </c>
      <c r="E72" s="234" t="s">
        <v>25</v>
      </c>
      <c r="F72" s="305"/>
      <c r="G72" s="234">
        <v>1</v>
      </c>
      <c r="H72" s="305" t="s">
        <v>1463</v>
      </c>
      <c r="I72" s="305"/>
      <c r="J72" s="555" t="s">
        <v>32</v>
      </c>
      <c r="K72" s="234"/>
      <c r="L72" s="166">
        <v>8113.73</v>
      </c>
      <c r="M72" s="301">
        <v>10</v>
      </c>
      <c r="N72" s="166">
        <v>0</v>
      </c>
      <c r="O72" s="166">
        <v>0</v>
      </c>
      <c r="P72" s="308">
        <f t="shared" si="3"/>
        <v>18</v>
      </c>
      <c r="Q72" s="308">
        <f t="shared" si="4"/>
        <v>0</v>
      </c>
      <c r="R72" s="166">
        <v>8113.73</v>
      </c>
      <c r="S72" s="166">
        <f t="shared" si="8"/>
        <v>0</v>
      </c>
      <c r="T72" s="771">
        <v>617</v>
      </c>
      <c r="U72" s="1"/>
      <c r="V72" s="1"/>
      <c r="W72" s="1"/>
      <c r="X72" s="1"/>
      <c r="Y72" s="1"/>
      <c r="Z72" s="1"/>
      <c r="AA72" s="1"/>
      <c r="AB72" s="1"/>
      <c r="AC72" s="1"/>
      <c r="AD72" s="1"/>
      <c r="AE72" s="1"/>
      <c r="AF72" s="1"/>
      <c r="AG72" s="1"/>
      <c r="AH72" s="1"/>
      <c r="AI72" s="1"/>
      <c r="AJ72" s="1"/>
      <c r="AK72" s="1"/>
      <c r="AL72" s="1"/>
      <c r="AM72" s="1"/>
      <c r="AN72" s="1"/>
      <c r="AO72" s="1"/>
    </row>
    <row r="73" spans="1:41" ht="409.5" customHeight="1" x14ac:dyDescent="0.3">
      <c r="A73" s="94">
        <v>59</v>
      </c>
      <c r="B73" s="304">
        <v>38521</v>
      </c>
      <c r="C73" s="234" t="s">
        <v>213</v>
      </c>
      <c r="D73" s="234">
        <v>61</v>
      </c>
      <c r="E73" s="234" t="s">
        <v>25</v>
      </c>
      <c r="F73" s="772" t="s">
        <v>1464</v>
      </c>
      <c r="G73" s="234">
        <v>48</v>
      </c>
      <c r="H73" s="303" t="s">
        <v>1465</v>
      </c>
      <c r="I73" s="234"/>
      <c r="J73" s="555"/>
      <c r="K73" s="234" t="s">
        <v>1454</v>
      </c>
      <c r="L73" s="166">
        <v>275</v>
      </c>
      <c r="M73" s="238">
        <v>10</v>
      </c>
      <c r="N73" s="166">
        <v>0</v>
      </c>
      <c r="O73" s="166">
        <v>0</v>
      </c>
      <c r="P73" s="308">
        <f t="shared" si="3"/>
        <v>18</v>
      </c>
      <c r="Q73" s="308">
        <f t="shared" si="4"/>
        <v>0</v>
      </c>
      <c r="R73" s="166">
        <v>275</v>
      </c>
      <c r="S73" s="166">
        <f t="shared" si="8"/>
        <v>0</v>
      </c>
      <c r="T73" s="773">
        <v>617</v>
      </c>
      <c r="U73" s="774"/>
      <c r="V73" s="774"/>
      <c r="W73" s="774"/>
      <c r="X73" s="774"/>
      <c r="Y73" s="774"/>
      <c r="Z73" s="774"/>
      <c r="AA73" s="774"/>
      <c r="AB73" s="774"/>
      <c r="AC73" s="774"/>
      <c r="AD73" s="774"/>
      <c r="AE73" s="774"/>
      <c r="AF73" s="774"/>
      <c r="AG73" s="774"/>
      <c r="AH73" s="774"/>
      <c r="AI73" s="774"/>
      <c r="AJ73" s="774"/>
      <c r="AK73" s="774"/>
      <c r="AL73" s="774"/>
      <c r="AM73" s="774"/>
      <c r="AN73" s="774"/>
      <c r="AO73" s="774"/>
    </row>
    <row r="74" spans="1:41" ht="37.5" customHeight="1" x14ac:dyDescent="0.3">
      <c r="A74" s="94">
        <v>60</v>
      </c>
      <c r="B74" s="304">
        <v>38875</v>
      </c>
      <c r="C74" s="234" t="s">
        <v>213</v>
      </c>
      <c r="D74" s="234">
        <v>61</v>
      </c>
      <c r="E74" s="234" t="s">
        <v>81</v>
      </c>
      <c r="F74" s="234"/>
      <c r="G74" s="234">
        <v>1</v>
      </c>
      <c r="H74" s="303" t="s">
        <v>1466</v>
      </c>
      <c r="I74" s="234"/>
      <c r="J74" s="555"/>
      <c r="K74" s="234" t="s">
        <v>1459</v>
      </c>
      <c r="L74" s="166">
        <v>46632</v>
      </c>
      <c r="M74" s="238">
        <v>10</v>
      </c>
      <c r="N74" s="166">
        <v>0</v>
      </c>
      <c r="O74" s="166">
        <v>0</v>
      </c>
      <c r="P74" s="308">
        <f t="shared" si="3"/>
        <v>17</v>
      </c>
      <c r="Q74" s="308">
        <f t="shared" si="4"/>
        <v>0</v>
      </c>
      <c r="R74" s="166">
        <v>46632</v>
      </c>
      <c r="S74" s="166"/>
      <c r="T74" s="771">
        <v>619</v>
      </c>
      <c r="U74" s="1"/>
      <c r="V74" s="1"/>
      <c r="W74" s="1"/>
      <c r="X74" s="1"/>
      <c r="Y74" s="1"/>
      <c r="Z74" s="1"/>
      <c r="AA74" s="1"/>
      <c r="AB74" s="1"/>
      <c r="AC74" s="1"/>
      <c r="AD74" s="1"/>
      <c r="AE74" s="1"/>
      <c r="AF74" s="1"/>
      <c r="AG74" s="1"/>
      <c r="AH74" s="1"/>
      <c r="AI74" s="1"/>
      <c r="AJ74" s="1"/>
      <c r="AK74" s="1"/>
      <c r="AL74" s="1"/>
      <c r="AM74" s="1"/>
      <c r="AN74" s="1"/>
      <c r="AO74" s="1"/>
    </row>
    <row r="75" spans="1:41" ht="35.25" customHeight="1" x14ac:dyDescent="0.3">
      <c r="A75" s="94">
        <v>61</v>
      </c>
      <c r="B75" s="304">
        <v>38875</v>
      </c>
      <c r="C75" s="234" t="s">
        <v>213</v>
      </c>
      <c r="D75" s="234">
        <v>61</v>
      </c>
      <c r="E75" s="234" t="s">
        <v>81</v>
      </c>
      <c r="F75" s="234"/>
      <c r="G75" s="234">
        <v>1</v>
      </c>
      <c r="H75" s="303" t="s">
        <v>1466</v>
      </c>
      <c r="I75" s="234"/>
      <c r="J75" s="555"/>
      <c r="K75" s="234" t="s">
        <v>1459</v>
      </c>
      <c r="L75" s="166">
        <v>26000</v>
      </c>
      <c r="M75" s="238">
        <v>10</v>
      </c>
      <c r="N75" s="166">
        <v>0</v>
      </c>
      <c r="O75" s="166">
        <v>0</v>
      </c>
      <c r="P75" s="308">
        <f t="shared" si="3"/>
        <v>17</v>
      </c>
      <c r="Q75" s="308">
        <f t="shared" si="4"/>
        <v>0</v>
      </c>
      <c r="R75" s="166">
        <v>26000</v>
      </c>
      <c r="S75" s="166">
        <f t="shared" ref="S75:S115" si="9">IF(M75=0,"N/A",+L75-R75)</f>
        <v>0</v>
      </c>
      <c r="T75" s="771">
        <v>619</v>
      </c>
      <c r="U75" s="1"/>
      <c r="V75" s="1"/>
      <c r="W75" s="1"/>
      <c r="X75" s="1"/>
      <c r="Y75" s="1"/>
      <c r="Z75" s="1"/>
      <c r="AA75" s="1"/>
      <c r="AB75" s="1"/>
      <c r="AC75" s="1"/>
      <c r="AD75" s="1"/>
      <c r="AE75" s="1"/>
      <c r="AF75" s="1"/>
      <c r="AG75" s="1"/>
      <c r="AH75" s="1"/>
      <c r="AI75" s="1"/>
      <c r="AJ75" s="1"/>
      <c r="AK75" s="1"/>
      <c r="AL75" s="1"/>
      <c r="AM75" s="1"/>
      <c r="AN75" s="1"/>
      <c r="AO75" s="1"/>
    </row>
    <row r="76" spans="1:41" ht="16.5" customHeight="1" x14ac:dyDescent="0.3">
      <c r="A76" s="94">
        <v>62</v>
      </c>
      <c r="B76" s="304">
        <v>39291</v>
      </c>
      <c r="C76" s="234" t="s">
        <v>213</v>
      </c>
      <c r="D76" s="234">
        <v>61</v>
      </c>
      <c r="E76" s="234" t="s">
        <v>381</v>
      </c>
      <c r="F76" s="234">
        <v>570514</v>
      </c>
      <c r="G76" s="234">
        <v>1</v>
      </c>
      <c r="H76" s="303" t="s">
        <v>1467</v>
      </c>
      <c r="I76" s="234"/>
      <c r="J76" s="555" t="s">
        <v>1468</v>
      </c>
      <c r="K76" s="234" t="s">
        <v>1469</v>
      </c>
      <c r="L76" s="166">
        <v>2161.02</v>
      </c>
      <c r="M76" s="238">
        <v>10</v>
      </c>
      <c r="N76" s="166">
        <v>0</v>
      </c>
      <c r="O76" s="166">
        <v>0</v>
      </c>
      <c r="P76" s="308">
        <f t="shared" si="3"/>
        <v>15</v>
      </c>
      <c r="Q76" s="308">
        <f t="shared" si="4"/>
        <v>11</v>
      </c>
      <c r="R76" s="166">
        <v>2161.02</v>
      </c>
      <c r="S76" s="166">
        <f t="shared" si="9"/>
        <v>0</v>
      </c>
      <c r="T76" s="771">
        <v>612</v>
      </c>
      <c r="U76" s="1"/>
      <c r="V76" s="1"/>
      <c r="W76" s="1"/>
      <c r="X76" s="1"/>
      <c r="Y76" s="1"/>
      <c r="Z76" s="1"/>
      <c r="AA76" s="1"/>
      <c r="AB76" s="1"/>
      <c r="AC76" s="1"/>
      <c r="AD76" s="1"/>
      <c r="AE76" s="1"/>
      <c r="AF76" s="1"/>
      <c r="AG76" s="1"/>
      <c r="AH76" s="1"/>
      <c r="AI76" s="1"/>
      <c r="AJ76" s="1"/>
      <c r="AK76" s="1"/>
      <c r="AL76" s="1"/>
      <c r="AM76" s="1"/>
      <c r="AN76" s="1"/>
      <c r="AO76" s="1"/>
    </row>
    <row r="77" spans="1:41" ht="16.5" customHeight="1" x14ac:dyDescent="0.3">
      <c r="A77" s="94">
        <v>63</v>
      </c>
      <c r="B77" s="304">
        <v>40008</v>
      </c>
      <c r="C77" s="234">
        <v>9</v>
      </c>
      <c r="D77" s="234">
        <v>61</v>
      </c>
      <c r="E77" s="234" t="s">
        <v>25</v>
      </c>
      <c r="F77" s="234">
        <v>614291</v>
      </c>
      <c r="G77" s="234">
        <v>1</v>
      </c>
      <c r="H77" s="303" t="s">
        <v>1470</v>
      </c>
      <c r="I77" s="305"/>
      <c r="J77" s="555" t="s">
        <v>32</v>
      </c>
      <c r="K77" s="234" t="s">
        <v>535</v>
      </c>
      <c r="L77" s="166">
        <v>3795.02</v>
      </c>
      <c r="M77" s="238">
        <v>10</v>
      </c>
      <c r="N77" s="166">
        <v>0</v>
      </c>
      <c r="O77" s="166">
        <v>0</v>
      </c>
      <c r="P77" s="308">
        <f t="shared" si="3"/>
        <v>13</v>
      </c>
      <c r="Q77" s="308">
        <f t="shared" si="4"/>
        <v>11</v>
      </c>
      <c r="R77" s="166">
        <v>3795.02</v>
      </c>
      <c r="S77" s="166">
        <f t="shared" si="9"/>
        <v>0</v>
      </c>
      <c r="T77" s="771">
        <v>617</v>
      </c>
      <c r="U77" s="1"/>
      <c r="V77" s="1"/>
      <c r="W77" s="1"/>
      <c r="X77" s="1"/>
      <c r="Y77" s="1"/>
      <c r="Z77" s="1"/>
      <c r="AA77" s="1"/>
      <c r="AB77" s="1"/>
      <c r="AC77" s="1"/>
      <c r="AD77" s="1"/>
      <c r="AE77" s="1"/>
      <c r="AF77" s="1"/>
      <c r="AG77" s="1"/>
      <c r="AH77" s="1"/>
      <c r="AI77" s="1"/>
      <c r="AJ77" s="1"/>
      <c r="AK77" s="1"/>
      <c r="AL77" s="1"/>
      <c r="AM77" s="1"/>
      <c r="AN77" s="1"/>
      <c r="AO77" s="1"/>
    </row>
    <row r="78" spans="1:41" ht="41.25" customHeight="1" x14ac:dyDescent="0.3">
      <c r="A78" s="94">
        <v>64</v>
      </c>
      <c r="B78" s="304">
        <v>40099</v>
      </c>
      <c r="C78" s="234" t="s">
        <v>213</v>
      </c>
      <c r="D78" s="234">
        <v>61</v>
      </c>
      <c r="E78" s="234" t="s">
        <v>25</v>
      </c>
      <c r="F78" s="234"/>
      <c r="G78" s="234">
        <v>6</v>
      </c>
      <c r="H78" s="303" t="s">
        <v>1471</v>
      </c>
      <c r="I78" s="234"/>
      <c r="J78" s="555" t="s">
        <v>129</v>
      </c>
      <c r="K78" s="234" t="s">
        <v>1469</v>
      </c>
      <c r="L78" s="166">
        <v>24000</v>
      </c>
      <c r="M78" s="238">
        <v>10</v>
      </c>
      <c r="N78" s="166"/>
      <c r="O78" s="166"/>
      <c r="P78" s="308">
        <f t="shared" si="3"/>
        <v>13</v>
      </c>
      <c r="Q78" s="308">
        <f t="shared" si="4"/>
        <v>8</v>
      </c>
      <c r="R78" s="166">
        <v>24000</v>
      </c>
      <c r="S78" s="166">
        <f t="shared" si="9"/>
        <v>0</v>
      </c>
      <c r="T78" s="771">
        <v>617</v>
      </c>
      <c r="U78" s="1"/>
      <c r="V78" s="1"/>
      <c r="W78" s="1"/>
      <c r="X78" s="1"/>
      <c r="Y78" s="1"/>
      <c r="Z78" s="1"/>
      <c r="AA78" s="1"/>
      <c r="AB78" s="1"/>
      <c r="AC78" s="1"/>
      <c r="AD78" s="1"/>
      <c r="AE78" s="1"/>
      <c r="AF78" s="1"/>
      <c r="AG78" s="1"/>
      <c r="AH78" s="1"/>
      <c r="AI78" s="1"/>
      <c r="AJ78" s="1"/>
      <c r="AK78" s="1"/>
      <c r="AL78" s="1"/>
      <c r="AM78" s="1"/>
      <c r="AN78" s="1"/>
      <c r="AO78" s="1"/>
    </row>
    <row r="79" spans="1:41" s="890" customFormat="1" ht="16.5" customHeight="1" x14ac:dyDescent="0.3">
      <c r="A79" s="94">
        <v>65</v>
      </c>
      <c r="B79" s="304">
        <v>40233</v>
      </c>
      <c r="C79" s="234" t="s">
        <v>213</v>
      </c>
      <c r="D79" s="234">
        <v>61</v>
      </c>
      <c r="E79" s="234" t="s">
        <v>381</v>
      </c>
      <c r="F79" s="234"/>
      <c r="G79" s="234">
        <v>1</v>
      </c>
      <c r="H79" s="303" t="s">
        <v>1472</v>
      </c>
      <c r="I79" s="234"/>
      <c r="J79" s="555"/>
      <c r="K79" s="234" t="s">
        <v>1429</v>
      </c>
      <c r="L79" s="166">
        <v>13340</v>
      </c>
      <c r="M79" s="238">
        <v>5</v>
      </c>
      <c r="N79" s="166">
        <v>0</v>
      </c>
      <c r="O79" s="166">
        <v>0</v>
      </c>
      <c r="P79" s="308">
        <f t="shared" si="3"/>
        <v>13</v>
      </c>
      <c r="Q79" s="308">
        <f t="shared" si="4"/>
        <v>4</v>
      </c>
      <c r="R79" s="166">
        <v>13340</v>
      </c>
      <c r="S79" s="166">
        <f t="shared" si="9"/>
        <v>0</v>
      </c>
      <c r="T79" s="937">
        <v>612</v>
      </c>
      <c r="U79" s="938"/>
      <c r="V79" s="938"/>
      <c r="W79" s="938"/>
      <c r="X79" s="938"/>
      <c r="Y79" s="938"/>
      <c r="Z79" s="938"/>
      <c r="AA79" s="938"/>
      <c r="AB79" s="938"/>
      <c r="AC79" s="938"/>
      <c r="AD79" s="938"/>
      <c r="AE79" s="938"/>
      <c r="AF79" s="938"/>
      <c r="AG79" s="938"/>
      <c r="AH79" s="938"/>
      <c r="AI79" s="938"/>
      <c r="AJ79" s="938"/>
      <c r="AK79" s="938"/>
      <c r="AL79" s="938"/>
      <c r="AM79" s="938"/>
      <c r="AN79" s="938"/>
      <c r="AO79" s="938"/>
    </row>
    <row r="80" spans="1:41" s="890" customFormat="1" ht="30" customHeight="1" x14ac:dyDescent="0.3">
      <c r="A80" s="94">
        <v>66</v>
      </c>
      <c r="B80" s="304">
        <v>40233</v>
      </c>
      <c r="C80" s="234" t="s">
        <v>213</v>
      </c>
      <c r="D80" s="234">
        <v>61</v>
      </c>
      <c r="E80" s="234" t="s">
        <v>381</v>
      </c>
      <c r="F80" s="234"/>
      <c r="G80" s="234">
        <v>1</v>
      </c>
      <c r="H80" s="303" t="s">
        <v>1473</v>
      </c>
      <c r="I80" s="234"/>
      <c r="J80" s="555"/>
      <c r="K80" s="234" t="s">
        <v>1429</v>
      </c>
      <c r="L80" s="166">
        <v>2784</v>
      </c>
      <c r="M80" s="238">
        <v>5</v>
      </c>
      <c r="N80" s="166">
        <v>0</v>
      </c>
      <c r="O80" s="166">
        <v>0</v>
      </c>
      <c r="P80" s="308">
        <f t="shared" si="3"/>
        <v>13</v>
      </c>
      <c r="Q80" s="308">
        <f t="shared" si="4"/>
        <v>4</v>
      </c>
      <c r="R80" s="166">
        <v>2784</v>
      </c>
      <c r="S80" s="166">
        <f t="shared" si="9"/>
        <v>0</v>
      </c>
      <c r="T80" s="937">
        <v>612</v>
      </c>
      <c r="U80" s="938"/>
      <c r="V80" s="938"/>
      <c r="W80" s="938"/>
      <c r="X80" s="938"/>
      <c r="Y80" s="938"/>
      <c r="Z80" s="938"/>
      <c r="AA80" s="938"/>
      <c r="AB80" s="938"/>
      <c r="AC80" s="938"/>
      <c r="AD80" s="938"/>
      <c r="AE80" s="938"/>
      <c r="AF80" s="938"/>
      <c r="AG80" s="938"/>
      <c r="AH80" s="938"/>
      <c r="AI80" s="938"/>
      <c r="AJ80" s="938"/>
      <c r="AK80" s="938"/>
      <c r="AL80" s="938"/>
      <c r="AM80" s="938"/>
      <c r="AN80" s="938"/>
      <c r="AO80" s="938"/>
    </row>
    <row r="81" spans="1:41" s="890" customFormat="1" ht="16.5" customHeight="1" x14ac:dyDescent="0.3">
      <c r="A81" s="94">
        <v>67</v>
      </c>
      <c r="B81" s="304">
        <v>40233</v>
      </c>
      <c r="C81" s="234" t="s">
        <v>213</v>
      </c>
      <c r="D81" s="234">
        <v>61</v>
      </c>
      <c r="E81" s="234" t="s">
        <v>381</v>
      </c>
      <c r="F81" s="234"/>
      <c r="G81" s="234">
        <v>1</v>
      </c>
      <c r="H81" s="303" t="s">
        <v>1474</v>
      </c>
      <c r="I81" s="234"/>
      <c r="J81" s="555"/>
      <c r="K81" s="234" t="s">
        <v>1429</v>
      </c>
      <c r="L81" s="166">
        <v>67.28</v>
      </c>
      <c r="M81" s="238">
        <v>5</v>
      </c>
      <c r="N81" s="166">
        <v>0</v>
      </c>
      <c r="O81" s="166">
        <v>0</v>
      </c>
      <c r="P81" s="308">
        <f t="shared" si="3"/>
        <v>13</v>
      </c>
      <c r="Q81" s="308">
        <f t="shared" si="4"/>
        <v>4</v>
      </c>
      <c r="R81" s="166">
        <v>67.28</v>
      </c>
      <c r="S81" s="166">
        <f t="shared" si="9"/>
        <v>0</v>
      </c>
      <c r="T81" s="937">
        <v>612</v>
      </c>
      <c r="U81" s="938"/>
      <c r="V81" s="938"/>
      <c r="W81" s="938"/>
      <c r="X81" s="938"/>
      <c r="Y81" s="938"/>
      <c r="Z81" s="938"/>
      <c r="AA81" s="938"/>
      <c r="AB81" s="938"/>
      <c r="AC81" s="938"/>
      <c r="AD81" s="938"/>
      <c r="AE81" s="938"/>
      <c r="AF81" s="938"/>
      <c r="AG81" s="938"/>
      <c r="AH81" s="938"/>
      <c r="AI81" s="938"/>
      <c r="AJ81" s="938"/>
      <c r="AK81" s="938"/>
      <c r="AL81" s="938"/>
      <c r="AM81" s="938"/>
      <c r="AN81" s="938"/>
      <c r="AO81" s="938"/>
    </row>
    <row r="82" spans="1:41" s="890" customFormat="1" ht="16.5" customHeight="1" x14ac:dyDescent="0.3">
      <c r="A82" s="94">
        <v>68</v>
      </c>
      <c r="B82" s="304">
        <v>40233</v>
      </c>
      <c r="C82" s="234" t="s">
        <v>213</v>
      </c>
      <c r="D82" s="234">
        <v>61</v>
      </c>
      <c r="E82" s="234" t="s">
        <v>126</v>
      </c>
      <c r="F82" s="234"/>
      <c r="G82" s="234">
        <v>1</v>
      </c>
      <c r="H82" s="303" t="s">
        <v>1475</v>
      </c>
      <c r="I82" s="234"/>
      <c r="J82" s="555" t="s">
        <v>1476</v>
      </c>
      <c r="K82" s="234" t="s">
        <v>1429</v>
      </c>
      <c r="L82" s="166">
        <v>153.12</v>
      </c>
      <c r="M82" s="238">
        <v>5</v>
      </c>
      <c r="N82" s="166">
        <v>0</v>
      </c>
      <c r="O82" s="166">
        <v>0</v>
      </c>
      <c r="P82" s="308">
        <f t="shared" si="3"/>
        <v>13</v>
      </c>
      <c r="Q82" s="308">
        <f t="shared" si="4"/>
        <v>4</v>
      </c>
      <c r="R82" s="166">
        <v>153.12</v>
      </c>
      <c r="S82" s="166">
        <f t="shared" si="9"/>
        <v>0</v>
      </c>
      <c r="T82" s="937">
        <v>619</v>
      </c>
      <c r="U82" s="938"/>
      <c r="V82" s="938"/>
      <c r="W82" s="938"/>
      <c r="X82" s="938"/>
      <c r="Y82" s="938"/>
      <c r="Z82" s="938"/>
      <c r="AA82" s="938"/>
      <c r="AB82" s="938"/>
      <c r="AC82" s="938"/>
      <c r="AD82" s="938"/>
      <c r="AE82" s="938"/>
      <c r="AF82" s="938"/>
      <c r="AG82" s="938"/>
      <c r="AH82" s="938"/>
      <c r="AI82" s="938"/>
      <c r="AJ82" s="938"/>
      <c r="AK82" s="938"/>
      <c r="AL82" s="938"/>
      <c r="AM82" s="938"/>
      <c r="AN82" s="938"/>
      <c r="AO82" s="938"/>
    </row>
    <row r="83" spans="1:41" s="890" customFormat="1" ht="16.5" customHeight="1" x14ac:dyDescent="0.3">
      <c r="A83" s="94">
        <v>69</v>
      </c>
      <c r="B83" s="304">
        <v>40310</v>
      </c>
      <c r="C83" s="234" t="s">
        <v>213</v>
      </c>
      <c r="D83" s="234">
        <v>61</v>
      </c>
      <c r="E83" s="234" t="s">
        <v>81</v>
      </c>
      <c r="F83" s="234"/>
      <c r="G83" s="234">
        <v>1</v>
      </c>
      <c r="H83" s="303" t="s">
        <v>1477</v>
      </c>
      <c r="I83" s="234" t="s">
        <v>1478</v>
      </c>
      <c r="J83" s="555"/>
      <c r="K83" s="234" t="s">
        <v>1459</v>
      </c>
      <c r="L83" s="166">
        <v>18600</v>
      </c>
      <c r="M83" s="238">
        <v>10</v>
      </c>
      <c r="N83" s="166">
        <v>0</v>
      </c>
      <c r="O83" s="166">
        <f t="shared" ref="O83:O84" si="10">IF(M83=0,"N/A",+N83/12)</f>
        <v>0</v>
      </c>
      <c r="P83" s="308">
        <f t="shared" si="3"/>
        <v>13</v>
      </c>
      <c r="Q83" s="308">
        <f t="shared" si="4"/>
        <v>1</v>
      </c>
      <c r="R83" s="166">
        <v>18600</v>
      </c>
      <c r="S83" s="166">
        <f t="shared" si="9"/>
        <v>0</v>
      </c>
      <c r="T83" s="935">
        <v>619</v>
      </c>
      <c r="U83" s="936"/>
      <c r="V83" s="936"/>
      <c r="W83" s="936"/>
      <c r="X83" s="936"/>
      <c r="Y83" s="936"/>
      <c r="Z83" s="936"/>
      <c r="AA83" s="936"/>
      <c r="AB83" s="936"/>
      <c r="AC83" s="936"/>
      <c r="AD83" s="936"/>
      <c r="AE83" s="936"/>
      <c r="AF83" s="936"/>
      <c r="AG83" s="936"/>
      <c r="AH83" s="936"/>
      <c r="AI83" s="936"/>
      <c r="AJ83" s="936"/>
      <c r="AK83" s="936"/>
      <c r="AL83" s="936"/>
      <c r="AM83" s="936"/>
      <c r="AN83" s="936"/>
      <c r="AO83" s="936"/>
    </row>
    <row r="84" spans="1:41" s="890" customFormat="1" ht="16.5" customHeight="1" x14ac:dyDescent="0.3">
      <c r="A84" s="94">
        <v>70</v>
      </c>
      <c r="B84" s="304">
        <v>40542</v>
      </c>
      <c r="C84" s="234">
        <v>9</v>
      </c>
      <c r="D84" s="234">
        <v>61</v>
      </c>
      <c r="E84" s="234" t="s">
        <v>68</v>
      </c>
      <c r="F84" s="234"/>
      <c r="G84" s="234">
        <v>1</v>
      </c>
      <c r="H84" s="544" t="s">
        <v>569</v>
      </c>
      <c r="I84" s="234">
        <v>4655</v>
      </c>
      <c r="J84" s="555" t="s">
        <v>570</v>
      </c>
      <c r="K84" s="234" t="s">
        <v>693</v>
      </c>
      <c r="L84" s="166">
        <v>2703.96</v>
      </c>
      <c r="M84" s="238">
        <v>10</v>
      </c>
      <c r="N84" s="166">
        <v>0</v>
      </c>
      <c r="O84" s="166">
        <f t="shared" si="10"/>
        <v>0</v>
      </c>
      <c r="P84" s="308">
        <f t="shared" si="3"/>
        <v>12</v>
      </c>
      <c r="Q84" s="308">
        <f t="shared" si="4"/>
        <v>6</v>
      </c>
      <c r="R84" s="166">
        <v>2703.96</v>
      </c>
      <c r="S84" s="166">
        <f t="shared" si="9"/>
        <v>0</v>
      </c>
      <c r="T84" s="935">
        <v>617</v>
      </c>
      <c r="U84" s="936"/>
      <c r="V84" s="936"/>
      <c r="W84" s="936"/>
      <c r="X84" s="936"/>
      <c r="Y84" s="936"/>
      <c r="Z84" s="936"/>
      <c r="AA84" s="936"/>
      <c r="AB84" s="936"/>
      <c r="AC84" s="936"/>
      <c r="AD84" s="936"/>
      <c r="AE84" s="936"/>
      <c r="AF84" s="936"/>
      <c r="AG84" s="936"/>
      <c r="AH84" s="936"/>
      <c r="AI84" s="936"/>
      <c r="AJ84" s="936"/>
      <c r="AK84" s="936"/>
      <c r="AL84" s="936"/>
      <c r="AM84" s="936"/>
      <c r="AN84" s="936"/>
      <c r="AO84" s="936"/>
    </row>
    <row r="85" spans="1:41" s="890" customFormat="1" ht="16.5" customHeight="1" x14ac:dyDescent="0.3">
      <c r="A85" s="94">
        <v>71</v>
      </c>
      <c r="B85" s="304">
        <v>40787</v>
      </c>
      <c r="C85" s="234" t="s">
        <v>213</v>
      </c>
      <c r="D85" s="234">
        <v>61</v>
      </c>
      <c r="E85" s="234" t="s">
        <v>381</v>
      </c>
      <c r="F85" s="234"/>
      <c r="G85" s="234">
        <v>7</v>
      </c>
      <c r="H85" s="303" t="s">
        <v>1479</v>
      </c>
      <c r="I85" s="234"/>
      <c r="J85" s="555"/>
      <c r="K85" s="234" t="s">
        <v>1469</v>
      </c>
      <c r="L85" s="166">
        <v>29928</v>
      </c>
      <c r="M85" s="238">
        <v>5</v>
      </c>
      <c r="N85" s="166">
        <v>0</v>
      </c>
      <c r="O85" s="166">
        <v>0</v>
      </c>
      <c r="P85" s="308">
        <f t="shared" si="3"/>
        <v>11</v>
      </c>
      <c r="Q85" s="308">
        <f t="shared" si="4"/>
        <v>9</v>
      </c>
      <c r="R85" s="166">
        <v>29928</v>
      </c>
      <c r="S85" s="166">
        <f t="shared" si="9"/>
        <v>0</v>
      </c>
      <c r="T85" s="935">
        <v>612</v>
      </c>
      <c r="U85" s="936"/>
      <c r="V85" s="936"/>
      <c r="W85" s="936"/>
      <c r="X85" s="936"/>
      <c r="Y85" s="936"/>
      <c r="Z85" s="936"/>
      <c r="AA85" s="936"/>
      <c r="AB85" s="936"/>
      <c r="AC85" s="936"/>
      <c r="AD85" s="936"/>
      <c r="AE85" s="936"/>
      <c r="AF85" s="936"/>
      <c r="AG85" s="936"/>
      <c r="AH85" s="936"/>
      <c r="AI85" s="936"/>
      <c r="AJ85" s="936"/>
      <c r="AK85" s="936"/>
      <c r="AL85" s="936"/>
      <c r="AM85" s="936"/>
      <c r="AN85" s="936"/>
      <c r="AO85" s="936"/>
    </row>
    <row r="86" spans="1:41" s="890" customFormat="1" ht="16.5" customHeight="1" x14ac:dyDescent="0.3">
      <c r="A86" s="94">
        <v>72</v>
      </c>
      <c r="B86" s="304">
        <v>40876</v>
      </c>
      <c r="C86" s="776">
        <v>2</v>
      </c>
      <c r="D86" s="234">
        <v>61</v>
      </c>
      <c r="E86" s="234" t="s">
        <v>25</v>
      </c>
      <c r="F86" s="305"/>
      <c r="G86" s="234">
        <v>1</v>
      </c>
      <c r="H86" s="555" t="s">
        <v>931</v>
      </c>
      <c r="I86" s="234"/>
      <c r="J86" s="555" t="s">
        <v>45</v>
      </c>
      <c r="K86" s="234" t="s">
        <v>1480</v>
      </c>
      <c r="L86" s="166">
        <v>3845.4</v>
      </c>
      <c r="M86" s="301">
        <v>10</v>
      </c>
      <c r="N86" s="166">
        <v>0</v>
      </c>
      <c r="O86" s="166">
        <f t="shared" ref="O86:O107" si="11">IF(M86=0,"N/A",+N86/12)</f>
        <v>0</v>
      </c>
      <c r="P86" s="308">
        <f t="shared" ref="P86:P115" si="12">+DATEDIF($B86,$U$13,"y")</f>
        <v>11</v>
      </c>
      <c r="Q86" s="308">
        <f t="shared" ref="Q86:Q115" si="13">+DATEDIF($B86,$U$13,"ym")</f>
        <v>7</v>
      </c>
      <c r="R86" s="166">
        <v>3845.4</v>
      </c>
      <c r="S86" s="166">
        <f t="shared" si="9"/>
        <v>0</v>
      </c>
      <c r="T86" s="935">
        <v>617</v>
      </c>
      <c r="U86" s="936"/>
      <c r="V86" s="936"/>
      <c r="W86" s="936"/>
      <c r="X86" s="936"/>
      <c r="Y86" s="936"/>
      <c r="Z86" s="936"/>
      <c r="AA86" s="936"/>
      <c r="AB86" s="936"/>
      <c r="AC86" s="936"/>
      <c r="AD86" s="936"/>
      <c r="AE86" s="936"/>
      <c r="AF86" s="936"/>
      <c r="AG86" s="936"/>
      <c r="AH86" s="936"/>
      <c r="AI86" s="936"/>
      <c r="AJ86" s="936"/>
      <c r="AK86" s="936"/>
      <c r="AL86" s="936"/>
      <c r="AM86" s="936"/>
      <c r="AN86" s="936"/>
      <c r="AO86" s="936"/>
    </row>
    <row r="87" spans="1:41" s="890" customFormat="1" ht="16.5" customHeight="1" x14ac:dyDescent="0.3">
      <c r="A87" s="94">
        <v>73</v>
      </c>
      <c r="B87" s="304">
        <v>40876</v>
      </c>
      <c r="C87" s="776">
        <v>2</v>
      </c>
      <c r="D87" s="234">
        <v>61</v>
      </c>
      <c r="E87" s="234" t="s">
        <v>25</v>
      </c>
      <c r="F87" s="234">
        <v>614287</v>
      </c>
      <c r="G87" s="234">
        <v>2</v>
      </c>
      <c r="H87" s="555" t="s">
        <v>1481</v>
      </c>
      <c r="I87" s="234"/>
      <c r="J87" s="555" t="s">
        <v>45</v>
      </c>
      <c r="K87" s="234" t="s">
        <v>1480</v>
      </c>
      <c r="L87" s="166">
        <v>5914.04</v>
      </c>
      <c r="M87" s="301">
        <v>10</v>
      </c>
      <c r="N87" s="166">
        <v>0</v>
      </c>
      <c r="O87" s="166">
        <f t="shared" si="11"/>
        <v>0</v>
      </c>
      <c r="P87" s="308">
        <f t="shared" si="12"/>
        <v>11</v>
      </c>
      <c r="Q87" s="308">
        <f t="shared" si="13"/>
        <v>7</v>
      </c>
      <c r="R87" s="166">
        <v>5914.04</v>
      </c>
      <c r="S87" s="166">
        <f t="shared" si="9"/>
        <v>0</v>
      </c>
      <c r="T87" s="935">
        <v>617</v>
      </c>
      <c r="U87" s="936"/>
      <c r="V87" s="936"/>
      <c r="W87" s="936"/>
      <c r="X87" s="936"/>
      <c r="Y87" s="936"/>
      <c r="Z87" s="936"/>
      <c r="AA87" s="936"/>
      <c r="AB87" s="936"/>
      <c r="AC87" s="936"/>
      <c r="AD87" s="936"/>
      <c r="AE87" s="936"/>
      <c r="AF87" s="936"/>
      <c r="AG87" s="936"/>
      <c r="AH87" s="936"/>
      <c r="AI87" s="936"/>
      <c r="AJ87" s="936"/>
      <c r="AK87" s="936"/>
      <c r="AL87" s="936"/>
      <c r="AM87" s="936"/>
      <c r="AN87" s="936"/>
      <c r="AO87" s="936"/>
    </row>
    <row r="88" spans="1:41" s="890" customFormat="1" ht="16.5" customHeight="1" x14ac:dyDescent="0.3">
      <c r="A88" s="94">
        <v>74</v>
      </c>
      <c r="B88" s="304">
        <v>41040</v>
      </c>
      <c r="C88" s="234" t="s">
        <v>213</v>
      </c>
      <c r="D88" s="234">
        <v>61</v>
      </c>
      <c r="E88" s="234" t="s">
        <v>68</v>
      </c>
      <c r="F88" s="234">
        <v>614595</v>
      </c>
      <c r="G88" s="234">
        <v>1</v>
      </c>
      <c r="H88" s="303" t="s">
        <v>751</v>
      </c>
      <c r="I88" s="234"/>
      <c r="J88" s="555" t="s">
        <v>116</v>
      </c>
      <c r="K88" s="234" t="s">
        <v>1454</v>
      </c>
      <c r="L88" s="166">
        <v>2949.99</v>
      </c>
      <c r="M88" s="238">
        <v>10</v>
      </c>
      <c r="N88" s="166">
        <f t="shared" ref="N88:N107" si="14">IF(M88=0,"N/A",+L88/M88)</f>
        <v>294.99899999999997</v>
      </c>
      <c r="O88" s="166">
        <v>0</v>
      </c>
      <c r="P88" s="308">
        <v>10</v>
      </c>
      <c r="Q88" s="308">
        <f t="shared" si="13"/>
        <v>1</v>
      </c>
      <c r="R88" s="166">
        <f t="shared" ref="R88:R103" si="15">IF(M88=0,"N/A",+N88*P88+O88*Q88)</f>
        <v>2949.99</v>
      </c>
      <c r="S88" s="166">
        <f t="shared" si="9"/>
        <v>0</v>
      </c>
      <c r="T88" s="935">
        <v>617</v>
      </c>
      <c r="U88" s="936"/>
      <c r="V88" s="936"/>
      <c r="W88" s="936"/>
      <c r="X88" s="936"/>
      <c r="Y88" s="936"/>
      <c r="Z88" s="936"/>
      <c r="AA88" s="936"/>
      <c r="AB88" s="936"/>
      <c r="AC88" s="936"/>
      <c r="AD88" s="936"/>
      <c r="AE88" s="936"/>
      <c r="AF88" s="936"/>
      <c r="AG88" s="936"/>
      <c r="AH88" s="936"/>
      <c r="AI88" s="936"/>
      <c r="AJ88" s="936"/>
      <c r="AK88" s="936"/>
      <c r="AL88" s="936"/>
      <c r="AM88" s="936"/>
      <c r="AN88" s="936"/>
      <c r="AO88" s="936"/>
    </row>
    <row r="89" spans="1:41" s="890" customFormat="1" ht="16.5" customHeight="1" x14ac:dyDescent="0.3">
      <c r="A89" s="94">
        <v>75</v>
      </c>
      <c r="B89" s="304">
        <v>41040</v>
      </c>
      <c r="C89" s="234" t="s">
        <v>213</v>
      </c>
      <c r="D89" s="234">
        <v>61</v>
      </c>
      <c r="E89" s="234" t="s">
        <v>68</v>
      </c>
      <c r="F89" s="234">
        <v>614594</v>
      </c>
      <c r="G89" s="234">
        <v>1</v>
      </c>
      <c r="H89" s="303" t="s">
        <v>751</v>
      </c>
      <c r="I89" s="234"/>
      <c r="J89" s="555"/>
      <c r="K89" s="234" t="s">
        <v>1454</v>
      </c>
      <c r="L89" s="166">
        <v>2950</v>
      </c>
      <c r="M89" s="238">
        <v>10</v>
      </c>
      <c r="N89" s="166">
        <f t="shared" si="14"/>
        <v>295</v>
      </c>
      <c r="O89" s="166">
        <v>0</v>
      </c>
      <c r="P89" s="308">
        <v>10</v>
      </c>
      <c r="Q89" s="308">
        <f t="shared" si="13"/>
        <v>1</v>
      </c>
      <c r="R89" s="166">
        <f t="shared" si="15"/>
        <v>2950</v>
      </c>
      <c r="S89" s="166">
        <f t="shared" si="9"/>
        <v>0</v>
      </c>
      <c r="T89" s="935">
        <v>617</v>
      </c>
      <c r="U89" s="936"/>
      <c r="V89" s="936"/>
      <c r="W89" s="936"/>
      <c r="X89" s="936"/>
      <c r="Y89" s="936"/>
      <c r="Z89" s="936"/>
      <c r="AA89" s="936"/>
      <c r="AB89" s="936"/>
      <c r="AC89" s="936"/>
      <c r="AD89" s="936"/>
      <c r="AE89" s="936"/>
      <c r="AF89" s="936"/>
      <c r="AG89" s="936"/>
      <c r="AH89" s="936"/>
      <c r="AI89" s="936"/>
      <c r="AJ89" s="936"/>
      <c r="AK89" s="936"/>
      <c r="AL89" s="936"/>
      <c r="AM89" s="936"/>
      <c r="AN89" s="936"/>
      <c r="AO89" s="936"/>
    </row>
    <row r="90" spans="1:41" s="890" customFormat="1" ht="16.5" customHeight="1" x14ac:dyDescent="0.3">
      <c r="A90" s="94">
        <v>76</v>
      </c>
      <c r="B90" s="304">
        <v>41358</v>
      </c>
      <c r="C90" s="234" t="s">
        <v>213</v>
      </c>
      <c r="D90" s="234">
        <v>61</v>
      </c>
      <c r="E90" s="234" t="s">
        <v>68</v>
      </c>
      <c r="F90" s="234"/>
      <c r="G90" s="234">
        <v>1</v>
      </c>
      <c r="H90" s="303" t="s">
        <v>1482</v>
      </c>
      <c r="I90" s="234"/>
      <c r="J90" s="555"/>
      <c r="K90" s="234" t="s">
        <v>1441</v>
      </c>
      <c r="L90" s="166">
        <v>72000</v>
      </c>
      <c r="M90" s="238">
        <v>10</v>
      </c>
      <c r="N90" s="166">
        <f t="shared" si="14"/>
        <v>7200</v>
      </c>
      <c r="O90" s="166">
        <f t="shared" si="11"/>
        <v>600</v>
      </c>
      <c r="P90" s="308">
        <f t="shared" si="12"/>
        <v>10</v>
      </c>
      <c r="Q90" s="308">
        <v>0</v>
      </c>
      <c r="R90" s="166">
        <f t="shared" si="15"/>
        <v>72000</v>
      </c>
      <c r="S90" s="166">
        <f t="shared" si="9"/>
        <v>0</v>
      </c>
      <c r="T90" s="935">
        <v>617</v>
      </c>
      <c r="U90" s="936"/>
      <c r="V90" s="936"/>
      <c r="W90" s="936"/>
      <c r="X90" s="936"/>
      <c r="Y90" s="936"/>
      <c r="Z90" s="936"/>
      <c r="AA90" s="936"/>
      <c r="AB90" s="936"/>
      <c r="AC90" s="936"/>
      <c r="AD90" s="936"/>
      <c r="AE90" s="936"/>
      <c r="AF90" s="936"/>
      <c r="AG90" s="936"/>
      <c r="AH90" s="936"/>
      <c r="AI90" s="936"/>
      <c r="AJ90" s="936"/>
      <c r="AK90" s="936"/>
      <c r="AL90" s="936"/>
      <c r="AM90" s="936"/>
      <c r="AN90" s="936"/>
      <c r="AO90" s="936"/>
    </row>
    <row r="91" spans="1:41" s="890" customFormat="1" ht="16.5" customHeight="1" x14ac:dyDescent="0.3">
      <c r="A91" s="94">
        <v>77</v>
      </c>
      <c r="B91" s="304">
        <v>41562</v>
      </c>
      <c r="C91" s="234" t="s">
        <v>213</v>
      </c>
      <c r="D91" s="234">
        <v>61</v>
      </c>
      <c r="E91" s="234" t="s">
        <v>381</v>
      </c>
      <c r="F91" s="234">
        <v>614297</v>
      </c>
      <c r="G91" s="234">
        <v>1</v>
      </c>
      <c r="H91" s="303" t="s">
        <v>1483</v>
      </c>
      <c r="I91" s="234"/>
      <c r="J91" s="555" t="s">
        <v>87</v>
      </c>
      <c r="K91" s="234" t="s">
        <v>1429</v>
      </c>
      <c r="L91" s="166">
        <v>33446.99</v>
      </c>
      <c r="M91" s="238">
        <v>10</v>
      </c>
      <c r="N91" s="166">
        <f t="shared" si="14"/>
        <v>3344.6989999999996</v>
      </c>
      <c r="O91" s="166">
        <f t="shared" si="11"/>
        <v>278.72491666666662</v>
      </c>
      <c r="P91" s="308">
        <f t="shared" si="12"/>
        <v>9</v>
      </c>
      <c r="Q91" s="308">
        <f t="shared" si="13"/>
        <v>8</v>
      </c>
      <c r="R91" s="166">
        <f t="shared" si="15"/>
        <v>32332.09033333333</v>
      </c>
      <c r="S91" s="166">
        <f t="shared" si="9"/>
        <v>1114.8996666666681</v>
      </c>
      <c r="T91" s="935">
        <v>612</v>
      </c>
      <c r="U91" s="936"/>
      <c r="V91" s="936"/>
      <c r="W91" s="936"/>
      <c r="X91" s="936"/>
      <c r="Y91" s="936"/>
      <c r="Z91" s="936"/>
      <c r="AA91" s="936"/>
      <c r="AB91" s="936"/>
      <c r="AC91" s="936"/>
      <c r="AD91" s="936"/>
      <c r="AE91" s="936"/>
      <c r="AF91" s="936"/>
      <c r="AG91" s="936"/>
      <c r="AH91" s="936"/>
      <c r="AI91" s="936"/>
      <c r="AJ91" s="936"/>
      <c r="AK91" s="936"/>
      <c r="AL91" s="936"/>
      <c r="AM91" s="936"/>
      <c r="AN91" s="936"/>
      <c r="AO91" s="936"/>
    </row>
    <row r="92" spans="1:41" s="890" customFormat="1" ht="30" customHeight="1" x14ac:dyDescent="0.3">
      <c r="A92" s="94">
        <v>78</v>
      </c>
      <c r="B92" s="304">
        <v>41701</v>
      </c>
      <c r="C92" s="234" t="s">
        <v>213</v>
      </c>
      <c r="D92" s="234">
        <v>61</v>
      </c>
      <c r="E92" s="234" t="s">
        <v>68</v>
      </c>
      <c r="F92" s="234"/>
      <c r="G92" s="234">
        <v>2</v>
      </c>
      <c r="H92" s="303" t="s">
        <v>1484</v>
      </c>
      <c r="I92" s="234"/>
      <c r="J92" s="555" t="s">
        <v>74</v>
      </c>
      <c r="K92" s="234" t="s">
        <v>1421</v>
      </c>
      <c r="L92" s="166">
        <v>205320</v>
      </c>
      <c r="M92" s="238">
        <v>10</v>
      </c>
      <c r="N92" s="166">
        <f t="shared" si="14"/>
        <v>20532</v>
      </c>
      <c r="O92" s="166">
        <f t="shared" si="11"/>
        <v>1711</v>
      </c>
      <c r="P92" s="308">
        <f t="shared" si="12"/>
        <v>9</v>
      </c>
      <c r="Q92" s="308">
        <f t="shared" si="13"/>
        <v>3</v>
      </c>
      <c r="R92" s="166">
        <f t="shared" si="15"/>
        <v>189921</v>
      </c>
      <c r="S92" s="166">
        <f t="shared" si="9"/>
        <v>15399</v>
      </c>
      <c r="T92" s="935">
        <v>617</v>
      </c>
      <c r="U92" s="936"/>
      <c r="V92" s="936"/>
      <c r="W92" s="936"/>
      <c r="X92" s="936"/>
      <c r="Y92" s="936"/>
      <c r="Z92" s="936"/>
      <c r="AA92" s="936"/>
      <c r="AB92" s="936"/>
      <c r="AC92" s="936"/>
      <c r="AD92" s="936"/>
      <c r="AE92" s="936"/>
      <c r="AF92" s="936"/>
      <c r="AG92" s="936"/>
      <c r="AH92" s="936"/>
      <c r="AI92" s="936"/>
      <c r="AJ92" s="936"/>
      <c r="AK92" s="936"/>
      <c r="AL92" s="936"/>
      <c r="AM92" s="936"/>
      <c r="AN92" s="936"/>
      <c r="AO92" s="936"/>
    </row>
    <row r="93" spans="1:41" s="890" customFormat="1" ht="30" customHeight="1" x14ac:dyDescent="0.3">
      <c r="A93" s="94">
        <v>79</v>
      </c>
      <c r="B93" s="304">
        <v>41701</v>
      </c>
      <c r="C93" s="234" t="s">
        <v>213</v>
      </c>
      <c r="D93" s="234">
        <v>61</v>
      </c>
      <c r="E93" s="234" t="s">
        <v>68</v>
      </c>
      <c r="F93" s="234"/>
      <c r="G93" s="234">
        <v>2</v>
      </c>
      <c r="H93" s="303" t="s">
        <v>1484</v>
      </c>
      <c r="I93" s="234"/>
      <c r="J93" s="555" t="s">
        <v>74</v>
      </c>
      <c r="K93" s="234" t="s">
        <v>1429</v>
      </c>
      <c r="L93" s="166">
        <v>205320</v>
      </c>
      <c r="M93" s="238">
        <v>10</v>
      </c>
      <c r="N93" s="166">
        <f t="shared" si="14"/>
        <v>20532</v>
      </c>
      <c r="O93" s="166">
        <f t="shared" si="11"/>
        <v>1711</v>
      </c>
      <c r="P93" s="308">
        <f t="shared" si="12"/>
        <v>9</v>
      </c>
      <c r="Q93" s="308">
        <f t="shared" si="13"/>
        <v>3</v>
      </c>
      <c r="R93" s="166">
        <f t="shared" si="15"/>
        <v>189921</v>
      </c>
      <c r="S93" s="166">
        <f t="shared" si="9"/>
        <v>15399</v>
      </c>
      <c r="T93" s="935">
        <v>617</v>
      </c>
      <c r="U93" s="936"/>
      <c r="V93" s="936"/>
      <c r="W93" s="936"/>
      <c r="X93" s="936"/>
      <c r="Y93" s="936"/>
      <c r="Z93" s="936"/>
      <c r="AA93" s="936"/>
      <c r="AB93" s="936"/>
      <c r="AC93" s="936"/>
      <c r="AD93" s="936"/>
      <c r="AE93" s="936"/>
      <c r="AF93" s="936"/>
      <c r="AG93" s="936"/>
      <c r="AH93" s="936"/>
      <c r="AI93" s="936"/>
      <c r="AJ93" s="936"/>
      <c r="AK93" s="936"/>
      <c r="AL93" s="936"/>
      <c r="AM93" s="936"/>
      <c r="AN93" s="936"/>
      <c r="AO93" s="936"/>
    </row>
    <row r="94" spans="1:41" s="890" customFormat="1" ht="30" customHeight="1" x14ac:dyDescent="0.3">
      <c r="A94" s="94">
        <v>80</v>
      </c>
      <c r="B94" s="304">
        <v>41701</v>
      </c>
      <c r="C94" s="234" t="s">
        <v>213</v>
      </c>
      <c r="D94" s="234">
        <v>61</v>
      </c>
      <c r="E94" s="234" t="s">
        <v>68</v>
      </c>
      <c r="F94" s="234">
        <v>614475</v>
      </c>
      <c r="G94" s="234">
        <v>1</v>
      </c>
      <c r="H94" s="303" t="s">
        <v>1485</v>
      </c>
      <c r="I94" s="234"/>
      <c r="J94" s="555" t="s">
        <v>74</v>
      </c>
      <c r="K94" s="234" t="s">
        <v>1435</v>
      </c>
      <c r="L94" s="166">
        <v>102660</v>
      </c>
      <c r="M94" s="238">
        <v>10</v>
      </c>
      <c r="N94" s="166">
        <f t="shared" si="14"/>
        <v>10266</v>
      </c>
      <c r="O94" s="166">
        <f t="shared" si="11"/>
        <v>855.5</v>
      </c>
      <c r="P94" s="308">
        <f t="shared" si="12"/>
        <v>9</v>
      </c>
      <c r="Q94" s="308">
        <f t="shared" si="13"/>
        <v>3</v>
      </c>
      <c r="R94" s="166">
        <f t="shared" si="15"/>
        <v>94960.5</v>
      </c>
      <c r="S94" s="166">
        <f t="shared" si="9"/>
        <v>7699.5</v>
      </c>
      <c r="T94" s="935">
        <v>617</v>
      </c>
      <c r="U94" s="936"/>
      <c r="V94" s="936"/>
      <c r="W94" s="936"/>
      <c r="X94" s="936"/>
      <c r="Y94" s="936"/>
      <c r="Z94" s="936"/>
      <c r="AA94" s="936"/>
      <c r="AB94" s="936"/>
      <c r="AC94" s="936"/>
      <c r="AD94" s="936"/>
      <c r="AE94" s="936"/>
      <c r="AF94" s="936"/>
      <c r="AG94" s="936"/>
      <c r="AH94" s="936"/>
      <c r="AI94" s="936"/>
      <c r="AJ94" s="936"/>
      <c r="AK94" s="936"/>
      <c r="AL94" s="936"/>
      <c r="AM94" s="936"/>
      <c r="AN94" s="936"/>
      <c r="AO94" s="936"/>
    </row>
    <row r="95" spans="1:41" s="890" customFormat="1" ht="30" customHeight="1" x14ac:dyDescent="0.2">
      <c r="A95" s="94">
        <v>81</v>
      </c>
      <c r="B95" s="300">
        <v>41701</v>
      </c>
      <c r="C95" s="238" t="s">
        <v>213</v>
      </c>
      <c r="D95" s="238">
        <v>61</v>
      </c>
      <c r="E95" s="238" t="s">
        <v>68</v>
      </c>
      <c r="F95" s="238"/>
      <c r="G95" s="238">
        <v>1</v>
      </c>
      <c r="H95" s="303" t="s">
        <v>1485</v>
      </c>
      <c r="I95" s="238"/>
      <c r="J95" s="554" t="s">
        <v>548</v>
      </c>
      <c r="K95" s="238" t="s">
        <v>1486</v>
      </c>
      <c r="L95" s="166">
        <v>102660</v>
      </c>
      <c r="M95" s="238">
        <v>10</v>
      </c>
      <c r="N95" s="166">
        <f t="shared" si="14"/>
        <v>10266</v>
      </c>
      <c r="O95" s="166">
        <f t="shared" si="11"/>
        <v>855.5</v>
      </c>
      <c r="P95" s="308">
        <f t="shared" si="12"/>
        <v>9</v>
      </c>
      <c r="Q95" s="308">
        <f t="shared" si="13"/>
        <v>3</v>
      </c>
      <c r="R95" s="166">
        <f t="shared" si="15"/>
        <v>94960.5</v>
      </c>
      <c r="S95" s="166">
        <f t="shared" si="9"/>
        <v>7699.5</v>
      </c>
      <c r="T95" s="933">
        <v>617</v>
      </c>
      <c r="U95" s="934"/>
      <c r="V95" s="934"/>
      <c r="W95" s="934"/>
      <c r="X95" s="934"/>
      <c r="Y95" s="934"/>
      <c r="Z95" s="934"/>
      <c r="AA95" s="934"/>
      <c r="AB95" s="934"/>
      <c r="AC95" s="934"/>
      <c r="AD95" s="934"/>
      <c r="AE95" s="934"/>
      <c r="AF95" s="934"/>
      <c r="AG95" s="934"/>
      <c r="AH95" s="934"/>
      <c r="AI95" s="934"/>
      <c r="AJ95" s="934"/>
      <c r="AK95" s="934"/>
      <c r="AL95" s="934"/>
      <c r="AM95" s="934"/>
      <c r="AN95" s="934"/>
      <c r="AO95" s="934"/>
    </row>
    <row r="96" spans="1:41" s="890" customFormat="1" ht="30" customHeight="1" x14ac:dyDescent="0.3">
      <c r="A96" s="94">
        <v>82</v>
      </c>
      <c r="B96" s="304">
        <v>43887</v>
      </c>
      <c r="C96" s="310"/>
      <c r="D96" s="234"/>
      <c r="E96" s="311" t="s">
        <v>381</v>
      </c>
      <c r="F96" s="777"/>
      <c r="G96" s="234">
        <v>1</v>
      </c>
      <c r="H96" s="544" t="s">
        <v>1443</v>
      </c>
      <c r="I96" s="234"/>
      <c r="J96" s="555"/>
      <c r="K96" s="234" t="s">
        <v>1436</v>
      </c>
      <c r="L96" s="166">
        <v>8024</v>
      </c>
      <c r="M96" s="238">
        <v>3</v>
      </c>
      <c r="N96" s="166">
        <f t="shared" si="14"/>
        <v>2674.6666666666665</v>
      </c>
      <c r="O96" s="166">
        <v>0</v>
      </c>
      <c r="P96" s="308">
        <f t="shared" si="12"/>
        <v>3</v>
      </c>
      <c r="Q96" s="308">
        <f t="shared" si="13"/>
        <v>4</v>
      </c>
      <c r="R96" s="166">
        <f t="shared" si="15"/>
        <v>8024</v>
      </c>
      <c r="S96" s="166">
        <f t="shared" si="9"/>
        <v>0</v>
      </c>
      <c r="T96" s="935">
        <v>612</v>
      </c>
      <c r="U96" s="936"/>
      <c r="V96" s="936"/>
      <c r="W96" s="936"/>
      <c r="X96" s="936"/>
      <c r="Y96" s="936"/>
      <c r="Z96" s="936"/>
      <c r="AA96" s="936"/>
      <c r="AB96" s="936"/>
      <c r="AC96" s="936"/>
      <c r="AD96" s="936"/>
      <c r="AE96" s="936"/>
      <c r="AF96" s="936"/>
      <c r="AG96" s="936"/>
      <c r="AH96" s="936"/>
      <c r="AI96" s="936"/>
      <c r="AJ96" s="936"/>
      <c r="AK96" s="936"/>
      <c r="AL96" s="936"/>
      <c r="AM96" s="936"/>
      <c r="AN96" s="936"/>
      <c r="AO96" s="936"/>
    </row>
    <row r="97" spans="1:41" s="890" customFormat="1" ht="16.5" customHeight="1" x14ac:dyDescent="0.3">
      <c r="A97" s="94">
        <v>83</v>
      </c>
      <c r="B97" s="304">
        <v>43887</v>
      </c>
      <c r="C97" s="310"/>
      <c r="D97" s="234"/>
      <c r="E97" s="311" t="s">
        <v>381</v>
      </c>
      <c r="F97" s="777"/>
      <c r="G97" s="234">
        <v>1</v>
      </c>
      <c r="H97" s="544" t="s">
        <v>508</v>
      </c>
      <c r="I97" s="234"/>
      <c r="J97" s="555"/>
      <c r="K97" s="234" t="s">
        <v>1436</v>
      </c>
      <c r="L97" s="166">
        <v>6903</v>
      </c>
      <c r="M97" s="238">
        <v>3</v>
      </c>
      <c r="N97" s="166">
        <f t="shared" si="14"/>
        <v>2301</v>
      </c>
      <c r="O97" s="166">
        <v>0</v>
      </c>
      <c r="P97" s="308">
        <f t="shared" si="12"/>
        <v>3</v>
      </c>
      <c r="Q97" s="308">
        <f t="shared" si="13"/>
        <v>4</v>
      </c>
      <c r="R97" s="166">
        <f t="shared" si="15"/>
        <v>6903</v>
      </c>
      <c r="S97" s="166">
        <f t="shared" si="9"/>
        <v>0</v>
      </c>
      <c r="T97" s="935">
        <v>612</v>
      </c>
      <c r="U97" s="936"/>
      <c r="V97" s="936"/>
      <c r="W97" s="936"/>
      <c r="X97" s="936"/>
      <c r="Y97" s="936"/>
      <c r="Z97" s="936"/>
      <c r="AA97" s="936"/>
      <c r="AB97" s="936"/>
      <c r="AC97" s="936"/>
      <c r="AD97" s="936"/>
      <c r="AE97" s="936"/>
      <c r="AF97" s="936"/>
      <c r="AG97" s="936"/>
      <c r="AH97" s="936"/>
      <c r="AI97" s="936"/>
      <c r="AJ97" s="936"/>
      <c r="AK97" s="936"/>
      <c r="AL97" s="936"/>
      <c r="AM97" s="936"/>
      <c r="AN97" s="936"/>
      <c r="AO97" s="936"/>
    </row>
    <row r="98" spans="1:41" s="890" customFormat="1" ht="30" customHeight="1" x14ac:dyDescent="0.3">
      <c r="A98" s="94">
        <v>84</v>
      </c>
      <c r="B98" s="304">
        <v>41701</v>
      </c>
      <c r="C98" s="234" t="s">
        <v>213</v>
      </c>
      <c r="D98" s="234">
        <v>61</v>
      </c>
      <c r="E98" s="234" t="s">
        <v>68</v>
      </c>
      <c r="F98" s="234">
        <v>614477</v>
      </c>
      <c r="G98" s="234">
        <v>1</v>
      </c>
      <c r="H98" s="303" t="s">
        <v>1487</v>
      </c>
      <c r="I98" s="234"/>
      <c r="J98" s="555" t="s">
        <v>74</v>
      </c>
      <c r="K98" s="234" t="s">
        <v>1436</v>
      </c>
      <c r="L98" s="166">
        <v>102660</v>
      </c>
      <c r="M98" s="238">
        <v>10</v>
      </c>
      <c r="N98" s="166">
        <f t="shared" si="14"/>
        <v>10266</v>
      </c>
      <c r="O98" s="166">
        <f t="shared" si="11"/>
        <v>855.5</v>
      </c>
      <c r="P98" s="308">
        <f t="shared" si="12"/>
        <v>9</v>
      </c>
      <c r="Q98" s="308">
        <f t="shared" si="13"/>
        <v>3</v>
      </c>
      <c r="R98" s="166">
        <f t="shared" si="15"/>
        <v>94960.5</v>
      </c>
      <c r="S98" s="166">
        <f t="shared" si="9"/>
        <v>7699.5</v>
      </c>
      <c r="T98" s="935">
        <v>617</v>
      </c>
      <c r="U98" s="936"/>
      <c r="V98" s="936"/>
      <c r="W98" s="936"/>
      <c r="X98" s="936"/>
      <c r="Y98" s="936"/>
      <c r="Z98" s="936"/>
      <c r="AA98" s="936"/>
      <c r="AB98" s="936"/>
      <c r="AC98" s="936"/>
      <c r="AD98" s="936"/>
      <c r="AE98" s="936"/>
      <c r="AF98" s="936"/>
      <c r="AG98" s="936"/>
      <c r="AH98" s="936"/>
      <c r="AI98" s="936"/>
      <c r="AJ98" s="936"/>
      <c r="AK98" s="936"/>
      <c r="AL98" s="936"/>
      <c r="AM98" s="936"/>
      <c r="AN98" s="936"/>
      <c r="AO98" s="936"/>
    </row>
    <row r="99" spans="1:41" s="890" customFormat="1" ht="30" customHeight="1" x14ac:dyDescent="0.3">
      <c r="A99" s="94">
        <v>85</v>
      </c>
      <c r="B99" s="304">
        <v>41701</v>
      </c>
      <c r="C99" s="234" t="s">
        <v>213</v>
      </c>
      <c r="D99" s="234">
        <v>61</v>
      </c>
      <c r="E99" s="234" t="s">
        <v>68</v>
      </c>
      <c r="F99" s="234"/>
      <c r="G99" s="234">
        <v>1</v>
      </c>
      <c r="H99" s="303" t="s">
        <v>1485</v>
      </c>
      <c r="I99" s="234"/>
      <c r="J99" s="555" t="s">
        <v>74</v>
      </c>
      <c r="K99" s="234" t="s">
        <v>1437</v>
      </c>
      <c r="L99" s="166">
        <v>102660</v>
      </c>
      <c r="M99" s="238">
        <v>10</v>
      </c>
      <c r="N99" s="166">
        <f t="shared" si="14"/>
        <v>10266</v>
      </c>
      <c r="O99" s="166">
        <f t="shared" si="11"/>
        <v>855.5</v>
      </c>
      <c r="P99" s="308">
        <f t="shared" si="12"/>
        <v>9</v>
      </c>
      <c r="Q99" s="308">
        <f t="shared" si="13"/>
        <v>3</v>
      </c>
      <c r="R99" s="166">
        <f t="shared" si="15"/>
        <v>94960.5</v>
      </c>
      <c r="S99" s="166">
        <f t="shared" si="9"/>
        <v>7699.5</v>
      </c>
      <c r="T99" s="935">
        <v>617</v>
      </c>
      <c r="U99" s="936"/>
      <c r="V99" s="936"/>
      <c r="W99" s="936"/>
      <c r="X99" s="936"/>
      <c r="Y99" s="936"/>
      <c r="Z99" s="936"/>
      <c r="AA99" s="936"/>
      <c r="AB99" s="936"/>
      <c r="AC99" s="936"/>
      <c r="AD99" s="936"/>
      <c r="AE99" s="936"/>
      <c r="AF99" s="936"/>
      <c r="AG99" s="936"/>
      <c r="AH99" s="936"/>
      <c r="AI99" s="936"/>
      <c r="AJ99" s="936"/>
      <c r="AK99" s="936"/>
      <c r="AL99" s="936"/>
      <c r="AM99" s="936"/>
      <c r="AN99" s="936"/>
      <c r="AO99" s="936"/>
    </row>
    <row r="100" spans="1:41" s="890" customFormat="1" ht="15.75" customHeight="1" x14ac:dyDescent="0.3">
      <c r="A100" s="94">
        <v>86</v>
      </c>
      <c r="B100" s="304">
        <v>41705</v>
      </c>
      <c r="C100" s="234" t="s">
        <v>213</v>
      </c>
      <c r="D100" s="234">
        <v>61</v>
      </c>
      <c r="E100" s="234" t="s">
        <v>68</v>
      </c>
      <c r="F100" s="234"/>
      <c r="G100" s="234">
        <v>1</v>
      </c>
      <c r="H100" s="544" t="s">
        <v>705</v>
      </c>
      <c r="I100" s="234" t="s">
        <v>1488</v>
      </c>
      <c r="J100" s="555" t="s">
        <v>625</v>
      </c>
      <c r="K100" s="234" t="s">
        <v>693</v>
      </c>
      <c r="L100" s="166">
        <v>2371.7199999999998</v>
      </c>
      <c r="M100" s="238">
        <v>10</v>
      </c>
      <c r="N100" s="166">
        <f t="shared" si="14"/>
        <v>237.17199999999997</v>
      </c>
      <c r="O100" s="166">
        <f t="shared" si="11"/>
        <v>19.76433333333333</v>
      </c>
      <c r="P100" s="308">
        <f t="shared" si="12"/>
        <v>9</v>
      </c>
      <c r="Q100" s="308">
        <f t="shared" si="13"/>
        <v>3</v>
      </c>
      <c r="R100" s="166">
        <f t="shared" si="15"/>
        <v>2193.8409999999999</v>
      </c>
      <c r="S100" s="166">
        <f t="shared" si="9"/>
        <v>177.87899999999991</v>
      </c>
      <c r="T100" s="935">
        <v>617</v>
      </c>
      <c r="U100" s="936"/>
      <c r="V100" s="939"/>
      <c r="W100" s="939"/>
      <c r="X100" s="939"/>
      <c r="Y100" s="940"/>
      <c r="Z100" s="940"/>
      <c r="AA100" s="939"/>
      <c r="AB100" s="939"/>
      <c r="AC100" s="936"/>
      <c r="AD100" s="936"/>
      <c r="AE100" s="936"/>
      <c r="AF100" s="936"/>
      <c r="AG100" s="936"/>
      <c r="AH100" s="936"/>
      <c r="AI100" s="936"/>
      <c r="AJ100" s="936"/>
      <c r="AK100" s="936"/>
      <c r="AL100" s="936"/>
      <c r="AM100" s="936"/>
      <c r="AN100" s="936"/>
      <c r="AO100" s="936"/>
    </row>
    <row r="101" spans="1:41" s="890" customFormat="1" ht="16.5" customHeight="1" x14ac:dyDescent="0.3">
      <c r="A101" s="94">
        <v>87</v>
      </c>
      <c r="B101" s="304">
        <v>41796</v>
      </c>
      <c r="C101" s="234" t="s">
        <v>213</v>
      </c>
      <c r="D101" s="234">
        <v>61</v>
      </c>
      <c r="E101" s="234" t="s">
        <v>68</v>
      </c>
      <c r="F101" s="234">
        <v>614596</v>
      </c>
      <c r="G101" s="234">
        <v>1</v>
      </c>
      <c r="H101" s="303" t="s">
        <v>1489</v>
      </c>
      <c r="I101" s="234" t="s">
        <v>1490</v>
      </c>
      <c r="J101" s="555" t="s">
        <v>1491</v>
      </c>
      <c r="K101" s="234" t="s">
        <v>1454</v>
      </c>
      <c r="L101" s="166">
        <v>26995</v>
      </c>
      <c r="M101" s="238">
        <v>10</v>
      </c>
      <c r="N101" s="166">
        <f t="shared" si="14"/>
        <v>2699.5</v>
      </c>
      <c r="O101" s="166">
        <f t="shared" si="11"/>
        <v>224.95833333333334</v>
      </c>
      <c r="P101" s="308">
        <f t="shared" si="12"/>
        <v>9</v>
      </c>
      <c r="Q101" s="308">
        <f t="shared" si="13"/>
        <v>0</v>
      </c>
      <c r="R101" s="166">
        <f t="shared" si="15"/>
        <v>24295.5</v>
      </c>
      <c r="S101" s="166">
        <f t="shared" si="9"/>
        <v>2699.5</v>
      </c>
      <c r="T101" s="935">
        <v>617</v>
      </c>
      <c r="U101" s="936"/>
      <c r="V101" s="936"/>
      <c r="W101" s="936"/>
      <c r="X101" s="936"/>
      <c r="Y101" s="936"/>
      <c r="Z101" s="936"/>
      <c r="AA101" s="936"/>
      <c r="AB101" s="936"/>
      <c r="AC101" s="936"/>
      <c r="AD101" s="936"/>
      <c r="AE101" s="936"/>
      <c r="AF101" s="936"/>
      <c r="AG101" s="936"/>
      <c r="AH101" s="936"/>
      <c r="AI101" s="936"/>
      <c r="AJ101" s="936"/>
      <c r="AK101" s="936"/>
      <c r="AL101" s="936"/>
      <c r="AM101" s="936"/>
      <c r="AN101" s="936"/>
      <c r="AO101" s="936"/>
    </row>
    <row r="102" spans="1:41" s="890" customFormat="1" ht="16.5" customHeight="1" x14ac:dyDescent="0.3">
      <c r="A102" s="94">
        <v>88</v>
      </c>
      <c r="B102" s="304">
        <v>41801</v>
      </c>
      <c r="C102" s="234" t="s">
        <v>213</v>
      </c>
      <c r="D102" s="234">
        <v>61</v>
      </c>
      <c r="E102" s="234" t="s">
        <v>25</v>
      </c>
      <c r="F102" s="234"/>
      <c r="G102" s="234">
        <v>1</v>
      </c>
      <c r="H102" s="303" t="s">
        <v>1492</v>
      </c>
      <c r="I102" s="234"/>
      <c r="J102" s="555"/>
      <c r="K102" s="234" t="s">
        <v>1421</v>
      </c>
      <c r="L102" s="166">
        <v>9878.9599999999991</v>
      </c>
      <c r="M102" s="238">
        <v>10</v>
      </c>
      <c r="N102" s="166">
        <f t="shared" si="14"/>
        <v>987.89599999999996</v>
      </c>
      <c r="O102" s="166">
        <f t="shared" si="11"/>
        <v>82.324666666666658</v>
      </c>
      <c r="P102" s="308">
        <f t="shared" si="12"/>
        <v>9</v>
      </c>
      <c r="Q102" s="308">
        <f t="shared" si="13"/>
        <v>0</v>
      </c>
      <c r="R102" s="166">
        <f t="shared" si="15"/>
        <v>8891.0640000000003</v>
      </c>
      <c r="S102" s="166">
        <f t="shared" si="9"/>
        <v>987.89599999999882</v>
      </c>
      <c r="T102" s="935">
        <v>617</v>
      </c>
      <c r="U102" s="936"/>
      <c r="V102" s="936"/>
      <c r="W102" s="936"/>
      <c r="X102" s="936"/>
      <c r="Y102" s="936"/>
      <c r="Z102" s="936"/>
      <c r="AA102" s="936"/>
      <c r="AB102" s="936"/>
      <c r="AC102" s="936"/>
      <c r="AD102" s="936"/>
      <c r="AE102" s="936"/>
      <c r="AF102" s="936"/>
      <c r="AG102" s="936"/>
      <c r="AH102" s="936"/>
      <c r="AI102" s="936"/>
      <c r="AJ102" s="936"/>
      <c r="AK102" s="936"/>
      <c r="AL102" s="936"/>
      <c r="AM102" s="936"/>
      <c r="AN102" s="936"/>
      <c r="AO102" s="936"/>
    </row>
    <row r="103" spans="1:41" s="890" customFormat="1" ht="16.5" customHeight="1" x14ac:dyDescent="0.3">
      <c r="A103" s="94">
        <v>89</v>
      </c>
      <c r="B103" s="304">
        <v>41801</v>
      </c>
      <c r="C103" s="234" t="s">
        <v>213</v>
      </c>
      <c r="D103" s="234">
        <v>61</v>
      </c>
      <c r="E103" s="234" t="s">
        <v>126</v>
      </c>
      <c r="F103" s="234">
        <v>614296</v>
      </c>
      <c r="G103" s="234">
        <v>1</v>
      </c>
      <c r="H103" s="303" t="s">
        <v>127</v>
      </c>
      <c r="I103" s="234" t="s">
        <v>1493</v>
      </c>
      <c r="J103" s="555"/>
      <c r="K103" s="234" t="s">
        <v>1469</v>
      </c>
      <c r="L103" s="166">
        <v>2950</v>
      </c>
      <c r="M103" s="238">
        <v>10</v>
      </c>
      <c r="N103" s="166">
        <f t="shared" si="14"/>
        <v>295</v>
      </c>
      <c r="O103" s="166">
        <f t="shared" si="11"/>
        <v>24.583333333333332</v>
      </c>
      <c r="P103" s="308">
        <f t="shared" si="12"/>
        <v>9</v>
      </c>
      <c r="Q103" s="308">
        <f t="shared" si="13"/>
        <v>0</v>
      </c>
      <c r="R103" s="166">
        <f t="shared" si="15"/>
        <v>2655</v>
      </c>
      <c r="S103" s="166">
        <f t="shared" si="9"/>
        <v>295</v>
      </c>
      <c r="T103" s="935">
        <v>617</v>
      </c>
      <c r="U103" s="936"/>
      <c r="V103" s="936"/>
      <c r="W103" s="936"/>
      <c r="X103" s="936"/>
      <c r="Y103" s="936"/>
      <c r="Z103" s="936"/>
      <c r="AA103" s="936"/>
      <c r="AB103" s="936"/>
      <c r="AC103" s="936"/>
      <c r="AD103" s="936"/>
      <c r="AE103" s="936"/>
      <c r="AF103" s="936"/>
      <c r="AG103" s="936"/>
      <c r="AH103" s="936"/>
      <c r="AI103" s="936"/>
      <c r="AJ103" s="936"/>
      <c r="AK103" s="936"/>
      <c r="AL103" s="936"/>
      <c r="AM103" s="936"/>
      <c r="AN103" s="936"/>
      <c r="AO103" s="936"/>
    </row>
    <row r="104" spans="1:41" s="890" customFormat="1" ht="16.5" customHeight="1" x14ac:dyDescent="0.3">
      <c r="A104" s="94">
        <v>90</v>
      </c>
      <c r="B104" s="300">
        <v>41939</v>
      </c>
      <c r="C104" s="234">
        <v>9</v>
      </c>
      <c r="D104" s="234">
        <v>61</v>
      </c>
      <c r="E104" s="234" t="s">
        <v>68</v>
      </c>
      <c r="F104" s="305"/>
      <c r="G104" s="234">
        <v>1</v>
      </c>
      <c r="H104" s="778" t="s">
        <v>1051</v>
      </c>
      <c r="I104" s="305" t="s">
        <v>1494</v>
      </c>
      <c r="J104" s="555" t="s">
        <v>71</v>
      </c>
      <c r="K104" s="234" t="s">
        <v>693</v>
      </c>
      <c r="L104" s="166">
        <v>6295</v>
      </c>
      <c r="M104" s="238">
        <v>10</v>
      </c>
      <c r="N104" s="166">
        <f t="shared" si="14"/>
        <v>629.5</v>
      </c>
      <c r="O104" s="166">
        <f t="shared" si="11"/>
        <v>52.458333333333336</v>
      </c>
      <c r="P104" s="308">
        <f t="shared" si="12"/>
        <v>8</v>
      </c>
      <c r="Q104" s="308">
        <f t="shared" si="13"/>
        <v>8</v>
      </c>
      <c r="R104" s="166">
        <v>6295</v>
      </c>
      <c r="S104" s="166">
        <f t="shared" si="9"/>
        <v>0</v>
      </c>
      <c r="T104" s="937">
        <v>617</v>
      </c>
      <c r="U104" s="938"/>
      <c r="V104" s="938"/>
      <c r="W104" s="938"/>
      <c r="X104" s="938"/>
      <c r="Y104" s="938"/>
      <c r="Z104" s="938"/>
      <c r="AA104" s="938"/>
      <c r="AB104" s="938"/>
      <c r="AC104" s="938"/>
      <c r="AD104" s="938"/>
      <c r="AE104" s="938"/>
      <c r="AF104" s="938"/>
      <c r="AG104" s="938"/>
      <c r="AH104" s="938"/>
      <c r="AI104" s="938"/>
      <c r="AJ104" s="938"/>
      <c r="AK104" s="938"/>
      <c r="AL104" s="938"/>
      <c r="AM104" s="938"/>
      <c r="AN104" s="938"/>
      <c r="AO104" s="938"/>
    </row>
    <row r="105" spans="1:41" s="890" customFormat="1" ht="16.5" customHeight="1" x14ac:dyDescent="0.3">
      <c r="A105" s="94">
        <v>91</v>
      </c>
      <c r="B105" s="304">
        <v>41990</v>
      </c>
      <c r="C105" s="234" t="s">
        <v>213</v>
      </c>
      <c r="D105" s="234">
        <v>61</v>
      </c>
      <c r="E105" s="234" t="s">
        <v>25</v>
      </c>
      <c r="F105" s="234"/>
      <c r="G105" s="234">
        <v>1</v>
      </c>
      <c r="H105" s="778" t="s">
        <v>215</v>
      </c>
      <c r="I105" s="234"/>
      <c r="J105" s="555"/>
      <c r="K105" s="234" t="s">
        <v>1469</v>
      </c>
      <c r="L105" s="166">
        <v>8260</v>
      </c>
      <c r="M105" s="238">
        <v>10</v>
      </c>
      <c r="N105" s="166">
        <f t="shared" si="14"/>
        <v>826</v>
      </c>
      <c r="O105" s="166">
        <f t="shared" si="11"/>
        <v>68.833333333333329</v>
      </c>
      <c r="P105" s="308">
        <f t="shared" si="12"/>
        <v>8</v>
      </c>
      <c r="Q105" s="308">
        <f t="shared" si="13"/>
        <v>6</v>
      </c>
      <c r="R105" s="166">
        <f t="shared" ref="R105:R107" si="16">IF(M105=0,"N/A",+N105*P105+O105*Q105)</f>
        <v>7021</v>
      </c>
      <c r="S105" s="166">
        <f t="shared" si="9"/>
        <v>1239</v>
      </c>
      <c r="T105" s="935">
        <v>617</v>
      </c>
      <c r="U105" s="936"/>
      <c r="V105" s="936"/>
      <c r="W105" s="936"/>
      <c r="X105" s="936"/>
      <c r="Y105" s="936"/>
      <c r="Z105" s="936"/>
      <c r="AA105" s="936"/>
      <c r="AB105" s="936"/>
      <c r="AC105" s="936"/>
      <c r="AD105" s="936"/>
      <c r="AE105" s="936"/>
      <c r="AF105" s="936"/>
      <c r="AG105" s="936"/>
      <c r="AH105" s="936"/>
      <c r="AI105" s="936"/>
      <c r="AJ105" s="936"/>
      <c r="AK105" s="936"/>
      <c r="AL105" s="936"/>
      <c r="AM105" s="936"/>
      <c r="AN105" s="936"/>
      <c r="AO105" s="936"/>
    </row>
    <row r="106" spans="1:41" s="890" customFormat="1" ht="16.5" customHeight="1" x14ac:dyDescent="0.3">
      <c r="A106" s="94">
        <v>92</v>
      </c>
      <c r="B106" s="304">
        <v>41990</v>
      </c>
      <c r="C106" s="234" t="s">
        <v>213</v>
      </c>
      <c r="D106" s="234">
        <v>61</v>
      </c>
      <c r="E106" s="234" t="s">
        <v>25</v>
      </c>
      <c r="F106" s="234"/>
      <c r="G106" s="234">
        <v>1</v>
      </c>
      <c r="H106" s="303" t="s">
        <v>1137</v>
      </c>
      <c r="I106" s="234"/>
      <c r="J106" s="555"/>
      <c r="K106" s="234" t="s">
        <v>1469</v>
      </c>
      <c r="L106" s="166">
        <v>8968</v>
      </c>
      <c r="M106" s="238">
        <v>10</v>
      </c>
      <c r="N106" s="166">
        <f t="shared" si="14"/>
        <v>896.8</v>
      </c>
      <c r="O106" s="166">
        <f t="shared" si="11"/>
        <v>74.733333333333334</v>
      </c>
      <c r="P106" s="308">
        <f t="shared" si="12"/>
        <v>8</v>
      </c>
      <c r="Q106" s="308">
        <f t="shared" si="13"/>
        <v>6</v>
      </c>
      <c r="R106" s="166">
        <f t="shared" si="16"/>
        <v>7622.7999999999993</v>
      </c>
      <c r="S106" s="166">
        <f t="shared" si="9"/>
        <v>1345.2000000000007</v>
      </c>
      <c r="T106" s="935">
        <v>617</v>
      </c>
      <c r="U106" s="936"/>
      <c r="V106" s="936"/>
      <c r="W106" s="936"/>
      <c r="X106" s="936"/>
      <c r="Y106" s="936"/>
      <c r="Z106" s="936"/>
      <c r="AA106" s="936"/>
      <c r="AB106" s="936"/>
      <c r="AC106" s="936"/>
      <c r="AD106" s="936"/>
      <c r="AE106" s="936"/>
      <c r="AF106" s="936"/>
      <c r="AG106" s="936"/>
      <c r="AH106" s="936"/>
      <c r="AI106" s="936"/>
      <c r="AJ106" s="936"/>
      <c r="AK106" s="936"/>
      <c r="AL106" s="936"/>
      <c r="AM106" s="936"/>
      <c r="AN106" s="936"/>
      <c r="AO106" s="936"/>
    </row>
    <row r="107" spans="1:41" s="890" customFormat="1" ht="16.5" customHeight="1" x14ac:dyDescent="0.3">
      <c r="A107" s="94">
        <v>93</v>
      </c>
      <c r="B107" s="304">
        <v>42265</v>
      </c>
      <c r="C107" s="234" t="s">
        <v>213</v>
      </c>
      <c r="D107" s="234">
        <v>61</v>
      </c>
      <c r="E107" s="234" t="s">
        <v>68</v>
      </c>
      <c r="F107" s="234"/>
      <c r="G107" s="234">
        <v>1</v>
      </c>
      <c r="H107" s="303" t="s">
        <v>1495</v>
      </c>
      <c r="I107" s="234"/>
      <c r="J107" s="555" t="s">
        <v>1106</v>
      </c>
      <c r="K107" s="234" t="s">
        <v>693</v>
      </c>
      <c r="L107" s="166">
        <v>21240</v>
      </c>
      <c r="M107" s="238">
        <v>10</v>
      </c>
      <c r="N107" s="166">
        <f t="shared" si="14"/>
        <v>2124</v>
      </c>
      <c r="O107" s="166">
        <f t="shared" si="11"/>
        <v>177</v>
      </c>
      <c r="P107" s="308">
        <f t="shared" si="12"/>
        <v>7</v>
      </c>
      <c r="Q107" s="308">
        <f t="shared" si="13"/>
        <v>9</v>
      </c>
      <c r="R107" s="166">
        <f t="shared" si="16"/>
        <v>16461</v>
      </c>
      <c r="S107" s="166">
        <f t="shared" si="9"/>
        <v>4779</v>
      </c>
      <c r="T107" s="937">
        <v>617</v>
      </c>
      <c r="U107" s="941"/>
      <c r="V107" s="938"/>
      <c r="W107" s="938"/>
      <c r="X107" s="938"/>
      <c r="Y107" s="938"/>
      <c r="Z107" s="938"/>
      <c r="AA107" s="938"/>
      <c r="AB107" s="938"/>
      <c r="AC107" s="938"/>
      <c r="AD107" s="938"/>
      <c r="AE107" s="938"/>
      <c r="AF107" s="938"/>
      <c r="AG107" s="938"/>
      <c r="AH107" s="938"/>
      <c r="AI107" s="938"/>
      <c r="AJ107" s="938"/>
      <c r="AK107" s="938"/>
      <c r="AL107" s="938"/>
      <c r="AM107" s="938"/>
      <c r="AN107" s="938"/>
      <c r="AO107" s="938"/>
    </row>
    <row r="108" spans="1:41" s="890" customFormat="1" ht="30" customHeight="1" x14ac:dyDescent="0.3">
      <c r="A108" s="94">
        <v>94</v>
      </c>
      <c r="B108" s="304">
        <v>42534</v>
      </c>
      <c r="C108" s="310" t="s">
        <v>1079</v>
      </c>
      <c r="D108" s="234">
        <v>61</v>
      </c>
      <c r="E108" s="311" t="s">
        <v>68</v>
      </c>
      <c r="F108" s="777"/>
      <c r="G108" s="234">
        <v>1</v>
      </c>
      <c r="H108" s="544" t="s">
        <v>566</v>
      </c>
      <c r="I108" s="234"/>
      <c r="J108" s="555" t="s">
        <v>625</v>
      </c>
      <c r="K108" s="234" t="s">
        <v>1496</v>
      </c>
      <c r="L108" s="166">
        <v>6950.2</v>
      </c>
      <c r="M108" s="238">
        <v>3</v>
      </c>
      <c r="N108" s="166">
        <v>0</v>
      </c>
      <c r="O108" s="166">
        <v>0</v>
      </c>
      <c r="P108" s="308">
        <f t="shared" si="12"/>
        <v>7</v>
      </c>
      <c r="Q108" s="308">
        <f t="shared" si="13"/>
        <v>0</v>
      </c>
      <c r="R108" s="166">
        <v>6950.2</v>
      </c>
      <c r="S108" s="166">
        <f t="shared" si="9"/>
        <v>0</v>
      </c>
      <c r="T108" s="935">
        <v>617</v>
      </c>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row>
    <row r="109" spans="1:41" s="890" customFormat="1" ht="30" customHeight="1" x14ac:dyDescent="0.3">
      <c r="A109" s="94">
        <v>95</v>
      </c>
      <c r="B109" s="304">
        <v>43887</v>
      </c>
      <c r="C109" s="310"/>
      <c r="D109" s="234"/>
      <c r="E109" s="311" t="s">
        <v>381</v>
      </c>
      <c r="F109" s="777"/>
      <c r="G109" s="234">
        <v>1</v>
      </c>
      <c r="H109" s="544" t="s">
        <v>1443</v>
      </c>
      <c r="I109" s="234"/>
      <c r="J109" s="555"/>
      <c r="K109" s="234" t="s">
        <v>1486</v>
      </c>
      <c r="L109" s="166">
        <v>8024</v>
      </c>
      <c r="M109" s="238">
        <v>3</v>
      </c>
      <c r="N109" s="166">
        <f t="shared" ref="N109:N115" si="17">IF(M109=0,"N/A",+L109/M109)</f>
        <v>2674.6666666666665</v>
      </c>
      <c r="O109" s="166">
        <v>0</v>
      </c>
      <c r="P109" s="308">
        <f t="shared" si="12"/>
        <v>3</v>
      </c>
      <c r="Q109" s="308">
        <f t="shared" si="13"/>
        <v>4</v>
      </c>
      <c r="R109" s="166">
        <f t="shared" ref="R109:R115" si="18">IF(M109=0,"N/A",+N109*P109+O109*Q109)</f>
        <v>8024</v>
      </c>
      <c r="S109" s="166">
        <f t="shared" si="9"/>
        <v>0</v>
      </c>
      <c r="T109" s="935">
        <v>612</v>
      </c>
      <c r="U109" s="936"/>
      <c r="V109" s="936"/>
      <c r="W109" s="936"/>
      <c r="X109" s="936"/>
      <c r="Y109" s="936"/>
      <c r="Z109" s="936"/>
      <c r="AA109" s="936"/>
      <c r="AB109" s="936"/>
      <c r="AC109" s="936"/>
      <c r="AD109" s="936"/>
      <c r="AE109" s="936"/>
      <c r="AF109" s="936"/>
      <c r="AG109" s="936"/>
      <c r="AH109" s="936"/>
      <c r="AI109" s="936"/>
      <c r="AJ109" s="936"/>
      <c r="AK109" s="936"/>
      <c r="AL109" s="936"/>
      <c r="AM109" s="936"/>
      <c r="AN109" s="936"/>
      <c r="AO109" s="936"/>
    </row>
    <row r="110" spans="1:41" s="890" customFormat="1" ht="30" customHeight="1" x14ac:dyDescent="0.3">
      <c r="A110" s="94">
        <v>96</v>
      </c>
      <c r="B110" s="304">
        <v>43887</v>
      </c>
      <c r="C110" s="310"/>
      <c r="D110" s="234"/>
      <c r="E110" s="311" t="s">
        <v>381</v>
      </c>
      <c r="F110" s="777"/>
      <c r="G110" s="234">
        <v>1</v>
      </c>
      <c r="H110" s="544" t="s">
        <v>508</v>
      </c>
      <c r="I110" s="234"/>
      <c r="J110" s="555"/>
      <c r="K110" s="234" t="s">
        <v>1486</v>
      </c>
      <c r="L110" s="166">
        <v>6903</v>
      </c>
      <c r="M110" s="238">
        <v>3</v>
      </c>
      <c r="N110" s="166">
        <f t="shared" si="17"/>
        <v>2301</v>
      </c>
      <c r="O110" s="166">
        <v>0</v>
      </c>
      <c r="P110" s="308">
        <f t="shared" si="12"/>
        <v>3</v>
      </c>
      <c r="Q110" s="308">
        <f t="shared" si="13"/>
        <v>4</v>
      </c>
      <c r="R110" s="166">
        <f t="shared" si="18"/>
        <v>6903</v>
      </c>
      <c r="S110" s="166">
        <f t="shared" si="9"/>
        <v>0</v>
      </c>
      <c r="T110" s="935">
        <v>612</v>
      </c>
      <c r="U110" s="936"/>
      <c r="V110" s="936"/>
      <c r="W110" s="936"/>
      <c r="X110" s="936"/>
      <c r="Y110" s="936"/>
      <c r="Z110" s="936"/>
      <c r="AA110" s="936"/>
      <c r="AB110" s="936"/>
      <c r="AC110" s="936"/>
      <c r="AD110" s="936"/>
      <c r="AE110" s="936"/>
      <c r="AF110" s="936"/>
      <c r="AG110" s="936"/>
      <c r="AH110" s="936"/>
      <c r="AI110" s="936"/>
      <c r="AJ110" s="936"/>
      <c r="AK110" s="936"/>
      <c r="AL110" s="936"/>
      <c r="AM110" s="936"/>
      <c r="AN110" s="936"/>
      <c r="AO110" s="936"/>
    </row>
    <row r="111" spans="1:41" s="890" customFormat="1" ht="16.5" customHeight="1" x14ac:dyDescent="0.3">
      <c r="A111" s="94">
        <v>97</v>
      </c>
      <c r="B111" s="304">
        <v>42550</v>
      </c>
      <c r="C111" s="234">
        <v>9</v>
      </c>
      <c r="D111" s="234">
        <v>61</v>
      </c>
      <c r="E111" s="234" t="s">
        <v>25</v>
      </c>
      <c r="F111" s="305"/>
      <c r="G111" s="234">
        <v>1</v>
      </c>
      <c r="H111" s="303" t="s">
        <v>1497</v>
      </c>
      <c r="I111" s="305" t="s">
        <v>1498</v>
      </c>
      <c r="J111" s="555" t="s">
        <v>834</v>
      </c>
      <c r="K111" s="234" t="s">
        <v>1421</v>
      </c>
      <c r="L111" s="166">
        <v>4329.18</v>
      </c>
      <c r="M111" s="238">
        <v>10</v>
      </c>
      <c r="N111" s="166">
        <f t="shared" si="17"/>
        <v>432.91800000000001</v>
      </c>
      <c r="O111" s="166">
        <f t="shared" ref="O111:O115" si="19">IF(M111=0,"N/A",+N111/12)</f>
        <v>36.076500000000003</v>
      </c>
      <c r="P111" s="308">
        <f t="shared" si="12"/>
        <v>7</v>
      </c>
      <c r="Q111" s="308">
        <f t="shared" si="13"/>
        <v>0</v>
      </c>
      <c r="R111" s="166">
        <f t="shared" si="18"/>
        <v>3030.4259999999999</v>
      </c>
      <c r="S111" s="166">
        <f t="shared" si="9"/>
        <v>1298.7540000000004</v>
      </c>
      <c r="T111" s="935">
        <v>617</v>
      </c>
      <c r="U111" s="936" t="s">
        <v>835</v>
      </c>
      <c r="V111" s="936"/>
      <c r="W111" s="936"/>
      <c r="X111" s="936"/>
      <c r="Y111" s="936"/>
      <c r="Z111" s="936"/>
      <c r="AA111" s="936"/>
      <c r="AB111" s="936"/>
      <c r="AC111" s="936"/>
      <c r="AD111" s="936"/>
      <c r="AE111" s="936"/>
      <c r="AF111" s="936"/>
      <c r="AG111" s="936"/>
      <c r="AH111" s="936"/>
      <c r="AI111" s="936"/>
      <c r="AJ111" s="936"/>
      <c r="AK111" s="936"/>
      <c r="AL111" s="936"/>
      <c r="AM111" s="936"/>
      <c r="AN111" s="936"/>
      <c r="AO111" s="936"/>
    </row>
    <row r="112" spans="1:41" s="890" customFormat="1" ht="16.5" customHeight="1" x14ac:dyDescent="0.3">
      <c r="A112" s="94">
        <v>98</v>
      </c>
      <c r="B112" s="304">
        <v>42550</v>
      </c>
      <c r="C112" s="234">
        <v>6</v>
      </c>
      <c r="D112" s="234">
        <v>61</v>
      </c>
      <c r="E112" s="234" t="s">
        <v>25</v>
      </c>
      <c r="F112" s="234"/>
      <c r="G112" s="234">
        <v>2</v>
      </c>
      <c r="H112" s="303" t="s">
        <v>1499</v>
      </c>
      <c r="I112" s="234" t="s">
        <v>1498</v>
      </c>
      <c r="J112" s="555" t="s">
        <v>834</v>
      </c>
      <c r="K112" s="234" t="s">
        <v>1500</v>
      </c>
      <c r="L112" s="166">
        <v>8658.36</v>
      </c>
      <c r="M112" s="238">
        <v>10</v>
      </c>
      <c r="N112" s="166">
        <f t="shared" si="17"/>
        <v>865.83600000000001</v>
      </c>
      <c r="O112" s="166">
        <f t="shared" si="19"/>
        <v>72.153000000000006</v>
      </c>
      <c r="P112" s="308">
        <f t="shared" si="12"/>
        <v>7</v>
      </c>
      <c r="Q112" s="308">
        <f t="shared" si="13"/>
        <v>0</v>
      </c>
      <c r="R112" s="166">
        <f t="shared" si="18"/>
        <v>6060.8519999999999</v>
      </c>
      <c r="S112" s="166">
        <f t="shared" si="9"/>
        <v>2597.5080000000007</v>
      </c>
      <c r="T112" s="935">
        <v>617</v>
      </c>
      <c r="U112" s="936" t="s">
        <v>835</v>
      </c>
      <c r="V112" s="936"/>
      <c r="W112" s="936"/>
      <c r="X112" s="936"/>
      <c r="Y112" s="936"/>
      <c r="Z112" s="936"/>
      <c r="AA112" s="936"/>
      <c r="AB112" s="936"/>
      <c r="AC112" s="936"/>
      <c r="AD112" s="936"/>
      <c r="AE112" s="936"/>
      <c r="AF112" s="936"/>
      <c r="AG112" s="936"/>
      <c r="AH112" s="936"/>
      <c r="AI112" s="936"/>
      <c r="AJ112" s="936"/>
      <c r="AK112" s="936"/>
      <c r="AL112" s="936"/>
      <c r="AM112" s="936"/>
      <c r="AN112" s="936"/>
      <c r="AO112" s="936"/>
    </row>
    <row r="113" spans="1:41" s="890" customFormat="1" ht="16.5" customHeight="1" x14ac:dyDescent="0.3">
      <c r="A113" s="94">
        <v>99</v>
      </c>
      <c r="B113" s="304">
        <v>42654</v>
      </c>
      <c r="C113" s="779">
        <v>9</v>
      </c>
      <c r="D113" s="234">
        <v>61</v>
      </c>
      <c r="E113" s="234" t="s">
        <v>126</v>
      </c>
      <c r="F113" s="234" t="s">
        <v>1501</v>
      </c>
      <c r="G113" s="234">
        <v>5</v>
      </c>
      <c r="H113" s="303" t="s">
        <v>1502</v>
      </c>
      <c r="I113" s="234"/>
      <c r="J113" s="555" t="s">
        <v>1503</v>
      </c>
      <c r="K113" s="234" t="s">
        <v>1454</v>
      </c>
      <c r="L113" s="166">
        <v>50500</v>
      </c>
      <c r="M113" s="238">
        <v>5</v>
      </c>
      <c r="N113" s="166">
        <v>0</v>
      </c>
      <c r="O113" s="166">
        <v>0</v>
      </c>
      <c r="P113" s="308">
        <f t="shared" si="12"/>
        <v>6</v>
      </c>
      <c r="Q113" s="308">
        <f t="shared" si="13"/>
        <v>8</v>
      </c>
      <c r="R113" s="166">
        <v>50500</v>
      </c>
      <c r="S113" s="166">
        <f>IF(M113=0,"N/A",+L113-R113)</f>
        <v>0</v>
      </c>
      <c r="T113" s="933">
        <v>619</v>
      </c>
      <c r="U113" s="1729"/>
      <c r="V113" s="1729"/>
      <c r="W113" s="1729"/>
      <c r="X113" s="1729"/>
      <c r="Y113" s="1729"/>
      <c r="Z113" s="1729"/>
      <c r="AA113" s="1729"/>
      <c r="AB113" s="1729"/>
      <c r="AC113" s="1729"/>
      <c r="AD113" s="1729"/>
      <c r="AE113" s="1729"/>
      <c r="AF113" s="1729"/>
      <c r="AG113" s="1729"/>
      <c r="AH113" s="1729"/>
      <c r="AI113" s="1729"/>
      <c r="AJ113" s="1729"/>
      <c r="AK113" s="1729"/>
      <c r="AL113" s="1729"/>
      <c r="AM113" s="1729"/>
      <c r="AN113" s="1729"/>
      <c r="AO113" s="1729"/>
    </row>
    <row r="114" spans="1:41" s="890" customFormat="1" ht="16.5" customHeight="1" x14ac:dyDescent="0.3">
      <c r="A114" s="94">
        <v>100</v>
      </c>
      <c r="B114" s="304">
        <v>42658</v>
      </c>
      <c r="C114" s="234" t="s">
        <v>213</v>
      </c>
      <c r="D114" s="234">
        <v>61</v>
      </c>
      <c r="E114" s="234" t="s">
        <v>381</v>
      </c>
      <c r="F114" s="234"/>
      <c r="G114" s="234">
        <v>1</v>
      </c>
      <c r="H114" s="303" t="s">
        <v>1483</v>
      </c>
      <c r="I114" s="234"/>
      <c r="J114" s="555" t="s">
        <v>87</v>
      </c>
      <c r="K114" s="234" t="s">
        <v>1429</v>
      </c>
      <c r="L114" s="166">
        <v>33446.99</v>
      </c>
      <c r="M114" s="238">
        <v>10</v>
      </c>
      <c r="N114" s="166">
        <f t="shared" si="17"/>
        <v>3344.6989999999996</v>
      </c>
      <c r="O114" s="166">
        <f t="shared" si="19"/>
        <v>278.72491666666662</v>
      </c>
      <c r="P114" s="308">
        <f t="shared" si="12"/>
        <v>6</v>
      </c>
      <c r="Q114" s="308">
        <f t="shared" si="13"/>
        <v>8</v>
      </c>
      <c r="R114" s="166">
        <f t="shared" si="18"/>
        <v>22297.993333333328</v>
      </c>
      <c r="S114" s="166">
        <f t="shared" si="9"/>
        <v>11148.99666666667</v>
      </c>
      <c r="T114" s="937">
        <v>612</v>
      </c>
      <c r="U114" s="938"/>
      <c r="V114" s="938"/>
      <c r="W114" s="938"/>
      <c r="X114" s="938"/>
      <c r="Y114" s="938"/>
      <c r="Z114" s="938"/>
      <c r="AA114" s="938"/>
      <c r="AB114" s="938"/>
      <c r="AC114" s="938"/>
      <c r="AD114" s="938"/>
      <c r="AE114" s="938"/>
      <c r="AF114" s="938"/>
      <c r="AG114" s="938"/>
      <c r="AH114" s="938"/>
      <c r="AI114" s="938"/>
      <c r="AJ114" s="938"/>
      <c r="AK114" s="938"/>
      <c r="AL114" s="938"/>
      <c r="AM114" s="938"/>
      <c r="AN114" s="938"/>
      <c r="AO114" s="938"/>
    </row>
    <row r="115" spans="1:41" s="890" customFormat="1" ht="16.5" customHeight="1" x14ac:dyDescent="0.3">
      <c r="A115" s="94">
        <v>101</v>
      </c>
      <c r="B115" s="300">
        <v>43035</v>
      </c>
      <c r="C115" s="234">
        <v>9</v>
      </c>
      <c r="D115" s="234">
        <v>61</v>
      </c>
      <c r="E115" s="234" t="s">
        <v>68</v>
      </c>
      <c r="F115" s="305"/>
      <c r="G115" s="234">
        <v>1</v>
      </c>
      <c r="H115" s="778" t="s">
        <v>1504</v>
      </c>
      <c r="I115" s="305" t="s">
        <v>1505</v>
      </c>
      <c r="J115" s="555" t="s">
        <v>1506</v>
      </c>
      <c r="K115" s="234" t="s">
        <v>693</v>
      </c>
      <c r="L115" s="166">
        <v>9625</v>
      </c>
      <c r="M115" s="238">
        <v>10</v>
      </c>
      <c r="N115" s="166">
        <f t="shared" si="17"/>
        <v>962.5</v>
      </c>
      <c r="O115" s="166">
        <f t="shared" si="19"/>
        <v>80.208333333333329</v>
      </c>
      <c r="P115" s="308">
        <f t="shared" si="12"/>
        <v>5</v>
      </c>
      <c r="Q115" s="308">
        <f t="shared" si="13"/>
        <v>8</v>
      </c>
      <c r="R115" s="166">
        <f t="shared" si="18"/>
        <v>5454.166666666667</v>
      </c>
      <c r="S115" s="166">
        <f t="shared" si="9"/>
        <v>4170.833333333333</v>
      </c>
      <c r="T115" s="933">
        <v>617</v>
      </c>
      <c r="U115" s="934"/>
      <c r="V115" s="934"/>
      <c r="W115" s="934"/>
      <c r="X115" s="934"/>
      <c r="Y115" s="934"/>
      <c r="Z115" s="934"/>
      <c r="AA115" s="934"/>
      <c r="AB115" s="934"/>
      <c r="AC115" s="934"/>
      <c r="AD115" s="934"/>
      <c r="AE115" s="934"/>
      <c r="AF115" s="934"/>
      <c r="AG115" s="934"/>
      <c r="AH115" s="934"/>
      <c r="AI115" s="934"/>
      <c r="AJ115" s="934"/>
      <c r="AK115" s="934"/>
      <c r="AL115" s="934"/>
      <c r="AM115" s="934"/>
      <c r="AN115" s="934"/>
      <c r="AO115" s="934"/>
    </row>
    <row r="116" spans="1:41" s="890" customFormat="1" ht="16.5" customHeight="1" x14ac:dyDescent="0.3">
      <c r="A116" s="94">
        <v>102</v>
      </c>
      <c r="B116" s="300">
        <v>44791</v>
      </c>
      <c r="C116" s="234">
        <v>9</v>
      </c>
      <c r="D116" s="234">
        <v>61</v>
      </c>
      <c r="E116" s="234" t="s">
        <v>774</v>
      </c>
      <c r="F116" s="305"/>
      <c r="G116" s="234">
        <v>3</v>
      </c>
      <c r="H116" s="778" t="s">
        <v>1844</v>
      </c>
      <c r="I116" s="305"/>
      <c r="J116" s="555" t="s">
        <v>402</v>
      </c>
      <c r="K116" s="234" t="s">
        <v>1438</v>
      </c>
      <c r="L116" s="166">
        <v>17227.939999999999</v>
      </c>
      <c r="M116" s="238">
        <v>5</v>
      </c>
      <c r="N116" s="166">
        <f t="shared" ref="N116" si="20">IF(M116=0,"N/A",+L116/M116)</f>
        <v>3445.5879999999997</v>
      </c>
      <c r="O116" s="166">
        <f t="shared" ref="O116" si="21">IF(M116=0,"N/A",+N116/12)</f>
        <v>287.13233333333329</v>
      </c>
      <c r="P116" s="308">
        <f t="shared" ref="P116" si="22">+DATEDIF($B116,$U$13,"y")</f>
        <v>0</v>
      </c>
      <c r="Q116" s="308">
        <f t="shared" ref="Q116" si="23">+DATEDIF($B116,$U$13,"ym")</f>
        <v>10</v>
      </c>
      <c r="R116" s="166">
        <f t="shared" ref="R116" si="24">IF(M116=0,"N/A",+N116*P116+O116*Q116)</f>
        <v>2871.3233333333328</v>
      </c>
      <c r="S116" s="166">
        <f t="shared" ref="S116" si="25">IF(M116=0,"N/A",+L116-R116)</f>
        <v>14356.616666666665</v>
      </c>
      <c r="T116" s="933">
        <v>616</v>
      </c>
      <c r="U116" s="1078" t="s">
        <v>1843</v>
      </c>
      <c r="V116" s="1078">
        <v>9995</v>
      </c>
      <c r="W116" s="1078"/>
      <c r="X116" s="1078"/>
      <c r="Y116" s="1078"/>
      <c r="Z116" s="1078"/>
      <c r="AA116" s="1078"/>
      <c r="AB116" s="1078"/>
      <c r="AC116" s="1078"/>
      <c r="AD116" s="1078"/>
      <c r="AE116" s="1078"/>
      <c r="AF116" s="1078"/>
      <c r="AG116" s="1078"/>
      <c r="AH116" s="1078"/>
      <c r="AI116" s="1078"/>
      <c r="AJ116" s="1078"/>
      <c r="AK116" s="1078"/>
      <c r="AL116" s="1078"/>
      <c r="AM116" s="1078"/>
      <c r="AN116" s="1078"/>
      <c r="AO116" s="1078"/>
    </row>
    <row r="117" spans="1:41" ht="17.25" customHeight="1" x14ac:dyDescent="0.3">
      <c r="A117" s="73"/>
      <c r="B117" s="73"/>
      <c r="C117" s="73"/>
      <c r="D117" s="73"/>
      <c r="E117" s="73"/>
      <c r="F117" s="73"/>
      <c r="G117" s="73"/>
      <c r="H117" s="73"/>
      <c r="I117" s="73"/>
      <c r="J117" s="73"/>
      <c r="K117" s="73"/>
      <c r="L117" s="634">
        <f>SUM(L14:L116)</f>
        <v>2025333.8599999999</v>
      </c>
      <c r="M117" s="522"/>
      <c r="N117" s="634">
        <f>SUM(N14:N116)</f>
        <v>174824.56899999999</v>
      </c>
      <c r="O117" s="634">
        <f>SUM(O14:O116)</f>
        <v>9581.9306666666689</v>
      </c>
      <c r="P117" s="522"/>
      <c r="Q117" s="780"/>
      <c r="R117" s="634">
        <f>SUM(R14:R116)</f>
        <v>1886726.1216666668</v>
      </c>
      <c r="S117" s="634">
        <f>SUM(S14:S116)</f>
        <v>138607.73833333334</v>
      </c>
      <c r="T117" s="1"/>
      <c r="U117" s="1"/>
      <c r="V117" s="1"/>
      <c r="W117" s="1"/>
      <c r="X117" s="1"/>
      <c r="Y117" s="1"/>
      <c r="Z117" s="1"/>
      <c r="AA117" s="1"/>
      <c r="AB117" s="1"/>
      <c r="AC117" s="1"/>
      <c r="AD117" s="1"/>
      <c r="AE117" s="1"/>
      <c r="AF117" s="1"/>
      <c r="AG117" s="1"/>
      <c r="AH117" s="1"/>
      <c r="AI117" s="1"/>
      <c r="AJ117" s="1"/>
      <c r="AK117" s="1"/>
      <c r="AL117" s="1"/>
      <c r="AM117" s="1"/>
      <c r="AN117" s="1"/>
      <c r="AO117" s="1"/>
    </row>
    <row r="118" spans="1:41" ht="17.25" customHeight="1" x14ac:dyDescent="0.3">
      <c r="A118" s="699"/>
      <c r="B118" s="699"/>
      <c r="C118" s="699"/>
      <c r="D118" s="699"/>
      <c r="E118" s="699"/>
      <c r="F118" s="699"/>
      <c r="G118" s="699"/>
      <c r="H118" s="699"/>
      <c r="I118" s="699"/>
      <c r="J118" s="699"/>
      <c r="K118" s="699"/>
      <c r="L118" s="781"/>
      <c r="M118" s="782"/>
      <c r="N118" s="781"/>
      <c r="O118" s="781"/>
      <c r="P118" s="782"/>
      <c r="Q118" s="783"/>
      <c r="R118" s="781"/>
      <c r="S118" s="781"/>
      <c r="T118" s="774"/>
      <c r="U118" s="774"/>
      <c r="V118" s="774"/>
      <c r="W118" s="774"/>
      <c r="X118" s="774"/>
      <c r="Y118" s="774"/>
      <c r="Z118" s="774"/>
      <c r="AA118" s="774"/>
      <c r="AB118" s="774"/>
      <c r="AC118" s="774"/>
      <c r="AD118" s="774"/>
      <c r="AE118" s="774"/>
      <c r="AF118" s="774"/>
      <c r="AG118" s="774"/>
      <c r="AH118" s="774"/>
      <c r="AI118" s="774"/>
      <c r="AJ118" s="774"/>
      <c r="AK118" s="774"/>
      <c r="AL118" s="774"/>
      <c r="AM118" s="774"/>
      <c r="AN118" s="774"/>
      <c r="AO118" s="774"/>
    </row>
    <row r="119" spans="1:41" ht="16.5" customHeight="1" x14ac:dyDescent="0.3">
      <c r="A119" s="699"/>
      <c r="B119" s="699"/>
      <c r="C119" s="699"/>
      <c r="D119" s="699"/>
      <c r="E119" s="699"/>
      <c r="F119" s="699"/>
      <c r="G119" s="699"/>
      <c r="H119" s="699"/>
      <c r="I119" s="699"/>
      <c r="J119" s="699"/>
      <c r="K119" s="699"/>
      <c r="L119" s="781"/>
      <c r="M119" s="782"/>
      <c r="N119" s="781"/>
      <c r="O119" s="781"/>
      <c r="P119" s="782"/>
      <c r="Q119" s="783"/>
      <c r="R119" s="781"/>
      <c r="S119" s="781"/>
      <c r="T119" s="774"/>
      <c r="U119" s="774"/>
      <c r="V119" s="774"/>
      <c r="W119" s="774"/>
      <c r="X119" s="774"/>
      <c r="Y119" s="774"/>
      <c r="Z119" s="774"/>
      <c r="AA119" s="774"/>
      <c r="AB119" s="774"/>
      <c r="AC119" s="774"/>
      <c r="AD119" s="774"/>
      <c r="AE119" s="774"/>
      <c r="AF119" s="774"/>
      <c r="AG119" s="774"/>
      <c r="AH119" s="774"/>
      <c r="AI119" s="774"/>
      <c r="AJ119" s="774"/>
      <c r="AK119" s="774"/>
      <c r="AL119" s="774"/>
      <c r="AM119" s="774"/>
      <c r="AN119" s="774"/>
      <c r="AO119" s="774"/>
    </row>
    <row r="120" spans="1:41" ht="16.5" customHeight="1" x14ac:dyDescent="0.3">
      <c r="A120" s="774"/>
      <c r="B120" s="774"/>
      <c r="C120" s="774"/>
      <c r="D120" s="774"/>
      <c r="E120" s="774"/>
      <c r="F120" s="784"/>
      <c r="G120" s="785"/>
      <c r="H120" s="699"/>
      <c r="I120" s="785"/>
      <c r="J120" s="785"/>
      <c r="K120" s="774"/>
      <c r="L120" s="774"/>
      <c r="M120" s="774"/>
      <c r="N120" s="774"/>
      <c r="O120" s="774"/>
      <c r="P120" s="774"/>
      <c r="Q120" s="774"/>
      <c r="R120" s="774"/>
      <c r="S120" s="774"/>
      <c r="T120" s="774"/>
      <c r="U120" s="774"/>
      <c r="V120" s="774"/>
      <c r="W120" s="774"/>
      <c r="X120" s="774"/>
      <c r="Y120" s="774"/>
      <c r="Z120" s="774"/>
      <c r="AA120" s="774"/>
      <c r="AB120" s="774"/>
      <c r="AC120" s="774"/>
      <c r="AD120" s="774"/>
      <c r="AE120" s="774"/>
      <c r="AF120" s="774"/>
      <c r="AG120" s="774"/>
      <c r="AH120" s="774"/>
      <c r="AI120" s="774"/>
      <c r="AJ120" s="774"/>
      <c r="AK120" s="774"/>
      <c r="AL120" s="774"/>
      <c r="AM120" s="774"/>
      <c r="AN120" s="774"/>
      <c r="AO120" s="774"/>
    </row>
    <row r="121" spans="1:41" ht="15.75" customHeight="1" x14ac:dyDescent="0.2">
      <c r="A121" s="774"/>
      <c r="B121" s="774"/>
      <c r="C121" s="774"/>
      <c r="D121" s="774"/>
      <c r="E121" s="774"/>
      <c r="F121" s="774"/>
      <c r="G121" s="774"/>
      <c r="H121" s="774"/>
      <c r="I121" s="774"/>
      <c r="J121" s="774"/>
      <c r="K121" s="774"/>
      <c r="L121" s="774"/>
      <c r="M121" s="774"/>
      <c r="N121" s="774"/>
      <c r="O121" s="774"/>
      <c r="P121" s="774"/>
      <c r="Q121" s="774"/>
      <c r="R121" s="774"/>
      <c r="S121" s="774"/>
      <c r="T121" s="774"/>
      <c r="U121" s="774"/>
      <c r="V121" s="774"/>
      <c r="W121" s="774"/>
      <c r="X121" s="774"/>
      <c r="Y121" s="774"/>
      <c r="Z121" s="774"/>
      <c r="AA121" s="774"/>
      <c r="AB121" s="774"/>
      <c r="AC121" s="774"/>
      <c r="AD121" s="774"/>
      <c r="AE121" s="774"/>
      <c r="AF121" s="774"/>
      <c r="AG121" s="774"/>
      <c r="AH121" s="774"/>
      <c r="AI121" s="774"/>
      <c r="AJ121" s="774"/>
      <c r="AK121" s="774"/>
      <c r="AL121" s="774"/>
      <c r="AM121" s="774"/>
      <c r="AN121" s="774"/>
      <c r="AO121" s="774"/>
    </row>
    <row r="122" spans="1:41" ht="16.5" customHeight="1" x14ac:dyDescent="0.3">
      <c r="A122" s="73"/>
      <c r="B122" s="73"/>
      <c r="C122" s="73"/>
      <c r="D122" s="73"/>
      <c r="E122" s="73"/>
      <c r="F122" s="73"/>
      <c r="G122" s="73"/>
      <c r="H122" s="786"/>
      <c r="I122" s="73"/>
      <c r="J122" s="73"/>
      <c r="K122" s="509"/>
      <c r="L122" s="73"/>
      <c r="M122" s="73"/>
      <c r="N122" s="73"/>
      <c r="O122" s="604"/>
      <c r="P122" s="73"/>
      <c r="Q122" s="73"/>
      <c r="R122" s="73"/>
      <c r="S122" s="4"/>
      <c r="T122" s="1"/>
      <c r="U122" s="1"/>
      <c r="V122" s="1"/>
      <c r="W122" s="1"/>
      <c r="X122" s="1"/>
      <c r="Y122" s="1"/>
      <c r="Z122" s="1"/>
      <c r="AA122" s="1"/>
      <c r="AB122" s="1"/>
      <c r="AC122" s="1"/>
      <c r="AD122" s="1"/>
      <c r="AE122" s="1"/>
      <c r="AF122" s="1"/>
      <c r="AG122" s="1"/>
      <c r="AH122" s="1"/>
      <c r="AI122" s="1"/>
      <c r="AJ122" s="1"/>
      <c r="AK122" s="1"/>
      <c r="AL122" s="1"/>
      <c r="AM122" s="1"/>
      <c r="AN122" s="1"/>
      <c r="AO122" s="1"/>
    </row>
    <row r="123" spans="1:41" ht="31.5" customHeight="1" x14ac:dyDescent="0.3">
      <c r="A123" s="73"/>
      <c r="B123" s="73"/>
      <c r="C123" s="73"/>
      <c r="D123" s="73"/>
      <c r="E123" s="73"/>
      <c r="F123" s="73"/>
      <c r="G123" s="49" t="s">
        <v>90</v>
      </c>
      <c r="H123" s="50" t="s">
        <v>91</v>
      </c>
      <c r="I123" s="50" t="s">
        <v>92</v>
      </c>
      <c r="J123" s="49" t="s">
        <v>93</v>
      </c>
      <c r="K123" s="51" t="s">
        <v>94</v>
      </c>
      <c r="L123" s="51" t="s">
        <v>95</v>
      </c>
      <c r="M123" s="73"/>
      <c r="N123" s="73"/>
      <c r="O123" s="604"/>
      <c r="P123" s="73"/>
      <c r="Q123" s="73"/>
      <c r="R123" s="73"/>
      <c r="S123" s="4"/>
      <c r="T123" s="1"/>
      <c r="U123" s="1"/>
      <c r="V123" s="1"/>
      <c r="W123" s="1"/>
      <c r="X123" s="1"/>
      <c r="Y123" s="1"/>
      <c r="Z123" s="1"/>
      <c r="AA123" s="1"/>
      <c r="AB123" s="1"/>
      <c r="AC123" s="1"/>
      <c r="AD123" s="1"/>
      <c r="AE123" s="1"/>
      <c r="AF123" s="1"/>
      <c r="AG123" s="1"/>
      <c r="AH123" s="1"/>
      <c r="AI123" s="1"/>
      <c r="AJ123" s="1"/>
      <c r="AK123" s="1"/>
      <c r="AL123" s="1"/>
      <c r="AM123" s="1"/>
      <c r="AN123" s="1"/>
      <c r="AO123" s="1"/>
    </row>
    <row r="124" spans="1:41" ht="16.5" customHeight="1" x14ac:dyDescent="0.3">
      <c r="A124" s="73"/>
      <c r="B124" s="73"/>
      <c r="C124" s="73"/>
      <c r="D124" s="73"/>
      <c r="E124" s="73"/>
      <c r="F124" s="73"/>
      <c r="G124" s="53">
        <v>611</v>
      </c>
      <c r="H124" s="54" t="s">
        <v>96</v>
      </c>
      <c r="I124" s="55">
        <f t="shared" ref="I124:I133" si="26">+SUMIF($T$1:$T$571,G124,$L$1:$L$571)</f>
        <v>0</v>
      </c>
      <c r="J124" s="55">
        <f t="shared" ref="J124:J133" si="27">+SUMIF($T$1:$T$571,G124,$R$1:$R$571)</f>
        <v>0</v>
      </c>
      <c r="K124" s="55">
        <f t="shared" ref="K124:K133" si="28">+SUMIF($T$1:$T$571,G124,$O$1:$O$571)</f>
        <v>0</v>
      </c>
      <c r="L124" s="56">
        <f t="shared" ref="L124:L133" si="29">+I124-J124</f>
        <v>0</v>
      </c>
      <c r="M124" s="73"/>
      <c r="N124" s="73"/>
      <c r="O124" s="604"/>
      <c r="P124" s="73"/>
      <c r="Q124" s="73"/>
      <c r="R124" s="73"/>
      <c r="S124" s="4"/>
      <c r="T124" s="1"/>
      <c r="U124" s="1"/>
      <c r="V124" s="1"/>
      <c r="W124" s="1"/>
      <c r="X124" s="1"/>
      <c r="Y124" s="1"/>
      <c r="Z124" s="1"/>
      <c r="AA124" s="1"/>
      <c r="AB124" s="1"/>
      <c r="AC124" s="1"/>
      <c r="AD124" s="1"/>
      <c r="AE124" s="1"/>
      <c r="AF124" s="1"/>
      <c r="AG124" s="1"/>
      <c r="AH124" s="1"/>
      <c r="AI124" s="1"/>
      <c r="AJ124" s="1"/>
      <c r="AK124" s="1"/>
      <c r="AL124" s="1"/>
      <c r="AM124" s="1"/>
      <c r="AN124" s="1"/>
      <c r="AO124" s="1"/>
    </row>
    <row r="125" spans="1:41" ht="16.5" customHeight="1" x14ac:dyDescent="0.3">
      <c r="A125" s="73"/>
      <c r="B125" s="73"/>
      <c r="C125" s="73"/>
      <c r="D125" s="73"/>
      <c r="E125" s="73"/>
      <c r="F125" s="73"/>
      <c r="G125" s="53">
        <v>612</v>
      </c>
      <c r="H125" s="54" t="s">
        <v>97</v>
      </c>
      <c r="I125" s="55">
        <f t="shared" si="26"/>
        <v>276393.87999999995</v>
      </c>
      <c r="J125" s="55">
        <f t="shared" si="27"/>
        <v>233329.32866666664</v>
      </c>
      <c r="K125" s="55">
        <f t="shared" si="28"/>
        <v>937.70483333333323</v>
      </c>
      <c r="L125" s="56">
        <f t="shared" si="29"/>
        <v>43064.551333333307</v>
      </c>
      <c r="M125" s="73"/>
      <c r="N125" s="73"/>
      <c r="O125" s="604"/>
      <c r="P125" s="73"/>
      <c r="Q125" s="73"/>
      <c r="R125" s="73"/>
      <c r="S125" s="4"/>
      <c r="T125" s="1"/>
      <c r="U125" s="1"/>
      <c r="V125" s="1"/>
      <c r="W125" s="1"/>
      <c r="X125" s="1"/>
      <c r="Y125" s="1"/>
      <c r="Z125" s="1"/>
      <c r="AA125" s="1"/>
      <c r="AB125" s="1"/>
      <c r="AC125" s="1"/>
      <c r="AD125" s="1"/>
      <c r="AE125" s="1"/>
      <c r="AF125" s="1"/>
      <c r="AG125" s="1"/>
      <c r="AH125" s="1"/>
      <c r="AI125" s="1"/>
      <c r="AJ125" s="1"/>
      <c r="AK125" s="1"/>
      <c r="AL125" s="1"/>
      <c r="AM125" s="1"/>
      <c r="AN125" s="1"/>
      <c r="AO125" s="1"/>
    </row>
    <row r="126" spans="1:41" ht="16.5" customHeight="1" x14ac:dyDescent="0.3">
      <c r="A126" s="73"/>
      <c r="B126" s="73"/>
      <c r="C126" s="73"/>
      <c r="D126" s="73"/>
      <c r="E126" s="73"/>
      <c r="F126" s="73"/>
      <c r="G126" s="53">
        <v>613</v>
      </c>
      <c r="H126" s="54" t="s">
        <v>98</v>
      </c>
      <c r="I126" s="55">
        <f t="shared" si="26"/>
        <v>0</v>
      </c>
      <c r="J126" s="55">
        <f t="shared" si="27"/>
        <v>0</v>
      </c>
      <c r="K126" s="55">
        <f t="shared" si="28"/>
        <v>0</v>
      </c>
      <c r="L126" s="56">
        <f t="shared" si="29"/>
        <v>0</v>
      </c>
      <c r="M126" s="73"/>
      <c r="N126" s="73"/>
      <c r="O126" s="604"/>
      <c r="P126" s="73"/>
      <c r="Q126" s="73"/>
      <c r="R126" s="73"/>
      <c r="S126" s="4"/>
      <c r="T126" s="1"/>
      <c r="U126" s="1"/>
      <c r="V126" s="1"/>
      <c r="W126" s="1"/>
      <c r="X126" s="1"/>
      <c r="Y126" s="1"/>
      <c r="Z126" s="1"/>
      <c r="AA126" s="1"/>
      <c r="AB126" s="1"/>
      <c r="AC126" s="1"/>
      <c r="AD126" s="1"/>
      <c r="AE126" s="1"/>
      <c r="AF126" s="1"/>
      <c r="AG126" s="1"/>
      <c r="AH126" s="1"/>
      <c r="AI126" s="1"/>
      <c r="AJ126" s="1"/>
      <c r="AK126" s="1"/>
      <c r="AL126" s="1"/>
      <c r="AM126" s="1"/>
      <c r="AN126" s="1"/>
      <c r="AO126" s="1"/>
    </row>
    <row r="127" spans="1:41" ht="16.5" customHeight="1" x14ac:dyDescent="0.3">
      <c r="A127" s="73"/>
      <c r="B127" s="73"/>
      <c r="C127" s="73"/>
      <c r="D127" s="73"/>
      <c r="E127" s="73"/>
      <c r="F127" s="73"/>
      <c r="G127" s="53">
        <v>614</v>
      </c>
      <c r="H127" s="54" t="s">
        <v>99</v>
      </c>
      <c r="I127" s="55">
        <f t="shared" si="26"/>
        <v>71861.81</v>
      </c>
      <c r="J127" s="55">
        <f t="shared" si="27"/>
        <v>71861.81</v>
      </c>
      <c r="K127" s="55">
        <f t="shared" si="28"/>
        <v>0</v>
      </c>
      <c r="L127" s="56">
        <f t="shared" si="29"/>
        <v>0</v>
      </c>
      <c r="M127" s="73"/>
      <c r="N127" s="73"/>
      <c r="O127" s="604"/>
      <c r="P127" s="73"/>
      <c r="Q127" s="73"/>
      <c r="R127" s="73"/>
      <c r="S127" s="4"/>
      <c r="T127" s="1"/>
      <c r="U127" s="1"/>
      <c r="V127" s="1" t="s">
        <v>4</v>
      </c>
      <c r="W127" s="1"/>
      <c r="X127" s="1"/>
      <c r="Y127" s="1"/>
      <c r="Z127" s="1"/>
      <c r="AA127" s="1"/>
      <c r="AB127" s="1"/>
      <c r="AC127" s="1"/>
      <c r="AD127" s="1"/>
      <c r="AE127" s="1"/>
      <c r="AF127" s="1"/>
      <c r="AG127" s="1"/>
      <c r="AH127" s="1"/>
      <c r="AI127" s="1"/>
      <c r="AJ127" s="1"/>
      <c r="AK127" s="1"/>
      <c r="AL127" s="1"/>
      <c r="AM127" s="1"/>
      <c r="AN127" s="1"/>
      <c r="AO127" s="1"/>
    </row>
    <row r="128" spans="1:41" ht="16.5" customHeight="1" x14ac:dyDescent="0.3">
      <c r="A128" s="73"/>
      <c r="B128" s="73"/>
      <c r="C128" s="73"/>
      <c r="D128" s="73"/>
      <c r="E128" s="73"/>
      <c r="F128" s="73"/>
      <c r="G128" s="53">
        <v>615</v>
      </c>
      <c r="H128" s="54" t="s">
        <v>100</v>
      </c>
      <c r="I128" s="55">
        <f t="shared" si="26"/>
        <v>0</v>
      </c>
      <c r="J128" s="55">
        <f t="shared" si="27"/>
        <v>0</v>
      </c>
      <c r="K128" s="55">
        <f t="shared" si="28"/>
        <v>0</v>
      </c>
      <c r="L128" s="56">
        <f t="shared" si="29"/>
        <v>0</v>
      </c>
      <c r="M128" s="73"/>
      <c r="N128" s="73"/>
      <c r="O128" s="73"/>
      <c r="P128" s="73"/>
      <c r="Q128" s="73"/>
      <c r="R128" s="73"/>
      <c r="S128" s="73"/>
      <c r="T128" s="73"/>
      <c r="U128" s="73"/>
      <c r="V128" s="73"/>
      <c r="W128" s="73"/>
      <c r="X128" s="1"/>
      <c r="Y128" s="1"/>
      <c r="Z128" s="1"/>
      <c r="AA128" s="1"/>
      <c r="AB128" s="1"/>
      <c r="AC128" s="1"/>
      <c r="AD128" s="1"/>
      <c r="AE128" s="1"/>
      <c r="AF128" s="1"/>
      <c r="AG128" s="1"/>
      <c r="AH128" s="1"/>
      <c r="AI128" s="1"/>
      <c r="AJ128" s="1"/>
      <c r="AK128" s="1"/>
      <c r="AL128" s="1"/>
      <c r="AM128" s="1"/>
      <c r="AN128" s="1"/>
      <c r="AO128" s="1"/>
    </row>
    <row r="129" spans="1:41" ht="16.5" customHeight="1" x14ac:dyDescent="0.3">
      <c r="A129" s="73"/>
      <c r="B129" s="73"/>
      <c r="C129" s="73"/>
      <c r="D129" s="73"/>
      <c r="E129" s="73"/>
      <c r="F129" s="73"/>
      <c r="G129" s="53">
        <v>616</v>
      </c>
      <c r="H129" s="54" t="s">
        <v>101</v>
      </c>
      <c r="I129" s="55">
        <f t="shared" si="26"/>
        <v>17227.939999999999</v>
      </c>
      <c r="J129" s="55">
        <f t="shared" si="27"/>
        <v>2871.3233333333328</v>
      </c>
      <c r="K129" s="55">
        <f t="shared" si="28"/>
        <v>287.13233333333329</v>
      </c>
      <c r="L129" s="56">
        <f t="shared" si="29"/>
        <v>14356.616666666665</v>
      </c>
      <c r="M129" s="73"/>
      <c r="N129" s="73"/>
      <c r="O129" s="73"/>
      <c r="P129" s="73"/>
      <c r="Q129" s="73"/>
      <c r="R129" s="73"/>
      <c r="S129" s="73"/>
      <c r="T129" s="73"/>
      <c r="U129" s="73"/>
      <c r="V129" s="73"/>
      <c r="W129" s="73"/>
      <c r="X129" s="1"/>
      <c r="Y129" s="1"/>
      <c r="Z129" s="1"/>
      <c r="AA129" s="1"/>
      <c r="AB129" s="1"/>
      <c r="AC129" s="1"/>
      <c r="AD129" s="1"/>
      <c r="AE129" s="1"/>
      <c r="AF129" s="1"/>
      <c r="AG129" s="1"/>
      <c r="AH129" s="1"/>
      <c r="AI129" s="1"/>
      <c r="AJ129" s="1"/>
      <c r="AK129" s="1"/>
      <c r="AL129" s="1"/>
      <c r="AM129" s="1"/>
      <c r="AN129" s="1"/>
      <c r="AO129" s="1"/>
    </row>
    <row r="130" spans="1:41" ht="16.5" customHeight="1" x14ac:dyDescent="0.3">
      <c r="A130" s="73"/>
      <c r="B130" s="73"/>
      <c r="C130" s="73"/>
      <c r="D130" s="73"/>
      <c r="E130" s="73"/>
      <c r="F130" s="73"/>
      <c r="G130" s="53">
        <v>617</v>
      </c>
      <c r="H130" s="54" t="s">
        <v>102</v>
      </c>
      <c r="I130" s="55">
        <f t="shared" si="26"/>
        <v>1367965.1099999999</v>
      </c>
      <c r="J130" s="55">
        <f t="shared" si="27"/>
        <v>1286778.5396666666</v>
      </c>
      <c r="K130" s="55">
        <f t="shared" si="28"/>
        <v>8357.093499999999</v>
      </c>
      <c r="L130" s="56">
        <f t="shared" si="29"/>
        <v>81186.57033333322</v>
      </c>
      <c r="M130" s="73"/>
      <c r="N130" s="73"/>
      <c r="O130" s="73"/>
      <c r="P130" s="73"/>
      <c r="Q130" s="73"/>
      <c r="R130" s="73"/>
      <c r="S130" s="73"/>
      <c r="T130" s="73"/>
      <c r="U130" s="73"/>
      <c r="V130" s="73"/>
      <c r="W130" s="73"/>
      <c r="X130" s="1"/>
      <c r="Y130" s="1"/>
      <c r="Z130" s="1"/>
      <c r="AA130" s="1"/>
      <c r="AB130" s="1"/>
      <c r="AC130" s="1"/>
      <c r="AD130" s="1"/>
      <c r="AE130" s="1"/>
      <c r="AF130" s="1"/>
      <c r="AG130" s="1"/>
      <c r="AH130" s="1"/>
      <c r="AI130" s="1"/>
      <c r="AJ130" s="1"/>
      <c r="AK130" s="1"/>
      <c r="AL130" s="1"/>
      <c r="AM130" s="1"/>
      <c r="AN130" s="1"/>
      <c r="AO130" s="1"/>
    </row>
    <row r="131" spans="1:41" ht="16.5" customHeight="1" x14ac:dyDescent="0.3">
      <c r="A131" s="73"/>
      <c r="B131" s="73"/>
      <c r="C131" s="73"/>
      <c r="D131" s="73"/>
      <c r="E131" s="73"/>
      <c r="F131" s="73"/>
      <c r="G131" s="53">
        <v>618</v>
      </c>
      <c r="H131" s="64" t="s">
        <v>103</v>
      </c>
      <c r="I131" s="55">
        <f t="shared" si="26"/>
        <v>0</v>
      </c>
      <c r="J131" s="55">
        <f t="shared" si="27"/>
        <v>0</v>
      </c>
      <c r="K131" s="55">
        <f t="shared" si="28"/>
        <v>0</v>
      </c>
      <c r="L131" s="56">
        <f t="shared" si="29"/>
        <v>0</v>
      </c>
      <c r="M131" s="73"/>
      <c r="N131" s="73"/>
      <c r="O131" s="73"/>
      <c r="P131" s="73"/>
      <c r="Q131" s="73"/>
      <c r="R131" s="73"/>
      <c r="S131" s="73"/>
      <c r="T131" s="73"/>
      <c r="U131" s="73"/>
      <c r="V131" s="73"/>
      <c r="W131" s="73"/>
      <c r="X131" s="1"/>
      <c r="Y131" s="1"/>
      <c r="Z131" s="1"/>
      <c r="AA131" s="1"/>
      <c r="AB131" s="1"/>
      <c r="AC131" s="1"/>
      <c r="AD131" s="1"/>
      <c r="AE131" s="1"/>
      <c r="AF131" s="1"/>
      <c r="AG131" s="1"/>
      <c r="AH131" s="1"/>
      <c r="AI131" s="1"/>
      <c r="AJ131" s="1"/>
      <c r="AK131" s="1"/>
      <c r="AL131" s="1"/>
      <c r="AM131" s="1"/>
      <c r="AN131" s="1"/>
      <c r="AO131" s="1"/>
    </row>
    <row r="132" spans="1:41" ht="15.75" customHeight="1" x14ac:dyDescent="0.3">
      <c r="A132" s="73"/>
      <c r="B132" s="73"/>
      <c r="C132" s="73"/>
      <c r="D132" s="213"/>
      <c r="E132" s="73"/>
      <c r="F132" s="73"/>
      <c r="G132" s="53">
        <v>619</v>
      </c>
      <c r="H132" s="54" t="s">
        <v>104</v>
      </c>
      <c r="I132" s="55">
        <f t="shared" si="26"/>
        <v>291885.12</v>
      </c>
      <c r="J132" s="55">
        <f t="shared" si="27"/>
        <v>291885.12</v>
      </c>
      <c r="K132" s="55">
        <f t="shared" si="28"/>
        <v>0</v>
      </c>
      <c r="L132" s="56">
        <f t="shared" si="29"/>
        <v>0</v>
      </c>
      <c r="M132" s="73"/>
      <c r="N132" s="73"/>
      <c r="O132" s="73"/>
      <c r="P132" s="73"/>
      <c r="Q132" s="73"/>
      <c r="R132" s="73"/>
      <c r="S132" s="73"/>
      <c r="T132" s="73"/>
      <c r="U132" s="73"/>
      <c r="V132" s="73"/>
      <c r="W132" s="73"/>
      <c r="X132" s="1"/>
      <c r="Y132" s="1"/>
      <c r="Z132" s="1"/>
      <c r="AA132" s="1"/>
      <c r="AB132" s="1"/>
      <c r="AC132" s="1"/>
      <c r="AD132" s="1"/>
      <c r="AE132" s="1"/>
      <c r="AF132" s="1"/>
      <c r="AG132" s="1"/>
      <c r="AH132" s="1"/>
      <c r="AI132" s="1"/>
      <c r="AJ132" s="1"/>
      <c r="AK132" s="1"/>
      <c r="AL132" s="1"/>
      <c r="AM132" s="1"/>
      <c r="AN132" s="1"/>
      <c r="AO132" s="1"/>
    </row>
    <row r="133" spans="1:41" ht="15.75" customHeight="1" x14ac:dyDescent="0.3">
      <c r="A133" s="73"/>
      <c r="B133" s="73"/>
      <c r="C133" s="73"/>
      <c r="D133" s="213"/>
      <c r="E133" s="73"/>
      <c r="F133" s="73"/>
      <c r="G133" s="53">
        <v>694</v>
      </c>
      <c r="H133" s="54" t="s">
        <v>105</v>
      </c>
      <c r="I133" s="55">
        <f t="shared" si="26"/>
        <v>0</v>
      </c>
      <c r="J133" s="55">
        <f t="shared" si="27"/>
        <v>0</v>
      </c>
      <c r="K133" s="55">
        <f t="shared" si="28"/>
        <v>0</v>
      </c>
      <c r="L133" s="56">
        <f t="shared" si="29"/>
        <v>0</v>
      </c>
      <c r="M133" s="73"/>
      <c r="N133" s="73"/>
      <c r="O133" s="73"/>
      <c r="P133" s="73"/>
      <c r="Q133" s="73"/>
      <c r="R133" s="73"/>
      <c r="S133" s="73"/>
      <c r="T133" s="73"/>
      <c r="U133" s="73"/>
      <c r="V133" s="73"/>
      <c r="W133" s="73"/>
      <c r="X133" s="1"/>
      <c r="Y133" s="1"/>
      <c r="Z133" s="1"/>
      <c r="AA133" s="1"/>
      <c r="AB133" s="1"/>
      <c r="AC133" s="1"/>
      <c r="AD133" s="1"/>
      <c r="AE133" s="1"/>
      <c r="AF133" s="1"/>
      <c r="AG133" s="1"/>
      <c r="AH133" s="1"/>
      <c r="AI133" s="1"/>
      <c r="AJ133" s="1"/>
      <c r="AK133" s="1"/>
      <c r="AL133" s="1"/>
      <c r="AM133" s="1"/>
      <c r="AN133" s="1"/>
      <c r="AO133" s="1"/>
    </row>
    <row r="134" spans="1:41" ht="15.75" customHeight="1" x14ac:dyDescent="0.3">
      <c r="A134" s="73"/>
      <c r="B134" s="73"/>
      <c r="C134" s="73"/>
      <c r="D134" s="213"/>
      <c r="E134" s="73"/>
      <c r="F134" s="73"/>
      <c r="G134" s="65"/>
      <c r="H134" s="66" t="s">
        <v>124</v>
      </c>
      <c r="I134" s="527">
        <f t="shared" ref="I134:L134" si="30">SUM(I124:I133)</f>
        <v>2025333.8599999999</v>
      </c>
      <c r="J134" s="527">
        <f t="shared" si="30"/>
        <v>1886726.1216666666</v>
      </c>
      <c r="K134" s="527">
        <f t="shared" si="30"/>
        <v>9581.9306666666653</v>
      </c>
      <c r="L134" s="527">
        <f t="shared" si="30"/>
        <v>138607.7383333332</v>
      </c>
      <c r="M134" s="73"/>
      <c r="N134" s="73"/>
      <c r="O134" s="73"/>
      <c r="P134" s="73"/>
      <c r="Q134" s="73"/>
      <c r="R134" s="73"/>
      <c r="S134" s="73"/>
      <c r="T134" s="73"/>
      <c r="U134" s="73"/>
      <c r="V134" s="73"/>
      <c r="W134" s="73"/>
      <c r="X134" s="1"/>
      <c r="Y134" s="1"/>
      <c r="Z134" s="1"/>
      <c r="AA134" s="1"/>
      <c r="AB134" s="1"/>
      <c r="AC134" s="1"/>
      <c r="AD134" s="1"/>
      <c r="AE134" s="1"/>
      <c r="AF134" s="1"/>
      <c r="AG134" s="1"/>
      <c r="AH134" s="1"/>
      <c r="AI134" s="1"/>
      <c r="AJ134" s="1"/>
      <c r="AK134" s="1"/>
      <c r="AL134" s="1"/>
      <c r="AM134" s="1"/>
      <c r="AN134" s="1"/>
      <c r="AO134" s="1"/>
    </row>
    <row r="135" spans="1:41" ht="15.75" customHeight="1" x14ac:dyDescent="0.3">
      <c r="A135" s="73"/>
      <c r="B135" s="73"/>
      <c r="C135" s="73"/>
      <c r="D135" s="213"/>
      <c r="E135" s="73"/>
      <c r="F135" s="73"/>
      <c r="G135" s="114"/>
      <c r="H135" s="73"/>
      <c r="I135" s="71">
        <f>+I134-L117</f>
        <v>0</v>
      </c>
      <c r="J135" s="71">
        <f>+J134-R117</f>
        <v>0</v>
      </c>
      <c r="K135" s="71">
        <f>+K134-O117</f>
        <v>0</v>
      </c>
      <c r="L135" s="71">
        <f>+L134-S117</f>
        <v>0</v>
      </c>
      <c r="M135" s="73"/>
      <c r="N135" s="73"/>
      <c r="O135" s="73"/>
      <c r="P135" s="73"/>
      <c r="Q135" s="73"/>
      <c r="R135" s="73"/>
      <c r="S135" s="73"/>
      <c r="T135" s="73"/>
      <c r="U135" s="73"/>
      <c r="V135" s="73"/>
      <c r="W135" s="73"/>
      <c r="X135" s="1"/>
      <c r="Y135" s="1"/>
      <c r="Z135" s="1"/>
      <c r="AA135" s="1"/>
      <c r="AB135" s="1"/>
      <c r="AC135" s="1"/>
      <c r="AD135" s="1"/>
      <c r="AE135" s="1"/>
      <c r="AF135" s="1"/>
      <c r="AG135" s="1"/>
      <c r="AH135" s="1"/>
      <c r="AI135" s="1"/>
      <c r="AJ135" s="1"/>
      <c r="AK135" s="1"/>
      <c r="AL135" s="1"/>
      <c r="AM135" s="1"/>
      <c r="AN135" s="1"/>
      <c r="AO135" s="1"/>
    </row>
    <row r="136" spans="1:41" ht="16.5" customHeight="1" x14ac:dyDescent="0.3">
      <c r="A136" s="73"/>
      <c r="B136" s="73"/>
      <c r="C136" s="73"/>
      <c r="D136" s="213"/>
      <c r="E136" s="73"/>
      <c r="F136" s="73"/>
      <c r="G136" s="73"/>
      <c r="H136" s="73"/>
      <c r="I136" s="73"/>
      <c r="J136" s="73"/>
      <c r="K136" s="73"/>
      <c r="L136" s="73"/>
      <c r="M136" s="73"/>
      <c r="N136" s="73"/>
      <c r="O136" s="73"/>
      <c r="P136" s="73"/>
      <c r="Q136" s="73"/>
      <c r="R136" s="73"/>
      <c r="S136" s="73"/>
      <c r="T136" s="73"/>
      <c r="U136" s="73"/>
      <c r="V136" s="73"/>
      <c r="W136" s="73"/>
      <c r="AD136" s="1"/>
      <c r="AE136" s="1"/>
      <c r="AF136" s="1"/>
      <c r="AG136" s="1"/>
      <c r="AH136" s="1"/>
      <c r="AI136" s="1"/>
      <c r="AJ136" s="1"/>
      <c r="AK136" s="1"/>
      <c r="AL136" s="1"/>
      <c r="AM136" s="1"/>
      <c r="AN136" s="1"/>
      <c r="AO136" s="1"/>
    </row>
    <row r="137" spans="1:41" ht="16.5" customHeight="1" x14ac:dyDescent="0.3">
      <c r="A137" s="4"/>
      <c r="B137" s="73"/>
      <c r="C137" s="73"/>
      <c r="D137" s="73"/>
      <c r="E137" s="73"/>
      <c r="F137" s="73"/>
      <c r="G137" s="73"/>
      <c r="H137" s="786"/>
      <c r="I137" s="73"/>
      <c r="J137" s="73"/>
      <c r="K137" s="73"/>
      <c r="L137" s="73"/>
      <c r="M137" s="73"/>
      <c r="N137" s="73"/>
      <c r="O137" s="71"/>
      <c r="P137" s="73"/>
      <c r="Q137" s="73"/>
      <c r="R137" s="73"/>
      <c r="S137" s="73"/>
      <c r="T137" s="1"/>
      <c r="U137" s="1"/>
      <c r="V137" s="1"/>
      <c r="W137" s="1"/>
      <c r="AD137" s="1"/>
      <c r="AE137" s="1"/>
      <c r="AF137" s="1"/>
      <c r="AG137" s="1"/>
      <c r="AH137" s="1"/>
      <c r="AI137" s="1"/>
      <c r="AJ137" s="1"/>
      <c r="AK137" s="1"/>
      <c r="AL137" s="1"/>
      <c r="AM137" s="1"/>
      <c r="AN137" s="1"/>
      <c r="AO137" s="1"/>
    </row>
    <row r="138" spans="1:41" ht="16.5" customHeight="1" x14ac:dyDescent="0.3">
      <c r="A138" s="4"/>
      <c r="B138" s="73"/>
      <c r="C138" s="73"/>
      <c r="D138" s="73"/>
      <c r="E138" s="73"/>
      <c r="F138" s="73"/>
      <c r="G138" s="73"/>
      <c r="H138" s="786"/>
      <c r="I138" s="73"/>
      <c r="J138" s="73"/>
      <c r="K138" s="73"/>
      <c r="L138" s="73"/>
      <c r="M138" s="73"/>
      <c r="N138" s="73"/>
      <c r="O138" s="73"/>
      <c r="P138" s="73"/>
      <c r="Q138" s="73"/>
      <c r="R138" s="73"/>
      <c r="S138" s="73"/>
      <c r="T138" s="1"/>
      <c r="U138" s="1"/>
      <c r="AD138" s="1"/>
      <c r="AE138" s="1"/>
      <c r="AF138" s="1"/>
      <c r="AG138" s="1"/>
      <c r="AH138" s="1"/>
      <c r="AI138" s="1"/>
      <c r="AJ138" s="1"/>
      <c r="AK138" s="1"/>
      <c r="AL138" s="1"/>
      <c r="AM138" s="1"/>
      <c r="AN138" s="1"/>
      <c r="AO138" s="1"/>
    </row>
    <row r="139" spans="1:41" ht="15.75" hidden="1" customHeight="1" x14ac:dyDescent="0.2">
      <c r="A139" s="4"/>
      <c r="B139" s="77"/>
      <c r="C139" s="77"/>
      <c r="D139" s="77"/>
      <c r="E139" s="77"/>
      <c r="F139" s="77"/>
      <c r="G139" s="77"/>
      <c r="H139" s="4"/>
      <c r="I139" s="77"/>
      <c r="J139" s="77"/>
      <c r="K139" s="77"/>
      <c r="L139" s="77"/>
      <c r="M139" s="77"/>
      <c r="N139" s="4"/>
      <c r="O139" s="4"/>
      <c r="P139" s="77"/>
      <c r="Q139" s="77"/>
      <c r="R139" s="77"/>
      <c r="S139" s="77"/>
      <c r="T139" s="1"/>
      <c r="U139" s="1"/>
      <c r="AD139" s="1"/>
      <c r="AE139" s="1"/>
      <c r="AF139" s="1"/>
      <c r="AG139" s="1"/>
      <c r="AH139" s="1"/>
      <c r="AI139" s="1"/>
      <c r="AJ139" s="1"/>
      <c r="AK139" s="1"/>
      <c r="AL139" s="1"/>
      <c r="AM139" s="1"/>
      <c r="AN139" s="1"/>
      <c r="AO139" s="1"/>
    </row>
    <row r="140" spans="1:41" ht="16.5" hidden="1" customHeight="1" x14ac:dyDescent="0.3">
      <c r="A140" s="4"/>
      <c r="B140" s="1756" t="s">
        <v>106</v>
      </c>
      <c r="C140" s="1749"/>
      <c r="D140" s="1749"/>
      <c r="E140" s="1749"/>
      <c r="F140" s="1749"/>
      <c r="G140" s="1749"/>
      <c r="H140" s="114"/>
      <c r="I140" s="1756" t="s">
        <v>107</v>
      </c>
      <c r="J140" s="1749"/>
      <c r="K140" s="1749"/>
      <c r="L140" s="1749"/>
      <c r="M140" s="1749"/>
      <c r="N140" s="73"/>
      <c r="O140" s="215"/>
      <c r="P140" s="1756" t="s">
        <v>108</v>
      </c>
      <c r="Q140" s="1749"/>
      <c r="R140" s="1749"/>
      <c r="S140" s="1749"/>
      <c r="T140" s="1"/>
      <c r="U140" s="1"/>
      <c r="AD140" s="1"/>
      <c r="AE140" s="1"/>
      <c r="AF140" s="1"/>
      <c r="AG140" s="1"/>
      <c r="AH140" s="1"/>
      <c r="AI140" s="1"/>
      <c r="AJ140" s="1"/>
      <c r="AK140" s="1"/>
      <c r="AL140" s="1"/>
      <c r="AM140" s="1"/>
      <c r="AN140" s="1"/>
      <c r="AO140" s="1"/>
    </row>
    <row r="141" spans="1:41" ht="15.75" hidden="1" customHeight="1" x14ac:dyDescent="0.2">
      <c r="A141" s="1"/>
      <c r="B141" s="1"/>
      <c r="C141" s="1"/>
      <c r="D141" s="1"/>
      <c r="E141" s="1"/>
      <c r="F141" s="1"/>
      <c r="G141" s="1"/>
      <c r="H141" s="764"/>
      <c r="I141" s="1"/>
      <c r="J141" s="1"/>
      <c r="K141" s="1"/>
      <c r="L141" s="1"/>
      <c r="M141" s="1"/>
      <c r="N141" s="1"/>
      <c r="O141" s="1"/>
      <c r="P141" s="1"/>
      <c r="Q141" s="1"/>
      <c r="R141" s="1"/>
      <c r="S141" s="1"/>
      <c r="T141" s="1"/>
      <c r="U141" s="1"/>
      <c r="AD141" s="1"/>
      <c r="AE141" s="1"/>
      <c r="AF141" s="1"/>
      <c r="AG141" s="1"/>
      <c r="AH141" s="1"/>
      <c r="AI141" s="1"/>
      <c r="AJ141" s="1"/>
      <c r="AK141" s="1"/>
      <c r="AL141" s="1"/>
      <c r="AM141" s="1"/>
      <c r="AN141" s="1"/>
      <c r="AO141" s="1"/>
    </row>
    <row r="142" spans="1:41" ht="15.75" customHeight="1" x14ac:dyDescent="0.2">
      <c r="A142" s="1"/>
      <c r="B142" s="1"/>
      <c r="C142" s="1"/>
      <c r="D142" s="1"/>
      <c r="E142" s="1"/>
      <c r="F142" s="1"/>
      <c r="G142" s="1"/>
      <c r="H142" s="764"/>
      <c r="I142" s="1"/>
      <c r="J142" s="1"/>
      <c r="K142" s="1"/>
      <c r="L142" s="1"/>
      <c r="M142" s="1"/>
      <c r="N142" s="1"/>
      <c r="O142" s="1"/>
      <c r="P142" s="1"/>
      <c r="Q142" s="1"/>
      <c r="R142" s="1"/>
      <c r="S142" s="1"/>
      <c r="T142" s="1"/>
      <c r="U142" s="1"/>
      <c r="AD142" s="1"/>
      <c r="AE142" s="1"/>
      <c r="AF142" s="1"/>
      <c r="AG142" s="1"/>
      <c r="AH142" s="1"/>
      <c r="AI142" s="1"/>
      <c r="AJ142" s="1"/>
      <c r="AK142" s="1"/>
      <c r="AL142" s="1"/>
      <c r="AM142" s="1"/>
      <c r="AN142" s="1"/>
      <c r="AO142" s="1"/>
    </row>
    <row r="143" spans="1:41" ht="15.75" customHeight="1" x14ac:dyDescent="0.2">
      <c r="A143" s="1"/>
      <c r="B143" s="1"/>
      <c r="C143" s="1"/>
      <c r="D143" s="1"/>
      <c r="E143" s="1"/>
      <c r="F143" s="1"/>
      <c r="G143" s="1"/>
      <c r="H143" s="764"/>
      <c r="I143" s="1"/>
      <c r="J143" s="1"/>
      <c r="K143" s="1"/>
      <c r="L143" s="1"/>
      <c r="M143" s="1"/>
      <c r="N143" s="1"/>
      <c r="O143" s="1"/>
      <c r="P143" s="1"/>
      <c r="Q143" s="1"/>
      <c r="R143" s="1"/>
      <c r="S143" s="1"/>
      <c r="T143" s="1"/>
      <c r="U143" s="1"/>
      <c r="AD143" s="1"/>
      <c r="AE143" s="1"/>
      <c r="AF143" s="1"/>
      <c r="AG143" s="1"/>
      <c r="AH143" s="1"/>
      <c r="AI143" s="1"/>
      <c r="AJ143" s="1"/>
      <c r="AK143" s="1"/>
      <c r="AL143" s="1"/>
      <c r="AM143" s="1"/>
      <c r="AN143" s="1"/>
      <c r="AO143" s="1"/>
    </row>
    <row r="144" spans="1:41" ht="15.75" customHeight="1" x14ac:dyDescent="0.2">
      <c r="A144" s="1"/>
      <c r="B144" s="1"/>
      <c r="C144" s="1"/>
      <c r="D144" s="1"/>
      <c r="E144" s="1"/>
      <c r="F144" s="1"/>
      <c r="G144" s="1"/>
      <c r="H144" s="764"/>
      <c r="I144" s="1"/>
      <c r="J144" s="1"/>
      <c r="K144" s="1"/>
      <c r="L144" s="1"/>
      <c r="M144" s="1"/>
      <c r="N144" s="1"/>
      <c r="O144" s="1"/>
      <c r="P144" s="1"/>
      <c r="Q144" s="1"/>
      <c r="R144" s="1"/>
      <c r="S144" s="1"/>
      <c r="T144" s="1"/>
      <c r="U144" s="1"/>
      <c r="AD144" s="1"/>
      <c r="AE144" s="1"/>
      <c r="AF144" s="1"/>
      <c r="AG144" s="1"/>
      <c r="AH144" s="1"/>
      <c r="AI144" s="1"/>
      <c r="AJ144" s="1"/>
      <c r="AK144" s="1"/>
      <c r="AL144" s="1"/>
      <c r="AM144" s="1"/>
      <c r="AN144" s="1"/>
      <c r="AO144" s="1"/>
    </row>
    <row r="145" spans="1:41" ht="15.75" customHeight="1" x14ac:dyDescent="0.2">
      <c r="A145" s="1"/>
      <c r="B145" s="1"/>
      <c r="C145" s="1"/>
      <c r="D145" s="1"/>
      <c r="E145" s="1"/>
      <c r="F145" s="1"/>
      <c r="G145" s="1"/>
      <c r="H145" s="764"/>
      <c r="I145" s="1"/>
      <c r="J145" s="1"/>
      <c r="K145" s="1"/>
      <c r="L145" s="1"/>
      <c r="M145" s="1"/>
      <c r="N145" s="1"/>
      <c r="O145" s="1"/>
      <c r="P145" s="1"/>
      <c r="Q145" s="1"/>
      <c r="R145" s="1"/>
      <c r="S145" s="1"/>
      <c r="T145" s="1"/>
      <c r="U145" s="1"/>
      <c r="AD145" s="1"/>
      <c r="AE145" s="1"/>
      <c r="AF145" s="1"/>
      <c r="AG145" s="1"/>
      <c r="AH145" s="1"/>
      <c r="AI145" s="1"/>
      <c r="AJ145" s="1"/>
      <c r="AK145" s="1"/>
      <c r="AL145" s="1"/>
      <c r="AM145" s="1"/>
      <c r="AN145" s="1"/>
      <c r="AO145" s="1"/>
    </row>
    <row r="146" spans="1:41" ht="15.75" customHeight="1" x14ac:dyDescent="0.2">
      <c r="A146" s="1"/>
      <c r="B146" s="1"/>
      <c r="C146" s="1"/>
      <c r="D146" s="1"/>
      <c r="E146" s="1"/>
      <c r="F146" s="1"/>
      <c r="G146" s="1"/>
      <c r="H146" s="1"/>
      <c r="I146" s="1"/>
      <c r="J146" s="1"/>
      <c r="K146" s="1"/>
      <c r="L146" s="1"/>
      <c r="M146" s="1"/>
      <c r="N146" s="1"/>
      <c r="O146" s="1"/>
      <c r="P146" s="1"/>
      <c r="Q146" s="1"/>
      <c r="R146" s="1"/>
      <c r="S146" s="1"/>
      <c r="T146" s="1"/>
      <c r="U146" s="1"/>
      <c r="AD146" s="1"/>
      <c r="AE146" s="1"/>
      <c r="AF146" s="1"/>
      <c r="AG146" s="1"/>
      <c r="AH146" s="1"/>
      <c r="AI146" s="1"/>
      <c r="AJ146" s="1"/>
      <c r="AK146" s="1"/>
      <c r="AL146" s="1"/>
      <c r="AM146" s="1"/>
      <c r="AN146" s="1"/>
      <c r="AO146" s="1"/>
    </row>
    <row r="147" spans="1:41" ht="15.75" customHeight="1" x14ac:dyDescent="0.2">
      <c r="A147" s="1"/>
      <c r="B147" s="1"/>
      <c r="C147" s="1"/>
      <c r="D147" s="1"/>
      <c r="E147" s="1"/>
      <c r="F147" s="1"/>
      <c r="G147" s="1"/>
      <c r="H147" s="1"/>
      <c r="I147" s="1"/>
      <c r="J147" s="1"/>
      <c r="K147" s="1"/>
      <c r="L147" s="1"/>
      <c r="M147" s="1"/>
      <c r="N147" s="1"/>
      <c r="O147" s="1"/>
      <c r="P147" s="1"/>
      <c r="Q147" s="1"/>
      <c r="R147" s="1"/>
      <c r="S147" s="1"/>
      <c r="T147" s="1"/>
      <c r="U147" s="1"/>
      <c r="AD147" s="1"/>
      <c r="AE147" s="1"/>
      <c r="AF147" s="1"/>
      <c r="AG147" s="1"/>
      <c r="AH147" s="1"/>
      <c r="AI147" s="1"/>
      <c r="AJ147" s="1"/>
      <c r="AK147" s="1"/>
      <c r="AL147" s="1"/>
      <c r="AM147" s="1"/>
      <c r="AN147" s="1"/>
      <c r="AO147" s="1"/>
    </row>
    <row r="148" spans="1:41" ht="15.75" customHeight="1" x14ac:dyDescent="0.2">
      <c r="A148" s="1"/>
      <c r="B148" s="1"/>
      <c r="C148" s="1"/>
      <c r="D148" s="1"/>
      <c r="E148" s="1"/>
      <c r="F148" s="1"/>
      <c r="G148" s="1"/>
      <c r="H148" s="1"/>
      <c r="I148" s="1"/>
      <c r="J148" s="1"/>
      <c r="K148" s="1"/>
      <c r="L148" s="1"/>
      <c r="M148" s="1"/>
      <c r="N148" s="1"/>
      <c r="O148" s="1"/>
      <c r="P148" s="1"/>
      <c r="Q148" s="1"/>
      <c r="R148" s="1"/>
      <c r="S148" s="1"/>
      <c r="T148" s="1"/>
      <c r="U148" s="1"/>
      <c r="AD148" s="1"/>
      <c r="AE148" s="1"/>
      <c r="AF148" s="1"/>
      <c r="AG148" s="1"/>
      <c r="AH148" s="1"/>
      <c r="AI148" s="1"/>
      <c r="AJ148" s="1"/>
      <c r="AK148" s="1"/>
      <c r="AL148" s="1"/>
      <c r="AM148" s="1"/>
      <c r="AN148" s="1"/>
      <c r="AO148" s="1"/>
    </row>
    <row r="149" spans="1:41" ht="15.75" customHeight="1" x14ac:dyDescent="0.2">
      <c r="A149" s="1"/>
      <c r="B149" s="1"/>
      <c r="C149" s="1"/>
      <c r="D149" s="1"/>
      <c r="E149" s="1"/>
      <c r="F149" s="1"/>
      <c r="G149" s="1"/>
      <c r="H149" s="1"/>
      <c r="I149" s="1"/>
      <c r="J149" s="1"/>
      <c r="K149" s="1"/>
      <c r="L149" s="1"/>
      <c r="M149" s="1"/>
      <c r="N149" s="1"/>
      <c r="O149" s="1"/>
      <c r="P149" s="1"/>
      <c r="Q149" s="1"/>
      <c r="R149" s="1"/>
      <c r="S149" s="1"/>
      <c r="T149" s="1"/>
      <c r="U149" s="1"/>
      <c r="AD149" s="1"/>
      <c r="AE149" s="1"/>
      <c r="AF149" s="1"/>
      <c r="AG149" s="1"/>
      <c r="AH149" s="1"/>
      <c r="AI149" s="1"/>
      <c r="AJ149" s="1"/>
      <c r="AK149" s="1"/>
      <c r="AL149" s="1"/>
      <c r="AM149" s="1"/>
      <c r="AN149" s="1"/>
      <c r="AO149" s="1"/>
    </row>
    <row r="150" spans="1:41" ht="15.75" customHeight="1" x14ac:dyDescent="0.2">
      <c r="A150" s="1"/>
      <c r="B150" s="1"/>
      <c r="C150" s="1"/>
      <c r="D150" s="1"/>
      <c r="E150" s="1"/>
      <c r="F150" s="1"/>
      <c r="G150" s="1"/>
      <c r="H150" s="1"/>
      <c r="I150" s="1"/>
      <c r="J150" s="1"/>
      <c r="K150" s="1"/>
      <c r="L150" s="1"/>
      <c r="M150" s="1"/>
      <c r="N150" s="1"/>
      <c r="O150" s="1"/>
      <c r="P150" s="1"/>
      <c r="Q150" s="1"/>
      <c r="R150" s="1"/>
      <c r="S150" s="1"/>
      <c r="T150" s="1"/>
      <c r="U150" s="1"/>
      <c r="AD150" s="1"/>
      <c r="AE150" s="1"/>
      <c r="AF150" s="1"/>
      <c r="AG150" s="1"/>
      <c r="AH150" s="1"/>
      <c r="AI150" s="1"/>
      <c r="AJ150" s="1"/>
      <c r="AK150" s="1"/>
      <c r="AL150" s="1"/>
      <c r="AM150" s="1"/>
      <c r="AN150" s="1"/>
      <c r="AO150" s="1"/>
    </row>
    <row r="151" spans="1:41" ht="15.75" customHeight="1" x14ac:dyDescent="0.2">
      <c r="A151" s="1"/>
      <c r="B151" s="1"/>
      <c r="C151" s="1"/>
      <c r="D151" s="1"/>
      <c r="E151" s="1"/>
      <c r="F151" s="1"/>
      <c r="G151" s="1"/>
      <c r="H151" s="1"/>
      <c r="I151" s="1"/>
      <c r="J151" s="1"/>
      <c r="K151" s="1"/>
      <c r="L151" s="1"/>
      <c r="M151" s="1"/>
      <c r="N151" s="1"/>
      <c r="O151" s="1"/>
      <c r="P151" s="1"/>
      <c r="Q151" s="1"/>
      <c r="R151" s="1"/>
      <c r="S151" s="1"/>
      <c r="T151" s="1"/>
      <c r="U151" s="1"/>
      <c r="AD151" s="1"/>
      <c r="AE151" s="1"/>
      <c r="AF151" s="1"/>
      <c r="AG151" s="1"/>
      <c r="AH151" s="1"/>
      <c r="AI151" s="1"/>
      <c r="AJ151" s="1"/>
      <c r="AK151" s="1"/>
      <c r="AL151" s="1"/>
      <c r="AM151" s="1"/>
      <c r="AN151" s="1"/>
      <c r="AO151" s="1"/>
    </row>
    <row r="152" spans="1:41" ht="15.75" customHeight="1" x14ac:dyDescent="0.2">
      <c r="A152" s="1"/>
      <c r="B152" s="1"/>
      <c r="C152" s="1"/>
      <c r="D152" s="1"/>
      <c r="E152" s="1"/>
      <c r="F152" s="1"/>
      <c r="G152" s="1"/>
      <c r="H152" s="1"/>
      <c r="I152" s="1"/>
      <c r="J152" s="1"/>
      <c r="K152" s="1"/>
      <c r="L152" s="1"/>
      <c r="M152" s="1"/>
      <c r="N152" s="1"/>
      <c r="O152" s="1"/>
      <c r="P152" s="1"/>
      <c r="Q152" s="1"/>
      <c r="R152" s="1"/>
      <c r="S152" s="1"/>
      <c r="T152" s="1"/>
      <c r="U152" s="1"/>
      <c r="AD152" s="1"/>
      <c r="AE152" s="1"/>
      <c r="AF152" s="1"/>
      <c r="AG152" s="1"/>
      <c r="AH152" s="1"/>
      <c r="AI152" s="1"/>
      <c r="AJ152" s="1"/>
      <c r="AK152" s="1"/>
      <c r="AL152" s="1"/>
      <c r="AM152" s="1"/>
      <c r="AN152" s="1"/>
      <c r="AO152" s="1"/>
    </row>
    <row r="153" spans="1:41" ht="15.75" customHeight="1" x14ac:dyDescent="0.2">
      <c r="A153" s="1"/>
      <c r="B153" s="1"/>
      <c r="C153" s="1"/>
      <c r="D153" s="1"/>
      <c r="E153" s="1"/>
      <c r="F153" s="1"/>
      <c r="G153" s="1"/>
      <c r="H153" s="1"/>
      <c r="I153" s="1"/>
      <c r="J153" s="1"/>
      <c r="K153" s="1"/>
      <c r="L153" s="1"/>
      <c r="M153" s="1"/>
      <c r="N153" s="1"/>
      <c r="O153" s="1"/>
      <c r="P153" s="1"/>
      <c r="Q153" s="1"/>
      <c r="R153" s="1"/>
      <c r="S153" s="1"/>
      <c r="T153" s="1"/>
      <c r="U153" s="1"/>
      <c r="AD153" s="1"/>
      <c r="AE153" s="1"/>
      <c r="AF153" s="1"/>
      <c r="AG153" s="1"/>
      <c r="AH153" s="1"/>
      <c r="AI153" s="1"/>
      <c r="AJ153" s="1"/>
      <c r="AK153" s="1"/>
      <c r="AL153" s="1"/>
      <c r="AM153" s="1"/>
      <c r="AN153" s="1"/>
      <c r="AO153" s="1"/>
    </row>
    <row r="154" spans="1:41" ht="15.75" customHeight="1" x14ac:dyDescent="0.2">
      <c r="A154" s="1"/>
      <c r="B154" s="1"/>
      <c r="C154" s="1"/>
      <c r="D154" s="1"/>
      <c r="E154" s="1"/>
      <c r="F154" s="1"/>
      <c r="G154" s="1"/>
      <c r="H154" s="1"/>
      <c r="I154" s="1"/>
      <c r="J154" s="1"/>
      <c r="K154" s="1"/>
      <c r="L154" s="1"/>
      <c r="M154" s="1"/>
      <c r="N154" s="1"/>
      <c r="O154" s="1"/>
      <c r="P154" s="1"/>
      <c r="Q154" s="1"/>
      <c r="R154" s="1"/>
      <c r="S154" s="1"/>
      <c r="T154" s="1"/>
      <c r="U154" s="1"/>
      <c r="AD154" s="1"/>
      <c r="AE154" s="1"/>
      <c r="AF154" s="1"/>
      <c r="AG154" s="1"/>
      <c r="AH154" s="1"/>
      <c r="AI154" s="1"/>
      <c r="AJ154" s="1"/>
      <c r="AK154" s="1"/>
      <c r="AL154" s="1"/>
      <c r="AM154" s="1"/>
      <c r="AN154" s="1"/>
      <c r="AO154" s="1"/>
    </row>
    <row r="155" spans="1:41" ht="15.75" customHeight="1" x14ac:dyDescent="0.2">
      <c r="A155" s="1"/>
      <c r="B155" s="1"/>
      <c r="C155" s="1"/>
      <c r="D155" s="1"/>
      <c r="E155" s="1"/>
      <c r="F155" s="1"/>
      <c r="G155" s="1"/>
      <c r="H155" s="1"/>
      <c r="I155" s="1"/>
      <c r="J155" s="1"/>
      <c r="K155" s="1"/>
      <c r="L155" s="1"/>
      <c r="M155" s="1"/>
      <c r="N155" s="1"/>
      <c r="O155" s="1"/>
      <c r="P155" s="1"/>
      <c r="Q155" s="1"/>
      <c r="R155" s="1"/>
      <c r="S155" s="1"/>
      <c r="T155" s="1"/>
      <c r="U155" s="1"/>
      <c r="AD155" s="1"/>
      <c r="AE155" s="1"/>
      <c r="AF155" s="1"/>
      <c r="AG155" s="1"/>
      <c r="AH155" s="1"/>
      <c r="AI155" s="1"/>
      <c r="AJ155" s="1"/>
      <c r="AK155" s="1"/>
      <c r="AL155" s="1"/>
      <c r="AM155" s="1"/>
      <c r="AN155" s="1"/>
      <c r="AO155" s="1"/>
    </row>
    <row r="156" spans="1:41" ht="15.75" customHeight="1" x14ac:dyDescent="0.2">
      <c r="A156" s="1"/>
      <c r="B156" s="1"/>
      <c r="C156" s="1"/>
      <c r="D156" s="1"/>
      <c r="E156" s="1"/>
      <c r="F156" s="1"/>
      <c r="G156" s="1"/>
      <c r="H156" s="1"/>
      <c r="I156" s="1"/>
      <c r="J156" s="1"/>
      <c r="K156" s="1"/>
      <c r="L156" s="1"/>
      <c r="M156" s="1"/>
      <c r="N156" s="1"/>
      <c r="O156" s="1"/>
      <c r="P156" s="1"/>
      <c r="Q156" s="1"/>
      <c r="R156" s="1"/>
      <c r="S156" s="1"/>
      <c r="T156" s="1"/>
      <c r="U156" s="1"/>
      <c r="AD156" s="1"/>
      <c r="AE156" s="1"/>
      <c r="AF156" s="1"/>
      <c r="AG156" s="1"/>
      <c r="AH156" s="1"/>
      <c r="AI156" s="1"/>
      <c r="AJ156" s="1"/>
      <c r="AK156" s="1"/>
      <c r="AL156" s="1"/>
      <c r="AM156" s="1"/>
      <c r="AN156" s="1"/>
      <c r="AO156" s="1"/>
    </row>
    <row r="157" spans="1:41" ht="15.75" customHeight="1" x14ac:dyDescent="0.2">
      <c r="A157" s="1"/>
      <c r="B157" s="1"/>
      <c r="C157" s="1"/>
      <c r="D157" s="1"/>
      <c r="E157" s="1"/>
      <c r="F157" s="1"/>
      <c r="G157" s="1"/>
      <c r="H157" s="1"/>
      <c r="I157" s="1"/>
      <c r="J157" s="1"/>
      <c r="K157" s="1"/>
      <c r="L157" s="1"/>
      <c r="M157" s="1"/>
      <c r="N157" s="1"/>
      <c r="O157" s="1"/>
      <c r="P157" s="1"/>
      <c r="Q157" s="1"/>
      <c r="R157" s="1"/>
      <c r="S157" s="1"/>
      <c r="T157" s="1"/>
      <c r="U157" s="1"/>
      <c r="AD157" s="1"/>
      <c r="AE157" s="1"/>
      <c r="AF157" s="1"/>
      <c r="AG157" s="1"/>
      <c r="AH157" s="1"/>
      <c r="AI157" s="1"/>
      <c r="AJ157" s="1"/>
      <c r="AK157" s="1"/>
      <c r="AL157" s="1"/>
      <c r="AM157" s="1"/>
      <c r="AN157" s="1"/>
      <c r="AO157" s="1"/>
    </row>
    <row r="158" spans="1:41" ht="15.75" customHeight="1" x14ac:dyDescent="0.2">
      <c r="A158" s="1"/>
      <c r="B158" s="1"/>
      <c r="C158" s="1"/>
      <c r="D158" s="1"/>
      <c r="E158" s="1"/>
      <c r="F158" s="1"/>
      <c r="G158" s="1"/>
      <c r="H158" s="1"/>
      <c r="I158" s="1"/>
      <c r="J158" s="1"/>
      <c r="K158" s="1"/>
      <c r="L158" s="1"/>
      <c r="M158" s="1"/>
      <c r="N158" s="1"/>
      <c r="O158" s="1"/>
      <c r="P158" s="1"/>
      <c r="Q158" s="1"/>
      <c r="R158" s="1"/>
      <c r="S158" s="1"/>
      <c r="T158" s="1"/>
      <c r="U158" s="1"/>
      <c r="AD158" s="1"/>
      <c r="AE158" s="1"/>
      <c r="AF158" s="1"/>
      <c r="AG158" s="1"/>
      <c r="AH158" s="1"/>
      <c r="AI158" s="1"/>
      <c r="AJ158" s="1"/>
      <c r="AK158" s="1"/>
      <c r="AL158" s="1"/>
      <c r="AM158" s="1"/>
      <c r="AN158" s="1"/>
      <c r="AO158" s="1"/>
    </row>
    <row r="159" spans="1:41" ht="15.75" customHeight="1" x14ac:dyDescent="0.2">
      <c r="A159" s="1"/>
      <c r="B159" s="1"/>
      <c r="C159" s="1"/>
      <c r="D159" s="1"/>
      <c r="E159" s="1"/>
      <c r="F159" s="1"/>
      <c r="G159" s="1"/>
      <c r="H159" s="764"/>
      <c r="I159" s="1"/>
      <c r="J159" s="1"/>
      <c r="K159" s="1"/>
      <c r="L159" s="1"/>
      <c r="M159" s="1"/>
      <c r="N159" s="1"/>
      <c r="O159" s="1"/>
      <c r="P159" s="1"/>
      <c r="Q159" s="1"/>
      <c r="R159" s="1"/>
      <c r="S159" s="1"/>
      <c r="T159" s="1"/>
      <c r="U159" s="1"/>
      <c r="AD159" s="1"/>
      <c r="AE159" s="1"/>
      <c r="AF159" s="1"/>
      <c r="AG159" s="1"/>
      <c r="AH159" s="1"/>
      <c r="AI159" s="1"/>
      <c r="AJ159" s="1"/>
      <c r="AK159" s="1"/>
      <c r="AL159" s="1"/>
      <c r="AM159" s="1"/>
      <c r="AN159" s="1"/>
      <c r="AO159" s="1"/>
    </row>
    <row r="160" spans="1:41" ht="15.75" customHeight="1" x14ac:dyDescent="0.2">
      <c r="A160" s="1"/>
      <c r="B160" s="1"/>
      <c r="C160" s="1"/>
      <c r="D160" s="1"/>
      <c r="E160" s="1"/>
      <c r="F160" s="1"/>
      <c r="G160" s="1"/>
      <c r="H160" s="764"/>
      <c r="I160" s="1"/>
      <c r="J160" s="1"/>
      <c r="K160" s="1"/>
      <c r="L160" s="1"/>
      <c r="M160" s="1"/>
      <c r="N160" s="1"/>
      <c r="O160" s="1"/>
      <c r="P160" s="1"/>
      <c r="Q160" s="1"/>
      <c r="R160" s="1"/>
      <c r="S160" s="1"/>
      <c r="T160" s="1"/>
      <c r="U160" s="1"/>
      <c r="AD160" s="1"/>
      <c r="AE160" s="1"/>
      <c r="AF160" s="1"/>
      <c r="AG160" s="1"/>
      <c r="AH160" s="1"/>
      <c r="AI160" s="1"/>
      <c r="AJ160" s="1"/>
      <c r="AK160" s="1"/>
      <c r="AL160" s="1"/>
      <c r="AM160" s="1"/>
      <c r="AN160" s="1"/>
      <c r="AO160" s="1"/>
    </row>
    <row r="161" spans="1:41" ht="15.75" customHeight="1" x14ac:dyDescent="0.2">
      <c r="A161" s="1"/>
      <c r="B161" s="1"/>
      <c r="C161" s="1"/>
      <c r="D161" s="1"/>
      <c r="E161" s="1"/>
      <c r="F161" s="1"/>
      <c r="G161" s="1"/>
      <c r="H161" s="764"/>
      <c r="I161" s="1"/>
      <c r="J161" s="1"/>
      <c r="K161" s="1"/>
      <c r="L161" s="1"/>
      <c r="M161" s="1"/>
      <c r="N161" s="1"/>
      <c r="O161" s="1"/>
      <c r="P161" s="1"/>
      <c r="Q161" s="1"/>
      <c r="R161" s="1"/>
      <c r="S161" s="1"/>
      <c r="T161" s="1"/>
      <c r="U161" s="1"/>
      <c r="AD161" s="1"/>
      <c r="AE161" s="1"/>
      <c r="AF161" s="1"/>
      <c r="AG161" s="1"/>
      <c r="AH161" s="1"/>
      <c r="AI161" s="1"/>
      <c r="AJ161" s="1"/>
      <c r="AK161" s="1"/>
      <c r="AL161" s="1"/>
      <c r="AM161" s="1"/>
      <c r="AN161" s="1"/>
      <c r="AO161" s="1"/>
    </row>
    <row r="162" spans="1:41" ht="15.75" customHeight="1" x14ac:dyDescent="0.2">
      <c r="A162" s="1"/>
      <c r="B162" s="1"/>
      <c r="C162" s="1"/>
      <c r="D162" s="1"/>
      <c r="E162" s="1"/>
      <c r="F162" s="1"/>
      <c r="G162" s="1"/>
      <c r="H162" s="764"/>
      <c r="I162" s="1"/>
      <c r="J162" s="1"/>
      <c r="K162" s="1"/>
      <c r="L162" s="1"/>
      <c r="M162" s="1"/>
      <c r="N162" s="1"/>
      <c r="O162" s="1"/>
      <c r="P162" s="1"/>
      <c r="Q162" s="1"/>
      <c r="R162" s="1"/>
      <c r="S162" s="1"/>
      <c r="T162" s="1"/>
      <c r="U162" s="1"/>
      <c r="AD162" s="1"/>
      <c r="AE162" s="1"/>
      <c r="AF162" s="1"/>
      <c r="AG162" s="1"/>
      <c r="AH162" s="1"/>
      <c r="AI162" s="1"/>
      <c r="AJ162" s="1"/>
      <c r="AK162" s="1"/>
      <c r="AL162" s="1"/>
      <c r="AM162" s="1"/>
      <c r="AN162" s="1"/>
      <c r="AO162" s="1"/>
    </row>
    <row r="163" spans="1:41" ht="15.75" customHeight="1" x14ac:dyDescent="0.2">
      <c r="A163" s="1"/>
      <c r="B163" s="1"/>
      <c r="C163" s="1"/>
      <c r="D163" s="1"/>
      <c r="E163" s="1"/>
      <c r="F163" s="1"/>
      <c r="G163" s="1"/>
      <c r="H163" s="764"/>
      <c r="I163" s="1"/>
      <c r="J163" s="1"/>
      <c r="K163" s="1"/>
      <c r="L163" s="1"/>
      <c r="M163" s="1"/>
      <c r="N163" s="1"/>
      <c r="O163" s="1"/>
      <c r="P163" s="1"/>
      <c r="Q163" s="1"/>
      <c r="R163" s="1"/>
      <c r="S163" s="1"/>
      <c r="T163" s="1"/>
      <c r="U163" s="1"/>
      <c r="AD163" s="1"/>
      <c r="AE163" s="1"/>
      <c r="AF163" s="1"/>
      <c r="AG163" s="1"/>
      <c r="AH163" s="1"/>
      <c r="AI163" s="1"/>
      <c r="AJ163" s="1"/>
      <c r="AK163" s="1"/>
      <c r="AL163" s="1"/>
      <c r="AM163" s="1"/>
      <c r="AN163" s="1"/>
      <c r="AO163" s="1"/>
    </row>
    <row r="164" spans="1:41" ht="15.75" customHeight="1" x14ac:dyDescent="0.2">
      <c r="A164" s="1"/>
      <c r="B164" s="1"/>
      <c r="C164" s="1"/>
      <c r="D164" s="1"/>
      <c r="E164" s="1"/>
      <c r="F164" s="1"/>
      <c r="G164" s="1"/>
      <c r="H164" s="764"/>
      <c r="I164" s="1"/>
      <c r="J164" s="1"/>
      <c r="K164" s="1"/>
      <c r="L164" s="1"/>
      <c r="M164" s="1"/>
      <c r="N164" s="1"/>
      <c r="O164" s="1"/>
      <c r="P164" s="1"/>
      <c r="Q164" s="1"/>
      <c r="R164" s="1"/>
      <c r="S164" s="1"/>
      <c r="T164" s="1"/>
      <c r="U164" s="1"/>
      <c r="AD164" s="1"/>
      <c r="AE164" s="1"/>
      <c r="AF164" s="1"/>
      <c r="AG164" s="1"/>
      <c r="AH164" s="1"/>
      <c r="AI164" s="1"/>
      <c r="AJ164" s="1"/>
      <c r="AK164" s="1"/>
      <c r="AL164" s="1"/>
      <c r="AM164" s="1"/>
      <c r="AN164" s="1"/>
      <c r="AO164" s="1"/>
    </row>
    <row r="165" spans="1:41" ht="15.75" customHeight="1" x14ac:dyDescent="0.2">
      <c r="A165" s="1"/>
      <c r="B165" s="1"/>
      <c r="C165" s="1"/>
      <c r="D165" s="1"/>
      <c r="E165" s="1"/>
      <c r="F165" s="1"/>
      <c r="G165" s="1"/>
      <c r="H165" s="764"/>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row>
    <row r="166" spans="1:41" ht="15.75" customHeight="1" x14ac:dyDescent="0.2">
      <c r="A166" s="1"/>
      <c r="B166" s="1"/>
      <c r="C166" s="1"/>
      <c r="D166" s="1"/>
      <c r="E166" s="1"/>
      <c r="F166" s="1"/>
      <c r="G166" s="1"/>
      <c r="H166" s="764"/>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row>
    <row r="167" spans="1:41" ht="15.75" customHeight="1" x14ac:dyDescent="0.2">
      <c r="A167" s="1"/>
      <c r="B167" s="1"/>
      <c r="C167" s="1"/>
      <c r="D167" s="1"/>
      <c r="E167" s="1"/>
      <c r="F167" s="1"/>
      <c r="G167" s="1"/>
      <c r="H167" s="764"/>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row>
    <row r="168" spans="1:41" ht="15.75" customHeight="1" x14ac:dyDescent="0.2">
      <c r="A168" s="1"/>
      <c r="B168" s="1"/>
      <c r="C168" s="1"/>
      <c r="D168" s="1"/>
      <c r="E168" s="1"/>
      <c r="F168" s="1"/>
      <c r="G168" s="1"/>
      <c r="H168" s="764"/>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row>
    <row r="169" spans="1:41" ht="15.75" customHeight="1" x14ac:dyDescent="0.2">
      <c r="A169" s="1"/>
      <c r="B169" s="1"/>
      <c r="C169" s="1"/>
      <c r="D169" s="1"/>
      <c r="E169" s="1"/>
      <c r="F169" s="1"/>
      <c r="G169" s="1"/>
      <c r="H169" s="764"/>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row>
    <row r="170" spans="1:41" ht="15.75" customHeight="1" x14ac:dyDescent="0.2">
      <c r="A170" s="1"/>
      <c r="B170" s="1"/>
      <c r="C170" s="1"/>
      <c r="D170" s="1"/>
      <c r="E170" s="1"/>
      <c r="F170" s="1"/>
      <c r="G170" s="1"/>
      <c r="H170" s="764"/>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row>
    <row r="171" spans="1:41" ht="15.75" customHeight="1" x14ac:dyDescent="0.2">
      <c r="A171" s="1"/>
      <c r="B171" s="1"/>
      <c r="C171" s="1"/>
      <c r="D171" s="1"/>
      <c r="E171" s="1"/>
      <c r="F171" s="1"/>
      <c r="G171" s="1"/>
      <c r="H171" s="764"/>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row>
    <row r="172" spans="1:41" ht="15.75" customHeight="1" x14ac:dyDescent="0.2">
      <c r="A172" s="1"/>
      <c r="B172" s="1"/>
      <c r="C172" s="1"/>
      <c r="D172" s="1"/>
      <c r="E172" s="1"/>
      <c r="F172" s="1"/>
      <c r="G172" s="1"/>
      <c r="H172" s="764"/>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row>
    <row r="173" spans="1:41" ht="15.75" customHeight="1" x14ac:dyDescent="0.2">
      <c r="A173" s="1"/>
      <c r="B173" s="1"/>
      <c r="C173" s="1"/>
      <c r="D173" s="1"/>
      <c r="E173" s="1"/>
      <c r="F173" s="1"/>
      <c r="G173" s="1"/>
      <c r="H173" s="764"/>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row>
    <row r="174" spans="1:41" ht="15.75" customHeight="1" x14ac:dyDescent="0.2">
      <c r="A174" s="1"/>
      <c r="B174" s="1"/>
      <c r="C174" s="1"/>
      <c r="D174" s="1"/>
      <c r="E174" s="1"/>
      <c r="F174" s="1"/>
      <c r="G174" s="1"/>
      <c r="H174" s="764"/>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row>
    <row r="175" spans="1:41" ht="15.75" customHeight="1" x14ac:dyDescent="0.2">
      <c r="A175" s="1"/>
      <c r="B175" s="1"/>
      <c r="C175" s="1"/>
      <c r="D175" s="1"/>
      <c r="E175" s="1"/>
      <c r="F175" s="1"/>
      <c r="G175" s="1"/>
      <c r="H175" s="764"/>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row>
    <row r="176" spans="1:41" ht="15.75" customHeight="1" x14ac:dyDescent="0.2">
      <c r="A176" s="1"/>
      <c r="B176" s="1"/>
      <c r="C176" s="1"/>
      <c r="D176" s="1"/>
      <c r="E176" s="1"/>
      <c r="F176" s="1"/>
      <c r="G176" s="1"/>
      <c r="H176" s="764"/>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row>
    <row r="177" spans="1:41" ht="15.75" customHeight="1" x14ac:dyDescent="0.2">
      <c r="A177" s="1"/>
      <c r="B177" s="1"/>
      <c r="C177" s="1"/>
      <c r="D177" s="1"/>
      <c r="E177" s="1"/>
      <c r="F177" s="1"/>
      <c r="G177" s="1"/>
      <c r="H177" s="764"/>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row>
    <row r="178" spans="1:41" ht="15.75" customHeight="1" x14ac:dyDescent="0.2">
      <c r="A178" s="1"/>
      <c r="B178" s="1"/>
      <c r="C178" s="1"/>
      <c r="D178" s="1"/>
      <c r="E178" s="1"/>
      <c r="F178" s="1"/>
      <c r="G178" s="1"/>
      <c r="H178" s="764"/>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row>
    <row r="179" spans="1:41" ht="15.75" customHeight="1" x14ac:dyDescent="0.2">
      <c r="A179" s="1"/>
      <c r="B179" s="1"/>
      <c r="C179" s="1"/>
      <c r="D179" s="1"/>
      <c r="E179" s="1"/>
      <c r="F179" s="1"/>
      <c r="G179" s="1"/>
      <c r="H179" s="764"/>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row>
    <row r="180" spans="1:41" ht="15.75" customHeight="1" x14ac:dyDescent="0.2">
      <c r="A180" s="1"/>
      <c r="B180" s="1"/>
      <c r="C180" s="1"/>
      <c r="D180" s="1"/>
      <c r="E180" s="1"/>
      <c r="F180" s="1"/>
      <c r="G180" s="1"/>
      <c r="H180" s="764"/>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row>
    <row r="181" spans="1:41" ht="15.75" customHeight="1" x14ac:dyDescent="0.2">
      <c r="A181" s="1"/>
      <c r="B181" s="1"/>
      <c r="C181" s="1"/>
      <c r="D181" s="1"/>
      <c r="E181" s="1"/>
      <c r="F181" s="1"/>
      <c r="G181" s="1"/>
      <c r="H181" s="764"/>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row>
    <row r="182" spans="1:41" ht="15.75" customHeight="1" x14ac:dyDescent="0.2">
      <c r="A182" s="1"/>
      <c r="B182" s="1"/>
      <c r="C182" s="1"/>
      <c r="D182" s="1"/>
      <c r="E182" s="1"/>
      <c r="F182" s="1"/>
      <c r="G182" s="1"/>
      <c r="H182" s="764"/>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row>
    <row r="183" spans="1:41" ht="15.75" customHeight="1" x14ac:dyDescent="0.2">
      <c r="A183" s="1"/>
      <c r="B183" s="1"/>
      <c r="C183" s="1"/>
      <c r="D183" s="1"/>
      <c r="E183" s="1"/>
      <c r="F183" s="1"/>
      <c r="G183" s="1"/>
      <c r="H183" s="764"/>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row>
    <row r="184" spans="1:41" ht="15.75" customHeight="1" x14ac:dyDescent="0.2">
      <c r="A184" s="1"/>
      <c r="B184" s="1"/>
      <c r="C184" s="1"/>
      <c r="D184" s="1"/>
      <c r="E184" s="1"/>
      <c r="F184" s="1"/>
      <c r="G184" s="1"/>
      <c r="H184" s="764"/>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row>
    <row r="185" spans="1:41" ht="15.75" customHeight="1" x14ac:dyDescent="0.2">
      <c r="A185" s="1"/>
      <c r="B185" s="1"/>
      <c r="C185" s="1"/>
      <c r="D185" s="1"/>
      <c r="E185" s="1"/>
      <c r="F185" s="1"/>
      <c r="G185" s="1"/>
      <c r="H185" s="764"/>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row>
    <row r="186" spans="1:41" ht="15.75" customHeight="1" x14ac:dyDescent="0.2">
      <c r="A186" s="1"/>
      <c r="B186" s="1"/>
      <c r="C186" s="1"/>
      <c r="D186" s="1"/>
      <c r="E186" s="1"/>
      <c r="F186" s="1"/>
      <c r="G186" s="1"/>
      <c r="H186" s="764"/>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row>
    <row r="187" spans="1:41" ht="15.75" customHeight="1" x14ac:dyDescent="0.2">
      <c r="A187" s="1"/>
      <c r="B187" s="1"/>
      <c r="C187" s="1"/>
      <c r="D187" s="1"/>
      <c r="E187" s="1"/>
      <c r="F187" s="1"/>
      <c r="G187" s="1"/>
      <c r="H187" s="764"/>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row>
    <row r="188" spans="1:41" ht="15.75" customHeight="1" x14ac:dyDescent="0.2">
      <c r="A188" s="1"/>
      <c r="B188" s="1"/>
      <c r="C188" s="1"/>
      <c r="D188" s="1"/>
      <c r="E188" s="1"/>
      <c r="F188" s="1"/>
      <c r="G188" s="1"/>
      <c r="H188" s="764"/>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row>
    <row r="189" spans="1:41" ht="15.75" customHeight="1" x14ac:dyDescent="0.2">
      <c r="A189" s="1"/>
      <c r="B189" s="1"/>
      <c r="C189" s="1"/>
      <c r="D189" s="1"/>
      <c r="E189" s="1"/>
      <c r="F189" s="1"/>
      <c r="G189" s="1"/>
      <c r="H189" s="764"/>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row>
    <row r="190" spans="1:41" ht="15.75" customHeight="1" x14ac:dyDescent="0.2">
      <c r="A190" s="1"/>
      <c r="B190" s="1"/>
      <c r="C190" s="1"/>
      <c r="D190" s="1"/>
      <c r="E190" s="1"/>
      <c r="F190" s="1"/>
      <c r="G190" s="1"/>
      <c r="H190" s="764"/>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row>
    <row r="191" spans="1:41" ht="15.75" customHeight="1" x14ac:dyDescent="0.2">
      <c r="A191" s="1"/>
      <c r="B191" s="1"/>
      <c r="C191" s="1"/>
      <c r="D191" s="1"/>
      <c r="E191" s="1"/>
      <c r="F191" s="1"/>
      <c r="G191" s="1"/>
      <c r="H191" s="764"/>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row>
    <row r="192" spans="1:41" ht="15.75" customHeight="1" x14ac:dyDescent="0.2">
      <c r="A192" s="1"/>
      <c r="B192" s="1"/>
      <c r="C192" s="1"/>
      <c r="D192" s="1"/>
      <c r="E192" s="1"/>
      <c r="F192" s="1"/>
      <c r="G192" s="1"/>
      <c r="H192" s="764"/>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row>
    <row r="193" spans="1:41" ht="15.75" customHeight="1" x14ac:dyDescent="0.2">
      <c r="A193" s="1"/>
      <c r="B193" s="1"/>
      <c r="C193" s="1"/>
      <c r="D193" s="1"/>
      <c r="E193" s="1"/>
      <c r="F193" s="1"/>
      <c r="G193" s="1"/>
      <c r="H193" s="764"/>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row>
    <row r="194" spans="1:41" ht="15.75" customHeight="1" x14ac:dyDescent="0.2">
      <c r="A194" s="1"/>
      <c r="B194" s="1"/>
      <c r="C194" s="1"/>
      <c r="D194" s="1"/>
      <c r="E194" s="1"/>
      <c r="F194" s="1"/>
      <c r="G194" s="1"/>
      <c r="H194" s="764"/>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row>
    <row r="195" spans="1:41" ht="15.75" customHeight="1" x14ac:dyDescent="0.2">
      <c r="A195" s="1"/>
      <c r="B195" s="1"/>
      <c r="C195" s="1"/>
      <c r="D195" s="1"/>
      <c r="E195" s="1"/>
      <c r="F195" s="1"/>
      <c r="G195" s="1"/>
      <c r="H195" s="764"/>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row>
    <row r="196" spans="1:41" ht="15.75" customHeight="1" x14ac:dyDescent="0.2">
      <c r="A196" s="1"/>
      <c r="B196" s="1"/>
      <c r="C196" s="1"/>
      <c r="D196" s="1"/>
      <c r="E196" s="1"/>
      <c r="F196" s="1"/>
      <c r="G196" s="1"/>
      <c r="H196" s="764"/>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row>
    <row r="197" spans="1:41" ht="15.75" customHeight="1" x14ac:dyDescent="0.2">
      <c r="A197" s="1"/>
      <c r="B197" s="1"/>
      <c r="C197" s="1"/>
      <c r="D197" s="1"/>
      <c r="E197" s="1"/>
      <c r="F197" s="1"/>
      <c r="G197" s="1"/>
      <c r="H197" s="764"/>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row>
    <row r="198" spans="1:41" ht="15.75" customHeight="1" x14ac:dyDescent="0.2">
      <c r="A198" s="1"/>
      <c r="B198" s="1"/>
      <c r="C198" s="1"/>
      <c r="D198" s="1"/>
      <c r="E198" s="1"/>
      <c r="F198" s="1"/>
      <c r="G198" s="1"/>
      <c r="H198" s="764"/>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row>
    <row r="199" spans="1:41" ht="15.75" customHeight="1" x14ac:dyDescent="0.2">
      <c r="A199" s="1"/>
      <c r="B199" s="1"/>
      <c r="C199" s="1"/>
      <c r="D199" s="1"/>
      <c r="E199" s="1"/>
      <c r="F199" s="1"/>
      <c r="G199" s="1"/>
      <c r="H199" s="764"/>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row>
    <row r="200" spans="1:41" ht="15.75" customHeight="1" x14ac:dyDescent="0.2">
      <c r="A200" s="1"/>
      <c r="B200" s="1"/>
      <c r="C200" s="1"/>
      <c r="D200" s="1"/>
      <c r="E200" s="1"/>
      <c r="F200" s="1"/>
      <c r="G200" s="1"/>
      <c r="H200" s="764"/>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row>
    <row r="201" spans="1:41" ht="15.75" customHeight="1" x14ac:dyDescent="0.2">
      <c r="A201" s="1"/>
      <c r="B201" s="1"/>
      <c r="C201" s="1"/>
      <c r="D201" s="1"/>
      <c r="E201" s="1"/>
      <c r="F201" s="1"/>
      <c r="G201" s="1"/>
      <c r="H201" s="764"/>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row>
    <row r="202" spans="1:41" ht="15.75" customHeight="1" x14ac:dyDescent="0.2">
      <c r="A202" s="1"/>
      <c r="B202" s="1"/>
      <c r="C202" s="1"/>
      <c r="D202" s="1"/>
      <c r="E202" s="1"/>
      <c r="F202" s="1"/>
      <c r="G202" s="1"/>
      <c r="H202" s="764"/>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row>
    <row r="203" spans="1:41" ht="15.75" customHeight="1" x14ac:dyDescent="0.2">
      <c r="A203" s="1"/>
      <c r="B203" s="1"/>
      <c r="C203" s="1"/>
      <c r="D203" s="1"/>
      <c r="E203" s="1"/>
      <c r="F203" s="1"/>
      <c r="G203" s="1"/>
      <c r="H203" s="764"/>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row>
    <row r="204" spans="1:41" ht="15.75" customHeight="1" x14ac:dyDescent="0.2">
      <c r="A204" s="1"/>
      <c r="B204" s="1"/>
      <c r="C204" s="1"/>
      <c r="D204" s="1"/>
      <c r="E204" s="1"/>
      <c r="F204" s="1"/>
      <c r="G204" s="1"/>
      <c r="H204" s="764"/>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row>
    <row r="205" spans="1:41" ht="15.75" customHeight="1" x14ac:dyDescent="0.2">
      <c r="A205" s="1"/>
      <c r="B205" s="1"/>
      <c r="C205" s="1"/>
      <c r="D205" s="1"/>
      <c r="E205" s="1"/>
      <c r="F205" s="1"/>
      <c r="G205" s="1"/>
      <c r="H205" s="764"/>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row>
    <row r="206" spans="1:41" ht="15.75" customHeight="1" x14ac:dyDescent="0.2">
      <c r="A206" s="1"/>
      <c r="B206" s="1"/>
      <c r="C206" s="1"/>
      <c r="D206" s="1"/>
      <c r="E206" s="1"/>
      <c r="F206" s="1"/>
      <c r="G206" s="1"/>
      <c r="H206" s="764"/>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row>
    <row r="207" spans="1:41" ht="15.75" customHeight="1" x14ac:dyDescent="0.2">
      <c r="A207" s="1"/>
      <c r="B207" s="1"/>
      <c r="C207" s="1"/>
      <c r="D207" s="1"/>
      <c r="E207" s="1"/>
      <c r="F207" s="1"/>
      <c r="G207" s="1"/>
      <c r="H207" s="764"/>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row>
    <row r="208" spans="1:41" ht="15.75" customHeight="1" x14ac:dyDescent="0.2">
      <c r="A208" s="1"/>
      <c r="B208" s="1"/>
      <c r="C208" s="1"/>
      <c r="D208" s="1"/>
      <c r="E208" s="1"/>
      <c r="F208" s="1"/>
      <c r="G208" s="1"/>
      <c r="H208" s="764"/>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row>
    <row r="209" spans="1:41" ht="15.75" customHeight="1" x14ac:dyDescent="0.2">
      <c r="A209" s="1"/>
      <c r="B209" s="1"/>
      <c r="C209" s="1"/>
      <c r="D209" s="1"/>
      <c r="E209" s="1"/>
      <c r="F209" s="1"/>
      <c r="G209" s="1"/>
      <c r="H209" s="764"/>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row>
    <row r="210" spans="1:41" ht="15.75" customHeight="1" x14ac:dyDescent="0.2">
      <c r="A210" s="1"/>
      <c r="B210" s="1"/>
      <c r="C210" s="1"/>
      <c r="D210" s="1"/>
      <c r="E210" s="1"/>
      <c r="F210" s="1"/>
      <c r="G210" s="1"/>
      <c r="H210" s="764"/>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row>
    <row r="211" spans="1:41" ht="15.75" customHeight="1" x14ac:dyDescent="0.2">
      <c r="A211" s="1"/>
      <c r="B211" s="1"/>
      <c r="C211" s="1"/>
      <c r="D211" s="1"/>
      <c r="E211" s="1"/>
      <c r="F211" s="1"/>
      <c r="G211" s="1"/>
      <c r="H211" s="764"/>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row>
    <row r="212" spans="1:41" ht="15.75" customHeight="1" x14ac:dyDescent="0.2">
      <c r="A212" s="1"/>
      <c r="B212" s="1"/>
      <c r="C212" s="1"/>
      <c r="D212" s="1"/>
      <c r="E212" s="1"/>
      <c r="F212" s="1"/>
      <c r="G212" s="1"/>
      <c r="H212" s="764"/>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row>
    <row r="213" spans="1:41" ht="15.75" customHeight="1" x14ac:dyDescent="0.2">
      <c r="A213" s="1"/>
      <c r="B213" s="1"/>
      <c r="C213" s="1"/>
      <c r="D213" s="1"/>
      <c r="E213" s="1"/>
      <c r="F213" s="1"/>
      <c r="G213" s="1"/>
      <c r="H213" s="764"/>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row>
    <row r="214" spans="1:41" ht="15.75" customHeight="1" x14ac:dyDescent="0.2">
      <c r="A214" s="1"/>
      <c r="B214" s="1"/>
      <c r="C214" s="1"/>
      <c r="D214" s="1"/>
      <c r="E214" s="1"/>
      <c r="F214" s="1"/>
      <c r="G214" s="1"/>
      <c r="H214" s="764"/>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row>
    <row r="215" spans="1:41" ht="15.75" customHeight="1" x14ac:dyDescent="0.2">
      <c r="A215" s="1"/>
      <c r="B215" s="1"/>
      <c r="C215" s="1"/>
      <c r="D215" s="1"/>
      <c r="E215" s="1"/>
      <c r="F215" s="1"/>
      <c r="G215" s="1"/>
      <c r="H215" s="764"/>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row>
    <row r="216" spans="1:41" ht="15.75" customHeight="1" x14ac:dyDescent="0.2">
      <c r="A216" s="1"/>
      <c r="B216" s="1"/>
      <c r="C216" s="1"/>
      <c r="D216" s="1"/>
      <c r="E216" s="1"/>
      <c r="F216" s="1"/>
      <c r="G216" s="1"/>
      <c r="H216" s="764"/>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row>
    <row r="217" spans="1:41" ht="15.75" customHeight="1" x14ac:dyDescent="0.2">
      <c r="A217" s="1"/>
      <c r="B217" s="1"/>
      <c r="C217" s="1"/>
      <c r="D217" s="1"/>
      <c r="E217" s="1"/>
      <c r="F217" s="1"/>
      <c r="G217" s="1"/>
      <c r="H217" s="764"/>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row>
    <row r="218" spans="1:41" ht="15.75" customHeight="1" x14ac:dyDescent="0.2">
      <c r="A218" s="1"/>
      <c r="B218" s="1"/>
      <c r="C218" s="1"/>
      <c r="D218" s="1"/>
      <c r="E218" s="1"/>
      <c r="F218" s="1"/>
      <c r="G218" s="1"/>
      <c r="H218" s="764"/>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row>
    <row r="219" spans="1:41" ht="15.75" customHeight="1" x14ac:dyDescent="0.2">
      <c r="A219" s="1"/>
      <c r="B219" s="1"/>
      <c r="C219" s="1"/>
      <c r="D219" s="1"/>
      <c r="E219" s="1"/>
      <c r="F219" s="1"/>
      <c r="G219" s="1"/>
      <c r="H219" s="764"/>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row>
    <row r="220" spans="1:41" ht="15.75" customHeight="1" x14ac:dyDescent="0.2">
      <c r="A220" s="1"/>
      <c r="B220" s="1"/>
      <c r="C220" s="1"/>
      <c r="D220" s="1"/>
      <c r="E220" s="1"/>
      <c r="F220" s="1"/>
      <c r="G220" s="1"/>
      <c r="H220" s="764"/>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row>
    <row r="221" spans="1:41" ht="15.75" customHeight="1" x14ac:dyDescent="0.2">
      <c r="A221" s="1"/>
      <c r="B221" s="1"/>
      <c r="C221" s="1"/>
      <c r="D221" s="1"/>
      <c r="E221" s="1"/>
      <c r="F221" s="1"/>
      <c r="G221" s="1"/>
      <c r="H221" s="764"/>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row>
    <row r="222" spans="1:41" ht="15.75" customHeight="1" x14ac:dyDescent="0.2">
      <c r="A222" s="1"/>
      <c r="B222" s="1"/>
      <c r="C222" s="1"/>
      <c r="D222" s="1"/>
      <c r="E222" s="1"/>
      <c r="F222" s="1"/>
      <c r="G222" s="1"/>
      <c r="H222" s="764"/>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row>
    <row r="223" spans="1:41" ht="15.75" customHeight="1" x14ac:dyDescent="0.2">
      <c r="A223" s="1"/>
      <c r="B223" s="1"/>
      <c r="C223" s="1"/>
      <c r="D223" s="1"/>
      <c r="E223" s="1"/>
      <c r="F223" s="1"/>
      <c r="G223" s="1"/>
      <c r="H223" s="764"/>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row>
    <row r="224" spans="1:41" ht="15.75" customHeight="1" x14ac:dyDescent="0.2">
      <c r="A224" s="1"/>
      <c r="B224" s="1"/>
      <c r="C224" s="1"/>
      <c r="D224" s="1"/>
      <c r="E224" s="1"/>
      <c r="F224" s="1"/>
      <c r="G224" s="1"/>
      <c r="H224" s="764"/>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row>
    <row r="225" spans="1:41" ht="15.75" customHeight="1" x14ac:dyDescent="0.2">
      <c r="A225" s="1"/>
      <c r="B225" s="1"/>
      <c r="C225" s="1"/>
      <c r="D225" s="1"/>
      <c r="E225" s="1"/>
      <c r="F225" s="1"/>
      <c r="G225" s="1"/>
      <c r="H225" s="764"/>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row>
    <row r="226" spans="1:41" ht="15.75" customHeight="1" x14ac:dyDescent="0.2">
      <c r="A226" s="1"/>
      <c r="B226" s="1"/>
      <c r="C226" s="1"/>
      <c r="D226" s="1"/>
      <c r="E226" s="1"/>
      <c r="F226" s="1"/>
      <c r="G226" s="1"/>
      <c r="H226" s="764"/>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row>
    <row r="227" spans="1:41" ht="15.75" customHeight="1" x14ac:dyDescent="0.2">
      <c r="A227" s="1"/>
      <c r="B227" s="1"/>
      <c r="C227" s="1"/>
      <c r="D227" s="1"/>
      <c r="E227" s="1"/>
      <c r="F227" s="1"/>
      <c r="G227" s="1"/>
      <c r="H227" s="764"/>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row>
    <row r="228" spans="1:41" ht="15.75" customHeight="1" x14ac:dyDescent="0.2">
      <c r="A228" s="1"/>
      <c r="B228" s="1"/>
      <c r="C228" s="1"/>
      <c r="D228" s="1"/>
      <c r="E228" s="1"/>
      <c r="F228" s="1"/>
      <c r="G228" s="1"/>
      <c r="H228" s="764"/>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row>
    <row r="229" spans="1:41" ht="15.75" customHeight="1" x14ac:dyDescent="0.2">
      <c r="A229" s="1"/>
      <c r="B229" s="1"/>
      <c r="C229" s="1"/>
      <c r="D229" s="1"/>
      <c r="E229" s="1"/>
      <c r="F229" s="1"/>
      <c r="G229" s="1"/>
      <c r="H229" s="764"/>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row>
    <row r="230" spans="1:41" ht="15.75" customHeight="1" x14ac:dyDescent="0.2">
      <c r="A230" s="1"/>
      <c r="B230" s="1"/>
      <c r="C230" s="1"/>
      <c r="D230" s="1"/>
      <c r="E230" s="1"/>
      <c r="F230" s="1"/>
      <c r="G230" s="1"/>
      <c r="H230" s="764"/>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row>
    <row r="231" spans="1:41" ht="15.75" customHeight="1" x14ac:dyDescent="0.2">
      <c r="A231" s="1"/>
      <c r="B231" s="1"/>
      <c r="C231" s="1"/>
      <c r="D231" s="1"/>
      <c r="E231" s="1"/>
      <c r="F231" s="1"/>
      <c r="G231" s="1"/>
      <c r="H231" s="764"/>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row>
    <row r="232" spans="1:41" ht="15.75" customHeight="1" x14ac:dyDescent="0.2">
      <c r="A232" s="1"/>
      <c r="B232" s="1"/>
      <c r="C232" s="1"/>
      <c r="D232" s="1"/>
      <c r="E232" s="1"/>
      <c r="F232" s="1"/>
      <c r="G232" s="1"/>
      <c r="H232" s="764"/>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row>
    <row r="233" spans="1:41" ht="15.75" customHeight="1" x14ac:dyDescent="0.2">
      <c r="A233" s="1"/>
      <c r="B233" s="1"/>
      <c r="C233" s="1"/>
      <c r="D233" s="1"/>
      <c r="E233" s="1"/>
      <c r="F233" s="1"/>
      <c r="G233" s="1"/>
      <c r="H233" s="764"/>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row>
    <row r="234" spans="1:41" ht="15.75" customHeight="1" x14ac:dyDescent="0.2">
      <c r="A234" s="1"/>
      <c r="B234" s="1"/>
      <c r="C234" s="1"/>
      <c r="D234" s="1"/>
      <c r="E234" s="1"/>
      <c r="F234" s="1"/>
      <c r="G234" s="1"/>
      <c r="H234" s="764"/>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row>
    <row r="235" spans="1:41" ht="15.75" customHeight="1" x14ac:dyDescent="0.2">
      <c r="A235" s="1"/>
      <c r="B235" s="1"/>
      <c r="C235" s="1"/>
      <c r="D235" s="1"/>
      <c r="E235" s="1"/>
      <c r="F235" s="1"/>
      <c r="G235" s="1"/>
      <c r="H235" s="764"/>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row>
    <row r="236" spans="1:41" ht="15.75" customHeight="1" x14ac:dyDescent="0.2">
      <c r="A236" s="1"/>
      <c r="B236" s="1"/>
      <c r="C236" s="1"/>
      <c r="D236" s="1"/>
      <c r="E236" s="1"/>
      <c r="F236" s="1"/>
      <c r="G236" s="1"/>
      <c r="H236" s="764"/>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row>
    <row r="237" spans="1:41" ht="15.75" customHeight="1" x14ac:dyDescent="0.2">
      <c r="A237" s="1"/>
      <c r="B237" s="1"/>
      <c r="C237" s="1"/>
      <c r="D237" s="1"/>
      <c r="E237" s="1"/>
      <c r="F237" s="1"/>
      <c r="G237" s="1"/>
      <c r="H237" s="764"/>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row>
    <row r="238" spans="1:41" ht="15.75" customHeight="1" x14ac:dyDescent="0.2">
      <c r="A238" s="1"/>
      <c r="B238" s="1"/>
      <c r="C238" s="1"/>
      <c r="D238" s="1"/>
      <c r="E238" s="1"/>
      <c r="F238" s="1"/>
      <c r="G238" s="1"/>
      <c r="H238" s="764"/>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row>
    <row r="239" spans="1:41" ht="15.75" customHeight="1" x14ac:dyDescent="0.2">
      <c r="A239" s="1"/>
      <c r="B239" s="1"/>
      <c r="C239" s="1"/>
      <c r="D239" s="1"/>
      <c r="E239" s="1"/>
      <c r="F239" s="1"/>
      <c r="G239" s="1"/>
      <c r="H239" s="764"/>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row>
    <row r="240" spans="1:41" ht="15.75" customHeight="1" x14ac:dyDescent="0.2">
      <c r="A240" s="1"/>
      <c r="B240" s="1"/>
      <c r="C240" s="1"/>
      <c r="D240" s="1"/>
      <c r="E240" s="1"/>
      <c r="F240" s="1"/>
      <c r="G240" s="1"/>
      <c r="H240" s="764"/>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row>
    <row r="241" spans="1:41" ht="15.75" customHeight="1" x14ac:dyDescent="0.2">
      <c r="A241" s="1"/>
      <c r="B241" s="1"/>
      <c r="C241" s="1"/>
      <c r="D241" s="1"/>
      <c r="E241" s="1"/>
      <c r="F241" s="1"/>
      <c r="G241" s="1"/>
      <c r="H241" s="764"/>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row>
    <row r="242" spans="1:41" ht="15.75" customHeight="1" x14ac:dyDescent="0.2">
      <c r="A242" s="1"/>
      <c r="B242" s="1"/>
      <c r="C242" s="1"/>
      <c r="D242" s="1"/>
      <c r="E242" s="1"/>
      <c r="F242" s="1"/>
      <c r="G242" s="1"/>
      <c r="H242" s="764"/>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row>
    <row r="243" spans="1:41" ht="15.75" customHeight="1" x14ac:dyDescent="0.2">
      <c r="A243" s="1"/>
      <c r="B243" s="1"/>
      <c r="C243" s="1"/>
      <c r="D243" s="1"/>
      <c r="E243" s="1"/>
      <c r="F243" s="1"/>
      <c r="G243" s="1"/>
      <c r="H243" s="764"/>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row>
    <row r="244" spans="1:41" ht="15.75" customHeight="1" x14ac:dyDescent="0.2">
      <c r="A244" s="1"/>
      <c r="B244" s="1"/>
      <c r="C244" s="1"/>
      <c r="D244" s="1"/>
      <c r="E244" s="1"/>
      <c r="F244" s="1"/>
      <c r="G244" s="1"/>
      <c r="H244" s="764"/>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row>
    <row r="245" spans="1:41" ht="15.75" customHeight="1" x14ac:dyDescent="0.2">
      <c r="A245" s="1"/>
      <c r="B245" s="1"/>
      <c r="C245" s="1"/>
      <c r="D245" s="1"/>
      <c r="E245" s="1"/>
      <c r="F245" s="1"/>
      <c r="G245" s="1"/>
      <c r="H245" s="764"/>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row>
    <row r="246" spans="1:41" ht="15.75" customHeight="1" x14ac:dyDescent="0.2">
      <c r="A246" s="1"/>
      <c r="B246" s="1"/>
      <c r="C246" s="1"/>
      <c r="D246" s="1"/>
      <c r="E246" s="1"/>
      <c r="F246" s="1"/>
      <c r="G246" s="1"/>
      <c r="H246" s="764"/>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row>
    <row r="247" spans="1:41" ht="15.75" customHeight="1" x14ac:dyDescent="0.2">
      <c r="A247" s="1"/>
      <c r="B247" s="1"/>
      <c r="C247" s="1"/>
      <c r="D247" s="1"/>
      <c r="E247" s="1"/>
      <c r="F247" s="1"/>
      <c r="G247" s="1"/>
      <c r="H247" s="764"/>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row>
    <row r="248" spans="1:41" ht="15.75" customHeight="1" x14ac:dyDescent="0.2">
      <c r="A248" s="1"/>
      <c r="B248" s="1"/>
      <c r="C248" s="1"/>
      <c r="D248" s="1"/>
      <c r="E248" s="1"/>
      <c r="F248" s="1"/>
      <c r="G248" s="1"/>
      <c r="H248" s="764"/>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row>
    <row r="249" spans="1:41" ht="15.75" customHeight="1" x14ac:dyDescent="0.2">
      <c r="A249" s="1"/>
      <c r="B249" s="1"/>
      <c r="C249" s="1"/>
      <c r="D249" s="1"/>
      <c r="E249" s="1"/>
      <c r="F249" s="1"/>
      <c r="G249" s="1"/>
      <c r="H249" s="764"/>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row>
    <row r="250" spans="1:41" ht="15.75" customHeight="1" x14ac:dyDescent="0.2">
      <c r="A250" s="1"/>
      <c r="B250" s="1"/>
      <c r="C250" s="1"/>
      <c r="D250" s="1"/>
      <c r="E250" s="1"/>
      <c r="F250" s="1"/>
      <c r="G250" s="1"/>
      <c r="H250" s="764"/>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row>
    <row r="251" spans="1:41" ht="15.75" customHeight="1" x14ac:dyDescent="0.2">
      <c r="A251" s="1"/>
      <c r="B251" s="1"/>
      <c r="C251" s="1"/>
      <c r="D251" s="1"/>
      <c r="E251" s="1"/>
      <c r="F251" s="1"/>
      <c r="G251" s="1"/>
      <c r="H251" s="764"/>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row>
    <row r="252" spans="1:41" ht="15.75" customHeight="1" x14ac:dyDescent="0.2">
      <c r="A252" s="1"/>
      <c r="B252" s="1"/>
      <c r="C252" s="1"/>
      <c r="D252" s="1"/>
      <c r="E252" s="1"/>
      <c r="F252" s="1"/>
      <c r="G252" s="1"/>
      <c r="H252" s="764"/>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row>
    <row r="253" spans="1:41" ht="15.75" customHeight="1" x14ac:dyDescent="0.2">
      <c r="A253" s="1"/>
      <c r="B253" s="1"/>
      <c r="C253" s="1"/>
      <c r="D253" s="1"/>
      <c r="E253" s="1"/>
      <c r="F253" s="1"/>
      <c r="G253" s="1"/>
      <c r="H253" s="764"/>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row>
    <row r="254" spans="1:41" ht="15.75" customHeight="1" x14ac:dyDescent="0.2">
      <c r="A254" s="1"/>
      <c r="B254" s="1"/>
      <c r="C254" s="1"/>
      <c r="D254" s="1"/>
      <c r="E254" s="1"/>
      <c r="F254" s="1"/>
      <c r="G254" s="1"/>
      <c r="H254" s="764"/>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row>
    <row r="255" spans="1:41" ht="15.75" customHeight="1" x14ac:dyDescent="0.2">
      <c r="A255" s="1"/>
      <c r="B255" s="1"/>
      <c r="C255" s="1"/>
      <c r="D255" s="1"/>
      <c r="E255" s="1"/>
      <c r="F255" s="1"/>
      <c r="G255" s="1"/>
      <c r="H255" s="764"/>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row>
    <row r="256" spans="1:41" ht="15.75" customHeight="1" x14ac:dyDescent="0.2">
      <c r="A256" s="1"/>
      <c r="B256" s="1"/>
      <c r="C256" s="1"/>
      <c r="D256" s="1"/>
      <c r="E256" s="1"/>
      <c r="F256" s="1"/>
      <c r="G256" s="1"/>
      <c r="H256" s="764"/>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row>
    <row r="257" spans="1:41" ht="15.75" customHeight="1" x14ac:dyDescent="0.2">
      <c r="A257" s="1"/>
      <c r="B257" s="1"/>
      <c r="C257" s="1"/>
      <c r="D257" s="1"/>
      <c r="E257" s="1"/>
      <c r="F257" s="1"/>
      <c r="G257" s="1"/>
      <c r="H257" s="764"/>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row>
    <row r="258" spans="1:41" ht="15.75" customHeight="1" x14ac:dyDescent="0.2">
      <c r="A258" s="1"/>
      <c r="B258" s="1"/>
      <c r="C258" s="1"/>
      <c r="D258" s="1"/>
      <c r="E258" s="1"/>
      <c r="F258" s="1"/>
      <c r="G258" s="1"/>
      <c r="H258" s="764"/>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row>
    <row r="259" spans="1:41" ht="15.75" customHeight="1" x14ac:dyDescent="0.2">
      <c r="A259" s="1"/>
      <c r="B259" s="1"/>
      <c r="C259" s="1"/>
      <c r="D259" s="1"/>
      <c r="E259" s="1"/>
      <c r="F259" s="1"/>
      <c r="G259" s="1"/>
      <c r="H259" s="764"/>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row>
    <row r="260" spans="1:41" ht="15.75" customHeight="1" x14ac:dyDescent="0.2">
      <c r="A260" s="1"/>
      <c r="B260" s="1"/>
      <c r="C260" s="1"/>
      <c r="D260" s="1"/>
      <c r="E260" s="1"/>
      <c r="F260" s="1"/>
      <c r="G260" s="1"/>
      <c r="H260" s="764"/>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row>
    <row r="261" spans="1:41" ht="15.75" customHeight="1" x14ac:dyDescent="0.2">
      <c r="A261" s="1"/>
      <c r="B261" s="1"/>
      <c r="C261" s="1"/>
      <c r="D261" s="1"/>
      <c r="E261" s="1"/>
      <c r="F261" s="1"/>
      <c r="G261" s="1"/>
      <c r="H261" s="764"/>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row>
    <row r="262" spans="1:41" ht="15.75" customHeight="1" x14ac:dyDescent="0.2">
      <c r="A262" s="1"/>
      <c r="B262" s="1"/>
      <c r="C262" s="1"/>
      <c r="D262" s="1"/>
      <c r="E262" s="1"/>
      <c r="F262" s="1"/>
      <c r="G262" s="1"/>
      <c r="H262" s="764"/>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row>
    <row r="263" spans="1:41" ht="15.75" customHeight="1" x14ac:dyDescent="0.2">
      <c r="A263" s="1"/>
      <c r="B263" s="1"/>
      <c r="C263" s="1"/>
      <c r="D263" s="1"/>
      <c r="E263" s="1"/>
      <c r="F263" s="1"/>
      <c r="G263" s="1"/>
      <c r="H263" s="764"/>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row>
    <row r="264" spans="1:41" ht="15.75" customHeight="1" x14ac:dyDescent="0.2">
      <c r="A264" s="1"/>
      <c r="B264" s="1"/>
      <c r="C264" s="1"/>
      <c r="D264" s="1"/>
      <c r="E264" s="1"/>
      <c r="F264" s="1"/>
      <c r="G264" s="1"/>
      <c r="H264" s="764"/>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row>
    <row r="265" spans="1:41" ht="15.75" customHeight="1" x14ac:dyDescent="0.2">
      <c r="A265" s="1"/>
      <c r="B265" s="1"/>
      <c r="C265" s="1"/>
      <c r="D265" s="1"/>
      <c r="E265" s="1"/>
      <c r="F265" s="1"/>
      <c r="G265" s="1"/>
      <c r="H265" s="764"/>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row>
    <row r="266" spans="1:41" ht="15.75" customHeight="1" x14ac:dyDescent="0.2">
      <c r="A266" s="1"/>
      <c r="B266" s="1"/>
      <c r="C266" s="1"/>
      <c r="D266" s="1"/>
      <c r="E266" s="1"/>
      <c r="F266" s="1"/>
      <c r="G266" s="1"/>
      <c r="H266" s="764"/>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row>
    <row r="267" spans="1:41" ht="15.75" customHeight="1" x14ac:dyDescent="0.2">
      <c r="A267" s="1"/>
      <c r="B267" s="1"/>
      <c r="C267" s="1"/>
      <c r="D267" s="1"/>
      <c r="E267" s="1"/>
      <c r="F267" s="1"/>
      <c r="G267" s="1"/>
      <c r="H267" s="764"/>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row>
    <row r="268" spans="1:41" ht="15.75" customHeight="1" x14ac:dyDescent="0.2">
      <c r="A268" s="1"/>
      <c r="B268" s="1"/>
      <c r="C268" s="1"/>
      <c r="D268" s="1"/>
      <c r="E268" s="1"/>
      <c r="F268" s="1"/>
      <c r="G268" s="1"/>
      <c r="H268" s="764"/>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row>
    <row r="269" spans="1:41" ht="15.75" customHeight="1" x14ac:dyDescent="0.2">
      <c r="A269" s="1"/>
      <c r="B269" s="1"/>
      <c r="C269" s="1"/>
      <c r="D269" s="1"/>
      <c r="E269" s="1"/>
      <c r="F269" s="1"/>
      <c r="G269" s="1"/>
      <c r="H269" s="764"/>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row>
    <row r="270" spans="1:41" ht="15.75" customHeight="1" x14ac:dyDescent="0.2">
      <c r="A270" s="1"/>
      <c r="B270" s="1"/>
      <c r="C270" s="1"/>
      <c r="D270" s="1"/>
      <c r="E270" s="1"/>
      <c r="F270" s="1"/>
      <c r="G270" s="1"/>
      <c r="H270" s="764"/>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row>
    <row r="271" spans="1:41" ht="15.75" customHeight="1" x14ac:dyDescent="0.2">
      <c r="A271" s="1"/>
      <c r="B271" s="1"/>
      <c r="C271" s="1"/>
      <c r="D271" s="1"/>
      <c r="E271" s="1"/>
      <c r="F271" s="1"/>
      <c r="G271" s="1"/>
      <c r="H271" s="764"/>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row>
    <row r="272" spans="1:41" ht="15.75" customHeight="1" x14ac:dyDescent="0.2">
      <c r="A272" s="1"/>
      <c r="B272" s="1"/>
      <c r="C272" s="1"/>
      <c r="D272" s="1"/>
      <c r="E272" s="1"/>
      <c r="F272" s="1"/>
      <c r="G272" s="1"/>
      <c r="H272" s="764"/>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row>
    <row r="273" spans="1:41" ht="15.75" customHeight="1" x14ac:dyDescent="0.2">
      <c r="A273" s="1"/>
      <c r="B273" s="1"/>
      <c r="C273" s="1"/>
      <c r="D273" s="1"/>
      <c r="E273" s="1"/>
      <c r="F273" s="1"/>
      <c r="G273" s="1"/>
      <c r="H273" s="764"/>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row>
    <row r="274" spans="1:41" ht="15.75" customHeight="1" x14ac:dyDescent="0.2">
      <c r="A274" s="1"/>
      <c r="B274" s="1"/>
      <c r="C274" s="1"/>
      <c r="D274" s="1"/>
      <c r="E274" s="1"/>
      <c r="F274" s="1"/>
      <c r="G274" s="1"/>
      <c r="H274" s="764"/>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row>
    <row r="275" spans="1:41" ht="15.75" customHeight="1" x14ac:dyDescent="0.2">
      <c r="A275" s="1"/>
      <c r="B275" s="1"/>
      <c r="C275" s="1"/>
      <c r="D275" s="1"/>
      <c r="E275" s="1"/>
      <c r="F275" s="1"/>
      <c r="G275" s="1"/>
      <c r="H275" s="764"/>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row>
    <row r="276" spans="1:41" ht="15.75" customHeight="1" x14ac:dyDescent="0.2">
      <c r="A276" s="1"/>
      <c r="B276" s="1"/>
      <c r="C276" s="1"/>
      <c r="D276" s="1"/>
      <c r="E276" s="1"/>
      <c r="F276" s="1"/>
      <c r="G276" s="1"/>
      <c r="H276" s="764"/>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row>
    <row r="277" spans="1:41" ht="15.75" customHeight="1" x14ac:dyDescent="0.2">
      <c r="A277" s="1"/>
      <c r="B277" s="1"/>
      <c r="C277" s="1"/>
      <c r="D277" s="1"/>
      <c r="E277" s="1"/>
      <c r="F277" s="1"/>
      <c r="G277" s="1"/>
      <c r="H277" s="764"/>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row>
    <row r="278" spans="1:41" ht="15.75" customHeight="1" x14ac:dyDescent="0.2">
      <c r="A278" s="1"/>
      <c r="B278" s="1"/>
      <c r="C278" s="1"/>
      <c r="D278" s="1"/>
      <c r="E278" s="1"/>
      <c r="F278" s="1"/>
      <c r="G278" s="1"/>
      <c r="H278" s="764"/>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row>
    <row r="279" spans="1:41" ht="15.75" customHeight="1" x14ac:dyDescent="0.2">
      <c r="A279" s="1"/>
      <c r="B279" s="1"/>
      <c r="C279" s="1"/>
      <c r="D279" s="1"/>
      <c r="E279" s="1"/>
      <c r="F279" s="1"/>
      <c r="G279" s="1"/>
      <c r="H279" s="764"/>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row>
    <row r="280" spans="1:41" ht="15.75" customHeight="1" x14ac:dyDescent="0.2">
      <c r="A280" s="1"/>
      <c r="B280" s="1"/>
      <c r="C280" s="1"/>
      <c r="D280" s="1"/>
      <c r="E280" s="1"/>
      <c r="F280" s="1"/>
      <c r="G280" s="1"/>
      <c r="H280" s="764"/>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row>
    <row r="281" spans="1:41" ht="15.75" customHeight="1" x14ac:dyDescent="0.2">
      <c r="A281" s="1"/>
      <c r="B281" s="1"/>
      <c r="C281" s="1"/>
      <c r="D281" s="1"/>
      <c r="E281" s="1"/>
      <c r="F281" s="1"/>
      <c r="G281" s="1"/>
      <c r="H281" s="764"/>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row>
    <row r="282" spans="1:41" ht="15.75" customHeight="1" x14ac:dyDescent="0.2">
      <c r="A282" s="1"/>
      <c r="B282" s="1"/>
      <c r="C282" s="1"/>
      <c r="D282" s="1"/>
      <c r="E282" s="1"/>
      <c r="F282" s="1"/>
      <c r="G282" s="1"/>
      <c r="H282" s="764"/>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row>
    <row r="283" spans="1:41" ht="15.75" customHeight="1" x14ac:dyDescent="0.2">
      <c r="A283" s="1"/>
      <c r="B283" s="1"/>
      <c r="C283" s="1"/>
      <c r="D283" s="1"/>
      <c r="E283" s="1"/>
      <c r="F283" s="1"/>
      <c r="G283" s="1"/>
      <c r="H283" s="764"/>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row>
    <row r="284" spans="1:41" ht="15.75" customHeight="1" x14ac:dyDescent="0.2">
      <c r="A284" s="1"/>
      <c r="B284" s="1"/>
      <c r="C284" s="1"/>
      <c r="D284" s="1"/>
      <c r="E284" s="1"/>
      <c r="F284" s="1"/>
      <c r="G284" s="1"/>
      <c r="H284" s="764"/>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row>
    <row r="285" spans="1:41" ht="15.75" customHeight="1" x14ac:dyDescent="0.2">
      <c r="A285" s="1"/>
      <c r="B285" s="1"/>
      <c r="C285" s="1"/>
      <c r="D285" s="1"/>
      <c r="E285" s="1"/>
      <c r="F285" s="1"/>
      <c r="G285" s="1"/>
      <c r="H285" s="764"/>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row>
    <row r="286" spans="1:41" ht="15.75" customHeight="1" x14ac:dyDescent="0.2">
      <c r="A286" s="1"/>
      <c r="B286" s="1"/>
      <c r="C286" s="1"/>
      <c r="D286" s="1"/>
      <c r="E286" s="1"/>
      <c r="F286" s="1"/>
      <c r="G286" s="1"/>
      <c r="H286" s="764"/>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row>
    <row r="287" spans="1:41" ht="15.75" customHeight="1" x14ac:dyDescent="0.2">
      <c r="A287" s="1"/>
      <c r="B287" s="1"/>
      <c r="C287" s="1"/>
      <c r="D287" s="1"/>
      <c r="E287" s="1"/>
      <c r="F287" s="1"/>
      <c r="G287" s="1"/>
      <c r="H287" s="764"/>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row>
    <row r="288" spans="1:41" ht="15.75" customHeight="1" x14ac:dyDescent="0.2">
      <c r="A288" s="1"/>
      <c r="B288" s="1"/>
      <c r="C288" s="1"/>
      <c r="D288" s="1"/>
      <c r="E288" s="1"/>
      <c r="F288" s="1"/>
      <c r="G288" s="1"/>
      <c r="H288" s="764"/>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row>
    <row r="289" spans="1:41" ht="15.75" customHeight="1" x14ac:dyDescent="0.2">
      <c r="A289" s="1"/>
      <c r="B289" s="1"/>
      <c r="C289" s="1"/>
      <c r="D289" s="1"/>
      <c r="E289" s="1"/>
      <c r="F289" s="1"/>
      <c r="G289" s="1"/>
      <c r="H289" s="764"/>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row>
    <row r="290" spans="1:41" ht="15.75" customHeight="1" x14ac:dyDescent="0.2">
      <c r="A290" s="1"/>
      <c r="B290" s="1"/>
      <c r="C290" s="1"/>
      <c r="D290" s="1"/>
      <c r="E290" s="1"/>
      <c r="F290" s="1"/>
      <c r="G290" s="1"/>
      <c r="H290" s="764"/>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row>
    <row r="291" spans="1:41" ht="15.75" customHeight="1" x14ac:dyDescent="0.2">
      <c r="A291" s="1"/>
      <c r="B291" s="1"/>
      <c r="C291" s="1"/>
      <c r="D291" s="1"/>
      <c r="E291" s="1"/>
      <c r="F291" s="1"/>
      <c r="G291" s="1"/>
      <c r="H291" s="764"/>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row>
    <row r="292" spans="1:41" ht="15.75" customHeight="1" x14ac:dyDescent="0.2">
      <c r="A292" s="1"/>
      <c r="B292" s="1"/>
      <c r="C292" s="1"/>
      <c r="D292" s="1"/>
      <c r="E292" s="1"/>
      <c r="F292" s="1"/>
      <c r="G292" s="1"/>
      <c r="H292" s="764"/>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row>
    <row r="293" spans="1:41" ht="15.75" customHeight="1" x14ac:dyDescent="0.2">
      <c r="A293" s="1"/>
      <c r="B293" s="1"/>
      <c r="C293" s="1"/>
      <c r="D293" s="1"/>
      <c r="E293" s="1"/>
      <c r="F293" s="1"/>
      <c r="G293" s="1"/>
      <c r="H293" s="764"/>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row>
    <row r="294" spans="1:41" ht="15.75" customHeight="1" x14ac:dyDescent="0.2">
      <c r="A294" s="1"/>
      <c r="B294" s="1"/>
      <c r="C294" s="1"/>
      <c r="D294" s="1"/>
      <c r="E294" s="1"/>
      <c r="F294" s="1"/>
      <c r="G294" s="1"/>
      <c r="H294" s="764"/>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row>
    <row r="295" spans="1:41" ht="15.75" customHeight="1" x14ac:dyDescent="0.2">
      <c r="A295" s="1"/>
      <c r="B295" s="1"/>
      <c r="C295" s="1"/>
      <c r="D295" s="1"/>
      <c r="E295" s="1"/>
      <c r="F295" s="1"/>
      <c r="G295" s="1"/>
      <c r="H295" s="764"/>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row>
    <row r="296" spans="1:41" ht="15.75" customHeight="1" x14ac:dyDescent="0.2">
      <c r="A296" s="1"/>
      <c r="B296" s="1"/>
      <c r="C296" s="1"/>
      <c r="D296" s="1"/>
      <c r="E296" s="1"/>
      <c r="F296" s="1"/>
      <c r="G296" s="1"/>
      <c r="H296" s="764"/>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row>
    <row r="297" spans="1:41" ht="15.75" customHeight="1" x14ac:dyDescent="0.2">
      <c r="A297" s="1"/>
      <c r="B297" s="1"/>
      <c r="C297" s="1"/>
      <c r="D297" s="1"/>
      <c r="E297" s="1"/>
      <c r="F297" s="1"/>
      <c r="G297" s="1"/>
      <c r="H297" s="764"/>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row>
    <row r="298" spans="1:41" ht="15.75" customHeight="1" x14ac:dyDescent="0.2">
      <c r="A298" s="1"/>
      <c r="B298" s="1"/>
      <c r="C298" s="1"/>
      <c r="D298" s="1"/>
      <c r="E298" s="1"/>
      <c r="F298" s="1"/>
      <c r="G298" s="1"/>
      <c r="H298" s="764"/>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row>
    <row r="299" spans="1:41" ht="15.75" customHeight="1" x14ac:dyDescent="0.2">
      <c r="A299" s="1"/>
      <c r="B299" s="1"/>
      <c r="C299" s="1"/>
      <c r="D299" s="1"/>
      <c r="E299" s="1"/>
      <c r="F299" s="1"/>
      <c r="G299" s="1"/>
      <c r="H299" s="764"/>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row>
    <row r="300" spans="1:41" ht="15.75" customHeight="1" x14ac:dyDescent="0.2">
      <c r="A300" s="1"/>
      <c r="B300" s="1"/>
      <c r="C300" s="1"/>
      <c r="D300" s="1"/>
      <c r="E300" s="1"/>
      <c r="F300" s="1"/>
      <c r="G300" s="1"/>
      <c r="H300" s="764"/>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row>
    <row r="301" spans="1:41" ht="15.75" customHeight="1" x14ac:dyDescent="0.2">
      <c r="A301" s="1"/>
      <c r="B301" s="1"/>
      <c r="C301" s="1"/>
      <c r="D301" s="1"/>
      <c r="E301" s="1"/>
      <c r="F301" s="1"/>
      <c r="G301" s="1"/>
      <c r="H301" s="764"/>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row>
    <row r="302" spans="1:41" ht="15.75" customHeight="1" x14ac:dyDescent="0.2">
      <c r="A302" s="1"/>
      <c r="B302" s="1"/>
      <c r="C302" s="1"/>
      <c r="D302" s="1"/>
      <c r="E302" s="1"/>
      <c r="F302" s="1"/>
      <c r="G302" s="1"/>
      <c r="H302" s="764"/>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row>
    <row r="303" spans="1:41" ht="15.75" customHeight="1" x14ac:dyDescent="0.2">
      <c r="A303" s="1"/>
      <c r="B303" s="1"/>
      <c r="C303" s="1"/>
      <c r="D303" s="1"/>
      <c r="E303" s="1"/>
      <c r="F303" s="1"/>
      <c r="G303" s="1"/>
      <c r="H303" s="764"/>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row>
    <row r="304" spans="1:41" ht="15.75" customHeight="1" x14ac:dyDescent="0.2">
      <c r="A304" s="1"/>
      <c r="B304" s="1"/>
      <c r="C304" s="1"/>
      <c r="D304" s="1"/>
      <c r="E304" s="1"/>
      <c r="F304" s="1"/>
      <c r="G304" s="1"/>
      <c r="H304" s="764"/>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row>
    <row r="305" spans="1:41" ht="15.75" customHeight="1" x14ac:dyDescent="0.2">
      <c r="A305" s="1"/>
      <c r="B305" s="1"/>
      <c r="C305" s="1"/>
      <c r="D305" s="1"/>
      <c r="E305" s="1"/>
      <c r="F305" s="1"/>
      <c r="G305" s="1"/>
      <c r="H305" s="764"/>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row>
    <row r="306" spans="1:41" ht="15.75" customHeight="1" x14ac:dyDescent="0.2">
      <c r="A306" s="1"/>
      <c r="B306" s="1"/>
      <c r="C306" s="1"/>
      <c r="D306" s="1"/>
      <c r="E306" s="1"/>
      <c r="F306" s="1"/>
      <c r="G306" s="1"/>
      <c r="H306" s="764"/>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row>
    <row r="307" spans="1:41" ht="15.75" customHeight="1" x14ac:dyDescent="0.2">
      <c r="A307" s="1"/>
      <c r="B307" s="1"/>
      <c r="C307" s="1"/>
      <c r="D307" s="1"/>
      <c r="E307" s="1"/>
      <c r="F307" s="1"/>
      <c r="G307" s="1"/>
      <c r="H307" s="764"/>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row>
    <row r="308" spans="1:41" ht="15.75" customHeight="1" x14ac:dyDescent="0.2">
      <c r="A308" s="1"/>
      <c r="B308" s="1"/>
      <c r="C308" s="1"/>
      <c r="D308" s="1"/>
      <c r="E308" s="1"/>
      <c r="F308" s="1"/>
      <c r="G308" s="1"/>
      <c r="H308" s="764"/>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row>
    <row r="309" spans="1:41" ht="15.75" customHeight="1" x14ac:dyDescent="0.2">
      <c r="A309" s="1"/>
      <c r="B309" s="1"/>
      <c r="C309" s="1"/>
      <c r="D309" s="1"/>
      <c r="E309" s="1"/>
      <c r="F309" s="1"/>
      <c r="G309" s="1"/>
      <c r="H309" s="764"/>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row>
    <row r="310" spans="1:41" ht="15.75" customHeight="1" x14ac:dyDescent="0.2">
      <c r="A310" s="1"/>
      <c r="B310" s="1"/>
      <c r="C310" s="1"/>
      <c r="D310" s="1"/>
      <c r="E310" s="1"/>
      <c r="F310" s="1"/>
      <c r="G310" s="1"/>
      <c r="H310" s="764"/>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row>
    <row r="311" spans="1:41" ht="15.75" customHeight="1" x14ac:dyDescent="0.2">
      <c r="A311" s="1"/>
      <c r="B311" s="1"/>
      <c r="C311" s="1"/>
      <c r="D311" s="1"/>
      <c r="E311" s="1"/>
      <c r="F311" s="1"/>
      <c r="G311" s="1"/>
      <c r="H311" s="764"/>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row>
    <row r="312" spans="1:41" ht="15.75" customHeight="1" x14ac:dyDescent="0.2">
      <c r="A312" s="1"/>
      <c r="B312" s="1"/>
      <c r="C312" s="1"/>
      <c r="D312" s="1"/>
      <c r="E312" s="1"/>
      <c r="F312" s="1"/>
      <c r="G312" s="1"/>
      <c r="H312" s="764"/>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row>
    <row r="313" spans="1:41" ht="15.75" customHeight="1" x14ac:dyDescent="0.2">
      <c r="A313" s="1"/>
      <c r="B313" s="1"/>
      <c r="C313" s="1"/>
      <c r="D313" s="1"/>
      <c r="E313" s="1"/>
      <c r="F313" s="1"/>
      <c r="G313" s="1"/>
      <c r="H313" s="764"/>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row>
    <row r="314" spans="1:41" ht="15.75" customHeight="1" x14ac:dyDescent="0.2">
      <c r="A314" s="1"/>
      <c r="B314" s="1"/>
      <c r="C314" s="1"/>
      <c r="D314" s="1"/>
      <c r="E314" s="1"/>
      <c r="F314" s="1"/>
      <c r="G314" s="1"/>
      <c r="H314" s="764"/>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row>
    <row r="315" spans="1:41" ht="15.75" customHeight="1" x14ac:dyDescent="0.2">
      <c r="A315" s="1"/>
      <c r="B315" s="1"/>
      <c r="C315" s="1"/>
      <c r="D315" s="1"/>
      <c r="E315" s="1"/>
      <c r="F315" s="1"/>
      <c r="G315" s="1"/>
      <c r="H315" s="764"/>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row>
    <row r="316" spans="1:41" ht="15.75" customHeight="1" x14ac:dyDescent="0.2">
      <c r="A316" s="1"/>
      <c r="B316" s="1"/>
      <c r="C316" s="1"/>
      <c r="D316" s="1"/>
      <c r="E316" s="1"/>
      <c r="F316" s="1"/>
      <c r="G316" s="1"/>
      <c r="H316" s="764"/>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row>
    <row r="317" spans="1:41" ht="15.75" customHeight="1" x14ac:dyDescent="0.2">
      <c r="A317" s="1"/>
      <c r="B317" s="1"/>
      <c r="C317" s="1"/>
      <c r="D317" s="1"/>
      <c r="E317" s="1"/>
      <c r="F317" s="1"/>
      <c r="G317" s="1"/>
      <c r="H317" s="764"/>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row>
    <row r="318" spans="1:41" ht="15.75" customHeight="1" x14ac:dyDescent="0.2">
      <c r="A318" s="1"/>
      <c r="B318" s="1"/>
      <c r="C318" s="1"/>
      <c r="D318" s="1"/>
      <c r="E318" s="1"/>
      <c r="F318" s="1"/>
      <c r="G318" s="1"/>
      <c r="H318" s="764"/>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row>
    <row r="319" spans="1:41" ht="15.75" customHeight="1" x14ac:dyDescent="0.2">
      <c r="A319" s="1"/>
      <c r="B319" s="1"/>
      <c r="C319" s="1"/>
      <c r="D319" s="1"/>
      <c r="E319" s="1"/>
      <c r="F319" s="1"/>
      <c r="G319" s="1"/>
      <c r="H319" s="764"/>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row>
    <row r="320" spans="1:41" ht="15.75" customHeight="1" x14ac:dyDescent="0.2">
      <c r="A320" s="1"/>
      <c r="B320" s="1"/>
      <c r="C320" s="1"/>
      <c r="D320" s="1"/>
      <c r="E320" s="1"/>
      <c r="F320" s="1"/>
      <c r="G320" s="1"/>
      <c r="H320" s="764"/>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row>
    <row r="321" spans="1:41" ht="15.75" customHeight="1" x14ac:dyDescent="0.2">
      <c r="A321" s="1"/>
      <c r="B321" s="1"/>
      <c r="C321" s="1"/>
      <c r="D321" s="1"/>
      <c r="E321" s="1"/>
      <c r="F321" s="1"/>
      <c r="G321" s="1"/>
      <c r="H321" s="764"/>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row>
    <row r="322" spans="1:41" ht="15.75" customHeight="1" x14ac:dyDescent="0.2">
      <c r="A322" s="1"/>
      <c r="B322" s="1"/>
      <c r="C322" s="1"/>
      <c r="D322" s="1"/>
      <c r="E322" s="1"/>
      <c r="F322" s="1"/>
      <c r="G322" s="1"/>
      <c r="H322" s="764"/>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row>
    <row r="323" spans="1:41" ht="15.75" customHeight="1" x14ac:dyDescent="0.2">
      <c r="A323" s="1"/>
      <c r="B323" s="1"/>
      <c r="C323" s="1"/>
      <c r="D323" s="1"/>
      <c r="E323" s="1"/>
      <c r="F323" s="1"/>
      <c r="G323" s="1"/>
      <c r="H323" s="764"/>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row>
    <row r="324" spans="1:41" ht="15.75" customHeight="1" x14ac:dyDescent="0.2">
      <c r="A324" s="1"/>
      <c r="B324" s="1"/>
      <c r="C324" s="1"/>
      <c r="D324" s="1"/>
      <c r="E324" s="1"/>
      <c r="F324" s="1"/>
      <c r="G324" s="1"/>
      <c r="H324" s="764"/>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row>
    <row r="325" spans="1:41" ht="15.75" customHeight="1" x14ac:dyDescent="0.2">
      <c r="A325" s="1"/>
      <c r="B325" s="1"/>
      <c r="C325" s="1"/>
      <c r="D325" s="1"/>
      <c r="E325" s="1"/>
      <c r="F325" s="1"/>
      <c r="G325" s="1"/>
      <c r="H325" s="764"/>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row>
    <row r="326" spans="1:41" ht="15.75" customHeight="1" x14ac:dyDescent="0.2">
      <c r="A326" s="1"/>
      <c r="B326" s="1"/>
      <c r="C326" s="1"/>
      <c r="D326" s="1"/>
      <c r="E326" s="1"/>
      <c r="F326" s="1"/>
      <c r="G326" s="1"/>
      <c r="H326" s="764"/>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row>
    <row r="327" spans="1:41" ht="15.75" customHeight="1" x14ac:dyDescent="0.2">
      <c r="A327" s="1"/>
      <c r="B327" s="1"/>
      <c r="C327" s="1"/>
      <c r="D327" s="1"/>
      <c r="E327" s="1"/>
      <c r="F327" s="1"/>
      <c r="G327" s="1"/>
      <c r="H327" s="764"/>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row>
    <row r="328" spans="1:41" ht="15.75" customHeight="1" x14ac:dyDescent="0.2">
      <c r="A328" s="1"/>
      <c r="B328" s="1"/>
      <c r="C328" s="1"/>
      <c r="D328" s="1"/>
      <c r="E328" s="1"/>
      <c r="F328" s="1"/>
      <c r="G328" s="1"/>
      <c r="H328" s="764"/>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row>
    <row r="329" spans="1:41" ht="15.75" customHeight="1" x14ac:dyDescent="0.2">
      <c r="A329" s="1"/>
      <c r="B329" s="1"/>
      <c r="C329" s="1"/>
      <c r="D329" s="1"/>
      <c r="E329" s="1"/>
      <c r="F329" s="1"/>
      <c r="G329" s="1"/>
      <c r="H329" s="764"/>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row>
    <row r="330" spans="1:41" ht="15.75" customHeight="1" x14ac:dyDescent="0.2">
      <c r="A330" s="1"/>
      <c r="B330" s="1"/>
      <c r="C330" s="1"/>
      <c r="D330" s="1"/>
      <c r="E330" s="1"/>
      <c r="F330" s="1"/>
      <c r="G330" s="1"/>
      <c r="H330" s="764"/>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row>
    <row r="331" spans="1:41" ht="15.75" customHeight="1" x14ac:dyDescent="0.2">
      <c r="A331" s="1"/>
      <c r="B331" s="1"/>
      <c r="C331" s="1"/>
      <c r="D331" s="1"/>
      <c r="E331" s="1"/>
      <c r="F331" s="1"/>
      <c r="G331" s="1"/>
      <c r="H331" s="764"/>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row>
    <row r="332" spans="1:41" ht="15.75" customHeight="1" x14ac:dyDescent="0.2">
      <c r="A332" s="1"/>
      <c r="B332" s="1"/>
      <c r="C332" s="1"/>
      <c r="D332" s="1"/>
      <c r="E332" s="1"/>
      <c r="F332" s="1"/>
      <c r="G332" s="1"/>
      <c r="H332" s="764"/>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row>
    <row r="333" spans="1:41" ht="15.75" customHeight="1" x14ac:dyDescent="0.2">
      <c r="A333" s="1"/>
      <c r="B333" s="1"/>
      <c r="C333" s="1"/>
      <c r="D333" s="1"/>
      <c r="E333" s="1"/>
      <c r="F333" s="1"/>
      <c r="G333" s="1"/>
      <c r="H333" s="764"/>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row>
    <row r="334" spans="1:41" ht="15.75" customHeight="1" x14ac:dyDescent="0.2">
      <c r="A334" s="1"/>
      <c r="B334" s="1"/>
      <c r="C334" s="1"/>
      <c r="D334" s="1"/>
      <c r="E334" s="1"/>
      <c r="F334" s="1"/>
      <c r="G334" s="1"/>
      <c r="H334" s="764"/>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row>
    <row r="335" spans="1:41" ht="15.75" customHeight="1" x14ac:dyDescent="0.2">
      <c r="A335" s="1"/>
      <c r="B335" s="1"/>
      <c r="C335" s="1"/>
      <c r="D335" s="1"/>
      <c r="E335" s="1"/>
      <c r="F335" s="1"/>
      <c r="G335" s="1"/>
      <c r="H335" s="764"/>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row>
    <row r="336" spans="1:41" ht="15.75" customHeight="1" x14ac:dyDescent="0.2">
      <c r="A336" s="1"/>
      <c r="B336" s="1"/>
      <c r="C336" s="1"/>
      <c r="D336" s="1"/>
      <c r="E336" s="1"/>
      <c r="F336" s="1"/>
      <c r="G336" s="1"/>
      <c r="H336" s="764"/>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row>
    <row r="337" spans="1:41" ht="15.75" customHeight="1" x14ac:dyDescent="0.2">
      <c r="A337" s="1"/>
      <c r="B337" s="1"/>
      <c r="C337" s="1"/>
      <c r="D337" s="1"/>
      <c r="E337" s="1"/>
      <c r="F337" s="1"/>
      <c r="G337" s="1"/>
      <c r="H337" s="764"/>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row>
    <row r="338" spans="1:41" ht="15.75" customHeight="1" x14ac:dyDescent="0.2">
      <c r="A338" s="1"/>
      <c r="B338" s="1"/>
      <c r="C338" s="1"/>
      <c r="D338" s="1"/>
      <c r="E338" s="1"/>
      <c r="F338" s="1"/>
      <c r="G338" s="1"/>
      <c r="H338" s="764"/>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row>
    <row r="339" spans="1:41" ht="15.75" customHeight="1" x14ac:dyDescent="0.2">
      <c r="A339" s="1"/>
      <c r="B339" s="1"/>
      <c r="C339" s="1"/>
      <c r="D339" s="1"/>
      <c r="E339" s="1"/>
      <c r="F339" s="1"/>
      <c r="G339" s="1"/>
      <c r="H339" s="764"/>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row>
    <row r="340" spans="1:41" ht="15.75" customHeight="1" x14ac:dyDescent="0.2">
      <c r="A340" s="1"/>
      <c r="B340" s="1"/>
      <c r="C340" s="1"/>
      <c r="D340" s="1"/>
      <c r="E340" s="1"/>
      <c r="F340" s="1"/>
      <c r="G340" s="1"/>
      <c r="H340" s="764"/>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row>
    <row r="341" spans="1:41" ht="15.75" customHeight="1" x14ac:dyDescent="0.2">
      <c r="A341" s="1"/>
      <c r="B341" s="1"/>
      <c r="C341" s="1"/>
      <c r="D341" s="1"/>
      <c r="E341" s="1"/>
      <c r="F341" s="1"/>
      <c r="G341" s="1"/>
      <c r="H341" s="764"/>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row>
    <row r="342" spans="1:41" ht="15.75" customHeight="1" x14ac:dyDescent="0.2">
      <c r="A342" s="1"/>
      <c r="B342" s="1"/>
      <c r="C342" s="1"/>
      <c r="D342" s="1"/>
      <c r="E342" s="1"/>
      <c r="F342" s="1"/>
      <c r="G342" s="1"/>
      <c r="H342" s="764"/>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row>
    <row r="343" spans="1:41" ht="15.75" customHeight="1" x14ac:dyDescent="0.2">
      <c r="A343" s="1"/>
      <c r="B343" s="1"/>
      <c r="C343" s="1"/>
      <c r="D343" s="1"/>
      <c r="E343" s="1"/>
      <c r="F343" s="1"/>
      <c r="G343" s="1"/>
      <c r="H343" s="764"/>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row>
    <row r="344" spans="1:41" ht="15.75" customHeight="1" x14ac:dyDescent="0.2">
      <c r="A344" s="1"/>
      <c r="B344" s="1"/>
      <c r="C344" s="1"/>
      <c r="D344" s="1"/>
      <c r="E344" s="1"/>
      <c r="F344" s="1"/>
      <c r="G344" s="1"/>
      <c r="H344" s="764"/>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row>
    <row r="345" spans="1:41" ht="15.75" customHeight="1" x14ac:dyDescent="0.2">
      <c r="A345" s="1"/>
      <c r="B345" s="1"/>
      <c r="C345" s="1"/>
      <c r="D345" s="1"/>
      <c r="E345" s="1"/>
      <c r="F345" s="1"/>
      <c r="G345" s="1"/>
      <c r="H345" s="764"/>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row>
    <row r="346" spans="1:41" ht="15.75" customHeight="1" x14ac:dyDescent="0.2">
      <c r="A346" s="1"/>
      <c r="B346" s="1"/>
      <c r="C346" s="1"/>
      <c r="D346" s="1"/>
      <c r="E346" s="1"/>
      <c r="F346" s="1"/>
      <c r="G346" s="1"/>
      <c r="H346" s="764"/>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row>
    <row r="347" spans="1:41" ht="15.75" customHeight="1" x14ac:dyDescent="0.2">
      <c r="A347" s="1"/>
      <c r="B347" s="1"/>
      <c r="C347" s="1"/>
      <c r="D347" s="1"/>
      <c r="E347" s="1"/>
      <c r="F347" s="1"/>
      <c r="G347" s="1"/>
      <c r="H347" s="764"/>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row>
    <row r="348" spans="1:41" ht="15.75" customHeight="1" x14ac:dyDescent="0.2">
      <c r="A348" s="1"/>
      <c r="B348" s="1"/>
      <c r="C348" s="1"/>
      <c r="D348" s="1"/>
      <c r="E348" s="1"/>
      <c r="F348" s="1"/>
      <c r="G348" s="1"/>
      <c r="H348" s="764"/>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row>
    <row r="349" spans="1:41" ht="15.75" customHeight="1" x14ac:dyDescent="0.2">
      <c r="A349" s="1"/>
      <c r="B349" s="1"/>
      <c r="C349" s="1"/>
      <c r="D349" s="1"/>
      <c r="E349" s="1"/>
      <c r="F349" s="1"/>
      <c r="G349" s="1"/>
      <c r="H349" s="764"/>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row>
    <row r="350" spans="1:41" ht="15.75" customHeight="1" x14ac:dyDescent="0.2">
      <c r="A350" s="1"/>
      <c r="B350" s="1"/>
      <c r="C350" s="1"/>
      <c r="D350" s="1"/>
      <c r="E350" s="1"/>
      <c r="F350" s="1"/>
      <c r="G350" s="1"/>
      <c r="H350" s="764"/>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row>
    <row r="351" spans="1:41" ht="15.75" customHeight="1" x14ac:dyDescent="0.2">
      <c r="A351" s="1"/>
      <c r="B351" s="1"/>
      <c r="C351" s="1"/>
      <c r="D351" s="1"/>
      <c r="E351" s="1"/>
      <c r="F351" s="1"/>
      <c r="G351" s="1"/>
      <c r="H351" s="764"/>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row>
    <row r="352" spans="1:41" ht="15.75" customHeight="1" x14ac:dyDescent="0.2">
      <c r="A352" s="1"/>
      <c r="B352" s="1"/>
      <c r="C352" s="1"/>
      <c r="D352" s="1"/>
      <c r="E352" s="1"/>
      <c r="F352" s="1"/>
      <c r="G352" s="1"/>
      <c r="H352" s="764"/>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row>
    <row r="353" spans="1:41" ht="15.75" customHeight="1" x14ac:dyDescent="0.2">
      <c r="A353" s="1"/>
      <c r="B353" s="1"/>
      <c r="C353" s="1"/>
      <c r="D353" s="1"/>
      <c r="E353" s="1"/>
      <c r="F353" s="1"/>
      <c r="G353" s="1"/>
      <c r="H353" s="764"/>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row>
    <row r="354" spans="1:41" ht="15.75" customHeight="1" x14ac:dyDescent="0.2">
      <c r="A354" s="1"/>
      <c r="B354" s="1"/>
      <c r="C354" s="1"/>
      <c r="D354" s="1"/>
      <c r="E354" s="1"/>
      <c r="F354" s="1"/>
      <c r="G354" s="1"/>
      <c r="H354" s="764"/>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row>
    <row r="355" spans="1:41" ht="15.75" customHeight="1" x14ac:dyDescent="0.2">
      <c r="A355" s="1"/>
      <c r="B355" s="1"/>
      <c r="C355" s="1"/>
      <c r="D355" s="1"/>
      <c r="E355" s="1"/>
      <c r="F355" s="1"/>
      <c r="G355" s="1"/>
      <c r="H355" s="764"/>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row>
    <row r="356" spans="1:41" ht="15.75" customHeight="1" x14ac:dyDescent="0.2">
      <c r="A356" s="1"/>
      <c r="B356" s="1"/>
      <c r="C356" s="1"/>
      <c r="D356" s="1"/>
      <c r="E356" s="1"/>
      <c r="F356" s="1"/>
      <c r="G356" s="1"/>
      <c r="H356" s="764"/>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row>
    <row r="357" spans="1:41" ht="15.75" customHeight="1" x14ac:dyDescent="0.2">
      <c r="A357" s="1"/>
      <c r="B357" s="1"/>
      <c r="C357" s="1"/>
      <c r="D357" s="1"/>
      <c r="E357" s="1"/>
      <c r="F357" s="1"/>
      <c r="G357" s="1"/>
      <c r="H357" s="764"/>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row>
    <row r="358" spans="1:41" ht="15.75" customHeight="1" x14ac:dyDescent="0.2">
      <c r="A358" s="1"/>
      <c r="B358" s="1"/>
      <c r="C358" s="1"/>
      <c r="D358" s="1"/>
      <c r="E358" s="1"/>
      <c r="F358" s="1"/>
      <c r="G358" s="1"/>
      <c r="H358" s="764"/>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row>
    <row r="359" spans="1:41" ht="15.75" customHeight="1" x14ac:dyDescent="0.2">
      <c r="A359" s="1"/>
      <c r="B359" s="1"/>
      <c r="C359" s="1"/>
      <c r="D359" s="1"/>
      <c r="E359" s="1"/>
      <c r="F359" s="1"/>
      <c r="G359" s="1"/>
      <c r="H359" s="764"/>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row>
    <row r="360" spans="1:41" ht="15.75" customHeight="1" x14ac:dyDescent="0.2">
      <c r="A360" s="1"/>
      <c r="B360" s="1"/>
      <c r="C360" s="1"/>
      <c r="D360" s="1"/>
      <c r="E360" s="1"/>
      <c r="F360" s="1"/>
      <c r="G360" s="1"/>
      <c r="H360" s="764"/>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row>
    <row r="361" spans="1:41" ht="15.75" customHeight="1" x14ac:dyDescent="0.2">
      <c r="A361" s="1"/>
      <c r="B361" s="1"/>
      <c r="C361" s="1"/>
      <c r="D361" s="1"/>
      <c r="E361" s="1"/>
      <c r="F361" s="1"/>
      <c r="G361" s="1"/>
      <c r="H361" s="764"/>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row>
    <row r="362" spans="1:41" ht="15.75" customHeight="1" x14ac:dyDescent="0.2">
      <c r="A362" s="1"/>
      <c r="B362" s="1"/>
      <c r="C362" s="1"/>
      <c r="D362" s="1"/>
      <c r="E362" s="1"/>
      <c r="F362" s="1"/>
      <c r="G362" s="1"/>
      <c r="H362" s="764"/>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row>
    <row r="363" spans="1:41" ht="15.75" customHeight="1" x14ac:dyDescent="0.2">
      <c r="A363" s="1"/>
      <c r="B363" s="1"/>
      <c r="C363" s="1"/>
      <c r="D363" s="1"/>
      <c r="E363" s="1"/>
      <c r="F363" s="1"/>
      <c r="G363" s="1"/>
      <c r="H363" s="764"/>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row>
    <row r="364" spans="1:41" ht="15.75" customHeight="1" x14ac:dyDescent="0.2">
      <c r="A364" s="1"/>
      <c r="B364" s="1"/>
      <c r="C364" s="1"/>
      <c r="D364" s="1"/>
      <c r="E364" s="1"/>
      <c r="F364" s="1"/>
      <c r="G364" s="1"/>
      <c r="H364" s="764"/>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row>
    <row r="365" spans="1:41" ht="15.75" customHeight="1" x14ac:dyDescent="0.2">
      <c r="A365" s="1"/>
      <c r="B365" s="1"/>
      <c r="C365" s="1"/>
      <c r="D365" s="1"/>
      <c r="E365" s="1"/>
      <c r="F365" s="1"/>
      <c r="G365" s="1"/>
      <c r="H365" s="764"/>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row>
    <row r="366" spans="1:41" ht="15.75" customHeight="1" x14ac:dyDescent="0.2">
      <c r="A366" s="1"/>
      <c r="B366" s="1"/>
      <c r="C366" s="1"/>
      <c r="D366" s="1"/>
      <c r="E366" s="1"/>
      <c r="F366" s="1"/>
      <c r="G366" s="1"/>
      <c r="H366" s="764"/>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row>
    <row r="367" spans="1:41" ht="15.75" customHeight="1" x14ac:dyDescent="0.2">
      <c r="A367" s="1"/>
      <c r="B367" s="1"/>
      <c r="C367" s="1"/>
      <c r="D367" s="1"/>
      <c r="E367" s="1"/>
      <c r="F367" s="1"/>
      <c r="G367" s="1"/>
      <c r="H367" s="764"/>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row>
    <row r="368" spans="1:41" ht="15.75" customHeight="1" x14ac:dyDescent="0.2">
      <c r="A368" s="1"/>
      <c r="B368" s="1"/>
      <c r="C368" s="1"/>
      <c r="D368" s="1"/>
      <c r="E368" s="1"/>
      <c r="F368" s="1"/>
      <c r="G368" s="1"/>
      <c r="H368" s="764"/>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row>
    <row r="369" spans="1:41" ht="15.75" customHeight="1" x14ac:dyDescent="0.2">
      <c r="A369" s="1"/>
      <c r="B369" s="1"/>
      <c r="C369" s="1"/>
      <c r="D369" s="1"/>
      <c r="E369" s="1"/>
      <c r="F369" s="1"/>
      <c r="G369" s="1"/>
      <c r="H369" s="764"/>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row>
    <row r="370" spans="1:41" ht="15.75" customHeight="1" x14ac:dyDescent="0.2">
      <c r="A370" s="1"/>
      <c r="B370" s="1"/>
      <c r="C370" s="1"/>
      <c r="D370" s="1"/>
      <c r="E370" s="1"/>
      <c r="F370" s="1"/>
      <c r="G370" s="1"/>
      <c r="H370" s="764"/>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row>
    <row r="371" spans="1:41" ht="15.75" customHeight="1" x14ac:dyDescent="0.2">
      <c r="A371" s="1"/>
      <c r="B371" s="1"/>
      <c r="C371" s="1"/>
      <c r="D371" s="1"/>
      <c r="E371" s="1"/>
      <c r="F371" s="1"/>
      <c r="G371" s="1"/>
      <c r="H371" s="764"/>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row>
    <row r="372" spans="1:41" ht="15.75" customHeight="1" x14ac:dyDescent="0.2">
      <c r="A372" s="1"/>
      <c r="B372" s="1"/>
      <c r="C372" s="1"/>
      <c r="D372" s="1"/>
      <c r="E372" s="1"/>
      <c r="F372" s="1"/>
      <c r="G372" s="1"/>
      <c r="H372" s="764"/>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row>
    <row r="373" spans="1:41" ht="15.75" customHeight="1" x14ac:dyDescent="0.2">
      <c r="A373" s="1"/>
      <c r="B373" s="1"/>
      <c r="C373" s="1"/>
      <c r="D373" s="1"/>
      <c r="E373" s="1"/>
      <c r="F373" s="1"/>
      <c r="G373" s="1"/>
      <c r="H373" s="764"/>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row>
    <row r="374" spans="1:41" ht="15.75" customHeight="1" x14ac:dyDescent="0.2">
      <c r="A374" s="1"/>
      <c r="B374" s="1"/>
      <c r="C374" s="1"/>
      <c r="D374" s="1"/>
      <c r="E374" s="1"/>
      <c r="F374" s="1"/>
      <c r="G374" s="1"/>
      <c r="H374" s="764"/>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row>
    <row r="375" spans="1:41" ht="15.75" customHeight="1" x14ac:dyDescent="0.2">
      <c r="A375" s="1"/>
      <c r="B375" s="1"/>
      <c r="C375" s="1"/>
      <c r="D375" s="1"/>
      <c r="E375" s="1"/>
      <c r="F375" s="1"/>
      <c r="G375" s="1"/>
      <c r="H375" s="764"/>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row>
    <row r="376" spans="1:41" ht="15.75" customHeight="1" x14ac:dyDescent="0.2">
      <c r="A376" s="1"/>
      <c r="B376" s="1"/>
      <c r="C376" s="1"/>
      <c r="D376" s="1"/>
      <c r="E376" s="1"/>
      <c r="F376" s="1"/>
      <c r="G376" s="1"/>
      <c r="H376" s="764"/>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row>
    <row r="377" spans="1:41" ht="15.75" customHeight="1" x14ac:dyDescent="0.2">
      <c r="A377" s="1"/>
      <c r="B377" s="1"/>
      <c r="C377" s="1"/>
      <c r="D377" s="1"/>
      <c r="E377" s="1"/>
      <c r="F377" s="1"/>
      <c r="G377" s="1"/>
      <c r="H377" s="764"/>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row>
    <row r="378" spans="1:41" ht="15.75" customHeight="1" x14ac:dyDescent="0.2">
      <c r="A378" s="1"/>
      <c r="B378" s="1"/>
      <c r="C378" s="1"/>
      <c r="D378" s="1"/>
      <c r="E378" s="1"/>
      <c r="F378" s="1"/>
      <c r="G378" s="1"/>
      <c r="H378" s="764"/>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row>
    <row r="379" spans="1:41" ht="15.75" customHeight="1" x14ac:dyDescent="0.2">
      <c r="A379" s="1"/>
      <c r="B379" s="1"/>
      <c r="C379" s="1"/>
      <c r="D379" s="1"/>
      <c r="E379" s="1"/>
      <c r="F379" s="1"/>
      <c r="G379" s="1"/>
      <c r="H379" s="764"/>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row>
    <row r="380" spans="1:41" ht="15.75" customHeight="1" x14ac:dyDescent="0.2">
      <c r="A380" s="1"/>
      <c r="B380" s="1"/>
      <c r="C380" s="1"/>
      <c r="D380" s="1"/>
      <c r="E380" s="1"/>
      <c r="F380" s="1"/>
      <c r="G380" s="1"/>
      <c r="H380" s="764"/>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row>
    <row r="381" spans="1:41" ht="15.75" customHeight="1" x14ac:dyDescent="0.2">
      <c r="A381" s="1"/>
      <c r="B381" s="1"/>
      <c r="C381" s="1"/>
      <c r="D381" s="1"/>
      <c r="E381" s="1"/>
      <c r="F381" s="1"/>
      <c r="G381" s="1"/>
      <c r="H381" s="764"/>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row>
    <row r="382" spans="1:41" ht="15.75" customHeight="1" x14ac:dyDescent="0.2">
      <c r="A382" s="1"/>
      <c r="B382" s="1"/>
      <c r="C382" s="1"/>
      <c r="D382" s="1"/>
      <c r="E382" s="1"/>
      <c r="F382" s="1"/>
      <c r="G382" s="1"/>
      <c r="H382" s="764"/>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row>
    <row r="383" spans="1:41" ht="15.75" customHeight="1" x14ac:dyDescent="0.2">
      <c r="A383" s="1"/>
      <c r="B383" s="1"/>
      <c r="C383" s="1"/>
      <c r="D383" s="1"/>
      <c r="E383" s="1"/>
      <c r="F383" s="1"/>
      <c r="G383" s="1"/>
      <c r="H383" s="764"/>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row>
    <row r="384" spans="1:41" ht="15.75" customHeight="1" x14ac:dyDescent="0.2">
      <c r="A384" s="1"/>
      <c r="B384" s="1"/>
      <c r="C384" s="1"/>
      <c r="D384" s="1"/>
      <c r="E384" s="1"/>
      <c r="F384" s="1"/>
      <c r="G384" s="1"/>
      <c r="H384" s="764"/>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row>
    <row r="385" spans="1:41" ht="15.75" customHeight="1" x14ac:dyDescent="0.2">
      <c r="A385" s="1"/>
      <c r="B385" s="1"/>
      <c r="C385" s="1"/>
      <c r="D385" s="1"/>
      <c r="E385" s="1"/>
      <c r="F385" s="1"/>
      <c r="G385" s="1"/>
      <c r="H385" s="764"/>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row>
    <row r="386" spans="1:41" ht="15.75" customHeight="1" x14ac:dyDescent="0.2">
      <c r="A386" s="1"/>
      <c r="B386" s="1"/>
      <c r="C386" s="1"/>
      <c r="D386" s="1"/>
      <c r="E386" s="1"/>
      <c r="F386" s="1"/>
      <c r="G386" s="1"/>
      <c r="H386" s="764"/>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row>
    <row r="387" spans="1:41" ht="15.75" customHeight="1" x14ac:dyDescent="0.2">
      <c r="A387" s="1"/>
      <c r="B387" s="1"/>
      <c r="C387" s="1"/>
      <c r="D387" s="1"/>
      <c r="E387" s="1"/>
      <c r="F387" s="1"/>
      <c r="G387" s="1"/>
      <c r="H387" s="764"/>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row>
    <row r="388" spans="1:41" ht="15.75" customHeight="1" x14ac:dyDescent="0.2">
      <c r="A388" s="1"/>
      <c r="B388" s="1"/>
      <c r="C388" s="1"/>
      <c r="D388" s="1"/>
      <c r="E388" s="1"/>
      <c r="F388" s="1"/>
      <c r="G388" s="1"/>
      <c r="H388" s="764"/>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row>
    <row r="389" spans="1:41" ht="15.75" customHeight="1" x14ac:dyDescent="0.2">
      <c r="A389" s="1"/>
      <c r="B389" s="1"/>
      <c r="C389" s="1"/>
      <c r="D389" s="1"/>
      <c r="E389" s="1"/>
      <c r="F389" s="1"/>
      <c r="G389" s="1"/>
      <c r="H389" s="764"/>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row>
    <row r="390" spans="1:41" ht="15.75" customHeight="1" x14ac:dyDescent="0.2">
      <c r="A390" s="1"/>
      <c r="B390" s="1"/>
      <c r="C390" s="1"/>
      <c r="D390" s="1"/>
      <c r="E390" s="1"/>
      <c r="F390" s="1"/>
      <c r="G390" s="1"/>
      <c r="H390" s="764"/>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row>
    <row r="391" spans="1:41" ht="15.75" customHeight="1" x14ac:dyDescent="0.2">
      <c r="A391" s="1"/>
      <c r="B391" s="1"/>
      <c r="C391" s="1"/>
      <c r="D391" s="1"/>
      <c r="E391" s="1"/>
      <c r="F391" s="1"/>
      <c r="G391" s="1"/>
      <c r="H391" s="764"/>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row>
    <row r="392" spans="1:41" ht="15.75" customHeight="1" x14ac:dyDescent="0.2">
      <c r="A392" s="1"/>
      <c r="B392" s="1"/>
      <c r="C392" s="1"/>
      <c r="D392" s="1"/>
      <c r="E392" s="1"/>
      <c r="F392" s="1"/>
      <c r="G392" s="1"/>
      <c r="H392" s="764"/>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row>
    <row r="393" spans="1:41" ht="15.75" customHeight="1" x14ac:dyDescent="0.2">
      <c r="A393" s="1"/>
      <c r="B393" s="1"/>
      <c r="C393" s="1"/>
      <c r="D393" s="1"/>
      <c r="E393" s="1"/>
      <c r="F393" s="1"/>
      <c r="G393" s="1"/>
      <c r="H393" s="764"/>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row>
    <row r="394" spans="1:41" ht="15.75" customHeight="1" x14ac:dyDescent="0.2">
      <c r="A394" s="1"/>
      <c r="B394" s="1"/>
      <c r="C394" s="1"/>
      <c r="D394" s="1"/>
      <c r="E394" s="1"/>
      <c r="F394" s="1"/>
      <c r="G394" s="1"/>
      <c r="H394" s="764"/>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row>
    <row r="395" spans="1:41" ht="15.75" customHeight="1" x14ac:dyDescent="0.2">
      <c r="A395" s="1"/>
      <c r="B395" s="1"/>
      <c r="C395" s="1"/>
      <c r="D395" s="1"/>
      <c r="E395" s="1"/>
      <c r="F395" s="1"/>
      <c r="G395" s="1"/>
      <c r="H395" s="764"/>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row>
    <row r="396" spans="1:41" ht="15.75" customHeight="1" x14ac:dyDescent="0.2">
      <c r="A396" s="1"/>
      <c r="B396" s="1"/>
      <c r="C396" s="1"/>
      <c r="D396" s="1"/>
      <c r="E396" s="1"/>
      <c r="F396" s="1"/>
      <c r="G396" s="1"/>
      <c r="H396" s="764"/>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row>
    <row r="397" spans="1:41" ht="15.75" customHeight="1" x14ac:dyDescent="0.2">
      <c r="A397" s="1"/>
      <c r="B397" s="1"/>
      <c r="C397" s="1"/>
      <c r="D397" s="1"/>
      <c r="E397" s="1"/>
      <c r="F397" s="1"/>
      <c r="G397" s="1"/>
      <c r="H397" s="764"/>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row>
    <row r="398" spans="1:41" ht="15.75" customHeight="1" x14ac:dyDescent="0.2">
      <c r="A398" s="1"/>
      <c r="B398" s="1"/>
      <c r="C398" s="1"/>
      <c r="D398" s="1"/>
      <c r="E398" s="1"/>
      <c r="F398" s="1"/>
      <c r="G398" s="1"/>
      <c r="H398" s="764"/>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row>
    <row r="399" spans="1:41" ht="15.75" customHeight="1" x14ac:dyDescent="0.2">
      <c r="A399" s="1"/>
      <c r="B399" s="1"/>
      <c r="C399" s="1"/>
      <c r="D399" s="1"/>
      <c r="E399" s="1"/>
      <c r="F399" s="1"/>
      <c r="G399" s="1"/>
      <c r="H399" s="764"/>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row>
    <row r="400" spans="1:41" ht="15.75" customHeight="1" x14ac:dyDescent="0.2">
      <c r="A400" s="1"/>
      <c r="B400" s="1"/>
      <c r="C400" s="1"/>
      <c r="D400" s="1"/>
      <c r="E400" s="1"/>
      <c r="F400" s="1"/>
      <c r="G400" s="1"/>
      <c r="H400" s="764"/>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row>
    <row r="401" spans="1:41" ht="15.75" customHeight="1" x14ac:dyDescent="0.2">
      <c r="A401" s="1"/>
      <c r="B401" s="1"/>
      <c r="C401" s="1"/>
      <c r="D401" s="1"/>
      <c r="E401" s="1"/>
      <c r="F401" s="1"/>
      <c r="G401" s="1"/>
      <c r="H401" s="764"/>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row>
    <row r="402" spans="1:41" ht="15.75" customHeight="1" x14ac:dyDescent="0.2">
      <c r="A402" s="1"/>
      <c r="B402" s="1"/>
      <c r="C402" s="1"/>
      <c r="D402" s="1"/>
      <c r="E402" s="1"/>
      <c r="F402" s="1"/>
      <c r="G402" s="1"/>
      <c r="H402" s="764"/>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row>
    <row r="403" spans="1:41" ht="15.75" customHeight="1" x14ac:dyDescent="0.2">
      <c r="A403" s="1"/>
      <c r="B403" s="1"/>
      <c r="C403" s="1"/>
      <c r="D403" s="1"/>
      <c r="E403" s="1"/>
      <c r="F403" s="1"/>
      <c r="G403" s="1"/>
      <c r="H403" s="764"/>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row>
    <row r="404" spans="1:41" ht="15.75" customHeight="1" x14ac:dyDescent="0.2">
      <c r="A404" s="1"/>
      <c r="B404" s="1"/>
      <c r="C404" s="1"/>
      <c r="D404" s="1"/>
      <c r="E404" s="1"/>
      <c r="F404" s="1"/>
      <c r="G404" s="1"/>
      <c r="H404" s="764"/>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row>
    <row r="405" spans="1:41" ht="15.75" customHeight="1" x14ac:dyDescent="0.2">
      <c r="A405" s="1"/>
      <c r="B405" s="1"/>
      <c r="C405" s="1"/>
      <c r="D405" s="1"/>
      <c r="E405" s="1"/>
      <c r="F405" s="1"/>
      <c r="G405" s="1"/>
      <c r="H405" s="764"/>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row>
    <row r="406" spans="1:41" ht="15.75" customHeight="1" x14ac:dyDescent="0.2">
      <c r="A406" s="1"/>
      <c r="B406" s="1"/>
      <c r="C406" s="1"/>
      <c r="D406" s="1"/>
      <c r="E406" s="1"/>
      <c r="F406" s="1"/>
      <c r="G406" s="1"/>
      <c r="H406" s="764"/>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row>
    <row r="407" spans="1:41" ht="15.75" customHeight="1" x14ac:dyDescent="0.2">
      <c r="A407" s="1"/>
      <c r="B407" s="1"/>
      <c r="C407" s="1"/>
      <c r="D407" s="1"/>
      <c r="E407" s="1"/>
      <c r="F407" s="1"/>
      <c r="G407" s="1"/>
      <c r="H407" s="764"/>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row>
    <row r="408" spans="1:41" ht="15.75" customHeight="1" x14ac:dyDescent="0.2">
      <c r="A408" s="1"/>
      <c r="B408" s="1"/>
      <c r="C408" s="1"/>
      <c r="D408" s="1"/>
      <c r="E408" s="1"/>
      <c r="F408" s="1"/>
      <c r="G408" s="1"/>
      <c r="H408" s="764"/>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row>
    <row r="409" spans="1:41" ht="15.75" customHeight="1" x14ac:dyDescent="0.2">
      <c r="A409" s="1"/>
      <c r="B409" s="1"/>
      <c r="C409" s="1"/>
      <c r="D409" s="1"/>
      <c r="E409" s="1"/>
      <c r="F409" s="1"/>
      <c r="G409" s="1"/>
      <c r="H409" s="764"/>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row>
    <row r="410" spans="1:41" ht="15.75" customHeight="1" x14ac:dyDescent="0.2">
      <c r="A410" s="1"/>
      <c r="B410" s="1"/>
      <c r="C410" s="1"/>
      <c r="D410" s="1"/>
      <c r="E410" s="1"/>
      <c r="F410" s="1"/>
      <c r="G410" s="1"/>
      <c r="H410" s="764"/>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row>
    <row r="411" spans="1:41" ht="15.75" customHeight="1" x14ac:dyDescent="0.2">
      <c r="A411" s="1"/>
      <c r="B411" s="1"/>
      <c r="C411" s="1"/>
      <c r="D411" s="1"/>
      <c r="E411" s="1"/>
      <c r="F411" s="1"/>
      <c r="G411" s="1"/>
      <c r="H411" s="764"/>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row>
    <row r="412" spans="1:41" ht="15.75" customHeight="1" x14ac:dyDescent="0.2">
      <c r="A412" s="1"/>
      <c r="B412" s="1"/>
      <c r="C412" s="1"/>
      <c r="D412" s="1"/>
      <c r="E412" s="1"/>
      <c r="F412" s="1"/>
      <c r="G412" s="1"/>
      <c r="H412" s="764"/>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row>
    <row r="413" spans="1:41" ht="15.75" customHeight="1" x14ac:dyDescent="0.2">
      <c r="A413" s="1"/>
      <c r="B413" s="1"/>
      <c r="C413" s="1"/>
      <c r="D413" s="1"/>
      <c r="E413" s="1"/>
      <c r="F413" s="1"/>
      <c r="G413" s="1"/>
      <c r="H413" s="764"/>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row>
    <row r="414" spans="1:41" ht="15.75" customHeight="1" x14ac:dyDescent="0.2">
      <c r="A414" s="1"/>
      <c r="B414" s="1"/>
      <c r="C414" s="1"/>
      <c r="D414" s="1"/>
      <c r="E414" s="1"/>
      <c r="F414" s="1"/>
      <c r="G414" s="1"/>
      <c r="H414" s="764"/>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row>
    <row r="415" spans="1:41" ht="15.75" customHeight="1" x14ac:dyDescent="0.2">
      <c r="A415" s="1"/>
      <c r="B415" s="1"/>
      <c r="C415" s="1"/>
      <c r="D415" s="1"/>
      <c r="E415" s="1"/>
      <c r="F415" s="1"/>
      <c r="G415" s="1"/>
      <c r="H415" s="764"/>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row>
    <row r="416" spans="1:41" ht="15.75" customHeight="1" x14ac:dyDescent="0.2">
      <c r="A416" s="1"/>
      <c r="B416" s="1"/>
      <c r="C416" s="1"/>
      <c r="D416" s="1"/>
      <c r="E416" s="1"/>
      <c r="F416" s="1"/>
      <c r="G416" s="1"/>
      <c r="H416" s="764"/>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row>
    <row r="417" spans="1:41" ht="15.75" customHeight="1" x14ac:dyDescent="0.2">
      <c r="A417" s="1"/>
      <c r="B417" s="1"/>
      <c r="C417" s="1"/>
      <c r="D417" s="1"/>
      <c r="E417" s="1"/>
      <c r="F417" s="1"/>
      <c r="G417" s="1"/>
      <c r="H417" s="764"/>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row>
    <row r="418" spans="1:41" ht="15.75" customHeight="1" x14ac:dyDescent="0.2">
      <c r="A418" s="1"/>
      <c r="B418" s="1"/>
      <c r="C418" s="1"/>
      <c r="D418" s="1"/>
      <c r="E418" s="1"/>
      <c r="F418" s="1"/>
      <c r="G418" s="1"/>
      <c r="H418" s="764"/>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row>
    <row r="419" spans="1:41" ht="15.75" customHeight="1" x14ac:dyDescent="0.2">
      <c r="A419" s="1"/>
      <c r="B419" s="1"/>
      <c r="C419" s="1"/>
      <c r="D419" s="1"/>
      <c r="E419" s="1"/>
      <c r="F419" s="1"/>
      <c r="G419" s="1"/>
      <c r="H419" s="764"/>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row>
    <row r="420" spans="1:41" ht="15.75" customHeight="1" x14ac:dyDescent="0.2">
      <c r="A420" s="1"/>
      <c r="B420" s="1"/>
      <c r="C420" s="1"/>
      <c r="D420" s="1"/>
      <c r="E420" s="1"/>
      <c r="F420" s="1"/>
      <c r="G420" s="1"/>
      <c r="H420" s="764"/>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row>
    <row r="421" spans="1:41" ht="15.75" customHeight="1" x14ac:dyDescent="0.2">
      <c r="A421" s="1"/>
      <c r="B421" s="1"/>
      <c r="C421" s="1"/>
      <c r="D421" s="1"/>
      <c r="E421" s="1"/>
      <c r="F421" s="1"/>
      <c r="G421" s="1"/>
      <c r="H421" s="764"/>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row>
    <row r="422" spans="1:41" ht="15.75" customHeight="1" x14ac:dyDescent="0.2">
      <c r="A422" s="1"/>
      <c r="B422" s="1"/>
      <c r="C422" s="1"/>
      <c r="D422" s="1"/>
      <c r="E422" s="1"/>
      <c r="F422" s="1"/>
      <c r="G422" s="1"/>
      <c r="H422" s="764"/>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row>
    <row r="423" spans="1:41" ht="15.75" customHeight="1" x14ac:dyDescent="0.2">
      <c r="A423" s="1"/>
      <c r="B423" s="1"/>
      <c r="C423" s="1"/>
      <c r="D423" s="1"/>
      <c r="E423" s="1"/>
      <c r="F423" s="1"/>
      <c r="G423" s="1"/>
      <c r="H423" s="764"/>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row>
    <row r="424" spans="1:41" ht="15.75" customHeight="1" x14ac:dyDescent="0.2">
      <c r="A424" s="1"/>
      <c r="B424" s="1"/>
      <c r="C424" s="1"/>
      <c r="D424" s="1"/>
      <c r="E424" s="1"/>
      <c r="F424" s="1"/>
      <c r="G424" s="1"/>
      <c r="H424" s="764"/>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row>
    <row r="425" spans="1:41" ht="15.75" customHeight="1" x14ac:dyDescent="0.2">
      <c r="A425" s="1"/>
      <c r="B425" s="1"/>
      <c r="C425" s="1"/>
      <c r="D425" s="1"/>
      <c r="E425" s="1"/>
      <c r="F425" s="1"/>
      <c r="G425" s="1"/>
      <c r="H425" s="764"/>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row>
    <row r="426" spans="1:41" ht="15.75" customHeight="1" x14ac:dyDescent="0.2">
      <c r="A426" s="1"/>
      <c r="B426" s="1"/>
      <c r="C426" s="1"/>
      <c r="D426" s="1"/>
      <c r="E426" s="1"/>
      <c r="F426" s="1"/>
      <c r="G426" s="1"/>
      <c r="H426" s="764"/>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row>
    <row r="427" spans="1:41" ht="15.75" customHeight="1" x14ac:dyDescent="0.2">
      <c r="A427" s="1"/>
      <c r="B427" s="1"/>
      <c r="C427" s="1"/>
      <c r="D427" s="1"/>
      <c r="E427" s="1"/>
      <c r="F427" s="1"/>
      <c r="G427" s="1"/>
      <c r="H427" s="764"/>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row>
    <row r="428" spans="1:41" ht="15.75" customHeight="1" x14ac:dyDescent="0.2">
      <c r="A428" s="1"/>
      <c r="B428" s="1"/>
      <c r="C428" s="1"/>
      <c r="D428" s="1"/>
      <c r="E428" s="1"/>
      <c r="F428" s="1"/>
      <c r="G428" s="1"/>
      <c r="H428" s="764"/>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row>
    <row r="429" spans="1:41" ht="15.75" customHeight="1" x14ac:dyDescent="0.2">
      <c r="A429" s="1"/>
      <c r="B429" s="1"/>
      <c r="C429" s="1"/>
      <c r="D429" s="1"/>
      <c r="E429" s="1"/>
      <c r="F429" s="1"/>
      <c r="G429" s="1"/>
      <c r="H429" s="764"/>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row>
    <row r="430" spans="1:41" ht="15.75" customHeight="1" x14ac:dyDescent="0.2">
      <c r="A430" s="1"/>
      <c r="B430" s="1"/>
      <c r="C430" s="1"/>
      <c r="D430" s="1"/>
      <c r="E430" s="1"/>
      <c r="F430" s="1"/>
      <c r="G430" s="1"/>
      <c r="H430" s="764"/>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row>
    <row r="431" spans="1:41" ht="15.75" customHeight="1" x14ac:dyDescent="0.2">
      <c r="A431" s="1"/>
      <c r="B431" s="1"/>
      <c r="C431" s="1"/>
      <c r="D431" s="1"/>
      <c r="E431" s="1"/>
      <c r="F431" s="1"/>
      <c r="G431" s="1"/>
      <c r="H431" s="764"/>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row>
    <row r="432" spans="1:41" ht="15.75" customHeight="1" x14ac:dyDescent="0.2">
      <c r="A432" s="1"/>
      <c r="B432" s="1"/>
      <c r="C432" s="1"/>
      <c r="D432" s="1"/>
      <c r="E432" s="1"/>
      <c r="F432" s="1"/>
      <c r="G432" s="1"/>
      <c r="H432" s="764"/>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row>
    <row r="433" spans="1:41" ht="15.75" customHeight="1" x14ac:dyDescent="0.2">
      <c r="A433" s="1"/>
      <c r="B433" s="1"/>
      <c r="C433" s="1"/>
      <c r="D433" s="1"/>
      <c r="E433" s="1"/>
      <c r="F433" s="1"/>
      <c r="G433" s="1"/>
      <c r="H433" s="764"/>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row>
    <row r="434" spans="1:41" ht="15.75" customHeight="1" x14ac:dyDescent="0.2">
      <c r="A434" s="1"/>
      <c r="B434" s="1"/>
      <c r="C434" s="1"/>
      <c r="D434" s="1"/>
      <c r="E434" s="1"/>
      <c r="F434" s="1"/>
      <c r="G434" s="1"/>
      <c r="H434" s="764"/>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row>
    <row r="435" spans="1:41" ht="15.75" customHeight="1" x14ac:dyDescent="0.2">
      <c r="A435" s="1"/>
      <c r="B435" s="1"/>
      <c r="C435" s="1"/>
      <c r="D435" s="1"/>
      <c r="E435" s="1"/>
      <c r="F435" s="1"/>
      <c r="G435" s="1"/>
      <c r="H435" s="764"/>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row>
    <row r="436" spans="1:41" ht="15.75" customHeight="1" x14ac:dyDescent="0.2">
      <c r="A436" s="1"/>
      <c r="B436" s="1"/>
      <c r="C436" s="1"/>
      <c r="D436" s="1"/>
      <c r="E436" s="1"/>
      <c r="F436" s="1"/>
      <c r="G436" s="1"/>
      <c r="H436" s="764"/>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row>
    <row r="437" spans="1:41" ht="15.75" customHeight="1" x14ac:dyDescent="0.2">
      <c r="A437" s="1"/>
      <c r="B437" s="1"/>
      <c r="C437" s="1"/>
      <c r="D437" s="1"/>
      <c r="E437" s="1"/>
      <c r="F437" s="1"/>
      <c r="G437" s="1"/>
      <c r="H437" s="764"/>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row>
    <row r="438" spans="1:41" ht="15.75" customHeight="1" x14ac:dyDescent="0.2">
      <c r="A438" s="1"/>
      <c r="B438" s="1"/>
      <c r="C438" s="1"/>
      <c r="D438" s="1"/>
      <c r="E438" s="1"/>
      <c r="F438" s="1"/>
      <c r="G438" s="1"/>
      <c r="H438" s="764"/>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row>
    <row r="439" spans="1:41" ht="15.75" customHeight="1" x14ac:dyDescent="0.2">
      <c r="A439" s="1"/>
      <c r="B439" s="1"/>
      <c r="C439" s="1"/>
      <c r="D439" s="1"/>
      <c r="E439" s="1"/>
      <c r="F439" s="1"/>
      <c r="G439" s="1"/>
      <c r="H439" s="764"/>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row>
    <row r="440" spans="1:41" ht="15.75" customHeight="1" x14ac:dyDescent="0.2">
      <c r="A440" s="1"/>
      <c r="B440" s="1"/>
      <c r="C440" s="1"/>
      <c r="D440" s="1"/>
      <c r="E440" s="1"/>
      <c r="F440" s="1"/>
      <c r="G440" s="1"/>
      <c r="H440" s="764"/>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row>
    <row r="441" spans="1:41" ht="15.75" customHeight="1" x14ac:dyDescent="0.2">
      <c r="A441" s="1"/>
      <c r="B441" s="1"/>
      <c r="C441" s="1"/>
      <c r="D441" s="1"/>
      <c r="E441" s="1"/>
      <c r="F441" s="1"/>
      <c r="G441" s="1"/>
      <c r="H441" s="764"/>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row>
    <row r="442" spans="1:41" ht="15.75" customHeight="1" x14ac:dyDescent="0.2">
      <c r="A442" s="1"/>
      <c r="B442" s="1"/>
      <c r="C442" s="1"/>
      <c r="D442" s="1"/>
      <c r="E442" s="1"/>
      <c r="F442" s="1"/>
      <c r="G442" s="1"/>
      <c r="H442" s="764"/>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row>
    <row r="443" spans="1:41" ht="15.75" customHeight="1" x14ac:dyDescent="0.2">
      <c r="A443" s="1"/>
      <c r="B443" s="1"/>
      <c r="C443" s="1"/>
      <c r="D443" s="1"/>
      <c r="E443" s="1"/>
      <c r="F443" s="1"/>
      <c r="G443" s="1"/>
      <c r="H443" s="764"/>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row>
    <row r="444" spans="1:41" ht="15.75" customHeight="1" x14ac:dyDescent="0.2">
      <c r="A444" s="1"/>
      <c r="B444" s="1"/>
      <c r="C444" s="1"/>
      <c r="D444" s="1"/>
      <c r="E444" s="1"/>
      <c r="F444" s="1"/>
      <c r="G444" s="1"/>
      <c r="H444" s="764"/>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row>
    <row r="445" spans="1:41" ht="15.75" customHeight="1" x14ac:dyDescent="0.2">
      <c r="A445" s="1"/>
      <c r="B445" s="1"/>
      <c r="C445" s="1"/>
      <c r="D445" s="1"/>
      <c r="E445" s="1"/>
      <c r="F445" s="1"/>
      <c r="G445" s="1"/>
      <c r="H445" s="764"/>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row>
    <row r="446" spans="1:41" ht="15.75" customHeight="1" x14ac:dyDescent="0.2">
      <c r="A446" s="1"/>
      <c r="B446" s="1"/>
      <c r="C446" s="1"/>
      <c r="D446" s="1"/>
      <c r="E446" s="1"/>
      <c r="F446" s="1"/>
      <c r="G446" s="1"/>
      <c r="H446" s="764"/>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row>
    <row r="447" spans="1:41" ht="15.75" customHeight="1" x14ac:dyDescent="0.2">
      <c r="A447" s="1"/>
      <c r="B447" s="1"/>
      <c r="C447" s="1"/>
      <c r="D447" s="1"/>
      <c r="E447" s="1"/>
      <c r="F447" s="1"/>
      <c r="G447" s="1"/>
      <c r="H447" s="764"/>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row>
    <row r="448" spans="1:41" ht="15.75" customHeight="1" x14ac:dyDescent="0.2">
      <c r="A448" s="1"/>
      <c r="B448" s="1"/>
      <c r="C448" s="1"/>
      <c r="D448" s="1"/>
      <c r="E448" s="1"/>
      <c r="F448" s="1"/>
      <c r="G448" s="1"/>
      <c r="H448" s="764"/>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row>
    <row r="449" spans="1:41" ht="15.75" customHeight="1" x14ac:dyDescent="0.2">
      <c r="A449" s="1"/>
      <c r="B449" s="1"/>
      <c r="C449" s="1"/>
      <c r="D449" s="1"/>
      <c r="E449" s="1"/>
      <c r="F449" s="1"/>
      <c r="G449" s="1"/>
      <c r="H449" s="764"/>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row>
    <row r="450" spans="1:41" ht="15.75" customHeight="1" x14ac:dyDescent="0.2">
      <c r="A450" s="1"/>
      <c r="B450" s="1"/>
      <c r="C450" s="1"/>
      <c r="D450" s="1"/>
      <c r="E450" s="1"/>
      <c r="F450" s="1"/>
      <c r="G450" s="1"/>
      <c r="H450" s="764"/>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row>
    <row r="451" spans="1:41" ht="15.75" customHeight="1" x14ac:dyDescent="0.2">
      <c r="A451" s="1"/>
      <c r="B451" s="1"/>
      <c r="C451" s="1"/>
      <c r="D451" s="1"/>
      <c r="E451" s="1"/>
      <c r="F451" s="1"/>
      <c r="G451" s="1"/>
      <c r="H451" s="764"/>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row>
    <row r="452" spans="1:41" ht="15.75" customHeight="1" x14ac:dyDescent="0.2">
      <c r="A452" s="1"/>
      <c r="B452" s="1"/>
      <c r="C452" s="1"/>
      <c r="D452" s="1"/>
      <c r="E452" s="1"/>
      <c r="F452" s="1"/>
      <c r="G452" s="1"/>
      <c r="H452" s="764"/>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row>
    <row r="453" spans="1:41" ht="15.75" customHeight="1" x14ac:dyDescent="0.2">
      <c r="A453" s="1"/>
      <c r="B453" s="1"/>
      <c r="C453" s="1"/>
      <c r="D453" s="1"/>
      <c r="E453" s="1"/>
      <c r="F453" s="1"/>
      <c r="G453" s="1"/>
      <c r="H453" s="764"/>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row>
    <row r="454" spans="1:41" ht="15.75" customHeight="1" x14ac:dyDescent="0.2">
      <c r="A454" s="1"/>
      <c r="B454" s="1"/>
      <c r="C454" s="1"/>
      <c r="D454" s="1"/>
      <c r="E454" s="1"/>
      <c r="F454" s="1"/>
      <c r="G454" s="1"/>
      <c r="H454" s="764"/>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row>
    <row r="455" spans="1:41" ht="15.75" customHeight="1" x14ac:dyDescent="0.2">
      <c r="A455" s="1"/>
      <c r="B455" s="1"/>
      <c r="C455" s="1"/>
      <c r="D455" s="1"/>
      <c r="E455" s="1"/>
      <c r="F455" s="1"/>
      <c r="G455" s="1"/>
      <c r="H455" s="764"/>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row>
    <row r="456" spans="1:41" ht="15.75" customHeight="1" x14ac:dyDescent="0.2">
      <c r="A456" s="1"/>
      <c r="B456" s="1"/>
      <c r="C456" s="1"/>
      <c r="D456" s="1"/>
      <c r="E456" s="1"/>
      <c r="F456" s="1"/>
      <c r="G456" s="1"/>
      <c r="H456" s="764"/>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row>
    <row r="457" spans="1:41" ht="15.75" customHeight="1" x14ac:dyDescent="0.2">
      <c r="A457" s="1"/>
      <c r="B457" s="1"/>
      <c r="C457" s="1"/>
      <c r="D457" s="1"/>
      <c r="E457" s="1"/>
      <c r="F457" s="1"/>
      <c r="G457" s="1"/>
      <c r="H457" s="764"/>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row>
    <row r="458" spans="1:41" ht="15.75" customHeight="1" x14ac:dyDescent="0.2">
      <c r="A458" s="1"/>
      <c r="B458" s="1"/>
      <c r="C458" s="1"/>
      <c r="D458" s="1"/>
      <c r="E458" s="1"/>
      <c r="F458" s="1"/>
      <c r="G458" s="1"/>
      <c r="H458" s="764"/>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row>
    <row r="459" spans="1:41" ht="15.75" customHeight="1" x14ac:dyDescent="0.2">
      <c r="A459" s="1"/>
      <c r="B459" s="1"/>
      <c r="C459" s="1"/>
      <c r="D459" s="1"/>
      <c r="E459" s="1"/>
      <c r="F459" s="1"/>
      <c r="G459" s="1"/>
      <c r="H459" s="764"/>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row>
    <row r="460" spans="1:41" ht="15.75" customHeight="1" x14ac:dyDescent="0.2">
      <c r="A460" s="1"/>
      <c r="B460" s="1"/>
      <c r="C460" s="1"/>
      <c r="D460" s="1"/>
      <c r="E460" s="1"/>
      <c r="F460" s="1"/>
      <c r="G460" s="1"/>
      <c r="H460" s="764"/>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row>
    <row r="461" spans="1:41" ht="15.75" customHeight="1" x14ac:dyDescent="0.2">
      <c r="A461" s="1"/>
      <c r="B461" s="1"/>
      <c r="C461" s="1"/>
      <c r="D461" s="1"/>
      <c r="E461" s="1"/>
      <c r="F461" s="1"/>
      <c r="G461" s="1"/>
      <c r="H461" s="764"/>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row>
    <row r="462" spans="1:41" ht="15.75" customHeight="1" x14ac:dyDescent="0.2">
      <c r="A462" s="1"/>
      <c r="B462" s="1"/>
      <c r="C462" s="1"/>
      <c r="D462" s="1"/>
      <c r="E462" s="1"/>
      <c r="F462" s="1"/>
      <c r="G462" s="1"/>
      <c r="H462" s="764"/>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row>
    <row r="463" spans="1:41" ht="15.75" customHeight="1" x14ac:dyDescent="0.2">
      <c r="A463" s="1"/>
      <c r="B463" s="1"/>
      <c r="C463" s="1"/>
      <c r="D463" s="1"/>
      <c r="E463" s="1"/>
      <c r="F463" s="1"/>
      <c r="G463" s="1"/>
      <c r="H463" s="764"/>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row>
    <row r="464" spans="1:41" ht="15.75" customHeight="1" x14ac:dyDescent="0.2">
      <c r="A464" s="1"/>
      <c r="B464" s="1"/>
      <c r="C464" s="1"/>
      <c r="D464" s="1"/>
      <c r="E464" s="1"/>
      <c r="F464" s="1"/>
      <c r="G464" s="1"/>
      <c r="H464" s="764"/>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row>
    <row r="465" spans="1:41" ht="15.75" customHeight="1" x14ac:dyDescent="0.2">
      <c r="A465" s="1"/>
      <c r="B465" s="1"/>
      <c r="C465" s="1"/>
      <c r="D465" s="1"/>
      <c r="E465" s="1"/>
      <c r="F465" s="1"/>
      <c r="G465" s="1"/>
      <c r="H465" s="764"/>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row>
    <row r="466" spans="1:41" ht="15.75" customHeight="1" x14ac:dyDescent="0.2">
      <c r="A466" s="1"/>
      <c r="B466" s="1"/>
      <c r="C466" s="1"/>
      <c r="D466" s="1"/>
      <c r="E466" s="1"/>
      <c r="F466" s="1"/>
      <c r="G466" s="1"/>
      <c r="H466" s="764"/>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row>
    <row r="467" spans="1:41" ht="15.75" customHeight="1" x14ac:dyDescent="0.2">
      <c r="A467" s="1"/>
      <c r="B467" s="1"/>
      <c r="C467" s="1"/>
      <c r="D467" s="1"/>
      <c r="E467" s="1"/>
      <c r="F467" s="1"/>
      <c r="G467" s="1"/>
      <c r="H467" s="764"/>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row>
    <row r="468" spans="1:41" ht="15.75" customHeight="1" x14ac:dyDescent="0.2">
      <c r="A468" s="1"/>
      <c r="B468" s="1"/>
      <c r="C468" s="1"/>
      <c r="D468" s="1"/>
      <c r="E468" s="1"/>
      <c r="F468" s="1"/>
      <c r="G468" s="1"/>
      <c r="H468" s="764"/>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row>
    <row r="469" spans="1:41" ht="15.75" customHeight="1" x14ac:dyDescent="0.2">
      <c r="A469" s="1"/>
      <c r="B469" s="1"/>
      <c r="C469" s="1"/>
      <c r="D469" s="1"/>
      <c r="E469" s="1"/>
      <c r="F469" s="1"/>
      <c r="G469" s="1"/>
      <c r="H469" s="764"/>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row>
    <row r="470" spans="1:41" ht="15.75" customHeight="1" x14ac:dyDescent="0.2">
      <c r="A470" s="1"/>
      <c r="B470" s="1"/>
      <c r="C470" s="1"/>
      <c r="D470" s="1"/>
      <c r="E470" s="1"/>
      <c r="F470" s="1"/>
      <c r="G470" s="1"/>
      <c r="H470" s="764"/>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row>
    <row r="471" spans="1:41" ht="15.75" customHeight="1" x14ac:dyDescent="0.2">
      <c r="A471" s="1"/>
      <c r="B471" s="1"/>
      <c r="C471" s="1"/>
      <c r="D471" s="1"/>
      <c r="E471" s="1"/>
      <c r="F471" s="1"/>
      <c r="G471" s="1"/>
      <c r="H471" s="764"/>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row>
    <row r="472" spans="1:41" ht="15.75" customHeight="1" x14ac:dyDescent="0.2">
      <c r="A472" s="1"/>
      <c r="B472" s="1"/>
      <c r="C472" s="1"/>
      <c r="D472" s="1"/>
      <c r="E472" s="1"/>
      <c r="F472" s="1"/>
      <c r="G472" s="1"/>
      <c r="H472" s="764"/>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row>
    <row r="473" spans="1:41" ht="15.75" customHeight="1" x14ac:dyDescent="0.2">
      <c r="A473" s="1"/>
      <c r="B473" s="1"/>
      <c r="C473" s="1"/>
      <c r="D473" s="1"/>
      <c r="E473" s="1"/>
      <c r="F473" s="1"/>
      <c r="G473" s="1"/>
      <c r="H473" s="764"/>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row>
    <row r="474" spans="1:41" ht="15.75" customHeight="1" x14ac:dyDescent="0.2">
      <c r="A474" s="1"/>
      <c r="B474" s="1"/>
      <c r="C474" s="1"/>
      <c r="D474" s="1"/>
      <c r="E474" s="1"/>
      <c r="F474" s="1"/>
      <c r="G474" s="1"/>
      <c r="H474" s="764"/>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row>
    <row r="475" spans="1:41" ht="15.75" customHeight="1" x14ac:dyDescent="0.2">
      <c r="A475" s="1"/>
      <c r="B475" s="1"/>
      <c r="C475" s="1"/>
      <c r="D475" s="1"/>
      <c r="E475" s="1"/>
      <c r="F475" s="1"/>
      <c r="G475" s="1"/>
      <c r="H475" s="764"/>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row>
    <row r="476" spans="1:41" ht="15.75" customHeight="1" x14ac:dyDescent="0.2">
      <c r="A476" s="1"/>
      <c r="B476" s="1"/>
      <c r="C476" s="1"/>
      <c r="D476" s="1"/>
      <c r="E476" s="1"/>
      <c r="F476" s="1"/>
      <c r="G476" s="1"/>
      <c r="H476" s="764"/>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row>
    <row r="477" spans="1:41" ht="15.75" customHeight="1" x14ac:dyDescent="0.2">
      <c r="A477" s="1"/>
      <c r="B477" s="1"/>
      <c r="C477" s="1"/>
      <c r="D477" s="1"/>
      <c r="E477" s="1"/>
      <c r="F477" s="1"/>
      <c r="G477" s="1"/>
      <c r="H477" s="764"/>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row>
    <row r="478" spans="1:41" ht="15.75" customHeight="1" x14ac:dyDescent="0.2">
      <c r="A478" s="1"/>
      <c r="B478" s="1"/>
      <c r="C478" s="1"/>
      <c r="D478" s="1"/>
      <c r="E478" s="1"/>
      <c r="F478" s="1"/>
      <c r="G478" s="1"/>
      <c r="H478" s="764"/>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row>
    <row r="479" spans="1:41" ht="15.75" customHeight="1" x14ac:dyDescent="0.2">
      <c r="A479" s="1"/>
      <c r="B479" s="1"/>
      <c r="C479" s="1"/>
      <c r="D479" s="1"/>
      <c r="E479" s="1"/>
      <c r="F479" s="1"/>
      <c r="G479" s="1"/>
      <c r="H479" s="764"/>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row>
    <row r="480" spans="1:41" ht="15.75" customHeight="1" x14ac:dyDescent="0.2">
      <c r="A480" s="1"/>
      <c r="B480" s="1"/>
      <c r="C480" s="1"/>
      <c r="D480" s="1"/>
      <c r="E480" s="1"/>
      <c r="F480" s="1"/>
      <c r="G480" s="1"/>
      <c r="H480" s="764"/>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row>
    <row r="481" spans="1:41" ht="15.75" customHeight="1" x14ac:dyDescent="0.2">
      <c r="A481" s="1"/>
      <c r="B481" s="1"/>
      <c r="C481" s="1"/>
      <c r="D481" s="1"/>
      <c r="E481" s="1"/>
      <c r="F481" s="1"/>
      <c r="G481" s="1"/>
      <c r="H481" s="764"/>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row>
    <row r="482" spans="1:41" ht="15.75" customHeight="1" x14ac:dyDescent="0.2">
      <c r="A482" s="1"/>
      <c r="B482" s="1"/>
      <c r="C482" s="1"/>
      <c r="D482" s="1"/>
      <c r="E482" s="1"/>
      <c r="F482" s="1"/>
      <c r="G482" s="1"/>
      <c r="H482" s="764"/>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row>
    <row r="483" spans="1:41" ht="15.75" customHeight="1" x14ac:dyDescent="0.2">
      <c r="A483" s="1"/>
      <c r="B483" s="1"/>
      <c r="C483" s="1"/>
      <c r="D483" s="1"/>
      <c r="E483" s="1"/>
      <c r="F483" s="1"/>
      <c r="G483" s="1"/>
      <c r="H483" s="764"/>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row>
    <row r="484" spans="1:41" ht="15.75" customHeight="1" x14ac:dyDescent="0.2">
      <c r="A484" s="1"/>
      <c r="B484" s="1"/>
      <c r="C484" s="1"/>
      <c r="D484" s="1"/>
      <c r="E484" s="1"/>
      <c r="F484" s="1"/>
      <c r="G484" s="1"/>
      <c r="H484" s="764"/>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row>
    <row r="485" spans="1:41" ht="15.75" customHeight="1" x14ac:dyDescent="0.2">
      <c r="A485" s="1"/>
      <c r="B485" s="1"/>
      <c r="C485" s="1"/>
      <c r="D485" s="1"/>
      <c r="E485" s="1"/>
      <c r="F485" s="1"/>
      <c r="G485" s="1"/>
      <c r="H485" s="764"/>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row>
    <row r="486" spans="1:41" ht="15.75" customHeight="1" x14ac:dyDescent="0.2">
      <c r="A486" s="1"/>
      <c r="B486" s="1"/>
      <c r="C486" s="1"/>
      <c r="D486" s="1"/>
      <c r="E486" s="1"/>
      <c r="F486" s="1"/>
      <c r="G486" s="1"/>
      <c r="H486" s="764"/>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row>
    <row r="487" spans="1:41" ht="15.75" customHeight="1" x14ac:dyDescent="0.2">
      <c r="A487" s="1"/>
      <c r="B487" s="1"/>
      <c r="C487" s="1"/>
      <c r="D487" s="1"/>
      <c r="E487" s="1"/>
      <c r="F487" s="1"/>
      <c r="G487" s="1"/>
      <c r="H487" s="764"/>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row>
    <row r="488" spans="1:41" ht="15.75" customHeight="1" x14ac:dyDescent="0.2">
      <c r="A488" s="1"/>
      <c r="B488" s="1"/>
      <c r="C488" s="1"/>
      <c r="D488" s="1"/>
      <c r="E488" s="1"/>
      <c r="F488" s="1"/>
      <c r="G488" s="1"/>
      <c r="H488" s="764"/>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row>
    <row r="489" spans="1:41" ht="15.75" customHeight="1" x14ac:dyDescent="0.2">
      <c r="A489" s="1"/>
      <c r="B489" s="1"/>
      <c r="C489" s="1"/>
      <c r="D489" s="1"/>
      <c r="E489" s="1"/>
      <c r="F489" s="1"/>
      <c r="G489" s="1"/>
      <c r="H489" s="764"/>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row>
    <row r="490" spans="1:41" ht="15.75" customHeight="1" x14ac:dyDescent="0.2">
      <c r="A490" s="1"/>
      <c r="B490" s="1"/>
      <c r="C490" s="1"/>
      <c r="D490" s="1"/>
      <c r="E490" s="1"/>
      <c r="F490" s="1"/>
      <c r="G490" s="1"/>
      <c r="H490" s="764"/>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row>
    <row r="491" spans="1:41" ht="15.75" customHeight="1" x14ac:dyDescent="0.2">
      <c r="A491" s="1"/>
      <c r="B491" s="1"/>
      <c r="C491" s="1"/>
      <c r="D491" s="1"/>
      <c r="E491" s="1"/>
      <c r="F491" s="1"/>
      <c r="G491" s="1"/>
      <c r="H491" s="764"/>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row>
    <row r="492" spans="1:41" ht="15.75" customHeight="1" x14ac:dyDescent="0.2">
      <c r="A492" s="1"/>
      <c r="B492" s="1"/>
      <c r="C492" s="1"/>
      <c r="D492" s="1"/>
      <c r="E492" s="1"/>
      <c r="F492" s="1"/>
      <c r="G492" s="1"/>
      <c r="H492" s="764"/>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row>
    <row r="493" spans="1:41" ht="15.75" customHeight="1" x14ac:dyDescent="0.2">
      <c r="A493" s="1"/>
      <c r="B493" s="1"/>
      <c r="C493" s="1"/>
      <c r="D493" s="1"/>
      <c r="E493" s="1"/>
      <c r="F493" s="1"/>
      <c r="G493" s="1"/>
      <c r="H493" s="764"/>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row>
    <row r="494" spans="1:41" ht="15.75" customHeight="1" x14ac:dyDescent="0.2">
      <c r="A494" s="1"/>
      <c r="B494" s="1"/>
      <c r="C494" s="1"/>
      <c r="D494" s="1"/>
      <c r="E494" s="1"/>
      <c r="F494" s="1"/>
      <c r="G494" s="1"/>
      <c r="H494" s="764"/>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row>
    <row r="495" spans="1:41" ht="15.75" customHeight="1" x14ac:dyDescent="0.2">
      <c r="A495" s="1"/>
      <c r="B495" s="1"/>
      <c r="C495" s="1"/>
      <c r="D495" s="1"/>
      <c r="E495" s="1"/>
      <c r="F495" s="1"/>
      <c r="G495" s="1"/>
      <c r="H495" s="764"/>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row>
    <row r="496" spans="1:41" ht="15.75" customHeight="1" x14ac:dyDescent="0.2">
      <c r="A496" s="1"/>
      <c r="B496" s="1"/>
      <c r="C496" s="1"/>
      <c r="D496" s="1"/>
      <c r="E496" s="1"/>
      <c r="F496" s="1"/>
      <c r="G496" s="1"/>
      <c r="H496" s="764"/>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row>
    <row r="497" spans="1:41" ht="15.75" customHeight="1" x14ac:dyDescent="0.2">
      <c r="A497" s="1"/>
      <c r="B497" s="1"/>
      <c r="C497" s="1"/>
      <c r="D497" s="1"/>
      <c r="E497" s="1"/>
      <c r="F497" s="1"/>
      <c r="G497" s="1"/>
      <c r="H497" s="764"/>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row>
    <row r="498" spans="1:41" ht="15.75" customHeight="1" x14ac:dyDescent="0.2">
      <c r="A498" s="1"/>
      <c r="B498" s="1"/>
      <c r="C498" s="1"/>
      <c r="D498" s="1"/>
      <c r="E498" s="1"/>
      <c r="F498" s="1"/>
      <c r="G498" s="1"/>
      <c r="H498" s="764"/>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row>
    <row r="499" spans="1:41" ht="15.75" customHeight="1" x14ac:dyDescent="0.2">
      <c r="A499" s="1"/>
      <c r="B499" s="1"/>
      <c r="C499" s="1"/>
      <c r="D499" s="1"/>
      <c r="E499" s="1"/>
      <c r="F499" s="1"/>
      <c r="G499" s="1"/>
      <c r="H499" s="764"/>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row>
    <row r="500" spans="1:41" ht="15.75" customHeight="1" x14ac:dyDescent="0.2">
      <c r="A500" s="1"/>
      <c r="B500" s="1"/>
      <c r="C500" s="1"/>
      <c r="D500" s="1"/>
      <c r="E500" s="1"/>
      <c r="F500" s="1"/>
      <c r="G500" s="1"/>
      <c r="H500" s="764"/>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row>
    <row r="501" spans="1:41" ht="15.75" customHeight="1" x14ac:dyDescent="0.2">
      <c r="A501" s="1"/>
      <c r="B501" s="1"/>
      <c r="C501" s="1"/>
      <c r="D501" s="1"/>
      <c r="E501" s="1"/>
      <c r="F501" s="1"/>
      <c r="G501" s="1"/>
      <c r="H501" s="764"/>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row>
    <row r="502" spans="1:41" ht="15.75" customHeight="1" x14ac:dyDescent="0.2">
      <c r="A502" s="1"/>
      <c r="B502" s="1"/>
      <c r="C502" s="1"/>
      <c r="D502" s="1"/>
      <c r="E502" s="1"/>
      <c r="F502" s="1"/>
      <c r="G502" s="1"/>
      <c r="H502" s="764"/>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row>
    <row r="503" spans="1:41" ht="15.75" customHeight="1" x14ac:dyDescent="0.2">
      <c r="A503" s="1"/>
      <c r="B503" s="1"/>
      <c r="C503" s="1"/>
      <c r="D503" s="1"/>
      <c r="E503" s="1"/>
      <c r="F503" s="1"/>
      <c r="G503" s="1"/>
      <c r="H503" s="764"/>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row>
    <row r="504" spans="1:41" ht="15.75" customHeight="1" x14ac:dyDescent="0.2">
      <c r="A504" s="1"/>
      <c r="B504" s="1"/>
      <c r="C504" s="1"/>
      <c r="D504" s="1"/>
      <c r="E504" s="1"/>
      <c r="F504" s="1"/>
      <c r="G504" s="1"/>
      <c r="H504" s="764"/>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row>
    <row r="505" spans="1:41" ht="15.75" customHeight="1" x14ac:dyDescent="0.2">
      <c r="A505" s="1"/>
      <c r="B505" s="1"/>
      <c r="C505" s="1"/>
      <c r="D505" s="1"/>
      <c r="E505" s="1"/>
      <c r="F505" s="1"/>
      <c r="G505" s="1"/>
      <c r="H505" s="764"/>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row>
    <row r="506" spans="1:41" ht="15.75" customHeight="1" x14ac:dyDescent="0.2">
      <c r="A506" s="1"/>
      <c r="B506" s="1"/>
      <c r="C506" s="1"/>
      <c r="D506" s="1"/>
      <c r="E506" s="1"/>
      <c r="F506" s="1"/>
      <c r="G506" s="1"/>
      <c r="H506" s="764"/>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row>
    <row r="507" spans="1:41" ht="15.75" customHeight="1" x14ac:dyDescent="0.2">
      <c r="A507" s="1"/>
      <c r="B507" s="1"/>
      <c r="C507" s="1"/>
      <c r="D507" s="1"/>
      <c r="E507" s="1"/>
      <c r="F507" s="1"/>
      <c r="G507" s="1"/>
      <c r="H507" s="764"/>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row>
    <row r="508" spans="1:41" ht="15.75" customHeight="1" x14ac:dyDescent="0.2">
      <c r="A508" s="1"/>
      <c r="B508" s="1"/>
      <c r="C508" s="1"/>
      <c r="D508" s="1"/>
      <c r="E508" s="1"/>
      <c r="F508" s="1"/>
      <c r="G508" s="1"/>
      <c r="H508" s="764"/>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row>
    <row r="509" spans="1:41" ht="15.75" customHeight="1" x14ac:dyDescent="0.2">
      <c r="A509" s="1"/>
      <c r="B509" s="1"/>
      <c r="C509" s="1"/>
      <c r="D509" s="1"/>
      <c r="E509" s="1"/>
      <c r="F509" s="1"/>
      <c r="G509" s="1"/>
      <c r="H509" s="764"/>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row>
    <row r="510" spans="1:41" ht="15.75" customHeight="1" x14ac:dyDescent="0.2">
      <c r="A510" s="1"/>
      <c r="B510" s="1"/>
      <c r="C510" s="1"/>
      <c r="D510" s="1"/>
      <c r="E510" s="1"/>
      <c r="F510" s="1"/>
      <c r="G510" s="1"/>
      <c r="H510" s="764"/>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row>
    <row r="511" spans="1:41" ht="15.75" customHeight="1" x14ac:dyDescent="0.2">
      <c r="A511" s="1"/>
      <c r="B511" s="1"/>
      <c r="C511" s="1"/>
      <c r="D511" s="1"/>
      <c r="E511" s="1"/>
      <c r="F511" s="1"/>
      <c r="G511" s="1"/>
      <c r="H511" s="764"/>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row>
    <row r="512" spans="1:41" ht="15.75" customHeight="1" x14ac:dyDescent="0.2">
      <c r="A512" s="1"/>
      <c r="B512" s="1"/>
      <c r="C512" s="1"/>
      <c r="D512" s="1"/>
      <c r="E512" s="1"/>
      <c r="F512" s="1"/>
      <c r="G512" s="1"/>
      <c r="H512" s="764"/>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row>
    <row r="513" spans="1:41" ht="15.75" customHeight="1" x14ac:dyDescent="0.2">
      <c r="A513" s="1"/>
      <c r="B513" s="1"/>
      <c r="C513" s="1"/>
      <c r="D513" s="1"/>
      <c r="E513" s="1"/>
      <c r="F513" s="1"/>
      <c r="G513" s="1"/>
      <c r="H513" s="764"/>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row>
    <row r="514" spans="1:41" ht="15.75" customHeight="1" x14ac:dyDescent="0.2">
      <c r="A514" s="1"/>
      <c r="B514" s="1"/>
      <c r="C514" s="1"/>
      <c r="D514" s="1"/>
      <c r="E514" s="1"/>
      <c r="F514" s="1"/>
      <c r="G514" s="1"/>
      <c r="H514" s="764"/>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row>
    <row r="515" spans="1:41" ht="15.75" customHeight="1" x14ac:dyDescent="0.2">
      <c r="A515" s="1"/>
      <c r="B515" s="1"/>
      <c r="C515" s="1"/>
      <c r="D515" s="1"/>
      <c r="E515" s="1"/>
      <c r="F515" s="1"/>
      <c r="G515" s="1"/>
      <c r="H515" s="764"/>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row>
    <row r="516" spans="1:41" ht="15.75" customHeight="1" x14ac:dyDescent="0.2">
      <c r="A516" s="1"/>
      <c r="B516" s="1"/>
      <c r="C516" s="1"/>
      <c r="D516" s="1"/>
      <c r="E516" s="1"/>
      <c r="F516" s="1"/>
      <c r="G516" s="1"/>
      <c r="H516" s="764"/>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row>
    <row r="517" spans="1:41" ht="15.75" customHeight="1" x14ac:dyDescent="0.2">
      <c r="A517" s="1"/>
      <c r="B517" s="1"/>
      <c r="C517" s="1"/>
      <c r="D517" s="1"/>
      <c r="E517" s="1"/>
      <c r="F517" s="1"/>
      <c r="G517" s="1"/>
      <c r="H517" s="764"/>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row>
    <row r="518" spans="1:41" ht="15.75" customHeight="1" x14ac:dyDescent="0.2">
      <c r="A518" s="1"/>
      <c r="B518" s="1"/>
      <c r="C518" s="1"/>
      <c r="D518" s="1"/>
      <c r="E518" s="1"/>
      <c r="F518" s="1"/>
      <c r="G518" s="1"/>
      <c r="H518" s="764"/>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row>
    <row r="519" spans="1:41" ht="15.75" customHeight="1" x14ac:dyDescent="0.2">
      <c r="A519" s="1"/>
      <c r="B519" s="1"/>
      <c r="C519" s="1"/>
      <c r="D519" s="1"/>
      <c r="E519" s="1"/>
      <c r="F519" s="1"/>
      <c r="G519" s="1"/>
      <c r="H519" s="764"/>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row>
    <row r="520" spans="1:41" ht="15.75" customHeight="1" x14ac:dyDescent="0.2">
      <c r="A520" s="1"/>
      <c r="B520" s="1"/>
      <c r="C520" s="1"/>
      <c r="D520" s="1"/>
      <c r="E520" s="1"/>
      <c r="F520" s="1"/>
      <c r="G520" s="1"/>
      <c r="H520" s="764"/>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row>
    <row r="521" spans="1:41" ht="15.75" customHeight="1" x14ac:dyDescent="0.2">
      <c r="A521" s="1"/>
      <c r="B521" s="1"/>
      <c r="C521" s="1"/>
      <c r="D521" s="1"/>
      <c r="E521" s="1"/>
      <c r="F521" s="1"/>
      <c r="G521" s="1"/>
      <c r="H521" s="764"/>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row>
    <row r="522" spans="1:41" ht="15.75" customHeight="1" x14ac:dyDescent="0.2">
      <c r="A522" s="1"/>
      <c r="B522" s="1"/>
      <c r="C522" s="1"/>
      <c r="D522" s="1"/>
      <c r="E522" s="1"/>
      <c r="F522" s="1"/>
      <c r="G522" s="1"/>
      <c r="H522" s="764"/>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row>
    <row r="523" spans="1:41" ht="15.75" customHeight="1" x14ac:dyDescent="0.2">
      <c r="A523" s="1"/>
      <c r="B523" s="1"/>
      <c r="C523" s="1"/>
      <c r="D523" s="1"/>
      <c r="E523" s="1"/>
      <c r="F523" s="1"/>
      <c r="G523" s="1"/>
      <c r="H523" s="764"/>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row>
    <row r="524" spans="1:41" ht="15.75" customHeight="1" x14ac:dyDescent="0.2">
      <c r="A524" s="1"/>
      <c r="B524" s="1"/>
      <c r="C524" s="1"/>
      <c r="D524" s="1"/>
      <c r="E524" s="1"/>
      <c r="F524" s="1"/>
      <c r="G524" s="1"/>
      <c r="H524" s="764"/>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row>
    <row r="525" spans="1:41" ht="15.75" customHeight="1" x14ac:dyDescent="0.2">
      <c r="A525" s="1"/>
      <c r="B525" s="1"/>
      <c r="C525" s="1"/>
      <c r="D525" s="1"/>
      <c r="E525" s="1"/>
      <c r="F525" s="1"/>
      <c r="G525" s="1"/>
      <c r="H525" s="764"/>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row>
    <row r="526" spans="1:41" ht="15.75" customHeight="1" x14ac:dyDescent="0.2">
      <c r="A526" s="1"/>
      <c r="B526" s="1"/>
      <c r="C526" s="1"/>
      <c r="D526" s="1"/>
      <c r="E526" s="1"/>
      <c r="F526" s="1"/>
      <c r="G526" s="1"/>
      <c r="H526" s="764"/>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row>
    <row r="527" spans="1:41" ht="15.75" customHeight="1" x14ac:dyDescent="0.2">
      <c r="A527" s="1"/>
      <c r="B527" s="1"/>
      <c r="C527" s="1"/>
      <c r="D527" s="1"/>
      <c r="E527" s="1"/>
      <c r="F527" s="1"/>
      <c r="G527" s="1"/>
      <c r="H527" s="764"/>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row>
    <row r="528" spans="1:41" ht="15.75" customHeight="1" x14ac:dyDescent="0.2">
      <c r="A528" s="1"/>
      <c r="B528" s="1"/>
      <c r="C528" s="1"/>
      <c r="D528" s="1"/>
      <c r="E528" s="1"/>
      <c r="F528" s="1"/>
      <c r="G528" s="1"/>
      <c r="H528" s="764"/>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row>
    <row r="529" spans="1:41" ht="15.75" customHeight="1" x14ac:dyDescent="0.2">
      <c r="A529" s="1"/>
      <c r="B529" s="1"/>
      <c r="C529" s="1"/>
      <c r="D529" s="1"/>
      <c r="E529" s="1"/>
      <c r="F529" s="1"/>
      <c r="G529" s="1"/>
      <c r="H529" s="764"/>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row>
    <row r="530" spans="1:41" ht="15.75" customHeight="1" x14ac:dyDescent="0.2">
      <c r="A530" s="1"/>
      <c r="B530" s="1"/>
      <c r="C530" s="1"/>
      <c r="D530" s="1"/>
      <c r="E530" s="1"/>
      <c r="F530" s="1"/>
      <c r="G530" s="1"/>
      <c r="H530" s="764"/>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row>
    <row r="531" spans="1:41" ht="15.75" customHeight="1" x14ac:dyDescent="0.2">
      <c r="A531" s="1"/>
      <c r="B531" s="1"/>
      <c r="C531" s="1"/>
      <c r="D531" s="1"/>
      <c r="E531" s="1"/>
      <c r="F531" s="1"/>
      <c r="G531" s="1"/>
      <c r="H531" s="764"/>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row>
    <row r="532" spans="1:41" ht="15.75" customHeight="1" x14ac:dyDescent="0.2">
      <c r="A532" s="1"/>
      <c r="B532" s="1"/>
      <c r="C532" s="1"/>
      <c r="D532" s="1"/>
      <c r="E532" s="1"/>
      <c r="F532" s="1"/>
      <c r="G532" s="1"/>
      <c r="H532" s="764"/>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row>
    <row r="533" spans="1:41" ht="15.75" customHeight="1" x14ac:dyDescent="0.2">
      <c r="A533" s="1"/>
      <c r="B533" s="1"/>
      <c r="C533" s="1"/>
      <c r="D533" s="1"/>
      <c r="E533" s="1"/>
      <c r="F533" s="1"/>
      <c r="G533" s="1"/>
      <c r="H533" s="764"/>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row>
    <row r="534" spans="1:41" ht="15.75" customHeight="1" x14ac:dyDescent="0.2">
      <c r="A534" s="1"/>
      <c r="B534" s="1"/>
      <c r="C534" s="1"/>
      <c r="D534" s="1"/>
      <c r="E534" s="1"/>
      <c r="F534" s="1"/>
      <c r="G534" s="1"/>
      <c r="H534" s="764"/>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row>
    <row r="535" spans="1:41" ht="15.75" customHeight="1" x14ac:dyDescent="0.2">
      <c r="A535" s="1"/>
      <c r="B535" s="1"/>
      <c r="C535" s="1"/>
      <c r="D535" s="1"/>
      <c r="E535" s="1"/>
      <c r="F535" s="1"/>
      <c r="G535" s="1"/>
      <c r="H535" s="764"/>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row>
    <row r="536" spans="1:41" ht="15.75" customHeight="1" x14ac:dyDescent="0.2">
      <c r="A536" s="1"/>
      <c r="B536" s="1"/>
      <c r="C536" s="1"/>
      <c r="D536" s="1"/>
      <c r="E536" s="1"/>
      <c r="F536" s="1"/>
      <c r="G536" s="1"/>
      <c r="H536" s="764"/>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row>
    <row r="537" spans="1:41" ht="15.75" customHeight="1" x14ac:dyDescent="0.2">
      <c r="A537" s="1"/>
      <c r="B537" s="1"/>
      <c r="C537" s="1"/>
      <c r="D537" s="1"/>
      <c r="E537" s="1"/>
      <c r="F537" s="1"/>
      <c r="G537" s="1"/>
      <c r="H537" s="764"/>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row>
    <row r="538" spans="1:41" ht="15.75" customHeight="1" x14ac:dyDescent="0.2">
      <c r="A538" s="1"/>
      <c r="B538" s="1"/>
      <c r="C538" s="1"/>
      <c r="D538" s="1"/>
      <c r="E538" s="1"/>
      <c r="F538" s="1"/>
      <c r="G538" s="1"/>
      <c r="H538" s="764"/>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row>
    <row r="539" spans="1:41" ht="15.75" customHeight="1" x14ac:dyDescent="0.2">
      <c r="A539" s="1"/>
      <c r="B539" s="1"/>
      <c r="C539" s="1"/>
      <c r="D539" s="1"/>
      <c r="E539" s="1"/>
      <c r="F539" s="1"/>
      <c r="G539" s="1"/>
      <c r="H539" s="764"/>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row>
    <row r="540" spans="1:41" ht="15.75" customHeight="1" x14ac:dyDescent="0.2">
      <c r="A540" s="1"/>
      <c r="B540" s="1"/>
      <c r="C540" s="1"/>
      <c r="D540" s="1"/>
      <c r="E540" s="1"/>
      <c r="F540" s="1"/>
      <c r="G540" s="1"/>
      <c r="H540" s="764"/>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row>
    <row r="541" spans="1:41" ht="15.75" customHeight="1" x14ac:dyDescent="0.2">
      <c r="A541" s="1"/>
      <c r="B541" s="1"/>
      <c r="C541" s="1"/>
      <c r="D541" s="1"/>
      <c r="E541" s="1"/>
      <c r="F541" s="1"/>
      <c r="G541" s="1"/>
      <c r="H541" s="764"/>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row>
    <row r="542" spans="1:41" ht="15.75" customHeight="1" x14ac:dyDescent="0.2">
      <c r="A542" s="1"/>
      <c r="B542" s="1"/>
      <c r="C542" s="1"/>
      <c r="D542" s="1"/>
      <c r="E542" s="1"/>
      <c r="F542" s="1"/>
      <c r="G542" s="1"/>
      <c r="H542" s="764"/>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row>
    <row r="543" spans="1:41" ht="15.75" customHeight="1" x14ac:dyDescent="0.2">
      <c r="A543" s="1"/>
      <c r="B543" s="1"/>
      <c r="C543" s="1"/>
      <c r="D543" s="1"/>
      <c r="E543" s="1"/>
      <c r="F543" s="1"/>
      <c r="G543" s="1"/>
      <c r="H543" s="764"/>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row>
    <row r="544" spans="1:41" ht="15.75" customHeight="1" x14ac:dyDescent="0.2">
      <c r="A544" s="1"/>
      <c r="B544" s="1"/>
      <c r="C544" s="1"/>
      <c r="D544" s="1"/>
      <c r="E544" s="1"/>
      <c r="F544" s="1"/>
      <c r="G544" s="1"/>
      <c r="H544" s="764"/>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row>
    <row r="545" spans="1:41" ht="15.75" customHeight="1" x14ac:dyDescent="0.2">
      <c r="A545" s="1"/>
      <c r="B545" s="1"/>
      <c r="C545" s="1"/>
      <c r="D545" s="1"/>
      <c r="E545" s="1"/>
      <c r="F545" s="1"/>
      <c r="G545" s="1"/>
      <c r="H545" s="764"/>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row>
    <row r="546" spans="1:41" ht="15.75" customHeight="1" x14ac:dyDescent="0.2">
      <c r="A546" s="1"/>
      <c r="B546" s="1"/>
      <c r="C546" s="1"/>
      <c r="D546" s="1"/>
      <c r="E546" s="1"/>
      <c r="F546" s="1"/>
      <c r="G546" s="1"/>
      <c r="H546" s="764"/>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row>
    <row r="547" spans="1:41" ht="15.75" customHeight="1" x14ac:dyDescent="0.2">
      <c r="A547" s="1"/>
      <c r="B547" s="1"/>
      <c r="C547" s="1"/>
      <c r="D547" s="1"/>
      <c r="E547" s="1"/>
      <c r="F547" s="1"/>
      <c r="G547" s="1"/>
      <c r="H547" s="764"/>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row>
    <row r="548" spans="1:41" ht="15.75" customHeight="1" x14ac:dyDescent="0.2">
      <c r="A548" s="1"/>
      <c r="B548" s="1"/>
      <c r="C548" s="1"/>
      <c r="D548" s="1"/>
      <c r="E548" s="1"/>
      <c r="F548" s="1"/>
      <c r="G548" s="1"/>
      <c r="H548" s="764"/>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row>
    <row r="549" spans="1:41" ht="15.75" customHeight="1" x14ac:dyDescent="0.2">
      <c r="A549" s="1"/>
      <c r="B549" s="1"/>
      <c r="C549" s="1"/>
      <c r="D549" s="1"/>
      <c r="E549" s="1"/>
      <c r="F549" s="1"/>
      <c r="G549" s="1"/>
      <c r="H549" s="764"/>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row>
    <row r="550" spans="1:41" ht="15.75" customHeight="1" x14ac:dyDescent="0.2">
      <c r="A550" s="1"/>
      <c r="B550" s="1"/>
      <c r="C550" s="1"/>
      <c r="D550" s="1"/>
      <c r="E550" s="1"/>
      <c r="F550" s="1"/>
      <c r="G550" s="1"/>
      <c r="H550" s="764"/>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row>
    <row r="551" spans="1:41" ht="15.75" customHeight="1" x14ac:dyDescent="0.2">
      <c r="A551" s="1"/>
      <c r="B551" s="1"/>
      <c r="C551" s="1"/>
      <c r="D551" s="1"/>
      <c r="E551" s="1"/>
      <c r="F551" s="1"/>
      <c r="G551" s="1"/>
      <c r="H551" s="764"/>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row>
    <row r="552" spans="1:41" ht="15.75" customHeight="1" x14ac:dyDescent="0.2">
      <c r="A552" s="1"/>
      <c r="B552" s="1"/>
      <c r="C552" s="1"/>
      <c r="D552" s="1"/>
      <c r="E552" s="1"/>
      <c r="F552" s="1"/>
      <c r="G552" s="1"/>
      <c r="H552" s="764"/>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row>
    <row r="553" spans="1:41" ht="15.75" customHeight="1" x14ac:dyDescent="0.2">
      <c r="A553" s="1"/>
      <c r="B553" s="1"/>
      <c r="C553" s="1"/>
      <c r="D553" s="1"/>
      <c r="E553" s="1"/>
      <c r="F553" s="1"/>
      <c r="G553" s="1"/>
      <c r="H553" s="764"/>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row>
    <row r="554" spans="1:41" ht="15.75" customHeight="1" x14ac:dyDescent="0.2">
      <c r="A554" s="1"/>
      <c r="B554" s="1"/>
      <c r="C554" s="1"/>
      <c r="D554" s="1"/>
      <c r="E554" s="1"/>
      <c r="F554" s="1"/>
      <c r="G554" s="1"/>
      <c r="H554" s="764"/>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row>
    <row r="555" spans="1:41" ht="15.75" customHeight="1" x14ac:dyDescent="0.2">
      <c r="A555" s="1"/>
      <c r="B555" s="1"/>
      <c r="C555" s="1"/>
      <c r="D555" s="1"/>
      <c r="E555" s="1"/>
      <c r="F555" s="1"/>
      <c r="G555" s="1"/>
      <c r="H555" s="764"/>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row>
    <row r="556" spans="1:41" ht="15.75" customHeight="1" x14ac:dyDescent="0.2">
      <c r="A556" s="1"/>
      <c r="B556" s="1"/>
      <c r="C556" s="1"/>
      <c r="D556" s="1"/>
      <c r="E556" s="1"/>
      <c r="F556" s="1"/>
      <c r="G556" s="1"/>
      <c r="H556" s="764"/>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row>
    <row r="557" spans="1:41" ht="15.75" customHeight="1" x14ac:dyDescent="0.2">
      <c r="A557" s="1"/>
      <c r="B557" s="1"/>
      <c r="C557" s="1"/>
      <c r="D557" s="1"/>
      <c r="E557" s="1"/>
      <c r="F557" s="1"/>
      <c r="G557" s="1"/>
      <c r="H557" s="764"/>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row>
    <row r="558" spans="1:41" ht="15.75" customHeight="1" x14ac:dyDescent="0.2">
      <c r="A558" s="1"/>
      <c r="B558" s="1"/>
      <c r="C558" s="1"/>
      <c r="D558" s="1"/>
      <c r="E558" s="1"/>
      <c r="F558" s="1"/>
      <c r="G558" s="1"/>
      <c r="H558" s="764"/>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row>
    <row r="559" spans="1:41" ht="15.75" customHeight="1" x14ac:dyDescent="0.2">
      <c r="A559" s="1"/>
      <c r="B559" s="1"/>
      <c r="C559" s="1"/>
      <c r="D559" s="1"/>
      <c r="E559" s="1"/>
      <c r="F559" s="1"/>
      <c r="G559" s="1"/>
      <c r="H559" s="764"/>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row>
    <row r="560" spans="1:41" ht="15.75" customHeight="1" x14ac:dyDescent="0.2">
      <c r="A560" s="1"/>
      <c r="B560" s="1"/>
      <c r="C560" s="1"/>
      <c r="D560" s="1"/>
      <c r="E560" s="1"/>
      <c r="F560" s="1"/>
      <c r="G560" s="1"/>
      <c r="H560" s="764"/>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row>
    <row r="561" spans="1:41" ht="15.75" customHeight="1" x14ac:dyDescent="0.2">
      <c r="A561" s="1"/>
      <c r="B561" s="1"/>
      <c r="C561" s="1"/>
      <c r="D561" s="1"/>
      <c r="E561" s="1"/>
      <c r="F561" s="1"/>
      <c r="G561" s="1"/>
      <c r="H561" s="764"/>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row>
    <row r="562" spans="1:41" ht="15.75" customHeight="1" x14ac:dyDescent="0.2">
      <c r="A562" s="1"/>
      <c r="B562" s="1"/>
      <c r="C562" s="1"/>
      <c r="D562" s="1"/>
      <c r="E562" s="1"/>
      <c r="F562" s="1"/>
      <c r="G562" s="1"/>
      <c r="H562" s="764"/>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row>
    <row r="563" spans="1:41" ht="15.75" customHeight="1" x14ac:dyDescent="0.2">
      <c r="A563" s="1"/>
      <c r="B563" s="1"/>
      <c r="C563" s="1"/>
      <c r="D563" s="1"/>
      <c r="E563" s="1"/>
      <c r="F563" s="1"/>
      <c r="G563" s="1"/>
      <c r="H563" s="764"/>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row>
    <row r="564" spans="1:41" ht="15.75" customHeight="1" x14ac:dyDescent="0.2">
      <c r="A564" s="1"/>
      <c r="B564" s="1"/>
      <c r="C564" s="1"/>
      <c r="D564" s="1"/>
      <c r="E564" s="1"/>
      <c r="F564" s="1"/>
      <c r="G564" s="1"/>
      <c r="H564" s="764"/>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row>
    <row r="565" spans="1:41" ht="15.75" customHeight="1" x14ac:dyDescent="0.2">
      <c r="A565" s="1"/>
      <c r="B565" s="1"/>
      <c r="C565" s="1"/>
      <c r="D565" s="1"/>
      <c r="E565" s="1"/>
      <c r="F565" s="1"/>
      <c r="G565" s="1"/>
      <c r="H565" s="764"/>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row>
    <row r="566" spans="1:41" ht="15.75" customHeight="1" x14ac:dyDescent="0.2">
      <c r="A566" s="1"/>
      <c r="B566" s="1"/>
      <c r="C566" s="1"/>
      <c r="D566" s="1"/>
      <c r="E566" s="1"/>
      <c r="F566" s="1"/>
      <c r="G566" s="1"/>
      <c r="H566" s="764"/>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row>
    <row r="567" spans="1:41" ht="15.75" customHeight="1" x14ac:dyDescent="0.2">
      <c r="A567" s="1"/>
      <c r="B567" s="1"/>
      <c r="C567" s="1"/>
      <c r="D567" s="1"/>
      <c r="E567" s="1"/>
      <c r="F567" s="1"/>
      <c r="G567" s="1"/>
      <c r="H567" s="764"/>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row>
    <row r="568" spans="1:41" ht="15.75" customHeight="1" x14ac:dyDescent="0.2">
      <c r="A568" s="1"/>
      <c r="B568" s="1"/>
      <c r="C568" s="1"/>
      <c r="D568" s="1"/>
      <c r="E568" s="1"/>
      <c r="F568" s="1"/>
      <c r="G568" s="1"/>
      <c r="H568" s="764"/>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row>
    <row r="569" spans="1:41" ht="15.75" customHeight="1" x14ac:dyDescent="0.2">
      <c r="A569" s="1"/>
      <c r="B569" s="1"/>
      <c r="C569" s="1"/>
      <c r="D569" s="1"/>
      <c r="E569" s="1"/>
      <c r="F569" s="1"/>
      <c r="G569" s="1"/>
      <c r="H569" s="764"/>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row>
    <row r="570" spans="1:41" ht="15.75" customHeight="1" x14ac:dyDescent="0.2">
      <c r="A570" s="1"/>
      <c r="B570" s="1"/>
      <c r="C570" s="1"/>
      <c r="D570" s="1"/>
      <c r="E570" s="1"/>
      <c r="F570" s="1"/>
      <c r="G570" s="1"/>
      <c r="H570" s="764"/>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row>
    <row r="571" spans="1:41" ht="15.75" customHeight="1" x14ac:dyDescent="0.2">
      <c r="A571" s="1"/>
      <c r="B571" s="1"/>
      <c r="C571" s="1"/>
      <c r="D571" s="1"/>
      <c r="E571" s="1"/>
      <c r="F571" s="1"/>
      <c r="G571" s="1"/>
      <c r="H571" s="764"/>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row>
    <row r="572" spans="1:41" ht="15.75" customHeight="1" x14ac:dyDescent="0.2">
      <c r="A572" s="1"/>
      <c r="B572" s="1"/>
      <c r="C572" s="1"/>
      <c r="D572" s="1"/>
      <c r="E572" s="1"/>
      <c r="F572" s="1"/>
      <c r="G572" s="1"/>
      <c r="H572" s="764"/>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row>
    <row r="573" spans="1:41" ht="15.75" customHeight="1" x14ac:dyDescent="0.2">
      <c r="A573" s="1"/>
      <c r="B573" s="1"/>
      <c r="C573" s="1"/>
      <c r="D573" s="1"/>
      <c r="E573" s="1"/>
      <c r="F573" s="1"/>
      <c r="G573" s="1"/>
      <c r="H573" s="764"/>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row>
    <row r="574" spans="1:41" ht="15.75" customHeight="1" x14ac:dyDescent="0.2">
      <c r="A574" s="1"/>
      <c r="B574" s="1"/>
      <c r="C574" s="1"/>
      <c r="D574" s="1"/>
      <c r="E574" s="1"/>
      <c r="F574" s="1"/>
      <c r="G574" s="1"/>
      <c r="H574" s="764"/>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row>
    <row r="575" spans="1:41" ht="15.75" customHeight="1" x14ac:dyDescent="0.2">
      <c r="A575" s="1"/>
      <c r="B575" s="1"/>
      <c r="C575" s="1"/>
      <c r="D575" s="1"/>
      <c r="E575" s="1"/>
      <c r="F575" s="1"/>
      <c r="G575" s="1"/>
      <c r="H575" s="764"/>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row>
    <row r="576" spans="1:41" ht="15.75" customHeight="1" x14ac:dyDescent="0.2">
      <c r="A576" s="1"/>
      <c r="B576" s="1"/>
      <c r="C576" s="1"/>
      <c r="D576" s="1"/>
      <c r="E576" s="1"/>
      <c r="F576" s="1"/>
      <c r="G576" s="1"/>
      <c r="H576" s="764"/>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row>
    <row r="577" spans="1:41" ht="15.75" customHeight="1" x14ac:dyDescent="0.2">
      <c r="A577" s="1"/>
      <c r="B577" s="1"/>
      <c r="C577" s="1"/>
      <c r="D577" s="1"/>
      <c r="E577" s="1"/>
      <c r="F577" s="1"/>
      <c r="G577" s="1"/>
      <c r="H577" s="764"/>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row>
    <row r="578" spans="1:41" ht="15.75" customHeight="1" x14ac:dyDescent="0.2">
      <c r="A578" s="1"/>
      <c r="B578" s="1"/>
      <c r="C578" s="1"/>
      <c r="D578" s="1"/>
      <c r="E578" s="1"/>
      <c r="F578" s="1"/>
      <c r="G578" s="1"/>
      <c r="H578" s="764"/>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row>
    <row r="579" spans="1:41" ht="15.75" customHeight="1" x14ac:dyDescent="0.2">
      <c r="A579" s="1"/>
      <c r="B579" s="1"/>
      <c r="C579" s="1"/>
      <c r="D579" s="1"/>
      <c r="E579" s="1"/>
      <c r="F579" s="1"/>
      <c r="G579" s="1"/>
      <c r="H579" s="764"/>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row>
    <row r="580" spans="1:41" ht="15.75" customHeight="1" x14ac:dyDescent="0.2">
      <c r="A580" s="1"/>
      <c r="B580" s="1"/>
      <c r="C580" s="1"/>
      <c r="D580" s="1"/>
      <c r="E580" s="1"/>
      <c r="F580" s="1"/>
      <c r="G580" s="1"/>
      <c r="H580" s="764"/>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row>
    <row r="581" spans="1:41" ht="15.75" customHeight="1" x14ac:dyDescent="0.2">
      <c r="A581" s="1"/>
      <c r="B581" s="1"/>
      <c r="C581" s="1"/>
      <c r="D581" s="1"/>
      <c r="E581" s="1"/>
      <c r="F581" s="1"/>
      <c r="G581" s="1"/>
      <c r="H581" s="764"/>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row>
    <row r="582" spans="1:41" ht="15.75" customHeight="1" x14ac:dyDescent="0.2">
      <c r="A582" s="1"/>
      <c r="B582" s="1"/>
      <c r="C582" s="1"/>
      <c r="D582" s="1"/>
      <c r="E582" s="1"/>
      <c r="F582" s="1"/>
      <c r="G582" s="1"/>
      <c r="H582" s="764"/>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row>
    <row r="583" spans="1:41" ht="15.75" customHeight="1" x14ac:dyDescent="0.2">
      <c r="A583" s="1"/>
      <c r="B583" s="1"/>
      <c r="C583" s="1"/>
      <c r="D583" s="1"/>
      <c r="E583" s="1"/>
      <c r="F583" s="1"/>
      <c r="G583" s="1"/>
      <c r="H583" s="764"/>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row>
    <row r="584" spans="1:41" ht="15.75" customHeight="1" x14ac:dyDescent="0.2">
      <c r="A584" s="1"/>
      <c r="B584" s="1"/>
      <c r="C584" s="1"/>
      <c r="D584" s="1"/>
      <c r="E584" s="1"/>
      <c r="F584" s="1"/>
      <c r="G584" s="1"/>
      <c r="H584" s="764"/>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row>
    <row r="585" spans="1:41" ht="15.75" customHeight="1" x14ac:dyDescent="0.2">
      <c r="A585" s="1"/>
      <c r="B585" s="1"/>
      <c r="C585" s="1"/>
      <c r="D585" s="1"/>
      <c r="E585" s="1"/>
      <c r="F585" s="1"/>
      <c r="G585" s="1"/>
      <c r="H585" s="764"/>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row>
    <row r="586" spans="1:41" ht="15.75" customHeight="1" x14ac:dyDescent="0.2">
      <c r="A586" s="1"/>
      <c r="B586" s="1"/>
      <c r="C586" s="1"/>
      <c r="D586" s="1"/>
      <c r="E586" s="1"/>
      <c r="F586" s="1"/>
      <c r="G586" s="1"/>
      <c r="H586" s="764"/>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row>
    <row r="587" spans="1:41" ht="15.75" customHeight="1" x14ac:dyDescent="0.2">
      <c r="A587" s="1"/>
      <c r="B587" s="1"/>
      <c r="C587" s="1"/>
      <c r="D587" s="1"/>
      <c r="E587" s="1"/>
      <c r="F587" s="1"/>
      <c r="G587" s="1"/>
      <c r="H587" s="764"/>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row>
    <row r="588" spans="1:41" ht="15.75" customHeight="1" x14ac:dyDescent="0.2">
      <c r="A588" s="1"/>
      <c r="B588" s="1"/>
      <c r="C588" s="1"/>
      <c r="D588" s="1"/>
      <c r="E588" s="1"/>
      <c r="F588" s="1"/>
      <c r="G588" s="1"/>
      <c r="H588" s="764"/>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row>
    <row r="589" spans="1:41" ht="15.75" customHeight="1" x14ac:dyDescent="0.2">
      <c r="A589" s="1"/>
      <c r="B589" s="1"/>
      <c r="C589" s="1"/>
      <c r="D589" s="1"/>
      <c r="E589" s="1"/>
      <c r="F589" s="1"/>
      <c r="G589" s="1"/>
      <c r="H589" s="764"/>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row>
    <row r="590" spans="1:41" ht="15.75" customHeight="1" x14ac:dyDescent="0.2">
      <c r="A590" s="1"/>
      <c r="B590" s="1"/>
      <c r="C590" s="1"/>
      <c r="D590" s="1"/>
      <c r="E590" s="1"/>
      <c r="F590" s="1"/>
      <c r="G590" s="1"/>
      <c r="H590" s="764"/>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row>
    <row r="591" spans="1:41" ht="15.75" customHeight="1" x14ac:dyDescent="0.2">
      <c r="A591" s="1"/>
      <c r="B591" s="1"/>
      <c r="C591" s="1"/>
      <c r="D591" s="1"/>
      <c r="E591" s="1"/>
      <c r="F591" s="1"/>
      <c r="G591" s="1"/>
      <c r="H591" s="764"/>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row>
    <row r="592" spans="1:41" ht="15.75" customHeight="1" x14ac:dyDescent="0.2">
      <c r="A592" s="1"/>
      <c r="B592" s="1"/>
      <c r="C592" s="1"/>
      <c r="D592" s="1"/>
      <c r="E592" s="1"/>
      <c r="F592" s="1"/>
      <c r="G592" s="1"/>
      <c r="H592" s="764"/>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row>
    <row r="593" spans="1:41" ht="15.75" customHeight="1" x14ac:dyDescent="0.2">
      <c r="A593" s="1"/>
      <c r="B593" s="1"/>
      <c r="C593" s="1"/>
      <c r="D593" s="1"/>
      <c r="E593" s="1"/>
      <c r="F593" s="1"/>
      <c r="G593" s="1"/>
      <c r="H593" s="764"/>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row>
    <row r="594" spans="1:41" ht="15.75" customHeight="1" x14ac:dyDescent="0.2">
      <c r="A594" s="1"/>
      <c r="B594" s="1"/>
      <c r="C594" s="1"/>
      <c r="D594" s="1"/>
      <c r="E594" s="1"/>
      <c r="F594" s="1"/>
      <c r="G594" s="1"/>
      <c r="H594" s="764"/>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row>
    <row r="595" spans="1:41" ht="15.75" customHeight="1" x14ac:dyDescent="0.2">
      <c r="A595" s="1"/>
      <c r="B595" s="1"/>
      <c r="C595" s="1"/>
      <c r="D595" s="1"/>
      <c r="E595" s="1"/>
      <c r="F595" s="1"/>
      <c r="G595" s="1"/>
      <c r="H595" s="764"/>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row>
    <row r="596" spans="1:41" ht="15.75" customHeight="1" x14ac:dyDescent="0.2">
      <c r="A596" s="1"/>
      <c r="B596" s="1"/>
      <c r="C596" s="1"/>
      <c r="D596" s="1"/>
      <c r="E596" s="1"/>
      <c r="F596" s="1"/>
      <c r="G596" s="1"/>
      <c r="H596" s="764"/>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row>
    <row r="597" spans="1:41" ht="15.75" customHeight="1" x14ac:dyDescent="0.2">
      <c r="A597" s="1"/>
      <c r="B597" s="1"/>
      <c r="C597" s="1"/>
      <c r="D597" s="1"/>
      <c r="E597" s="1"/>
      <c r="F597" s="1"/>
      <c r="G597" s="1"/>
      <c r="H597" s="764"/>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row>
    <row r="598" spans="1:41" ht="15.75" customHeight="1" x14ac:dyDescent="0.2">
      <c r="A598" s="1"/>
      <c r="B598" s="1"/>
      <c r="C598" s="1"/>
      <c r="D598" s="1"/>
      <c r="E598" s="1"/>
      <c r="F598" s="1"/>
      <c r="G598" s="1"/>
      <c r="H598" s="764"/>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row>
    <row r="599" spans="1:41" ht="15.75" customHeight="1" x14ac:dyDescent="0.2">
      <c r="A599" s="1"/>
      <c r="B599" s="1"/>
      <c r="C599" s="1"/>
      <c r="D599" s="1"/>
      <c r="E599" s="1"/>
      <c r="F599" s="1"/>
      <c r="G599" s="1"/>
      <c r="H599" s="764"/>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row>
    <row r="600" spans="1:41" ht="15.75" customHeight="1" x14ac:dyDescent="0.2">
      <c r="A600" s="1"/>
      <c r="B600" s="1"/>
      <c r="C600" s="1"/>
      <c r="D600" s="1"/>
      <c r="E600" s="1"/>
      <c r="F600" s="1"/>
      <c r="G600" s="1"/>
      <c r="H600" s="764"/>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row>
    <row r="601" spans="1:41" ht="15.75" customHeight="1" x14ac:dyDescent="0.2">
      <c r="A601" s="1"/>
      <c r="B601" s="1"/>
      <c r="C601" s="1"/>
      <c r="D601" s="1"/>
      <c r="E601" s="1"/>
      <c r="F601" s="1"/>
      <c r="G601" s="1"/>
      <c r="H601" s="764"/>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row>
    <row r="602" spans="1:41" ht="15.75" customHeight="1" x14ac:dyDescent="0.2">
      <c r="A602" s="1"/>
      <c r="B602" s="1"/>
      <c r="C602" s="1"/>
      <c r="D602" s="1"/>
      <c r="E602" s="1"/>
      <c r="F602" s="1"/>
      <c r="G602" s="1"/>
      <c r="H602" s="764"/>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row>
    <row r="603" spans="1:41" ht="15.75" customHeight="1" x14ac:dyDescent="0.2">
      <c r="A603" s="1"/>
      <c r="B603" s="1"/>
      <c r="C603" s="1"/>
      <c r="D603" s="1"/>
      <c r="E603" s="1"/>
      <c r="F603" s="1"/>
      <c r="G603" s="1"/>
      <c r="H603" s="764"/>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row>
    <row r="604" spans="1:41" ht="15.75" customHeight="1" x14ac:dyDescent="0.2">
      <c r="A604" s="1"/>
      <c r="B604" s="1"/>
      <c r="C604" s="1"/>
      <c r="D604" s="1"/>
      <c r="E604" s="1"/>
      <c r="F604" s="1"/>
      <c r="G604" s="1"/>
      <c r="H604" s="764"/>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row>
    <row r="605" spans="1:41" ht="15.75" customHeight="1" x14ac:dyDescent="0.2">
      <c r="A605" s="1"/>
      <c r="B605" s="1"/>
      <c r="C605" s="1"/>
      <c r="D605" s="1"/>
      <c r="E605" s="1"/>
      <c r="F605" s="1"/>
      <c r="G605" s="1"/>
      <c r="H605" s="764"/>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row>
    <row r="606" spans="1:41" ht="15.75" customHeight="1" x14ac:dyDescent="0.2">
      <c r="A606" s="1"/>
      <c r="B606" s="1"/>
      <c r="C606" s="1"/>
      <c r="D606" s="1"/>
      <c r="E606" s="1"/>
      <c r="F606" s="1"/>
      <c r="G606" s="1"/>
      <c r="H606" s="764"/>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row>
    <row r="607" spans="1:41" ht="15.75" customHeight="1" x14ac:dyDescent="0.2">
      <c r="A607" s="1"/>
      <c r="B607" s="1"/>
      <c r="C607" s="1"/>
      <c r="D607" s="1"/>
      <c r="E607" s="1"/>
      <c r="F607" s="1"/>
      <c r="G607" s="1"/>
      <c r="H607" s="764"/>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row>
    <row r="608" spans="1:41" ht="15.75" customHeight="1" x14ac:dyDescent="0.2">
      <c r="A608" s="1"/>
      <c r="B608" s="1"/>
      <c r="C608" s="1"/>
      <c r="D608" s="1"/>
      <c r="E608" s="1"/>
      <c r="F608" s="1"/>
      <c r="G608" s="1"/>
      <c r="H608" s="764"/>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row>
    <row r="609" spans="1:41" ht="15.75" customHeight="1" x14ac:dyDescent="0.2">
      <c r="A609" s="1"/>
      <c r="B609" s="1"/>
      <c r="C609" s="1"/>
      <c r="D609" s="1"/>
      <c r="E609" s="1"/>
      <c r="F609" s="1"/>
      <c r="G609" s="1"/>
      <c r="H609" s="764"/>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row>
    <row r="610" spans="1:41" ht="15.75" customHeight="1" x14ac:dyDescent="0.2">
      <c r="A610" s="1"/>
      <c r="B610" s="1"/>
      <c r="C610" s="1"/>
      <c r="D610" s="1"/>
      <c r="E610" s="1"/>
      <c r="F610" s="1"/>
      <c r="G610" s="1"/>
      <c r="H610" s="764"/>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row>
    <row r="611" spans="1:41" ht="15.75" customHeight="1" x14ac:dyDescent="0.2">
      <c r="A611" s="1"/>
      <c r="B611" s="1"/>
      <c r="C611" s="1"/>
      <c r="D611" s="1"/>
      <c r="E611" s="1"/>
      <c r="F611" s="1"/>
      <c r="G611" s="1"/>
      <c r="H611" s="764"/>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row>
    <row r="612" spans="1:41" ht="15.75" customHeight="1" x14ac:dyDescent="0.2">
      <c r="A612" s="1"/>
      <c r="B612" s="1"/>
      <c r="C612" s="1"/>
      <c r="D612" s="1"/>
      <c r="E612" s="1"/>
      <c r="F612" s="1"/>
      <c r="G612" s="1"/>
      <c r="H612" s="764"/>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row>
    <row r="613" spans="1:41" ht="15.75" customHeight="1" x14ac:dyDescent="0.2">
      <c r="A613" s="1"/>
      <c r="B613" s="1"/>
      <c r="C613" s="1"/>
      <c r="D613" s="1"/>
      <c r="E613" s="1"/>
      <c r="F613" s="1"/>
      <c r="G613" s="1"/>
      <c r="H613" s="764"/>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row>
    <row r="614" spans="1:41" ht="15.75" customHeight="1" x14ac:dyDescent="0.2">
      <c r="A614" s="1"/>
      <c r="B614" s="1"/>
      <c r="C614" s="1"/>
      <c r="D614" s="1"/>
      <c r="E614" s="1"/>
      <c r="F614" s="1"/>
      <c r="G614" s="1"/>
      <c r="H614" s="764"/>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row>
    <row r="615" spans="1:41" ht="15.75" customHeight="1" x14ac:dyDescent="0.2">
      <c r="A615" s="1"/>
      <c r="B615" s="1"/>
      <c r="C615" s="1"/>
      <c r="D615" s="1"/>
      <c r="E615" s="1"/>
      <c r="F615" s="1"/>
      <c r="G615" s="1"/>
      <c r="H615" s="764"/>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row>
    <row r="616" spans="1:41" ht="15.75" customHeight="1" x14ac:dyDescent="0.2">
      <c r="A616" s="1"/>
      <c r="B616" s="1"/>
      <c r="C616" s="1"/>
      <c r="D616" s="1"/>
      <c r="E616" s="1"/>
      <c r="F616" s="1"/>
      <c r="G616" s="1"/>
      <c r="H616" s="764"/>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row>
    <row r="617" spans="1:41" ht="15.75" customHeight="1" x14ac:dyDescent="0.2">
      <c r="A617" s="1"/>
      <c r="B617" s="1"/>
      <c r="C617" s="1"/>
      <c r="D617" s="1"/>
      <c r="E617" s="1"/>
      <c r="F617" s="1"/>
      <c r="G617" s="1"/>
      <c r="H617" s="764"/>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row>
    <row r="618" spans="1:41" ht="15.75" customHeight="1" x14ac:dyDescent="0.2">
      <c r="A618" s="1"/>
      <c r="B618" s="1"/>
      <c r="C618" s="1"/>
      <c r="D618" s="1"/>
      <c r="E618" s="1"/>
      <c r="F618" s="1"/>
      <c r="G618" s="1"/>
      <c r="H618" s="764"/>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row>
    <row r="619" spans="1:41" ht="15.75" customHeight="1" x14ac:dyDescent="0.2">
      <c r="A619" s="1"/>
      <c r="B619" s="1"/>
      <c r="C619" s="1"/>
      <c r="D619" s="1"/>
      <c r="E619" s="1"/>
      <c r="F619" s="1"/>
      <c r="G619" s="1"/>
      <c r="H619" s="764"/>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row>
    <row r="620" spans="1:41" ht="15.75" customHeight="1" x14ac:dyDescent="0.2">
      <c r="A620" s="1"/>
      <c r="B620" s="1"/>
      <c r="C620" s="1"/>
      <c r="D620" s="1"/>
      <c r="E620" s="1"/>
      <c r="F620" s="1"/>
      <c r="G620" s="1"/>
      <c r="H620" s="764"/>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row>
    <row r="621" spans="1:41" ht="15.75" customHeight="1" x14ac:dyDescent="0.2">
      <c r="A621" s="1"/>
      <c r="B621" s="1"/>
      <c r="C621" s="1"/>
      <c r="D621" s="1"/>
      <c r="E621" s="1"/>
      <c r="F621" s="1"/>
      <c r="G621" s="1"/>
      <c r="H621" s="764"/>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row>
    <row r="622" spans="1:41" ht="15.75" customHeight="1" x14ac:dyDescent="0.2">
      <c r="A622" s="1"/>
      <c r="B622" s="1"/>
      <c r="C622" s="1"/>
      <c r="D622" s="1"/>
      <c r="E622" s="1"/>
      <c r="F622" s="1"/>
      <c r="G622" s="1"/>
      <c r="H622" s="764"/>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row>
    <row r="623" spans="1:41" ht="15.75" customHeight="1" x14ac:dyDescent="0.2">
      <c r="A623" s="1"/>
      <c r="B623" s="1"/>
      <c r="C623" s="1"/>
      <c r="D623" s="1"/>
      <c r="E623" s="1"/>
      <c r="F623" s="1"/>
      <c r="G623" s="1"/>
      <c r="H623" s="764"/>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row>
    <row r="624" spans="1:41" ht="15.75" customHeight="1" x14ac:dyDescent="0.2">
      <c r="A624" s="1"/>
      <c r="B624" s="1"/>
      <c r="C624" s="1"/>
      <c r="D624" s="1"/>
      <c r="E624" s="1"/>
      <c r="F624" s="1"/>
      <c r="G624" s="1"/>
      <c r="H624" s="764"/>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row>
    <row r="625" spans="1:41" ht="15.75" customHeight="1" x14ac:dyDescent="0.2">
      <c r="A625" s="1"/>
      <c r="B625" s="1"/>
      <c r="C625" s="1"/>
      <c r="D625" s="1"/>
      <c r="E625" s="1"/>
      <c r="F625" s="1"/>
      <c r="G625" s="1"/>
      <c r="H625" s="764"/>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row>
    <row r="626" spans="1:41" ht="15.75" customHeight="1" x14ac:dyDescent="0.2">
      <c r="A626" s="1"/>
      <c r="B626" s="1"/>
      <c r="C626" s="1"/>
      <c r="D626" s="1"/>
      <c r="E626" s="1"/>
      <c r="F626" s="1"/>
      <c r="G626" s="1"/>
      <c r="H626" s="764"/>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row>
    <row r="627" spans="1:41" ht="15.75" customHeight="1" x14ac:dyDescent="0.2">
      <c r="A627" s="1"/>
      <c r="B627" s="1"/>
      <c r="C627" s="1"/>
      <c r="D627" s="1"/>
      <c r="E627" s="1"/>
      <c r="F627" s="1"/>
      <c r="G627" s="1"/>
      <c r="H627" s="764"/>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row>
    <row r="628" spans="1:41" ht="15.75" customHeight="1" x14ac:dyDescent="0.2">
      <c r="A628" s="1"/>
      <c r="B628" s="1"/>
      <c r="C628" s="1"/>
      <c r="D628" s="1"/>
      <c r="E628" s="1"/>
      <c r="F628" s="1"/>
      <c r="G628" s="1"/>
      <c r="H628" s="764"/>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row>
    <row r="629" spans="1:41" ht="15.75" customHeight="1" x14ac:dyDescent="0.2">
      <c r="A629" s="1"/>
      <c r="B629" s="1"/>
      <c r="C629" s="1"/>
      <c r="D629" s="1"/>
      <c r="E629" s="1"/>
      <c r="F629" s="1"/>
      <c r="G629" s="1"/>
      <c r="H629" s="764"/>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row>
    <row r="630" spans="1:41" ht="15.75" customHeight="1" x14ac:dyDescent="0.2">
      <c r="A630" s="1"/>
      <c r="B630" s="1"/>
      <c r="C630" s="1"/>
      <c r="D630" s="1"/>
      <c r="E630" s="1"/>
      <c r="F630" s="1"/>
      <c r="G630" s="1"/>
      <c r="H630" s="764"/>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row>
    <row r="631" spans="1:41" ht="15.75" customHeight="1" x14ac:dyDescent="0.2">
      <c r="A631" s="1"/>
      <c r="B631" s="1"/>
      <c r="C631" s="1"/>
      <c r="D631" s="1"/>
      <c r="E631" s="1"/>
      <c r="F631" s="1"/>
      <c r="G631" s="1"/>
      <c r="H631" s="764"/>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row>
    <row r="632" spans="1:41" ht="15.75" customHeight="1" x14ac:dyDescent="0.2">
      <c r="A632" s="1"/>
      <c r="B632" s="1"/>
      <c r="C632" s="1"/>
      <c r="D632" s="1"/>
      <c r="E632" s="1"/>
      <c r="F632" s="1"/>
      <c r="G632" s="1"/>
      <c r="H632" s="764"/>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row>
    <row r="633" spans="1:41" ht="15.75" customHeight="1" x14ac:dyDescent="0.2">
      <c r="A633" s="1"/>
      <c r="B633" s="1"/>
      <c r="C633" s="1"/>
      <c r="D633" s="1"/>
      <c r="E633" s="1"/>
      <c r="F633" s="1"/>
      <c r="G633" s="1"/>
      <c r="H633" s="764"/>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row>
    <row r="634" spans="1:41" ht="15.75" customHeight="1" x14ac:dyDescent="0.2">
      <c r="A634" s="1"/>
      <c r="B634" s="1"/>
      <c r="C634" s="1"/>
      <c r="D634" s="1"/>
      <c r="E634" s="1"/>
      <c r="F634" s="1"/>
      <c r="G634" s="1"/>
      <c r="H634" s="764"/>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row>
    <row r="635" spans="1:41" ht="15.75" customHeight="1" x14ac:dyDescent="0.2">
      <c r="A635" s="1"/>
      <c r="B635" s="1"/>
      <c r="C635" s="1"/>
      <c r="D635" s="1"/>
      <c r="E635" s="1"/>
      <c r="F635" s="1"/>
      <c r="G635" s="1"/>
      <c r="H635" s="764"/>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row>
    <row r="636" spans="1:41" ht="15.75" customHeight="1" x14ac:dyDescent="0.2">
      <c r="A636" s="1"/>
      <c r="B636" s="1"/>
      <c r="C636" s="1"/>
      <c r="D636" s="1"/>
      <c r="E636" s="1"/>
      <c r="F636" s="1"/>
      <c r="G636" s="1"/>
      <c r="H636" s="764"/>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row>
    <row r="637" spans="1:41" ht="15.75" customHeight="1" x14ac:dyDescent="0.2">
      <c r="A637" s="1"/>
      <c r="B637" s="1"/>
      <c r="C637" s="1"/>
      <c r="D637" s="1"/>
      <c r="E637" s="1"/>
      <c r="F637" s="1"/>
      <c r="G637" s="1"/>
      <c r="H637" s="764"/>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row>
    <row r="638" spans="1:41" ht="15.75" customHeight="1" x14ac:dyDescent="0.2">
      <c r="A638" s="1"/>
      <c r="B638" s="1"/>
      <c r="C638" s="1"/>
      <c r="D638" s="1"/>
      <c r="E638" s="1"/>
      <c r="F638" s="1"/>
      <c r="G638" s="1"/>
      <c r="H638" s="764"/>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row>
    <row r="639" spans="1:41" ht="15.75" customHeight="1" x14ac:dyDescent="0.2">
      <c r="A639" s="1"/>
      <c r="B639" s="1"/>
      <c r="C639" s="1"/>
      <c r="D639" s="1"/>
      <c r="E639" s="1"/>
      <c r="F639" s="1"/>
      <c r="G639" s="1"/>
      <c r="H639" s="764"/>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row>
    <row r="640" spans="1:41" ht="15.75" customHeight="1" x14ac:dyDescent="0.2">
      <c r="A640" s="1"/>
      <c r="B640" s="1"/>
      <c r="C640" s="1"/>
      <c r="D640" s="1"/>
      <c r="E640" s="1"/>
      <c r="F640" s="1"/>
      <c r="G640" s="1"/>
      <c r="H640" s="764"/>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row>
    <row r="641" spans="1:41" ht="15.75" customHeight="1" x14ac:dyDescent="0.2">
      <c r="A641" s="1"/>
      <c r="B641" s="1"/>
      <c r="C641" s="1"/>
      <c r="D641" s="1"/>
      <c r="E641" s="1"/>
      <c r="F641" s="1"/>
      <c r="G641" s="1"/>
      <c r="H641" s="764"/>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row>
    <row r="642" spans="1:41" ht="15.75" customHeight="1" x14ac:dyDescent="0.2">
      <c r="A642" s="1"/>
      <c r="B642" s="1"/>
      <c r="C642" s="1"/>
      <c r="D642" s="1"/>
      <c r="E642" s="1"/>
      <c r="F642" s="1"/>
      <c r="G642" s="1"/>
      <c r="H642" s="764"/>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row>
    <row r="643" spans="1:41" ht="15.75" customHeight="1" x14ac:dyDescent="0.2">
      <c r="A643" s="1"/>
      <c r="B643" s="1"/>
      <c r="C643" s="1"/>
      <c r="D643" s="1"/>
      <c r="E643" s="1"/>
      <c r="F643" s="1"/>
      <c r="G643" s="1"/>
      <c r="H643" s="764"/>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row>
    <row r="644" spans="1:41" ht="15.75" customHeight="1" x14ac:dyDescent="0.2">
      <c r="A644" s="1"/>
      <c r="B644" s="1"/>
      <c r="C644" s="1"/>
      <c r="D644" s="1"/>
      <c r="E644" s="1"/>
      <c r="F644" s="1"/>
      <c r="G644" s="1"/>
      <c r="H644" s="764"/>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row>
    <row r="645" spans="1:41" ht="15.75" customHeight="1" x14ac:dyDescent="0.2">
      <c r="A645" s="1"/>
      <c r="B645" s="1"/>
      <c r="C645" s="1"/>
      <c r="D645" s="1"/>
      <c r="E645" s="1"/>
      <c r="F645" s="1"/>
      <c r="G645" s="1"/>
      <c r="H645" s="764"/>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row>
    <row r="646" spans="1:41" ht="15.75" customHeight="1" x14ac:dyDescent="0.2">
      <c r="A646" s="1"/>
      <c r="B646" s="1"/>
      <c r="C646" s="1"/>
      <c r="D646" s="1"/>
      <c r="E646" s="1"/>
      <c r="F646" s="1"/>
      <c r="G646" s="1"/>
      <c r="H646" s="764"/>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row>
    <row r="647" spans="1:41" ht="15.75" customHeight="1" x14ac:dyDescent="0.2">
      <c r="A647" s="1"/>
      <c r="B647" s="1"/>
      <c r="C647" s="1"/>
      <c r="D647" s="1"/>
      <c r="E647" s="1"/>
      <c r="F647" s="1"/>
      <c r="G647" s="1"/>
      <c r="H647" s="764"/>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row>
    <row r="648" spans="1:41" ht="15.75" customHeight="1" x14ac:dyDescent="0.2">
      <c r="A648" s="1"/>
      <c r="B648" s="1"/>
      <c r="C648" s="1"/>
      <c r="D648" s="1"/>
      <c r="E648" s="1"/>
      <c r="F648" s="1"/>
      <c r="G648" s="1"/>
      <c r="H648" s="764"/>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row>
    <row r="649" spans="1:41" ht="15.75" customHeight="1" x14ac:dyDescent="0.2">
      <c r="A649" s="1"/>
      <c r="B649" s="1"/>
      <c r="C649" s="1"/>
      <c r="D649" s="1"/>
      <c r="E649" s="1"/>
      <c r="F649" s="1"/>
      <c r="G649" s="1"/>
      <c r="H649" s="764"/>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row>
    <row r="650" spans="1:41" ht="15.75" customHeight="1" x14ac:dyDescent="0.2">
      <c r="A650" s="1"/>
      <c r="B650" s="1"/>
      <c r="C650" s="1"/>
      <c r="D650" s="1"/>
      <c r="E650" s="1"/>
      <c r="F650" s="1"/>
      <c r="G650" s="1"/>
      <c r="H650" s="764"/>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row>
    <row r="651" spans="1:41" ht="15.75" customHeight="1" x14ac:dyDescent="0.2">
      <c r="A651" s="1"/>
      <c r="B651" s="1"/>
      <c r="C651" s="1"/>
      <c r="D651" s="1"/>
      <c r="E651" s="1"/>
      <c r="F651" s="1"/>
      <c r="G651" s="1"/>
      <c r="H651" s="764"/>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row>
    <row r="652" spans="1:41" ht="15.75" customHeight="1" x14ac:dyDescent="0.2">
      <c r="A652" s="1"/>
      <c r="B652" s="1"/>
      <c r="C652" s="1"/>
      <c r="D652" s="1"/>
      <c r="E652" s="1"/>
      <c r="F652" s="1"/>
      <c r="G652" s="1"/>
      <c r="H652" s="764"/>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row>
    <row r="653" spans="1:41" ht="15.75" customHeight="1" x14ac:dyDescent="0.2">
      <c r="A653" s="1"/>
      <c r="B653" s="1"/>
      <c r="C653" s="1"/>
      <c r="D653" s="1"/>
      <c r="E653" s="1"/>
      <c r="F653" s="1"/>
      <c r="G653" s="1"/>
      <c r="H653" s="764"/>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row>
    <row r="654" spans="1:41" ht="15.75" customHeight="1" x14ac:dyDescent="0.2">
      <c r="A654" s="1"/>
      <c r="B654" s="1"/>
      <c r="C654" s="1"/>
      <c r="D654" s="1"/>
      <c r="E654" s="1"/>
      <c r="F654" s="1"/>
      <c r="G654" s="1"/>
      <c r="H654" s="764"/>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row>
    <row r="655" spans="1:41" ht="15.75" customHeight="1" x14ac:dyDescent="0.2">
      <c r="A655" s="1"/>
      <c r="B655" s="1"/>
      <c r="C655" s="1"/>
      <c r="D655" s="1"/>
      <c r="E655" s="1"/>
      <c r="F655" s="1"/>
      <c r="G655" s="1"/>
      <c r="H655" s="764"/>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row>
    <row r="656" spans="1:41" ht="15.75" customHeight="1" x14ac:dyDescent="0.2">
      <c r="A656" s="1"/>
      <c r="B656" s="1"/>
      <c r="C656" s="1"/>
      <c r="D656" s="1"/>
      <c r="E656" s="1"/>
      <c r="F656" s="1"/>
      <c r="G656" s="1"/>
      <c r="H656" s="764"/>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row>
    <row r="657" spans="1:41" ht="15.75" customHeight="1" x14ac:dyDescent="0.2">
      <c r="A657" s="1"/>
      <c r="B657" s="1"/>
      <c r="C657" s="1"/>
      <c r="D657" s="1"/>
      <c r="E657" s="1"/>
      <c r="F657" s="1"/>
      <c r="G657" s="1"/>
      <c r="H657" s="764"/>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row>
    <row r="658" spans="1:41" ht="15.75" customHeight="1" x14ac:dyDescent="0.2">
      <c r="A658" s="1"/>
      <c r="B658" s="1"/>
      <c r="C658" s="1"/>
      <c r="D658" s="1"/>
      <c r="E658" s="1"/>
      <c r="F658" s="1"/>
      <c r="G658" s="1"/>
      <c r="H658" s="764"/>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row>
    <row r="659" spans="1:41" ht="15.75" customHeight="1" x14ac:dyDescent="0.2">
      <c r="A659" s="1"/>
      <c r="B659" s="1"/>
      <c r="C659" s="1"/>
      <c r="D659" s="1"/>
      <c r="E659" s="1"/>
      <c r="F659" s="1"/>
      <c r="G659" s="1"/>
      <c r="H659" s="764"/>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row>
    <row r="660" spans="1:41" ht="15.75" customHeight="1" x14ac:dyDescent="0.2">
      <c r="A660" s="1"/>
      <c r="B660" s="1"/>
      <c r="C660" s="1"/>
      <c r="D660" s="1"/>
      <c r="E660" s="1"/>
      <c r="F660" s="1"/>
      <c r="G660" s="1"/>
      <c r="H660" s="764"/>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row>
    <row r="661" spans="1:41" ht="15.75" customHeight="1" x14ac:dyDescent="0.2">
      <c r="A661" s="1"/>
      <c r="B661" s="1"/>
      <c r="C661" s="1"/>
      <c r="D661" s="1"/>
      <c r="E661" s="1"/>
      <c r="F661" s="1"/>
      <c r="G661" s="1"/>
      <c r="H661" s="764"/>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row>
    <row r="662" spans="1:41" ht="15.75" customHeight="1" x14ac:dyDescent="0.2">
      <c r="A662" s="1"/>
      <c r="B662" s="1"/>
      <c r="C662" s="1"/>
      <c r="D662" s="1"/>
      <c r="E662" s="1"/>
      <c r="F662" s="1"/>
      <c r="G662" s="1"/>
      <c r="H662" s="764"/>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row>
    <row r="663" spans="1:41" ht="15.75" customHeight="1" x14ac:dyDescent="0.2">
      <c r="A663" s="1"/>
      <c r="B663" s="1"/>
      <c r="C663" s="1"/>
      <c r="D663" s="1"/>
      <c r="E663" s="1"/>
      <c r="F663" s="1"/>
      <c r="G663" s="1"/>
      <c r="H663" s="764"/>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row>
    <row r="664" spans="1:41" ht="15.75" customHeight="1" x14ac:dyDescent="0.2">
      <c r="A664" s="1"/>
      <c r="B664" s="1"/>
      <c r="C664" s="1"/>
      <c r="D664" s="1"/>
      <c r="E664" s="1"/>
      <c r="F664" s="1"/>
      <c r="G664" s="1"/>
      <c r="H664" s="764"/>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row>
    <row r="665" spans="1:41" ht="15.75" customHeight="1" x14ac:dyDescent="0.2">
      <c r="A665" s="1"/>
      <c r="B665" s="1"/>
      <c r="C665" s="1"/>
      <c r="D665" s="1"/>
      <c r="E665" s="1"/>
      <c r="F665" s="1"/>
      <c r="G665" s="1"/>
      <c r="H665" s="764"/>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row>
    <row r="666" spans="1:41" ht="15.75" customHeight="1" x14ac:dyDescent="0.2">
      <c r="A666" s="1"/>
      <c r="B666" s="1"/>
      <c r="C666" s="1"/>
      <c r="D666" s="1"/>
      <c r="E666" s="1"/>
      <c r="F666" s="1"/>
      <c r="G666" s="1"/>
      <c r="H666" s="764"/>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row>
    <row r="667" spans="1:41" ht="15.75" customHeight="1" x14ac:dyDescent="0.2">
      <c r="A667" s="1"/>
      <c r="B667" s="1"/>
      <c r="C667" s="1"/>
      <c r="D667" s="1"/>
      <c r="E667" s="1"/>
      <c r="F667" s="1"/>
      <c r="G667" s="1"/>
      <c r="H667" s="764"/>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row>
    <row r="668" spans="1:41" ht="15.75" customHeight="1" x14ac:dyDescent="0.2">
      <c r="A668" s="1"/>
      <c r="B668" s="1"/>
      <c r="C668" s="1"/>
      <c r="D668" s="1"/>
      <c r="E668" s="1"/>
      <c r="F668" s="1"/>
      <c r="G668" s="1"/>
      <c r="H668" s="764"/>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row>
    <row r="669" spans="1:41" ht="15.75" customHeight="1" x14ac:dyDescent="0.2">
      <c r="A669" s="1"/>
      <c r="B669" s="1"/>
      <c r="C669" s="1"/>
      <c r="D669" s="1"/>
      <c r="E669" s="1"/>
      <c r="F669" s="1"/>
      <c r="G669" s="1"/>
      <c r="H669" s="764"/>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row>
    <row r="670" spans="1:41" ht="15.75" customHeight="1" x14ac:dyDescent="0.2">
      <c r="A670" s="1"/>
      <c r="B670" s="1"/>
      <c r="C670" s="1"/>
      <c r="D670" s="1"/>
      <c r="E670" s="1"/>
      <c r="F670" s="1"/>
      <c r="G670" s="1"/>
      <c r="H670" s="764"/>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row>
    <row r="671" spans="1:41" ht="15.75" customHeight="1" x14ac:dyDescent="0.2">
      <c r="A671" s="1"/>
      <c r="B671" s="1"/>
      <c r="C671" s="1"/>
      <c r="D671" s="1"/>
      <c r="E671" s="1"/>
      <c r="F671" s="1"/>
      <c r="G671" s="1"/>
      <c r="H671" s="764"/>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row>
    <row r="672" spans="1:41" ht="15.75" customHeight="1" x14ac:dyDescent="0.2">
      <c r="A672" s="1"/>
      <c r="B672" s="1"/>
      <c r="C672" s="1"/>
      <c r="D672" s="1"/>
      <c r="E672" s="1"/>
      <c r="F672" s="1"/>
      <c r="G672" s="1"/>
      <c r="H672" s="764"/>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row>
    <row r="673" spans="1:41" ht="15.75" customHeight="1" x14ac:dyDescent="0.2">
      <c r="A673" s="1"/>
      <c r="B673" s="1"/>
      <c r="C673" s="1"/>
      <c r="D673" s="1"/>
      <c r="E673" s="1"/>
      <c r="F673" s="1"/>
      <c r="G673" s="1"/>
      <c r="H673" s="764"/>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row>
    <row r="674" spans="1:41" ht="15.75" customHeight="1" x14ac:dyDescent="0.2">
      <c r="A674" s="1"/>
      <c r="B674" s="1"/>
      <c r="C674" s="1"/>
      <c r="D674" s="1"/>
      <c r="E674" s="1"/>
      <c r="F674" s="1"/>
      <c r="G674" s="1"/>
      <c r="H674" s="764"/>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row>
    <row r="675" spans="1:41" ht="15.75" customHeight="1" x14ac:dyDescent="0.2">
      <c r="A675" s="1"/>
      <c r="B675" s="1"/>
      <c r="C675" s="1"/>
      <c r="D675" s="1"/>
      <c r="E675" s="1"/>
      <c r="F675" s="1"/>
      <c r="G675" s="1"/>
      <c r="H675" s="764"/>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row>
    <row r="676" spans="1:41" ht="15.75" customHeight="1" x14ac:dyDescent="0.2">
      <c r="A676" s="1"/>
      <c r="B676" s="1"/>
      <c r="C676" s="1"/>
      <c r="D676" s="1"/>
      <c r="E676" s="1"/>
      <c r="F676" s="1"/>
      <c r="G676" s="1"/>
      <c r="H676" s="764"/>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row>
    <row r="677" spans="1:41" ht="15.75" customHeight="1" x14ac:dyDescent="0.2">
      <c r="A677" s="1"/>
      <c r="B677" s="1"/>
      <c r="C677" s="1"/>
      <c r="D677" s="1"/>
      <c r="E677" s="1"/>
      <c r="F677" s="1"/>
      <c r="G677" s="1"/>
      <c r="H677" s="764"/>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row>
    <row r="678" spans="1:41" ht="15.75" customHeight="1" x14ac:dyDescent="0.2">
      <c r="A678" s="1"/>
      <c r="B678" s="1"/>
      <c r="C678" s="1"/>
      <c r="D678" s="1"/>
      <c r="E678" s="1"/>
      <c r="F678" s="1"/>
      <c r="G678" s="1"/>
      <c r="H678" s="764"/>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row>
    <row r="679" spans="1:41" ht="15.75" customHeight="1" x14ac:dyDescent="0.2">
      <c r="A679" s="1"/>
      <c r="B679" s="1"/>
      <c r="C679" s="1"/>
      <c r="D679" s="1"/>
      <c r="E679" s="1"/>
      <c r="F679" s="1"/>
      <c r="G679" s="1"/>
      <c r="H679" s="764"/>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row>
    <row r="680" spans="1:41" ht="15.75" customHeight="1" x14ac:dyDescent="0.2">
      <c r="A680" s="1"/>
      <c r="B680" s="1"/>
      <c r="C680" s="1"/>
      <c r="D680" s="1"/>
      <c r="E680" s="1"/>
      <c r="F680" s="1"/>
      <c r="G680" s="1"/>
      <c r="H680" s="764"/>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row>
    <row r="681" spans="1:41" ht="15.75" customHeight="1" x14ac:dyDescent="0.2">
      <c r="A681" s="1"/>
      <c r="B681" s="1"/>
      <c r="C681" s="1"/>
      <c r="D681" s="1"/>
      <c r="E681" s="1"/>
      <c r="F681" s="1"/>
      <c r="G681" s="1"/>
      <c r="H681" s="764"/>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row>
    <row r="682" spans="1:41" ht="15.75" customHeight="1" x14ac:dyDescent="0.2">
      <c r="A682" s="1"/>
      <c r="B682" s="1"/>
      <c r="C682" s="1"/>
      <c r="D682" s="1"/>
      <c r="E682" s="1"/>
      <c r="F682" s="1"/>
      <c r="G682" s="1"/>
      <c r="H682" s="764"/>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row>
    <row r="683" spans="1:41" ht="15.75" customHeight="1" x14ac:dyDescent="0.2">
      <c r="A683" s="1"/>
      <c r="B683" s="1"/>
      <c r="C683" s="1"/>
      <c r="D683" s="1"/>
      <c r="E683" s="1"/>
      <c r="F683" s="1"/>
      <c r="G683" s="1"/>
      <c r="H683" s="764"/>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row>
    <row r="684" spans="1:41" ht="15.75" customHeight="1" x14ac:dyDescent="0.2">
      <c r="A684" s="1"/>
      <c r="B684" s="1"/>
      <c r="C684" s="1"/>
      <c r="D684" s="1"/>
      <c r="E684" s="1"/>
      <c r="F684" s="1"/>
      <c r="G684" s="1"/>
      <c r="H684" s="764"/>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row>
    <row r="685" spans="1:41" ht="15.75" customHeight="1" x14ac:dyDescent="0.2">
      <c r="A685" s="1"/>
      <c r="B685" s="1"/>
      <c r="C685" s="1"/>
      <c r="D685" s="1"/>
      <c r="E685" s="1"/>
      <c r="F685" s="1"/>
      <c r="G685" s="1"/>
      <c r="H685" s="764"/>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row>
    <row r="686" spans="1:41" ht="15.75" customHeight="1" x14ac:dyDescent="0.2">
      <c r="A686" s="1"/>
      <c r="B686" s="1"/>
      <c r="C686" s="1"/>
      <c r="D686" s="1"/>
      <c r="E686" s="1"/>
      <c r="F686" s="1"/>
      <c r="G686" s="1"/>
      <c r="H686" s="764"/>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row>
    <row r="687" spans="1:41" ht="15.75" customHeight="1" x14ac:dyDescent="0.2">
      <c r="A687" s="1"/>
      <c r="B687" s="1"/>
      <c r="C687" s="1"/>
      <c r="D687" s="1"/>
      <c r="E687" s="1"/>
      <c r="F687" s="1"/>
      <c r="G687" s="1"/>
      <c r="H687" s="764"/>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row>
    <row r="688" spans="1:41" ht="15.75" customHeight="1" x14ac:dyDescent="0.2">
      <c r="A688" s="1"/>
      <c r="B688" s="1"/>
      <c r="C688" s="1"/>
      <c r="D688" s="1"/>
      <c r="E688" s="1"/>
      <c r="F688" s="1"/>
      <c r="G688" s="1"/>
      <c r="H688" s="764"/>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row>
    <row r="689" spans="1:41" ht="15.75" customHeight="1" x14ac:dyDescent="0.2">
      <c r="A689" s="1"/>
      <c r="B689" s="1"/>
      <c r="C689" s="1"/>
      <c r="D689" s="1"/>
      <c r="E689" s="1"/>
      <c r="F689" s="1"/>
      <c r="G689" s="1"/>
      <c r="H689" s="764"/>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row>
    <row r="690" spans="1:41" ht="15.75" customHeight="1" x14ac:dyDescent="0.2">
      <c r="A690" s="1"/>
      <c r="B690" s="1"/>
      <c r="C690" s="1"/>
      <c r="D690" s="1"/>
      <c r="E690" s="1"/>
      <c r="F690" s="1"/>
      <c r="G690" s="1"/>
      <c r="H690" s="764"/>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row>
    <row r="691" spans="1:41" ht="15.75" customHeight="1" x14ac:dyDescent="0.2">
      <c r="A691" s="1"/>
      <c r="B691" s="1"/>
      <c r="C691" s="1"/>
      <c r="D691" s="1"/>
      <c r="E691" s="1"/>
      <c r="F691" s="1"/>
      <c r="G691" s="1"/>
      <c r="H691" s="764"/>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row>
    <row r="692" spans="1:41" ht="15.75" customHeight="1" x14ac:dyDescent="0.2">
      <c r="A692" s="1"/>
      <c r="B692" s="1"/>
      <c r="C692" s="1"/>
      <c r="D692" s="1"/>
      <c r="E692" s="1"/>
      <c r="F692" s="1"/>
      <c r="G692" s="1"/>
      <c r="H692" s="764"/>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row>
    <row r="693" spans="1:41" ht="15.75" customHeight="1" x14ac:dyDescent="0.2">
      <c r="A693" s="1"/>
      <c r="B693" s="1"/>
      <c r="C693" s="1"/>
      <c r="D693" s="1"/>
      <c r="E693" s="1"/>
      <c r="F693" s="1"/>
      <c r="G693" s="1"/>
      <c r="H693" s="764"/>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row>
    <row r="694" spans="1:41" ht="15.75" customHeight="1" x14ac:dyDescent="0.2">
      <c r="A694" s="1"/>
      <c r="B694" s="1"/>
      <c r="C694" s="1"/>
      <c r="D694" s="1"/>
      <c r="E694" s="1"/>
      <c r="F694" s="1"/>
      <c r="G694" s="1"/>
      <c r="H694" s="764"/>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row>
    <row r="695" spans="1:41" ht="15.75" customHeight="1" x14ac:dyDescent="0.2">
      <c r="A695" s="1"/>
      <c r="B695" s="1"/>
      <c r="C695" s="1"/>
      <c r="D695" s="1"/>
      <c r="E695" s="1"/>
      <c r="F695" s="1"/>
      <c r="G695" s="1"/>
      <c r="H695" s="764"/>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row>
    <row r="696" spans="1:41" ht="15.75" customHeight="1" x14ac:dyDescent="0.2">
      <c r="A696" s="1"/>
      <c r="B696" s="1"/>
      <c r="C696" s="1"/>
      <c r="D696" s="1"/>
      <c r="E696" s="1"/>
      <c r="F696" s="1"/>
      <c r="G696" s="1"/>
      <c r="H696" s="764"/>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row>
    <row r="697" spans="1:41" ht="15.75" customHeight="1" x14ac:dyDescent="0.2">
      <c r="A697" s="1"/>
      <c r="B697" s="1"/>
      <c r="C697" s="1"/>
      <c r="D697" s="1"/>
      <c r="E697" s="1"/>
      <c r="F697" s="1"/>
      <c r="G697" s="1"/>
      <c r="H697" s="764"/>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row>
    <row r="698" spans="1:41" ht="15.75" customHeight="1" x14ac:dyDescent="0.2">
      <c r="A698" s="1"/>
      <c r="B698" s="1"/>
      <c r="C698" s="1"/>
      <c r="D698" s="1"/>
      <c r="E698" s="1"/>
      <c r="F698" s="1"/>
      <c r="G698" s="1"/>
      <c r="H698" s="764"/>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row>
    <row r="699" spans="1:41" ht="15.75" customHeight="1" x14ac:dyDescent="0.2">
      <c r="A699" s="1"/>
      <c r="B699" s="1"/>
      <c r="C699" s="1"/>
      <c r="D699" s="1"/>
      <c r="E699" s="1"/>
      <c r="F699" s="1"/>
      <c r="G699" s="1"/>
      <c r="H699" s="764"/>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row>
    <row r="700" spans="1:41" ht="15.75" customHeight="1" x14ac:dyDescent="0.2">
      <c r="A700" s="1"/>
      <c r="B700" s="1"/>
      <c r="C700" s="1"/>
      <c r="D700" s="1"/>
      <c r="E700" s="1"/>
      <c r="F700" s="1"/>
      <c r="G700" s="1"/>
      <c r="H700" s="764"/>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row>
    <row r="701" spans="1:41" ht="15.75" customHeight="1" x14ac:dyDescent="0.2">
      <c r="A701" s="1"/>
      <c r="B701" s="1"/>
      <c r="C701" s="1"/>
      <c r="D701" s="1"/>
      <c r="E701" s="1"/>
      <c r="F701" s="1"/>
      <c r="G701" s="1"/>
      <c r="H701" s="764"/>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row>
    <row r="702" spans="1:41" ht="15.75" customHeight="1" x14ac:dyDescent="0.2">
      <c r="A702" s="1"/>
      <c r="B702" s="1"/>
      <c r="C702" s="1"/>
      <c r="D702" s="1"/>
      <c r="E702" s="1"/>
      <c r="F702" s="1"/>
      <c r="G702" s="1"/>
      <c r="H702" s="764"/>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row>
    <row r="703" spans="1:41" ht="15.75" customHeight="1" x14ac:dyDescent="0.2">
      <c r="A703" s="1"/>
      <c r="B703" s="1"/>
      <c r="C703" s="1"/>
      <c r="D703" s="1"/>
      <c r="E703" s="1"/>
      <c r="F703" s="1"/>
      <c r="G703" s="1"/>
      <c r="H703" s="764"/>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row>
    <row r="704" spans="1:41" ht="15.75" customHeight="1" x14ac:dyDescent="0.2">
      <c r="A704" s="1"/>
      <c r="B704" s="1"/>
      <c r="C704" s="1"/>
      <c r="D704" s="1"/>
      <c r="E704" s="1"/>
      <c r="F704" s="1"/>
      <c r="G704" s="1"/>
      <c r="H704" s="764"/>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row>
    <row r="705" spans="1:41" ht="15.75" customHeight="1" x14ac:dyDescent="0.2">
      <c r="A705" s="1"/>
      <c r="B705" s="1"/>
      <c r="C705" s="1"/>
      <c r="D705" s="1"/>
      <c r="E705" s="1"/>
      <c r="F705" s="1"/>
      <c r="G705" s="1"/>
      <c r="H705" s="764"/>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row>
    <row r="706" spans="1:41" ht="15.75" customHeight="1" x14ac:dyDescent="0.2">
      <c r="A706" s="1"/>
      <c r="B706" s="1"/>
      <c r="C706" s="1"/>
      <c r="D706" s="1"/>
      <c r="E706" s="1"/>
      <c r="F706" s="1"/>
      <c r="G706" s="1"/>
      <c r="H706" s="764"/>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row>
    <row r="707" spans="1:41" ht="15.75" customHeight="1" x14ac:dyDescent="0.2">
      <c r="A707" s="1"/>
      <c r="B707" s="1"/>
      <c r="C707" s="1"/>
      <c r="D707" s="1"/>
      <c r="E707" s="1"/>
      <c r="F707" s="1"/>
      <c r="G707" s="1"/>
      <c r="H707" s="764"/>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row>
    <row r="708" spans="1:41" ht="15.75" customHeight="1" x14ac:dyDescent="0.2">
      <c r="A708" s="1"/>
      <c r="B708" s="1"/>
      <c r="C708" s="1"/>
      <c r="D708" s="1"/>
      <c r="E708" s="1"/>
      <c r="F708" s="1"/>
      <c r="G708" s="1"/>
      <c r="H708" s="764"/>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row>
    <row r="709" spans="1:41" ht="15.75" customHeight="1" x14ac:dyDescent="0.2">
      <c r="A709" s="1"/>
      <c r="B709" s="1"/>
      <c r="C709" s="1"/>
      <c r="D709" s="1"/>
      <c r="E709" s="1"/>
      <c r="F709" s="1"/>
      <c r="G709" s="1"/>
      <c r="H709" s="764"/>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row>
    <row r="710" spans="1:41" ht="15.75" customHeight="1" x14ac:dyDescent="0.2">
      <c r="A710" s="1"/>
      <c r="B710" s="1"/>
      <c r="C710" s="1"/>
      <c r="D710" s="1"/>
      <c r="E710" s="1"/>
      <c r="F710" s="1"/>
      <c r="G710" s="1"/>
      <c r="H710" s="764"/>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row>
    <row r="711" spans="1:41" ht="15.75" customHeight="1" x14ac:dyDescent="0.2">
      <c r="A711" s="1"/>
      <c r="B711" s="1"/>
      <c r="C711" s="1"/>
      <c r="D711" s="1"/>
      <c r="E711" s="1"/>
      <c r="F711" s="1"/>
      <c r="G711" s="1"/>
      <c r="H711" s="764"/>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row>
    <row r="712" spans="1:41" ht="15.75" customHeight="1" x14ac:dyDescent="0.2">
      <c r="A712" s="1"/>
      <c r="B712" s="1"/>
      <c r="C712" s="1"/>
      <c r="D712" s="1"/>
      <c r="E712" s="1"/>
      <c r="F712" s="1"/>
      <c r="G712" s="1"/>
      <c r="H712" s="764"/>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row>
    <row r="713" spans="1:41" ht="15.75" customHeight="1" x14ac:dyDescent="0.2">
      <c r="A713" s="1"/>
      <c r="B713" s="1"/>
      <c r="C713" s="1"/>
      <c r="D713" s="1"/>
      <c r="E713" s="1"/>
      <c r="F713" s="1"/>
      <c r="G713" s="1"/>
      <c r="H713" s="764"/>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row>
    <row r="714" spans="1:41" ht="15.75" customHeight="1" x14ac:dyDescent="0.2">
      <c r="A714" s="1"/>
      <c r="B714" s="1"/>
      <c r="C714" s="1"/>
      <c r="D714" s="1"/>
      <c r="E714" s="1"/>
      <c r="F714" s="1"/>
      <c r="G714" s="1"/>
      <c r="H714" s="764"/>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row>
    <row r="715" spans="1:41" ht="15.75" customHeight="1" x14ac:dyDescent="0.2">
      <c r="A715" s="1"/>
      <c r="B715" s="1"/>
      <c r="C715" s="1"/>
      <c r="D715" s="1"/>
      <c r="E715" s="1"/>
      <c r="F715" s="1"/>
      <c r="G715" s="1"/>
      <c r="H715" s="764"/>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row>
    <row r="716" spans="1:41" ht="15.75" customHeight="1" x14ac:dyDescent="0.2">
      <c r="A716" s="1"/>
      <c r="B716" s="1"/>
      <c r="C716" s="1"/>
      <c r="D716" s="1"/>
      <c r="E716" s="1"/>
      <c r="F716" s="1"/>
      <c r="G716" s="1"/>
      <c r="H716" s="764"/>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row>
    <row r="717" spans="1:41" ht="15.75" customHeight="1" x14ac:dyDescent="0.2">
      <c r="A717" s="1"/>
      <c r="B717" s="1"/>
      <c r="C717" s="1"/>
      <c r="D717" s="1"/>
      <c r="E717" s="1"/>
      <c r="F717" s="1"/>
      <c r="G717" s="1"/>
      <c r="H717" s="764"/>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row>
    <row r="718" spans="1:41" ht="15.75" customHeight="1" x14ac:dyDescent="0.2">
      <c r="A718" s="1"/>
      <c r="B718" s="1"/>
      <c r="C718" s="1"/>
      <c r="D718" s="1"/>
      <c r="E718" s="1"/>
      <c r="F718" s="1"/>
      <c r="G718" s="1"/>
      <c r="H718" s="764"/>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row>
    <row r="719" spans="1:41" ht="15.75" customHeight="1" x14ac:dyDescent="0.2">
      <c r="A719" s="1"/>
      <c r="B719" s="1"/>
      <c r="C719" s="1"/>
      <c r="D719" s="1"/>
      <c r="E719" s="1"/>
      <c r="F719" s="1"/>
      <c r="G719" s="1"/>
      <c r="H719" s="764"/>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row>
    <row r="720" spans="1:41" ht="15.75" customHeight="1" x14ac:dyDescent="0.2">
      <c r="A720" s="1"/>
      <c r="B720" s="1"/>
      <c r="C720" s="1"/>
      <c r="D720" s="1"/>
      <c r="E720" s="1"/>
      <c r="F720" s="1"/>
      <c r="G720" s="1"/>
      <c r="H720" s="764"/>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row>
    <row r="721" spans="1:41" ht="15.75" customHeight="1" x14ac:dyDescent="0.2">
      <c r="A721" s="1"/>
      <c r="B721" s="1"/>
      <c r="C721" s="1"/>
      <c r="D721" s="1"/>
      <c r="E721" s="1"/>
      <c r="F721" s="1"/>
      <c r="G721" s="1"/>
      <c r="H721" s="764"/>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row>
    <row r="722" spans="1:41" ht="15.75" customHeight="1" x14ac:dyDescent="0.2">
      <c r="A722" s="1"/>
      <c r="B722" s="1"/>
      <c r="C722" s="1"/>
      <c r="D722" s="1"/>
      <c r="E722" s="1"/>
      <c r="F722" s="1"/>
      <c r="G722" s="1"/>
      <c r="H722" s="764"/>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row>
    <row r="723" spans="1:41" ht="15.75" customHeight="1" x14ac:dyDescent="0.2">
      <c r="A723" s="1"/>
      <c r="B723" s="1"/>
      <c r="C723" s="1"/>
      <c r="D723" s="1"/>
      <c r="E723" s="1"/>
      <c r="F723" s="1"/>
      <c r="G723" s="1"/>
      <c r="H723" s="764"/>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row>
    <row r="724" spans="1:41" ht="15.75" customHeight="1" x14ac:dyDescent="0.2">
      <c r="A724" s="1"/>
      <c r="B724" s="1"/>
      <c r="C724" s="1"/>
      <c r="D724" s="1"/>
      <c r="E724" s="1"/>
      <c r="F724" s="1"/>
      <c r="G724" s="1"/>
      <c r="H724" s="764"/>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row>
    <row r="725" spans="1:41" ht="15.75" customHeight="1" x14ac:dyDescent="0.2">
      <c r="A725" s="1"/>
      <c r="B725" s="1"/>
      <c r="C725" s="1"/>
      <c r="D725" s="1"/>
      <c r="E725" s="1"/>
      <c r="F725" s="1"/>
      <c r="G725" s="1"/>
      <c r="H725" s="764"/>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row>
    <row r="726" spans="1:41" ht="15.75" customHeight="1" x14ac:dyDescent="0.2">
      <c r="A726" s="1"/>
      <c r="B726" s="1"/>
      <c r="C726" s="1"/>
      <c r="D726" s="1"/>
      <c r="E726" s="1"/>
      <c r="F726" s="1"/>
      <c r="G726" s="1"/>
      <c r="H726" s="764"/>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row>
    <row r="727" spans="1:41" ht="15.75" customHeight="1" x14ac:dyDescent="0.2">
      <c r="A727" s="1"/>
      <c r="B727" s="1"/>
      <c r="C727" s="1"/>
      <c r="D727" s="1"/>
      <c r="E727" s="1"/>
      <c r="F727" s="1"/>
      <c r="G727" s="1"/>
      <c r="H727" s="764"/>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row>
    <row r="728" spans="1:41" ht="15.75" customHeight="1" x14ac:dyDescent="0.2">
      <c r="A728" s="1"/>
      <c r="B728" s="1"/>
      <c r="C728" s="1"/>
      <c r="D728" s="1"/>
      <c r="E728" s="1"/>
      <c r="F728" s="1"/>
      <c r="G728" s="1"/>
      <c r="H728" s="764"/>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row>
    <row r="729" spans="1:41" ht="15.75" customHeight="1" x14ac:dyDescent="0.2">
      <c r="A729" s="1"/>
      <c r="B729" s="1"/>
      <c r="C729" s="1"/>
      <c r="D729" s="1"/>
      <c r="E729" s="1"/>
      <c r="F729" s="1"/>
      <c r="G729" s="1"/>
      <c r="H729" s="764"/>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row>
    <row r="730" spans="1:41" ht="15.75" customHeight="1" x14ac:dyDescent="0.2">
      <c r="A730" s="1"/>
      <c r="B730" s="1"/>
      <c r="C730" s="1"/>
      <c r="D730" s="1"/>
      <c r="E730" s="1"/>
      <c r="F730" s="1"/>
      <c r="G730" s="1"/>
      <c r="H730" s="764"/>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row>
    <row r="731" spans="1:41" ht="15.75" customHeight="1" x14ac:dyDescent="0.2">
      <c r="A731" s="1"/>
      <c r="B731" s="1"/>
      <c r="C731" s="1"/>
      <c r="D731" s="1"/>
      <c r="E731" s="1"/>
      <c r="F731" s="1"/>
      <c r="G731" s="1"/>
      <c r="H731" s="764"/>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row>
    <row r="732" spans="1:41" ht="15.75" customHeight="1" x14ac:dyDescent="0.2">
      <c r="A732" s="1"/>
      <c r="B732" s="1"/>
      <c r="C732" s="1"/>
      <c r="D732" s="1"/>
      <c r="E732" s="1"/>
      <c r="F732" s="1"/>
      <c r="G732" s="1"/>
      <c r="H732" s="764"/>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row>
    <row r="733" spans="1:41" ht="15.75" customHeight="1" x14ac:dyDescent="0.2">
      <c r="A733" s="1"/>
      <c r="B733" s="1"/>
      <c r="C733" s="1"/>
      <c r="D733" s="1"/>
      <c r="E733" s="1"/>
      <c r="F733" s="1"/>
      <c r="G733" s="1"/>
      <c r="H733" s="764"/>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row>
    <row r="734" spans="1:41" ht="15.75" customHeight="1" x14ac:dyDescent="0.2">
      <c r="A734" s="1"/>
      <c r="B734" s="1"/>
      <c r="C734" s="1"/>
      <c r="D734" s="1"/>
      <c r="E734" s="1"/>
      <c r="F734" s="1"/>
      <c r="G734" s="1"/>
      <c r="H734" s="764"/>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row>
    <row r="735" spans="1:41" ht="15.75" customHeight="1" x14ac:dyDescent="0.2">
      <c r="A735" s="1"/>
      <c r="B735" s="1"/>
      <c r="C735" s="1"/>
      <c r="D735" s="1"/>
      <c r="E735" s="1"/>
      <c r="F735" s="1"/>
      <c r="G735" s="1"/>
      <c r="H735" s="764"/>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row>
    <row r="736" spans="1:41" ht="15.75" customHeight="1" x14ac:dyDescent="0.2">
      <c r="A736" s="1"/>
      <c r="B736" s="1"/>
      <c r="C736" s="1"/>
      <c r="D736" s="1"/>
      <c r="E736" s="1"/>
      <c r="F736" s="1"/>
      <c r="G736" s="1"/>
      <c r="H736" s="764"/>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row>
    <row r="737" spans="1:41" ht="15.75" customHeight="1" x14ac:dyDescent="0.2">
      <c r="A737" s="1"/>
      <c r="B737" s="1"/>
      <c r="C737" s="1"/>
      <c r="D737" s="1"/>
      <c r="E737" s="1"/>
      <c r="F737" s="1"/>
      <c r="G737" s="1"/>
      <c r="H737" s="764"/>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row>
    <row r="738" spans="1:41" ht="15.75" customHeight="1" x14ac:dyDescent="0.2">
      <c r="A738" s="1"/>
      <c r="B738" s="1"/>
      <c r="C738" s="1"/>
      <c r="D738" s="1"/>
      <c r="E738" s="1"/>
      <c r="F738" s="1"/>
      <c r="G738" s="1"/>
      <c r="H738" s="764"/>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row>
    <row r="739" spans="1:41" ht="15.75" customHeight="1" x14ac:dyDescent="0.2">
      <c r="A739" s="1"/>
      <c r="B739" s="1"/>
      <c r="C739" s="1"/>
      <c r="D739" s="1"/>
      <c r="E739" s="1"/>
      <c r="F739" s="1"/>
      <c r="G739" s="1"/>
      <c r="H739" s="764"/>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row>
    <row r="740" spans="1:41" ht="15.75" customHeight="1" x14ac:dyDescent="0.2">
      <c r="A740" s="1"/>
      <c r="B740" s="1"/>
      <c r="C740" s="1"/>
      <c r="D740" s="1"/>
      <c r="E740" s="1"/>
      <c r="F740" s="1"/>
      <c r="G740" s="1"/>
      <c r="H740" s="764"/>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row>
    <row r="741" spans="1:41" ht="15.75" customHeight="1" x14ac:dyDescent="0.2">
      <c r="A741" s="1"/>
      <c r="B741" s="1"/>
      <c r="C741" s="1"/>
      <c r="D741" s="1"/>
      <c r="E741" s="1"/>
      <c r="F741" s="1"/>
      <c r="G741" s="1"/>
      <c r="H741" s="764"/>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row>
    <row r="742" spans="1:41" ht="15.75" customHeight="1" x14ac:dyDescent="0.2">
      <c r="A742" s="1"/>
      <c r="B742" s="1"/>
      <c r="C742" s="1"/>
      <c r="D742" s="1"/>
      <c r="E742" s="1"/>
      <c r="F742" s="1"/>
      <c r="G742" s="1"/>
      <c r="H742" s="764"/>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row>
    <row r="743" spans="1:41" ht="15.75" customHeight="1" x14ac:dyDescent="0.2">
      <c r="A743" s="1"/>
      <c r="B743" s="1"/>
      <c r="C743" s="1"/>
      <c r="D743" s="1"/>
      <c r="E743" s="1"/>
      <c r="F743" s="1"/>
      <c r="G743" s="1"/>
      <c r="H743" s="764"/>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row>
    <row r="744" spans="1:41" ht="15.75" customHeight="1" x14ac:dyDescent="0.2">
      <c r="A744" s="1"/>
      <c r="B744" s="1"/>
      <c r="C744" s="1"/>
      <c r="D744" s="1"/>
      <c r="E744" s="1"/>
      <c r="F744" s="1"/>
      <c r="G744" s="1"/>
      <c r="H744" s="764"/>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row>
    <row r="745" spans="1:41" ht="15.75" customHeight="1" x14ac:dyDescent="0.2">
      <c r="A745" s="1"/>
      <c r="B745" s="1"/>
      <c r="C745" s="1"/>
      <c r="D745" s="1"/>
      <c r="E745" s="1"/>
      <c r="F745" s="1"/>
      <c r="G745" s="1"/>
      <c r="H745" s="764"/>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row>
    <row r="746" spans="1:41" ht="15.75" customHeight="1" x14ac:dyDescent="0.2">
      <c r="A746" s="1"/>
      <c r="B746" s="1"/>
      <c r="C746" s="1"/>
      <c r="D746" s="1"/>
      <c r="E746" s="1"/>
      <c r="F746" s="1"/>
      <c r="G746" s="1"/>
      <c r="H746" s="764"/>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row>
    <row r="747" spans="1:41" ht="15.75" customHeight="1" x14ac:dyDescent="0.2">
      <c r="A747" s="1"/>
      <c r="B747" s="1"/>
      <c r="C747" s="1"/>
      <c r="D747" s="1"/>
      <c r="E747" s="1"/>
      <c r="F747" s="1"/>
      <c r="G747" s="1"/>
      <c r="H747" s="764"/>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row>
    <row r="748" spans="1:41" ht="15.75" customHeight="1" x14ac:dyDescent="0.2">
      <c r="A748" s="1"/>
      <c r="B748" s="1"/>
      <c r="C748" s="1"/>
      <c r="D748" s="1"/>
      <c r="E748" s="1"/>
      <c r="F748" s="1"/>
      <c r="G748" s="1"/>
      <c r="H748" s="764"/>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row>
    <row r="749" spans="1:41" ht="15.75" customHeight="1" x14ac:dyDescent="0.2">
      <c r="A749" s="1"/>
      <c r="B749" s="1"/>
      <c r="C749" s="1"/>
      <c r="D749" s="1"/>
      <c r="E749" s="1"/>
      <c r="F749" s="1"/>
      <c r="G749" s="1"/>
      <c r="H749" s="764"/>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row>
    <row r="750" spans="1:41" ht="15.75" customHeight="1" x14ac:dyDescent="0.2">
      <c r="A750" s="1"/>
      <c r="B750" s="1"/>
      <c r="C750" s="1"/>
      <c r="D750" s="1"/>
      <c r="E750" s="1"/>
      <c r="F750" s="1"/>
      <c r="G750" s="1"/>
      <c r="H750" s="764"/>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row>
    <row r="751" spans="1:41" ht="15.75" customHeight="1" x14ac:dyDescent="0.2">
      <c r="A751" s="1"/>
      <c r="B751" s="1"/>
      <c r="C751" s="1"/>
      <c r="D751" s="1"/>
      <c r="E751" s="1"/>
      <c r="F751" s="1"/>
      <c r="G751" s="1"/>
      <c r="H751" s="764"/>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row>
    <row r="752" spans="1:41" ht="15.75" customHeight="1" x14ac:dyDescent="0.2">
      <c r="A752" s="1"/>
      <c r="B752" s="1"/>
      <c r="C752" s="1"/>
      <c r="D752" s="1"/>
      <c r="E752" s="1"/>
      <c r="F752" s="1"/>
      <c r="G752" s="1"/>
      <c r="H752" s="764"/>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row>
    <row r="753" spans="1:41" ht="15.75" customHeight="1" x14ac:dyDescent="0.2">
      <c r="A753" s="1"/>
      <c r="B753" s="1"/>
      <c r="C753" s="1"/>
      <c r="D753" s="1"/>
      <c r="E753" s="1"/>
      <c r="F753" s="1"/>
      <c r="G753" s="1"/>
      <c r="H753" s="764"/>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row>
    <row r="754" spans="1:41" ht="15.75" customHeight="1" x14ac:dyDescent="0.2">
      <c r="A754" s="1"/>
      <c r="B754" s="1"/>
      <c r="C754" s="1"/>
      <c r="D754" s="1"/>
      <c r="E754" s="1"/>
      <c r="F754" s="1"/>
      <c r="G754" s="1"/>
      <c r="H754" s="764"/>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row>
    <row r="755" spans="1:41" ht="15.75" customHeight="1" x14ac:dyDescent="0.2">
      <c r="A755" s="1"/>
      <c r="B755" s="1"/>
      <c r="C755" s="1"/>
      <c r="D755" s="1"/>
      <c r="E755" s="1"/>
      <c r="F755" s="1"/>
      <c r="G755" s="1"/>
      <c r="H755" s="764"/>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row>
    <row r="756" spans="1:41" ht="15.75" customHeight="1" x14ac:dyDescent="0.2">
      <c r="A756" s="1"/>
      <c r="B756" s="1"/>
      <c r="C756" s="1"/>
      <c r="D756" s="1"/>
      <c r="E756" s="1"/>
      <c r="F756" s="1"/>
      <c r="G756" s="1"/>
      <c r="H756" s="764"/>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row>
    <row r="757" spans="1:41" ht="15.75" customHeight="1" x14ac:dyDescent="0.2">
      <c r="A757" s="1"/>
      <c r="B757" s="1"/>
      <c r="C757" s="1"/>
      <c r="D757" s="1"/>
      <c r="E757" s="1"/>
      <c r="F757" s="1"/>
      <c r="G757" s="1"/>
      <c r="H757" s="764"/>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row>
    <row r="758" spans="1:41" ht="15.75" customHeight="1" x14ac:dyDescent="0.2">
      <c r="A758" s="1"/>
      <c r="B758" s="1"/>
      <c r="C758" s="1"/>
      <c r="D758" s="1"/>
      <c r="E758" s="1"/>
      <c r="F758" s="1"/>
      <c r="G758" s="1"/>
      <c r="H758" s="764"/>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row>
    <row r="759" spans="1:41" ht="15.75" customHeight="1" x14ac:dyDescent="0.2">
      <c r="A759" s="1"/>
      <c r="B759" s="1"/>
      <c r="C759" s="1"/>
      <c r="D759" s="1"/>
      <c r="E759" s="1"/>
      <c r="F759" s="1"/>
      <c r="G759" s="1"/>
      <c r="H759" s="764"/>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row>
    <row r="760" spans="1:41" ht="15.75" customHeight="1" x14ac:dyDescent="0.2">
      <c r="A760" s="1"/>
      <c r="B760" s="1"/>
      <c r="C760" s="1"/>
      <c r="D760" s="1"/>
      <c r="E760" s="1"/>
      <c r="F760" s="1"/>
      <c r="G760" s="1"/>
      <c r="H760" s="764"/>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row>
    <row r="761" spans="1:41" ht="15.75" customHeight="1" x14ac:dyDescent="0.2">
      <c r="A761" s="1"/>
      <c r="B761" s="1"/>
      <c r="C761" s="1"/>
      <c r="D761" s="1"/>
      <c r="E761" s="1"/>
      <c r="F761" s="1"/>
      <c r="G761" s="1"/>
      <c r="H761" s="764"/>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row>
    <row r="762" spans="1:41" ht="15.75" customHeight="1" x14ac:dyDescent="0.2">
      <c r="A762" s="1"/>
      <c r="B762" s="1"/>
      <c r="C762" s="1"/>
      <c r="D762" s="1"/>
      <c r="E762" s="1"/>
      <c r="F762" s="1"/>
      <c r="G762" s="1"/>
      <c r="H762" s="764"/>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row>
    <row r="763" spans="1:41" ht="15.75" customHeight="1" x14ac:dyDescent="0.2">
      <c r="A763" s="1"/>
      <c r="B763" s="1"/>
      <c r="C763" s="1"/>
      <c r="D763" s="1"/>
      <c r="E763" s="1"/>
      <c r="F763" s="1"/>
      <c r="G763" s="1"/>
      <c r="H763" s="764"/>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row>
    <row r="764" spans="1:41" ht="15.75" customHeight="1" x14ac:dyDescent="0.2">
      <c r="A764" s="1"/>
      <c r="B764" s="1"/>
      <c r="C764" s="1"/>
      <c r="D764" s="1"/>
      <c r="E764" s="1"/>
      <c r="F764" s="1"/>
      <c r="G764" s="1"/>
      <c r="H764" s="764"/>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row>
    <row r="765" spans="1:41" ht="15.75" customHeight="1" x14ac:dyDescent="0.2">
      <c r="A765" s="1"/>
      <c r="B765" s="1"/>
      <c r="C765" s="1"/>
      <c r="D765" s="1"/>
      <c r="E765" s="1"/>
      <c r="F765" s="1"/>
      <c r="G765" s="1"/>
      <c r="H765" s="764"/>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row>
    <row r="766" spans="1:41" ht="15.75" customHeight="1" x14ac:dyDescent="0.2">
      <c r="A766" s="1"/>
      <c r="B766" s="1"/>
      <c r="C766" s="1"/>
      <c r="D766" s="1"/>
      <c r="E766" s="1"/>
      <c r="F766" s="1"/>
      <c r="G766" s="1"/>
      <c r="H766" s="764"/>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row>
    <row r="767" spans="1:41" ht="15.75" customHeight="1" x14ac:dyDescent="0.2">
      <c r="A767" s="1"/>
      <c r="B767" s="1"/>
      <c r="C767" s="1"/>
      <c r="D767" s="1"/>
      <c r="E767" s="1"/>
      <c r="F767" s="1"/>
      <c r="G767" s="1"/>
      <c r="H767" s="764"/>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row>
    <row r="768" spans="1:41" ht="15.75" customHeight="1" x14ac:dyDescent="0.2">
      <c r="A768" s="1"/>
      <c r="B768" s="1"/>
      <c r="C768" s="1"/>
      <c r="D768" s="1"/>
      <c r="E768" s="1"/>
      <c r="F768" s="1"/>
      <c r="G768" s="1"/>
      <c r="H768" s="764"/>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row>
    <row r="769" spans="1:41" ht="15.75" customHeight="1" x14ac:dyDescent="0.2">
      <c r="A769" s="1"/>
      <c r="B769" s="1"/>
      <c r="C769" s="1"/>
      <c r="D769" s="1"/>
      <c r="E769" s="1"/>
      <c r="F769" s="1"/>
      <c r="G769" s="1"/>
      <c r="H769" s="764"/>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row>
    <row r="770" spans="1:41" ht="15.75" customHeight="1" x14ac:dyDescent="0.2">
      <c r="A770" s="1"/>
      <c r="B770" s="1"/>
      <c r="C770" s="1"/>
      <c r="D770" s="1"/>
      <c r="E770" s="1"/>
      <c r="F770" s="1"/>
      <c r="G770" s="1"/>
      <c r="H770" s="764"/>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row>
    <row r="771" spans="1:41" ht="15.75" customHeight="1" x14ac:dyDescent="0.2">
      <c r="A771" s="1"/>
      <c r="B771" s="1"/>
      <c r="C771" s="1"/>
      <c r="D771" s="1"/>
      <c r="E771" s="1"/>
      <c r="F771" s="1"/>
      <c r="G771" s="1"/>
      <c r="H771" s="764"/>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row>
    <row r="772" spans="1:41" ht="15.75" customHeight="1" x14ac:dyDescent="0.2">
      <c r="A772" s="1"/>
      <c r="B772" s="1"/>
      <c r="C772" s="1"/>
      <c r="D772" s="1"/>
      <c r="E772" s="1"/>
      <c r="F772" s="1"/>
      <c r="G772" s="1"/>
      <c r="H772" s="764"/>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row>
    <row r="773" spans="1:41" ht="15.75" customHeight="1" x14ac:dyDescent="0.2">
      <c r="A773" s="1"/>
      <c r="B773" s="1"/>
      <c r="C773" s="1"/>
      <c r="D773" s="1"/>
      <c r="E773" s="1"/>
      <c r="F773" s="1"/>
      <c r="G773" s="1"/>
      <c r="H773" s="764"/>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row>
    <row r="774" spans="1:41" ht="15.75" customHeight="1" x14ac:dyDescent="0.2">
      <c r="A774" s="1"/>
      <c r="B774" s="1"/>
      <c r="C774" s="1"/>
      <c r="D774" s="1"/>
      <c r="E774" s="1"/>
      <c r="F774" s="1"/>
      <c r="G774" s="1"/>
      <c r="H774" s="764"/>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row>
    <row r="775" spans="1:41" ht="15.75" customHeight="1" x14ac:dyDescent="0.2">
      <c r="A775" s="1"/>
      <c r="B775" s="1"/>
      <c r="C775" s="1"/>
      <c r="D775" s="1"/>
      <c r="E775" s="1"/>
      <c r="F775" s="1"/>
      <c r="G775" s="1"/>
      <c r="H775" s="764"/>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row>
    <row r="776" spans="1:41" ht="15.75" customHeight="1" x14ac:dyDescent="0.2">
      <c r="A776" s="1"/>
      <c r="B776" s="1"/>
      <c r="C776" s="1"/>
      <c r="D776" s="1"/>
      <c r="E776" s="1"/>
      <c r="F776" s="1"/>
      <c r="G776" s="1"/>
      <c r="H776" s="764"/>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row>
    <row r="777" spans="1:41" ht="15.75" customHeight="1" x14ac:dyDescent="0.2">
      <c r="A777" s="1"/>
      <c r="B777" s="1"/>
      <c r="C777" s="1"/>
      <c r="D777" s="1"/>
      <c r="E777" s="1"/>
      <c r="F777" s="1"/>
      <c r="G777" s="1"/>
      <c r="H777" s="764"/>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row>
    <row r="778" spans="1:41" ht="15.75" customHeight="1" x14ac:dyDescent="0.2">
      <c r="A778" s="1"/>
      <c r="B778" s="1"/>
      <c r="C778" s="1"/>
      <c r="D778" s="1"/>
      <c r="E778" s="1"/>
      <c r="F778" s="1"/>
      <c r="G778" s="1"/>
      <c r="H778" s="764"/>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row>
    <row r="779" spans="1:41" ht="15.75" customHeight="1" x14ac:dyDescent="0.2">
      <c r="A779" s="1"/>
      <c r="B779" s="1"/>
      <c r="C779" s="1"/>
      <c r="D779" s="1"/>
      <c r="E779" s="1"/>
      <c r="F779" s="1"/>
      <c r="G779" s="1"/>
      <c r="H779" s="764"/>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row>
    <row r="780" spans="1:41" ht="15.75" customHeight="1" x14ac:dyDescent="0.2">
      <c r="A780" s="1"/>
      <c r="B780" s="1"/>
      <c r="C780" s="1"/>
      <c r="D780" s="1"/>
      <c r="E780" s="1"/>
      <c r="F780" s="1"/>
      <c r="G780" s="1"/>
      <c r="H780" s="764"/>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row>
    <row r="781" spans="1:41" ht="15.75" customHeight="1" x14ac:dyDescent="0.2">
      <c r="A781" s="1"/>
      <c r="B781" s="1"/>
      <c r="C781" s="1"/>
      <c r="D781" s="1"/>
      <c r="E781" s="1"/>
      <c r="F781" s="1"/>
      <c r="G781" s="1"/>
      <c r="H781" s="764"/>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row>
    <row r="782" spans="1:41" ht="15.75" customHeight="1" x14ac:dyDescent="0.2">
      <c r="A782" s="1"/>
      <c r="B782" s="1"/>
      <c r="C782" s="1"/>
      <c r="D782" s="1"/>
      <c r="E782" s="1"/>
      <c r="F782" s="1"/>
      <c r="G782" s="1"/>
      <c r="H782" s="764"/>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row>
    <row r="783" spans="1:41" ht="15.75" customHeight="1" x14ac:dyDescent="0.2">
      <c r="A783" s="1"/>
      <c r="B783" s="1"/>
      <c r="C783" s="1"/>
      <c r="D783" s="1"/>
      <c r="E783" s="1"/>
      <c r="F783" s="1"/>
      <c r="G783" s="1"/>
      <c r="H783" s="764"/>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row>
    <row r="784" spans="1:41" ht="15.75" customHeight="1" x14ac:dyDescent="0.2">
      <c r="A784" s="1"/>
      <c r="B784" s="1"/>
      <c r="C784" s="1"/>
      <c r="D784" s="1"/>
      <c r="E784" s="1"/>
      <c r="F784" s="1"/>
      <c r="G784" s="1"/>
      <c r="H784" s="764"/>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row>
    <row r="785" spans="1:41" ht="15.75" customHeight="1" x14ac:dyDescent="0.2">
      <c r="A785" s="1"/>
      <c r="B785" s="1"/>
      <c r="C785" s="1"/>
      <c r="D785" s="1"/>
      <c r="E785" s="1"/>
      <c r="F785" s="1"/>
      <c r="G785" s="1"/>
      <c r="H785" s="764"/>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row>
    <row r="786" spans="1:41" ht="15.75" customHeight="1" x14ac:dyDescent="0.2">
      <c r="A786" s="1"/>
      <c r="B786" s="1"/>
      <c r="C786" s="1"/>
      <c r="D786" s="1"/>
      <c r="E786" s="1"/>
      <c r="F786" s="1"/>
      <c r="G786" s="1"/>
      <c r="H786" s="764"/>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row>
    <row r="787" spans="1:41" ht="15.75" customHeight="1" x14ac:dyDescent="0.2">
      <c r="A787" s="1"/>
      <c r="B787" s="1"/>
      <c r="C787" s="1"/>
      <c r="D787" s="1"/>
      <c r="E787" s="1"/>
      <c r="F787" s="1"/>
      <c r="G787" s="1"/>
      <c r="H787" s="764"/>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row>
    <row r="788" spans="1:41" ht="15.75" customHeight="1" x14ac:dyDescent="0.2">
      <c r="A788" s="1"/>
      <c r="B788" s="1"/>
      <c r="C788" s="1"/>
      <c r="D788" s="1"/>
      <c r="E788" s="1"/>
      <c r="F788" s="1"/>
      <c r="G788" s="1"/>
      <c r="H788" s="764"/>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row>
    <row r="789" spans="1:41" ht="15.75" customHeight="1" x14ac:dyDescent="0.2">
      <c r="A789" s="1"/>
      <c r="B789" s="1"/>
      <c r="C789" s="1"/>
      <c r="D789" s="1"/>
      <c r="E789" s="1"/>
      <c r="F789" s="1"/>
      <c r="G789" s="1"/>
      <c r="H789" s="764"/>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row>
    <row r="790" spans="1:41" ht="15.75" customHeight="1" x14ac:dyDescent="0.2">
      <c r="A790" s="1"/>
      <c r="B790" s="1"/>
      <c r="C790" s="1"/>
      <c r="D790" s="1"/>
      <c r="E790" s="1"/>
      <c r="F790" s="1"/>
      <c r="G790" s="1"/>
      <c r="H790" s="764"/>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row>
    <row r="791" spans="1:41" ht="15.75" customHeight="1" x14ac:dyDescent="0.2">
      <c r="A791" s="1"/>
      <c r="B791" s="1"/>
      <c r="C791" s="1"/>
      <c r="D791" s="1"/>
      <c r="E791" s="1"/>
      <c r="F791" s="1"/>
      <c r="G791" s="1"/>
      <c r="H791" s="764"/>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row>
    <row r="792" spans="1:41" ht="15.75" customHeight="1" x14ac:dyDescent="0.2">
      <c r="A792" s="1"/>
      <c r="B792" s="1"/>
      <c r="C792" s="1"/>
      <c r="D792" s="1"/>
      <c r="E792" s="1"/>
      <c r="F792" s="1"/>
      <c r="G792" s="1"/>
      <c r="H792" s="764"/>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row>
    <row r="793" spans="1:41" ht="15.75" customHeight="1" x14ac:dyDescent="0.2">
      <c r="A793" s="1"/>
      <c r="B793" s="1"/>
      <c r="C793" s="1"/>
      <c r="D793" s="1"/>
      <c r="E793" s="1"/>
      <c r="F793" s="1"/>
      <c r="G793" s="1"/>
      <c r="H793" s="764"/>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row>
    <row r="794" spans="1:41" ht="15.75" customHeight="1" x14ac:dyDescent="0.2">
      <c r="A794" s="1"/>
      <c r="B794" s="1"/>
      <c r="C794" s="1"/>
      <c r="D794" s="1"/>
      <c r="E794" s="1"/>
      <c r="F794" s="1"/>
      <c r="G794" s="1"/>
      <c r="H794" s="764"/>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row>
    <row r="795" spans="1:41" ht="15.75" customHeight="1" x14ac:dyDescent="0.2">
      <c r="A795" s="1"/>
      <c r="B795" s="1"/>
      <c r="C795" s="1"/>
      <c r="D795" s="1"/>
      <c r="E795" s="1"/>
      <c r="F795" s="1"/>
      <c r="G795" s="1"/>
      <c r="H795" s="764"/>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row>
    <row r="796" spans="1:41" ht="15.75" customHeight="1" x14ac:dyDescent="0.2">
      <c r="A796" s="1"/>
      <c r="B796" s="1"/>
      <c r="C796" s="1"/>
      <c r="D796" s="1"/>
      <c r="E796" s="1"/>
      <c r="F796" s="1"/>
      <c r="G796" s="1"/>
      <c r="H796" s="764"/>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row>
    <row r="797" spans="1:41" ht="15.75" customHeight="1" x14ac:dyDescent="0.2">
      <c r="A797" s="1"/>
      <c r="B797" s="1"/>
      <c r="C797" s="1"/>
      <c r="D797" s="1"/>
      <c r="E797" s="1"/>
      <c r="F797" s="1"/>
      <c r="G797" s="1"/>
      <c r="H797" s="764"/>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row>
    <row r="798" spans="1:41" ht="15.75" customHeight="1" x14ac:dyDescent="0.2">
      <c r="A798" s="1"/>
      <c r="B798" s="1"/>
      <c r="C798" s="1"/>
      <c r="D798" s="1"/>
      <c r="E798" s="1"/>
      <c r="F798" s="1"/>
      <c r="G798" s="1"/>
      <c r="H798" s="764"/>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row>
    <row r="799" spans="1:41" ht="15.75" customHeight="1" x14ac:dyDescent="0.2">
      <c r="A799" s="1"/>
      <c r="B799" s="1"/>
      <c r="C799" s="1"/>
      <c r="D799" s="1"/>
      <c r="E799" s="1"/>
      <c r="F799" s="1"/>
      <c r="G799" s="1"/>
      <c r="H799" s="764"/>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row>
    <row r="800" spans="1:41" ht="15.75" customHeight="1" x14ac:dyDescent="0.2">
      <c r="A800" s="1"/>
      <c r="B800" s="1"/>
      <c r="C800" s="1"/>
      <c r="D800" s="1"/>
      <c r="E800" s="1"/>
      <c r="F800" s="1"/>
      <c r="G800" s="1"/>
      <c r="H800" s="764"/>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row>
    <row r="801" spans="1:41" ht="15.75" customHeight="1" x14ac:dyDescent="0.2">
      <c r="A801" s="1"/>
      <c r="B801" s="1"/>
      <c r="C801" s="1"/>
      <c r="D801" s="1"/>
      <c r="E801" s="1"/>
      <c r="F801" s="1"/>
      <c r="G801" s="1"/>
      <c r="H801" s="764"/>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row>
    <row r="802" spans="1:41" ht="15.75" customHeight="1" x14ac:dyDescent="0.2">
      <c r="A802" s="1"/>
      <c r="B802" s="1"/>
      <c r="C802" s="1"/>
      <c r="D802" s="1"/>
      <c r="E802" s="1"/>
      <c r="F802" s="1"/>
      <c r="G802" s="1"/>
      <c r="H802" s="764"/>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row>
    <row r="803" spans="1:41" ht="15.75" customHeight="1" x14ac:dyDescent="0.2">
      <c r="A803" s="1"/>
      <c r="B803" s="1"/>
      <c r="C803" s="1"/>
      <c r="D803" s="1"/>
      <c r="E803" s="1"/>
      <c r="F803" s="1"/>
      <c r="G803" s="1"/>
      <c r="H803" s="764"/>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row>
    <row r="804" spans="1:41" ht="15.75" customHeight="1" x14ac:dyDescent="0.2">
      <c r="A804" s="1"/>
      <c r="B804" s="1"/>
      <c r="C804" s="1"/>
      <c r="D804" s="1"/>
      <c r="E804" s="1"/>
      <c r="F804" s="1"/>
      <c r="G804" s="1"/>
      <c r="H804" s="764"/>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row>
    <row r="805" spans="1:41" ht="15.75" customHeight="1" x14ac:dyDescent="0.2">
      <c r="A805" s="1"/>
      <c r="B805" s="1"/>
      <c r="C805" s="1"/>
      <c r="D805" s="1"/>
      <c r="E805" s="1"/>
      <c r="F805" s="1"/>
      <c r="G805" s="1"/>
      <c r="H805" s="764"/>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row>
    <row r="806" spans="1:41" ht="15.75" customHeight="1" x14ac:dyDescent="0.2">
      <c r="A806" s="1"/>
      <c r="B806" s="1"/>
      <c r="C806" s="1"/>
      <c r="D806" s="1"/>
      <c r="E806" s="1"/>
      <c r="F806" s="1"/>
      <c r="G806" s="1"/>
      <c r="H806" s="764"/>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row>
    <row r="807" spans="1:41" ht="15.75" customHeight="1" x14ac:dyDescent="0.2">
      <c r="A807" s="1"/>
      <c r="B807" s="1"/>
      <c r="C807" s="1"/>
      <c r="D807" s="1"/>
      <c r="E807" s="1"/>
      <c r="F807" s="1"/>
      <c r="G807" s="1"/>
      <c r="H807" s="764"/>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row>
    <row r="808" spans="1:41" ht="15.75" customHeight="1" x14ac:dyDescent="0.2">
      <c r="A808" s="1"/>
      <c r="B808" s="1"/>
      <c r="C808" s="1"/>
      <c r="D808" s="1"/>
      <c r="E808" s="1"/>
      <c r="F808" s="1"/>
      <c r="G808" s="1"/>
      <c r="H808" s="764"/>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row>
    <row r="809" spans="1:41" ht="15.75" customHeight="1" x14ac:dyDescent="0.2">
      <c r="A809" s="1"/>
      <c r="B809" s="1"/>
      <c r="C809" s="1"/>
      <c r="D809" s="1"/>
      <c r="E809" s="1"/>
      <c r="F809" s="1"/>
      <c r="G809" s="1"/>
      <c r="H809" s="764"/>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row>
    <row r="810" spans="1:41" ht="15.75" customHeight="1" x14ac:dyDescent="0.2">
      <c r="A810" s="1"/>
      <c r="B810" s="1"/>
      <c r="C810" s="1"/>
      <c r="D810" s="1"/>
      <c r="E810" s="1"/>
      <c r="F810" s="1"/>
      <c r="G810" s="1"/>
      <c r="H810" s="764"/>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row>
    <row r="811" spans="1:41" ht="15.75" customHeight="1" x14ac:dyDescent="0.2">
      <c r="A811" s="1"/>
      <c r="B811" s="1"/>
      <c r="C811" s="1"/>
      <c r="D811" s="1"/>
      <c r="E811" s="1"/>
      <c r="F811" s="1"/>
      <c r="G811" s="1"/>
      <c r="H811" s="764"/>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row>
    <row r="812" spans="1:41" ht="15.75" customHeight="1" x14ac:dyDescent="0.2">
      <c r="A812" s="1"/>
      <c r="B812" s="1"/>
      <c r="C812" s="1"/>
      <c r="D812" s="1"/>
      <c r="E812" s="1"/>
      <c r="F812" s="1"/>
      <c r="G812" s="1"/>
      <c r="H812" s="764"/>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row>
    <row r="813" spans="1:41" ht="15.75" customHeight="1" x14ac:dyDescent="0.2">
      <c r="A813" s="1"/>
      <c r="B813" s="1"/>
      <c r="C813" s="1"/>
      <c r="D813" s="1"/>
      <c r="E813" s="1"/>
      <c r="F813" s="1"/>
      <c r="G813" s="1"/>
      <c r="H813" s="764"/>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row>
    <row r="814" spans="1:41" ht="15.75" customHeight="1" x14ac:dyDescent="0.2">
      <c r="A814" s="1"/>
      <c r="B814" s="1"/>
      <c r="C814" s="1"/>
      <c r="D814" s="1"/>
      <c r="E814" s="1"/>
      <c r="F814" s="1"/>
      <c r="G814" s="1"/>
      <c r="H814" s="764"/>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row>
    <row r="815" spans="1:41" ht="15.75" customHeight="1" x14ac:dyDescent="0.2">
      <c r="A815" s="1"/>
      <c r="B815" s="1"/>
      <c r="C815" s="1"/>
      <c r="D815" s="1"/>
      <c r="E815" s="1"/>
      <c r="F815" s="1"/>
      <c r="G815" s="1"/>
      <c r="H815" s="764"/>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row>
    <row r="816" spans="1:41" ht="15.75" customHeight="1" x14ac:dyDescent="0.2">
      <c r="A816" s="1"/>
      <c r="B816" s="1"/>
      <c r="C816" s="1"/>
      <c r="D816" s="1"/>
      <c r="E816" s="1"/>
      <c r="F816" s="1"/>
      <c r="G816" s="1"/>
      <c r="H816" s="764"/>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row>
    <row r="817" spans="1:41" ht="15.75" customHeight="1" x14ac:dyDescent="0.2">
      <c r="A817" s="1"/>
      <c r="B817" s="1"/>
      <c r="C817" s="1"/>
      <c r="D817" s="1"/>
      <c r="E817" s="1"/>
      <c r="F817" s="1"/>
      <c r="G817" s="1"/>
      <c r="H817" s="764"/>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row>
    <row r="818" spans="1:41" ht="15.75" customHeight="1" x14ac:dyDescent="0.2">
      <c r="A818" s="1"/>
      <c r="B818" s="1"/>
      <c r="C818" s="1"/>
      <c r="D818" s="1"/>
      <c r="E818" s="1"/>
      <c r="F818" s="1"/>
      <c r="G818" s="1"/>
      <c r="H818" s="764"/>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row>
    <row r="819" spans="1:41" ht="15.75" customHeight="1" x14ac:dyDescent="0.2">
      <c r="A819" s="1"/>
      <c r="B819" s="1"/>
      <c r="C819" s="1"/>
      <c r="D819" s="1"/>
      <c r="E819" s="1"/>
      <c r="F819" s="1"/>
      <c r="G819" s="1"/>
      <c r="H819" s="764"/>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row>
    <row r="820" spans="1:41" ht="15.75" customHeight="1" x14ac:dyDescent="0.2">
      <c r="A820" s="1"/>
      <c r="B820" s="1"/>
      <c r="C820" s="1"/>
      <c r="D820" s="1"/>
      <c r="E820" s="1"/>
      <c r="F820" s="1"/>
      <c r="G820" s="1"/>
      <c r="H820" s="764"/>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row>
    <row r="821" spans="1:41" ht="15.75" customHeight="1" x14ac:dyDescent="0.2">
      <c r="A821" s="1"/>
      <c r="B821" s="1"/>
      <c r="C821" s="1"/>
      <c r="D821" s="1"/>
      <c r="E821" s="1"/>
      <c r="F821" s="1"/>
      <c r="G821" s="1"/>
      <c r="H821" s="764"/>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row>
    <row r="822" spans="1:41" ht="15.75" customHeight="1" x14ac:dyDescent="0.2">
      <c r="A822" s="1"/>
      <c r="B822" s="1"/>
      <c r="C822" s="1"/>
      <c r="D822" s="1"/>
      <c r="E822" s="1"/>
      <c r="F822" s="1"/>
      <c r="G822" s="1"/>
      <c r="H822" s="764"/>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row>
    <row r="823" spans="1:41" ht="15.75" customHeight="1" x14ac:dyDescent="0.2">
      <c r="A823" s="1"/>
      <c r="B823" s="1"/>
      <c r="C823" s="1"/>
      <c r="D823" s="1"/>
      <c r="E823" s="1"/>
      <c r="F823" s="1"/>
      <c r="G823" s="1"/>
      <c r="H823" s="764"/>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row>
    <row r="824" spans="1:41" ht="15.75" customHeight="1" x14ac:dyDescent="0.2">
      <c r="A824" s="1"/>
      <c r="B824" s="1"/>
      <c r="C824" s="1"/>
      <c r="D824" s="1"/>
      <c r="E824" s="1"/>
      <c r="F824" s="1"/>
      <c r="G824" s="1"/>
      <c r="H824" s="764"/>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row>
    <row r="825" spans="1:41" ht="15.75" customHeight="1" x14ac:dyDescent="0.2">
      <c r="A825" s="1"/>
      <c r="B825" s="1"/>
      <c r="C825" s="1"/>
      <c r="D825" s="1"/>
      <c r="E825" s="1"/>
      <c r="F825" s="1"/>
      <c r="G825" s="1"/>
      <c r="H825" s="764"/>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row>
    <row r="826" spans="1:41" ht="15.75" customHeight="1" x14ac:dyDescent="0.2">
      <c r="A826" s="1"/>
      <c r="B826" s="1"/>
      <c r="C826" s="1"/>
      <c r="D826" s="1"/>
      <c r="E826" s="1"/>
      <c r="F826" s="1"/>
      <c r="G826" s="1"/>
      <c r="H826" s="764"/>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row>
    <row r="827" spans="1:41" ht="15.75" customHeight="1" x14ac:dyDescent="0.2">
      <c r="A827" s="1"/>
      <c r="B827" s="1"/>
      <c r="C827" s="1"/>
      <c r="D827" s="1"/>
      <c r="E827" s="1"/>
      <c r="F827" s="1"/>
      <c r="G827" s="1"/>
      <c r="H827" s="764"/>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row>
    <row r="828" spans="1:41" ht="15.75" customHeight="1" x14ac:dyDescent="0.2">
      <c r="A828" s="1"/>
      <c r="B828" s="1"/>
      <c r="C828" s="1"/>
      <c r="D828" s="1"/>
      <c r="E828" s="1"/>
      <c r="F828" s="1"/>
      <c r="G828" s="1"/>
      <c r="H828" s="764"/>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row>
    <row r="829" spans="1:41" ht="15.75" customHeight="1" x14ac:dyDescent="0.2">
      <c r="A829" s="1"/>
      <c r="B829" s="1"/>
      <c r="C829" s="1"/>
      <c r="D829" s="1"/>
      <c r="E829" s="1"/>
      <c r="F829" s="1"/>
      <c r="G829" s="1"/>
      <c r="H829" s="764"/>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row>
    <row r="830" spans="1:41" ht="15.75" customHeight="1" x14ac:dyDescent="0.2">
      <c r="A830" s="1"/>
      <c r="B830" s="1"/>
      <c r="C830" s="1"/>
      <c r="D830" s="1"/>
      <c r="E830" s="1"/>
      <c r="F830" s="1"/>
      <c r="G830" s="1"/>
      <c r="H830" s="764"/>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row>
    <row r="831" spans="1:41" ht="15.75" customHeight="1" x14ac:dyDescent="0.2">
      <c r="A831" s="1"/>
      <c r="B831" s="1"/>
      <c r="C831" s="1"/>
      <c r="D831" s="1"/>
      <c r="E831" s="1"/>
      <c r="F831" s="1"/>
      <c r="G831" s="1"/>
      <c r="H831" s="764"/>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row>
    <row r="832" spans="1:41" ht="15.75" customHeight="1" x14ac:dyDescent="0.2">
      <c r="A832" s="1"/>
      <c r="B832" s="1"/>
      <c r="C832" s="1"/>
      <c r="D832" s="1"/>
      <c r="E832" s="1"/>
      <c r="F832" s="1"/>
      <c r="G832" s="1"/>
      <c r="H832" s="764"/>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row>
    <row r="833" spans="1:41" ht="15.75" customHeight="1" x14ac:dyDescent="0.2">
      <c r="A833" s="1"/>
      <c r="B833" s="1"/>
      <c r="C833" s="1"/>
      <c r="D833" s="1"/>
      <c r="E833" s="1"/>
      <c r="F833" s="1"/>
      <c r="G833" s="1"/>
      <c r="H833" s="764"/>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row>
    <row r="834" spans="1:41" ht="15.75" customHeight="1" x14ac:dyDescent="0.2">
      <c r="A834" s="1"/>
      <c r="B834" s="1"/>
      <c r="C834" s="1"/>
      <c r="D834" s="1"/>
      <c r="E834" s="1"/>
      <c r="F834" s="1"/>
      <c r="G834" s="1"/>
      <c r="H834" s="764"/>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row>
    <row r="835" spans="1:41" ht="15.75" customHeight="1" x14ac:dyDescent="0.2">
      <c r="A835" s="1"/>
      <c r="B835" s="1"/>
      <c r="C835" s="1"/>
      <c r="D835" s="1"/>
      <c r="E835" s="1"/>
      <c r="F835" s="1"/>
      <c r="G835" s="1"/>
      <c r="H835" s="764"/>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row>
    <row r="836" spans="1:41" ht="15.75" customHeight="1" x14ac:dyDescent="0.2">
      <c r="A836" s="1"/>
      <c r="B836" s="1"/>
      <c r="C836" s="1"/>
      <c r="D836" s="1"/>
      <c r="E836" s="1"/>
      <c r="F836" s="1"/>
      <c r="G836" s="1"/>
      <c r="H836" s="764"/>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row>
    <row r="837" spans="1:41" ht="15.75" customHeight="1" x14ac:dyDescent="0.2">
      <c r="A837" s="1"/>
      <c r="B837" s="1"/>
      <c r="C837" s="1"/>
      <c r="D837" s="1"/>
      <c r="E837" s="1"/>
      <c r="F837" s="1"/>
      <c r="G837" s="1"/>
      <c r="H837" s="764"/>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row>
    <row r="838" spans="1:41" ht="15.75" customHeight="1" x14ac:dyDescent="0.2">
      <c r="A838" s="1"/>
      <c r="B838" s="1"/>
      <c r="C838" s="1"/>
      <c r="D838" s="1"/>
      <c r="E838" s="1"/>
      <c r="F838" s="1"/>
      <c r="G838" s="1"/>
      <c r="H838" s="764"/>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row>
    <row r="839" spans="1:41" ht="15.75" customHeight="1" x14ac:dyDescent="0.2">
      <c r="A839" s="1"/>
      <c r="B839" s="1"/>
      <c r="C839" s="1"/>
      <c r="D839" s="1"/>
      <c r="E839" s="1"/>
      <c r="F839" s="1"/>
      <c r="G839" s="1"/>
      <c r="H839" s="764"/>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row>
    <row r="840" spans="1:41" ht="15.75" customHeight="1" x14ac:dyDescent="0.2">
      <c r="A840" s="1"/>
      <c r="B840" s="1"/>
      <c r="C840" s="1"/>
      <c r="D840" s="1"/>
      <c r="E840" s="1"/>
      <c r="F840" s="1"/>
      <c r="G840" s="1"/>
      <c r="H840" s="764"/>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row>
    <row r="841" spans="1:41" ht="15.75" customHeight="1" x14ac:dyDescent="0.2">
      <c r="A841" s="1"/>
      <c r="B841" s="1"/>
      <c r="C841" s="1"/>
      <c r="D841" s="1"/>
      <c r="E841" s="1"/>
      <c r="F841" s="1"/>
      <c r="G841" s="1"/>
      <c r="H841" s="764"/>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row>
    <row r="842" spans="1:41" ht="15.75" customHeight="1" x14ac:dyDescent="0.2">
      <c r="A842" s="1"/>
      <c r="B842" s="1"/>
      <c r="C842" s="1"/>
      <c r="D842" s="1"/>
      <c r="E842" s="1"/>
      <c r="F842" s="1"/>
      <c r="G842" s="1"/>
      <c r="H842" s="764"/>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row>
    <row r="843" spans="1:41" ht="15.75" customHeight="1" x14ac:dyDescent="0.2">
      <c r="A843" s="1"/>
      <c r="B843" s="1"/>
      <c r="C843" s="1"/>
      <c r="D843" s="1"/>
      <c r="E843" s="1"/>
      <c r="F843" s="1"/>
      <c r="G843" s="1"/>
      <c r="H843" s="764"/>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row>
    <row r="844" spans="1:41" ht="15.75" customHeight="1" x14ac:dyDescent="0.2">
      <c r="A844" s="1"/>
      <c r="B844" s="1"/>
      <c r="C844" s="1"/>
      <c r="D844" s="1"/>
      <c r="E844" s="1"/>
      <c r="F844" s="1"/>
      <c r="G844" s="1"/>
      <c r="H844" s="764"/>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row>
    <row r="845" spans="1:41" ht="15.75" customHeight="1" x14ac:dyDescent="0.2">
      <c r="A845" s="1"/>
      <c r="B845" s="1"/>
      <c r="C845" s="1"/>
      <c r="D845" s="1"/>
      <c r="E845" s="1"/>
      <c r="F845" s="1"/>
      <c r="G845" s="1"/>
      <c r="H845" s="764"/>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row>
    <row r="846" spans="1:41" ht="15.75" customHeight="1" x14ac:dyDescent="0.2">
      <c r="A846" s="1"/>
      <c r="B846" s="1"/>
      <c r="C846" s="1"/>
      <c r="D846" s="1"/>
      <c r="E846" s="1"/>
      <c r="F846" s="1"/>
      <c r="G846" s="1"/>
      <c r="H846" s="764"/>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row>
    <row r="847" spans="1:41" ht="15.75" customHeight="1" x14ac:dyDescent="0.2">
      <c r="A847" s="1"/>
      <c r="B847" s="1"/>
      <c r="C847" s="1"/>
      <c r="D847" s="1"/>
      <c r="E847" s="1"/>
      <c r="F847" s="1"/>
      <c r="G847" s="1"/>
      <c r="H847" s="764"/>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row>
    <row r="848" spans="1:41" ht="15.75" customHeight="1" x14ac:dyDescent="0.2">
      <c r="A848" s="1"/>
      <c r="B848" s="1"/>
      <c r="C848" s="1"/>
      <c r="D848" s="1"/>
      <c r="E848" s="1"/>
      <c r="F848" s="1"/>
      <c r="G848" s="1"/>
      <c r="H848" s="764"/>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row>
    <row r="849" spans="1:41" ht="15.75" customHeight="1" x14ac:dyDescent="0.2">
      <c r="A849" s="1"/>
      <c r="B849" s="1"/>
      <c r="C849" s="1"/>
      <c r="D849" s="1"/>
      <c r="E849" s="1"/>
      <c r="F849" s="1"/>
      <c r="G849" s="1"/>
      <c r="H849" s="764"/>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row>
    <row r="850" spans="1:41" ht="15.75" customHeight="1" x14ac:dyDescent="0.2">
      <c r="A850" s="1"/>
      <c r="B850" s="1"/>
      <c r="C850" s="1"/>
      <c r="D850" s="1"/>
      <c r="E850" s="1"/>
      <c r="F850" s="1"/>
      <c r="G850" s="1"/>
      <c r="H850" s="764"/>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row>
    <row r="851" spans="1:41" ht="15.75" customHeight="1" x14ac:dyDescent="0.2">
      <c r="A851" s="1"/>
      <c r="B851" s="1"/>
      <c r="C851" s="1"/>
      <c r="D851" s="1"/>
      <c r="E851" s="1"/>
      <c r="F851" s="1"/>
      <c r="G851" s="1"/>
      <c r="H851" s="764"/>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row>
    <row r="852" spans="1:41" ht="15.75" customHeight="1" x14ac:dyDescent="0.2">
      <c r="A852" s="1"/>
      <c r="B852" s="1"/>
      <c r="C852" s="1"/>
      <c r="D852" s="1"/>
      <c r="E852" s="1"/>
      <c r="F852" s="1"/>
      <c r="G852" s="1"/>
      <c r="H852" s="764"/>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row>
    <row r="853" spans="1:41" ht="15.75" customHeight="1" x14ac:dyDescent="0.2">
      <c r="A853" s="1"/>
      <c r="B853" s="1"/>
      <c r="C853" s="1"/>
      <c r="D853" s="1"/>
      <c r="E853" s="1"/>
      <c r="F853" s="1"/>
      <c r="G853" s="1"/>
      <c r="H853" s="764"/>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row>
    <row r="854" spans="1:41" ht="15.75" customHeight="1" x14ac:dyDescent="0.2">
      <c r="A854" s="1"/>
      <c r="B854" s="1"/>
      <c r="C854" s="1"/>
      <c r="D854" s="1"/>
      <c r="E854" s="1"/>
      <c r="F854" s="1"/>
      <c r="G854" s="1"/>
      <c r="H854" s="764"/>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row>
    <row r="855" spans="1:41" ht="15.75" customHeight="1" x14ac:dyDescent="0.2">
      <c r="A855" s="1"/>
      <c r="B855" s="1"/>
      <c r="C855" s="1"/>
      <c r="D855" s="1"/>
      <c r="E855" s="1"/>
      <c r="F855" s="1"/>
      <c r="G855" s="1"/>
      <c r="H855" s="764"/>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row>
    <row r="856" spans="1:41" ht="15.75" customHeight="1" x14ac:dyDescent="0.2">
      <c r="A856" s="1"/>
      <c r="B856" s="1"/>
      <c r="C856" s="1"/>
      <c r="D856" s="1"/>
      <c r="E856" s="1"/>
      <c r="F856" s="1"/>
      <c r="G856" s="1"/>
      <c r="H856" s="764"/>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row>
    <row r="857" spans="1:41" ht="15.75" customHeight="1" x14ac:dyDescent="0.2">
      <c r="A857" s="1"/>
      <c r="B857" s="1"/>
      <c r="C857" s="1"/>
      <c r="D857" s="1"/>
      <c r="E857" s="1"/>
      <c r="F857" s="1"/>
      <c r="G857" s="1"/>
      <c r="H857" s="764"/>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row>
    <row r="858" spans="1:41" ht="15.75" customHeight="1" x14ac:dyDescent="0.2">
      <c r="A858" s="1"/>
      <c r="B858" s="1"/>
      <c r="C858" s="1"/>
      <c r="D858" s="1"/>
      <c r="E858" s="1"/>
      <c r="F858" s="1"/>
      <c r="G858" s="1"/>
      <c r="H858" s="764"/>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row>
    <row r="859" spans="1:41" ht="15.75" customHeight="1" x14ac:dyDescent="0.2">
      <c r="A859" s="1"/>
      <c r="B859" s="1"/>
      <c r="C859" s="1"/>
      <c r="D859" s="1"/>
      <c r="E859" s="1"/>
      <c r="F859" s="1"/>
      <c r="G859" s="1"/>
      <c r="H859" s="764"/>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row>
    <row r="860" spans="1:41" ht="15.75" customHeight="1" x14ac:dyDescent="0.2">
      <c r="A860" s="1"/>
      <c r="B860" s="1"/>
      <c r="C860" s="1"/>
      <c r="D860" s="1"/>
      <c r="E860" s="1"/>
      <c r="F860" s="1"/>
      <c r="G860" s="1"/>
      <c r="H860" s="764"/>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row>
    <row r="861" spans="1:41" ht="15.75" customHeight="1" x14ac:dyDescent="0.2">
      <c r="A861" s="1"/>
      <c r="B861" s="1"/>
      <c r="C861" s="1"/>
      <c r="D861" s="1"/>
      <c r="E861" s="1"/>
      <c r="F861" s="1"/>
      <c r="G861" s="1"/>
      <c r="H861" s="764"/>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row>
    <row r="862" spans="1:41" ht="15.75" customHeight="1" x14ac:dyDescent="0.2">
      <c r="A862" s="1"/>
      <c r="B862" s="1"/>
      <c r="C862" s="1"/>
      <c r="D862" s="1"/>
      <c r="E862" s="1"/>
      <c r="F862" s="1"/>
      <c r="G862" s="1"/>
      <c r="H862" s="764"/>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row>
    <row r="863" spans="1:41" ht="15.75" customHeight="1" x14ac:dyDescent="0.2">
      <c r="A863" s="1"/>
      <c r="B863" s="1"/>
      <c r="C863" s="1"/>
      <c r="D863" s="1"/>
      <c r="E863" s="1"/>
      <c r="F863" s="1"/>
      <c r="G863" s="1"/>
      <c r="H863" s="764"/>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row>
    <row r="864" spans="1:41" ht="15.75" customHeight="1" x14ac:dyDescent="0.2">
      <c r="A864" s="1"/>
      <c r="B864" s="1"/>
      <c r="C864" s="1"/>
      <c r="D864" s="1"/>
      <c r="E864" s="1"/>
      <c r="F864" s="1"/>
      <c r="G864" s="1"/>
      <c r="H864" s="764"/>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row>
    <row r="865" spans="1:41" ht="15.75" customHeight="1" x14ac:dyDescent="0.2">
      <c r="A865" s="1"/>
      <c r="B865" s="1"/>
      <c r="C865" s="1"/>
      <c r="D865" s="1"/>
      <c r="E865" s="1"/>
      <c r="F865" s="1"/>
      <c r="G865" s="1"/>
      <c r="H865" s="764"/>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row>
    <row r="866" spans="1:41" ht="15.75" customHeight="1" x14ac:dyDescent="0.2">
      <c r="A866" s="1"/>
      <c r="B866" s="1"/>
      <c r="C866" s="1"/>
      <c r="D866" s="1"/>
      <c r="E866" s="1"/>
      <c r="F866" s="1"/>
      <c r="G866" s="1"/>
      <c r="H866" s="764"/>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row>
    <row r="867" spans="1:41" ht="15.75" customHeight="1" x14ac:dyDescent="0.2">
      <c r="A867" s="1"/>
      <c r="B867" s="1"/>
      <c r="C867" s="1"/>
      <c r="D867" s="1"/>
      <c r="E867" s="1"/>
      <c r="F867" s="1"/>
      <c r="G867" s="1"/>
      <c r="H867" s="764"/>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row>
    <row r="868" spans="1:41" ht="15.75" customHeight="1" x14ac:dyDescent="0.2">
      <c r="A868" s="1"/>
      <c r="B868" s="1"/>
      <c r="C868" s="1"/>
      <c r="D868" s="1"/>
      <c r="E868" s="1"/>
      <c r="F868" s="1"/>
      <c r="G868" s="1"/>
      <c r="H868" s="764"/>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row>
    <row r="869" spans="1:41" ht="15.75" customHeight="1" x14ac:dyDescent="0.2">
      <c r="A869" s="1"/>
      <c r="B869" s="1"/>
      <c r="C869" s="1"/>
      <c r="D869" s="1"/>
      <c r="E869" s="1"/>
      <c r="F869" s="1"/>
      <c r="G869" s="1"/>
      <c r="H869" s="764"/>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row>
    <row r="870" spans="1:41" ht="15.75" customHeight="1" x14ac:dyDescent="0.2">
      <c r="A870" s="1"/>
      <c r="B870" s="1"/>
      <c r="C870" s="1"/>
      <c r="D870" s="1"/>
      <c r="E870" s="1"/>
      <c r="F870" s="1"/>
      <c r="G870" s="1"/>
      <c r="H870" s="764"/>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row>
    <row r="871" spans="1:41" ht="15.75" customHeight="1" x14ac:dyDescent="0.2">
      <c r="A871" s="1"/>
      <c r="B871" s="1"/>
      <c r="C871" s="1"/>
      <c r="D871" s="1"/>
      <c r="E871" s="1"/>
      <c r="F871" s="1"/>
      <c r="G871" s="1"/>
      <c r="H871" s="764"/>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row>
    <row r="872" spans="1:41" ht="15.75" customHeight="1" x14ac:dyDescent="0.2">
      <c r="A872" s="1"/>
      <c r="B872" s="1"/>
      <c r="C872" s="1"/>
      <c r="D872" s="1"/>
      <c r="E872" s="1"/>
      <c r="F872" s="1"/>
      <c r="G872" s="1"/>
      <c r="H872" s="764"/>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row>
    <row r="873" spans="1:41" ht="15.75" customHeight="1" x14ac:dyDescent="0.2">
      <c r="A873" s="1"/>
      <c r="B873" s="1"/>
      <c r="C873" s="1"/>
      <c r="D873" s="1"/>
      <c r="E873" s="1"/>
      <c r="F873" s="1"/>
      <c r="G873" s="1"/>
      <c r="H873" s="764"/>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row>
    <row r="874" spans="1:41" ht="15.75" customHeight="1" x14ac:dyDescent="0.2">
      <c r="A874" s="1"/>
      <c r="B874" s="1"/>
      <c r="C874" s="1"/>
      <c r="D874" s="1"/>
      <c r="E874" s="1"/>
      <c r="F874" s="1"/>
      <c r="G874" s="1"/>
      <c r="H874" s="764"/>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row>
    <row r="875" spans="1:41" ht="15.75" customHeight="1" x14ac:dyDescent="0.2">
      <c r="A875" s="1"/>
      <c r="B875" s="1"/>
      <c r="C875" s="1"/>
      <c r="D875" s="1"/>
      <c r="E875" s="1"/>
      <c r="F875" s="1"/>
      <c r="G875" s="1"/>
      <c r="H875" s="764"/>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row>
    <row r="876" spans="1:41" ht="15.75" customHeight="1" x14ac:dyDescent="0.2">
      <c r="A876" s="1"/>
      <c r="B876" s="1"/>
      <c r="C876" s="1"/>
      <c r="D876" s="1"/>
      <c r="E876" s="1"/>
      <c r="F876" s="1"/>
      <c r="G876" s="1"/>
      <c r="H876" s="764"/>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row>
    <row r="877" spans="1:41" ht="15.75" customHeight="1" x14ac:dyDescent="0.2">
      <c r="A877" s="1"/>
      <c r="B877" s="1"/>
      <c r="C877" s="1"/>
      <c r="D877" s="1"/>
      <c r="E877" s="1"/>
      <c r="F877" s="1"/>
      <c r="G877" s="1"/>
      <c r="H877" s="764"/>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row>
    <row r="878" spans="1:41" ht="15.75" customHeight="1" x14ac:dyDescent="0.2">
      <c r="A878" s="1"/>
      <c r="B878" s="1"/>
      <c r="C878" s="1"/>
      <c r="D878" s="1"/>
      <c r="E878" s="1"/>
      <c r="F878" s="1"/>
      <c r="G878" s="1"/>
      <c r="H878" s="764"/>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row>
    <row r="879" spans="1:41" ht="15.75" customHeight="1" x14ac:dyDescent="0.2">
      <c r="A879" s="1"/>
      <c r="B879" s="1"/>
      <c r="C879" s="1"/>
      <c r="D879" s="1"/>
      <c r="E879" s="1"/>
      <c r="F879" s="1"/>
      <c r="G879" s="1"/>
      <c r="H879" s="764"/>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row>
    <row r="880" spans="1:41" ht="15.75" customHeight="1" x14ac:dyDescent="0.2">
      <c r="A880" s="1"/>
      <c r="B880" s="1"/>
      <c r="C880" s="1"/>
      <c r="D880" s="1"/>
      <c r="E880" s="1"/>
      <c r="F880" s="1"/>
      <c r="G880" s="1"/>
      <c r="H880" s="764"/>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row>
    <row r="881" spans="1:41" ht="15.75" customHeight="1" x14ac:dyDescent="0.2">
      <c r="A881" s="1"/>
      <c r="B881" s="1"/>
      <c r="C881" s="1"/>
      <c r="D881" s="1"/>
      <c r="E881" s="1"/>
      <c r="F881" s="1"/>
      <c r="G881" s="1"/>
      <c r="H881" s="764"/>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row>
    <row r="882" spans="1:41" ht="15.75" customHeight="1" x14ac:dyDescent="0.2">
      <c r="A882" s="1"/>
      <c r="B882" s="1"/>
      <c r="C882" s="1"/>
      <c r="D882" s="1"/>
      <c r="E882" s="1"/>
      <c r="F882" s="1"/>
      <c r="G882" s="1"/>
      <c r="H882" s="764"/>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row>
    <row r="883" spans="1:41" ht="15.75" customHeight="1" x14ac:dyDescent="0.2">
      <c r="A883" s="1"/>
      <c r="B883" s="1"/>
      <c r="C883" s="1"/>
      <c r="D883" s="1"/>
      <c r="E883" s="1"/>
      <c r="F883" s="1"/>
      <c r="G883" s="1"/>
      <c r="H883" s="764"/>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row>
    <row r="884" spans="1:41" ht="15.75" customHeight="1" x14ac:dyDescent="0.2">
      <c r="A884" s="1"/>
      <c r="B884" s="1"/>
      <c r="C884" s="1"/>
      <c r="D884" s="1"/>
      <c r="E884" s="1"/>
      <c r="F884" s="1"/>
      <c r="G884" s="1"/>
      <c r="H884" s="764"/>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row>
    <row r="885" spans="1:41" ht="15.75" customHeight="1" x14ac:dyDescent="0.2">
      <c r="A885" s="1"/>
      <c r="B885" s="1"/>
      <c r="C885" s="1"/>
      <c r="D885" s="1"/>
      <c r="E885" s="1"/>
      <c r="F885" s="1"/>
      <c r="G885" s="1"/>
      <c r="H885" s="764"/>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row>
    <row r="886" spans="1:41" ht="15.75" customHeight="1" x14ac:dyDescent="0.2">
      <c r="A886" s="1"/>
      <c r="B886" s="1"/>
      <c r="C886" s="1"/>
      <c r="D886" s="1"/>
      <c r="E886" s="1"/>
      <c r="F886" s="1"/>
      <c r="G886" s="1"/>
      <c r="H886" s="764"/>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row>
    <row r="887" spans="1:41" ht="15.75" customHeight="1" x14ac:dyDescent="0.2">
      <c r="A887" s="1"/>
      <c r="B887" s="1"/>
      <c r="C887" s="1"/>
      <c r="D887" s="1"/>
      <c r="E887" s="1"/>
      <c r="F887" s="1"/>
      <c r="G887" s="1"/>
      <c r="H887" s="764"/>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row>
    <row r="888" spans="1:41" ht="15.75" customHeight="1" x14ac:dyDescent="0.2">
      <c r="A888" s="1"/>
      <c r="B888" s="1"/>
      <c r="C888" s="1"/>
      <c r="D888" s="1"/>
      <c r="E888" s="1"/>
      <c r="F888" s="1"/>
      <c r="G888" s="1"/>
      <c r="H888" s="764"/>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row>
    <row r="889" spans="1:41" ht="15.75" customHeight="1" x14ac:dyDescent="0.2">
      <c r="A889" s="1"/>
      <c r="B889" s="1"/>
      <c r="C889" s="1"/>
      <c r="D889" s="1"/>
      <c r="E889" s="1"/>
      <c r="F889" s="1"/>
      <c r="G889" s="1"/>
      <c r="H889" s="764"/>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row>
    <row r="890" spans="1:41" ht="15.75" customHeight="1" x14ac:dyDescent="0.2">
      <c r="A890" s="1"/>
      <c r="B890" s="1"/>
      <c r="C890" s="1"/>
      <c r="D890" s="1"/>
      <c r="E890" s="1"/>
      <c r="F890" s="1"/>
      <c r="G890" s="1"/>
      <c r="H890" s="764"/>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row>
    <row r="891" spans="1:41" ht="15.75" customHeight="1" x14ac:dyDescent="0.2">
      <c r="A891" s="1"/>
      <c r="B891" s="1"/>
      <c r="C891" s="1"/>
      <c r="D891" s="1"/>
      <c r="E891" s="1"/>
      <c r="F891" s="1"/>
      <c r="G891" s="1"/>
      <c r="H891" s="764"/>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row>
    <row r="892" spans="1:41" ht="15.75" customHeight="1" x14ac:dyDescent="0.2">
      <c r="A892" s="1"/>
      <c r="B892" s="1"/>
      <c r="C892" s="1"/>
      <c r="D892" s="1"/>
      <c r="E892" s="1"/>
      <c r="F892" s="1"/>
      <c r="G892" s="1"/>
      <c r="H892" s="764"/>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row>
    <row r="893" spans="1:41" ht="15.75" customHeight="1" x14ac:dyDescent="0.2">
      <c r="A893" s="1"/>
      <c r="B893" s="1"/>
      <c r="C893" s="1"/>
      <c r="D893" s="1"/>
      <c r="E893" s="1"/>
      <c r="F893" s="1"/>
      <c r="G893" s="1"/>
      <c r="H893" s="764"/>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row>
    <row r="894" spans="1:41" ht="15.75" customHeight="1" x14ac:dyDescent="0.2">
      <c r="A894" s="1"/>
      <c r="B894" s="1"/>
      <c r="C894" s="1"/>
      <c r="D894" s="1"/>
      <c r="E894" s="1"/>
      <c r="F894" s="1"/>
      <c r="G894" s="1"/>
      <c r="H894" s="764"/>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row>
    <row r="895" spans="1:41" ht="15.75" customHeight="1" x14ac:dyDescent="0.2">
      <c r="A895" s="1"/>
      <c r="B895" s="1"/>
      <c r="C895" s="1"/>
      <c r="D895" s="1"/>
      <c r="E895" s="1"/>
      <c r="F895" s="1"/>
      <c r="G895" s="1"/>
      <c r="H895" s="764"/>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row>
    <row r="896" spans="1:41" ht="15.75" customHeight="1" x14ac:dyDescent="0.2">
      <c r="A896" s="1"/>
      <c r="B896" s="1"/>
      <c r="C896" s="1"/>
      <c r="D896" s="1"/>
      <c r="E896" s="1"/>
      <c r="F896" s="1"/>
      <c r="G896" s="1"/>
      <c r="H896" s="764"/>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row>
    <row r="897" spans="1:41" ht="15.75" customHeight="1" x14ac:dyDescent="0.2">
      <c r="A897" s="1"/>
      <c r="B897" s="1"/>
      <c r="C897" s="1"/>
      <c r="D897" s="1"/>
      <c r="E897" s="1"/>
      <c r="F897" s="1"/>
      <c r="G897" s="1"/>
      <c r="H897" s="764"/>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row>
    <row r="898" spans="1:41" ht="15.75" customHeight="1" x14ac:dyDescent="0.2">
      <c r="A898" s="1"/>
      <c r="B898" s="1"/>
      <c r="C898" s="1"/>
      <c r="D898" s="1"/>
      <c r="E898" s="1"/>
      <c r="F898" s="1"/>
      <c r="G898" s="1"/>
      <c r="H898" s="764"/>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row>
    <row r="899" spans="1:41" ht="15.75" customHeight="1" x14ac:dyDescent="0.2">
      <c r="A899" s="1"/>
      <c r="B899" s="1"/>
      <c r="C899" s="1"/>
      <c r="D899" s="1"/>
      <c r="E899" s="1"/>
      <c r="F899" s="1"/>
      <c r="G899" s="1"/>
      <c r="H899" s="764"/>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row>
    <row r="900" spans="1:41" ht="15.75" customHeight="1" x14ac:dyDescent="0.2">
      <c r="A900" s="1"/>
      <c r="B900" s="1"/>
      <c r="C900" s="1"/>
      <c r="D900" s="1"/>
      <c r="E900" s="1"/>
      <c r="F900" s="1"/>
      <c r="G900" s="1"/>
      <c r="H900" s="764"/>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row>
    <row r="901" spans="1:41" ht="15.75" customHeight="1" x14ac:dyDescent="0.2">
      <c r="A901" s="1"/>
      <c r="B901" s="1"/>
      <c r="C901" s="1"/>
      <c r="D901" s="1"/>
      <c r="E901" s="1"/>
      <c r="F901" s="1"/>
      <c r="G901" s="1"/>
      <c r="H901" s="764"/>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row>
    <row r="902" spans="1:41" ht="15.75" customHeight="1" x14ac:dyDescent="0.2">
      <c r="A902" s="1"/>
      <c r="B902" s="1"/>
      <c r="C902" s="1"/>
      <c r="D902" s="1"/>
      <c r="E902" s="1"/>
      <c r="F902" s="1"/>
      <c r="G902" s="1"/>
      <c r="H902" s="764"/>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row>
    <row r="903" spans="1:41" ht="15.75" customHeight="1" x14ac:dyDescent="0.2">
      <c r="A903" s="1"/>
      <c r="B903" s="1"/>
      <c r="C903" s="1"/>
      <c r="D903" s="1"/>
      <c r="E903" s="1"/>
      <c r="F903" s="1"/>
      <c r="G903" s="1"/>
      <c r="H903" s="764"/>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row>
    <row r="904" spans="1:41" ht="15.75" customHeight="1" x14ac:dyDescent="0.2">
      <c r="A904" s="1"/>
      <c r="B904" s="1"/>
      <c r="C904" s="1"/>
      <c r="D904" s="1"/>
      <c r="E904" s="1"/>
      <c r="F904" s="1"/>
      <c r="G904" s="1"/>
      <c r="H904" s="764"/>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row>
    <row r="905" spans="1:41" ht="15.75" customHeight="1" x14ac:dyDescent="0.2">
      <c r="A905" s="1"/>
      <c r="B905" s="1"/>
      <c r="C905" s="1"/>
      <c r="D905" s="1"/>
      <c r="E905" s="1"/>
      <c r="F905" s="1"/>
      <c r="G905" s="1"/>
      <c r="H905" s="764"/>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row>
    <row r="906" spans="1:41" ht="15.75" customHeight="1" x14ac:dyDescent="0.2">
      <c r="A906" s="1"/>
      <c r="B906" s="1"/>
      <c r="C906" s="1"/>
      <c r="D906" s="1"/>
      <c r="E906" s="1"/>
      <c r="F906" s="1"/>
      <c r="G906" s="1"/>
      <c r="H906" s="764"/>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row>
    <row r="907" spans="1:41" ht="15.75" customHeight="1" x14ac:dyDescent="0.2">
      <c r="A907" s="1"/>
      <c r="B907" s="1"/>
      <c r="C907" s="1"/>
      <c r="D907" s="1"/>
      <c r="E907" s="1"/>
      <c r="F907" s="1"/>
      <c r="G907" s="1"/>
      <c r="H907" s="764"/>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row>
    <row r="908" spans="1:41" ht="15.75" customHeight="1" x14ac:dyDescent="0.2">
      <c r="A908" s="1"/>
      <c r="B908" s="1"/>
      <c r="C908" s="1"/>
      <c r="D908" s="1"/>
      <c r="E908" s="1"/>
      <c r="F908" s="1"/>
      <c r="G908" s="1"/>
      <c r="H908" s="764"/>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row>
    <row r="909" spans="1:41" ht="15.75" customHeight="1" x14ac:dyDescent="0.2">
      <c r="A909" s="1"/>
      <c r="B909" s="1"/>
      <c r="C909" s="1"/>
      <c r="D909" s="1"/>
      <c r="E909" s="1"/>
      <c r="F909" s="1"/>
      <c r="G909" s="1"/>
      <c r="H909" s="764"/>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row>
    <row r="910" spans="1:41" ht="15.75" customHeight="1" x14ac:dyDescent="0.2">
      <c r="A910" s="1"/>
      <c r="B910" s="1"/>
      <c r="C910" s="1"/>
      <c r="D910" s="1"/>
      <c r="E910" s="1"/>
      <c r="F910" s="1"/>
      <c r="G910" s="1"/>
      <c r="H910" s="764"/>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row>
    <row r="911" spans="1:41" ht="15.75" customHeight="1" x14ac:dyDescent="0.2">
      <c r="A911" s="1"/>
      <c r="B911" s="1"/>
      <c r="C911" s="1"/>
      <c r="D911" s="1"/>
      <c r="E911" s="1"/>
      <c r="F911" s="1"/>
      <c r="G911" s="1"/>
      <c r="H911" s="764"/>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row>
    <row r="912" spans="1:41" ht="15.75" customHeight="1" x14ac:dyDescent="0.2">
      <c r="A912" s="1"/>
      <c r="B912" s="1"/>
      <c r="C912" s="1"/>
      <c r="D912" s="1"/>
      <c r="E912" s="1"/>
      <c r="F912" s="1"/>
      <c r="G912" s="1"/>
      <c r="H912" s="764"/>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row>
    <row r="913" spans="1:41" ht="15.75" customHeight="1" x14ac:dyDescent="0.2">
      <c r="A913" s="1"/>
      <c r="B913" s="1"/>
      <c r="C913" s="1"/>
      <c r="D913" s="1"/>
      <c r="E913" s="1"/>
      <c r="F913" s="1"/>
      <c r="G913" s="1"/>
      <c r="H913" s="764"/>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row>
    <row r="914" spans="1:41" ht="15.75" customHeight="1" x14ac:dyDescent="0.2">
      <c r="A914" s="1"/>
      <c r="B914" s="1"/>
      <c r="C914" s="1"/>
      <c r="D914" s="1"/>
      <c r="E914" s="1"/>
      <c r="F914" s="1"/>
      <c r="G914" s="1"/>
      <c r="H914" s="764"/>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row>
    <row r="915" spans="1:41" ht="15.75" customHeight="1" x14ac:dyDescent="0.2">
      <c r="A915" s="1"/>
      <c r="B915" s="1"/>
      <c r="C915" s="1"/>
      <c r="D915" s="1"/>
      <c r="E915" s="1"/>
      <c r="F915" s="1"/>
      <c r="G915" s="1"/>
      <c r="H915" s="764"/>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row>
    <row r="916" spans="1:41" ht="15.75" customHeight="1" x14ac:dyDescent="0.2">
      <c r="A916" s="1"/>
      <c r="B916" s="1"/>
      <c r="C916" s="1"/>
      <c r="D916" s="1"/>
      <c r="E916" s="1"/>
      <c r="F916" s="1"/>
      <c r="G916" s="1"/>
      <c r="H916" s="764"/>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row>
    <row r="917" spans="1:41" ht="15.75" customHeight="1" x14ac:dyDescent="0.2">
      <c r="A917" s="1"/>
      <c r="B917" s="1"/>
      <c r="C917" s="1"/>
      <c r="D917" s="1"/>
      <c r="E917" s="1"/>
      <c r="F917" s="1"/>
      <c r="G917" s="1"/>
      <c r="H917" s="764"/>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row>
    <row r="918" spans="1:41" ht="15.75" customHeight="1" x14ac:dyDescent="0.2">
      <c r="A918" s="1"/>
      <c r="B918" s="1"/>
      <c r="C918" s="1"/>
      <c r="D918" s="1"/>
      <c r="E918" s="1"/>
      <c r="F918" s="1"/>
      <c r="G918" s="1"/>
      <c r="H918" s="764"/>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row>
    <row r="919" spans="1:41" ht="15.75" customHeight="1" x14ac:dyDescent="0.2">
      <c r="A919" s="1"/>
      <c r="B919" s="1"/>
      <c r="C919" s="1"/>
      <c r="D919" s="1"/>
      <c r="E919" s="1"/>
      <c r="F919" s="1"/>
      <c r="G919" s="1"/>
      <c r="H919" s="764"/>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row>
    <row r="920" spans="1:41" ht="15.75" customHeight="1" x14ac:dyDescent="0.2">
      <c r="A920" s="1"/>
      <c r="B920" s="1"/>
      <c r="C920" s="1"/>
      <c r="D920" s="1"/>
      <c r="E920" s="1"/>
      <c r="F920" s="1"/>
      <c r="G920" s="1"/>
      <c r="H920" s="764"/>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row>
    <row r="921" spans="1:41" ht="15.75" customHeight="1" x14ac:dyDescent="0.2">
      <c r="A921" s="1"/>
      <c r="B921" s="1"/>
      <c r="C921" s="1"/>
      <c r="D921" s="1"/>
      <c r="E921" s="1"/>
      <c r="F921" s="1"/>
      <c r="G921" s="1"/>
      <c r="H921" s="764"/>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row>
    <row r="922" spans="1:41" ht="15.75" customHeight="1" x14ac:dyDescent="0.2">
      <c r="A922" s="1"/>
      <c r="B922" s="1"/>
      <c r="C922" s="1"/>
      <c r="D922" s="1"/>
      <c r="E922" s="1"/>
      <c r="F922" s="1"/>
      <c r="G922" s="1"/>
      <c r="H922" s="764"/>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row>
    <row r="923" spans="1:41" ht="15.75" customHeight="1" x14ac:dyDescent="0.2">
      <c r="A923" s="1"/>
      <c r="B923" s="1"/>
      <c r="C923" s="1"/>
      <c r="D923" s="1"/>
      <c r="E923" s="1"/>
      <c r="F923" s="1"/>
      <c r="G923" s="1"/>
      <c r="H923" s="764"/>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row>
    <row r="924" spans="1:41" ht="15.75" customHeight="1" x14ac:dyDescent="0.2">
      <c r="A924" s="1"/>
      <c r="B924" s="1"/>
      <c r="C924" s="1"/>
      <c r="D924" s="1"/>
      <c r="E924" s="1"/>
      <c r="F924" s="1"/>
      <c r="G924" s="1"/>
      <c r="H924" s="764"/>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row>
    <row r="925" spans="1:41" ht="15.75" customHeight="1" x14ac:dyDescent="0.2">
      <c r="A925" s="1"/>
      <c r="B925" s="1"/>
      <c r="C925" s="1"/>
      <c r="D925" s="1"/>
      <c r="E925" s="1"/>
      <c r="F925" s="1"/>
      <c r="G925" s="1"/>
      <c r="H925" s="764"/>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row>
    <row r="926" spans="1:41" ht="15.75" customHeight="1" x14ac:dyDescent="0.2">
      <c r="A926" s="1"/>
      <c r="B926" s="1"/>
      <c r="C926" s="1"/>
      <c r="D926" s="1"/>
      <c r="E926" s="1"/>
      <c r="F926" s="1"/>
      <c r="G926" s="1"/>
      <c r="H926" s="764"/>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row>
    <row r="927" spans="1:41" ht="15.75" customHeight="1" x14ac:dyDescent="0.2">
      <c r="A927" s="1"/>
      <c r="B927" s="1"/>
      <c r="C927" s="1"/>
      <c r="D927" s="1"/>
      <c r="E927" s="1"/>
      <c r="F927" s="1"/>
      <c r="G927" s="1"/>
      <c r="H927" s="764"/>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row>
    <row r="928" spans="1:41" ht="15.75" customHeight="1" x14ac:dyDescent="0.2">
      <c r="A928" s="1"/>
      <c r="B928" s="1"/>
      <c r="C928" s="1"/>
      <c r="D928" s="1"/>
      <c r="E928" s="1"/>
      <c r="F928" s="1"/>
      <c r="G928" s="1"/>
      <c r="H928" s="764"/>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row>
    <row r="929" spans="1:41" ht="15.75" customHeight="1" x14ac:dyDescent="0.2">
      <c r="A929" s="1"/>
      <c r="B929" s="1"/>
      <c r="C929" s="1"/>
      <c r="D929" s="1"/>
      <c r="E929" s="1"/>
      <c r="F929" s="1"/>
      <c r="G929" s="1"/>
      <c r="H929" s="764"/>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row>
    <row r="930" spans="1:41" ht="15.75" customHeight="1" x14ac:dyDescent="0.2">
      <c r="A930" s="1"/>
      <c r="B930" s="1"/>
      <c r="C930" s="1"/>
      <c r="D930" s="1"/>
      <c r="E930" s="1"/>
      <c r="F930" s="1"/>
      <c r="G930" s="1"/>
      <c r="H930" s="764"/>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row>
    <row r="931" spans="1:41" ht="15.75" customHeight="1" x14ac:dyDescent="0.2">
      <c r="A931" s="1"/>
      <c r="B931" s="1"/>
      <c r="C931" s="1"/>
      <c r="D931" s="1"/>
      <c r="E931" s="1"/>
      <c r="F931" s="1"/>
      <c r="G931" s="1"/>
      <c r="H931" s="764"/>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row>
    <row r="932" spans="1:41" ht="15.75" customHeight="1" x14ac:dyDescent="0.2">
      <c r="A932" s="1"/>
      <c r="B932" s="1"/>
      <c r="C932" s="1"/>
      <c r="D932" s="1"/>
      <c r="E932" s="1"/>
      <c r="F932" s="1"/>
      <c r="G932" s="1"/>
      <c r="H932" s="764"/>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row>
    <row r="933" spans="1:41" ht="15.75" customHeight="1" x14ac:dyDescent="0.2">
      <c r="A933" s="1"/>
      <c r="B933" s="1"/>
      <c r="C933" s="1"/>
      <c r="D933" s="1"/>
      <c r="E933" s="1"/>
      <c r="F933" s="1"/>
      <c r="G933" s="1"/>
      <c r="H933" s="764"/>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row>
    <row r="934" spans="1:41" ht="15.75" customHeight="1" x14ac:dyDescent="0.2">
      <c r="A934" s="1"/>
      <c r="B934" s="1"/>
      <c r="C934" s="1"/>
      <c r="D934" s="1"/>
      <c r="E934" s="1"/>
      <c r="F934" s="1"/>
      <c r="G934" s="1"/>
      <c r="H934" s="764"/>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row>
    <row r="935" spans="1:41" ht="15.75" customHeight="1" x14ac:dyDescent="0.2">
      <c r="A935" s="1"/>
      <c r="B935" s="1"/>
      <c r="C935" s="1"/>
      <c r="D935" s="1"/>
      <c r="E935" s="1"/>
      <c r="F935" s="1"/>
      <c r="G935" s="1"/>
      <c r="H935" s="764"/>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row>
    <row r="936" spans="1:41" ht="15.75" customHeight="1" x14ac:dyDescent="0.2">
      <c r="A936" s="1"/>
      <c r="B936" s="1"/>
      <c r="C936" s="1"/>
      <c r="D936" s="1"/>
      <c r="E936" s="1"/>
      <c r="F936" s="1"/>
      <c r="G936" s="1"/>
      <c r="H936" s="764"/>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row>
    <row r="937" spans="1:41" ht="15.75" customHeight="1" x14ac:dyDescent="0.2">
      <c r="A937" s="1"/>
      <c r="B937" s="1"/>
      <c r="C937" s="1"/>
      <c r="D937" s="1"/>
      <c r="E937" s="1"/>
      <c r="F937" s="1"/>
      <c r="G937" s="1"/>
      <c r="H937" s="764"/>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row>
    <row r="938" spans="1:41" ht="15.75" customHeight="1" x14ac:dyDescent="0.2">
      <c r="A938" s="1"/>
      <c r="B938" s="1"/>
      <c r="C938" s="1"/>
      <c r="D938" s="1"/>
      <c r="E938" s="1"/>
      <c r="F938" s="1"/>
      <c r="G938" s="1"/>
      <c r="H938" s="764"/>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row>
    <row r="939" spans="1:41" ht="15.75" customHeight="1" x14ac:dyDescent="0.2">
      <c r="A939" s="1"/>
      <c r="B939" s="1"/>
      <c r="C939" s="1"/>
      <c r="D939" s="1"/>
      <c r="E939" s="1"/>
      <c r="F939" s="1"/>
      <c r="G939" s="1"/>
      <c r="H939" s="764"/>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row>
    <row r="940" spans="1:41" ht="15.75" customHeight="1" x14ac:dyDescent="0.2">
      <c r="A940" s="1"/>
      <c r="B940" s="1"/>
      <c r="C940" s="1"/>
      <c r="D940" s="1"/>
      <c r="E940" s="1"/>
      <c r="F940" s="1"/>
      <c r="G940" s="1"/>
      <c r="H940" s="764"/>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row>
    <row r="941" spans="1:41" ht="15.75" customHeight="1" x14ac:dyDescent="0.2">
      <c r="A941" s="1"/>
      <c r="B941" s="1"/>
      <c r="C941" s="1"/>
      <c r="D941" s="1"/>
      <c r="E941" s="1"/>
      <c r="F941" s="1"/>
      <c r="G941" s="1"/>
      <c r="H941" s="764"/>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row>
    <row r="942" spans="1:41" ht="15.75" customHeight="1" x14ac:dyDescent="0.2">
      <c r="A942" s="1"/>
      <c r="B942" s="1"/>
      <c r="C942" s="1"/>
      <c r="D942" s="1"/>
      <c r="E942" s="1"/>
      <c r="F942" s="1"/>
      <c r="G942" s="1"/>
      <c r="H942" s="764"/>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row>
    <row r="943" spans="1:41" ht="15.75" customHeight="1" x14ac:dyDescent="0.2">
      <c r="A943" s="1"/>
      <c r="B943" s="1"/>
      <c r="C943" s="1"/>
      <c r="D943" s="1"/>
      <c r="E943" s="1"/>
      <c r="F943" s="1"/>
      <c r="G943" s="1"/>
      <c r="H943" s="764"/>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row>
    <row r="944" spans="1:41" ht="15.75" customHeight="1" x14ac:dyDescent="0.2">
      <c r="A944" s="1"/>
      <c r="B944" s="1"/>
      <c r="C944" s="1"/>
      <c r="D944" s="1"/>
      <c r="E944" s="1"/>
      <c r="F944" s="1"/>
      <c r="G944" s="1"/>
      <c r="H944" s="764"/>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row>
    <row r="945" spans="1:41" ht="15.75" customHeight="1" x14ac:dyDescent="0.2">
      <c r="A945" s="1"/>
      <c r="B945" s="1"/>
      <c r="C945" s="1"/>
      <c r="D945" s="1"/>
      <c r="E945" s="1"/>
      <c r="F945" s="1"/>
      <c r="G945" s="1"/>
      <c r="H945" s="764"/>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row>
    <row r="946" spans="1:41" ht="15.75" customHeight="1" x14ac:dyDescent="0.2">
      <c r="A946" s="1"/>
      <c r="B946" s="1"/>
      <c r="C946" s="1"/>
      <c r="D946" s="1"/>
      <c r="E946" s="1"/>
      <c r="F946" s="1"/>
      <c r="G946" s="1"/>
      <c r="H946" s="764"/>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row>
    <row r="947" spans="1:41" ht="15.75" customHeight="1" x14ac:dyDescent="0.2">
      <c r="A947" s="1"/>
      <c r="B947" s="1"/>
      <c r="C947" s="1"/>
      <c r="D947" s="1"/>
      <c r="E947" s="1"/>
      <c r="F947" s="1"/>
      <c r="G947" s="1"/>
      <c r="H947" s="764"/>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row>
    <row r="948" spans="1:41" ht="15.75" customHeight="1" x14ac:dyDescent="0.2">
      <c r="A948" s="1"/>
      <c r="B948" s="1"/>
      <c r="C948" s="1"/>
      <c r="D948" s="1"/>
      <c r="E948" s="1"/>
      <c r="F948" s="1"/>
      <c r="G948" s="1"/>
      <c r="H948" s="764"/>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row>
    <row r="949" spans="1:41" ht="15.75" customHeight="1" x14ac:dyDescent="0.2">
      <c r="A949" s="1"/>
      <c r="B949" s="1"/>
      <c r="C949" s="1"/>
      <c r="D949" s="1"/>
      <c r="E949" s="1"/>
      <c r="F949" s="1"/>
      <c r="G949" s="1"/>
      <c r="H949" s="764"/>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row>
    <row r="950" spans="1:41" ht="15.75" customHeight="1" x14ac:dyDescent="0.2">
      <c r="A950" s="1"/>
      <c r="B950" s="1"/>
      <c r="C950" s="1"/>
      <c r="D950" s="1"/>
      <c r="E950" s="1"/>
      <c r="F950" s="1"/>
      <c r="G950" s="1"/>
      <c r="H950" s="764"/>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row>
    <row r="951" spans="1:41" ht="15.75" customHeight="1" x14ac:dyDescent="0.2">
      <c r="A951" s="1"/>
      <c r="B951" s="1"/>
      <c r="C951" s="1"/>
      <c r="D951" s="1"/>
      <c r="E951" s="1"/>
      <c r="F951" s="1"/>
      <c r="G951" s="1"/>
      <c r="H951" s="764"/>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row>
    <row r="952" spans="1:41" ht="15.75" customHeight="1" x14ac:dyDescent="0.2">
      <c r="A952" s="1"/>
      <c r="B952" s="1"/>
      <c r="C952" s="1"/>
      <c r="D952" s="1"/>
      <c r="E952" s="1"/>
      <c r="F952" s="1"/>
      <c r="G952" s="1"/>
      <c r="H952" s="764"/>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row>
    <row r="953" spans="1:41" ht="15.75" customHeight="1" x14ac:dyDescent="0.2">
      <c r="A953" s="1"/>
      <c r="B953" s="1"/>
      <c r="C953" s="1"/>
      <c r="D953" s="1"/>
      <c r="E953" s="1"/>
      <c r="F953" s="1"/>
      <c r="G953" s="1"/>
      <c r="H953" s="764"/>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row>
    <row r="954" spans="1:41" ht="15.75" customHeight="1" x14ac:dyDescent="0.2">
      <c r="A954" s="1"/>
      <c r="B954" s="1"/>
      <c r="C954" s="1"/>
      <c r="D954" s="1"/>
      <c r="E954" s="1"/>
      <c r="F954" s="1"/>
      <c r="G954" s="1"/>
      <c r="H954" s="764"/>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row>
    <row r="955" spans="1:41" ht="15.75" customHeight="1" x14ac:dyDescent="0.2">
      <c r="A955" s="1"/>
      <c r="B955" s="1"/>
      <c r="C955" s="1"/>
      <c r="D955" s="1"/>
      <c r="E955" s="1"/>
      <c r="F955" s="1"/>
      <c r="G955" s="1"/>
      <c r="H955" s="764"/>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row>
    <row r="956" spans="1:41" ht="15.75" customHeight="1" x14ac:dyDescent="0.2">
      <c r="A956" s="1"/>
      <c r="B956" s="1"/>
      <c r="C956" s="1"/>
      <c r="D956" s="1"/>
      <c r="E956" s="1"/>
      <c r="F956" s="1"/>
      <c r="G956" s="1"/>
      <c r="H956" s="764"/>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row>
    <row r="957" spans="1:41" ht="15.75" customHeight="1" x14ac:dyDescent="0.2">
      <c r="A957" s="1"/>
      <c r="B957" s="1"/>
      <c r="C957" s="1"/>
      <c r="D957" s="1"/>
      <c r="E957" s="1"/>
      <c r="F957" s="1"/>
      <c r="G957" s="1"/>
      <c r="H957" s="764"/>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row>
    <row r="958" spans="1:41" ht="15.75" customHeight="1" x14ac:dyDescent="0.2">
      <c r="A958" s="1"/>
      <c r="B958" s="1"/>
      <c r="C958" s="1"/>
      <c r="D958" s="1"/>
      <c r="E958" s="1"/>
      <c r="F958" s="1"/>
      <c r="G958" s="1"/>
      <c r="H958" s="764"/>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row>
    <row r="959" spans="1:41" ht="15.75" customHeight="1" x14ac:dyDescent="0.2">
      <c r="A959" s="1"/>
      <c r="B959" s="1"/>
      <c r="C959" s="1"/>
      <c r="D959" s="1"/>
      <c r="E959" s="1"/>
      <c r="F959" s="1"/>
      <c r="G959" s="1"/>
      <c r="H959" s="764"/>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row>
    <row r="960" spans="1:41" ht="15.75" customHeight="1" x14ac:dyDescent="0.2">
      <c r="A960" s="1"/>
      <c r="B960" s="1"/>
      <c r="C960" s="1"/>
      <c r="D960" s="1"/>
      <c r="E960" s="1"/>
      <c r="F960" s="1"/>
      <c r="G960" s="1"/>
      <c r="H960" s="764"/>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row>
    <row r="961" spans="1:41" ht="15.75" customHeight="1" x14ac:dyDescent="0.2">
      <c r="A961" s="1"/>
      <c r="B961" s="1"/>
      <c r="C961" s="1"/>
      <c r="D961" s="1"/>
      <c r="E961" s="1"/>
      <c r="F961" s="1"/>
      <c r="G961" s="1"/>
      <c r="H961" s="764"/>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row>
    <row r="962" spans="1:41" ht="15.75" customHeight="1" x14ac:dyDescent="0.2">
      <c r="A962" s="1"/>
      <c r="B962" s="1"/>
      <c r="C962" s="1"/>
      <c r="D962" s="1"/>
      <c r="E962" s="1"/>
      <c r="F962" s="1"/>
      <c r="G962" s="1"/>
      <c r="H962" s="764"/>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row>
    <row r="963" spans="1:41" ht="15.75" customHeight="1" x14ac:dyDescent="0.2">
      <c r="A963" s="1"/>
      <c r="B963" s="1"/>
      <c r="C963" s="1"/>
      <c r="D963" s="1"/>
      <c r="E963" s="1"/>
      <c r="F963" s="1"/>
      <c r="G963" s="1"/>
      <c r="H963" s="764"/>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row>
    <row r="964" spans="1:41" ht="15.75" customHeight="1" x14ac:dyDescent="0.2">
      <c r="A964" s="1"/>
      <c r="B964" s="1"/>
      <c r="C964" s="1"/>
      <c r="D964" s="1"/>
      <c r="E964" s="1"/>
      <c r="F964" s="1"/>
      <c r="G964" s="1"/>
      <c r="H964" s="764"/>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row>
    <row r="965" spans="1:41" ht="15.75" customHeight="1" x14ac:dyDescent="0.2">
      <c r="A965" s="1"/>
      <c r="B965" s="1"/>
      <c r="C965" s="1"/>
      <c r="D965" s="1"/>
      <c r="E965" s="1"/>
      <c r="F965" s="1"/>
      <c r="G965" s="1"/>
      <c r="H965" s="764"/>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row>
    <row r="966" spans="1:41" ht="15.75" customHeight="1" x14ac:dyDescent="0.2">
      <c r="A966" s="1"/>
      <c r="B966" s="1"/>
      <c r="C966" s="1"/>
      <c r="D966" s="1"/>
      <c r="E966" s="1"/>
      <c r="F966" s="1"/>
      <c r="G966" s="1"/>
      <c r="H966" s="764"/>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row>
    <row r="967" spans="1:41" ht="15.75" customHeight="1" x14ac:dyDescent="0.2">
      <c r="A967" s="1"/>
      <c r="B967" s="1"/>
      <c r="C967" s="1"/>
      <c r="D967" s="1"/>
      <c r="E967" s="1"/>
      <c r="F967" s="1"/>
      <c r="G967" s="1"/>
      <c r="H967" s="764"/>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row>
    <row r="968" spans="1:41" ht="15.75" customHeight="1" x14ac:dyDescent="0.2">
      <c r="A968" s="1"/>
      <c r="B968" s="1"/>
      <c r="C968" s="1"/>
      <c r="D968" s="1"/>
      <c r="E968" s="1"/>
      <c r="F968" s="1"/>
      <c r="G968" s="1"/>
      <c r="H968" s="764"/>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row>
    <row r="969" spans="1:41" ht="15.75" customHeight="1" x14ac:dyDescent="0.2">
      <c r="A969" s="1"/>
      <c r="B969" s="1"/>
      <c r="C969" s="1"/>
      <c r="D969" s="1"/>
      <c r="E969" s="1"/>
      <c r="F969" s="1"/>
      <c r="G969" s="1"/>
      <c r="H969" s="764"/>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row>
    <row r="970" spans="1:41" ht="15.75" customHeight="1" x14ac:dyDescent="0.2">
      <c r="A970" s="1"/>
      <c r="B970" s="1"/>
      <c r="C970" s="1"/>
      <c r="D970" s="1"/>
      <c r="E970" s="1"/>
      <c r="F970" s="1"/>
      <c r="G970" s="1"/>
      <c r="H970" s="764"/>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row>
    <row r="971" spans="1:41" ht="15.75" customHeight="1" x14ac:dyDescent="0.2">
      <c r="A971" s="1"/>
      <c r="B971" s="1"/>
      <c r="C971" s="1"/>
      <c r="D971" s="1"/>
      <c r="E971" s="1"/>
      <c r="F971" s="1"/>
      <c r="G971" s="1"/>
      <c r="H971" s="764"/>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row>
    <row r="972" spans="1:41" ht="15.75" customHeight="1" x14ac:dyDescent="0.2">
      <c r="A972" s="1"/>
      <c r="B972" s="1"/>
      <c r="C972" s="1"/>
      <c r="D972" s="1"/>
      <c r="E972" s="1"/>
      <c r="F972" s="1"/>
      <c r="G972" s="1"/>
      <c r="H972" s="764"/>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row>
    <row r="973" spans="1:41" ht="15.75" customHeight="1" x14ac:dyDescent="0.2">
      <c r="A973" s="1"/>
      <c r="B973" s="1"/>
      <c r="C973" s="1"/>
      <c r="D973" s="1"/>
      <c r="E973" s="1"/>
      <c r="F973" s="1"/>
      <c r="G973" s="1"/>
      <c r="H973" s="764"/>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row>
    <row r="974" spans="1:41" ht="15.75" customHeight="1" x14ac:dyDescent="0.2">
      <c r="A974" s="1"/>
      <c r="B974" s="1"/>
      <c r="C974" s="1"/>
      <c r="D974" s="1"/>
      <c r="E974" s="1"/>
      <c r="F974" s="1"/>
      <c r="G974" s="1"/>
      <c r="H974" s="764"/>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row>
    <row r="975" spans="1:41" ht="15.75" customHeight="1" x14ac:dyDescent="0.2">
      <c r="A975" s="1"/>
      <c r="B975" s="1"/>
      <c r="C975" s="1"/>
      <c r="D975" s="1"/>
      <c r="E975" s="1"/>
      <c r="F975" s="1"/>
      <c r="G975" s="1"/>
      <c r="H975" s="764"/>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row>
    <row r="976" spans="1:41" ht="15.75" customHeight="1" x14ac:dyDescent="0.2">
      <c r="A976" s="1"/>
      <c r="B976" s="1"/>
      <c r="C976" s="1"/>
      <c r="D976" s="1"/>
      <c r="E976" s="1"/>
      <c r="F976" s="1"/>
      <c r="G976" s="1"/>
      <c r="H976" s="764"/>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row>
    <row r="977" spans="1:41" ht="15.75" customHeight="1" x14ac:dyDescent="0.2">
      <c r="A977" s="1"/>
      <c r="B977" s="1"/>
      <c r="C977" s="1"/>
      <c r="D977" s="1"/>
      <c r="E977" s="1"/>
      <c r="F977" s="1"/>
      <c r="G977" s="1"/>
      <c r="H977" s="764"/>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row>
    <row r="978" spans="1:41" ht="15.75" customHeight="1" x14ac:dyDescent="0.2">
      <c r="A978" s="1"/>
      <c r="B978" s="1"/>
      <c r="C978" s="1"/>
      <c r="D978" s="1"/>
      <c r="E978" s="1"/>
      <c r="F978" s="1"/>
      <c r="G978" s="1"/>
      <c r="H978" s="764"/>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row>
    <row r="979" spans="1:41" ht="15.75" customHeight="1" x14ac:dyDescent="0.2">
      <c r="A979" s="1"/>
      <c r="B979" s="1"/>
      <c r="C979" s="1"/>
      <c r="D979" s="1"/>
      <c r="E979" s="1"/>
      <c r="F979" s="1"/>
      <c r="G979" s="1"/>
      <c r="H979" s="764"/>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row>
    <row r="980" spans="1:41" ht="15.75" customHeight="1" x14ac:dyDescent="0.2">
      <c r="A980" s="1"/>
      <c r="B980" s="1"/>
      <c r="C980" s="1"/>
      <c r="D980" s="1"/>
      <c r="E980" s="1"/>
      <c r="F980" s="1"/>
      <c r="G980" s="1"/>
      <c r="H980" s="764"/>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row>
    <row r="981" spans="1:41" ht="15.75" customHeight="1" x14ac:dyDescent="0.2">
      <c r="A981" s="1"/>
      <c r="B981" s="1"/>
      <c r="C981" s="1"/>
      <c r="D981" s="1"/>
      <c r="E981" s="1"/>
      <c r="F981" s="1"/>
      <c r="G981" s="1"/>
      <c r="H981" s="764"/>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row>
    <row r="982" spans="1:41" ht="15.75" customHeight="1" x14ac:dyDescent="0.2">
      <c r="A982" s="1"/>
      <c r="B982" s="1"/>
      <c r="C982" s="1"/>
      <c r="D982" s="1"/>
      <c r="E982" s="1"/>
      <c r="F982" s="1"/>
      <c r="G982" s="1"/>
      <c r="H982" s="764"/>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row>
    <row r="983" spans="1:41" ht="15.75" customHeight="1" x14ac:dyDescent="0.2">
      <c r="A983" s="1"/>
      <c r="B983" s="1"/>
      <c r="C983" s="1"/>
      <c r="D983" s="1"/>
      <c r="E983" s="1"/>
      <c r="F983" s="1"/>
      <c r="G983" s="1"/>
      <c r="H983" s="764"/>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row>
    <row r="984" spans="1:41" ht="15.75" customHeight="1" x14ac:dyDescent="0.2">
      <c r="A984" s="1"/>
      <c r="B984" s="1"/>
      <c r="C984" s="1"/>
      <c r="D984" s="1"/>
      <c r="E984" s="1"/>
      <c r="F984" s="1"/>
      <c r="G984" s="1"/>
      <c r="H984" s="764"/>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row>
    <row r="985" spans="1:41" ht="15.75" customHeight="1" x14ac:dyDescent="0.2">
      <c r="A985" s="1"/>
      <c r="B985" s="1"/>
      <c r="C985" s="1"/>
      <c r="D985" s="1"/>
      <c r="E985" s="1"/>
      <c r="F985" s="1"/>
      <c r="G985" s="1"/>
      <c r="H985" s="764"/>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row>
    <row r="986" spans="1:41" ht="15.75" customHeight="1" x14ac:dyDescent="0.2">
      <c r="A986" s="1"/>
      <c r="B986" s="1"/>
      <c r="C986" s="1"/>
      <c r="D986" s="1"/>
      <c r="E986" s="1"/>
      <c r="F986" s="1"/>
      <c r="G986" s="1"/>
      <c r="H986" s="764"/>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row>
    <row r="987" spans="1:41" ht="15.75" customHeight="1" x14ac:dyDescent="0.2">
      <c r="A987" s="1"/>
      <c r="B987" s="1"/>
      <c r="C987" s="1"/>
      <c r="D987" s="1"/>
      <c r="E987" s="1"/>
      <c r="F987" s="1"/>
      <c r="G987" s="1"/>
      <c r="H987" s="764"/>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row>
    <row r="988" spans="1:41" ht="15.75" customHeight="1" x14ac:dyDescent="0.2">
      <c r="A988" s="1"/>
      <c r="B988" s="1"/>
      <c r="C988" s="1"/>
      <c r="D988" s="1"/>
      <c r="E988" s="1"/>
      <c r="F988" s="1"/>
      <c r="G988" s="1"/>
      <c r="H988" s="764"/>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row>
    <row r="989" spans="1:41" ht="15.75" customHeight="1" x14ac:dyDescent="0.2">
      <c r="A989" s="1"/>
      <c r="B989" s="1"/>
      <c r="C989" s="1"/>
      <c r="D989" s="1"/>
      <c r="E989" s="1"/>
      <c r="F989" s="1"/>
      <c r="G989" s="1"/>
      <c r="H989" s="764"/>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row>
    <row r="990" spans="1:41" ht="15.75" customHeight="1" x14ac:dyDescent="0.2">
      <c r="A990" s="1"/>
      <c r="B990" s="1"/>
      <c r="C990" s="1"/>
      <c r="D990" s="1"/>
      <c r="E990" s="1"/>
      <c r="F990" s="1"/>
      <c r="G990" s="1"/>
      <c r="H990" s="764"/>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row>
    <row r="991" spans="1:41" ht="15.75" customHeight="1" x14ac:dyDescent="0.2">
      <c r="A991" s="1"/>
      <c r="B991" s="1"/>
      <c r="C991" s="1"/>
      <c r="D991" s="1"/>
      <c r="E991" s="1"/>
      <c r="F991" s="1"/>
      <c r="G991" s="1"/>
      <c r="H991" s="764"/>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row>
    <row r="992" spans="1:41" ht="15.75" customHeight="1" x14ac:dyDescent="0.2">
      <c r="A992" s="1"/>
      <c r="B992" s="1"/>
      <c r="C992" s="1"/>
      <c r="D992" s="1"/>
      <c r="E992" s="1"/>
      <c r="F992" s="1"/>
      <c r="G992" s="1"/>
      <c r="H992" s="764"/>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row>
    <row r="993" spans="1:41" ht="15.75" customHeight="1" x14ac:dyDescent="0.2">
      <c r="A993" s="1"/>
      <c r="B993" s="1"/>
      <c r="C993" s="1"/>
      <c r="D993" s="1"/>
      <c r="E993" s="1"/>
      <c r="F993" s="1"/>
      <c r="G993" s="1"/>
      <c r="H993" s="764"/>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row>
    <row r="994" spans="1:41" ht="15.75" customHeight="1" x14ac:dyDescent="0.2">
      <c r="A994" s="1"/>
      <c r="B994" s="1"/>
      <c r="C994" s="1"/>
      <c r="D994" s="1"/>
      <c r="E994" s="1"/>
      <c r="F994" s="1"/>
      <c r="G994" s="1"/>
      <c r="H994" s="764"/>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row>
    <row r="995" spans="1:41" ht="15.75" customHeight="1" x14ac:dyDescent="0.2">
      <c r="A995" s="1"/>
      <c r="B995" s="1"/>
      <c r="C995" s="1"/>
      <c r="D995" s="1"/>
      <c r="E995" s="1"/>
      <c r="F995" s="1"/>
      <c r="G995" s="1"/>
      <c r="H995" s="764"/>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row>
    <row r="996" spans="1:41" ht="15.75" customHeight="1" x14ac:dyDescent="0.2">
      <c r="A996" s="1"/>
      <c r="B996" s="1"/>
      <c r="C996" s="1"/>
      <c r="D996" s="1"/>
      <c r="E996" s="1"/>
      <c r="F996" s="1"/>
      <c r="G996" s="1"/>
      <c r="H996" s="764"/>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row>
    <row r="997" spans="1:41" ht="15.75" customHeight="1" x14ac:dyDescent="0.2">
      <c r="A997" s="1"/>
      <c r="B997" s="1"/>
      <c r="C997" s="1"/>
      <c r="D997" s="1"/>
      <c r="E997" s="1"/>
      <c r="F997" s="1"/>
      <c r="G997" s="1"/>
      <c r="H997" s="764"/>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row>
    <row r="998" spans="1:41" ht="15.75" customHeight="1" x14ac:dyDescent="0.2">
      <c r="A998" s="1"/>
      <c r="B998" s="1"/>
      <c r="C998" s="1"/>
      <c r="D998" s="1"/>
      <c r="E998" s="1"/>
      <c r="F998" s="1"/>
      <c r="G998" s="1"/>
      <c r="H998" s="764"/>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row>
    <row r="999" spans="1:41" ht="15.75" customHeight="1" x14ac:dyDescent="0.2">
      <c r="A999" s="1"/>
      <c r="B999" s="1"/>
      <c r="C999" s="1"/>
      <c r="D999" s="1"/>
      <c r="E999" s="1"/>
      <c r="F999" s="1"/>
      <c r="G999" s="1"/>
      <c r="H999" s="764"/>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row>
    <row r="1000" spans="1:41" ht="15.75" customHeight="1" x14ac:dyDescent="0.2">
      <c r="A1000" s="1"/>
      <c r="B1000" s="1"/>
      <c r="C1000" s="1"/>
      <c r="D1000" s="1"/>
      <c r="E1000" s="1"/>
      <c r="F1000" s="1"/>
      <c r="G1000" s="1"/>
      <c r="H1000" s="764"/>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row>
    <row r="1001" spans="1:41" ht="15.75" customHeight="1" x14ac:dyDescent="0.2">
      <c r="A1001" s="1"/>
      <c r="B1001" s="1"/>
      <c r="C1001" s="1"/>
      <c r="D1001" s="1"/>
      <c r="E1001" s="1"/>
      <c r="F1001" s="1"/>
      <c r="G1001" s="1"/>
      <c r="H1001" s="764"/>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row>
    <row r="1002" spans="1:41" ht="15.75" customHeight="1" x14ac:dyDescent="0.2">
      <c r="A1002" s="1"/>
      <c r="B1002" s="1"/>
      <c r="C1002" s="1"/>
      <c r="D1002" s="1"/>
      <c r="E1002" s="1"/>
      <c r="F1002" s="1"/>
      <c r="G1002" s="1"/>
      <c r="H1002" s="764"/>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row>
  </sheetData>
  <autoFilter ref="E13:E136"/>
  <mergeCells count="8">
    <mergeCell ref="B140:G140"/>
    <mergeCell ref="I140:M140"/>
    <mergeCell ref="P140:S140"/>
    <mergeCell ref="A7:S7"/>
    <mergeCell ref="A8:S8"/>
    <mergeCell ref="A9:S9"/>
    <mergeCell ref="A10:S10"/>
    <mergeCell ref="A11:S11"/>
  </mergeCells>
  <pageMargins left="0.7" right="0.7" top="0.75" bottom="0.75" header="0" footer="0"/>
  <pageSetup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C1000"/>
  <sheetViews>
    <sheetView topLeftCell="A25" workbookViewId="0">
      <selection activeCell="D37" sqref="D37"/>
    </sheetView>
  </sheetViews>
  <sheetFormatPr baseColWidth="10" defaultColWidth="14.42578125" defaultRowHeight="15" customHeight="1" x14ac:dyDescent="0.2"/>
  <cols>
    <col min="1" max="1" width="4.28515625" customWidth="1"/>
    <col min="2" max="2" width="13.85546875" customWidth="1"/>
    <col min="3" max="4" width="9.7109375" customWidth="1"/>
    <col min="5" max="5" width="15.5703125" customWidth="1"/>
    <col min="6" max="6" width="16.28515625" customWidth="1"/>
    <col min="7" max="7" width="14.140625" customWidth="1"/>
    <col min="8" max="8" width="45.7109375" customWidth="1"/>
    <col min="9" max="9" width="18.42578125" customWidth="1"/>
    <col min="10" max="10" width="19.140625" customWidth="1"/>
    <col min="11" max="11" width="28" customWidth="1"/>
    <col min="12" max="12" width="23.7109375" customWidth="1"/>
    <col min="13" max="13" width="7.85546875" customWidth="1"/>
    <col min="14" max="14" width="17.140625" customWidth="1"/>
    <col min="15" max="15" width="17" customWidth="1"/>
    <col min="16" max="16" width="8.7109375" customWidth="1"/>
    <col min="17" max="17" width="9.140625" customWidth="1"/>
    <col min="18" max="18" width="17.28515625" customWidth="1"/>
    <col min="19" max="19" width="15.140625" customWidth="1"/>
    <col min="20" max="20" width="16.7109375" hidden="1" customWidth="1"/>
    <col min="21" max="21" width="10.85546875" hidden="1" customWidth="1"/>
    <col min="22" max="22" width="33" hidden="1" customWidth="1"/>
    <col min="23" max="23" width="13" customWidth="1"/>
    <col min="24" max="29" width="9.140625" customWidth="1"/>
  </cols>
  <sheetData>
    <row r="1" spans="1:19" ht="12.75" customHeight="1" x14ac:dyDescent="0.2">
      <c r="H1" s="3"/>
      <c r="M1" s="4"/>
    </row>
    <row r="2" spans="1:19" ht="12.75" customHeight="1" x14ac:dyDescent="0.2">
      <c r="F2" s="2"/>
      <c r="G2" s="2"/>
      <c r="H2" s="3"/>
      <c r="I2" s="2"/>
      <c r="M2" s="4"/>
    </row>
    <row r="3" spans="1:19" ht="12.75" customHeight="1" x14ac:dyDescent="0.2">
      <c r="F3" s="2"/>
      <c r="G3" s="2"/>
      <c r="H3" s="3"/>
      <c r="I3" s="2"/>
      <c r="M3" s="4"/>
    </row>
    <row r="4" spans="1:19" ht="12.75" customHeight="1" x14ac:dyDescent="0.2">
      <c r="F4" s="2"/>
      <c r="G4" s="2"/>
      <c r="H4" s="3"/>
      <c r="I4" s="2"/>
      <c r="M4" s="4"/>
    </row>
    <row r="5" spans="1:19" ht="12.75" customHeight="1" x14ac:dyDescent="0.2">
      <c r="F5" s="2"/>
      <c r="G5" s="2"/>
      <c r="H5" s="3"/>
      <c r="I5" s="2"/>
      <c r="M5" s="4"/>
    </row>
    <row r="6" spans="1:19" ht="12.75" customHeight="1" x14ac:dyDescent="0.2">
      <c r="F6" s="2"/>
      <c r="G6" s="2"/>
      <c r="H6" s="3"/>
      <c r="I6" s="2"/>
      <c r="M6" s="4"/>
    </row>
    <row r="7" spans="1:19" ht="12.75" customHeight="1" x14ac:dyDescent="0.2">
      <c r="F7" s="2"/>
      <c r="G7" s="2"/>
      <c r="H7" s="3"/>
      <c r="I7" s="2"/>
      <c r="M7" s="4"/>
    </row>
    <row r="8" spans="1:19" ht="12.75" customHeight="1" x14ac:dyDescent="0.2">
      <c r="F8" s="2"/>
      <c r="G8" s="2"/>
      <c r="H8" s="3"/>
      <c r="I8" s="2"/>
      <c r="M8" s="4"/>
    </row>
    <row r="9" spans="1:19" ht="12.75" customHeight="1" x14ac:dyDescent="0.2">
      <c r="F9" s="2"/>
      <c r="G9" s="2"/>
      <c r="H9" s="3"/>
      <c r="I9" s="2"/>
      <c r="M9" s="4"/>
    </row>
    <row r="10" spans="1:19" ht="12.75" customHeight="1" x14ac:dyDescent="0.2">
      <c r="F10" s="2"/>
      <c r="G10" s="2"/>
      <c r="H10" s="3"/>
      <c r="I10" s="2"/>
      <c r="M10" s="4"/>
    </row>
    <row r="11" spans="1:19" ht="12.75" customHeight="1" x14ac:dyDescent="0.2">
      <c r="F11" s="2"/>
      <c r="G11" s="2"/>
      <c r="H11" s="3"/>
      <c r="I11" s="2"/>
      <c r="M11" s="4"/>
    </row>
    <row r="12" spans="1:19" ht="12.75" customHeight="1" x14ac:dyDescent="0.2">
      <c r="A12" s="1753" t="s">
        <v>0</v>
      </c>
      <c r="B12" s="1746"/>
      <c r="C12" s="1746"/>
      <c r="D12" s="1746"/>
      <c r="E12" s="1746"/>
      <c r="F12" s="1746"/>
      <c r="G12" s="1746"/>
      <c r="H12" s="1746"/>
      <c r="I12" s="1746"/>
      <c r="J12" s="1746"/>
      <c r="K12" s="1746"/>
      <c r="L12" s="1746"/>
      <c r="M12" s="1746"/>
      <c r="N12" s="1746"/>
      <c r="O12" s="1746"/>
      <c r="P12" s="1746"/>
      <c r="Q12" s="1746"/>
      <c r="R12" s="1746"/>
      <c r="S12" s="1747"/>
    </row>
    <row r="13" spans="1:19" ht="12.75" customHeight="1" x14ac:dyDescent="0.2">
      <c r="A13" s="1753" t="s">
        <v>1</v>
      </c>
      <c r="B13" s="1746"/>
      <c r="C13" s="1746"/>
      <c r="D13" s="1746"/>
      <c r="E13" s="1746"/>
      <c r="F13" s="1746"/>
      <c r="G13" s="1746"/>
      <c r="H13" s="1746"/>
      <c r="I13" s="1746"/>
      <c r="J13" s="1746"/>
      <c r="K13" s="1746"/>
      <c r="L13" s="1746"/>
      <c r="M13" s="1746"/>
      <c r="N13" s="1746"/>
      <c r="O13" s="1746"/>
      <c r="P13" s="1746"/>
      <c r="Q13" s="1746"/>
      <c r="R13" s="1746"/>
      <c r="S13" s="1747"/>
    </row>
    <row r="14" spans="1:19" ht="12.75" customHeight="1" x14ac:dyDescent="0.2">
      <c r="A14" s="1753" t="s">
        <v>2</v>
      </c>
      <c r="B14" s="1746"/>
      <c r="C14" s="1746"/>
      <c r="D14" s="1746"/>
      <c r="E14" s="1746"/>
      <c r="F14" s="1746"/>
      <c r="G14" s="1746"/>
      <c r="H14" s="1746"/>
      <c r="I14" s="1746"/>
      <c r="J14" s="1746"/>
      <c r="K14" s="1746"/>
      <c r="L14" s="1746"/>
      <c r="M14" s="1746"/>
      <c r="N14" s="1746"/>
      <c r="O14" s="1746"/>
      <c r="P14" s="1746"/>
      <c r="Q14" s="1746"/>
      <c r="R14" s="1746"/>
      <c r="S14" s="1747"/>
    </row>
    <row r="15" spans="1:19" ht="12.75" customHeight="1" x14ac:dyDescent="0.2">
      <c r="A15" s="1753" t="s">
        <v>3</v>
      </c>
      <c r="B15" s="1746"/>
      <c r="C15" s="1746"/>
      <c r="D15" s="1746"/>
      <c r="E15" s="1746"/>
      <c r="F15" s="1746"/>
      <c r="G15" s="1746"/>
      <c r="H15" s="1746"/>
      <c r="I15" s="1746"/>
      <c r="J15" s="1746"/>
      <c r="K15" s="1746"/>
      <c r="L15" s="1746"/>
      <c r="M15" s="1746"/>
      <c r="N15" s="1746"/>
      <c r="O15" s="1746"/>
      <c r="P15" s="1746"/>
      <c r="Q15" s="1746"/>
      <c r="R15" s="1746"/>
      <c r="S15" s="1747"/>
    </row>
    <row r="16" spans="1:19" ht="12.75" customHeight="1" x14ac:dyDescent="0.2">
      <c r="A16" s="1815" t="str">
        <f>+'09-01EDUC AMB SERV PUBLICO DOC_'!A11:S11</f>
        <v>30 de junio  2023</v>
      </c>
      <c r="B16" s="1803"/>
      <c r="C16" s="1803"/>
      <c r="D16" s="1803"/>
      <c r="E16" s="1803"/>
      <c r="F16" s="1803"/>
      <c r="G16" s="1803"/>
      <c r="H16" s="1803"/>
      <c r="I16" s="1803"/>
      <c r="J16" s="1803"/>
      <c r="K16" s="1803"/>
      <c r="L16" s="1803"/>
      <c r="M16" s="1803"/>
      <c r="N16" s="1803"/>
      <c r="O16" s="1803"/>
      <c r="P16" s="1803"/>
      <c r="Q16" s="1803"/>
      <c r="R16" s="1803"/>
      <c r="S16" s="1804"/>
    </row>
    <row r="17" spans="1:29" ht="12.75" customHeight="1" x14ac:dyDescent="0.2">
      <c r="A17" s="787"/>
      <c r="B17" s="86"/>
      <c r="C17" s="86"/>
      <c r="D17" s="86"/>
      <c r="E17" s="86"/>
      <c r="F17" s="86"/>
      <c r="G17" s="86"/>
      <c r="H17" s="86"/>
      <c r="I17" s="86"/>
      <c r="J17" s="86"/>
      <c r="K17" s="86"/>
      <c r="L17" s="86"/>
      <c r="M17" s="86"/>
      <c r="N17" s="86"/>
      <c r="O17" s="86"/>
      <c r="P17" s="86"/>
      <c r="Q17" s="86"/>
      <c r="R17" s="86"/>
      <c r="S17" s="86"/>
    </row>
    <row r="18" spans="1:29" ht="12.75" customHeight="1" x14ac:dyDescent="0.2">
      <c r="A18" s="379"/>
      <c r="B18" s="379"/>
      <c r="C18" s="379"/>
      <c r="D18" s="379"/>
      <c r="E18" s="379"/>
      <c r="F18" s="379"/>
      <c r="G18" s="379"/>
      <c r="H18" s="788"/>
      <c r="I18" s="379"/>
      <c r="J18" s="379"/>
      <c r="K18" s="379"/>
      <c r="L18" s="379"/>
      <c r="M18" s="379"/>
      <c r="N18" s="379"/>
      <c r="O18" s="379"/>
      <c r="P18" s="379"/>
      <c r="Q18" s="379"/>
      <c r="R18" s="379"/>
      <c r="S18" s="379"/>
    </row>
    <row r="19" spans="1:29" ht="36" customHeight="1" x14ac:dyDescent="0.2">
      <c r="A19" s="88" t="s">
        <v>6</v>
      </c>
      <c r="B19" s="216" t="s">
        <v>7</v>
      </c>
      <c r="C19" s="249" t="s">
        <v>255</v>
      </c>
      <c r="D19" s="217" t="s">
        <v>9</v>
      </c>
      <c r="E19" s="217" t="s">
        <v>10</v>
      </c>
      <c r="F19" s="216" t="s">
        <v>11</v>
      </c>
      <c r="G19" s="216" t="s">
        <v>12</v>
      </c>
      <c r="H19" s="218" t="s">
        <v>13</v>
      </c>
      <c r="I19" s="216" t="s">
        <v>14</v>
      </c>
      <c r="J19" s="216" t="s">
        <v>15</v>
      </c>
      <c r="K19" s="216" t="s">
        <v>16</v>
      </c>
      <c r="L19" s="218" t="s">
        <v>17</v>
      </c>
      <c r="M19" s="218" t="s">
        <v>18</v>
      </c>
      <c r="N19" s="218" t="s">
        <v>19</v>
      </c>
      <c r="O19" s="218" t="s">
        <v>20</v>
      </c>
      <c r="P19" s="218" t="s">
        <v>21</v>
      </c>
      <c r="Q19" s="218" t="s">
        <v>22</v>
      </c>
      <c r="R19" s="219" t="str">
        <f>+'09-01EDUC AMB SERV PUBLICO DOC_'!R13</f>
        <v>DEPRECIACION ACUMULADA 30/06/23</v>
      </c>
      <c r="S19" s="218" t="s">
        <v>23</v>
      </c>
      <c r="T19" s="92" t="s">
        <v>24</v>
      </c>
      <c r="U19" s="93">
        <v>45107</v>
      </c>
    </row>
    <row r="20" spans="1:29" ht="15" customHeight="1" x14ac:dyDescent="0.2">
      <c r="A20" s="193">
        <v>1</v>
      </c>
      <c r="B20" s="173">
        <v>36889</v>
      </c>
      <c r="C20" s="517" t="s">
        <v>2076</v>
      </c>
      <c r="D20" s="105">
        <v>26</v>
      </c>
      <c r="E20" s="105" t="s">
        <v>35</v>
      </c>
      <c r="F20" s="105"/>
      <c r="G20" s="105">
        <v>1</v>
      </c>
      <c r="H20" s="200" t="s">
        <v>62</v>
      </c>
      <c r="I20" s="200"/>
      <c r="J20" s="200" t="s">
        <v>64</v>
      </c>
      <c r="K20" s="105" t="s">
        <v>1507</v>
      </c>
      <c r="L20" s="135">
        <v>650</v>
      </c>
      <c r="M20" s="105">
        <v>3</v>
      </c>
      <c r="N20" s="135">
        <v>0</v>
      </c>
      <c r="O20" s="135">
        <v>0</v>
      </c>
      <c r="P20" s="100">
        <v>3</v>
      </c>
      <c r="Q20" s="100"/>
      <c r="R20" s="135">
        <v>650</v>
      </c>
      <c r="S20" s="135">
        <f>IF(M20=0,"N/A",+L20-R20)</f>
        <v>0</v>
      </c>
      <c r="T20" s="175">
        <v>614</v>
      </c>
      <c r="U20" s="482"/>
      <c r="V20" s="14"/>
      <c r="W20" s="14"/>
      <c r="X20" s="14"/>
      <c r="Y20" s="14"/>
      <c r="Z20" s="14"/>
      <c r="AA20" s="14"/>
      <c r="AB20" s="14"/>
      <c r="AC20" s="14"/>
    </row>
    <row r="21" spans="1:29" ht="15" customHeight="1" x14ac:dyDescent="0.2">
      <c r="A21" s="193">
        <v>2</v>
      </c>
      <c r="B21" s="173">
        <v>41073</v>
      </c>
      <c r="C21" s="517" t="s">
        <v>2076</v>
      </c>
      <c r="D21" s="105">
        <v>26</v>
      </c>
      <c r="E21" s="105" t="s">
        <v>35</v>
      </c>
      <c r="F21" s="105">
        <v>614277</v>
      </c>
      <c r="G21" s="105">
        <v>1</v>
      </c>
      <c r="H21" s="200" t="s">
        <v>41</v>
      </c>
      <c r="I21" s="200"/>
      <c r="J21" s="200" t="s">
        <v>42</v>
      </c>
      <c r="K21" s="105" t="s">
        <v>1508</v>
      </c>
      <c r="L21" s="135">
        <v>18195.009999999998</v>
      </c>
      <c r="M21" s="105">
        <v>3</v>
      </c>
      <c r="N21" s="135">
        <v>0</v>
      </c>
      <c r="O21" s="135">
        <v>0</v>
      </c>
      <c r="P21" s="100">
        <v>3</v>
      </c>
      <c r="Q21" s="100"/>
      <c r="R21" s="135">
        <v>18195.009999999998</v>
      </c>
      <c r="S21" s="135">
        <v>0</v>
      </c>
      <c r="T21" s="175">
        <v>614</v>
      </c>
      <c r="U21" s="14"/>
      <c r="V21" s="14"/>
      <c r="W21" s="14"/>
      <c r="X21" s="14"/>
      <c r="Y21" s="14"/>
      <c r="Z21" s="14"/>
      <c r="AA21" s="14"/>
      <c r="AB21" s="14"/>
      <c r="AC21" s="14"/>
    </row>
    <row r="22" spans="1:29" ht="15" customHeight="1" x14ac:dyDescent="0.2">
      <c r="A22" s="193">
        <v>3</v>
      </c>
      <c r="B22" s="173">
        <v>40009</v>
      </c>
      <c r="C22" s="517" t="s">
        <v>2076</v>
      </c>
      <c r="D22" s="105">
        <v>26</v>
      </c>
      <c r="E22" s="105" t="s">
        <v>35</v>
      </c>
      <c r="F22" s="105"/>
      <c r="G22" s="105">
        <v>1</v>
      </c>
      <c r="H22" s="200" t="s">
        <v>296</v>
      </c>
      <c r="I22" s="200"/>
      <c r="J22" s="200" t="s">
        <v>40</v>
      </c>
      <c r="K22" s="105" t="s">
        <v>257</v>
      </c>
      <c r="L22" s="135">
        <v>5238.46</v>
      </c>
      <c r="M22" s="105">
        <v>3</v>
      </c>
      <c r="N22" s="135">
        <v>0</v>
      </c>
      <c r="O22" s="135">
        <v>0</v>
      </c>
      <c r="P22" s="100">
        <v>3</v>
      </c>
      <c r="Q22" s="100"/>
      <c r="R22" s="135">
        <v>5238.46</v>
      </c>
      <c r="S22" s="135">
        <v>0</v>
      </c>
      <c r="T22" s="175">
        <v>614</v>
      </c>
      <c r="U22" s="14"/>
      <c r="V22" s="14"/>
      <c r="W22" s="14"/>
      <c r="X22" s="14"/>
      <c r="Y22" s="14"/>
      <c r="Z22" s="14"/>
      <c r="AA22" s="14"/>
      <c r="AB22" s="14"/>
      <c r="AC22" s="14"/>
    </row>
    <row r="23" spans="1:29" ht="15" customHeight="1" x14ac:dyDescent="0.2">
      <c r="A23" s="193">
        <v>4</v>
      </c>
      <c r="B23" s="173">
        <v>36889</v>
      </c>
      <c r="C23" s="517" t="s">
        <v>2076</v>
      </c>
      <c r="D23" s="105">
        <v>26</v>
      </c>
      <c r="E23" s="105" t="s">
        <v>25</v>
      </c>
      <c r="F23" s="105">
        <v>570498</v>
      </c>
      <c r="G23" s="105">
        <v>1</v>
      </c>
      <c r="H23" s="200" t="s">
        <v>384</v>
      </c>
      <c r="I23" s="200"/>
      <c r="J23" s="200"/>
      <c r="K23" s="105" t="s">
        <v>1507</v>
      </c>
      <c r="L23" s="135">
        <v>2177.29</v>
      </c>
      <c r="M23" s="105">
        <v>10</v>
      </c>
      <c r="N23" s="135">
        <v>0</v>
      </c>
      <c r="O23" s="135">
        <v>0</v>
      </c>
      <c r="P23" s="100">
        <v>10</v>
      </c>
      <c r="Q23" s="100"/>
      <c r="R23" s="135">
        <v>2177.29</v>
      </c>
      <c r="S23" s="135">
        <f t="shared" ref="S23:S34" si="0">IF(M23=0,"N/A",+L23-R23)</f>
        <v>0</v>
      </c>
      <c r="T23" s="175">
        <v>617</v>
      </c>
      <c r="U23" s="14"/>
      <c r="V23" s="14"/>
      <c r="W23" s="14"/>
      <c r="X23" s="14"/>
      <c r="Y23" s="14"/>
      <c r="Z23" s="14"/>
      <c r="AA23" s="14"/>
      <c r="AB23" s="14"/>
      <c r="AC23" s="14"/>
    </row>
    <row r="24" spans="1:29" ht="15" customHeight="1" x14ac:dyDescent="0.2">
      <c r="A24" s="193">
        <v>5</v>
      </c>
      <c r="B24" s="173">
        <v>36916</v>
      </c>
      <c r="C24" s="517" t="s">
        <v>2076</v>
      </c>
      <c r="D24" s="105">
        <v>26</v>
      </c>
      <c r="E24" s="105" t="s">
        <v>25</v>
      </c>
      <c r="F24" s="105"/>
      <c r="G24" s="105">
        <v>2</v>
      </c>
      <c r="H24" s="200" t="s">
        <v>1509</v>
      </c>
      <c r="I24" s="200"/>
      <c r="J24" s="200"/>
      <c r="K24" s="105" t="s">
        <v>1507</v>
      </c>
      <c r="L24" s="135">
        <v>600</v>
      </c>
      <c r="M24" s="105">
        <v>10</v>
      </c>
      <c r="N24" s="135">
        <v>0</v>
      </c>
      <c r="O24" s="135">
        <v>0</v>
      </c>
      <c r="P24" s="100">
        <v>10</v>
      </c>
      <c r="Q24" s="100"/>
      <c r="R24" s="135">
        <v>600</v>
      </c>
      <c r="S24" s="135">
        <f t="shared" si="0"/>
        <v>0</v>
      </c>
      <c r="T24" s="175">
        <v>617</v>
      </c>
      <c r="U24" s="14"/>
      <c r="V24" s="14"/>
      <c r="W24" s="14"/>
      <c r="X24" s="14"/>
      <c r="Y24" s="14"/>
      <c r="Z24" s="14"/>
      <c r="AA24" s="14"/>
      <c r="AB24" s="14"/>
      <c r="AC24" s="14"/>
    </row>
    <row r="25" spans="1:29" ht="15.75" customHeight="1" x14ac:dyDescent="0.2">
      <c r="A25" s="193">
        <v>6</v>
      </c>
      <c r="B25" s="478">
        <v>36916</v>
      </c>
      <c r="C25" s="517" t="s">
        <v>2076</v>
      </c>
      <c r="D25" s="105">
        <v>26</v>
      </c>
      <c r="E25" s="256" t="s">
        <v>25</v>
      </c>
      <c r="F25" s="256"/>
      <c r="G25" s="256">
        <v>1</v>
      </c>
      <c r="H25" s="200" t="s">
        <v>1510</v>
      </c>
      <c r="I25" s="200"/>
      <c r="J25" s="200"/>
      <c r="K25" s="105" t="s">
        <v>1507</v>
      </c>
      <c r="L25" s="135">
        <v>1200</v>
      </c>
      <c r="M25" s="256">
        <v>10</v>
      </c>
      <c r="N25" s="135">
        <v>0</v>
      </c>
      <c r="O25" s="135">
        <v>0</v>
      </c>
      <c r="P25" s="100">
        <v>10</v>
      </c>
      <c r="Q25" s="100"/>
      <c r="R25" s="135">
        <v>1200</v>
      </c>
      <c r="S25" s="135">
        <f t="shared" si="0"/>
        <v>0</v>
      </c>
      <c r="T25" s="175">
        <v>617</v>
      </c>
      <c r="U25" s="14"/>
      <c r="V25" s="14"/>
      <c r="W25" s="14"/>
      <c r="X25" s="14"/>
      <c r="Y25" s="14"/>
      <c r="Z25" s="14"/>
      <c r="AA25" s="14"/>
      <c r="AB25" s="14"/>
      <c r="AC25" s="14"/>
    </row>
    <row r="26" spans="1:29" ht="15" customHeight="1" x14ac:dyDescent="0.2">
      <c r="A26" s="193">
        <v>7</v>
      </c>
      <c r="B26" s="173">
        <v>37096</v>
      </c>
      <c r="C26" s="517" t="s">
        <v>2076</v>
      </c>
      <c r="D26" s="105">
        <v>26</v>
      </c>
      <c r="E26" s="105" t="s">
        <v>25</v>
      </c>
      <c r="F26" s="105"/>
      <c r="G26" s="105">
        <v>3</v>
      </c>
      <c r="H26" s="200" t="s">
        <v>1511</v>
      </c>
      <c r="I26" s="200"/>
      <c r="J26" s="200" t="s">
        <v>32</v>
      </c>
      <c r="K26" s="105" t="s">
        <v>1507</v>
      </c>
      <c r="L26" s="135">
        <v>2508.8000000000002</v>
      </c>
      <c r="M26" s="105">
        <v>10</v>
      </c>
      <c r="N26" s="135">
        <v>0</v>
      </c>
      <c r="O26" s="135">
        <v>0</v>
      </c>
      <c r="P26" s="100">
        <v>10</v>
      </c>
      <c r="Q26" s="100"/>
      <c r="R26" s="135">
        <v>2508.8000000000002</v>
      </c>
      <c r="S26" s="135">
        <f t="shared" si="0"/>
        <v>0</v>
      </c>
      <c r="T26" s="175">
        <v>617</v>
      </c>
      <c r="U26" s="14"/>
      <c r="V26" s="14"/>
      <c r="W26" s="14"/>
      <c r="X26" s="14"/>
      <c r="Y26" s="14"/>
      <c r="Z26" s="14"/>
      <c r="AA26" s="14"/>
      <c r="AB26" s="14"/>
      <c r="AC26" s="14"/>
    </row>
    <row r="27" spans="1:29" ht="15" customHeight="1" x14ac:dyDescent="0.2">
      <c r="A27" s="193">
        <v>8</v>
      </c>
      <c r="B27" s="173">
        <v>38772</v>
      </c>
      <c r="C27" s="517" t="s">
        <v>2076</v>
      </c>
      <c r="D27" s="105">
        <v>26</v>
      </c>
      <c r="E27" s="105" t="s">
        <v>25</v>
      </c>
      <c r="F27" s="105"/>
      <c r="G27" s="105">
        <v>2</v>
      </c>
      <c r="H27" s="200" t="s">
        <v>1512</v>
      </c>
      <c r="I27" s="200"/>
      <c r="J27" s="200" t="s">
        <v>32</v>
      </c>
      <c r="K27" s="105" t="s">
        <v>1507</v>
      </c>
      <c r="L27" s="135">
        <v>2300</v>
      </c>
      <c r="M27" s="105">
        <v>10</v>
      </c>
      <c r="N27" s="135">
        <v>0</v>
      </c>
      <c r="O27" s="135">
        <v>0</v>
      </c>
      <c r="P27" s="100">
        <v>10</v>
      </c>
      <c r="Q27" s="100"/>
      <c r="R27" s="135">
        <v>2300</v>
      </c>
      <c r="S27" s="135">
        <f t="shared" si="0"/>
        <v>0</v>
      </c>
      <c r="T27" s="175">
        <v>617</v>
      </c>
      <c r="U27" s="14"/>
      <c r="V27" s="14"/>
      <c r="W27" s="14"/>
      <c r="X27" s="14"/>
      <c r="Y27" s="14"/>
      <c r="Z27" s="14"/>
      <c r="AA27" s="14"/>
      <c r="AB27" s="14"/>
      <c r="AC27" s="14"/>
    </row>
    <row r="28" spans="1:29" ht="15" customHeight="1" x14ac:dyDescent="0.2">
      <c r="A28" s="193">
        <v>9</v>
      </c>
      <c r="B28" s="173">
        <v>39118</v>
      </c>
      <c r="C28" s="517" t="s">
        <v>2076</v>
      </c>
      <c r="D28" s="105">
        <v>26</v>
      </c>
      <c r="E28" s="105" t="s">
        <v>68</v>
      </c>
      <c r="F28" s="105"/>
      <c r="G28" s="105">
        <v>1</v>
      </c>
      <c r="H28" s="200" t="s">
        <v>566</v>
      </c>
      <c r="I28" s="200"/>
      <c r="J28" s="200" t="s">
        <v>570</v>
      </c>
      <c r="K28" s="105" t="s">
        <v>1507</v>
      </c>
      <c r="L28" s="135">
        <v>5695.25</v>
      </c>
      <c r="M28" s="105">
        <v>10</v>
      </c>
      <c r="N28" s="135">
        <v>0</v>
      </c>
      <c r="O28" s="135">
        <v>0</v>
      </c>
      <c r="P28" s="100">
        <v>10</v>
      </c>
      <c r="Q28" s="100"/>
      <c r="R28" s="135">
        <v>5695.25</v>
      </c>
      <c r="S28" s="135">
        <f t="shared" si="0"/>
        <v>0</v>
      </c>
      <c r="T28" s="175">
        <v>617</v>
      </c>
      <c r="U28" s="14"/>
      <c r="V28" s="14"/>
      <c r="W28" s="14"/>
      <c r="X28" s="14"/>
      <c r="Y28" s="14"/>
      <c r="Z28" s="14"/>
      <c r="AA28" s="14"/>
      <c r="AB28" s="14"/>
      <c r="AC28" s="14"/>
    </row>
    <row r="29" spans="1:29" ht="15" customHeight="1" x14ac:dyDescent="0.25">
      <c r="A29" s="193">
        <v>10</v>
      </c>
      <c r="B29" s="789">
        <v>41799</v>
      </c>
      <c r="C29" s="517" t="s">
        <v>2076</v>
      </c>
      <c r="D29" s="105">
        <v>26</v>
      </c>
      <c r="E29" s="689" t="s">
        <v>436</v>
      </c>
      <c r="F29" s="689"/>
      <c r="G29" s="689">
        <v>1</v>
      </c>
      <c r="H29" s="303" t="s">
        <v>1390</v>
      </c>
      <c r="I29" s="303" t="s">
        <v>1391</v>
      </c>
      <c r="J29" s="303" t="s">
        <v>1376</v>
      </c>
      <c r="K29" s="238" t="s">
        <v>1507</v>
      </c>
      <c r="L29" s="166">
        <v>5850.99</v>
      </c>
      <c r="M29" s="790">
        <v>3</v>
      </c>
      <c r="N29" s="166">
        <v>0</v>
      </c>
      <c r="O29" s="166">
        <v>0</v>
      </c>
      <c r="P29" s="791">
        <v>3</v>
      </c>
      <c r="Q29" s="791"/>
      <c r="R29" s="166">
        <v>5850.99</v>
      </c>
      <c r="S29" s="166">
        <f t="shared" si="0"/>
        <v>0</v>
      </c>
      <c r="T29" s="792">
        <v>612</v>
      </c>
      <c r="U29" s="340"/>
      <c r="V29" s="340"/>
      <c r="W29" s="340"/>
      <c r="X29" s="340"/>
      <c r="Y29" s="340"/>
      <c r="Z29" s="340"/>
      <c r="AA29" s="340"/>
      <c r="AB29" s="340"/>
      <c r="AC29" s="340"/>
    </row>
    <row r="30" spans="1:29" ht="30" customHeight="1" x14ac:dyDescent="0.2">
      <c r="A30" s="193">
        <v>11</v>
      </c>
      <c r="B30" s="173">
        <v>41801</v>
      </c>
      <c r="C30" s="517" t="s">
        <v>2076</v>
      </c>
      <c r="D30" s="105">
        <v>26</v>
      </c>
      <c r="E30" s="105" t="s">
        <v>25</v>
      </c>
      <c r="F30" s="105"/>
      <c r="G30" s="105">
        <v>1</v>
      </c>
      <c r="H30" s="200" t="s">
        <v>1513</v>
      </c>
      <c r="I30" s="200"/>
      <c r="J30" s="200"/>
      <c r="K30" s="105" t="s">
        <v>1507</v>
      </c>
      <c r="L30" s="135">
        <v>2124</v>
      </c>
      <c r="M30" s="105">
        <v>10</v>
      </c>
      <c r="N30" s="135">
        <f t="shared" ref="N30:N34" si="1">IF(M30=0,"N/A",+L30/M30)</f>
        <v>212.4</v>
      </c>
      <c r="O30" s="135">
        <f t="shared" ref="O30:O34" si="2">IF(M30=0,"N/A",+N30/12)</f>
        <v>17.7</v>
      </c>
      <c r="P30" s="100">
        <f t="shared" ref="P30:P34" si="3">+DATEDIF($B30,$U$19,"y")</f>
        <v>9</v>
      </c>
      <c r="Q30" s="100">
        <f t="shared" ref="Q30:Q34" si="4">+DATEDIF($B30,$U$19,"ym")</f>
        <v>0</v>
      </c>
      <c r="R30" s="135">
        <f t="shared" ref="R30:R34" si="5">IF(M30=0,"N/A",+N30*P30+O30*Q30)</f>
        <v>1911.6000000000001</v>
      </c>
      <c r="S30" s="135">
        <f t="shared" si="0"/>
        <v>212.39999999999986</v>
      </c>
      <c r="T30" s="175">
        <v>617</v>
      </c>
      <c r="U30" s="14"/>
      <c r="V30" s="14"/>
      <c r="W30" s="14"/>
      <c r="X30" s="14"/>
      <c r="Y30" s="14"/>
      <c r="Z30" s="14"/>
      <c r="AA30" s="14"/>
      <c r="AB30" s="14"/>
      <c r="AC30" s="14"/>
    </row>
    <row r="31" spans="1:29" ht="30" customHeight="1" x14ac:dyDescent="0.2">
      <c r="A31" s="193">
        <v>12</v>
      </c>
      <c r="B31" s="173">
        <v>41801</v>
      </c>
      <c r="C31" s="517" t="s">
        <v>2076</v>
      </c>
      <c r="D31" s="105">
        <v>26</v>
      </c>
      <c r="E31" s="105" t="s">
        <v>25</v>
      </c>
      <c r="F31" s="105"/>
      <c r="G31" s="105">
        <v>6</v>
      </c>
      <c r="H31" s="200" t="s">
        <v>1514</v>
      </c>
      <c r="I31" s="200"/>
      <c r="J31" s="200"/>
      <c r="K31" s="105" t="s">
        <v>1507</v>
      </c>
      <c r="L31" s="135">
        <v>27357.119999999999</v>
      </c>
      <c r="M31" s="105">
        <v>10</v>
      </c>
      <c r="N31" s="135">
        <f t="shared" si="1"/>
        <v>2735.712</v>
      </c>
      <c r="O31" s="135">
        <f t="shared" si="2"/>
        <v>227.976</v>
      </c>
      <c r="P31" s="100">
        <f t="shared" si="3"/>
        <v>9</v>
      </c>
      <c r="Q31" s="100">
        <f t="shared" si="4"/>
        <v>0</v>
      </c>
      <c r="R31" s="135">
        <f t="shared" si="5"/>
        <v>24621.407999999999</v>
      </c>
      <c r="S31" s="135">
        <f t="shared" si="0"/>
        <v>2735.7119999999995</v>
      </c>
      <c r="T31" s="175">
        <v>617</v>
      </c>
      <c r="U31" s="14"/>
      <c r="V31" s="14"/>
      <c r="W31" s="14"/>
      <c r="X31" s="14"/>
      <c r="Y31" s="14"/>
      <c r="Z31" s="14"/>
      <c r="AA31" s="14"/>
      <c r="AB31" s="14"/>
      <c r="AC31" s="14"/>
    </row>
    <row r="32" spans="1:29" ht="15" customHeight="1" x14ac:dyDescent="0.2">
      <c r="A32" s="193">
        <v>13</v>
      </c>
      <c r="B32" s="173">
        <v>41926</v>
      </c>
      <c r="C32" s="517" t="s">
        <v>2076</v>
      </c>
      <c r="D32" s="105">
        <v>26</v>
      </c>
      <c r="E32" s="105" t="s">
        <v>25</v>
      </c>
      <c r="F32" s="105"/>
      <c r="G32" s="105">
        <v>1</v>
      </c>
      <c r="H32" s="200" t="s">
        <v>1515</v>
      </c>
      <c r="I32" s="200"/>
      <c r="J32" s="200" t="s">
        <v>1516</v>
      </c>
      <c r="K32" s="105" t="s">
        <v>1507</v>
      </c>
      <c r="L32" s="135">
        <v>9133.2000000000007</v>
      </c>
      <c r="M32" s="105">
        <v>10</v>
      </c>
      <c r="N32" s="135">
        <f t="shared" si="1"/>
        <v>913.32</v>
      </c>
      <c r="O32" s="135">
        <f t="shared" si="2"/>
        <v>76.11</v>
      </c>
      <c r="P32" s="100">
        <f t="shared" si="3"/>
        <v>8</v>
      </c>
      <c r="Q32" s="100">
        <f t="shared" si="4"/>
        <v>8</v>
      </c>
      <c r="R32" s="135">
        <f t="shared" si="5"/>
        <v>7915.4400000000005</v>
      </c>
      <c r="S32" s="135">
        <f t="shared" si="0"/>
        <v>1217.7600000000002</v>
      </c>
      <c r="T32" s="175">
        <v>617</v>
      </c>
      <c r="U32" s="14"/>
      <c r="V32" s="14"/>
      <c r="W32" s="14"/>
      <c r="X32" s="14"/>
      <c r="Y32" s="14"/>
      <c r="Z32" s="14"/>
      <c r="AA32" s="14"/>
      <c r="AB32" s="14"/>
      <c r="AC32" s="14"/>
    </row>
    <row r="33" spans="1:29" ht="30" customHeight="1" x14ac:dyDescent="0.2">
      <c r="A33" s="193">
        <v>14</v>
      </c>
      <c r="B33" s="173">
        <v>41990</v>
      </c>
      <c r="C33" s="517" t="s">
        <v>2076</v>
      </c>
      <c r="D33" s="105">
        <v>26</v>
      </c>
      <c r="E33" s="105" t="s">
        <v>25</v>
      </c>
      <c r="F33" s="105"/>
      <c r="G33" s="105">
        <v>2</v>
      </c>
      <c r="H33" s="200" t="s">
        <v>1517</v>
      </c>
      <c r="I33" s="200"/>
      <c r="J33" s="200"/>
      <c r="K33" s="105" t="s">
        <v>1507</v>
      </c>
      <c r="L33" s="135">
        <v>14844.4</v>
      </c>
      <c r="M33" s="105">
        <v>10</v>
      </c>
      <c r="N33" s="135">
        <f t="shared" si="1"/>
        <v>1484.44</v>
      </c>
      <c r="O33" s="135">
        <f t="shared" si="2"/>
        <v>123.70333333333333</v>
      </c>
      <c r="P33" s="100">
        <f t="shared" si="3"/>
        <v>8</v>
      </c>
      <c r="Q33" s="100">
        <f t="shared" si="4"/>
        <v>6</v>
      </c>
      <c r="R33" s="135">
        <f t="shared" si="5"/>
        <v>12617.74</v>
      </c>
      <c r="S33" s="135">
        <f t="shared" si="0"/>
        <v>2226.66</v>
      </c>
      <c r="T33" s="175">
        <v>617</v>
      </c>
      <c r="U33" s="14"/>
      <c r="V33" s="14"/>
      <c r="W33" s="14"/>
      <c r="X33" s="14"/>
      <c r="Y33" s="14"/>
      <c r="Z33" s="14"/>
      <c r="AA33" s="14"/>
      <c r="AB33" s="14"/>
      <c r="AC33" s="14"/>
    </row>
    <row r="34" spans="1:29" ht="15" customHeight="1" x14ac:dyDescent="0.2">
      <c r="A34" s="193">
        <v>15</v>
      </c>
      <c r="B34" s="173">
        <v>42226</v>
      </c>
      <c r="C34" s="517" t="s">
        <v>2076</v>
      </c>
      <c r="D34" s="105">
        <v>26</v>
      </c>
      <c r="E34" s="105" t="s">
        <v>68</v>
      </c>
      <c r="F34" s="105"/>
      <c r="G34" s="105">
        <v>1</v>
      </c>
      <c r="H34" s="200" t="s">
        <v>1518</v>
      </c>
      <c r="I34" s="200"/>
      <c r="J34" s="200" t="s">
        <v>74</v>
      </c>
      <c r="K34" s="105" t="s">
        <v>1507</v>
      </c>
      <c r="L34" s="135">
        <v>38000</v>
      </c>
      <c r="M34" s="105">
        <v>10</v>
      </c>
      <c r="N34" s="135">
        <f t="shared" si="1"/>
        <v>3800</v>
      </c>
      <c r="O34" s="135">
        <f t="shared" si="2"/>
        <v>316.66666666666669</v>
      </c>
      <c r="P34" s="100">
        <f t="shared" si="3"/>
        <v>7</v>
      </c>
      <c r="Q34" s="100">
        <f t="shared" si="4"/>
        <v>10</v>
      </c>
      <c r="R34" s="135">
        <f t="shared" si="5"/>
        <v>29766.666666666668</v>
      </c>
      <c r="S34" s="135">
        <f t="shared" si="0"/>
        <v>8233.3333333333321</v>
      </c>
      <c r="T34" s="175">
        <v>617</v>
      </c>
      <c r="U34" s="14"/>
      <c r="V34" s="14"/>
      <c r="W34" s="14"/>
      <c r="X34" s="14"/>
      <c r="Y34" s="14"/>
      <c r="Z34" s="14"/>
      <c r="AA34" s="14"/>
      <c r="AB34" s="14"/>
      <c r="AC34" s="14"/>
    </row>
    <row r="35" spans="1:29" ht="15" customHeight="1" x14ac:dyDescent="0.3">
      <c r="A35" s="793"/>
      <c r="B35" s="793"/>
      <c r="C35" s="793"/>
      <c r="D35" s="793"/>
      <c r="E35" s="793"/>
      <c r="F35" s="793"/>
      <c r="G35" s="793"/>
      <c r="H35" s="793" t="s">
        <v>749</v>
      </c>
      <c r="I35" s="793"/>
      <c r="J35" s="793"/>
      <c r="K35" s="793"/>
      <c r="L35" s="522">
        <f>SUM(L20:L34)</f>
        <v>135874.51999999999</v>
      </c>
      <c r="M35" s="522"/>
      <c r="N35" s="522">
        <f>SUM(N20:N34)</f>
        <v>9145.8719999999994</v>
      </c>
      <c r="O35" s="522">
        <f>SUM(O23:O34)</f>
        <v>762.15599999999995</v>
      </c>
      <c r="P35" s="522"/>
      <c r="Q35" s="522"/>
      <c r="R35" s="522">
        <f t="shared" ref="R35:S35" si="6">SUM(R20:R34)</f>
        <v>121248.65466666667</v>
      </c>
      <c r="S35" s="522">
        <f t="shared" si="6"/>
        <v>14625.865333333331</v>
      </c>
      <c r="T35" s="14"/>
      <c r="U35" s="14"/>
      <c r="V35" s="14"/>
      <c r="W35" s="14"/>
      <c r="X35" s="14"/>
      <c r="Y35" s="14"/>
      <c r="Z35" s="14"/>
      <c r="AA35" s="14"/>
      <c r="AB35" s="14"/>
      <c r="AC35" s="14"/>
    </row>
    <row r="36" spans="1:29" ht="15" customHeight="1" x14ac:dyDescent="0.3">
      <c r="A36" s="609"/>
      <c r="B36" s="609"/>
      <c r="C36" s="793"/>
      <c r="D36" s="793"/>
      <c r="E36" s="793"/>
      <c r="F36" s="794"/>
      <c r="G36" s="795"/>
      <c r="H36" s="795"/>
      <c r="I36" s="795"/>
      <c r="J36" s="795"/>
      <c r="K36" s="795"/>
      <c r="L36" s="795"/>
      <c r="M36" s="795"/>
      <c r="N36" s="795"/>
      <c r="O36" s="795"/>
      <c r="P36" s="795"/>
      <c r="Q36" s="795"/>
      <c r="R36" s="795"/>
      <c r="S36" s="795"/>
      <c r="T36" s="795"/>
      <c r="U36" s="14"/>
      <c r="V36" s="14"/>
      <c r="W36" s="14"/>
      <c r="X36" s="14"/>
      <c r="Y36" s="14"/>
      <c r="Z36" s="14"/>
      <c r="AA36" s="14"/>
      <c r="AB36" s="14"/>
      <c r="AC36" s="14"/>
    </row>
    <row r="37" spans="1:29" ht="31.5" customHeight="1" x14ac:dyDescent="0.3">
      <c r="A37" s="609"/>
      <c r="B37" s="609"/>
      <c r="C37" s="793"/>
      <c r="D37" s="793"/>
      <c r="E37" s="793"/>
      <c r="F37" s="794"/>
      <c r="G37" s="49" t="s">
        <v>90</v>
      </c>
      <c r="H37" s="50" t="s">
        <v>91</v>
      </c>
      <c r="I37" s="50" t="s">
        <v>92</v>
      </c>
      <c r="J37" s="49" t="s">
        <v>93</v>
      </c>
      <c r="K37" s="51" t="s">
        <v>94</v>
      </c>
      <c r="L37" s="51" t="s">
        <v>95</v>
      </c>
      <c r="M37" s="795"/>
      <c r="N37" s="795"/>
      <c r="O37" s="795"/>
      <c r="P37" s="795"/>
      <c r="Q37" s="795"/>
      <c r="R37" s="795"/>
      <c r="S37" s="795"/>
      <c r="T37" s="795"/>
      <c r="U37" s="14"/>
      <c r="V37" s="14"/>
      <c r="W37" s="14"/>
      <c r="X37" s="14"/>
      <c r="Y37" s="14"/>
      <c r="Z37" s="14"/>
      <c r="AA37" s="14"/>
      <c r="AB37" s="14"/>
      <c r="AC37" s="14"/>
    </row>
    <row r="38" spans="1:29" ht="16.5" customHeight="1" x14ac:dyDescent="0.3">
      <c r="A38" s="609"/>
      <c r="B38" s="609"/>
      <c r="C38" s="793"/>
      <c r="D38" s="793"/>
      <c r="E38" s="793"/>
      <c r="F38" s="794"/>
      <c r="G38" s="53">
        <v>611</v>
      </c>
      <c r="H38" s="54" t="s">
        <v>96</v>
      </c>
      <c r="I38" s="55">
        <f t="shared" ref="I38:I47" si="7">+SUMIF($T$1:$T$555,G38,$L$1:$L$555)</f>
        <v>0</v>
      </c>
      <c r="J38" s="55">
        <f t="shared" ref="J38:J47" si="8">+SUMIF($T$1:$T$555,G38,$R$1:$R$555)</f>
        <v>0</v>
      </c>
      <c r="K38" s="55">
        <f t="shared" ref="K38:K47" si="9">+SUMIF($T$1:$T$555,G38,$O$1:$O$555)</f>
        <v>0</v>
      </c>
      <c r="L38" s="56">
        <f t="shared" ref="L38:L47" si="10">+I38-J38</f>
        <v>0</v>
      </c>
      <c r="M38" s="795"/>
      <c r="N38" s="795"/>
      <c r="O38" s="795"/>
      <c r="P38" s="795"/>
      <c r="Q38" s="795"/>
      <c r="R38" s="795"/>
      <c r="S38" s="795"/>
      <c r="T38" s="795"/>
      <c r="U38" s="14"/>
      <c r="V38" s="14"/>
      <c r="W38" s="14"/>
      <c r="X38" s="14"/>
      <c r="Y38" s="14"/>
      <c r="Z38" s="14"/>
      <c r="AA38" s="14"/>
      <c r="AB38" s="14"/>
      <c r="AC38" s="14"/>
    </row>
    <row r="39" spans="1:29" ht="16.5" customHeight="1" x14ac:dyDescent="0.3">
      <c r="A39" s="609"/>
      <c r="B39" s="609"/>
      <c r="C39" s="793"/>
      <c r="D39" s="793"/>
      <c r="E39" s="793"/>
      <c r="F39" s="794"/>
      <c r="G39" s="53">
        <v>612</v>
      </c>
      <c r="H39" s="54" t="s">
        <v>97</v>
      </c>
      <c r="I39" s="55">
        <f t="shared" si="7"/>
        <v>5850.99</v>
      </c>
      <c r="J39" s="55">
        <f t="shared" si="8"/>
        <v>5850.99</v>
      </c>
      <c r="K39" s="55">
        <f t="shared" si="9"/>
        <v>0</v>
      </c>
      <c r="L39" s="56">
        <f t="shared" si="10"/>
        <v>0</v>
      </c>
      <c r="M39" s="795"/>
      <c r="N39" s="795"/>
      <c r="O39" s="795"/>
      <c r="P39" s="795"/>
      <c r="Q39" s="795"/>
      <c r="R39" s="795"/>
      <c r="S39" s="795"/>
      <c r="T39" s="795"/>
      <c r="U39" s="14"/>
      <c r="V39" s="14"/>
      <c r="W39" s="14"/>
      <c r="X39" s="14"/>
      <c r="Y39" s="14"/>
      <c r="Z39" s="14"/>
      <c r="AA39" s="14"/>
      <c r="AB39" s="14"/>
      <c r="AC39" s="14"/>
    </row>
    <row r="40" spans="1:29" ht="16.5" customHeight="1" x14ac:dyDescent="0.3">
      <c r="A40" s="609"/>
      <c r="B40" s="609"/>
      <c r="C40" s="793"/>
      <c r="D40" s="793"/>
      <c r="E40" s="793"/>
      <c r="F40" s="794"/>
      <c r="G40" s="53">
        <v>613</v>
      </c>
      <c r="H40" s="54" t="s">
        <v>98</v>
      </c>
      <c r="I40" s="55">
        <f t="shared" si="7"/>
        <v>0</v>
      </c>
      <c r="J40" s="55">
        <f t="shared" si="8"/>
        <v>0</v>
      </c>
      <c r="K40" s="55">
        <f t="shared" si="9"/>
        <v>0</v>
      </c>
      <c r="L40" s="56">
        <f t="shared" si="10"/>
        <v>0</v>
      </c>
      <c r="M40" s="795"/>
      <c r="N40" s="795"/>
      <c r="O40" s="795"/>
      <c r="P40" s="795"/>
      <c r="Q40" s="795"/>
      <c r="R40" s="795"/>
      <c r="S40" s="795"/>
      <c r="T40" s="795"/>
      <c r="U40" s="14"/>
      <c r="V40" s="14"/>
      <c r="W40" s="14"/>
      <c r="X40" s="14"/>
      <c r="Y40" s="14"/>
      <c r="Z40" s="14"/>
      <c r="AA40" s="14"/>
      <c r="AB40" s="14"/>
      <c r="AC40" s="14"/>
    </row>
    <row r="41" spans="1:29" ht="16.5" customHeight="1" x14ac:dyDescent="0.3">
      <c r="A41" s="609"/>
      <c r="B41" s="609"/>
      <c r="C41" s="793"/>
      <c r="D41" s="793"/>
      <c r="E41" s="793"/>
      <c r="F41" s="794"/>
      <c r="G41" s="53">
        <v>614</v>
      </c>
      <c r="H41" s="54" t="s">
        <v>99</v>
      </c>
      <c r="I41" s="55">
        <f t="shared" si="7"/>
        <v>24083.469999999998</v>
      </c>
      <c r="J41" s="55">
        <f t="shared" si="8"/>
        <v>24083.469999999998</v>
      </c>
      <c r="K41" s="55">
        <f t="shared" si="9"/>
        <v>0</v>
      </c>
      <c r="L41" s="56">
        <f t="shared" si="10"/>
        <v>0</v>
      </c>
      <c r="M41" s="795"/>
      <c r="N41" s="795"/>
      <c r="O41" s="795"/>
      <c r="P41" s="795"/>
      <c r="Q41" s="795"/>
      <c r="R41" s="795"/>
      <c r="S41" s="795"/>
      <c r="T41" s="795"/>
      <c r="U41" s="14"/>
      <c r="V41" s="14"/>
      <c r="W41" s="14"/>
      <c r="X41" s="14"/>
      <c r="Y41" s="14"/>
      <c r="Z41" s="14"/>
      <c r="AA41" s="14"/>
      <c r="AB41" s="14"/>
      <c r="AC41" s="14"/>
    </row>
    <row r="42" spans="1:29" ht="16.5" customHeight="1" x14ac:dyDescent="0.3">
      <c r="A42" s="609"/>
      <c r="B42" s="609"/>
      <c r="C42" s="793"/>
      <c r="D42" s="793"/>
      <c r="E42" s="793"/>
      <c r="F42" s="794"/>
      <c r="G42" s="53">
        <v>615</v>
      </c>
      <c r="H42" s="54" t="s">
        <v>100</v>
      </c>
      <c r="I42" s="55">
        <f t="shared" si="7"/>
        <v>0</v>
      </c>
      <c r="J42" s="55">
        <f t="shared" si="8"/>
        <v>0</v>
      </c>
      <c r="K42" s="55">
        <f t="shared" si="9"/>
        <v>0</v>
      </c>
      <c r="L42" s="56">
        <f t="shared" si="10"/>
        <v>0</v>
      </c>
      <c r="M42" s="795"/>
      <c r="N42" s="795"/>
      <c r="O42" s="795"/>
      <c r="P42" s="795"/>
      <c r="Q42" s="795"/>
      <c r="R42" s="795"/>
      <c r="S42" s="795"/>
      <c r="T42" s="795"/>
      <c r="U42" s="14"/>
      <c r="V42" s="14"/>
      <c r="W42" s="14"/>
      <c r="X42" s="14"/>
      <c r="Y42" s="14"/>
      <c r="Z42" s="14"/>
      <c r="AA42" s="14"/>
      <c r="AB42" s="14"/>
      <c r="AC42" s="14"/>
    </row>
    <row r="43" spans="1:29" ht="16.5" customHeight="1" x14ac:dyDescent="0.3">
      <c r="A43" s="609"/>
      <c r="B43" s="609"/>
      <c r="C43" s="793"/>
      <c r="D43" s="793"/>
      <c r="E43" s="793"/>
      <c r="F43" s="794"/>
      <c r="G43" s="53">
        <v>616</v>
      </c>
      <c r="H43" s="54" t="s">
        <v>101</v>
      </c>
      <c r="I43" s="55">
        <f t="shared" si="7"/>
        <v>0</v>
      </c>
      <c r="J43" s="55">
        <f t="shared" si="8"/>
        <v>0</v>
      </c>
      <c r="K43" s="55">
        <f t="shared" si="9"/>
        <v>0</v>
      </c>
      <c r="L43" s="56">
        <f t="shared" si="10"/>
        <v>0</v>
      </c>
      <c r="M43" s="795"/>
      <c r="N43" s="795"/>
      <c r="O43" s="795"/>
      <c r="P43" s="795"/>
      <c r="Q43" s="795"/>
      <c r="R43" s="795"/>
      <c r="S43" s="795"/>
      <c r="T43" s="795"/>
      <c r="U43" s="14"/>
      <c r="V43" s="14"/>
      <c r="W43" s="14"/>
      <c r="X43" s="14"/>
      <c r="Y43" s="14"/>
      <c r="Z43" s="14"/>
      <c r="AA43" s="14"/>
      <c r="AB43" s="14"/>
      <c r="AC43" s="14"/>
    </row>
    <row r="44" spans="1:29" ht="16.5" customHeight="1" x14ac:dyDescent="0.3">
      <c r="A44" s="609"/>
      <c r="B44" s="609"/>
      <c r="C44" s="793"/>
      <c r="D44" s="793"/>
      <c r="E44" s="793"/>
      <c r="F44" s="794"/>
      <c r="G44" s="53">
        <v>617</v>
      </c>
      <c r="H44" s="54" t="s">
        <v>102</v>
      </c>
      <c r="I44" s="55">
        <f t="shared" si="7"/>
        <v>105940.06</v>
      </c>
      <c r="J44" s="55">
        <f t="shared" si="8"/>
        <v>91314.194666666663</v>
      </c>
      <c r="K44" s="55">
        <f t="shared" si="9"/>
        <v>762.15599999999995</v>
      </c>
      <c r="L44" s="56">
        <f t="shared" si="10"/>
        <v>14625.865333333335</v>
      </c>
      <c r="M44" s="795"/>
      <c r="N44" s="795"/>
      <c r="O44" s="795"/>
      <c r="P44" s="795"/>
      <c r="Q44" s="795"/>
      <c r="R44" s="795"/>
      <c r="S44" s="795"/>
      <c r="T44" s="795"/>
      <c r="U44" s="14"/>
      <c r="V44" s="14"/>
      <c r="W44" s="14"/>
      <c r="X44" s="14"/>
      <c r="Y44" s="14"/>
      <c r="Z44" s="14"/>
      <c r="AA44" s="14"/>
      <c r="AB44" s="14"/>
      <c r="AC44" s="14"/>
    </row>
    <row r="45" spans="1:29" ht="16.5" customHeight="1" x14ac:dyDescent="0.3">
      <c r="A45" s="609"/>
      <c r="B45" s="609"/>
      <c r="C45" s="793"/>
      <c r="D45" s="793"/>
      <c r="E45" s="793"/>
      <c r="F45" s="794"/>
      <c r="G45" s="53">
        <v>618</v>
      </c>
      <c r="H45" s="64" t="s">
        <v>103</v>
      </c>
      <c r="I45" s="55">
        <f t="shared" si="7"/>
        <v>0</v>
      </c>
      <c r="J45" s="55">
        <f t="shared" si="8"/>
        <v>0</v>
      </c>
      <c r="K45" s="55">
        <f t="shared" si="9"/>
        <v>0</v>
      </c>
      <c r="L45" s="56">
        <f t="shared" si="10"/>
        <v>0</v>
      </c>
      <c r="M45" s="795"/>
      <c r="N45" s="795"/>
      <c r="O45" s="795"/>
      <c r="P45" s="795"/>
      <c r="Q45" s="795"/>
      <c r="R45" s="795"/>
      <c r="S45" s="795"/>
      <c r="T45" s="795"/>
      <c r="U45" s="14"/>
      <c r="V45" s="14"/>
      <c r="W45" s="14"/>
      <c r="X45" s="14"/>
      <c r="Y45" s="14"/>
      <c r="Z45" s="14"/>
      <c r="AA45" s="14"/>
      <c r="AB45" s="14"/>
      <c r="AC45" s="14"/>
    </row>
    <row r="46" spans="1:29" ht="16.5" customHeight="1" x14ac:dyDescent="0.3">
      <c r="A46" s="609"/>
      <c r="B46" s="609"/>
      <c r="C46" s="793"/>
      <c r="D46" s="793"/>
      <c r="E46" s="793"/>
      <c r="F46" s="794"/>
      <c r="G46" s="53">
        <v>619</v>
      </c>
      <c r="H46" s="54" t="s">
        <v>104</v>
      </c>
      <c r="I46" s="55">
        <f t="shared" si="7"/>
        <v>0</v>
      </c>
      <c r="J46" s="55">
        <f t="shared" si="8"/>
        <v>0</v>
      </c>
      <c r="K46" s="55">
        <f t="shared" si="9"/>
        <v>0</v>
      </c>
      <c r="L46" s="56">
        <f t="shared" si="10"/>
        <v>0</v>
      </c>
      <c r="M46" s="795"/>
      <c r="N46" s="795"/>
      <c r="O46" s="795"/>
      <c r="P46" s="795"/>
      <c r="Q46" s="795"/>
      <c r="R46" s="795"/>
      <c r="S46" s="795"/>
      <c r="T46" s="795"/>
      <c r="U46" s="14"/>
      <c r="V46" s="14"/>
      <c r="W46" s="14"/>
      <c r="X46" s="14"/>
      <c r="Y46" s="14"/>
      <c r="Z46" s="14"/>
      <c r="AA46" s="14"/>
      <c r="AB46" s="14"/>
      <c r="AC46" s="14"/>
    </row>
    <row r="47" spans="1:29" ht="16.5" customHeight="1" x14ac:dyDescent="0.3">
      <c r="A47" s="609"/>
      <c r="B47" s="609"/>
      <c r="C47" s="793"/>
      <c r="D47" s="793"/>
      <c r="E47" s="793"/>
      <c r="F47" s="794"/>
      <c r="G47" s="53">
        <v>694</v>
      </c>
      <c r="H47" s="54" t="s">
        <v>105</v>
      </c>
      <c r="I47" s="55">
        <f t="shared" si="7"/>
        <v>0</v>
      </c>
      <c r="J47" s="55">
        <f t="shared" si="8"/>
        <v>0</v>
      </c>
      <c r="K47" s="55">
        <f t="shared" si="9"/>
        <v>0</v>
      </c>
      <c r="L47" s="56">
        <f t="shared" si="10"/>
        <v>0</v>
      </c>
      <c r="M47" s="795"/>
      <c r="N47" s="795"/>
      <c r="O47" s="795"/>
      <c r="P47" s="795"/>
      <c r="Q47" s="795"/>
      <c r="R47" s="795"/>
      <c r="S47" s="795"/>
      <c r="T47" s="795"/>
      <c r="U47" s="14"/>
      <c r="V47" s="14"/>
      <c r="W47" s="14"/>
      <c r="X47" s="14"/>
      <c r="Y47" s="14"/>
      <c r="Z47" s="14"/>
      <c r="AA47" s="14"/>
      <c r="AB47" s="14"/>
      <c r="AC47" s="14"/>
    </row>
    <row r="48" spans="1:29" ht="16.5" customHeight="1" x14ac:dyDescent="0.3">
      <c r="A48" s="609"/>
      <c r="B48" s="609"/>
      <c r="C48" s="796"/>
      <c r="D48" s="796"/>
      <c r="E48" s="796"/>
      <c r="F48" s="14"/>
      <c r="G48" s="65"/>
      <c r="H48" s="66" t="s">
        <v>124</v>
      </c>
      <c r="I48" s="527">
        <f t="shared" ref="I48:L48" si="11">SUM(I38:I47)</f>
        <v>135874.51999999999</v>
      </c>
      <c r="J48" s="527">
        <f t="shared" si="11"/>
        <v>121248.65466666667</v>
      </c>
      <c r="K48" s="527">
        <f t="shared" si="11"/>
        <v>762.15599999999995</v>
      </c>
      <c r="L48" s="527">
        <f t="shared" si="11"/>
        <v>14625.865333333335</v>
      </c>
      <c r="M48" s="795"/>
      <c r="N48" s="795"/>
      <c r="O48" s="795"/>
      <c r="P48" s="795"/>
      <c r="Q48" s="795"/>
      <c r="R48" s="795"/>
      <c r="S48" s="795"/>
      <c r="T48" s="795"/>
      <c r="U48" s="14"/>
      <c r="V48" s="14"/>
      <c r="W48" s="14"/>
      <c r="X48" s="14"/>
      <c r="Y48" s="14"/>
      <c r="Z48" s="14"/>
      <c r="AA48" s="14"/>
      <c r="AB48" s="14"/>
      <c r="AC48" s="14"/>
    </row>
    <row r="49" spans="1:29" ht="16.5" customHeight="1" x14ac:dyDescent="0.3">
      <c r="A49" s="609"/>
      <c r="B49" s="609"/>
      <c r="C49" s="796"/>
      <c r="D49" s="796"/>
      <c r="E49" s="797"/>
      <c r="F49" s="14"/>
      <c r="G49" s="114"/>
      <c r="H49" s="73"/>
      <c r="I49" s="71">
        <f>+I48-L35</f>
        <v>0</v>
      </c>
      <c r="J49" s="71">
        <f>+J48-R35</f>
        <v>0</v>
      </c>
      <c r="K49" s="71">
        <f>+K48-O35</f>
        <v>0</v>
      </c>
      <c r="L49" s="71">
        <f>+L48-S35</f>
        <v>0</v>
      </c>
      <c r="M49" s="795"/>
      <c r="N49" s="795"/>
      <c r="O49" s="795"/>
      <c r="P49" s="795"/>
      <c r="Q49" s="795"/>
      <c r="R49" s="795"/>
      <c r="S49" s="795"/>
      <c r="T49" s="795"/>
      <c r="V49" s="14"/>
      <c r="W49" s="14"/>
      <c r="X49" s="14"/>
      <c r="Y49" s="14"/>
      <c r="Z49" s="14"/>
      <c r="AA49" s="14"/>
      <c r="AB49" s="14"/>
      <c r="AC49" s="14"/>
    </row>
    <row r="50" spans="1:29" ht="16.5" customHeight="1" x14ac:dyDescent="0.3">
      <c r="A50" s="609"/>
      <c r="B50" s="609"/>
      <c r="C50" s="796"/>
      <c r="D50" s="796"/>
      <c r="E50" s="797"/>
      <c r="G50" s="795"/>
      <c r="H50" s="795"/>
      <c r="I50" s="795"/>
      <c r="J50" s="795"/>
      <c r="K50" s="795"/>
      <c r="L50" s="795"/>
      <c r="M50" s="795"/>
      <c r="N50" s="795"/>
      <c r="O50" s="795"/>
      <c r="P50" s="795"/>
      <c r="Q50" s="795"/>
      <c r="R50" s="795"/>
      <c r="S50" s="795"/>
      <c r="T50" s="795"/>
    </row>
    <row r="51" spans="1:29" ht="16.5" customHeight="1" x14ac:dyDescent="0.3">
      <c r="A51" s="379"/>
      <c r="B51" s="609"/>
      <c r="C51" s="796"/>
      <c r="D51" s="796"/>
      <c r="E51" s="797"/>
      <c r="G51" s="795"/>
      <c r="H51" s="795"/>
      <c r="I51" s="795"/>
      <c r="J51" s="795"/>
      <c r="K51" s="795"/>
      <c r="L51" s="795"/>
      <c r="M51" s="795"/>
      <c r="N51" s="795"/>
      <c r="O51" s="795"/>
      <c r="P51" s="795"/>
      <c r="Q51" s="795"/>
      <c r="R51" s="795"/>
      <c r="S51" s="795"/>
      <c r="T51" s="795"/>
    </row>
    <row r="52" spans="1:29" ht="16.5" customHeight="1" x14ac:dyDescent="0.3">
      <c r="A52" s="379"/>
      <c r="B52" s="609"/>
      <c r="C52" s="798"/>
      <c r="D52" s="796"/>
      <c r="E52" s="797"/>
      <c r="G52" s="795"/>
      <c r="H52" s="795"/>
      <c r="I52" s="795"/>
      <c r="J52" s="795"/>
      <c r="K52" s="795"/>
      <c r="L52" s="795"/>
      <c r="M52" s="795"/>
      <c r="N52" s="795"/>
      <c r="O52" s="795"/>
      <c r="P52" s="795"/>
      <c r="Q52" s="795"/>
      <c r="R52" s="795"/>
      <c r="S52" s="795"/>
      <c r="T52" s="795"/>
    </row>
    <row r="53" spans="1:29" ht="16.5" customHeight="1" x14ac:dyDescent="0.3">
      <c r="A53" s="379"/>
      <c r="B53" s="379"/>
      <c r="C53" s="40"/>
      <c r="D53" s="40"/>
      <c r="E53" s="797"/>
      <c r="G53" s="795"/>
      <c r="H53" s="795"/>
      <c r="I53" s="795"/>
      <c r="J53" s="795"/>
      <c r="K53" s="795"/>
      <c r="L53" s="795"/>
      <c r="M53" s="795"/>
      <c r="N53" s="795"/>
      <c r="O53" s="795"/>
      <c r="P53" s="795"/>
      <c r="Q53" s="795"/>
      <c r="R53" s="795"/>
      <c r="S53" s="795"/>
      <c r="T53" s="795"/>
    </row>
    <row r="54" spans="1:29" ht="12.75" customHeight="1" x14ac:dyDescent="0.2">
      <c r="A54" s="379"/>
      <c r="B54" s="4"/>
      <c r="C54" s="4"/>
      <c r="D54" s="4"/>
      <c r="E54" s="4"/>
      <c r="F54" s="4"/>
      <c r="H54" s="3"/>
    </row>
    <row r="55" spans="1:29" ht="15" hidden="1" customHeight="1" x14ac:dyDescent="0.3">
      <c r="A55" s="379"/>
      <c r="B55" s="4"/>
      <c r="C55" s="4"/>
      <c r="D55" s="4"/>
      <c r="E55" s="4"/>
      <c r="F55" s="4"/>
      <c r="G55" s="4"/>
      <c r="H55" s="3"/>
      <c r="O55" s="71"/>
      <c r="T55" s="73"/>
      <c r="U55" s="73"/>
    </row>
    <row r="56" spans="1:29" ht="15" hidden="1" customHeight="1" x14ac:dyDescent="0.3">
      <c r="A56" s="379"/>
      <c r="B56" s="1771" t="s">
        <v>106</v>
      </c>
      <c r="C56" s="1749"/>
      <c r="D56" s="1749"/>
      <c r="E56" s="1749"/>
      <c r="H56" s="3"/>
      <c r="I56" s="1756" t="s">
        <v>107</v>
      </c>
      <c r="J56" s="1749"/>
      <c r="K56" s="1749"/>
      <c r="L56" s="1749"/>
      <c r="M56" s="1749"/>
      <c r="N56" s="73"/>
      <c r="O56" s="215"/>
      <c r="P56" s="1756" t="s">
        <v>108</v>
      </c>
      <c r="Q56" s="1749"/>
      <c r="R56" s="1749"/>
      <c r="S56" s="1749"/>
      <c r="V56" s="73"/>
      <c r="W56" s="73"/>
    </row>
    <row r="57" spans="1:29" ht="12.75" hidden="1" customHeight="1" x14ac:dyDescent="0.2">
      <c r="A57" s="379"/>
      <c r="H57" s="3"/>
    </row>
    <row r="58" spans="1:29" ht="12.75" hidden="1" customHeight="1" x14ac:dyDescent="0.2">
      <c r="H58" s="3"/>
    </row>
    <row r="59" spans="1:29" ht="12.75" customHeight="1" x14ac:dyDescent="0.2">
      <c r="H59" s="3"/>
    </row>
    <row r="60" spans="1:29" ht="12.75" customHeight="1" x14ac:dyDescent="0.2">
      <c r="H60" s="3"/>
    </row>
    <row r="61" spans="1:29" ht="12.75" customHeight="1" x14ac:dyDescent="0.2">
      <c r="H61" s="3"/>
    </row>
    <row r="62" spans="1:29" ht="12.75" customHeight="1" x14ac:dyDescent="0.2">
      <c r="H62" s="3"/>
    </row>
    <row r="63" spans="1:29" ht="12.75" customHeight="1" x14ac:dyDescent="0.2">
      <c r="H63" s="3"/>
    </row>
    <row r="64" spans="1:29" ht="12.75" customHeight="1" x14ac:dyDescent="0.2">
      <c r="H64" s="3"/>
    </row>
    <row r="65" spans="8:8" ht="12.75" customHeight="1" x14ac:dyDescent="0.2">
      <c r="H65" s="3"/>
    </row>
    <row r="66" spans="8:8" ht="12.75" customHeight="1" x14ac:dyDescent="0.2">
      <c r="H66" s="3"/>
    </row>
    <row r="67" spans="8:8" ht="12.75" customHeight="1" x14ac:dyDescent="0.2">
      <c r="H67" s="3"/>
    </row>
    <row r="68" spans="8:8" ht="12.75" customHeight="1" x14ac:dyDescent="0.2">
      <c r="H68" s="3"/>
    </row>
    <row r="69" spans="8:8" ht="12.75" customHeight="1" x14ac:dyDescent="0.2">
      <c r="H69" s="3"/>
    </row>
    <row r="70" spans="8:8" ht="12.75" customHeight="1" x14ac:dyDescent="0.2">
      <c r="H70" s="3"/>
    </row>
    <row r="71" spans="8:8" ht="12.75" customHeight="1" x14ac:dyDescent="0.2">
      <c r="H71" s="3"/>
    </row>
    <row r="72" spans="8:8" ht="12.75" customHeight="1" x14ac:dyDescent="0.2">
      <c r="H72" s="3"/>
    </row>
    <row r="73" spans="8:8" ht="12.75" customHeight="1" x14ac:dyDescent="0.2">
      <c r="H73" s="3"/>
    </row>
    <row r="74" spans="8:8" ht="12.75" customHeight="1" x14ac:dyDescent="0.2">
      <c r="H74" s="3"/>
    </row>
    <row r="75" spans="8:8" ht="12.75" customHeight="1" x14ac:dyDescent="0.2">
      <c r="H75" s="3"/>
    </row>
    <row r="76" spans="8:8" ht="12.75" customHeight="1" x14ac:dyDescent="0.2">
      <c r="H76" s="3"/>
    </row>
    <row r="77" spans="8:8" ht="12.75" customHeight="1" x14ac:dyDescent="0.2">
      <c r="H77" s="3"/>
    </row>
    <row r="78" spans="8:8" ht="12.75" customHeight="1" x14ac:dyDescent="0.2">
      <c r="H78" s="3"/>
    </row>
    <row r="79" spans="8:8" ht="12.75" customHeight="1" x14ac:dyDescent="0.2">
      <c r="H79" s="3"/>
    </row>
    <row r="80" spans="8:8" ht="12.75" customHeight="1" x14ac:dyDescent="0.2">
      <c r="H80" s="3"/>
    </row>
    <row r="81" spans="8:8" ht="12.75" customHeight="1" x14ac:dyDescent="0.2">
      <c r="H81" s="3"/>
    </row>
    <row r="82" spans="8:8" ht="12.75" customHeight="1" x14ac:dyDescent="0.2">
      <c r="H82" s="3"/>
    </row>
    <row r="83" spans="8:8" ht="12.75" customHeight="1" x14ac:dyDescent="0.2">
      <c r="H83" s="3"/>
    </row>
    <row r="84" spans="8:8" ht="12.75" customHeight="1" x14ac:dyDescent="0.2">
      <c r="H84" s="3"/>
    </row>
    <row r="85" spans="8:8" ht="12.75" customHeight="1" x14ac:dyDescent="0.2">
      <c r="H85" s="3"/>
    </row>
    <row r="86" spans="8:8" ht="12.75" customHeight="1" x14ac:dyDescent="0.2">
      <c r="H86" s="3"/>
    </row>
    <row r="87" spans="8:8" ht="12.75" customHeight="1" x14ac:dyDescent="0.2">
      <c r="H87" s="3"/>
    </row>
    <row r="88" spans="8:8" ht="12.75" customHeight="1" x14ac:dyDescent="0.2">
      <c r="H88" s="3"/>
    </row>
    <row r="89" spans="8:8" ht="12.75" customHeight="1" x14ac:dyDescent="0.2">
      <c r="H89" s="3"/>
    </row>
    <row r="90" spans="8:8" ht="12.75" customHeight="1" x14ac:dyDescent="0.2">
      <c r="H90" s="3"/>
    </row>
    <row r="91" spans="8:8" ht="12.75" customHeight="1" x14ac:dyDescent="0.2">
      <c r="H91" s="3"/>
    </row>
    <row r="92" spans="8:8" ht="12.75" customHeight="1" x14ac:dyDescent="0.2">
      <c r="H92" s="3"/>
    </row>
    <row r="93" spans="8:8" ht="12.75" customHeight="1" x14ac:dyDescent="0.2">
      <c r="H93" s="3"/>
    </row>
    <row r="94" spans="8:8" ht="12.75" customHeight="1" x14ac:dyDescent="0.2">
      <c r="H94" s="3"/>
    </row>
    <row r="95" spans="8:8" ht="12.75" customHeight="1" x14ac:dyDescent="0.2">
      <c r="H95" s="3"/>
    </row>
    <row r="96" spans="8:8" ht="12.75" customHeight="1" x14ac:dyDescent="0.2">
      <c r="H96" s="3"/>
    </row>
    <row r="97" spans="8:8" ht="12.75" customHeight="1" x14ac:dyDescent="0.2">
      <c r="H97" s="3"/>
    </row>
    <row r="98" spans="8:8" ht="12.75" customHeight="1" x14ac:dyDescent="0.2">
      <c r="H98" s="3"/>
    </row>
    <row r="99" spans="8:8" ht="12.75" customHeight="1" x14ac:dyDescent="0.2">
      <c r="H99" s="3"/>
    </row>
    <row r="100" spans="8:8" ht="12.75" customHeight="1" x14ac:dyDescent="0.2">
      <c r="H100" s="3"/>
    </row>
    <row r="101" spans="8:8" ht="12.75" customHeight="1" x14ac:dyDescent="0.2">
      <c r="H101" s="3"/>
    </row>
    <row r="102" spans="8:8" ht="12.75" customHeight="1" x14ac:dyDescent="0.2">
      <c r="H102" s="3"/>
    </row>
    <row r="103" spans="8:8" ht="12.75" customHeight="1" x14ac:dyDescent="0.2">
      <c r="H103" s="3"/>
    </row>
    <row r="104" spans="8:8" ht="12.75" customHeight="1" x14ac:dyDescent="0.2">
      <c r="H104" s="3"/>
    </row>
    <row r="105" spans="8:8" ht="12.75" customHeight="1" x14ac:dyDescent="0.2">
      <c r="H105" s="3"/>
    </row>
    <row r="106" spans="8:8" ht="12.75" customHeight="1" x14ac:dyDescent="0.2">
      <c r="H106" s="3"/>
    </row>
    <row r="107" spans="8:8" ht="12.75" customHeight="1" x14ac:dyDescent="0.2">
      <c r="H107" s="3"/>
    </row>
    <row r="108" spans="8:8" ht="12.75" customHeight="1" x14ac:dyDescent="0.2">
      <c r="H108" s="3"/>
    </row>
    <row r="109" spans="8:8" ht="12.75" customHeight="1" x14ac:dyDescent="0.2">
      <c r="H109" s="3"/>
    </row>
    <row r="110" spans="8:8" ht="12.75" customHeight="1" x14ac:dyDescent="0.2">
      <c r="H110" s="3"/>
    </row>
    <row r="111" spans="8:8" ht="12.75" customHeight="1" x14ac:dyDescent="0.2">
      <c r="H111" s="3"/>
    </row>
    <row r="112" spans="8:8"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sheetData>
  <autoFilter ref="E19:E53"/>
  <mergeCells count="8">
    <mergeCell ref="B56:E56"/>
    <mergeCell ref="I56:M56"/>
    <mergeCell ref="P56:S56"/>
    <mergeCell ref="A12:S12"/>
    <mergeCell ref="A13:S13"/>
    <mergeCell ref="A14:S14"/>
    <mergeCell ref="A15:S15"/>
    <mergeCell ref="A16:S16"/>
  </mergeCells>
  <phoneticPr fontId="114" type="noConversion"/>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Z1017"/>
  <sheetViews>
    <sheetView topLeftCell="K2" workbookViewId="0">
      <selection activeCell="R17" sqref="R17"/>
    </sheetView>
  </sheetViews>
  <sheetFormatPr baseColWidth="10" defaultColWidth="14.42578125" defaultRowHeight="15" customHeight="1" x14ac:dyDescent="0.2"/>
  <cols>
    <col min="1" max="1" width="4.28515625" customWidth="1"/>
    <col min="2" max="2" width="10.42578125" customWidth="1"/>
    <col min="3" max="3" width="12.85546875" customWidth="1"/>
    <col min="4" max="4" width="12.5703125" customWidth="1"/>
    <col min="5" max="5" width="14.7109375" customWidth="1"/>
    <col min="6" max="6" width="8.85546875" customWidth="1"/>
    <col min="7" max="7" width="14.140625" customWidth="1"/>
    <col min="8" max="8" width="45.5703125" customWidth="1"/>
    <col min="9" max="9" width="23.28515625" customWidth="1"/>
    <col min="10" max="10" width="19.42578125" customWidth="1"/>
    <col min="11" max="11" width="30.42578125" customWidth="1"/>
    <col min="12" max="12" width="20.28515625" customWidth="1"/>
    <col min="13" max="13" width="7" customWidth="1"/>
    <col min="14" max="14" width="16.5703125" customWidth="1"/>
    <col min="15" max="15" width="16.7109375" customWidth="1"/>
    <col min="16" max="16" width="9.28515625" customWidth="1"/>
    <col min="17" max="17" width="9.42578125" customWidth="1"/>
    <col min="18" max="18" width="18" customWidth="1"/>
    <col min="19" max="19" width="15.140625" customWidth="1"/>
    <col min="20" max="20" width="13.28515625" hidden="1" customWidth="1"/>
    <col min="21" max="22" width="10.28515625" hidden="1" customWidth="1"/>
    <col min="23" max="23" width="4.140625" hidden="1" customWidth="1"/>
    <col min="24" max="26" width="10" customWidth="1"/>
  </cols>
  <sheetData>
    <row r="1" spans="1:21" ht="12.75" customHeight="1" x14ac:dyDescent="0.2">
      <c r="H1" s="3"/>
    </row>
    <row r="2" spans="1:21" ht="12.75" customHeight="1" x14ac:dyDescent="0.2">
      <c r="H2" s="3"/>
    </row>
    <row r="3" spans="1:21" ht="12.75" customHeight="1" x14ac:dyDescent="0.2">
      <c r="H3" s="3"/>
    </row>
    <row r="4" spans="1:21" ht="12.75" customHeight="1" x14ac:dyDescent="0.2">
      <c r="H4" s="3"/>
    </row>
    <row r="5" spans="1:21" ht="12.75" customHeight="1" x14ac:dyDescent="0.2">
      <c r="H5" s="3"/>
    </row>
    <row r="6" spans="1:21" ht="12.75" customHeight="1" x14ac:dyDescent="0.2">
      <c r="H6" s="3"/>
    </row>
    <row r="7" spans="1:21" ht="12.75" customHeight="1" x14ac:dyDescent="0.2">
      <c r="F7" s="2"/>
      <c r="G7" s="2"/>
      <c r="H7" s="191"/>
      <c r="I7" s="2"/>
    </row>
    <row r="8" spans="1:21" ht="12.75" customHeight="1" x14ac:dyDescent="0.2">
      <c r="F8" s="2"/>
      <c r="G8" s="2"/>
      <c r="H8" s="3"/>
      <c r="I8" s="2"/>
      <c r="L8" s="4"/>
    </row>
    <row r="9" spans="1:21" ht="12.75" customHeight="1" x14ac:dyDescent="0.2">
      <c r="F9" s="2"/>
      <c r="G9" s="2"/>
      <c r="H9" s="3"/>
      <c r="I9" s="2"/>
    </row>
    <row r="10" spans="1:21" ht="12.75" customHeight="1" x14ac:dyDescent="0.2">
      <c r="F10" s="2"/>
      <c r="G10" s="2"/>
      <c r="H10" s="3"/>
      <c r="I10" s="2"/>
    </row>
    <row r="11" spans="1:21" ht="12.75" customHeight="1" x14ac:dyDescent="0.2">
      <c r="A11" s="1753" t="s">
        <v>0</v>
      </c>
      <c r="B11" s="1746"/>
      <c r="C11" s="1746"/>
      <c r="D11" s="1746"/>
      <c r="E11" s="1746"/>
      <c r="F11" s="1746"/>
      <c r="G11" s="1746"/>
      <c r="H11" s="1746"/>
      <c r="I11" s="1746"/>
      <c r="J11" s="1746"/>
      <c r="K11" s="1746"/>
      <c r="L11" s="1746"/>
      <c r="M11" s="1746"/>
      <c r="N11" s="1746"/>
      <c r="O11" s="1746"/>
      <c r="P11" s="1746"/>
      <c r="Q11" s="1746"/>
      <c r="R11" s="1746"/>
      <c r="S11" s="1747"/>
    </row>
    <row r="12" spans="1:21" ht="12.75" customHeight="1" x14ac:dyDescent="0.2">
      <c r="A12" s="1753" t="s">
        <v>1</v>
      </c>
      <c r="B12" s="1746"/>
      <c r="C12" s="1746"/>
      <c r="D12" s="1746"/>
      <c r="E12" s="1746"/>
      <c r="F12" s="1746"/>
      <c r="G12" s="1746"/>
      <c r="H12" s="1746"/>
      <c r="I12" s="1746"/>
      <c r="J12" s="1746"/>
      <c r="K12" s="1746"/>
      <c r="L12" s="1746"/>
      <c r="M12" s="1746"/>
      <c r="N12" s="1746"/>
      <c r="O12" s="1746"/>
      <c r="P12" s="1746"/>
      <c r="Q12" s="1746"/>
      <c r="R12" s="1746"/>
      <c r="S12" s="1747"/>
    </row>
    <row r="13" spans="1:21" ht="12.75" customHeight="1" x14ac:dyDescent="0.2">
      <c r="A13" s="1753" t="s">
        <v>2</v>
      </c>
      <c r="B13" s="1746"/>
      <c r="C13" s="1746"/>
      <c r="D13" s="1746"/>
      <c r="E13" s="1746"/>
      <c r="F13" s="1746"/>
      <c r="G13" s="1746"/>
      <c r="H13" s="1746"/>
      <c r="I13" s="1746"/>
      <c r="J13" s="1746"/>
      <c r="K13" s="1746"/>
      <c r="L13" s="1746"/>
      <c r="M13" s="1746"/>
      <c r="N13" s="1746"/>
      <c r="O13" s="1746"/>
      <c r="P13" s="1746"/>
      <c r="Q13" s="1746"/>
      <c r="R13" s="1746"/>
      <c r="S13" s="1747"/>
    </row>
    <row r="14" spans="1:21" ht="12.75" customHeight="1" x14ac:dyDescent="0.2">
      <c r="A14" s="1753" t="s">
        <v>3</v>
      </c>
      <c r="B14" s="1746"/>
      <c r="C14" s="1746"/>
      <c r="D14" s="1746"/>
      <c r="E14" s="1746"/>
      <c r="F14" s="1746"/>
      <c r="G14" s="1746"/>
      <c r="H14" s="1746"/>
      <c r="I14" s="1746"/>
      <c r="J14" s="1746"/>
      <c r="K14" s="1746"/>
      <c r="L14" s="1746"/>
      <c r="M14" s="1746"/>
      <c r="N14" s="1746"/>
      <c r="O14" s="1746"/>
      <c r="P14" s="1746"/>
      <c r="Q14" s="1746"/>
      <c r="R14" s="1746"/>
      <c r="S14" s="1747"/>
    </row>
    <row r="15" spans="1:21" ht="12.75" customHeight="1" x14ac:dyDescent="0.2">
      <c r="A15" s="1816" t="str">
        <f>+'09-02EDUC_ AMB_ SERV_ACADE'!A16:S16</f>
        <v>30 de junio  2023</v>
      </c>
      <c r="B15" s="1746"/>
      <c r="C15" s="1746"/>
      <c r="D15" s="1746"/>
      <c r="E15" s="1746"/>
      <c r="F15" s="1746"/>
      <c r="G15" s="1746"/>
      <c r="H15" s="1746"/>
      <c r="I15" s="1746"/>
      <c r="J15" s="1746"/>
      <c r="K15" s="1746"/>
      <c r="L15" s="1746"/>
      <c r="M15" s="1746"/>
      <c r="N15" s="1746"/>
      <c r="O15" s="1746"/>
      <c r="P15" s="1746"/>
      <c r="Q15" s="1746"/>
      <c r="R15" s="1746"/>
      <c r="S15" s="1747"/>
    </row>
    <row r="16" spans="1:21" ht="15" customHeight="1" x14ac:dyDescent="0.3">
      <c r="A16" s="379"/>
      <c r="B16" s="379"/>
      <c r="C16" s="379"/>
      <c r="D16" s="379"/>
      <c r="E16" s="379"/>
      <c r="F16" s="379"/>
      <c r="G16" s="379"/>
      <c r="H16" s="799"/>
      <c r="I16" s="800"/>
      <c r="J16" s="800"/>
      <c r="K16" s="800"/>
      <c r="L16" s="800"/>
      <c r="M16" s="73"/>
      <c r="N16" s="73"/>
      <c r="O16" s="73"/>
      <c r="P16" s="73"/>
      <c r="Q16" s="73"/>
      <c r="R16" s="73"/>
      <c r="S16" s="73"/>
      <c r="U16" s="109" t="s">
        <v>109</v>
      </c>
    </row>
    <row r="17" spans="1:26" ht="38.25" customHeight="1" x14ac:dyDescent="0.2">
      <c r="A17" s="193" t="s">
        <v>6</v>
      </c>
      <c r="B17" s="194" t="s">
        <v>7</v>
      </c>
      <c r="C17" s="801" t="s">
        <v>255</v>
      </c>
      <c r="D17" s="195" t="s">
        <v>9</v>
      </c>
      <c r="E17" s="195" t="s">
        <v>10</v>
      </c>
      <c r="F17" s="194" t="s">
        <v>11</v>
      </c>
      <c r="G17" s="194" t="s">
        <v>12</v>
      </c>
      <c r="H17" s="196" t="s">
        <v>13</v>
      </c>
      <c r="I17" s="194" t="s">
        <v>14</v>
      </c>
      <c r="J17" s="194" t="s">
        <v>15</v>
      </c>
      <c r="K17" s="194" t="s">
        <v>16</v>
      </c>
      <c r="L17" s="196" t="s">
        <v>17</v>
      </c>
      <c r="M17" s="196" t="s">
        <v>18</v>
      </c>
      <c r="N17" s="196" t="s">
        <v>19</v>
      </c>
      <c r="O17" s="196" t="s">
        <v>20</v>
      </c>
      <c r="P17" s="196" t="s">
        <v>21</v>
      </c>
      <c r="Q17" s="196" t="s">
        <v>22</v>
      </c>
      <c r="R17" s="197" t="str">
        <f>+'09-02EDUC_ AMB_ SERV_ACADE'!R19</f>
        <v>DEPRECIACION ACUMULADA 30/06/23</v>
      </c>
      <c r="S17" s="196" t="s">
        <v>23</v>
      </c>
      <c r="T17" s="92" t="s">
        <v>24</v>
      </c>
      <c r="U17" s="125">
        <v>45107</v>
      </c>
      <c r="V17" s="14"/>
      <c r="W17" s="14"/>
      <c r="X17" s="14"/>
      <c r="Y17" s="14"/>
      <c r="Z17" s="14"/>
    </row>
    <row r="18" spans="1:26" ht="15" customHeight="1" x14ac:dyDescent="0.3">
      <c r="A18" s="94">
        <v>1</v>
      </c>
      <c r="B18" s="95">
        <v>36888</v>
      </c>
      <c r="C18" s="1395" t="s">
        <v>371</v>
      </c>
      <c r="D18" s="96">
        <v>26</v>
      </c>
      <c r="E18" s="97" t="s">
        <v>25</v>
      </c>
      <c r="F18" s="97">
        <v>125528</v>
      </c>
      <c r="G18" s="105">
        <v>1</v>
      </c>
      <c r="H18" s="107" t="s">
        <v>1519</v>
      </c>
      <c r="I18" s="97"/>
      <c r="J18" s="97"/>
      <c r="K18" s="97" t="s">
        <v>1805</v>
      </c>
      <c r="L18" s="99">
        <v>1500</v>
      </c>
      <c r="M18" s="105">
        <v>10</v>
      </c>
      <c r="N18" s="135">
        <v>0</v>
      </c>
      <c r="O18" s="135">
        <f t="shared" ref="O18:O42" si="0">IF(M18=0,"N/A",+N18/12)</f>
        <v>0</v>
      </c>
      <c r="P18" s="100">
        <v>10</v>
      </c>
      <c r="Q18" s="100"/>
      <c r="R18" s="135">
        <v>1500</v>
      </c>
      <c r="S18" s="135">
        <f t="shared" ref="S18:S47" si="1">IF(M18=0,"N/A",+L18-R18)</f>
        <v>0</v>
      </c>
      <c r="T18" s="103">
        <v>617</v>
      </c>
      <c r="U18" s="429"/>
    </row>
    <row r="19" spans="1:26" ht="15" customHeight="1" x14ac:dyDescent="0.3">
      <c r="A19" s="94">
        <v>2</v>
      </c>
      <c r="B19" s="95">
        <v>36888</v>
      </c>
      <c r="C19" s="1395" t="s">
        <v>371</v>
      </c>
      <c r="D19" s="96">
        <v>26</v>
      </c>
      <c r="E19" s="97" t="s">
        <v>25</v>
      </c>
      <c r="F19" s="97">
        <v>35429</v>
      </c>
      <c r="G19" s="105">
        <v>1</v>
      </c>
      <c r="H19" s="107" t="s">
        <v>699</v>
      </c>
      <c r="I19" s="97"/>
      <c r="J19" s="97" t="s">
        <v>32</v>
      </c>
      <c r="K19" s="97" t="s">
        <v>1520</v>
      </c>
      <c r="L19" s="99">
        <v>3132</v>
      </c>
      <c r="M19" s="105">
        <v>10</v>
      </c>
      <c r="N19" s="135">
        <v>0</v>
      </c>
      <c r="O19" s="135">
        <f t="shared" si="0"/>
        <v>0</v>
      </c>
      <c r="P19" s="100">
        <v>10</v>
      </c>
      <c r="Q19" s="100"/>
      <c r="R19" s="135">
        <v>3132</v>
      </c>
      <c r="S19" s="135">
        <f t="shared" si="1"/>
        <v>0</v>
      </c>
      <c r="T19" s="103">
        <v>617</v>
      </c>
    </row>
    <row r="20" spans="1:26" ht="15" customHeight="1" x14ac:dyDescent="0.3">
      <c r="A20" s="94">
        <v>3</v>
      </c>
      <c r="B20" s="95">
        <v>38757</v>
      </c>
      <c r="C20" s="1395" t="s">
        <v>371</v>
      </c>
      <c r="D20" s="96">
        <v>26</v>
      </c>
      <c r="E20" s="97" t="s">
        <v>25</v>
      </c>
      <c r="F20" s="97"/>
      <c r="G20" s="105">
        <v>1</v>
      </c>
      <c r="H20" s="107" t="s">
        <v>765</v>
      </c>
      <c r="I20" s="98"/>
      <c r="J20" s="97" t="s">
        <v>32</v>
      </c>
      <c r="K20" s="97" t="s">
        <v>1520</v>
      </c>
      <c r="L20" s="99">
        <v>2699.67</v>
      </c>
      <c r="M20" s="105">
        <v>10</v>
      </c>
      <c r="N20" s="135">
        <v>0</v>
      </c>
      <c r="O20" s="135">
        <f t="shared" si="0"/>
        <v>0</v>
      </c>
      <c r="P20" s="100">
        <v>10</v>
      </c>
      <c r="Q20" s="100"/>
      <c r="R20" s="135">
        <v>2699.67</v>
      </c>
      <c r="S20" s="135">
        <f t="shared" si="1"/>
        <v>0</v>
      </c>
      <c r="T20" s="103">
        <v>617</v>
      </c>
    </row>
    <row r="21" spans="1:26" ht="15" customHeight="1" x14ac:dyDescent="0.3">
      <c r="A21" s="94">
        <v>4</v>
      </c>
      <c r="B21" s="95">
        <v>38757</v>
      </c>
      <c r="C21" s="1395" t="s">
        <v>371</v>
      </c>
      <c r="D21" s="96">
        <v>26</v>
      </c>
      <c r="E21" s="97" t="s">
        <v>25</v>
      </c>
      <c r="F21" s="97"/>
      <c r="G21" s="105">
        <v>1</v>
      </c>
      <c r="H21" s="107" t="s">
        <v>765</v>
      </c>
      <c r="I21" s="98"/>
      <c r="J21" s="97" t="s">
        <v>32</v>
      </c>
      <c r="K21" s="97" t="s">
        <v>1520</v>
      </c>
      <c r="L21" s="99">
        <v>2699.67</v>
      </c>
      <c r="M21" s="105">
        <v>10</v>
      </c>
      <c r="N21" s="135">
        <v>0</v>
      </c>
      <c r="O21" s="135">
        <f t="shared" si="0"/>
        <v>0</v>
      </c>
      <c r="P21" s="100">
        <v>10</v>
      </c>
      <c r="Q21" s="100"/>
      <c r="R21" s="135">
        <v>2699.67</v>
      </c>
      <c r="S21" s="135">
        <f t="shared" si="1"/>
        <v>0</v>
      </c>
      <c r="T21" s="103">
        <v>617</v>
      </c>
    </row>
    <row r="22" spans="1:26" ht="15" customHeight="1" x14ac:dyDescent="0.3">
      <c r="A22" s="94">
        <v>5</v>
      </c>
      <c r="B22" s="95">
        <v>38757</v>
      </c>
      <c r="C22" s="1395" t="s">
        <v>371</v>
      </c>
      <c r="D22" s="96">
        <v>26</v>
      </c>
      <c r="E22" s="97" t="s">
        <v>25</v>
      </c>
      <c r="F22" s="97"/>
      <c r="G22" s="105">
        <v>1</v>
      </c>
      <c r="H22" s="107" t="s">
        <v>765</v>
      </c>
      <c r="I22" s="98"/>
      <c r="J22" s="97" t="s">
        <v>32</v>
      </c>
      <c r="K22" s="97" t="s">
        <v>1520</v>
      </c>
      <c r="L22" s="99">
        <v>2699.67</v>
      </c>
      <c r="M22" s="105">
        <v>10</v>
      </c>
      <c r="N22" s="135">
        <v>0</v>
      </c>
      <c r="O22" s="135">
        <f t="shared" si="0"/>
        <v>0</v>
      </c>
      <c r="P22" s="100">
        <v>10</v>
      </c>
      <c r="Q22" s="100"/>
      <c r="R22" s="135">
        <v>2699.67</v>
      </c>
      <c r="S22" s="135">
        <f t="shared" si="1"/>
        <v>0</v>
      </c>
      <c r="T22" s="103">
        <v>617</v>
      </c>
    </row>
    <row r="23" spans="1:26" ht="15" customHeight="1" x14ac:dyDescent="0.3">
      <c r="A23" s="94">
        <v>6</v>
      </c>
      <c r="B23" s="95">
        <v>39431</v>
      </c>
      <c r="C23" s="1395" t="s">
        <v>371</v>
      </c>
      <c r="D23" s="96">
        <v>26</v>
      </c>
      <c r="E23" s="97" t="s">
        <v>25</v>
      </c>
      <c r="F23" s="97">
        <v>125804</v>
      </c>
      <c r="G23" s="105">
        <v>1</v>
      </c>
      <c r="H23" s="107" t="s">
        <v>384</v>
      </c>
      <c r="I23" s="98"/>
      <c r="J23" s="97"/>
      <c r="K23" s="97" t="s">
        <v>1520</v>
      </c>
      <c r="L23" s="99">
        <v>2320</v>
      </c>
      <c r="M23" s="105">
        <v>10</v>
      </c>
      <c r="N23" s="135">
        <v>0</v>
      </c>
      <c r="O23" s="135">
        <f t="shared" si="0"/>
        <v>0</v>
      </c>
      <c r="P23" s="100">
        <v>10</v>
      </c>
      <c r="Q23" s="100"/>
      <c r="R23" s="135">
        <v>2320</v>
      </c>
      <c r="S23" s="135">
        <f t="shared" si="1"/>
        <v>0</v>
      </c>
      <c r="T23" s="103">
        <v>617</v>
      </c>
    </row>
    <row r="24" spans="1:26" ht="15" customHeight="1" x14ac:dyDescent="0.3">
      <c r="A24" s="94">
        <v>7</v>
      </c>
      <c r="B24" s="95">
        <v>39630</v>
      </c>
      <c r="C24" s="1395" t="s">
        <v>371</v>
      </c>
      <c r="D24" s="96">
        <v>26</v>
      </c>
      <c r="E24" s="97" t="s">
        <v>35</v>
      </c>
      <c r="F24" s="97">
        <v>614863</v>
      </c>
      <c r="G24" s="105">
        <v>1</v>
      </c>
      <c r="H24" s="107" t="s">
        <v>210</v>
      </c>
      <c r="I24" s="97"/>
      <c r="J24" s="97" t="s">
        <v>141</v>
      </c>
      <c r="K24" s="97" t="s">
        <v>1520</v>
      </c>
      <c r="L24" s="99">
        <v>9164</v>
      </c>
      <c r="M24" s="105">
        <v>3</v>
      </c>
      <c r="N24" s="135">
        <v>0</v>
      </c>
      <c r="O24" s="135">
        <f t="shared" si="0"/>
        <v>0</v>
      </c>
      <c r="P24" s="100">
        <v>3</v>
      </c>
      <c r="Q24" s="100"/>
      <c r="R24" s="135">
        <v>9164</v>
      </c>
      <c r="S24" s="135">
        <f t="shared" si="1"/>
        <v>0</v>
      </c>
      <c r="T24" s="103">
        <v>614</v>
      </c>
    </row>
    <row r="25" spans="1:26" ht="15" customHeight="1" x14ac:dyDescent="0.3">
      <c r="A25" s="94">
        <v>8</v>
      </c>
      <c r="B25" s="95">
        <v>40038</v>
      </c>
      <c r="C25" s="1395" t="s">
        <v>371</v>
      </c>
      <c r="D25" s="96">
        <v>26</v>
      </c>
      <c r="E25" s="97" t="s">
        <v>35</v>
      </c>
      <c r="F25" s="97">
        <v>614887</v>
      </c>
      <c r="G25" s="105">
        <v>1</v>
      </c>
      <c r="H25" s="107" t="s">
        <v>41</v>
      </c>
      <c r="I25" s="98"/>
      <c r="J25" s="97" t="s">
        <v>1521</v>
      </c>
      <c r="K25" s="97" t="s">
        <v>1520</v>
      </c>
      <c r="L25" s="99">
        <v>4724.9799999999996</v>
      </c>
      <c r="M25" s="105">
        <v>3</v>
      </c>
      <c r="N25" s="135">
        <v>0</v>
      </c>
      <c r="O25" s="135">
        <f t="shared" si="0"/>
        <v>0</v>
      </c>
      <c r="P25" s="100">
        <v>3</v>
      </c>
      <c r="Q25" s="100"/>
      <c r="R25" s="135">
        <v>4724.9799999999996</v>
      </c>
      <c r="S25" s="135">
        <f t="shared" si="1"/>
        <v>0</v>
      </c>
      <c r="T25" s="103">
        <v>614</v>
      </c>
    </row>
    <row r="26" spans="1:26" ht="15" customHeight="1" x14ac:dyDescent="0.3">
      <c r="A26" s="94">
        <v>9</v>
      </c>
      <c r="B26" s="540">
        <v>38855</v>
      </c>
      <c r="C26" s="1395" t="s">
        <v>371</v>
      </c>
      <c r="D26" s="96">
        <v>26</v>
      </c>
      <c r="E26" s="105" t="s">
        <v>764</v>
      </c>
      <c r="F26" s="105">
        <v>35086</v>
      </c>
      <c r="G26" s="105">
        <v>1</v>
      </c>
      <c r="H26" s="541" t="s">
        <v>776</v>
      </c>
      <c r="I26" s="541"/>
      <c r="J26" s="541"/>
      <c r="K26" s="97" t="s">
        <v>1520</v>
      </c>
      <c r="L26" s="99">
        <v>1845</v>
      </c>
      <c r="M26" s="105">
        <v>10</v>
      </c>
      <c r="N26" s="135">
        <v>0</v>
      </c>
      <c r="O26" s="135">
        <f t="shared" si="0"/>
        <v>0</v>
      </c>
      <c r="P26" s="100">
        <v>10</v>
      </c>
      <c r="Q26" s="100"/>
      <c r="R26" s="135">
        <v>1845</v>
      </c>
      <c r="S26" s="135">
        <f t="shared" si="1"/>
        <v>0</v>
      </c>
      <c r="T26" s="103">
        <v>617</v>
      </c>
    </row>
    <row r="27" spans="1:26" ht="15" customHeight="1" x14ac:dyDescent="0.3">
      <c r="A27" s="94">
        <v>10</v>
      </c>
      <c r="B27" s="95">
        <v>40345</v>
      </c>
      <c r="C27" s="1395" t="s">
        <v>371</v>
      </c>
      <c r="D27" s="96">
        <v>26</v>
      </c>
      <c r="E27" s="97" t="s">
        <v>25</v>
      </c>
      <c r="F27" s="97"/>
      <c r="G27" s="105">
        <v>1</v>
      </c>
      <c r="H27" s="107" t="s">
        <v>1522</v>
      </c>
      <c r="I27" s="97"/>
      <c r="J27" s="97"/>
      <c r="K27" s="97" t="s">
        <v>1520</v>
      </c>
      <c r="L27" s="99">
        <v>4500</v>
      </c>
      <c r="M27" s="105">
        <v>10</v>
      </c>
      <c r="N27" s="135">
        <v>0</v>
      </c>
      <c r="O27" s="135">
        <f t="shared" si="0"/>
        <v>0</v>
      </c>
      <c r="P27" s="100">
        <f t="shared" ref="P27:P30" si="2">+DATEDIF($B27,$U$17,"y")</f>
        <v>13</v>
      </c>
      <c r="Q27" s="100"/>
      <c r="R27" s="135">
        <v>4500</v>
      </c>
      <c r="S27" s="135">
        <f t="shared" si="1"/>
        <v>0</v>
      </c>
      <c r="T27" s="103">
        <v>617</v>
      </c>
    </row>
    <row r="28" spans="1:26" s="890" customFormat="1" ht="30" customHeight="1" x14ac:dyDescent="0.3">
      <c r="A28" s="94">
        <v>11</v>
      </c>
      <c r="B28" s="902">
        <v>40948</v>
      </c>
      <c r="C28" s="1395" t="s">
        <v>371</v>
      </c>
      <c r="D28" s="96">
        <v>26</v>
      </c>
      <c r="E28" s="903" t="s">
        <v>25</v>
      </c>
      <c r="F28" s="903"/>
      <c r="G28" s="915">
        <v>1</v>
      </c>
      <c r="H28" s="914" t="s">
        <v>1523</v>
      </c>
      <c r="I28" s="904"/>
      <c r="J28" s="903" t="s">
        <v>32</v>
      </c>
      <c r="K28" s="903" t="s">
        <v>1520</v>
      </c>
      <c r="L28" s="906">
        <v>2865</v>
      </c>
      <c r="M28" s="915">
        <v>10</v>
      </c>
      <c r="N28" s="897">
        <v>0</v>
      </c>
      <c r="O28" s="897">
        <v>0</v>
      </c>
      <c r="P28" s="907">
        <f t="shared" si="2"/>
        <v>11</v>
      </c>
      <c r="Q28" s="907">
        <v>0</v>
      </c>
      <c r="R28" s="906">
        <v>2865</v>
      </c>
      <c r="S28" s="897">
        <f t="shared" si="1"/>
        <v>0</v>
      </c>
      <c r="T28" s="908">
        <v>617</v>
      </c>
    </row>
    <row r="29" spans="1:26" s="890" customFormat="1" ht="30" customHeight="1" x14ac:dyDescent="0.3">
      <c r="A29" s="94">
        <v>12</v>
      </c>
      <c r="B29" s="902">
        <v>40948</v>
      </c>
      <c r="C29" s="1395" t="s">
        <v>371</v>
      </c>
      <c r="D29" s="96">
        <v>26</v>
      </c>
      <c r="E29" s="903" t="s">
        <v>25</v>
      </c>
      <c r="F29" s="903"/>
      <c r="G29" s="915">
        <v>1</v>
      </c>
      <c r="H29" s="914" t="s">
        <v>1523</v>
      </c>
      <c r="I29" s="904"/>
      <c r="J29" s="903" t="s">
        <v>32</v>
      </c>
      <c r="K29" s="903" t="s">
        <v>1520</v>
      </c>
      <c r="L29" s="906">
        <v>2865</v>
      </c>
      <c r="M29" s="915">
        <v>10</v>
      </c>
      <c r="N29" s="897">
        <v>0</v>
      </c>
      <c r="O29" s="897">
        <f t="shared" si="0"/>
        <v>0</v>
      </c>
      <c r="P29" s="907">
        <f t="shared" si="2"/>
        <v>11</v>
      </c>
      <c r="Q29" s="907">
        <v>0</v>
      </c>
      <c r="R29" s="906">
        <v>2865</v>
      </c>
      <c r="S29" s="897">
        <f t="shared" si="1"/>
        <v>0</v>
      </c>
      <c r="T29" s="908">
        <v>617</v>
      </c>
    </row>
    <row r="30" spans="1:26" s="890" customFormat="1" ht="15" customHeight="1" x14ac:dyDescent="0.3">
      <c r="A30" s="94">
        <v>13</v>
      </c>
      <c r="B30" s="902">
        <v>41258</v>
      </c>
      <c r="C30" s="1395" t="s">
        <v>371</v>
      </c>
      <c r="D30" s="96">
        <v>26</v>
      </c>
      <c r="E30" s="903" t="s">
        <v>25</v>
      </c>
      <c r="F30" s="903">
        <v>750739</v>
      </c>
      <c r="G30" s="915">
        <v>1</v>
      </c>
      <c r="H30" s="914" t="s">
        <v>384</v>
      </c>
      <c r="I30" s="904"/>
      <c r="J30" s="903"/>
      <c r="K30" s="903" t="s">
        <v>1849</v>
      </c>
      <c r="L30" s="906">
        <v>3650</v>
      </c>
      <c r="M30" s="915">
        <v>10</v>
      </c>
      <c r="N30" s="897">
        <f t="shared" ref="N30" si="3">IF(M30=0,"N/A",+L30/M30)</f>
        <v>365</v>
      </c>
      <c r="O30" s="897">
        <f t="shared" si="0"/>
        <v>30.416666666666668</v>
      </c>
      <c r="P30" s="907">
        <f t="shared" si="2"/>
        <v>10</v>
      </c>
      <c r="Q30" s="907">
        <v>0</v>
      </c>
      <c r="R30" s="897">
        <f t="shared" ref="R30" si="4">IF(M30=0,"N/A",+N30*P30+O30*Q30)</f>
        <v>3650</v>
      </c>
      <c r="S30" s="897">
        <f t="shared" si="1"/>
        <v>0</v>
      </c>
      <c r="T30" s="908">
        <v>617</v>
      </c>
    </row>
    <row r="31" spans="1:26" ht="15" customHeight="1" x14ac:dyDescent="0.3">
      <c r="A31" s="94">
        <v>14</v>
      </c>
      <c r="B31" s="95">
        <v>41318</v>
      </c>
      <c r="C31" s="1395" t="s">
        <v>371</v>
      </c>
      <c r="D31" s="96">
        <v>26</v>
      </c>
      <c r="E31" s="97" t="s">
        <v>35</v>
      </c>
      <c r="F31" s="97">
        <v>614897</v>
      </c>
      <c r="G31" s="105">
        <v>1</v>
      </c>
      <c r="H31" s="486" t="s">
        <v>41</v>
      </c>
      <c r="I31" s="97"/>
      <c r="J31" s="97" t="s">
        <v>712</v>
      </c>
      <c r="K31" s="97" t="s">
        <v>1520</v>
      </c>
      <c r="L31" s="99">
        <v>6937</v>
      </c>
      <c r="M31" s="105">
        <v>3</v>
      </c>
      <c r="N31" s="135">
        <v>0</v>
      </c>
      <c r="O31" s="135">
        <f t="shared" si="0"/>
        <v>0</v>
      </c>
      <c r="P31" s="100">
        <v>3</v>
      </c>
      <c r="Q31" s="100">
        <v>0</v>
      </c>
      <c r="R31" s="135">
        <v>6937</v>
      </c>
      <c r="S31" s="135">
        <f t="shared" si="1"/>
        <v>0</v>
      </c>
      <c r="T31" s="103">
        <v>614</v>
      </c>
    </row>
    <row r="32" spans="1:26" ht="15" customHeight="1" x14ac:dyDescent="0.3">
      <c r="A32" s="94">
        <v>15</v>
      </c>
      <c r="B32" s="95">
        <v>41639</v>
      </c>
      <c r="C32" s="1395" t="s">
        <v>371</v>
      </c>
      <c r="D32" s="96">
        <v>26</v>
      </c>
      <c r="E32" s="97" t="s">
        <v>25</v>
      </c>
      <c r="F32" s="97">
        <v>614876</v>
      </c>
      <c r="G32" s="105">
        <v>1</v>
      </c>
      <c r="H32" s="107" t="s">
        <v>1524</v>
      </c>
      <c r="I32" s="98"/>
      <c r="J32" s="97"/>
      <c r="K32" s="97" t="s">
        <v>1520</v>
      </c>
      <c r="L32" s="99">
        <v>3237.92</v>
      </c>
      <c r="M32" s="105">
        <v>10</v>
      </c>
      <c r="N32" s="135">
        <f t="shared" ref="N32:N38" si="5">IF(M32=0,"N/A",+L32/M32)</f>
        <v>323.79200000000003</v>
      </c>
      <c r="O32" s="135">
        <f t="shared" si="0"/>
        <v>26.98266666666667</v>
      </c>
      <c r="P32" s="100">
        <f t="shared" ref="P32:P65" si="6">+DATEDIF($B32,$U$17,"y")</f>
        <v>9</v>
      </c>
      <c r="Q32" s="100">
        <f t="shared" ref="Q32:Q65" si="7">+DATEDIF($B32,$U$17,"ym")</f>
        <v>5</v>
      </c>
      <c r="R32" s="135">
        <f t="shared" ref="R32:R38" si="8">IF(M32=0,"N/A",+N32*P32+O32*Q32)</f>
        <v>3049.0413333333336</v>
      </c>
      <c r="S32" s="135">
        <f t="shared" si="1"/>
        <v>188.8786666666665</v>
      </c>
      <c r="T32" s="103">
        <v>617</v>
      </c>
    </row>
    <row r="33" spans="1:23" ht="15" customHeight="1" x14ac:dyDescent="0.3">
      <c r="A33" s="94">
        <v>16</v>
      </c>
      <c r="B33" s="95">
        <v>41639</v>
      </c>
      <c r="C33" s="1395" t="s">
        <v>371</v>
      </c>
      <c r="D33" s="96">
        <v>26</v>
      </c>
      <c r="E33" s="97" t="s">
        <v>25</v>
      </c>
      <c r="F33" s="97">
        <v>614877</v>
      </c>
      <c r="G33" s="105">
        <v>1</v>
      </c>
      <c r="H33" s="107" t="s">
        <v>1524</v>
      </c>
      <c r="I33" s="98"/>
      <c r="J33" s="97"/>
      <c r="K33" s="97" t="s">
        <v>1520</v>
      </c>
      <c r="L33" s="99">
        <v>3237.92</v>
      </c>
      <c r="M33" s="105">
        <v>10</v>
      </c>
      <c r="N33" s="135">
        <f t="shared" si="5"/>
        <v>323.79200000000003</v>
      </c>
      <c r="O33" s="135">
        <f t="shared" si="0"/>
        <v>26.98266666666667</v>
      </c>
      <c r="P33" s="100">
        <f t="shared" si="6"/>
        <v>9</v>
      </c>
      <c r="Q33" s="100">
        <f t="shared" si="7"/>
        <v>5</v>
      </c>
      <c r="R33" s="135">
        <f t="shared" si="8"/>
        <v>3049.0413333333336</v>
      </c>
      <c r="S33" s="135">
        <f t="shared" si="1"/>
        <v>188.8786666666665</v>
      </c>
      <c r="T33" s="103">
        <v>617</v>
      </c>
    </row>
    <row r="34" spans="1:23" ht="15" customHeight="1" x14ac:dyDescent="0.3">
      <c r="A34" s="94">
        <v>17</v>
      </c>
      <c r="B34" s="95">
        <v>41639</v>
      </c>
      <c r="C34" s="1395" t="s">
        <v>371</v>
      </c>
      <c r="D34" s="96">
        <v>26</v>
      </c>
      <c r="E34" s="97" t="s">
        <v>25</v>
      </c>
      <c r="F34" s="97">
        <v>614878</v>
      </c>
      <c r="G34" s="105">
        <v>1</v>
      </c>
      <c r="H34" s="107" t="s">
        <v>1524</v>
      </c>
      <c r="I34" s="98"/>
      <c r="J34" s="97"/>
      <c r="K34" s="97" t="s">
        <v>1520</v>
      </c>
      <c r="L34" s="99">
        <v>3237.92</v>
      </c>
      <c r="M34" s="105">
        <v>10</v>
      </c>
      <c r="N34" s="135">
        <f t="shared" si="5"/>
        <v>323.79200000000003</v>
      </c>
      <c r="O34" s="135">
        <f t="shared" si="0"/>
        <v>26.98266666666667</v>
      </c>
      <c r="P34" s="100">
        <f t="shared" si="6"/>
        <v>9</v>
      </c>
      <c r="Q34" s="100">
        <f t="shared" si="7"/>
        <v>5</v>
      </c>
      <c r="R34" s="135">
        <f t="shared" si="8"/>
        <v>3049.0413333333336</v>
      </c>
      <c r="S34" s="135">
        <f t="shared" si="1"/>
        <v>188.8786666666665</v>
      </c>
      <c r="T34" s="103">
        <v>617</v>
      </c>
    </row>
    <row r="35" spans="1:23" ht="15" customHeight="1" x14ac:dyDescent="0.3">
      <c r="A35" s="94">
        <v>18</v>
      </c>
      <c r="B35" s="95">
        <v>41876</v>
      </c>
      <c r="C35" s="1395" t="s">
        <v>371</v>
      </c>
      <c r="D35" s="96">
        <v>26</v>
      </c>
      <c r="E35" s="97" t="s">
        <v>25</v>
      </c>
      <c r="F35" s="97">
        <v>620714</v>
      </c>
      <c r="G35" s="105">
        <v>1</v>
      </c>
      <c r="H35" s="107" t="s">
        <v>1525</v>
      </c>
      <c r="I35" s="98"/>
      <c r="J35" s="97"/>
      <c r="K35" s="97" t="s">
        <v>1520</v>
      </c>
      <c r="L35" s="99">
        <v>4200</v>
      </c>
      <c r="M35" s="105">
        <v>10</v>
      </c>
      <c r="N35" s="135">
        <f t="shared" si="5"/>
        <v>420</v>
      </c>
      <c r="O35" s="135">
        <f t="shared" si="0"/>
        <v>35</v>
      </c>
      <c r="P35" s="100">
        <f t="shared" si="6"/>
        <v>8</v>
      </c>
      <c r="Q35" s="100">
        <f t="shared" si="7"/>
        <v>10</v>
      </c>
      <c r="R35" s="135">
        <f t="shared" si="8"/>
        <v>3710</v>
      </c>
      <c r="S35" s="135">
        <f t="shared" si="1"/>
        <v>490</v>
      </c>
      <c r="T35" s="103">
        <v>617</v>
      </c>
    </row>
    <row r="36" spans="1:23" ht="15" customHeight="1" x14ac:dyDescent="0.3">
      <c r="A36" s="94">
        <v>19</v>
      </c>
      <c r="B36" s="95">
        <v>41876</v>
      </c>
      <c r="C36" s="1395" t="s">
        <v>371</v>
      </c>
      <c r="D36" s="96">
        <v>26</v>
      </c>
      <c r="E36" s="97" t="s">
        <v>25</v>
      </c>
      <c r="F36" s="97">
        <v>620817</v>
      </c>
      <c r="G36" s="105">
        <v>1</v>
      </c>
      <c r="H36" s="107" t="s">
        <v>1526</v>
      </c>
      <c r="I36" s="98"/>
      <c r="J36" s="97"/>
      <c r="K36" s="97" t="s">
        <v>1520</v>
      </c>
      <c r="L36" s="99">
        <v>3100</v>
      </c>
      <c r="M36" s="105">
        <v>10</v>
      </c>
      <c r="N36" s="135">
        <f t="shared" si="5"/>
        <v>310</v>
      </c>
      <c r="O36" s="135">
        <f t="shared" si="0"/>
        <v>25.833333333333332</v>
      </c>
      <c r="P36" s="100">
        <f t="shared" si="6"/>
        <v>8</v>
      </c>
      <c r="Q36" s="100">
        <f t="shared" si="7"/>
        <v>10</v>
      </c>
      <c r="R36" s="135">
        <f t="shared" si="8"/>
        <v>2738.3333333333335</v>
      </c>
      <c r="S36" s="135">
        <f t="shared" si="1"/>
        <v>361.66666666666652</v>
      </c>
      <c r="T36" s="103">
        <v>617</v>
      </c>
    </row>
    <row r="37" spans="1:23" ht="30" customHeight="1" x14ac:dyDescent="0.3">
      <c r="A37" s="94">
        <v>20</v>
      </c>
      <c r="B37" s="95">
        <v>42134</v>
      </c>
      <c r="C37" s="1395" t="s">
        <v>371</v>
      </c>
      <c r="D37" s="96">
        <v>26</v>
      </c>
      <c r="E37" s="97" t="s">
        <v>25</v>
      </c>
      <c r="F37" s="97">
        <v>614892</v>
      </c>
      <c r="G37" s="105">
        <v>1</v>
      </c>
      <c r="H37" s="107" t="s">
        <v>1527</v>
      </c>
      <c r="I37" s="98"/>
      <c r="J37" s="97"/>
      <c r="K37" s="97" t="s">
        <v>1520</v>
      </c>
      <c r="L37" s="99">
        <v>8165.19</v>
      </c>
      <c r="M37" s="105">
        <v>10</v>
      </c>
      <c r="N37" s="135">
        <f t="shared" si="5"/>
        <v>816.51900000000001</v>
      </c>
      <c r="O37" s="135">
        <f t="shared" si="0"/>
        <v>68.04325</v>
      </c>
      <c r="P37" s="100">
        <f t="shared" si="6"/>
        <v>8</v>
      </c>
      <c r="Q37" s="100">
        <f t="shared" si="7"/>
        <v>1</v>
      </c>
      <c r="R37" s="135">
        <f t="shared" si="8"/>
        <v>6600.1952499999998</v>
      </c>
      <c r="S37" s="135">
        <f t="shared" si="1"/>
        <v>1564.9947499999998</v>
      </c>
      <c r="T37" s="103">
        <v>617</v>
      </c>
    </row>
    <row r="38" spans="1:23" ht="30" customHeight="1" x14ac:dyDescent="0.3">
      <c r="A38" s="94">
        <v>21</v>
      </c>
      <c r="B38" s="95">
        <v>42134</v>
      </c>
      <c r="C38" s="1395" t="s">
        <v>371</v>
      </c>
      <c r="D38" s="96">
        <v>26</v>
      </c>
      <c r="E38" s="97" t="s">
        <v>25</v>
      </c>
      <c r="F38" s="97">
        <v>614894</v>
      </c>
      <c r="G38" s="105">
        <v>1</v>
      </c>
      <c r="H38" s="107" t="s">
        <v>1527</v>
      </c>
      <c r="I38" s="98"/>
      <c r="J38" s="97"/>
      <c r="K38" s="97" t="s">
        <v>1520</v>
      </c>
      <c r="L38" s="99">
        <v>5469.3</v>
      </c>
      <c r="M38" s="105">
        <v>10</v>
      </c>
      <c r="N38" s="135">
        <f t="shared" si="5"/>
        <v>546.93000000000006</v>
      </c>
      <c r="O38" s="135">
        <f t="shared" si="0"/>
        <v>45.577500000000008</v>
      </c>
      <c r="P38" s="100">
        <f t="shared" si="6"/>
        <v>8</v>
      </c>
      <c r="Q38" s="100">
        <f t="shared" si="7"/>
        <v>1</v>
      </c>
      <c r="R38" s="135">
        <f t="shared" si="8"/>
        <v>4421.0175000000008</v>
      </c>
      <c r="S38" s="135">
        <f t="shared" si="1"/>
        <v>1048.2824999999993</v>
      </c>
      <c r="T38" s="103">
        <v>617</v>
      </c>
    </row>
    <row r="39" spans="1:23" ht="15" customHeight="1" x14ac:dyDescent="0.3">
      <c r="A39" s="94">
        <v>23</v>
      </c>
      <c r="B39" s="95">
        <v>42243</v>
      </c>
      <c r="C39" s="1395" t="s">
        <v>371</v>
      </c>
      <c r="D39" s="96">
        <v>26</v>
      </c>
      <c r="E39" s="97" t="s">
        <v>81</v>
      </c>
      <c r="F39" s="97"/>
      <c r="G39" s="105">
        <v>1</v>
      </c>
      <c r="H39" s="107" t="s">
        <v>62</v>
      </c>
      <c r="I39" s="97" t="s">
        <v>704</v>
      </c>
      <c r="J39" s="97" t="s">
        <v>62</v>
      </c>
      <c r="K39" s="97" t="s">
        <v>486</v>
      </c>
      <c r="L39" s="99">
        <v>2629</v>
      </c>
      <c r="M39" s="105">
        <v>3</v>
      </c>
      <c r="N39" s="135">
        <v>0</v>
      </c>
      <c r="O39" s="135">
        <f t="shared" si="0"/>
        <v>0</v>
      </c>
      <c r="P39" s="100">
        <f t="shared" si="6"/>
        <v>7</v>
      </c>
      <c r="Q39" s="100">
        <f t="shared" si="7"/>
        <v>10</v>
      </c>
      <c r="R39" s="135">
        <v>2629</v>
      </c>
      <c r="S39" s="135">
        <f t="shared" si="1"/>
        <v>0</v>
      </c>
      <c r="T39" s="103">
        <v>619</v>
      </c>
    </row>
    <row r="40" spans="1:23" ht="15" customHeight="1" x14ac:dyDescent="0.3">
      <c r="A40" s="94">
        <v>24</v>
      </c>
      <c r="B40" s="95">
        <v>42265</v>
      </c>
      <c r="C40" s="1395" t="s">
        <v>371</v>
      </c>
      <c r="D40" s="96">
        <v>26</v>
      </c>
      <c r="E40" s="97" t="s">
        <v>68</v>
      </c>
      <c r="F40" s="97">
        <v>614893</v>
      </c>
      <c r="G40" s="105">
        <v>1</v>
      </c>
      <c r="H40" s="486" t="s">
        <v>1530</v>
      </c>
      <c r="I40" s="97"/>
      <c r="J40" s="97" t="s">
        <v>625</v>
      </c>
      <c r="K40" s="97" t="s">
        <v>1520</v>
      </c>
      <c r="L40" s="99">
        <v>9145</v>
      </c>
      <c r="M40" s="105">
        <v>10</v>
      </c>
      <c r="N40" s="135">
        <f t="shared" ref="N40:N42" si="9">IF(M40=0,"N/A",+L40/M40)</f>
        <v>914.5</v>
      </c>
      <c r="O40" s="135">
        <f t="shared" si="0"/>
        <v>76.208333333333329</v>
      </c>
      <c r="P40" s="100">
        <f t="shared" si="6"/>
        <v>7</v>
      </c>
      <c r="Q40" s="100">
        <f t="shared" si="7"/>
        <v>9</v>
      </c>
      <c r="R40" s="135">
        <f t="shared" ref="R40:R42" si="10">IF(M40=0,"N/A",+N40*P40+O40*Q40)</f>
        <v>7087.375</v>
      </c>
      <c r="S40" s="135">
        <f t="shared" si="1"/>
        <v>2057.625</v>
      </c>
      <c r="T40" s="103">
        <v>617</v>
      </c>
    </row>
    <row r="41" spans="1:23" ht="15" customHeight="1" x14ac:dyDescent="0.3">
      <c r="A41" s="94">
        <v>25</v>
      </c>
      <c r="B41" s="95">
        <v>42265</v>
      </c>
      <c r="C41" s="1395" t="s">
        <v>371</v>
      </c>
      <c r="D41" s="96">
        <v>26</v>
      </c>
      <c r="E41" s="97" t="s">
        <v>68</v>
      </c>
      <c r="F41" s="97">
        <v>614889</v>
      </c>
      <c r="G41" s="105">
        <v>1</v>
      </c>
      <c r="H41" s="486" t="s">
        <v>1051</v>
      </c>
      <c r="I41" s="97"/>
      <c r="J41" s="97" t="s">
        <v>570</v>
      </c>
      <c r="K41" s="97" t="s">
        <v>1520</v>
      </c>
      <c r="L41" s="99">
        <v>7894.2</v>
      </c>
      <c r="M41" s="105">
        <v>10</v>
      </c>
      <c r="N41" s="135">
        <f t="shared" si="9"/>
        <v>789.42</v>
      </c>
      <c r="O41" s="135">
        <f t="shared" si="0"/>
        <v>65.784999999999997</v>
      </c>
      <c r="P41" s="100">
        <f t="shared" si="6"/>
        <v>7</v>
      </c>
      <c r="Q41" s="100">
        <f t="shared" si="7"/>
        <v>9</v>
      </c>
      <c r="R41" s="135">
        <f t="shared" si="10"/>
        <v>6118.0049999999992</v>
      </c>
      <c r="S41" s="135">
        <f t="shared" si="1"/>
        <v>1776.1950000000006</v>
      </c>
      <c r="T41" s="103">
        <v>617</v>
      </c>
    </row>
    <row r="42" spans="1:23" ht="30" customHeight="1" x14ac:dyDescent="0.3">
      <c r="A42" s="94">
        <v>26</v>
      </c>
      <c r="B42" s="95">
        <v>42348</v>
      </c>
      <c r="C42" s="1395" t="s">
        <v>371</v>
      </c>
      <c r="D42" s="96">
        <v>26</v>
      </c>
      <c r="E42" s="97" t="s">
        <v>25</v>
      </c>
      <c r="F42" s="97">
        <v>620670</v>
      </c>
      <c r="G42" s="105">
        <v>1</v>
      </c>
      <c r="H42" s="486" t="s">
        <v>1527</v>
      </c>
      <c r="I42" s="97"/>
      <c r="J42" s="97"/>
      <c r="K42" s="97" t="s">
        <v>38</v>
      </c>
      <c r="L42" s="99">
        <v>8165.19</v>
      </c>
      <c r="M42" s="105">
        <v>10</v>
      </c>
      <c r="N42" s="135">
        <f t="shared" si="9"/>
        <v>816.51900000000001</v>
      </c>
      <c r="O42" s="135">
        <f t="shared" si="0"/>
        <v>68.04325</v>
      </c>
      <c r="P42" s="100">
        <f t="shared" si="6"/>
        <v>7</v>
      </c>
      <c r="Q42" s="100">
        <f t="shared" si="7"/>
        <v>6</v>
      </c>
      <c r="R42" s="135">
        <f t="shared" si="10"/>
        <v>6123.8924999999999</v>
      </c>
      <c r="S42" s="135">
        <f t="shared" si="1"/>
        <v>2041.2974999999997</v>
      </c>
      <c r="T42" s="103">
        <v>617</v>
      </c>
    </row>
    <row r="43" spans="1:23" ht="15" customHeight="1" x14ac:dyDescent="0.3">
      <c r="A43" s="94">
        <v>27</v>
      </c>
      <c r="B43" s="95">
        <v>42445</v>
      </c>
      <c r="C43" s="1395" t="s">
        <v>371</v>
      </c>
      <c r="D43" s="96">
        <v>26</v>
      </c>
      <c r="E43" s="97" t="s">
        <v>35</v>
      </c>
      <c r="F43" s="97">
        <v>614899</v>
      </c>
      <c r="G43" s="105">
        <v>1</v>
      </c>
      <c r="H43" s="486" t="s">
        <v>1531</v>
      </c>
      <c r="I43" s="97"/>
      <c r="J43" s="97" t="s">
        <v>87</v>
      </c>
      <c r="K43" s="97" t="s">
        <v>1520</v>
      </c>
      <c r="L43" s="99">
        <v>14378.01</v>
      </c>
      <c r="M43" s="105">
        <v>3</v>
      </c>
      <c r="N43" s="135">
        <v>0</v>
      </c>
      <c r="O43" s="135">
        <v>0</v>
      </c>
      <c r="P43" s="100">
        <f t="shared" si="6"/>
        <v>7</v>
      </c>
      <c r="Q43" s="100">
        <f t="shared" si="7"/>
        <v>3</v>
      </c>
      <c r="R43" s="135">
        <v>14378.01</v>
      </c>
      <c r="S43" s="135">
        <f t="shared" si="1"/>
        <v>0</v>
      </c>
      <c r="T43" s="103">
        <v>614</v>
      </c>
    </row>
    <row r="44" spans="1:23" s="890" customFormat="1" ht="15" customHeight="1" x14ac:dyDescent="0.3">
      <c r="A44" s="94">
        <v>28</v>
      </c>
      <c r="B44" s="902">
        <v>43091</v>
      </c>
      <c r="C44" s="1395" t="s">
        <v>371</v>
      </c>
      <c r="D44" s="96">
        <v>26</v>
      </c>
      <c r="E44" s="903" t="s">
        <v>68</v>
      </c>
      <c r="F44" s="903">
        <v>614896</v>
      </c>
      <c r="G44" s="915">
        <v>1</v>
      </c>
      <c r="H44" s="1663" t="s">
        <v>361</v>
      </c>
      <c r="I44" s="903" t="s">
        <v>1532</v>
      </c>
      <c r="J44" s="903" t="s">
        <v>1533</v>
      </c>
      <c r="K44" s="903" t="s">
        <v>1534</v>
      </c>
      <c r="L44" s="906">
        <v>10313.200000000001</v>
      </c>
      <c r="M44" s="915">
        <v>5</v>
      </c>
      <c r="N44" s="897">
        <f t="shared" ref="N44:N53" si="11">IF(M44=0,"N/A",+L44/M44)</f>
        <v>2062.6400000000003</v>
      </c>
      <c r="O44" s="897">
        <v>0</v>
      </c>
      <c r="P44" s="907">
        <f t="shared" si="6"/>
        <v>5</v>
      </c>
      <c r="Q44" s="907">
        <f t="shared" si="7"/>
        <v>6</v>
      </c>
      <c r="R44" s="897">
        <f t="shared" ref="R44:R52" si="12">IF(M44=0,"N/A",+N44*P44+O44*Q44)</f>
        <v>10313.200000000001</v>
      </c>
      <c r="S44" s="897">
        <f t="shared" si="1"/>
        <v>0</v>
      </c>
      <c r="T44" s="908">
        <v>617</v>
      </c>
    </row>
    <row r="45" spans="1:23" s="890" customFormat="1" ht="15" customHeight="1" x14ac:dyDescent="0.3">
      <c r="A45" s="94">
        <v>29</v>
      </c>
      <c r="B45" s="902">
        <v>43689</v>
      </c>
      <c r="C45" s="1395" t="s">
        <v>371</v>
      </c>
      <c r="D45" s="96">
        <v>26</v>
      </c>
      <c r="E45" s="903" t="s">
        <v>57</v>
      </c>
      <c r="F45" s="903"/>
      <c r="G45" s="915">
        <v>1</v>
      </c>
      <c r="H45" s="904" t="s">
        <v>76</v>
      </c>
      <c r="I45" s="903" t="s">
        <v>77</v>
      </c>
      <c r="J45" s="903" t="s">
        <v>78</v>
      </c>
      <c r="K45" s="903" t="s">
        <v>1534</v>
      </c>
      <c r="L45" s="906">
        <v>3961.4133999999999</v>
      </c>
      <c r="M45" s="907">
        <v>3</v>
      </c>
      <c r="N45" s="897">
        <f t="shared" si="11"/>
        <v>1320.4711333333332</v>
      </c>
      <c r="O45" s="897">
        <v>0</v>
      </c>
      <c r="P45" s="907">
        <f t="shared" si="6"/>
        <v>3</v>
      </c>
      <c r="Q45" s="907">
        <f t="shared" si="7"/>
        <v>10</v>
      </c>
      <c r="R45" s="897">
        <f t="shared" si="12"/>
        <v>3961.4133999999995</v>
      </c>
      <c r="S45" s="897">
        <f t="shared" si="1"/>
        <v>4.5474735088646412E-13</v>
      </c>
      <c r="T45" s="908">
        <v>616</v>
      </c>
      <c r="U45" s="916" t="s">
        <v>79</v>
      </c>
      <c r="V45" s="910">
        <v>43844</v>
      </c>
      <c r="W45" s="911">
        <v>100</v>
      </c>
    </row>
    <row r="46" spans="1:23" s="890" customFormat="1" ht="15" customHeight="1" x14ac:dyDescent="0.3">
      <c r="A46" s="94">
        <v>30</v>
      </c>
      <c r="B46" s="1730">
        <v>43839</v>
      </c>
      <c r="C46" s="1395" t="s">
        <v>371</v>
      </c>
      <c r="D46" s="96">
        <v>26</v>
      </c>
      <c r="E46" s="903" t="s">
        <v>68</v>
      </c>
      <c r="F46" s="903"/>
      <c r="G46" s="915">
        <v>1</v>
      </c>
      <c r="H46" s="1663" t="s">
        <v>361</v>
      </c>
      <c r="I46" s="903">
        <v>20190700078</v>
      </c>
      <c r="J46" s="903" t="s">
        <v>625</v>
      </c>
      <c r="K46" s="903" t="s">
        <v>1534</v>
      </c>
      <c r="L46" s="906">
        <v>8712.92</v>
      </c>
      <c r="M46" s="907">
        <v>10</v>
      </c>
      <c r="N46" s="897">
        <f t="shared" si="11"/>
        <v>871.29200000000003</v>
      </c>
      <c r="O46" s="897">
        <f t="shared" ref="O46:O53" si="13">IF(M46=0,"N/A",+N46/12)</f>
        <v>72.607666666666674</v>
      </c>
      <c r="P46" s="907">
        <f t="shared" si="6"/>
        <v>3</v>
      </c>
      <c r="Q46" s="907">
        <f t="shared" si="7"/>
        <v>5</v>
      </c>
      <c r="R46" s="897">
        <f t="shared" si="12"/>
        <v>2976.9143333333336</v>
      </c>
      <c r="S46" s="897">
        <f t="shared" si="1"/>
        <v>5736.005666666666</v>
      </c>
      <c r="T46" s="908">
        <v>617</v>
      </c>
      <c r="U46" s="916"/>
      <c r="V46" s="910"/>
    </row>
    <row r="47" spans="1:23" s="890" customFormat="1" ht="30" customHeight="1" x14ac:dyDescent="0.3">
      <c r="A47" s="94">
        <v>31</v>
      </c>
      <c r="B47" s="300">
        <v>44454</v>
      </c>
      <c r="C47" s="1395" t="s">
        <v>371</v>
      </c>
      <c r="D47" s="96">
        <v>26</v>
      </c>
      <c r="E47" s="238" t="s">
        <v>366</v>
      </c>
      <c r="F47" s="238"/>
      <c r="G47" s="238">
        <v>2</v>
      </c>
      <c r="H47" s="303" t="s">
        <v>1535</v>
      </c>
      <c r="I47" s="238"/>
      <c r="J47" s="238"/>
      <c r="K47" s="903" t="s">
        <v>1534</v>
      </c>
      <c r="L47" s="237">
        <v>5600.28</v>
      </c>
      <c r="M47" s="308">
        <v>10</v>
      </c>
      <c r="N47" s="897">
        <f t="shared" si="11"/>
        <v>560.02800000000002</v>
      </c>
      <c r="O47" s="897">
        <f t="shared" si="13"/>
        <v>46.669000000000004</v>
      </c>
      <c r="P47" s="907">
        <f t="shared" si="6"/>
        <v>1</v>
      </c>
      <c r="Q47" s="907">
        <f t="shared" si="7"/>
        <v>9</v>
      </c>
      <c r="R47" s="897">
        <f t="shared" si="12"/>
        <v>980.04899999999998</v>
      </c>
      <c r="S47" s="897">
        <f t="shared" si="1"/>
        <v>4620.2309999999998</v>
      </c>
      <c r="T47" s="908">
        <v>619</v>
      </c>
    </row>
    <row r="48" spans="1:23" s="890" customFormat="1" ht="30" customHeight="1" x14ac:dyDescent="0.3">
      <c r="A48" s="94">
        <v>32</v>
      </c>
      <c r="B48" s="300">
        <v>44456</v>
      </c>
      <c r="C48" s="1395" t="s">
        <v>371</v>
      </c>
      <c r="D48" s="96">
        <v>26</v>
      </c>
      <c r="E48" s="238" t="s">
        <v>68</v>
      </c>
      <c r="F48" s="238"/>
      <c r="G48" s="238">
        <v>3</v>
      </c>
      <c r="H48" s="303" t="s">
        <v>1536</v>
      </c>
      <c r="I48" s="238"/>
      <c r="J48" s="238" t="s">
        <v>116</v>
      </c>
      <c r="K48" s="903" t="s">
        <v>1534</v>
      </c>
      <c r="L48" s="237">
        <v>18750</v>
      </c>
      <c r="M48" s="308">
        <v>10</v>
      </c>
      <c r="N48" s="897">
        <f t="shared" si="11"/>
        <v>1875</v>
      </c>
      <c r="O48" s="897">
        <f t="shared" si="13"/>
        <v>156.25</v>
      </c>
      <c r="P48" s="907">
        <f t="shared" si="6"/>
        <v>1</v>
      </c>
      <c r="Q48" s="907">
        <f t="shared" si="7"/>
        <v>9</v>
      </c>
      <c r="R48" s="897">
        <f t="shared" si="12"/>
        <v>3281.25</v>
      </c>
      <c r="S48" s="897">
        <f t="shared" ref="S48:S52" si="14">L48-R48</f>
        <v>15468.75</v>
      </c>
      <c r="T48" s="908">
        <v>619</v>
      </c>
    </row>
    <row r="49" spans="1:21" ht="30" customHeight="1" x14ac:dyDescent="0.3">
      <c r="A49" s="94">
        <v>33</v>
      </c>
      <c r="B49" s="300">
        <v>44456</v>
      </c>
      <c r="C49" s="1395" t="s">
        <v>371</v>
      </c>
      <c r="D49" s="96">
        <v>26</v>
      </c>
      <c r="E49" s="238" t="s">
        <v>366</v>
      </c>
      <c r="F49" s="238"/>
      <c r="G49" s="238">
        <v>1</v>
      </c>
      <c r="H49" s="303" t="s">
        <v>1537</v>
      </c>
      <c r="I49" s="238"/>
      <c r="J49" s="238" t="s">
        <v>568</v>
      </c>
      <c r="K49" s="97" t="s">
        <v>1534</v>
      </c>
      <c r="L49" s="237">
        <v>23450</v>
      </c>
      <c r="M49" s="308">
        <v>10</v>
      </c>
      <c r="N49" s="135">
        <f t="shared" si="11"/>
        <v>2345</v>
      </c>
      <c r="O49" s="135">
        <f t="shared" si="13"/>
        <v>195.41666666666666</v>
      </c>
      <c r="P49" s="100">
        <f t="shared" si="6"/>
        <v>1</v>
      </c>
      <c r="Q49" s="100">
        <f t="shared" si="7"/>
        <v>9</v>
      </c>
      <c r="R49" s="135">
        <f t="shared" si="12"/>
        <v>4103.75</v>
      </c>
      <c r="S49" s="135">
        <f t="shared" si="14"/>
        <v>19346.25</v>
      </c>
      <c r="T49" s="103">
        <v>619</v>
      </c>
    </row>
    <row r="50" spans="1:21" ht="30" customHeight="1" x14ac:dyDescent="0.3">
      <c r="A50" s="94">
        <v>34</v>
      </c>
      <c r="B50" s="300">
        <v>44456</v>
      </c>
      <c r="C50" s="1395" t="s">
        <v>371</v>
      </c>
      <c r="D50" s="96">
        <v>26</v>
      </c>
      <c r="E50" s="238" t="s">
        <v>68</v>
      </c>
      <c r="F50" s="238"/>
      <c r="G50" s="238">
        <v>3</v>
      </c>
      <c r="H50" s="303" t="s">
        <v>1538</v>
      </c>
      <c r="I50" s="238" t="s">
        <v>1539</v>
      </c>
      <c r="J50" s="238" t="s">
        <v>1540</v>
      </c>
      <c r="K50" s="97" t="s">
        <v>1534</v>
      </c>
      <c r="L50" s="237">
        <v>30749.99</v>
      </c>
      <c r="M50" s="308">
        <v>10</v>
      </c>
      <c r="N50" s="135">
        <f t="shared" si="11"/>
        <v>3074.9990000000003</v>
      </c>
      <c r="O50" s="135">
        <f t="shared" si="13"/>
        <v>256.24991666666671</v>
      </c>
      <c r="P50" s="100">
        <f t="shared" si="6"/>
        <v>1</v>
      </c>
      <c r="Q50" s="100">
        <f t="shared" si="7"/>
        <v>9</v>
      </c>
      <c r="R50" s="135">
        <f t="shared" si="12"/>
        <v>5381.2482500000006</v>
      </c>
      <c r="S50" s="135">
        <f t="shared" si="14"/>
        <v>25368.741750000001</v>
      </c>
      <c r="T50" s="103">
        <v>619</v>
      </c>
    </row>
    <row r="51" spans="1:21" ht="30" customHeight="1" x14ac:dyDescent="0.3">
      <c r="A51" s="94">
        <v>35</v>
      </c>
      <c r="B51" s="300">
        <v>44456</v>
      </c>
      <c r="C51" s="1395" t="s">
        <v>371</v>
      </c>
      <c r="D51" s="96">
        <v>26</v>
      </c>
      <c r="E51" s="238" t="s">
        <v>68</v>
      </c>
      <c r="F51" s="238"/>
      <c r="G51" s="238">
        <v>1</v>
      </c>
      <c r="H51" s="303" t="s">
        <v>1541</v>
      </c>
      <c r="I51" s="238" t="s">
        <v>1542</v>
      </c>
      <c r="J51" s="238" t="s">
        <v>71</v>
      </c>
      <c r="K51" s="97" t="s">
        <v>1534</v>
      </c>
      <c r="L51" s="237">
        <v>9995.2099999999991</v>
      </c>
      <c r="M51" s="308">
        <v>10</v>
      </c>
      <c r="N51" s="135">
        <f t="shared" si="11"/>
        <v>999.52099999999996</v>
      </c>
      <c r="O51" s="135">
        <f t="shared" si="13"/>
        <v>83.293416666666658</v>
      </c>
      <c r="P51" s="100">
        <f t="shared" si="6"/>
        <v>1</v>
      </c>
      <c r="Q51" s="100">
        <f t="shared" si="7"/>
        <v>9</v>
      </c>
      <c r="R51" s="135">
        <f t="shared" si="12"/>
        <v>1749.1617499999998</v>
      </c>
      <c r="S51" s="135">
        <f t="shared" si="14"/>
        <v>8246.0482499999998</v>
      </c>
      <c r="T51" s="103">
        <v>619</v>
      </c>
    </row>
    <row r="52" spans="1:21" ht="30" customHeight="1" x14ac:dyDescent="0.3">
      <c r="A52" s="94">
        <v>36</v>
      </c>
      <c r="B52" s="300">
        <v>44456</v>
      </c>
      <c r="C52" s="1395" t="s">
        <v>371</v>
      </c>
      <c r="D52" s="96">
        <v>26</v>
      </c>
      <c r="E52" s="238" t="s">
        <v>68</v>
      </c>
      <c r="F52" s="238"/>
      <c r="G52" s="238">
        <v>1</v>
      </c>
      <c r="H52" s="303" t="s">
        <v>1543</v>
      </c>
      <c r="I52" s="238" t="s">
        <v>1544</v>
      </c>
      <c r="J52" s="238" t="s">
        <v>1540</v>
      </c>
      <c r="K52" s="97" t="s">
        <v>1534</v>
      </c>
      <c r="L52" s="237">
        <v>41990</v>
      </c>
      <c r="M52" s="308">
        <v>10</v>
      </c>
      <c r="N52" s="135">
        <f t="shared" si="11"/>
        <v>4199</v>
      </c>
      <c r="O52" s="135">
        <f t="shared" si="13"/>
        <v>349.91666666666669</v>
      </c>
      <c r="P52" s="100">
        <f t="shared" si="6"/>
        <v>1</v>
      </c>
      <c r="Q52" s="100">
        <f t="shared" si="7"/>
        <v>9</v>
      </c>
      <c r="R52" s="135">
        <f t="shared" si="12"/>
        <v>7348.25</v>
      </c>
      <c r="S52" s="135">
        <f t="shared" si="14"/>
        <v>34641.75</v>
      </c>
      <c r="T52" s="103">
        <v>619</v>
      </c>
    </row>
    <row r="53" spans="1:21" ht="30" customHeight="1" x14ac:dyDescent="0.3">
      <c r="A53" s="94">
        <v>38</v>
      </c>
      <c r="B53" s="300">
        <v>44392</v>
      </c>
      <c r="C53" s="1395" t="s">
        <v>371</v>
      </c>
      <c r="D53" s="96">
        <v>26</v>
      </c>
      <c r="E53" s="238" t="s">
        <v>648</v>
      </c>
      <c r="F53" s="238"/>
      <c r="G53" s="238">
        <v>1</v>
      </c>
      <c r="H53" s="303" t="s">
        <v>1545</v>
      </c>
      <c r="I53" s="238"/>
      <c r="J53" s="238"/>
      <c r="K53" s="97" t="s">
        <v>1534</v>
      </c>
      <c r="L53" s="237">
        <v>3540</v>
      </c>
      <c r="M53" s="308">
        <v>3</v>
      </c>
      <c r="N53" s="237">
        <f t="shared" si="11"/>
        <v>1180</v>
      </c>
      <c r="O53" s="237">
        <f t="shared" si="13"/>
        <v>98.333333333333329</v>
      </c>
      <c r="P53" s="100">
        <f t="shared" si="6"/>
        <v>1</v>
      </c>
      <c r="Q53" s="100">
        <f t="shared" si="7"/>
        <v>11</v>
      </c>
      <c r="R53" s="237">
        <f t="shared" ref="R53:R60" si="15">+O53*Q53</f>
        <v>1081.6666666666665</v>
      </c>
      <c r="S53" s="237">
        <f t="shared" ref="S53" si="16">IF(M53=0,"N/A",+L53-R53)</f>
        <v>2458.3333333333335</v>
      </c>
      <c r="T53" s="103">
        <v>619</v>
      </c>
      <c r="U53" s="109" t="s">
        <v>1546</v>
      </c>
    </row>
    <row r="54" spans="1:21" ht="30" customHeight="1" x14ac:dyDescent="0.3">
      <c r="A54" s="94">
        <v>39</v>
      </c>
      <c r="B54" s="300">
        <v>44680</v>
      </c>
      <c r="C54" s="1395" t="s">
        <v>371</v>
      </c>
      <c r="D54" s="96">
        <v>26</v>
      </c>
      <c r="E54" s="238" t="s">
        <v>366</v>
      </c>
      <c r="F54" s="238"/>
      <c r="G54" s="238">
        <v>1</v>
      </c>
      <c r="H54" s="303" t="s">
        <v>1795</v>
      </c>
      <c r="I54" s="238"/>
      <c r="J54" s="238"/>
      <c r="K54" s="97" t="s">
        <v>1534</v>
      </c>
      <c r="L54" s="237">
        <v>85718.98</v>
      </c>
      <c r="M54" s="308">
        <v>10</v>
      </c>
      <c r="N54" s="237">
        <f t="shared" ref="N54" si="17">IF(M54=0,"N/A",+L54/M54)</f>
        <v>8571.8979999999992</v>
      </c>
      <c r="O54" s="237">
        <f t="shared" ref="O54" si="18">IF(M54=0,"N/A",+N54/12)</f>
        <v>714.32483333333323</v>
      </c>
      <c r="P54" s="100">
        <f t="shared" si="6"/>
        <v>1</v>
      </c>
      <c r="Q54" s="100">
        <f t="shared" si="7"/>
        <v>2</v>
      </c>
      <c r="R54" s="237">
        <f t="shared" si="15"/>
        <v>1428.6496666666665</v>
      </c>
      <c r="S54" s="237">
        <f t="shared" ref="S54" si="19">IF(M54=0,"N/A",+L54-R54)</f>
        <v>84290.330333333332</v>
      </c>
      <c r="T54" s="103">
        <v>619</v>
      </c>
      <c r="U54" s="109"/>
    </row>
    <row r="55" spans="1:21" ht="30" customHeight="1" x14ac:dyDescent="0.3">
      <c r="A55" s="94">
        <v>40</v>
      </c>
      <c r="B55" s="300">
        <v>44749</v>
      </c>
      <c r="C55" s="1395" t="s">
        <v>371</v>
      </c>
      <c r="D55" s="96">
        <v>26</v>
      </c>
      <c r="E55" s="238" t="s">
        <v>25</v>
      </c>
      <c r="F55" s="238"/>
      <c r="G55" s="238">
        <v>1</v>
      </c>
      <c r="H55" s="303" t="s">
        <v>1823</v>
      </c>
      <c r="I55" s="238"/>
      <c r="J55" s="238"/>
      <c r="K55" s="97" t="s">
        <v>1534</v>
      </c>
      <c r="L55" s="237">
        <v>21004</v>
      </c>
      <c r="M55" s="308">
        <v>10</v>
      </c>
      <c r="N55" s="237">
        <f t="shared" ref="N55" si="20">IF(M55=0,"N/A",+L55/M55)</f>
        <v>2100.4</v>
      </c>
      <c r="O55" s="237">
        <f t="shared" ref="O55" si="21">IF(M55=0,"N/A",+N55/12)</f>
        <v>175.03333333333333</v>
      </c>
      <c r="P55" s="100">
        <f t="shared" si="6"/>
        <v>0</v>
      </c>
      <c r="Q55" s="100">
        <f t="shared" si="7"/>
        <v>11</v>
      </c>
      <c r="R55" s="237">
        <f t="shared" si="15"/>
        <v>1925.3666666666666</v>
      </c>
      <c r="S55" s="237">
        <f t="shared" ref="S55" si="22">IF(M55=0,"N/A",+L55-R55)</f>
        <v>19078.633333333335</v>
      </c>
      <c r="T55" s="103">
        <v>617</v>
      </c>
      <c r="U55" s="109"/>
    </row>
    <row r="56" spans="1:21" ht="30" customHeight="1" x14ac:dyDescent="0.3">
      <c r="A56" s="94">
        <v>41</v>
      </c>
      <c r="B56" s="300">
        <v>44923</v>
      </c>
      <c r="C56" s="1395" t="s">
        <v>371</v>
      </c>
      <c r="D56" s="96">
        <v>26</v>
      </c>
      <c r="E56" s="238" t="s">
        <v>366</v>
      </c>
      <c r="F56" s="238"/>
      <c r="G56" s="238">
        <v>2</v>
      </c>
      <c r="H56" s="303" t="s">
        <v>1901</v>
      </c>
      <c r="I56" s="238"/>
      <c r="J56" s="238" t="s">
        <v>827</v>
      </c>
      <c r="K56" s="97" t="s">
        <v>1534</v>
      </c>
      <c r="L56" s="237">
        <v>39648</v>
      </c>
      <c r="M56" s="308">
        <v>10</v>
      </c>
      <c r="N56" s="237">
        <f t="shared" ref="N56" si="23">IF(M56=0,"N/A",+L56/M56)</f>
        <v>3964.8</v>
      </c>
      <c r="O56" s="237">
        <f t="shared" ref="O56" si="24">IF(M56=0,"N/A",+N56/12)</f>
        <v>330.40000000000003</v>
      </c>
      <c r="P56" s="100">
        <f t="shared" si="6"/>
        <v>0</v>
      </c>
      <c r="Q56" s="100">
        <f t="shared" si="7"/>
        <v>6</v>
      </c>
      <c r="R56" s="237">
        <f t="shared" si="15"/>
        <v>1982.4</v>
      </c>
      <c r="S56" s="237">
        <f t="shared" ref="S56" si="25">IF(M56=0,"N/A",+L56-R56)</f>
        <v>37665.599999999999</v>
      </c>
      <c r="T56" s="103">
        <v>619</v>
      </c>
      <c r="U56" s="109"/>
    </row>
    <row r="57" spans="1:21" ht="30" customHeight="1" x14ac:dyDescent="0.3">
      <c r="A57" s="94">
        <v>42</v>
      </c>
      <c r="B57" s="300">
        <v>44923</v>
      </c>
      <c r="C57" s="1395" t="s">
        <v>371</v>
      </c>
      <c r="D57" s="96">
        <v>26</v>
      </c>
      <c r="E57" s="238" t="s">
        <v>1895</v>
      </c>
      <c r="F57" s="238"/>
      <c r="G57" s="238">
        <v>1</v>
      </c>
      <c r="H57" s="303" t="s">
        <v>1902</v>
      </c>
      <c r="I57" s="238"/>
      <c r="J57" s="238" t="s">
        <v>1297</v>
      </c>
      <c r="K57" s="97" t="s">
        <v>1534</v>
      </c>
      <c r="L57" s="237">
        <v>21476</v>
      </c>
      <c r="M57" s="308">
        <v>10</v>
      </c>
      <c r="N57" s="237">
        <f t="shared" ref="N57" si="26">IF(M57=0,"N/A",+L57/M57)</f>
        <v>2147.6</v>
      </c>
      <c r="O57" s="237">
        <f t="shared" ref="O57" si="27">IF(M57=0,"N/A",+N57/12)</f>
        <v>178.96666666666667</v>
      </c>
      <c r="P57" s="100">
        <f t="shared" si="6"/>
        <v>0</v>
      </c>
      <c r="Q57" s="100">
        <f t="shared" si="7"/>
        <v>6</v>
      </c>
      <c r="R57" s="237">
        <f t="shared" si="15"/>
        <v>1073.8</v>
      </c>
      <c r="S57" s="237">
        <f t="shared" ref="S57" si="28">IF(M57=0,"N/A",+L57-R57)</f>
        <v>20402.2</v>
      </c>
      <c r="T57" s="103">
        <v>619</v>
      </c>
      <c r="U57" s="109"/>
    </row>
    <row r="58" spans="1:21" ht="30" customHeight="1" x14ac:dyDescent="0.3">
      <c r="A58" s="1003">
        <v>43</v>
      </c>
      <c r="B58" s="592">
        <v>44921</v>
      </c>
      <c r="C58" s="1395" t="s">
        <v>371</v>
      </c>
      <c r="D58" s="96">
        <v>26</v>
      </c>
      <c r="E58" s="595" t="s">
        <v>648</v>
      </c>
      <c r="F58" s="595"/>
      <c r="G58" s="595">
        <v>1</v>
      </c>
      <c r="H58" s="1454" t="s">
        <v>1908</v>
      </c>
      <c r="I58" s="595"/>
      <c r="J58" s="595"/>
      <c r="K58" s="979" t="s">
        <v>1534</v>
      </c>
      <c r="L58" s="598">
        <v>6126.56</v>
      </c>
      <c r="M58" s="1455">
        <v>5</v>
      </c>
      <c r="N58" s="598">
        <f t="shared" ref="N58" si="29">IF(M58=0,"N/A",+L58/M58)</f>
        <v>1225.3120000000001</v>
      </c>
      <c r="O58" s="598">
        <f t="shared" ref="O58" si="30">IF(M58=0,"N/A",+N58/12)</f>
        <v>102.10933333333334</v>
      </c>
      <c r="P58" s="993">
        <f t="shared" si="6"/>
        <v>0</v>
      </c>
      <c r="Q58" s="993">
        <f t="shared" si="7"/>
        <v>6</v>
      </c>
      <c r="R58" s="598">
        <f t="shared" si="15"/>
        <v>612.65600000000006</v>
      </c>
      <c r="S58" s="598">
        <f t="shared" ref="S58" si="31">IF(M58=0,"N/A",+L58-R58)</f>
        <v>5513.9040000000005</v>
      </c>
      <c r="T58" s="981">
        <v>619</v>
      </c>
      <c r="U58" s="109"/>
    </row>
    <row r="59" spans="1:21" ht="30" customHeight="1" x14ac:dyDescent="0.3">
      <c r="A59" s="1459">
        <v>44</v>
      </c>
      <c r="B59" s="1456">
        <v>44921</v>
      </c>
      <c r="C59" s="1395" t="s">
        <v>371</v>
      </c>
      <c r="D59" s="96">
        <v>26</v>
      </c>
      <c r="E59" s="1002" t="s">
        <v>648</v>
      </c>
      <c r="F59" s="1002"/>
      <c r="G59" s="1002">
        <v>1</v>
      </c>
      <c r="H59" s="1457" t="s">
        <v>1909</v>
      </c>
      <c r="I59" s="1002"/>
      <c r="J59" s="1002"/>
      <c r="K59" s="983" t="s">
        <v>1534</v>
      </c>
      <c r="L59" s="1001">
        <v>75897.600000000006</v>
      </c>
      <c r="M59" s="1331">
        <v>10</v>
      </c>
      <c r="N59" s="1001">
        <f t="shared" ref="N59:N61" si="32">IF(M59=0,"N/A",+L59/M59)</f>
        <v>7589.76</v>
      </c>
      <c r="O59" s="1001">
        <f t="shared" ref="O59:O61" si="33">IF(M59=0,"N/A",+N59/12)</f>
        <v>632.48</v>
      </c>
      <c r="P59" s="995">
        <f t="shared" si="6"/>
        <v>0</v>
      </c>
      <c r="Q59" s="995">
        <f t="shared" si="7"/>
        <v>6</v>
      </c>
      <c r="R59" s="1001">
        <f t="shared" si="15"/>
        <v>3794.88</v>
      </c>
      <c r="S59" s="1001">
        <f t="shared" ref="S59:S60" si="34">IF(M59=0,"N/A",+L59-R59)</f>
        <v>72102.720000000001</v>
      </c>
      <c r="T59" s="988">
        <v>619</v>
      </c>
      <c r="U59" s="109"/>
    </row>
    <row r="60" spans="1:21" ht="30" customHeight="1" x14ac:dyDescent="0.3">
      <c r="A60" s="1459">
        <v>45</v>
      </c>
      <c r="B60" s="1456">
        <v>45086</v>
      </c>
      <c r="C60" s="1395" t="s">
        <v>371</v>
      </c>
      <c r="D60" s="96">
        <v>26</v>
      </c>
      <c r="E60" s="1002" t="s">
        <v>366</v>
      </c>
      <c r="F60" s="1002"/>
      <c r="G60" s="1002">
        <v>1</v>
      </c>
      <c r="H60" s="1457" t="s">
        <v>2084</v>
      </c>
      <c r="I60" s="1002"/>
      <c r="J60" s="1002" t="s">
        <v>1297</v>
      </c>
      <c r="K60" s="983" t="s">
        <v>1534</v>
      </c>
      <c r="L60" s="1001">
        <v>22420</v>
      </c>
      <c r="M60" s="1331">
        <v>10</v>
      </c>
      <c r="N60" s="1001">
        <f t="shared" si="32"/>
        <v>2242</v>
      </c>
      <c r="O60" s="1001">
        <f t="shared" si="33"/>
        <v>186.83333333333334</v>
      </c>
      <c r="P60" s="995">
        <f t="shared" si="6"/>
        <v>0</v>
      </c>
      <c r="Q60" s="995">
        <f t="shared" si="7"/>
        <v>0</v>
      </c>
      <c r="R60" s="1001">
        <f t="shared" si="15"/>
        <v>0</v>
      </c>
      <c r="S60" s="1001">
        <f t="shared" si="34"/>
        <v>22420</v>
      </c>
      <c r="T60" s="988">
        <v>619</v>
      </c>
      <c r="U60" s="109"/>
    </row>
    <row r="61" spans="1:21" ht="30" customHeight="1" x14ac:dyDescent="0.3">
      <c r="A61" s="1459">
        <v>46</v>
      </c>
      <c r="B61" s="1456">
        <v>45086</v>
      </c>
      <c r="C61" s="1395" t="s">
        <v>371</v>
      </c>
      <c r="D61" s="96">
        <v>26</v>
      </c>
      <c r="E61" s="1002" t="s">
        <v>366</v>
      </c>
      <c r="F61" s="1002"/>
      <c r="G61" s="1002">
        <v>1</v>
      </c>
      <c r="H61" s="1457" t="s">
        <v>2085</v>
      </c>
      <c r="I61" s="1002"/>
      <c r="J61" s="1002" t="s">
        <v>1297</v>
      </c>
      <c r="K61" s="983" t="s">
        <v>1534</v>
      </c>
      <c r="L61" s="1001">
        <v>40120</v>
      </c>
      <c r="M61" s="1331">
        <v>10</v>
      </c>
      <c r="N61" s="1001">
        <f t="shared" si="32"/>
        <v>4012</v>
      </c>
      <c r="O61" s="1001">
        <f t="shared" si="33"/>
        <v>334.33333333333331</v>
      </c>
      <c r="P61" s="995">
        <f t="shared" si="6"/>
        <v>0</v>
      </c>
      <c r="Q61" s="995">
        <f t="shared" si="7"/>
        <v>0</v>
      </c>
      <c r="R61" s="1001">
        <f t="shared" ref="R61:R64" si="35">+O61*Q61</f>
        <v>0</v>
      </c>
      <c r="S61" s="1001">
        <f t="shared" ref="S61:S64" si="36">IF(M61=0,"N/A",+L61-R61)</f>
        <v>40120</v>
      </c>
      <c r="T61" s="988">
        <v>619</v>
      </c>
      <c r="U61" s="109"/>
    </row>
    <row r="62" spans="1:21" ht="30" customHeight="1" x14ac:dyDescent="0.3">
      <c r="A62" s="1459">
        <v>47</v>
      </c>
      <c r="B62" s="1456">
        <v>45086</v>
      </c>
      <c r="C62" s="1395" t="s">
        <v>371</v>
      </c>
      <c r="D62" s="96">
        <v>26</v>
      </c>
      <c r="E62" s="1002" t="s">
        <v>366</v>
      </c>
      <c r="F62" s="1002"/>
      <c r="G62" s="1002">
        <v>1</v>
      </c>
      <c r="H62" s="1457" t="s">
        <v>2085</v>
      </c>
      <c r="I62" s="1002"/>
      <c r="J62" s="1002" t="s">
        <v>1297</v>
      </c>
      <c r="K62" s="983" t="s">
        <v>1534</v>
      </c>
      <c r="L62" s="1001">
        <v>40120</v>
      </c>
      <c r="M62" s="1331">
        <v>10</v>
      </c>
      <c r="N62" s="1001">
        <f t="shared" ref="N62:N64" si="37">IF(M62=0,"N/A",+L62/M62)</f>
        <v>4012</v>
      </c>
      <c r="O62" s="1001">
        <f t="shared" ref="O62:O64" si="38">IF(M62=0,"N/A",+N62/12)</f>
        <v>334.33333333333331</v>
      </c>
      <c r="P62" s="995">
        <f t="shared" si="6"/>
        <v>0</v>
      </c>
      <c r="Q62" s="995">
        <f t="shared" si="7"/>
        <v>0</v>
      </c>
      <c r="R62" s="1001">
        <f t="shared" si="35"/>
        <v>0</v>
      </c>
      <c r="S62" s="1001">
        <f t="shared" si="36"/>
        <v>40120</v>
      </c>
      <c r="T62" s="988">
        <v>619</v>
      </c>
      <c r="U62" s="109"/>
    </row>
    <row r="63" spans="1:21" ht="30" customHeight="1" x14ac:dyDescent="0.3">
      <c r="A63" s="1459">
        <v>48</v>
      </c>
      <c r="B63" s="1456">
        <v>45099</v>
      </c>
      <c r="C63" s="1395" t="s">
        <v>371</v>
      </c>
      <c r="D63" s="96">
        <v>26</v>
      </c>
      <c r="E63" s="1002" t="s">
        <v>68</v>
      </c>
      <c r="F63" s="1002"/>
      <c r="G63" s="1002">
        <v>1</v>
      </c>
      <c r="H63" s="1457" t="s">
        <v>2086</v>
      </c>
      <c r="I63" s="1002"/>
      <c r="J63" s="1002" t="s">
        <v>568</v>
      </c>
      <c r="K63" s="983" t="s">
        <v>1534</v>
      </c>
      <c r="L63" s="1001">
        <v>46179.89</v>
      </c>
      <c r="M63" s="1331">
        <v>10</v>
      </c>
      <c r="N63" s="1001">
        <f t="shared" si="37"/>
        <v>4617.9889999999996</v>
      </c>
      <c r="O63" s="1001">
        <f t="shared" si="38"/>
        <v>384.83241666666663</v>
      </c>
      <c r="P63" s="995">
        <f t="shared" si="6"/>
        <v>0</v>
      </c>
      <c r="Q63" s="995">
        <f t="shared" si="7"/>
        <v>0</v>
      </c>
      <c r="R63" s="1001">
        <f t="shared" si="35"/>
        <v>0</v>
      </c>
      <c r="S63" s="1001">
        <f t="shared" si="36"/>
        <v>46179.89</v>
      </c>
      <c r="T63" s="988">
        <v>619</v>
      </c>
      <c r="U63" s="109"/>
    </row>
    <row r="64" spans="1:21" ht="30" customHeight="1" x14ac:dyDescent="0.3">
      <c r="A64" s="1459">
        <v>49</v>
      </c>
      <c r="B64" s="1456">
        <v>45097</v>
      </c>
      <c r="C64" s="1395" t="s">
        <v>371</v>
      </c>
      <c r="D64" s="96">
        <v>26</v>
      </c>
      <c r="E64" s="1002" t="s">
        <v>68</v>
      </c>
      <c r="F64" s="1002"/>
      <c r="G64" s="1002">
        <v>1</v>
      </c>
      <c r="H64" s="1457" t="s">
        <v>2092</v>
      </c>
      <c r="I64" s="1002"/>
      <c r="J64" s="1002"/>
      <c r="K64" s="983" t="s">
        <v>1534</v>
      </c>
      <c r="L64" s="1001">
        <v>14726.4</v>
      </c>
      <c r="M64" s="1331">
        <v>10</v>
      </c>
      <c r="N64" s="1001">
        <f t="shared" si="37"/>
        <v>1472.6399999999999</v>
      </c>
      <c r="O64" s="1001">
        <f t="shared" si="38"/>
        <v>122.71999999999998</v>
      </c>
      <c r="P64" s="995">
        <f t="shared" si="6"/>
        <v>0</v>
      </c>
      <c r="Q64" s="995">
        <f t="shared" si="7"/>
        <v>0</v>
      </c>
      <c r="R64" s="1001">
        <f t="shared" si="35"/>
        <v>0</v>
      </c>
      <c r="S64" s="1001">
        <f t="shared" si="36"/>
        <v>14726.4</v>
      </c>
      <c r="T64" s="988">
        <v>619</v>
      </c>
      <c r="U64" s="109"/>
    </row>
    <row r="65" spans="1:21" ht="30" customHeight="1" x14ac:dyDescent="0.3">
      <c r="A65" s="1459">
        <v>50</v>
      </c>
      <c r="B65" s="1456">
        <v>45097</v>
      </c>
      <c r="C65" s="1395" t="s">
        <v>371</v>
      </c>
      <c r="D65" s="96">
        <v>26</v>
      </c>
      <c r="E65" s="1002" t="s">
        <v>68</v>
      </c>
      <c r="F65" s="1002"/>
      <c r="G65" s="1002">
        <v>1</v>
      </c>
      <c r="H65" s="1457" t="s">
        <v>2092</v>
      </c>
      <c r="I65" s="1002"/>
      <c r="J65" s="1002"/>
      <c r="K65" s="983" t="s">
        <v>1534</v>
      </c>
      <c r="L65" s="1001">
        <v>14726.4</v>
      </c>
      <c r="M65" s="1331">
        <v>10</v>
      </c>
      <c r="N65" s="1001">
        <f t="shared" ref="N65" si="39">IF(M65=0,"N/A",+L65/M65)</f>
        <v>1472.6399999999999</v>
      </c>
      <c r="O65" s="1001">
        <f t="shared" ref="O65" si="40">IF(M65=0,"N/A",+N65/12)</f>
        <v>122.71999999999998</v>
      </c>
      <c r="P65" s="995">
        <f t="shared" si="6"/>
        <v>0</v>
      </c>
      <c r="Q65" s="995">
        <f t="shared" si="7"/>
        <v>0</v>
      </c>
      <c r="R65" s="1001">
        <f t="shared" ref="R65" si="41">+O65*Q65</f>
        <v>0</v>
      </c>
      <c r="S65" s="1001">
        <f t="shared" ref="S65" si="42">IF(M65=0,"N/A",+L65-R65)</f>
        <v>14726.4</v>
      </c>
      <c r="T65" s="988">
        <v>619</v>
      </c>
      <c r="U65" s="109"/>
    </row>
    <row r="66" spans="1:21" ht="15.75" customHeight="1" x14ac:dyDescent="0.3">
      <c r="A66" s="4"/>
      <c r="B66" s="802"/>
      <c r="C66" s="114"/>
      <c r="D66" s="114"/>
      <c r="E66" s="114"/>
      <c r="F66" s="73"/>
      <c r="G66" s="114"/>
      <c r="H66" s="210"/>
      <c r="I66" s="73"/>
      <c r="J66" s="114"/>
      <c r="K66" s="114"/>
      <c r="L66" s="634">
        <f>SUM(L18:L65)</f>
        <v>709688.48340000003</v>
      </c>
      <c r="M66" s="522"/>
      <c r="N66" s="634">
        <f>SUM(N18:N65)</f>
        <v>67867.254133333336</v>
      </c>
      <c r="O66" s="634">
        <f>SUM(O18:O65)</f>
        <v>5373.6785833333342</v>
      </c>
      <c r="P66" s="522"/>
      <c r="Q66" s="522"/>
      <c r="R66" s="634">
        <f>SUM(R18:R65)</f>
        <v>166549.59831666664</v>
      </c>
      <c r="S66" s="634">
        <f>SUM(S18:S65)</f>
        <v>543138.88508333336</v>
      </c>
    </row>
    <row r="67" spans="1:21" ht="13.5" customHeight="1" x14ac:dyDescent="0.2">
      <c r="A67" s="4"/>
      <c r="B67" s="4"/>
      <c r="C67" s="4"/>
      <c r="D67" s="4"/>
      <c r="E67" s="4"/>
      <c r="F67" s="4"/>
      <c r="G67" s="4"/>
      <c r="H67" s="4"/>
      <c r="I67" s="4"/>
      <c r="J67" s="4"/>
      <c r="K67" s="4"/>
      <c r="L67" s="4"/>
      <c r="M67" s="4"/>
      <c r="N67" s="4"/>
      <c r="O67" s="4"/>
      <c r="P67" s="4"/>
      <c r="Q67" s="4"/>
      <c r="R67" s="4"/>
      <c r="S67" s="4"/>
    </row>
    <row r="68" spans="1:21" ht="12.75" customHeight="1" x14ac:dyDescent="0.2">
      <c r="A68" s="4"/>
      <c r="B68" s="4"/>
      <c r="C68" s="4"/>
      <c r="D68" s="71"/>
      <c r="E68" s="4"/>
      <c r="F68" s="4"/>
      <c r="G68" s="4"/>
      <c r="H68" s="3"/>
      <c r="I68" s="4"/>
      <c r="J68" s="4"/>
      <c r="K68" s="4"/>
      <c r="L68" s="4"/>
      <c r="M68" s="4"/>
      <c r="N68" s="4"/>
      <c r="O68" s="4"/>
      <c r="P68" s="4"/>
      <c r="Q68" s="4"/>
      <c r="R68" s="4"/>
      <c r="S68" s="4"/>
    </row>
    <row r="69" spans="1:21" ht="12.75" customHeight="1" x14ac:dyDescent="0.2">
      <c r="A69" s="4"/>
      <c r="B69" s="4"/>
      <c r="C69" s="4"/>
      <c r="D69" s="71"/>
      <c r="E69" s="4"/>
      <c r="F69" s="4"/>
      <c r="G69" s="4"/>
      <c r="H69" s="3"/>
      <c r="I69" s="4"/>
      <c r="J69" s="4"/>
      <c r="K69" s="4"/>
      <c r="M69" s="4"/>
      <c r="N69" s="4"/>
      <c r="O69" s="4"/>
      <c r="P69" s="4"/>
      <c r="Q69" s="4"/>
      <c r="R69" s="4"/>
      <c r="S69" s="4"/>
    </row>
    <row r="70" spans="1:21" ht="31.5" customHeight="1" x14ac:dyDescent="0.2">
      <c r="A70" s="4"/>
      <c r="B70" s="4"/>
      <c r="C70" s="4"/>
      <c r="D70" s="71"/>
      <c r="E70" s="4"/>
      <c r="F70" s="4"/>
      <c r="G70" s="49" t="s">
        <v>90</v>
      </c>
      <c r="H70" s="50" t="s">
        <v>91</v>
      </c>
      <c r="I70" s="50" t="s">
        <v>92</v>
      </c>
      <c r="J70" s="49" t="s">
        <v>93</v>
      </c>
      <c r="K70" s="51" t="s">
        <v>94</v>
      </c>
      <c r="L70" s="51" t="s">
        <v>95</v>
      </c>
      <c r="M70" s="4"/>
      <c r="N70" s="4"/>
      <c r="O70" s="4"/>
      <c r="P70" s="4"/>
      <c r="Q70" s="4"/>
      <c r="R70" s="4"/>
      <c r="S70" s="4"/>
    </row>
    <row r="71" spans="1:21" ht="15" customHeight="1" x14ac:dyDescent="0.2">
      <c r="A71" s="4"/>
      <c r="B71" s="4"/>
      <c r="C71" s="4"/>
      <c r="D71" s="71"/>
      <c r="E71" s="4"/>
      <c r="F71" s="4"/>
      <c r="G71" s="53">
        <v>611</v>
      </c>
      <c r="H71" s="54" t="s">
        <v>96</v>
      </c>
      <c r="I71" s="55">
        <f t="shared" ref="I71:I80" si="43">+SUMIF($T$1:$T$575,G71,$L$1:$L$575)</f>
        <v>0</v>
      </c>
      <c r="J71" s="55">
        <f t="shared" ref="J71:J80" si="44">+SUMIF($T$1:$T$575,G71,$R$1:$R$575)</f>
        <v>0</v>
      </c>
      <c r="K71" s="55">
        <f t="shared" ref="K71:K80" si="45">+SUMIF($T$1:$T$575,G71,$O$1:$O$575)</f>
        <v>0</v>
      </c>
      <c r="L71" s="56">
        <f t="shared" ref="L71:L80" si="46">+I71-J71</f>
        <v>0</v>
      </c>
      <c r="M71" s="4"/>
      <c r="N71" s="4"/>
      <c r="O71" s="4"/>
      <c r="P71" s="4"/>
      <c r="Q71" s="4"/>
      <c r="R71" s="4"/>
      <c r="S71" s="4"/>
    </row>
    <row r="72" spans="1:21" ht="15" customHeight="1" x14ac:dyDescent="0.2">
      <c r="A72" s="4"/>
      <c r="B72" s="4"/>
      <c r="C72" s="4"/>
      <c r="D72" s="71"/>
      <c r="E72" s="4"/>
      <c r="F72" s="4"/>
      <c r="G72" s="53">
        <v>612</v>
      </c>
      <c r="H72" s="54" t="s">
        <v>97</v>
      </c>
      <c r="I72" s="55">
        <f t="shared" si="43"/>
        <v>0</v>
      </c>
      <c r="J72" s="55">
        <f t="shared" si="44"/>
        <v>0</v>
      </c>
      <c r="K72" s="55">
        <f t="shared" si="45"/>
        <v>0</v>
      </c>
      <c r="L72" s="56">
        <f t="shared" si="46"/>
        <v>0</v>
      </c>
      <c r="M72" s="4"/>
      <c r="N72" s="4"/>
      <c r="O72" s="4"/>
      <c r="P72" s="4"/>
      <c r="Q72" s="4"/>
      <c r="R72" s="4"/>
      <c r="S72" s="4"/>
    </row>
    <row r="73" spans="1:21" ht="15" customHeight="1" x14ac:dyDescent="0.2">
      <c r="A73" s="4"/>
      <c r="B73" s="4"/>
      <c r="C73" s="4"/>
      <c r="D73" s="71"/>
      <c r="E73" s="4"/>
      <c r="F73" s="4"/>
      <c r="G73" s="53">
        <v>613</v>
      </c>
      <c r="H73" s="54" t="s">
        <v>98</v>
      </c>
      <c r="I73" s="55">
        <f t="shared" si="43"/>
        <v>0</v>
      </c>
      <c r="J73" s="55">
        <f t="shared" si="44"/>
        <v>0</v>
      </c>
      <c r="K73" s="55">
        <f t="shared" si="45"/>
        <v>0</v>
      </c>
      <c r="L73" s="56">
        <f t="shared" si="46"/>
        <v>0</v>
      </c>
      <c r="M73" s="4"/>
      <c r="N73" s="4"/>
      <c r="O73" s="4"/>
      <c r="P73" s="4"/>
      <c r="Q73" s="4"/>
      <c r="R73" s="4"/>
      <c r="S73" s="4"/>
    </row>
    <row r="74" spans="1:21" ht="15" customHeight="1" x14ac:dyDescent="0.2">
      <c r="A74" s="4"/>
      <c r="B74" s="4"/>
      <c r="C74" s="4"/>
      <c r="D74" s="71"/>
      <c r="E74" s="4"/>
      <c r="F74" s="4"/>
      <c r="G74" s="53">
        <v>614</v>
      </c>
      <c r="H74" s="54" t="s">
        <v>99</v>
      </c>
      <c r="I74" s="55">
        <f t="shared" si="43"/>
        <v>35203.99</v>
      </c>
      <c r="J74" s="55">
        <f t="shared" si="44"/>
        <v>35203.99</v>
      </c>
      <c r="K74" s="55">
        <f t="shared" si="45"/>
        <v>0</v>
      </c>
      <c r="L74" s="56">
        <f t="shared" si="46"/>
        <v>0</v>
      </c>
      <c r="M74" s="4"/>
      <c r="N74" s="4"/>
      <c r="O74" s="4"/>
      <c r="P74" s="4"/>
      <c r="Q74" s="4"/>
      <c r="R74" s="4"/>
      <c r="S74" s="4"/>
    </row>
    <row r="75" spans="1:21" ht="15" customHeight="1" x14ac:dyDescent="0.2">
      <c r="A75" s="4"/>
      <c r="B75" s="4"/>
      <c r="C75" s="4"/>
      <c r="D75" s="71"/>
      <c r="E75" s="4"/>
      <c r="F75" s="4"/>
      <c r="G75" s="53">
        <v>615</v>
      </c>
      <c r="H75" s="54" t="s">
        <v>100</v>
      </c>
      <c r="I75" s="55">
        <f t="shared" si="43"/>
        <v>0</v>
      </c>
      <c r="J75" s="55">
        <f t="shared" si="44"/>
        <v>0</v>
      </c>
      <c r="K75" s="55">
        <f t="shared" si="45"/>
        <v>0</v>
      </c>
      <c r="L75" s="56">
        <f t="shared" si="46"/>
        <v>0</v>
      </c>
      <c r="M75" s="4"/>
      <c r="N75" s="4"/>
      <c r="O75" s="4"/>
      <c r="P75" s="4"/>
      <c r="Q75" s="4"/>
      <c r="R75" s="4"/>
      <c r="S75" s="4"/>
    </row>
    <row r="76" spans="1:21" ht="15" customHeight="1" x14ac:dyDescent="0.2">
      <c r="A76" s="4"/>
      <c r="B76" s="4"/>
      <c r="C76" s="4"/>
      <c r="D76" s="71"/>
      <c r="E76" s="4"/>
      <c r="F76" s="4"/>
      <c r="G76" s="53">
        <v>616</v>
      </c>
      <c r="H76" s="54" t="s">
        <v>101</v>
      </c>
      <c r="I76" s="55">
        <f t="shared" si="43"/>
        <v>3961.4133999999999</v>
      </c>
      <c r="J76" s="55">
        <f t="shared" si="44"/>
        <v>3961.4133999999995</v>
      </c>
      <c r="K76" s="55">
        <f t="shared" si="45"/>
        <v>0</v>
      </c>
      <c r="L76" s="56">
        <f t="shared" si="46"/>
        <v>0</v>
      </c>
      <c r="M76" s="4"/>
      <c r="N76" s="4"/>
      <c r="O76" s="4"/>
      <c r="P76" s="4"/>
      <c r="Q76" s="4"/>
      <c r="R76" s="4"/>
      <c r="S76" s="4"/>
    </row>
    <row r="77" spans="1:21" ht="15" customHeight="1" x14ac:dyDescent="0.2">
      <c r="A77" s="4"/>
      <c r="B77" s="4"/>
      <c r="C77" s="4"/>
      <c r="D77" s="71"/>
      <c r="E77" s="4"/>
      <c r="F77" s="4"/>
      <c r="G77" s="53">
        <v>617</v>
      </c>
      <c r="H77" s="54" t="s">
        <v>102</v>
      </c>
      <c r="I77" s="55">
        <f t="shared" si="43"/>
        <v>126658.77</v>
      </c>
      <c r="J77" s="55">
        <f t="shared" si="44"/>
        <v>91937.433583333346</v>
      </c>
      <c r="K77" s="55">
        <f t="shared" si="45"/>
        <v>743.49633333333338</v>
      </c>
      <c r="L77" s="56">
        <f t="shared" si="46"/>
        <v>34721.336416666658</v>
      </c>
      <c r="M77" s="4"/>
      <c r="N77" s="4"/>
      <c r="O77" s="4"/>
      <c r="P77" s="4"/>
      <c r="Q77" s="4"/>
      <c r="R77" s="4"/>
      <c r="S77" s="4"/>
    </row>
    <row r="78" spans="1:21" ht="15" customHeight="1" x14ac:dyDescent="0.2">
      <c r="A78" s="4"/>
      <c r="B78" s="4"/>
      <c r="C78" s="4"/>
      <c r="D78" s="71"/>
      <c r="E78" s="4"/>
      <c r="F78" s="4"/>
      <c r="G78" s="53">
        <v>618</v>
      </c>
      <c r="H78" s="64" t="s">
        <v>103</v>
      </c>
      <c r="I78" s="55">
        <f t="shared" si="43"/>
        <v>0</v>
      </c>
      <c r="J78" s="55">
        <f t="shared" si="44"/>
        <v>0</v>
      </c>
      <c r="K78" s="55">
        <f t="shared" si="45"/>
        <v>0</v>
      </c>
      <c r="L78" s="56">
        <f t="shared" si="46"/>
        <v>0</v>
      </c>
      <c r="M78" s="4"/>
      <c r="N78" s="4"/>
      <c r="O78" s="4"/>
      <c r="P78" s="4"/>
      <c r="Q78" s="4"/>
      <c r="R78" s="4"/>
      <c r="S78" s="4"/>
    </row>
    <row r="79" spans="1:21" ht="15" customHeight="1" x14ac:dyDescent="0.2">
      <c r="A79" s="4"/>
      <c r="B79" s="4"/>
      <c r="C79" s="4"/>
      <c r="D79" s="71"/>
      <c r="E79" s="4"/>
      <c r="F79" s="4"/>
      <c r="G79" s="53">
        <v>619</v>
      </c>
      <c r="H79" s="54" t="s">
        <v>104</v>
      </c>
      <c r="I79" s="55">
        <f t="shared" si="43"/>
        <v>543864.31000000006</v>
      </c>
      <c r="J79" s="55">
        <f t="shared" si="44"/>
        <v>35446.761333333336</v>
      </c>
      <c r="K79" s="55">
        <f t="shared" si="45"/>
        <v>4630.1822500000007</v>
      </c>
      <c r="L79" s="56">
        <f t="shared" si="46"/>
        <v>508417.54866666673</v>
      </c>
      <c r="M79" s="4"/>
      <c r="N79" s="4"/>
      <c r="O79" s="4"/>
      <c r="P79" s="4"/>
      <c r="Q79" s="4"/>
      <c r="R79" s="4"/>
      <c r="S79" s="4"/>
    </row>
    <row r="80" spans="1:21" ht="15" customHeight="1" x14ac:dyDescent="0.2">
      <c r="A80" s="4"/>
      <c r="B80" s="4"/>
      <c r="C80" s="4"/>
      <c r="D80" s="71"/>
      <c r="E80" s="4"/>
      <c r="F80" s="4"/>
      <c r="G80" s="53">
        <v>694</v>
      </c>
      <c r="H80" s="54" t="s">
        <v>105</v>
      </c>
      <c r="I80" s="55">
        <f t="shared" si="43"/>
        <v>0</v>
      </c>
      <c r="J80" s="55">
        <f t="shared" si="44"/>
        <v>0</v>
      </c>
      <c r="K80" s="55">
        <f t="shared" si="45"/>
        <v>0</v>
      </c>
      <c r="L80" s="56">
        <f t="shared" si="46"/>
        <v>0</v>
      </c>
      <c r="M80" s="4"/>
      <c r="N80" s="4"/>
      <c r="O80" s="4"/>
      <c r="P80" s="4"/>
      <c r="Q80" s="4"/>
      <c r="R80" s="4"/>
      <c r="S80" s="4"/>
      <c r="T80" s="4"/>
    </row>
    <row r="81" spans="1:21" ht="15.75" customHeight="1" x14ac:dyDescent="0.25">
      <c r="A81" s="4"/>
      <c r="B81" s="4"/>
      <c r="C81" s="4"/>
      <c r="D81" s="71"/>
      <c r="E81" s="4"/>
      <c r="F81" s="4"/>
      <c r="G81" s="65"/>
      <c r="H81" s="66" t="s">
        <v>124</v>
      </c>
      <c r="I81" s="527">
        <f t="shared" ref="I81:L81" si="47">SUM(I71:I80)</f>
        <v>709688.48340000003</v>
      </c>
      <c r="J81" s="527">
        <f t="shared" si="47"/>
        <v>166549.59831666667</v>
      </c>
      <c r="K81" s="527">
        <f t="shared" si="47"/>
        <v>5373.6785833333342</v>
      </c>
      <c r="L81" s="527">
        <f t="shared" si="47"/>
        <v>543138.88508333336</v>
      </c>
      <c r="M81" s="4"/>
      <c r="N81" s="4"/>
      <c r="O81" s="4"/>
      <c r="P81" s="4"/>
      <c r="Q81" s="4"/>
      <c r="R81" s="4"/>
      <c r="S81" s="4"/>
      <c r="T81" s="4"/>
    </row>
    <row r="82" spans="1:21" ht="15" customHeight="1" x14ac:dyDescent="0.3">
      <c r="A82" s="4"/>
      <c r="B82" s="4"/>
      <c r="C82" s="4"/>
      <c r="D82" s="71"/>
      <c r="E82" s="4"/>
      <c r="F82" s="4"/>
      <c r="G82" s="114"/>
      <c r="H82" s="73"/>
      <c r="I82" s="71">
        <f>+I81-L66</f>
        <v>0</v>
      </c>
      <c r="J82" s="71">
        <f>+J81-R66</f>
        <v>0</v>
      </c>
      <c r="K82" s="71">
        <f>+K81-O66</f>
        <v>0</v>
      </c>
      <c r="L82" s="71"/>
      <c r="M82" s="4"/>
      <c r="N82" s="4"/>
      <c r="O82" s="4"/>
      <c r="P82" s="4"/>
      <c r="Q82" s="4"/>
      <c r="R82" s="4"/>
      <c r="S82" s="4"/>
      <c r="T82" s="4"/>
    </row>
    <row r="83" spans="1:21" ht="15" hidden="1" customHeight="1" x14ac:dyDescent="0.3">
      <c r="A83" s="4"/>
      <c r="B83" s="4"/>
      <c r="C83" s="4"/>
      <c r="D83" s="71"/>
      <c r="E83" s="4"/>
      <c r="F83" s="4"/>
      <c r="G83" s="114"/>
      <c r="H83" s="73"/>
      <c r="I83" s="71"/>
      <c r="J83" s="71"/>
      <c r="K83" s="71"/>
      <c r="L83" s="71"/>
      <c r="M83" s="4"/>
      <c r="N83" s="4"/>
      <c r="O83" s="4"/>
      <c r="P83" s="4"/>
      <c r="Q83" s="4"/>
      <c r="R83" s="4"/>
      <c r="S83" s="4"/>
      <c r="T83" s="4"/>
    </row>
    <row r="84" spans="1:21" ht="15" hidden="1" customHeight="1" x14ac:dyDescent="0.3">
      <c r="A84" s="4"/>
      <c r="B84" s="4"/>
      <c r="C84" s="4"/>
      <c r="D84" s="71"/>
      <c r="E84" s="4"/>
      <c r="F84" s="4"/>
      <c r="G84" s="114"/>
      <c r="H84" s="73"/>
      <c r="I84" s="71"/>
      <c r="J84" s="71"/>
      <c r="K84" s="71"/>
      <c r="L84" s="71"/>
      <c r="M84" s="4"/>
      <c r="N84" s="4"/>
      <c r="O84" s="4"/>
      <c r="P84" s="4"/>
      <c r="Q84" s="4"/>
      <c r="R84" s="4"/>
      <c r="S84" s="4"/>
      <c r="T84" s="4"/>
    </row>
    <row r="85" spans="1:21" ht="15" hidden="1" customHeight="1" x14ac:dyDescent="0.3">
      <c r="A85" s="4"/>
      <c r="B85" s="4"/>
      <c r="C85" s="4"/>
      <c r="D85" s="71"/>
      <c r="E85" s="4"/>
      <c r="F85" s="4"/>
      <c r="G85" s="114"/>
      <c r="H85" s="73"/>
      <c r="I85" s="71"/>
      <c r="J85" s="71"/>
      <c r="K85" s="71"/>
      <c r="L85" s="77"/>
      <c r="M85" s="77"/>
      <c r="N85" s="4"/>
      <c r="O85" s="71"/>
      <c r="P85" s="77"/>
      <c r="Q85" s="77"/>
      <c r="R85" s="77"/>
      <c r="S85" s="77"/>
    </row>
    <row r="86" spans="1:21" ht="15" hidden="1" customHeight="1" x14ac:dyDescent="0.3">
      <c r="A86" s="4"/>
      <c r="B86" s="77"/>
      <c r="C86" s="4"/>
      <c r="D86" s="77"/>
      <c r="E86" s="77"/>
      <c r="F86" s="77"/>
      <c r="G86" s="77"/>
      <c r="H86" s="3"/>
      <c r="I86" s="77"/>
      <c r="J86" s="77"/>
      <c r="K86" s="77"/>
      <c r="L86" s="214"/>
      <c r="M86" s="214"/>
      <c r="N86" s="73"/>
      <c r="O86" s="215"/>
      <c r="P86" s="1756" t="s">
        <v>108</v>
      </c>
      <c r="Q86" s="1749"/>
      <c r="R86" s="1749"/>
      <c r="S86" s="1749"/>
    </row>
    <row r="87" spans="1:21" ht="15" hidden="1" customHeight="1" x14ac:dyDescent="0.3">
      <c r="A87" s="4"/>
      <c r="B87" s="214"/>
      <c r="C87" s="214"/>
      <c r="D87" s="214" t="s">
        <v>106</v>
      </c>
      <c r="E87" s="4"/>
      <c r="F87" s="4"/>
      <c r="G87" s="214"/>
      <c r="H87" s="624"/>
      <c r="I87" s="214" t="s">
        <v>107</v>
      </c>
      <c r="J87" s="214"/>
      <c r="K87" s="214"/>
      <c r="L87" s="4"/>
      <c r="M87" s="4"/>
      <c r="N87" s="4"/>
      <c r="O87" s="4"/>
      <c r="P87" s="4"/>
      <c r="Q87" s="4"/>
      <c r="R87" s="4"/>
      <c r="S87" s="4"/>
    </row>
    <row r="88" spans="1:21" ht="15" customHeight="1" x14ac:dyDescent="0.3">
      <c r="A88" s="114"/>
      <c r="B88" s="4"/>
      <c r="C88" s="4"/>
      <c r="D88" s="4"/>
      <c r="E88" s="4"/>
      <c r="F88" s="4"/>
      <c r="G88" s="4"/>
      <c r="H88" s="3"/>
      <c r="I88" s="4"/>
      <c r="J88" s="4"/>
      <c r="K88" s="4"/>
      <c r="L88" s="4"/>
      <c r="M88" s="4"/>
      <c r="N88" s="4"/>
      <c r="O88" s="4"/>
      <c r="P88" s="4"/>
      <c r="Q88" s="4"/>
      <c r="R88" s="4"/>
      <c r="S88" s="4"/>
    </row>
    <row r="89" spans="1:21" ht="12.75" customHeight="1" x14ac:dyDescent="0.2">
      <c r="A89" s="4"/>
      <c r="B89" s="4"/>
      <c r="C89" s="4"/>
      <c r="D89" s="4"/>
      <c r="E89" s="4"/>
      <c r="F89" s="4"/>
      <c r="G89" s="4"/>
      <c r="H89" s="3"/>
      <c r="I89" s="4"/>
      <c r="J89" s="4"/>
      <c r="K89" s="4"/>
      <c r="L89" s="4"/>
      <c r="M89" s="4"/>
      <c r="N89" s="4"/>
      <c r="O89" s="4"/>
      <c r="P89" s="4"/>
      <c r="Q89" s="4"/>
      <c r="R89" s="4"/>
      <c r="S89" s="4"/>
    </row>
    <row r="90" spans="1:21" ht="12.75" customHeight="1" x14ac:dyDescent="0.2">
      <c r="A90" s="4"/>
      <c r="B90" s="4"/>
      <c r="C90" s="4"/>
      <c r="D90" s="4"/>
      <c r="E90" s="4"/>
      <c r="F90" s="4"/>
      <c r="G90" s="4"/>
      <c r="H90" s="3"/>
      <c r="I90" s="4"/>
      <c r="J90" s="4"/>
      <c r="K90" s="4"/>
      <c r="M90" s="4"/>
      <c r="N90" s="4"/>
      <c r="O90" s="4"/>
      <c r="P90" s="4"/>
      <c r="Q90" s="4"/>
      <c r="R90" s="4"/>
      <c r="S90" s="4"/>
    </row>
    <row r="91" spans="1:21" ht="12.75" customHeight="1" x14ac:dyDescent="0.2">
      <c r="A91" s="4"/>
      <c r="B91" s="4"/>
      <c r="C91" s="4"/>
      <c r="D91" s="4"/>
      <c r="E91" s="4"/>
      <c r="F91" s="4"/>
      <c r="H91" s="3"/>
      <c r="M91" s="4"/>
      <c r="N91" s="4"/>
      <c r="O91" s="4"/>
      <c r="P91" s="4"/>
      <c r="Q91" s="4"/>
      <c r="R91" s="4"/>
    </row>
    <row r="92" spans="1:21" ht="12.75" customHeight="1" x14ac:dyDescent="0.2">
      <c r="A92" s="4"/>
      <c r="B92" s="4"/>
      <c r="C92" s="4"/>
      <c r="D92" s="4"/>
      <c r="E92" s="4"/>
      <c r="F92" s="4"/>
      <c r="H92" s="3"/>
      <c r="M92" s="4"/>
      <c r="N92" s="4"/>
      <c r="O92" s="4"/>
      <c r="P92" s="4"/>
      <c r="Q92" s="4"/>
      <c r="R92" s="4"/>
    </row>
    <row r="93" spans="1:21" ht="12.75" customHeight="1" x14ac:dyDescent="0.2">
      <c r="A93" s="4"/>
      <c r="B93" s="4"/>
      <c r="C93" s="4"/>
      <c r="D93" s="4"/>
      <c r="E93" s="4"/>
      <c r="F93" s="4"/>
      <c r="H93" s="3"/>
      <c r="M93" s="4"/>
      <c r="N93" s="4"/>
      <c r="O93" s="4"/>
      <c r="P93" s="4"/>
      <c r="Q93" s="4"/>
      <c r="R93" s="4"/>
    </row>
    <row r="94" spans="1:21" ht="12.75" customHeight="1" x14ac:dyDescent="0.2">
      <c r="A94" s="4"/>
      <c r="B94" s="4"/>
      <c r="C94" s="4"/>
      <c r="D94" s="4"/>
      <c r="E94" s="4"/>
      <c r="F94" s="4"/>
      <c r="H94" s="3"/>
      <c r="M94" s="4"/>
      <c r="N94" s="4"/>
      <c r="O94" s="4"/>
      <c r="P94" s="4"/>
      <c r="Q94" s="4"/>
      <c r="R94" s="4"/>
    </row>
    <row r="95" spans="1:21" ht="15" customHeight="1" x14ac:dyDescent="0.3">
      <c r="A95" s="4"/>
      <c r="B95" s="4"/>
      <c r="C95" s="4"/>
      <c r="D95" s="4"/>
      <c r="E95" s="4"/>
      <c r="F95" s="4"/>
      <c r="H95" s="3"/>
      <c r="M95" s="4"/>
      <c r="N95" s="4"/>
      <c r="O95" s="4"/>
      <c r="P95" s="4"/>
      <c r="Q95" s="4"/>
      <c r="R95" s="4"/>
      <c r="S95" s="4"/>
      <c r="U95" s="73"/>
    </row>
    <row r="96" spans="1:21" ht="15" customHeight="1" x14ac:dyDescent="0.3">
      <c r="A96" s="4"/>
      <c r="B96" s="4"/>
      <c r="C96" s="4"/>
      <c r="D96" s="4"/>
      <c r="E96" s="4"/>
      <c r="F96" s="4"/>
      <c r="H96" s="3"/>
      <c r="M96" s="4"/>
      <c r="N96" s="4"/>
      <c r="O96" s="4"/>
      <c r="P96" s="4"/>
      <c r="Q96" s="4"/>
      <c r="R96" s="4"/>
      <c r="S96" s="4"/>
      <c r="T96" s="73"/>
    </row>
    <row r="97" spans="1:26" ht="12.75" customHeight="1" x14ac:dyDescent="0.2">
      <c r="A97" s="4"/>
      <c r="B97" s="4"/>
      <c r="C97" s="4"/>
      <c r="D97" s="4"/>
      <c r="E97" s="4"/>
      <c r="F97" s="4"/>
      <c r="H97" s="3"/>
      <c r="M97" s="4"/>
      <c r="N97" s="4"/>
      <c r="O97" s="4"/>
      <c r="P97" s="4"/>
      <c r="Q97" s="4"/>
      <c r="R97" s="4"/>
      <c r="S97" s="4"/>
    </row>
    <row r="98" spans="1:26" ht="15" customHeight="1" x14ac:dyDescent="0.3">
      <c r="A98" s="4"/>
      <c r="B98" s="4"/>
      <c r="C98" s="4"/>
      <c r="D98" s="4"/>
      <c r="E98" s="4"/>
      <c r="F98" s="4"/>
      <c r="H98" s="3"/>
      <c r="M98" s="4"/>
      <c r="N98" s="4"/>
      <c r="O98" s="4"/>
      <c r="P98" s="4"/>
      <c r="Q98" s="4"/>
      <c r="R98" s="4"/>
      <c r="S98" s="4"/>
      <c r="V98" s="73"/>
      <c r="W98" s="73"/>
      <c r="X98" s="73"/>
      <c r="Y98" s="73"/>
      <c r="Z98" s="73"/>
    </row>
    <row r="99" spans="1:26" ht="15" customHeight="1" x14ac:dyDescent="0.3">
      <c r="A99" s="4" t="s">
        <v>4</v>
      </c>
      <c r="B99" s="4"/>
      <c r="C99" s="4"/>
      <c r="D99" s="112"/>
      <c r="E99" s="4"/>
      <c r="F99" s="4"/>
      <c r="H99" s="3"/>
      <c r="J99" s="73"/>
      <c r="L99" s="73"/>
      <c r="M99" s="4"/>
      <c r="N99" s="4"/>
      <c r="O99" s="4"/>
      <c r="P99" s="4"/>
      <c r="Q99" s="4"/>
      <c r="R99" s="4"/>
      <c r="S99" s="4"/>
    </row>
    <row r="100" spans="1:26" ht="15" customHeight="1" x14ac:dyDescent="0.3">
      <c r="A100" s="4"/>
      <c r="B100" s="4"/>
      <c r="C100" s="4"/>
      <c r="D100" s="112"/>
      <c r="E100" s="4"/>
      <c r="F100" s="73"/>
      <c r="G100" s="73"/>
      <c r="H100" s="73"/>
      <c r="I100" s="73"/>
      <c r="J100" s="73"/>
      <c r="K100" s="73"/>
      <c r="M100" s="4"/>
      <c r="N100" s="4"/>
      <c r="O100" s="4"/>
      <c r="P100" s="4"/>
      <c r="Q100" s="4"/>
      <c r="R100" s="4"/>
      <c r="S100" s="4"/>
    </row>
    <row r="101" spans="1:26" ht="12.75" customHeight="1" x14ac:dyDescent="0.2">
      <c r="A101" s="4"/>
      <c r="B101" s="4"/>
      <c r="C101" s="4"/>
      <c r="D101" s="112"/>
      <c r="E101" s="4"/>
      <c r="F101" s="4"/>
      <c r="H101" s="3"/>
      <c r="M101" s="4"/>
      <c r="N101" s="4"/>
      <c r="O101" s="4"/>
      <c r="P101" s="4"/>
      <c r="Q101" s="4"/>
      <c r="R101" s="4"/>
      <c r="S101" s="4"/>
    </row>
    <row r="102" spans="1:26" ht="12.75" customHeight="1" x14ac:dyDescent="0.2">
      <c r="A102" s="4"/>
      <c r="B102" s="4"/>
      <c r="C102" s="4"/>
      <c r="D102" s="112"/>
      <c r="E102" s="4"/>
      <c r="F102" s="4"/>
      <c r="H102" s="3"/>
      <c r="M102" s="4"/>
      <c r="N102" s="4"/>
      <c r="O102" s="4"/>
      <c r="P102" s="4"/>
      <c r="Q102" s="4"/>
      <c r="R102" s="4"/>
      <c r="S102" s="4"/>
    </row>
    <row r="103" spans="1:26" ht="12.75" customHeight="1" x14ac:dyDescent="0.2">
      <c r="A103" s="4"/>
      <c r="B103" s="4"/>
      <c r="C103" s="4"/>
      <c r="D103" s="112"/>
      <c r="E103" s="4"/>
      <c r="F103" s="4"/>
      <c r="H103" s="3"/>
      <c r="L103" s="4"/>
      <c r="M103" s="4"/>
      <c r="N103" s="4"/>
      <c r="O103" s="4"/>
      <c r="P103" s="4"/>
      <c r="Q103" s="4"/>
      <c r="R103" s="4"/>
      <c r="S103" s="4"/>
    </row>
    <row r="104" spans="1:26" ht="12.75" customHeight="1" x14ac:dyDescent="0.2">
      <c r="A104" s="4"/>
      <c r="B104" s="4"/>
      <c r="C104" s="4"/>
      <c r="D104" s="112"/>
      <c r="E104" s="4"/>
      <c r="F104" s="4"/>
      <c r="G104" s="4"/>
      <c r="H104" s="112"/>
      <c r="I104" s="4"/>
      <c r="J104" s="4"/>
      <c r="K104" s="4"/>
      <c r="L104" s="4"/>
      <c r="M104" s="4"/>
      <c r="N104" s="4"/>
      <c r="O104" s="4"/>
      <c r="P104" s="4"/>
      <c r="Q104" s="4"/>
      <c r="R104" s="4"/>
      <c r="S104" s="4"/>
    </row>
    <row r="105" spans="1:26" ht="12.75" customHeight="1" x14ac:dyDescent="0.2">
      <c r="A105" s="4"/>
      <c r="B105" s="4"/>
      <c r="C105" s="4"/>
      <c r="D105" s="112"/>
      <c r="E105" s="4"/>
      <c r="F105" s="4"/>
      <c r="G105" s="4"/>
      <c r="H105" s="112"/>
      <c r="I105" s="4"/>
      <c r="J105" s="4"/>
      <c r="K105" s="4"/>
      <c r="L105" s="4"/>
      <c r="M105" s="4"/>
      <c r="N105" s="4"/>
      <c r="O105" s="4"/>
      <c r="P105" s="4"/>
      <c r="Q105" s="4"/>
      <c r="R105" s="4"/>
      <c r="S105" s="4"/>
    </row>
    <row r="106" spans="1:26" ht="12.75" customHeight="1" x14ac:dyDescent="0.2">
      <c r="A106" s="4"/>
      <c r="B106" s="4"/>
      <c r="C106" s="4"/>
      <c r="D106" s="112"/>
      <c r="E106" s="4"/>
      <c r="F106" s="4"/>
      <c r="G106" s="4"/>
      <c r="H106" s="803"/>
      <c r="I106" s="4"/>
      <c r="J106" s="4"/>
      <c r="K106" s="4"/>
      <c r="L106" s="4"/>
      <c r="M106" s="4"/>
      <c r="N106" s="4"/>
      <c r="O106" s="4"/>
      <c r="P106" s="4"/>
      <c r="Q106" s="4"/>
      <c r="R106" s="4"/>
      <c r="S106" s="4"/>
    </row>
    <row r="107" spans="1:26" ht="12.75" customHeight="1" x14ac:dyDescent="0.2">
      <c r="A107" s="4"/>
      <c r="B107" s="4"/>
      <c r="C107" s="4"/>
      <c r="D107" s="112"/>
      <c r="E107" s="4"/>
      <c r="F107" s="4"/>
      <c r="G107" s="4"/>
      <c r="H107" s="803"/>
      <c r="I107" s="4"/>
      <c r="J107" s="4"/>
      <c r="K107" s="4"/>
      <c r="L107" s="4"/>
      <c r="M107" s="4"/>
      <c r="N107" s="4"/>
      <c r="O107" s="4"/>
      <c r="P107" s="4"/>
      <c r="Q107" s="4"/>
      <c r="R107" s="4"/>
      <c r="S107" s="4"/>
    </row>
    <row r="108" spans="1:26" ht="12.75" customHeight="1" x14ac:dyDescent="0.2">
      <c r="A108" s="4"/>
      <c r="B108" s="4"/>
      <c r="C108" s="4"/>
      <c r="D108" s="112"/>
      <c r="E108" s="4"/>
      <c r="F108" s="4"/>
      <c r="G108" s="4"/>
      <c r="H108" s="803"/>
      <c r="I108" s="4"/>
      <c r="J108" s="4"/>
      <c r="K108" s="4"/>
      <c r="L108" s="4"/>
      <c r="M108" s="4"/>
      <c r="N108" s="4"/>
      <c r="O108" s="4"/>
      <c r="P108" s="4"/>
      <c r="Q108" s="4"/>
      <c r="R108" s="4"/>
      <c r="S108" s="4"/>
    </row>
    <row r="109" spans="1:26" ht="12.75" customHeight="1" x14ac:dyDescent="0.2">
      <c r="B109" s="4"/>
      <c r="C109" s="4"/>
      <c r="D109" s="112"/>
      <c r="E109" s="4"/>
      <c r="F109" s="4"/>
      <c r="G109" s="4"/>
      <c r="H109" s="803"/>
      <c r="I109" s="4"/>
      <c r="J109" s="4"/>
      <c r="K109" s="4"/>
      <c r="L109" s="4"/>
      <c r="M109" s="4"/>
      <c r="N109" s="4"/>
      <c r="O109" s="4"/>
      <c r="P109" s="4"/>
      <c r="Q109" s="4"/>
      <c r="R109" s="4"/>
      <c r="S109" s="4"/>
    </row>
    <row r="110" spans="1:26" ht="12.75" customHeight="1" x14ac:dyDescent="0.2">
      <c r="B110" s="4"/>
      <c r="C110" s="4"/>
      <c r="D110" s="71"/>
      <c r="E110" s="4"/>
      <c r="F110" s="4"/>
      <c r="G110" s="4"/>
      <c r="H110" s="71"/>
      <c r="I110" s="4"/>
      <c r="J110" s="4"/>
      <c r="K110" s="4"/>
    </row>
    <row r="111" spans="1:26" ht="12.75" customHeight="1" x14ac:dyDescent="0.2"/>
    <row r="112" spans="1:26" ht="12.75" customHeight="1" x14ac:dyDescent="0.2">
      <c r="D112" s="71"/>
    </row>
    <row r="113" spans="8:8" ht="12.75" customHeight="1" x14ac:dyDescent="0.2"/>
    <row r="114" spans="8:8" ht="12.75" customHeight="1" x14ac:dyDescent="0.2"/>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row r="1001" spans="8:8" ht="12.75" customHeight="1" x14ac:dyDescent="0.2">
      <c r="H1001" s="3"/>
    </row>
    <row r="1002" spans="8:8" ht="12.75" customHeight="1" x14ac:dyDescent="0.2">
      <c r="H1002" s="3"/>
    </row>
    <row r="1003" spans="8:8" ht="12.75" customHeight="1" x14ac:dyDescent="0.2">
      <c r="H1003" s="3"/>
    </row>
    <row r="1004" spans="8:8" ht="12.75" customHeight="1" x14ac:dyDescent="0.2">
      <c r="H1004" s="3"/>
    </row>
    <row r="1005" spans="8:8" ht="12.75" customHeight="1" x14ac:dyDescent="0.2">
      <c r="H1005" s="3"/>
    </row>
    <row r="1006" spans="8:8" ht="12.75" customHeight="1" x14ac:dyDescent="0.2">
      <c r="H1006" s="3"/>
    </row>
    <row r="1007" spans="8:8" ht="12.75" customHeight="1" x14ac:dyDescent="0.2">
      <c r="H1007" s="3"/>
    </row>
    <row r="1008" spans="8:8" ht="12.75" customHeight="1" x14ac:dyDescent="0.2">
      <c r="H1008" s="3"/>
    </row>
    <row r="1009" spans="8:8" ht="12.75" customHeight="1" x14ac:dyDescent="0.2">
      <c r="H1009" s="3"/>
    </row>
    <row r="1010" spans="8:8" ht="12.75" customHeight="1" x14ac:dyDescent="0.2">
      <c r="H1010" s="3"/>
    </row>
    <row r="1011" spans="8:8" ht="12.75" customHeight="1" x14ac:dyDescent="0.2">
      <c r="H1011" s="3"/>
    </row>
    <row r="1012" spans="8:8" ht="12.75" customHeight="1" x14ac:dyDescent="0.2">
      <c r="H1012" s="3"/>
    </row>
    <row r="1013" spans="8:8" ht="12.75" customHeight="1" x14ac:dyDescent="0.2">
      <c r="H1013" s="3"/>
    </row>
    <row r="1014" spans="8:8" ht="12.75" customHeight="1" x14ac:dyDescent="0.2">
      <c r="H1014" s="3"/>
    </row>
    <row r="1015" spans="8:8" ht="12.75" customHeight="1" x14ac:dyDescent="0.2">
      <c r="H1015" s="3"/>
    </row>
    <row r="1016" spans="8:8" ht="12.75" customHeight="1" x14ac:dyDescent="0.2">
      <c r="H1016" s="3"/>
    </row>
    <row r="1017" spans="8:8" ht="12.75" customHeight="1" x14ac:dyDescent="0.2">
      <c r="H1017" s="3"/>
    </row>
  </sheetData>
  <autoFilter ref="E17:E67"/>
  <mergeCells count="6">
    <mergeCell ref="P86:S86"/>
    <mergeCell ref="A11:S11"/>
    <mergeCell ref="A12:S12"/>
    <mergeCell ref="A13:S13"/>
    <mergeCell ref="A14:S14"/>
    <mergeCell ref="A15:S15"/>
  </mergeCells>
  <phoneticPr fontId="114" type="noConversion"/>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D1001"/>
  <sheetViews>
    <sheetView topLeftCell="L13" workbookViewId="0">
      <selection activeCell="R19" sqref="R19"/>
    </sheetView>
  </sheetViews>
  <sheetFormatPr baseColWidth="10" defaultColWidth="14.42578125" defaultRowHeight="15" customHeight="1" x14ac:dyDescent="0.2"/>
  <cols>
    <col min="1" max="1" width="5.140625" customWidth="1"/>
    <col min="2" max="2" width="10.7109375" customWidth="1"/>
    <col min="3" max="3" width="9.140625" customWidth="1"/>
    <col min="4" max="4" width="13.140625" customWidth="1"/>
    <col min="5" max="5" width="9.5703125" customWidth="1"/>
    <col min="6" max="6" width="7" customWidth="1"/>
    <col min="7" max="7" width="14.28515625" customWidth="1"/>
    <col min="8" max="8" width="42.7109375" customWidth="1"/>
    <col min="9" max="9" width="18.42578125" customWidth="1"/>
    <col min="10" max="10" width="18.5703125" customWidth="1"/>
    <col min="11" max="11" width="17.42578125" customWidth="1"/>
    <col min="12" max="12" width="19.42578125" customWidth="1"/>
    <col min="13" max="13" width="5.7109375" customWidth="1"/>
    <col min="14" max="14" width="15.42578125" customWidth="1"/>
    <col min="15" max="15" width="15.140625" customWidth="1"/>
    <col min="16" max="16" width="9.42578125" customWidth="1"/>
    <col min="17" max="17" width="8.42578125" customWidth="1"/>
    <col min="18" max="18" width="16.7109375" customWidth="1"/>
    <col min="19" max="19" width="17.42578125" customWidth="1"/>
    <col min="20" max="20" width="11" hidden="1" customWidth="1"/>
    <col min="21" max="21" width="11.42578125" hidden="1" customWidth="1"/>
    <col min="22" max="22" width="11.5703125" hidden="1" customWidth="1"/>
    <col min="23" max="23" width="3" hidden="1" customWidth="1"/>
    <col min="24" max="24" width="33" hidden="1" customWidth="1"/>
    <col min="25" max="30" width="9.140625" customWidth="1"/>
  </cols>
  <sheetData>
    <row r="1" spans="1:19" ht="12.75" customHeight="1" x14ac:dyDescent="0.2"/>
    <row r="2" spans="1:19" ht="12.75" customHeight="1" x14ac:dyDescent="0.2"/>
    <row r="3" spans="1:19" ht="12.75" customHeight="1" x14ac:dyDescent="0.2"/>
    <row r="4" spans="1:19" ht="12.75" customHeight="1" x14ac:dyDescent="0.2"/>
    <row r="5" spans="1:19" ht="12.75" customHeight="1" x14ac:dyDescent="0.2"/>
    <row r="6" spans="1:19" ht="12.75" customHeight="1" x14ac:dyDescent="0.2"/>
    <row r="7" spans="1:19" ht="12.75" customHeight="1" x14ac:dyDescent="0.2">
      <c r="C7" s="262"/>
      <c r="D7" s="262"/>
      <c r="E7" s="262"/>
      <c r="G7" s="2"/>
    </row>
    <row r="8" spans="1:19" ht="12.75" customHeight="1" x14ac:dyDescent="0.2">
      <c r="C8" s="262"/>
      <c r="D8" s="262"/>
      <c r="E8" s="262"/>
      <c r="G8" s="2"/>
    </row>
    <row r="9" spans="1:19" ht="12.75" customHeight="1" x14ac:dyDescent="0.2">
      <c r="C9" s="262"/>
      <c r="D9" s="262"/>
      <c r="E9" s="262"/>
      <c r="G9" s="2"/>
    </row>
    <row r="10" spans="1:19" ht="12.75" customHeight="1" x14ac:dyDescent="0.2">
      <c r="C10" s="262"/>
      <c r="D10" s="262"/>
      <c r="E10" s="262"/>
      <c r="G10" s="2"/>
      <c r="R10" s="4"/>
    </row>
    <row r="11" spans="1:19" ht="12.75" customHeight="1" x14ac:dyDescent="0.2">
      <c r="C11" s="262"/>
      <c r="D11" s="262"/>
      <c r="E11" s="262"/>
      <c r="G11" s="2"/>
    </row>
    <row r="12" spans="1:19" ht="15" customHeight="1" x14ac:dyDescent="0.25">
      <c r="A12" s="1755" t="s">
        <v>0</v>
      </c>
      <c r="B12" s="1746"/>
      <c r="C12" s="1746"/>
      <c r="D12" s="1746"/>
      <c r="E12" s="1746"/>
      <c r="F12" s="1746"/>
      <c r="G12" s="1746"/>
      <c r="H12" s="1746"/>
      <c r="I12" s="1746"/>
      <c r="J12" s="1746"/>
      <c r="K12" s="1746"/>
      <c r="L12" s="1746"/>
      <c r="M12" s="1746"/>
      <c r="N12" s="1746"/>
      <c r="O12" s="1746"/>
      <c r="P12" s="1746"/>
      <c r="Q12" s="1746"/>
      <c r="R12" s="1746"/>
      <c r="S12" s="1747"/>
    </row>
    <row r="13" spans="1:19" ht="15" customHeight="1" x14ac:dyDescent="0.25">
      <c r="A13" s="1755" t="s">
        <v>1</v>
      </c>
      <c r="B13" s="1746"/>
      <c r="C13" s="1746"/>
      <c r="D13" s="1746"/>
      <c r="E13" s="1746"/>
      <c r="F13" s="1746"/>
      <c r="G13" s="1746"/>
      <c r="H13" s="1746"/>
      <c r="I13" s="1746"/>
      <c r="J13" s="1746"/>
      <c r="K13" s="1746"/>
      <c r="L13" s="1746"/>
      <c r="M13" s="1746"/>
      <c r="N13" s="1746"/>
      <c r="O13" s="1746"/>
      <c r="P13" s="1746"/>
      <c r="Q13" s="1746"/>
      <c r="R13" s="1746"/>
      <c r="S13" s="1747"/>
    </row>
    <row r="14" spans="1:19" ht="15" customHeight="1" x14ac:dyDescent="0.25">
      <c r="A14" s="1755" t="s">
        <v>2</v>
      </c>
      <c r="B14" s="1746"/>
      <c r="C14" s="1746"/>
      <c r="D14" s="1746"/>
      <c r="E14" s="1746"/>
      <c r="F14" s="1746"/>
      <c r="G14" s="1746"/>
      <c r="H14" s="1746"/>
      <c r="I14" s="1746"/>
      <c r="J14" s="1746"/>
      <c r="K14" s="1746"/>
      <c r="L14" s="1746"/>
      <c r="M14" s="1746"/>
      <c r="N14" s="1746"/>
      <c r="O14" s="1746"/>
      <c r="P14" s="1746"/>
      <c r="Q14" s="1746"/>
      <c r="R14" s="1746"/>
      <c r="S14" s="1747"/>
    </row>
    <row r="15" spans="1:19" ht="15" customHeight="1" x14ac:dyDescent="0.25">
      <c r="A15" s="1755" t="s">
        <v>3</v>
      </c>
      <c r="B15" s="1746"/>
      <c r="C15" s="1746"/>
      <c r="D15" s="1746"/>
      <c r="E15" s="1746"/>
      <c r="F15" s="1746"/>
      <c r="G15" s="1746"/>
      <c r="H15" s="1746"/>
      <c r="I15" s="1746"/>
      <c r="J15" s="1746"/>
      <c r="K15" s="1746"/>
      <c r="L15" s="1746"/>
      <c r="M15" s="1746"/>
      <c r="N15" s="1746"/>
      <c r="O15" s="1746"/>
      <c r="P15" s="1746"/>
      <c r="Q15" s="1746"/>
      <c r="R15" s="1746"/>
      <c r="S15" s="1747"/>
    </row>
    <row r="16" spans="1:19" ht="12.75" customHeight="1" x14ac:dyDescent="0.2">
      <c r="A16" s="1816" t="str">
        <f>+'SERVICIOS GENERALES'!A15:S15</f>
        <v>30 de junio  2023</v>
      </c>
      <c r="B16" s="1746"/>
      <c r="C16" s="1746"/>
      <c r="D16" s="1746"/>
      <c r="E16" s="1746"/>
      <c r="F16" s="1746"/>
      <c r="G16" s="1746"/>
      <c r="H16" s="1746"/>
      <c r="I16" s="1746"/>
      <c r="J16" s="1746"/>
      <c r="K16" s="1746"/>
      <c r="L16" s="1746"/>
      <c r="M16" s="1746"/>
      <c r="N16" s="1746"/>
      <c r="O16" s="1746"/>
      <c r="P16" s="1746"/>
      <c r="Q16" s="1746"/>
      <c r="R16" s="1746"/>
      <c r="S16" s="1747"/>
    </row>
    <row r="17" spans="1:30" ht="12.75" customHeight="1" x14ac:dyDescent="0.2">
      <c r="A17" s="787"/>
      <c r="B17" s="86"/>
      <c r="C17" s="86"/>
      <c r="D17" s="86"/>
      <c r="E17" s="86"/>
      <c r="F17" s="86"/>
      <c r="G17" s="86"/>
      <c r="H17" s="86"/>
      <c r="I17" s="86"/>
      <c r="J17" s="86"/>
      <c r="K17" s="86"/>
      <c r="L17" s="86"/>
      <c r="M17" s="86"/>
      <c r="N17" s="86"/>
      <c r="O17" s="86"/>
      <c r="P17" s="86"/>
      <c r="Q17" s="86"/>
      <c r="R17" s="86"/>
      <c r="S17" s="86"/>
    </row>
    <row r="18" spans="1:30" ht="15" customHeight="1" x14ac:dyDescent="0.25">
      <c r="A18" s="183"/>
      <c r="B18" s="183"/>
      <c r="C18" s="183"/>
      <c r="D18" s="183"/>
      <c r="E18" s="183"/>
      <c r="F18" s="183"/>
      <c r="G18" s="183"/>
      <c r="H18" s="183"/>
      <c r="I18" s="183"/>
      <c r="J18" s="183"/>
      <c r="K18" s="183"/>
      <c r="L18" s="183"/>
      <c r="M18" s="183"/>
      <c r="N18" s="183"/>
      <c r="O18" s="183"/>
      <c r="P18" s="183"/>
      <c r="Q18" s="183"/>
      <c r="R18" s="183"/>
      <c r="S18" s="183"/>
      <c r="U18" s="109" t="s">
        <v>109</v>
      </c>
    </row>
    <row r="19" spans="1:30" ht="36" customHeight="1" x14ac:dyDescent="0.2">
      <c r="A19" s="88" t="s">
        <v>6</v>
      </c>
      <c r="B19" s="216" t="s">
        <v>7</v>
      </c>
      <c r="C19" s="249" t="s">
        <v>255</v>
      </c>
      <c r="D19" s="217" t="s">
        <v>9</v>
      </c>
      <c r="E19" s="217" t="s">
        <v>10</v>
      </c>
      <c r="F19" s="216" t="s">
        <v>11</v>
      </c>
      <c r="G19" s="216" t="s">
        <v>12</v>
      </c>
      <c r="H19" s="216" t="s">
        <v>13</v>
      </c>
      <c r="I19" s="216" t="s">
        <v>14</v>
      </c>
      <c r="J19" s="216" t="s">
        <v>15</v>
      </c>
      <c r="K19" s="216" t="s">
        <v>16</v>
      </c>
      <c r="L19" s="218" t="s">
        <v>17</v>
      </c>
      <c r="M19" s="218" t="s">
        <v>18</v>
      </c>
      <c r="N19" s="218" t="s">
        <v>19</v>
      </c>
      <c r="O19" s="218" t="s">
        <v>20</v>
      </c>
      <c r="P19" s="218" t="s">
        <v>21</v>
      </c>
      <c r="Q19" s="218" t="s">
        <v>22</v>
      </c>
      <c r="R19" s="219" t="str">
        <f>+'SERVICIOS GENERALES'!R17</f>
        <v>DEPRECIACION ACUMULADA 30/06/23</v>
      </c>
      <c r="S19" s="218" t="s">
        <v>23</v>
      </c>
      <c r="T19" s="92" t="s">
        <v>24</v>
      </c>
      <c r="U19" s="125">
        <v>45107</v>
      </c>
      <c r="V19" s="14"/>
      <c r="W19" s="14"/>
      <c r="X19" s="14"/>
      <c r="Y19" s="14"/>
      <c r="Z19" s="14"/>
      <c r="AA19" s="14"/>
      <c r="AB19" s="14"/>
      <c r="AC19" s="14"/>
      <c r="AD19" s="14"/>
    </row>
    <row r="20" spans="1:30" ht="13.5" customHeight="1" x14ac:dyDescent="0.25">
      <c r="A20" s="220">
        <v>1</v>
      </c>
      <c r="B20" s="221">
        <v>40016</v>
      </c>
      <c r="C20" s="1172" t="s">
        <v>371</v>
      </c>
      <c r="D20" s="1172">
        <v>26</v>
      </c>
      <c r="E20" s="223" t="s">
        <v>68</v>
      </c>
      <c r="F20" s="141">
        <v>614163</v>
      </c>
      <c r="G20" s="223">
        <v>1</v>
      </c>
      <c r="H20" s="224" t="s">
        <v>566</v>
      </c>
      <c r="I20" s="223" t="s">
        <v>1547</v>
      </c>
      <c r="J20" s="223" t="s">
        <v>1548</v>
      </c>
      <c r="K20" s="223" t="s">
        <v>1549</v>
      </c>
      <c r="L20" s="181">
        <v>5995</v>
      </c>
      <c r="M20" s="179">
        <v>10</v>
      </c>
      <c r="N20" s="135">
        <v>0</v>
      </c>
      <c r="O20" s="135">
        <v>0</v>
      </c>
      <c r="P20" s="225">
        <v>10</v>
      </c>
      <c r="Q20" s="225"/>
      <c r="R20" s="181">
        <v>5995</v>
      </c>
      <c r="S20" s="135">
        <f>IF(M20=0,"N/A",+L20-R20)</f>
        <v>0</v>
      </c>
      <c r="T20" s="103">
        <v>617</v>
      </c>
      <c r="U20" s="136"/>
      <c r="X20" s="112"/>
    </row>
    <row r="21" spans="1:30" ht="13.5" customHeight="1" x14ac:dyDescent="0.25">
      <c r="A21" s="220">
        <v>2</v>
      </c>
      <c r="B21" s="221">
        <v>40231</v>
      </c>
      <c r="C21" s="1172" t="s">
        <v>371</v>
      </c>
      <c r="D21" s="1172">
        <v>26</v>
      </c>
      <c r="E21" s="222" t="s">
        <v>68</v>
      </c>
      <c r="F21" s="141">
        <v>614168</v>
      </c>
      <c r="G21" s="223"/>
      <c r="H21" s="103" t="s">
        <v>1551</v>
      </c>
      <c r="I21" s="223"/>
      <c r="J21" s="223"/>
      <c r="K21" s="223" t="s">
        <v>1549</v>
      </c>
      <c r="L21" s="181">
        <v>10000</v>
      </c>
      <c r="M21" s="179">
        <v>10</v>
      </c>
      <c r="N21" s="135">
        <v>0</v>
      </c>
      <c r="O21" s="135">
        <v>0</v>
      </c>
      <c r="P21" s="225">
        <v>10</v>
      </c>
      <c r="Q21" s="225"/>
      <c r="R21" s="181">
        <v>10000</v>
      </c>
      <c r="S21" s="135"/>
      <c r="T21" s="103">
        <v>618</v>
      </c>
      <c r="X21" s="112"/>
    </row>
    <row r="22" spans="1:30" ht="13.5" customHeight="1" x14ac:dyDescent="0.25">
      <c r="A22" s="220">
        <v>3</v>
      </c>
      <c r="B22" s="221">
        <v>40268</v>
      </c>
      <c r="C22" s="1172" t="s">
        <v>371</v>
      </c>
      <c r="D22" s="1172">
        <v>26</v>
      </c>
      <c r="E22" s="223" t="s">
        <v>648</v>
      </c>
      <c r="F22" s="141">
        <v>614164</v>
      </c>
      <c r="G22" s="223">
        <v>1</v>
      </c>
      <c r="H22" s="103" t="s">
        <v>1552</v>
      </c>
      <c r="I22" s="223"/>
      <c r="J22" s="223"/>
      <c r="K22" s="223" t="s">
        <v>1549</v>
      </c>
      <c r="L22" s="181">
        <v>1495</v>
      </c>
      <c r="M22" s="179">
        <v>10</v>
      </c>
      <c r="N22" s="135">
        <v>0</v>
      </c>
      <c r="O22" s="135">
        <f t="shared" ref="O22:O32" si="0">IF(M22=0,"N/A",+N22/12)</f>
        <v>0</v>
      </c>
      <c r="P22" s="225">
        <v>10</v>
      </c>
      <c r="Q22" s="225"/>
      <c r="R22" s="181">
        <v>1495</v>
      </c>
      <c r="S22" s="135">
        <f t="shared" ref="S22:S32" si="1">IF(M22=0,"N/A",+L22-R22)</f>
        <v>0</v>
      </c>
      <c r="T22" s="103">
        <v>618</v>
      </c>
    </row>
    <row r="23" spans="1:30" ht="13.5" customHeight="1" x14ac:dyDescent="0.25">
      <c r="A23" s="220">
        <v>4</v>
      </c>
      <c r="B23" s="221">
        <v>41563</v>
      </c>
      <c r="C23" s="1172" t="s">
        <v>371</v>
      </c>
      <c r="D23" s="1172">
        <v>26</v>
      </c>
      <c r="E23" s="222" t="s">
        <v>68</v>
      </c>
      <c r="F23" s="141">
        <v>614165</v>
      </c>
      <c r="G23" s="223">
        <v>1</v>
      </c>
      <c r="H23" s="227" t="s">
        <v>1553</v>
      </c>
      <c r="I23" s="223"/>
      <c r="J23" s="223" t="s">
        <v>1554</v>
      </c>
      <c r="K23" s="223" t="s">
        <v>1549</v>
      </c>
      <c r="L23" s="181">
        <v>5499.94</v>
      </c>
      <c r="M23" s="179">
        <v>10</v>
      </c>
      <c r="N23" s="181">
        <f t="shared" ref="N23:N32" si="2">IF(M23=0,"N/A",+L23/M23)</f>
        <v>549.99399999999991</v>
      </c>
      <c r="O23" s="181">
        <f t="shared" si="0"/>
        <v>45.832833333333326</v>
      </c>
      <c r="P23" s="225">
        <f t="shared" ref="P23:P32" si="3">+DATEDIF($B23,$U$19,"y")</f>
        <v>9</v>
      </c>
      <c r="Q23" s="225">
        <f>+DATEDIF($B23,$U$19,"ym")</f>
        <v>8</v>
      </c>
      <c r="R23" s="181">
        <f t="shared" ref="R23:R32" si="4">IF(M23=0,"N/A",+N23*P23+O23*Q23)</f>
        <v>5316.6086666666652</v>
      </c>
      <c r="S23" s="181">
        <f t="shared" si="1"/>
        <v>183.33133333333444</v>
      </c>
      <c r="T23" s="103">
        <v>618</v>
      </c>
    </row>
    <row r="24" spans="1:30" ht="27" customHeight="1" x14ac:dyDescent="0.3">
      <c r="A24" s="220">
        <v>5</v>
      </c>
      <c r="B24" s="95">
        <v>42156</v>
      </c>
      <c r="C24" s="1172" t="s">
        <v>371</v>
      </c>
      <c r="D24" s="1172">
        <v>26</v>
      </c>
      <c r="E24" s="96" t="s">
        <v>648</v>
      </c>
      <c r="F24" s="141">
        <v>614169</v>
      </c>
      <c r="G24" s="97">
        <v>1</v>
      </c>
      <c r="H24" s="486" t="s">
        <v>1555</v>
      </c>
      <c r="I24" s="97"/>
      <c r="J24" s="97"/>
      <c r="K24" s="223" t="s">
        <v>1549</v>
      </c>
      <c r="L24" s="99">
        <v>17947.71</v>
      </c>
      <c r="M24" s="105">
        <v>10</v>
      </c>
      <c r="N24" s="181">
        <f t="shared" si="2"/>
        <v>1794.771</v>
      </c>
      <c r="O24" s="181">
        <f t="shared" si="0"/>
        <v>149.56424999999999</v>
      </c>
      <c r="P24" s="225">
        <f t="shared" si="3"/>
        <v>8</v>
      </c>
      <c r="Q24" s="225">
        <f t="shared" ref="Q24:Q32" si="5">+DATEDIF($B24,$U$19,"ym")</f>
        <v>0</v>
      </c>
      <c r="R24" s="99">
        <f t="shared" si="4"/>
        <v>14358.168</v>
      </c>
      <c r="S24" s="99">
        <f t="shared" si="1"/>
        <v>3589.5419999999995</v>
      </c>
      <c r="T24" s="103">
        <v>618</v>
      </c>
    </row>
    <row r="25" spans="1:30" ht="15" customHeight="1" x14ac:dyDescent="0.25">
      <c r="A25" s="220">
        <v>6</v>
      </c>
      <c r="B25" s="221">
        <v>42788</v>
      </c>
      <c r="C25" s="1172" t="s">
        <v>371</v>
      </c>
      <c r="D25" s="1172">
        <v>26</v>
      </c>
      <c r="E25" s="223" t="s">
        <v>126</v>
      </c>
      <c r="F25" s="141">
        <v>614167</v>
      </c>
      <c r="G25" s="223">
        <v>1</v>
      </c>
      <c r="H25" s="224" t="s">
        <v>1556</v>
      </c>
      <c r="I25" s="223" t="s">
        <v>1557</v>
      </c>
      <c r="J25" s="223" t="s">
        <v>1558</v>
      </c>
      <c r="K25" s="223" t="s">
        <v>1549</v>
      </c>
      <c r="L25" s="181">
        <v>7667.75</v>
      </c>
      <c r="M25" s="179">
        <v>10</v>
      </c>
      <c r="N25" s="99">
        <f t="shared" si="2"/>
        <v>766.77499999999998</v>
      </c>
      <c r="O25" s="99">
        <f t="shared" si="0"/>
        <v>63.897916666666667</v>
      </c>
      <c r="P25" s="225">
        <f t="shared" si="3"/>
        <v>6</v>
      </c>
      <c r="Q25" s="225">
        <f t="shared" si="5"/>
        <v>4</v>
      </c>
      <c r="R25" s="181">
        <f t="shared" si="4"/>
        <v>4856.2416666666659</v>
      </c>
      <c r="S25" s="181">
        <f t="shared" si="1"/>
        <v>2811.5083333333341</v>
      </c>
      <c r="T25" s="103">
        <v>618</v>
      </c>
    </row>
    <row r="26" spans="1:30" ht="13.5" customHeight="1" x14ac:dyDescent="0.25">
      <c r="A26" s="220">
        <v>7</v>
      </c>
      <c r="B26" s="221">
        <v>43252</v>
      </c>
      <c r="C26" s="1172" t="s">
        <v>371</v>
      </c>
      <c r="D26" s="1172">
        <v>26</v>
      </c>
      <c r="E26" s="223" t="s">
        <v>126</v>
      </c>
      <c r="F26" s="224"/>
      <c r="G26" s="223">
        <v>1</v>
      </c>
      <c r="H26" s="224" t="s">
        <v>1559</v>
      </c>
      <c r="I26" s="223"/>
      <c r="J26" s="223"/>
      <c r="K26" s="223" t="s">
        <v>1549</v>
      </c>
      <c r="L26" s="181">
        <v>5900</v>
      </c>
      <c r="M26" s="179">
        <v>5</v>
      </c>
      <c r="N26" s="181">
        <f t="shared" si="2"/>
        <v>1180</v>
      </c>
      <c r="O26" s="181">
        <f t="shared" si="0"/>
        <v>98.333333333333329</v>
      </c>
      <c r="P26" s="225">
        <f t="shared" si="3"/>
        <v>5</v>
      </c>
      <c r="Q26" s="225">
        <f t="shared" si="5"/>
        <v>0</v>
      </c>
      <c r="R26" s="181">
        <f t="shared" si="4"/>
        <v>5900</v>
      </c>
      <c r="S26" s="181">
        <f t="shared" si="1"/>
        <v>0</v>
      </c>
      <c r="T26" s="103">
        <v>619</v>
      </c>
      <c r="U26" s="109" t="s">
        <v>855</v>
      </c>
      <c r="V26" s="108">
        <v>43313</v>
      </c>
      <c r="W26" s="109">
        <v>95</v>
      </c>
    </row>
    <row r="27" spans="1:30" ht="13.5" customHeight="1" x14ac:dyDescent="0.25">
      <c r="A27" s="220">
        <v>8</v>
      </c>
      <c r="B27" s="221">
        <v>43797</v>
      </c>
      <c r="C27" s="1172" t="s">
        <v>371</v>
      </c>
      <c r="D27" s="1172">
        <v>26</v>
      </c>
      <c r="E27" s="223" t="s">
        <v>1560</v>
      </c>
      <c r="F27" s="224"/>
      <c r="G27" s="223">
        <v>1</v>
      </c>
      <c r="H27" s="224" t="s">
        <v>1561</v>
      </c>
      <c r="I27" s="223"/>
      <c r="J27" s="223"/>
      <c r="K27" s="223" t="s">
        <v>1549</v>
      </c>
      <c r="L27" s="181">
        <v>19678.86</v>
      </c>
      <c r="M27" s="179">
        <v>5</v>
      </c>
      <c r="N27" s="181">
        <f t="shared" si="2"/>
        <v>3935.7719999999999</v>
      </c>
      <c r="O27" s="181">
        <f t="shared" si="0"/>
        <v>327.98099999999999</v>
      </c>
      <c r="P27" s="225">
        <f t="shared" si="3"/>
        <v>3</v>
      </c>
      <c r="Q27" s="225">
        <f t="shared" si="5"/>
        <v>7</v>
      </c>
      <c r="R27" s="181">
        <f t="shared" si="4"/>
        <v>14103.182999999999</v>
      </c>
      <c r="S27" s="181">
        <f t="shared" si="1"/>
        <v>5575.6770000000015</v>
      </c>
      <c r="T27" s="103">
        <v>618</v>
      </c>
      <c r="U27" s="109" t="s">
        <v>1562</v>
      </c>
      <c r="V27" s="108">
        <v>43829</v>
      </c>
      <c r="W27" s="109">
        <v>95</v>
      </c>
    </row>
    <row r="28" spans="1:30" ht="25.5" customHeight="1" x14ac:dyDescent="0.25">
      <c r="A28" s="220">
        <v>9</v>
      </c>
      <c r="B28" s="221">
        <v>43797</v>
      </c>
      <c r="C28" s="1172" t="s">
        <v>371</v>
      </c>
      <c r="D28" s="1172">
        <v>26</v>
      </c>
      <c r="E28" s="223" t="s">
        <v>1560</v>
      </c>
      <c r="F28" s="224"/>
      <c r="G28" s="223">
        <v>1</v>
      </c>
      <c r="H28" s="804" t="s">
        <v>1563</v>
      </c>
      <c r="I28" s="223"/>
      <c r="J28" s="223"/>
      <c r="K28" s="223" t="s">
        <v>1549</v>
      </c>
      <c r="L28" s="181">
        <v>33008.14</v>
      </c>
      <c r="M28" s="179">
        <v>5</v>
      </c>
      <c r="N28" s="181">
        <f t="shared" si="2"/>
        <v>6601.6279999999997</v>
      </c>
      <c r="O28" s="181">
        <f t="shared" si="0"/>
        <v>550.13566666666668</v>
      </c>
      <c r="P28" s="225">
        <f t="shared" si="3"/>
        <v>3</v>
      </c>
      <c r="Q28" s="225">
        <f t="shared" si="5"/>
        <v>7</v>
      </c>
      <c r="R28" s="181">
        <f t="shared" si="4"/>
        <v>23655.833666666666</v>
      </c>
      <c r="S28" s="181">
        <f t="shared" si="1"/>
        <v>9352.3063333333339</v>
      </c>
      <c r="T28" s="103">
        <v>618</v>
      </c>
      <c r="V28" s="108"/>
    </row>
    <row r="29" spans="1:30" ht="25.5" customHeight="1" x14ac:dyDescent="0.25">
      <c r="A29" s="220">
        <v>10</v>
      </c>
      <c r="B29" s="221">
        <v>43802</v>
      </c>
      <c r="C29" s="1172" t="s">
        <v>371</v>
      </c>
      <c r="D29" s="1172">
        <v>26</v>
      </c>
      <c r="E29" s="223" t="s">
        <v>1564</v>
      </c>
      <c r="F29" s="224"/>
      <c r="G29" s="223">
        <v>1</v>
      </c>
      <c r="H29" s="804" t="s">
        <v>1565</v>
      </c>
      <c r="I29" s="223"/>
      <c r="J29" s="223" t="s">
        <v>827</v>
      </c>
      <c r="K29" s="223" t="s">
        <v>1549</v>
      </c>
      <c r="L29" s="181">
        <v>38479.800000000003</v>
      </c>
      <c r="M29" s="179">
        <v>5</v>
      </c>
      <c r="N29" s="181">
        <f t="shared" si="2"/>
        <v>7695.9600000000009</v>
      </c>
      <c r="O29" s="181">
        <f t="shared" si="0"/>
        <v>641.33000000000004</v>
      </c>
      <c r="P29" s="225">
        <f t="shared" si="3"/>
        <v>3</v>
      </c>
      <c r="Q29" s="225">
        <f t="shared" si="5"/>
        <v>6</v>
      </c>
      <c r="R29" s="181">
        <f t="shared" si="4"/>
        <v>26935.860000000004</v>
      </c>
      <c r="S29" s="181">
        <f t="shared" si="1"/>
        <v>11543.939999999999</v>
      </c>
      <c r="T29" s="103">
        <v>618</v>
      </c>
      <c r="U29" s="109" t="s">
        <v>1566</v>
      </c>
      <c r="V29" s="108">
        <v>43829</v>
      </c>
      <c r="W29" s="109">
        <v>95</v>
      </c>
    </row>
    <row r="30" spans="1:30" ht="13.5" customHeight="1" x14ac:dyDescent="0.25">
      <c r="A30" s="220">
        <v>11</v>
      </c>
      <c r="B30" s="230">
        <v>43802</v>
      </c>
      <c r="C30" s="1172" t="s">
        <v>371</v>
      </c>
      <c r="D30" s="1172">
        <v>26</v>
      </c>
      <c r="E30" s="223" t="s">
        <v>366</v>
      </c>
      <c r="F30" s="224"/>
      <c r="G30" s="223">
        <v>1</v>
      </c>
      <c r="H30" s="804" t="s">
        <v>1567</v>
      </c>
      <c r="I30" s="223"/>
      <c r="J30" s="223"/>
      <c r="K30" s="223" t="s">
        <v>1549</v>
      </c>
      <c r="L30" s="181">
        <v>26904</v>
      </c>
      <c r="M30" s="179">
        <v>5</v>
      </c>
      <c r="N30" s="181">
        <f t="shared" si="2"/>
        <v>5380.8</v>
      </c>
      <c r="O30" s="181">
        <f t="shared" si="0"/>
        <v>448.40000000000003</v>
      </c>
      <c r="P30" s="225">
        <f t="shared" si="3"/>
        <v>3</v>
      </c>
      <c r="Q30" s="225">
        <f t="shared" si="5"/>
        <v>6</v>
      </c>
      <c r="R30" s="181">
        <f t="shared" si="4"/>
        <v>18832.800000000003</v>
      </c>
      <c r="S30" s="181">
        <f t="shared" si="1"/>
        <v>8071.1999999999971</v>
      </c>
      <c r="T30" s="103">
        <v>618</v>
      </c>
      <c r="U30" s="109" t="s">
        <v>1566</v>
      </c>
      <c r="V30" s="108">
        <v>43829</v>
      </c>
      <c r="W30" s="109">
        <v>95</v>
      </c>
    </row>
    <row r="31" spans="1:30" ht="13.5" customHeight="1" x14ac:dyDescent="0.25">
      <c r="A31" s="1240">
        <v>12</v>
      </c>
      <c r="B31" s="1507">
        <v>43901</v>
      </c>
      <c r="C31" s="1172" t="s">
        <v>371</v>
      </c>
      <c r="D31" s="1172">
        <v>26</v>
      </c>
      <c r="E31" s="1384" t="s">
        <v>648</v>
      </c>
      <c r="F31" s="1508"/>
      <c r="G31" s="1384">
        <v>1</v>
      </c>
      <c r="H31" s="1509" t="s">
        <v>1568</v>
      </c>
      <c r="I31" s="1384"/>
      <c r="J31" s="1384" t="s">
        <v>1569</v>
      </c>
      <c r="K31" s="1384" t="s">
        <v>1549</v>
      </c>
      <c r="L31" s="1026">
        <v>27973</v>
      </c>
      <c r="M31" s="1022">
        <v>10</v>
      </c>
      <c r="N31" s="1026">
        <f t="shared" si="2"/>
        <v>2797.3</v>
      </c>
      <c r="O31" s="1026">
        <f t="shared" si="0"/>
        <v>233.10833333333335</v>
      </c>
      <c r="P31" s="1245">
        <f t="shared" si="3"/>
        <v>3</v>
      </c>
      <c r="Q31" s="1245">
        <f t="shared" si="5"/>
        <v>3</v>
      </c>
      <c r="R31" s="1026">
        <f t="shared" si="4"/>
        <v>9091.2250000000022</v>
      </c>
      <c r="S31" s="1026">
        <f t="shared" si="1"/>
        <v>18881.774999999998</v>
      </c>
      <c r="T31" s="981">
        <v>618</v>
      </c>
      <c r="V31" s="108"/>
    </row>
    <row r="32" spans="1:30" ht="27" customHeight="1" x14ac:dyDescent="0.25">
      <c r="A32" s="1385">
        <v>13</v>
      </c>
      <c r="B32" s="1510">
        <v>45097</v>
      </c>
      <c r="C32" s="1172" t="s">
        <v>371</v>
      </c>
      <c r="D32" s="1172">
        <v>26</v>
      </c>
      <c r="E32" s="1387" t="s">
        <v>68</v>
      </c>
      <c r="F32" s="1511"/>
      <c r="G32" s="1387">
        <v>1</v>
      </c>
      <c r="H32" s="1512" t="s">
        <v>2094</v>
      </c>
      <c r="I32" s="1387"/>
      <c r="J32" s="1387" t="s">
        <v>232</v>
      </c>
      <c r="K32" s="1387" t="s">
        <v>1549</v>
      </c>
      <c r="L32" s="1513">
        <v>23966.98</v>
      </c>
      <c r="M32" s="1123">
        <v>10</v>
      </c>
      <c r="N32" s="1513">
        <f t="shared" si="2"/>
        <v>2396.6979999999999</v>
      </c>
      <c r="O32" s="1513">
        <f t="shared" si="0"/>
        <v>199.72483333333332</v>
      </c>
      <c r="P32" s="1247">
        <f t="shared" si="3"/>
        <v>0</v>
      </c>
      <c r="Q32" s="1247">
        <f t="shared" si="5"/>
        <v>0</v>
      </c>
      <c r="R32" s="1513">
        <f t="shared" si="4"/>
        <v>0</v>
      </c>
      <c r="S32" s="1513">
        <f t="shared" si="1"/>
        <v>23966.98</v>
      </c>
      <c r="T32" s="988">
        <v>619</v>
      </c>
      <c r="V32" s="108"/>
    </row>
    <row r="33" spans="1:30" ht="15.75" customHeight="1" x14ac:dyDescent="0.3">
      <c r="A33" s="467"/>
      <c r="B33" s="213"/>
      <c r="C33" s="213"/>
      <c r="D33" s="213"/>
      <c r="E33" s="213"/>
      <c r="F33" s="213"/>
      <c r="G33" s="213"/>
      <c r="H33" s="213"/>
      <c r="I33" s="213"/>
      <c r="J33" s="213"/>
      <c r="K33" s="213"/>
      <c r="L33" s="805">
        <f>SUM(L20:L32)</f>
        <v>224516.18000000002</v>
      </c>
      <c r="M33" s="806"/>
      <c r="N33" s="805">
        <f>SUM(N20:N32)</f>
        <v>33099.697999999997</v>
      </c>
      <c r="O33" s="805">
        <f>SUM(O20:O32)</f>
        <v>2758.3081666666662</v>
      </c>
      <c r="P33" s="807"/>
      <c r="Q33" s="807"/>
      <c r="R33" s="805">
        <f>SUM(R20:R32)</f>
        <v>140539.92000000001</v>
      </c>
      <c r="S33" s="805">
        <f>SUM(S20:S32)</f>
        <v>83976.26</v>
      </c>
    </row>
    <row r="34" spans="1:30" ht="15.75" customHeight="1" x14ac:dyDescent="0.3">
      <c r="A34" s="467"/>
      <c r="B34" s="400"/>
      <c r="C34" s="467"/>
      <c r="D34" s="213"/>
      <c r="E34" s="398"/>
      <c r="F34" s="398"/>
      <c r="G34" s="467"/>
      <c r="H34" s="398"/>
      <c r="I34" s="467"/>
      <c r="J34" s="400"/>
      <c r="K34" s="400"/>
      <c r="L34" s="400"/>
      <c r="M34" s="400"/>
      <c r="N34" s="400"/>
      <c r="O34" s="400"/>
      <c r="P34" s="400"/>
      <c r="Q34" s="400"/>
      <c r="R34" s="400"/>
      <c r="S34" s="400"/>
      <c r="T34" s="400"/>
      <c r="U34" s="400"/>
    </row>
    <row r="35" spans="1:30" ht="31.5" customHeight="1" x14ac:dyDescent="0.3">
      <c r="A35" s="467"/>
      <c r="B35" s="400"/>
      <c r="C35" s="467"/>
      <c r="D35" s="213"/>
      <c r="E35" s="398"/>
      <c r="F35" s="398"/>
      <c r="G35" s="49" t="s">
        <v>90</v>
      </c>
      <c r="H35" s="50" t="s">
        <v>91</v>
      </c>
      <c r="I35" s="50" t="s">
        <v>92</v>
      </c>
      <c r="J35" s="49" t="s">
        <v>93</v>
      </c>
      <c r="K35" s="51" t="s">
        <v>94</v>
      </c>
      <c r="L35" s="51" t="s">
        <v>95</v>
      </c>
      <c r="M35" s="400"/>
      <c r="N35" s="400"/>
      <c r="O35" s="400"/>
      <c r="P35" s="400"/>
      <c r="Q35" s="400"/>
      <c r="R35" s="400"/>
      <c r="S35" s="400"/>
      <c r="T35" s="400"/>
      <c r="U35" s="400"/>
    </row>
    <row r="36" spans="1:30" ht="16.5" customHeight="1" x14ac:dyDescent="0.3">
      <c r="A36" s="467"/>
      <c r="B36" s="400"/>
      <c r="C36" s="467"/>
      <c r="D36" s="213"/>
      <c r="E36" s="398"/>
      <c r="F36" s="398"/>
      <c r="G36" s="53">
        <v>611</v>
      </c>
      <c r="H36" s="54" t="s">
        <v>96</v>
      </c>
      <c r="I36" s="55">
        <f t="shared" ref="I36:I45" si="6">+SUMIF($T$1:$T$583,G36,$L$1:$L$583)</f>
        <v>0</v>
      </c>
      <c r="J36" s="55">
        <f t="shared" ref="J36:J45" si="7">+SUMIF($T$1:$T$583,G36,$R$1:$R$583)</f>
        <v>0</v>
      </c>
      <c r="K36" s="55">
        <f t="shared" ref="K36:K45" si="8">+SUMIF($T$1:$T$583,G36,$O$1:$O$583)</f>
        <v>0</v>
      </c>
      <c r="L36" s="56">
        <f t="shared" ref="L36:L45" si="9">+I36-J36</f>
        <v>0</v>
      </c>
      <c r="M36" s="400"/>
      <c r="N36" s="400"/>
      <c r="O36" s="400"/>
      <c r="P36" s="400"/>
      <c r="Q36" s="400"/>
      <c r="R36" s="400"/>
      <c r="S36" s="400"/>
      <c r="T36" s="400"/>
      <c r="U36" s="400"/>
    </row>
    <row r="37" spans="1:30" ht="16.5" customHeight="1" x14ac:dyDescent="0.3">
      <c r="A37" s="467"/>
      <c r="B37" s="400"/>
      <c r="C37" s="467"/>
      <c r="D37" s="213"/>
      <c r="E37" s="398"/>
      <c r="F37" s="398"/>
      <c r="G37" s="53">
        <v>612</v>
      </c>
      <c r="H37" s="54" t="s">
        <v>97</v>
      </c>
      <c r="I37" s="55">
        <f t="shared" si="6"/>
        <v>0</v>
      </c>
      <c r="J37" s="55">
        <f t="shared" si="7"/>
        <v>0</v>
      </c>
      <c r="K37" s="55">
        <f t="shared" si="8"/>
        <v>0</v>
      </c>
      <c r="L37" s="56">
        <f t="shared" si="9"/>
        <v>0</v>
      </c>
      <c r="M37" s="400"/>
      <c r="N37" s="400"/>
      <c r="O37" s="400"/>
      <c r="P37" s="400"/>
      <c r="Q37" s="400"/>
      <c r="R37" s="400"/>
      <c r="S37" s="400"/>
      <c r="T37" s="400"/>
      <c r="U37" s="400"/>
    </row>
    <row r="38" spans="1:30" ht="16.5" customHeight="1" x14ac:dyDescent="0.3">
      <c r="A38" s="467"/>
      <c r="B38" s="400"/>
      <c r="C38" s="467"/>
      <c r="D38" s="213"/>
      <c r="E38" s="398"/>
      <c r="F38" s="398"/>
      <c r="G38" s="53">
        <v>613</v>
      </c>
      <c r="H38" s="54" t="s">
        <v>98</v>
      </c>
      <c r="I38" s="55">
        <f t="shared" si="6"/>
        <v>0</v>
      </c>
      <c r="J38" s="55">
        <f t="shared" si="7"/>
        <v>0</v>
      </c>
      <c r="K38" s="55">
        <f t="shared" si="8"/>
        <v>0</v>
      </c>
      <c r="L38" s="56">
        <f t="shared" si="9"/>
        <v>0</v>
      </c>
      <c r="M38" s="400"/>
      <c r="N38" s="400"/>
      <c r="O38" s="400"/>
      <c r="P38" s="400"/>
      <c r="Q38" s="400"/>
      <c r="R38" s="400"/>
      <c r="S38" s="400"/>
      <c r="T38" s="400"/>
      <c r="U38" s="400"/>
      <c r="X38" s="213"/>
      <c r="Y38" s="213"/>
      <c r="Z38" s="213"/>
      <c r="AA38" s="213"/>
      <c r="AB38" s="213"/>
      <c r="AC38" s="213"/>
      <c r="AD38" s="213"/>
    </row>
    <row r="39" spans="1:30" ht="16.5" customHeight="1" x14ac:dyDescent="0.3">
      <c r="A39" s="467"/>
      <c r="B39" s="400"/>
      <c r="C39" s="467"/>
      <c r="D39" s="213"/>
      <c r="E39" s="398"/>
      <c r="F39" s="398"/>
      <c r="G39" s="53">
        <v>614</v>
      </c>
      <c r="H39" s="54" t="s">
        <v>99</v>
      </c>
      <c r="I39" s="55">
        <f t="shared" si="6"/>
        <v>0</v>
      </c>
      <c r="J39" s="55">
        <f t="shared" si="7"/>
        <v>0</v>
      </c>
      <c r="K39" s="55">
        <f t="shared" si="8"/>
        <v>0</v>
      </c>
      <c r="L39" s="56">
        <f t="shared" si="9"/>
        <v>0</v>
      </c>
      <c r="M39" s="400"/>
      <c r="N39" s="400"/>
      <c r="O39" s="400"/>
      <c r="P39" s="400"/>
      <c r="Q39" s="400"/>
      <c r="R39" s="400"/>
      <c r="S39" s="400"/>
      <c r="T39" s="400"/>
      <c r="U39" s="400"/>
    </row>
    <row r="40" spans="1:30" ht="16.5" customHeight="1" x14ac:dyDescent="0.3">
      <c r="A40" s="467"/>
      <c r="B40" s="400"/>
      <c r="C40" s="467"/>
      <c r="D40" s="213"/>
      <c r="E40" s="398"/>
      <c r="F40" s="398"/>
      <c r="G40" s="53">
        <v>615</v>
      </c>
      <c r="H40" s="54" t="s">
        <v>100</v>
      </c>
      <c r="I40" s="55">
        <f t="shared" si="6"/>
        <v>0</v>
      </c>
      <c r="J40" s="55">
        <f t="shared" si="7"/>
        <v>0</v>
      </c>
      <c r="K40" s="55">
        <f t="shared" si="8"/>
        <v>0</v>
      </c>
      <c r="L40" s="56">
        <f t="shared" si="9"/>
        <v>0</v>
      </c>
      <c r="M40" s="400"/>
      <c r="N40" s="400"/>
      <c r="O40" s="400"/>
      <c r="P40" s="400"/>
      <c r="Q40" s="400"/>
      <c r="R40" s="400"/>
      <c r="S40" s="400"/>
      <c r="T40" s="400"/>
      <c r="U40" s="400"/>
    </row>
    <row r="41" spans="1:30" ht="16.5" customHeight="1" x14ac:dyDescent="0.3">
      <c r="A41" s="467"/>
      <c r="B41" s="73"/>
      <c r="C41" s="213"/>
      <c r="D41" s="213"/>
      <c r="E41" s="114"/>
      <c r="F41" s="114"/>
      <c r="G41" s="53">
        <v>616</v>
      </c>
      <c r="H41" s="54" t="s">
        <v>101</v>
      </c>
      <c r="I41" s="55">
        <f t="shared" si="6"/>
        <v>0</v>
      </c>
      <c r="J41" s="55">
        <f t="shared" si="7"/>
        <v>0</v>
      </c>
      <c r="K41" s="55">
        <f t="shared" si="8"/>
        <v>0</v>
      </c>
      <c r="L41" s="56">
        <f t="shared" si="9"/>
        <v>0</v>
      </c>
      <c r="M41" s="400"/>
      <c r="N41" s="400"/>
      <c r="O41" s="400"/>
      <c r="P41" s="400"/>
      <c r="Q41" s="400"/>
      <c r="R41" s="400"/>
      <c r="S41" s="400"/>
      <c r="T41" s="400"/>
      <c r="U41" s="400"/>
    </row>
    <row r="42" spans="1:30" ht="16.5" customHeight="1" x14ac:dyDescent="0.3">
      <c r="A42" s="467"/>
      <c r="B42" s="73"/>
      <c r="C42" s="213"/>
      <c r="D42" s="213"/>
      <c r="E42" s="114"/>
      <c r="F42" s="114"/>
      <c r="G42" s="53">
        <v>617</v>
      </c>
      <c r="H42" s="54" t="s">
        <v>102</v>
      </c>
      <c r="I42" s="55">
        <f t="shared" si="6"/>
        <v>5995</v>
      </c>
      <c r="J42" s="55">
        <f t="shared" si="7"/>
        <v>5995</v>
      </c>
      <c r="K42" s="55">
        <f t="shared" si="8"/>
        <v>0</v>
      </c>
      <c r="L42" s="56">
        <f t="shared" si="9"/>
        <v>0</v>
      </c>
      <c r="M42" s="400"/>
      <c r="N42" s="400"/>
      <c r="O42" s="400"/>
      <c r="P42" s="400"/>
      <c r="Q42" s="400"/>
      <c r="R42" s="400"/>
      <c r="S42" s="400"/>
      <c r="T42" s="400"/>
      <c r="U42" s="400"/>
    </row>
    <row r="43" spans="1:30" ht="16.5" customHeight="1" x14ac:dyDescent="0.3">
      <c r="A43" s="467"/>
      <c r="B43" s="73"/>
      <c r="C43" s="213"/>
      <c r="D43" s="213"/>
      <c r="E43" s="114"/>
      <c r="F43" s="114"/>
      <c r="G43" s="53">
        <v>618</v>
      </c>
      <c r="H43" s="64" t="s">
        <v>103</v>
      </c>
      <c r="I43" s="55">
        <f t="shared" si="6"/>
        <v>188654.2</v>
      </c>
      <c r="J43" s="55">
        <f t="shared" si="7"/>
        <v>128644.92000000001</v>
      </c>
      <c r="K43" s="55">
        <f t="shared" si="8"/>
        <v>2460.25</v>
      </c>
      <c r="L43" s="56">
        <f t="shared" si="9"/>
        <v>60009.279999999999</v>
      </c>
      <c r="M43" s="73"/>
      <c r="N43" s="73"/>
      <c r="O43" s="73"/>
      <c r="P43" s="73"/>
      <c r="Q43" s="73"/>
      <c r="R43" s="73"/>
      <c r="S43" s="73"/>
    </row>
    <row r="44" spans="1:30" ht="16.5" customHeight="1" x14ac:dyDescent="0.3">
      <c r="A44" s="467"/>
      <c r="B44" s="73"/>
      <c r="C44" s="213"/>
      <c r="D44" s="213"/>
      <c r="E44" s="114"/>
      <c r="F44" s="114"/>
      <c r="G44" s="53">
        <v>619</v>
      </c>
      <c r="H44" s="54" t="s">
        <v>104</v>
      </c>
      <c r="I44" s="55">
        <f t="shared" si="6"/>
        <v>29866.98</v>
      </c>
      <c r="J44" s="55">
        <f t="shared" si="7"/>
        <v>5900</v>
      </c>
      <c r="K44" s="55">
        <f t="shared" si="8"/>
        <v>298.05816666666664</v>
      </c>
      <c r="L44" s="56">
        <f t="shared" si="9"/>
        <v>23966.98</v>
      </c>
      <c r="M44" s="73"/>
      <c r="N44" s="73"/>
      <c r="O44" s="73" t="s">
        <v>1570</v>
      </c>
      <c r="P44" s="73"/>
      <c r="Q44" s="73"/>
      <c r="R44" s="73"/>
      <c r="S44" s="73"/>
    </row>
    <row r="45" spans="1:30" ht="16.5" customHeight="1" x14ac:dyDescent="0.3">
      <c r="A45" s="73"/>
      <c r="B45" s="73"/>
      <c r="C45" s="73"/>
      <c r="D45" s="213"/>
      <c r="E45" s="114"/>
      <c r="F45" s="114"/>
      <c r="G45" s="53">
        <v>694</v>
      </c>
      <c r="H45" s="54" t="s">
        <v>105</v>
      </c>
      <c r="I45" s="55">
        <f t="shared" si="6"/>
        <v>0</v>
      </c>
      <c r="J45" s="55">
        <f t="shared" si="7"/>
        <v>0</v>
      </c>
      <c r="K45" s="55">
        <f t="shared" si="8"/>
        <v>0</v>
      </c>
      <c r="L45" s="56">
        <f t="shared" si="9"/>
        <v>0</v>
      </c>
      <c r="M45" s="73"/>
      <c r="N45" s="73"/>
      <c r="O45" s="73"/>
      <c r="P45" s="73"/>
      <c r="Q45" s="73"/>
      <c r="R45" s="73"/>
      <c r="S45" s="73"/>
    </row>
    <row r="46" spans="1:30" ht="16.5" customHeight="1" x14ac:dyDescent="0.3">
      <c r="A46" s="73"/>
      <c r="B46" s="73"/>
      <c r="C46" s="73"/>
      <c r="D46" s="73"/>
      <c r="E46" s="114"/>
      <c r="F46" s="114"/>
      <c r="G46" s="65"/>
      <c r="H46" s="66" t="s">
        <v>124</v>
      </c>
      <c r="I46" s="527">
        <f t="shared" ref="I46:L46" si="10">SUM(I36:I45)</f>
        <v>224516.18000000002</v>
      </c>
      <c r="J46" s="527">
        <f t="shared" si="10"/>
        <v>140539.92000000001</v>
      </c>
      <c r="K46" s="527">
        <f t="shared" si="10"/>
        <v>2758.3081666666667</v>
      </c>
      <c r="L46" s="527">
        <f t="shared" si="10"/>
        <v>83976.26</v>
      </c>
      <c r="M46" s="73"/>
      <c r="N46" s="73"/>
      <c r="O46" s="73"/>
      <c r="P46" s="73"/>
      <c r="Q46" s="73"/>
      <c r="R46" s="73"/>
      <c r="S46" s="73"/>
    </row>
    <row r="47" spans="1:30" ht="15" customHeight="1" x14ac:dyDescent="0.3">
      <c r="A47" s="73"/>
      <c r="B47" s="73"/>
      <c r="C47" s="73"/>
      <c r="D47" s="73"/>
      <c r="E47" s="114"/>
      <c r="F47" s="114"/>
      <c r="G47" s="114"/>
      <c r="H47" s="73"/>
      <c r="I47" s="71">
        <f>+I46-L33</f>
        <v>0</v>
      </c>
      <c r="J47" s="71">
        <f>+J46-R33</f>
        <v>0</v>
      </c>
      <c r="K47" s="71">
        <f>+K46-O33</f>
        <v>0</v>
      </c>
      <c r="L47" s="71">
        <f>+L46-S33</f>
        <v>0</v>
      </c>
      <c r="M47" s="73"/>
      <c r="N47" s="73"/>
      <c r="O47" s="73"/>
      <c r="P47" s="73"/>
      <c r="Q47" s="73"/>
      <c r="R47" s="73"/>
      <c r="S47" s="73"/>
    </row>
    <row r="48" spans="1:30" ht="15" customHeight="1" x14ac:dyDescent="0.3">
      <c r="A48" s="73"/>
      <c r="B48" s="73"/>
      <c r="C48" s="73"/>
      <c r="D48" s="73"/>
      <c r="E48" s="114"/>
      <c r="F48" s="114"/>
      <c r="G48" s="73"/>
      <c r="H48" s="73"/>
      <c r="I48" s="73"/>
      <c r="J48" s="73"/>
      <c r="K48" s="73"/>
      <c r="L48" s="73"/>
      <c r="M48" s="73"/>
      <c r="N48" s="73"/>
      <c r="O48" s="73"/>
      <c r="P48" s="73"/>
      <c r="Q48" s="73"/>
      <c r="R48" s="73"/>
      <c r="S48" s="73"/>
    </row>
    <row r="49" spans="1:30" ht="15" customHeight="1" x14ac:dyDescent="0.3">
      <c r="A49" s="73"/>
      <c r="B49" s="73"/>
      <c r="C49" s="73"/>
      <c r="D49" s="73"/>
      <c r="E49" s="114"/>
      <c r="F49" s="114"/>
      <c r="G49" s="73"/>
      <c r="H49" s="73"/>
      <c r="I49" s="73"/>
      <c r="J49" s="73"/>
      <c r="K49" s="73"/>
      <c r="L49" s="73"/>
      <c r="M49" s="73"/>
      <c r="N49" s="73"/>
      <c r="O49" s="73"/>
      <c r="P49" s="73"/>
      <c r="Q49" s="73"/>
      <c r="R49" s="73"/>
      <c r="S49" s="73"/>
    </row>
    <row r="50" spans="1:30" ht="15" customHeight="1" x14ac:dyDescent="0.3">
      <c r="A50" s="4"/>
      <c r="B50" s="73"/>
      <c r="C50" s="73"/>
      <c r="D50" s="73"/>
      <c r="E50" s="114"/>
      <c r="F50" s="114"/>
      <c r="G50" s="213"/>
      <c r="H50" s="114"/>
      <c r="I50" s="213"/>
      <c r="J50" s="73"/>
      <c r="K50" s="73"/>
      <c r="L50" s="73"/>
      <c r="M50" s="73"/>
      <c r="N50" s="73"/>
      <c r="O50" s="73"/>
      <c r="P50" s="73"/>
      <c r="Q50" s="73"/>
      <c r="R50" s="73"/>
      <c r="S50" s="73"/>
    </row>
    <row r="51" spans="1:30" ht="15" hidden="1" customHeight="1" x14ac:dyDescent="0.3">
      <c r="A51" s="73"/>
      <c r="B51" s="73"/>
      <c r="C51" s="73"/>
      <c r="D51" s="77"/>
      <c r="E51" s="77"/>
      <c r="F51" s="77"/>
      <c r="G51" s="77"/>
      <c r="I51" s="77"/>
      <c r="J51" s="77"/>
      <c r="K51" s="77"/>
      <c r="L51" s="77"/>
      <c r="M51" s="77"/>
      <c r="N51" s="4"/>
      <c r="O51" s="77"/>
      <c r="P51" s="77"/>
      <c r="Q51" s="77"/>
      <c r="R51" s="77"/>
      <c r="S51" s="77"/>
      <c r="T51" s="73"/>
      <c r="U51" s="73"/>
      <c r="AC51" s="73"/>
      <c r="AD51" s="73"/>
    </row>
    <row r="52" spans="1:30" ht="15" hidden="1" customHeight="1" x14ac:dyDescent="0.3">
      <c r="B52" s="1756" t="s">
        <v>106</v>
      </c>
      <c r="C52" s="1749"/>
      <c r="D52" s="1749"/>
      <c r="E52" s="1749"/>
      <c r="F52" s="1749"/>
      <c r="G52" s="1749"/>
      <c r="H52" s="114"/>
      <c r="I52" s="1756" t="s">
        <v>107</v>
      </c>
      <c r="J52" s="1749"/>
      <c r="K52" s="1749"/>
      <c r="L52" s="1749"/>
      <c r="M52" s="1749"/>
      <c r="N52" s="73"/>
      <c r="O52" s="1756" t="s">
        <v>108</v>
      </c>
      <c r="P52" s="1749"/>
      <c r="Q52" s="1749"/>
      <c r="R52" s="1749"/>
      <c r="S52" s="1749"/>
    </row>
    <row r="53" spans="1:30" ht="12.75" hidden="1" customHeight="1" x14ac:dyDescent="0.2">
      <c r="L53" s="4"/>
      <c r="M53" s="4"/>
    </row>
    <row r="54" spans="1:30" ht="12.75" hidden="1" customHeight="1" x14ac:dyDescent="0.2"/>
    <row r="55" spans="1:30" ht="12.75" customHeight="1" x14ac:dyDescent="0.2"/>
    <row r="56" spans="1:30" ht="12.75" customHeight="1" x14ac:dyDescent="0.2"/>
    <row r="57" spans="1:30" ht="12.75" customHeight="1" x14ac:dyDescent="0.2"/>
    <row r="58" spans="1:30" ht="12.75" customHeight="1" x14ac:dyDescent="0.2"/>
    <row r="59" spans="1:30" ht="12.75" customHeight="1" x14ac:dyDescent="0.2"/>
    <row r="60" spans="1:30" ht="12.75" customHeight="1" x14ac:dyDescent="0.2"/>
    <row r="61" spans="1:30" ht="12.75" customHeight="1" x14ac:dyDescent="0.2"/>
    <row r="62" spans="1:30" ht="12.75" customHeight="1" x14ac:dyDescent="0.2"/>
    <row r="63" spans="1:30" ht="12.75" customHeight="1" x14ac:dyDescent="0.2"/>
    <row r="64" spans="1:30"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sheetData>
  <autoFilter ref="E19:E43"/>
  <mergeCells count="8">
    <mergeCell ref="B52:G52"/>
    <mergeCell ref="I52:M52"/>
    <mergeCell ref="O52:S52"/>
    <mergeCell ref="A12:S12"/>
    <mergeCell ref="A13:S13"/>
    <mergeCell ref="A14:S14"/>
    <mergeCell ref="A15:S15"/>
    <mergeCell ref="A16:S16"/>
  </mergeCells>
  <phoneticPr fontId="114" type="noConversion"/>
  <pageMargins left="0.7" right="0.7" top="0.75" bottom="0.75" header="0" footer="0"/>
  <pageSetup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1000"/>
  <sheetViews>
    <sheetView topLeftCell="F1" workbookViewId="0">
      <selection activeCell="J41" sqref="J41"/>
    </sheetView>
  </sheetViews>
  <sheetFormatPr baseColWidth="10" defaultColWidth="14.42578125" defaultRowHeight="15" customHeight="1" x14ac:dyDescent="0.2"/>
  <cols>
    <col min="1" max="1" width="3.140625" customWidth="1"/>
    <col min="2" max="2" width="10.5703125" customWidth="1"/>
    <col min="3" max="3" width="7.140625" customWidth="1"/>
    <col min="4" max="4" width="7.5703125" customWidth="1"/>
    <col min="5" max="5" width="7.7109375" customWidth="1"/>
    <col min="6" max="6" width="18" customWidth="1"/>
    <col min="7" max="7" width="30.7109375" customWidth="1"/>
    <col min="8" max="8" width="29.28515625" customWidth="1"/>
    <col min="9" max="9" width="11.7109375" customWidth="1"/>
    <col min="10" max="10" width="20.28515625" customWidth="1"/>
    <col min="11" max="11" width="19.140625" customWidth="1"/>
    <col min="12" max="12" width="21.5703125" customWidth="1"/>
    <col min="13" max="19" width="9.140625" customWidth="1"/>
    <col min="20" max="26" width="10" customWidth="1"/>
  </cols>
  <sheetData>
    <row r="1" spans="1:13" ht="12.75" customHeight="1" x14ac:dyDescent="0.2"/>
    <row r="2" spans="1:13" ht="12.75" customHeight="1" x14ac:dyDescent="0.2"/>
    <row r="3" spans="1:13" ht="12.75" customHeight="1" x14ac:dyDescent="0.2"/>
    <row r="4" spans="1:13" ht="12.75" customHeight="1" x14ac:dyDescent="0.2"/>
    <row r="5" spans="1:13" ht="12.75" customHeight="1" x14ac:dyDescent="0.2"/>
    <row r="6" spans="1:13" ht="12.75" customHeight="1" x14ac:dyDescent="0.2"/>
    <row r="7" spans="1:13" ht="12.75" customHeight="1" x14ac:dyDescent="0.2">
      <c r="C7" s="262"/>
      <c r="D7" s="262"/>
      <c r="E7" s="262"/>
      <c r="F7" s="2"/>
    </row>
    <row r="8" spans="1:13" ht="12.75" customHeight="1" x14ac:dyDescent="0.2">
      <c r="C8" s="262"/>
      <c r="D8" s="262"/>
      <c r="E8" s="262"/>
      <c r="F8" s="2"/>
    </row>
    <row r="9" spans="1:13" ht="12.75" customHeight="1" x14ac:dyDescent="0.2">
      <c r="C9" s="262"/>
      <c r="D9" s="262"/>
      <c r="E9" s="262"/>
      <c r="F9" s="2"/>
    </row>
    <row r="10" spans="1:13" ht="12.75" customHeight="1" x14ac:dyDescent="0.2">
      <c r="C10" s="262"/>
      <c r="D10" s="262"/>
      <c r="E10" s="262"/>
      <c r="F10" s="2"/>
    </row>
    <row r="11" spans="1:13" ht="12.75" customHeight="1" x14ac:dyDescent="0.2">
      <c r="C11" s="262"/>
      <c r="D11" s="262"/>
      <c r="E11" s="262"/>
      <c r="F11" s="2"/>
    </row>
    <row r="12" spans="1:13" ht="12.75" customHeight="1" x14ac:dyDescent="0.2">
      <c r="A12" s="1793" t="s">
        <v>0</v>
      </c>
      <c r="B12" s="1746"/>
      <c r="C12" s="1746"/>
      <c r="D12" s="1746"/>
      <c r="E12" s="1746"/>
      <c r="F12" s="1746"/>
      <c r="G12" s="1746"/>
      <c r="H12" s="1746"/>
      <c r="I12" s="1746"/>
      <c r="J12" s="1746"/>
      <c r="K12" s="1746"/>
      <c r="L12" s="1747"/>
    </row>
    <row r="13" spans="1:13" ht="12.75" customHeight="1" x14ac:dyDescent="0.2">
      <c r="A13" s="1793" t="s">
        <v>1</v>
      </c>
      <c r="B13" s="1746"/>
      <c r="C13" s="1746"/>
      <c r="D13" s="1746"/>
      <c r="E13" s="1746"/>
      <c r="F13" s="1746"/>
      <c r="G13" s="1746"/>
      <c r="H13" s="1746"/>
      <c r="I13" s="1746"/>
      <c r="J13" s="1746"/>
      <c r="K13" s="1746"/>
      <c r="L13" s="1747"/>
    </row>
    <row r="14" spans="1:13" ht="12.75" customHeight="1" x14ac:dyDescent="0.2">
      <c r="A14" s="1793" t="s">
        <v>1571</v>
      </c>
      <c r="B14" s="1746"/>
      <c r="C14" s="1746"/>
      <c r="D14" s="1746"/>
      <c r="E14" s="1746"/>
      <c r="F14" s="1746"/>
      <c r="G14" s="1746"/>
      <c r="H14" s="1746"/>
      <c r="I14" s="1746"/>
      <c r="J14" s="1746"/>
      <c r="K14" s="1746"/>
      <c r="L14" s="1747"/>
    </row>
    <row r="15" spans="1:13" ht="12.75" customHeight="1" x14ac:dyDescent="0.2">
      <c r="A15" s="1793" t="s">
        <v>3</v>
      </c>
      <c r="B15" s="1746"/>
      <c r="C15" s="1746"/>
      <c r="D15" s="1746"/>
      <c r="E15" s="1746"/>
      <c r="F15" s="1746"/>
      <c r="G15" s="1746"/>
      <c r="H15" s="1746"/>
      <c r="I15" s="1746"/>
      <c r="J15" s="1746"/>
      <c r="K15" s="1746"/>
      <c r="L15" s="1747"/>
    </row>
    <row r="16" spans="1:13" ht="12.75" customHeight="1" x14ac:dyDescent="0.2">
      <c r="A16" s="1816" t="str">
        <f>+'10-01TALLER MECANICA'!A16:S16</f>
        <v>30 de junio  2023</v>
      </c>
      <c r="B16" s="1746"/>
      <c r="C16" s="1746"/>
      <c r="D16" s="1746"/>
      <c r="E16" s="1746"/>
      <c r="F16" s="1746"/>
      <c r="G16" s="1746"/>
      <c r="H16" s="1746"/>
      <c r="I16" s="1746"/>
      <c r="J16" s="1746"/>
      <c r="K16" s="1746"/>
      <c r="L16" s="1747"/>
      <c r="M16" s="215"/>
    </row>
    <row r="17" spans="1:12" ht="12.75" customHeight="1" x14ac:dyDescent="0.2">
      <c r="E17" s="2"/>
      <c r="F17" s="112"/>
      <c r="G17" s="2"/>
    </row>
    <row r="18" spans="1:12" ht="12.75" customHeight="1" x14ac:dyDescent="0.2">
      <c r="A18" s="188"/>
      <c r="B18" s="188"/>
      <c r="C18" s="188"/>
      <c r="D18" s="188"/>
      <c r="E18" s="188"/>
      <c r="F18" s="188"/>
      <c r="G18" s="188"/>
      <c r="H18" s="188"/>
      <c r="I18" s="188"/>
      <c r="J18" s="188"/>
    </row>
    <row r="19" spans="1:12" ht="12.75" customHeight="1" x14ac:dyDescent="0.2">
      <c r="A19" s="808" t="s">
        <v>6</v>
      </c>
      <c r="B19" s="808" t="s">
        <v>7</v>
      </c>
      <c r="C19" s="809" t="s">
        <v>255</v>
      </c>
      <c r="D19" s="810" t="s">
        <v>9</v>
      </c>
      <c r="E19" s="810" t="s">
        <v>1572</v>
      </c>
      <c r="F19" s="808" t="s">
        <v>1573</v>
      </c>
      <c r="G19" s="808" t="s">
        <v>13</v>
      </c>
      <c r="H19" s="808" t="s">
        <v>1574</v>
      </c>
      <c r="I19" s="808" t="s">
        <v>1575</v>
      </c>
      <c r="J19" s="808" t="s">
        <v>1576</v>
      </c>
      <c r="K19" s="808" t="s">
        <v>1577</v>
      </c>
      <c r="L19" s="808" t="s">
        <v>1578</v>
      </c>
    </row>
    <row r="20" spans="1:12" ht="12.75" customHeight="1" x14ac:dyDescent="0.2">
      <c r="A20" s="808"/>
      <c r="B20" s="811" t="s">
        <v>1579</v>
      </c>
      <c r="C20" s="812"/>
      <c r="D20" s="812"/>
      <c r="E20" s="809" t="s">
        <v>9</v>
      </c>
      <c r="F20" s="808" t="s">
        <v>1580</v>
      </c>
      <c r="G20" s="811"/>
      <c r="H20" s="813"/>
      <c r="I20" s="814" t="s">
        <v>1581</v>
      </c>
      <c r="J20" s="814" t="s">
        <v>1581</v>
      </c>
      <c r="K20" s="814" t="s">
        <v>1582</v>
      </c>
      <c r="L20" s="814" t="s">
        <v>1583</v>
      </c>
    </row>
    <row r="21" spans="1:12" ht="12.75" customHeight="1" x14ac:dyDescent="0.2">
      <c r="A21" s="815">
        <v>1</v>
      </c>
      <c r="B21" s="814">
        <v>2</v>
      </c>
      <c r="C21" s="816">
        <v>3</v>
      </c>
      <c r="D21" s="816">
        <v>4</v>
      </c>
      <c r="E21" s="816">
        <v>5</v>
      </c>
      <c r="F21" s="814">
        <v>6</v>
      </c>
      <c r="G21" s="814">
        <v>7</v>
      </c>
      <c r="H21" s="814">
        <v>8</v>
      </c>
      <c r="I21" s="814">
        <v>9</v>
      </c>
      <c r="J21" s="814">
        <v>10</v>
      </c>
      <c r="K21" s="815">
        <v>11</v>
      </c>
      <c r="L21" s="815">
        <v>12</v>
      </c>
    </row>
    <row r="22" spans="1:12" ht="12.75" customHeight="1" x14ac:dyDescent="0.2">
      <c r="A22" s="815">
        <v>1</v>
      </c>
      <c r="B22" s="817">
        <v>43902</v>
      </c>
      <c r="C22" s="818" t="s">
        <v>1584</v>
      </c>
      <c r="D22" s="153">
        <v>63</v>
      </c>
      <c r="E22" s="342">
        <v>635</v>
      </c>
      <c r="F22" s="55" t="s">
        <v>1585</v>
      </c>
      <c r="G22" s="819" t="s">
        <v>1581</v>
      </c>
      <c r="H22" s="820" t="s">
        <v>1</v>
      </c>
      <c r="I22" s="103" t="s">
        <v>1586</v>
      </c>
      <c r="J22" s="821">
        <v>6474413500</v>
      </c>
      <c r="K22" s="56">
        <v>151511271.80000001</v>
      </c>
      <c r="L22" s="56">
        <f>+J22+K22</f>
        <v>6625924771.8000002</v>
      </c>
    </row>
    <row r="23" spans="1:12" ht="12.75" customHeight="1" x14ac:dyDescent="0.2">
      <c r="A23" s="103"/>
      <c r="B23" s="103"/>
      <c r="C23" s="103"/>
      <c r="D23" s="103"/>
      <c r="E23" s="103"/>
      <c r="F23" s="103"/>
      <c r="G23" s="103" t="s">
        <v>1587</v>
      </c>
      <c r="H23" s="103"/>
      <c r="I23" s="103"/>
      <c r="J23" s="103"/>
      <c r="K23" s="103"/>
      <c r="L23" s="103"/>
    </row>
    <row r="24" spans="1:12" ht="12.75" customHeight="1" x14ac:dyDescent="0.2">
      <c r="A24" s="103"/>
      <c r="B24" s="103"/>
      <c r="C24" s="103"/>
      <c r="D24" s="103"/>
      <c r="E24" s="103"/>
      <c r="F24" s="103"/>
      <c r="G24" s="103" t="s">
        <v>1588</v>
      </c>
      <c r="H24" s="103"/>
      <c r="I24" s="103"/>
      <c r="J24" s="103"/>
      <c r="K24" s="103"/>
      <c r="L24" s="103"/>
    </row>
    <row r="25" spans="1:12" ht="12.75" customHeight="1" x14ac:dyDescent="0.2"/>
    <row r="26" spans="1:12" ht="12.75" customHeight="1" x14ac:dyDescent="0.2"/>
    <row r="27" spans="1:12" ht="12.75" customHeight="1" x14ac:dyDescent="0.2"/>
    <row r="28" spans="1:12" ht="12.75" customHeight="1" x14ac:dyDescent="0.2"/>
    <row r="29" spans="1:12" ht="12.75" customHeight="1" x14ac:dyDescent="0.2"/>
    <row r="30" spans="1:12" ht="12.75" customHeight="1" x14ac:dyDescent="0.2">
      <c r="E30" s="2"/>
      <c r="F30" s="112"/>
      <c r="G30" s="2"/>
    </row>
    <row r="31" spans="1:12" ht="12.75" customHeight="1" x14ac:dyDescent="0.2">
      <c r="E31" s="2"/>
      <c r="F31" s="112"/>
      <c r="G31" s="2"/>
    </row>
    <row r="32" spans="1:12" ht="12.75" customHeight="1" x14ac:dyDescent="0.2">
      <c r="E32" s="2"/>
      <c r="F32" s="2"/>
      <c r="G32" s="112"/>
      <c r="H32" s="2"/>
      <c r="I32" s="112"/>
    </row>
    <row r="33" spans="1:19" ht="12.75" customHeight="1" x14ac:dyDescent="0.2">
      <c r="E33" s="2"/>
      <c r="F33" s="2"/>
      <c r="G33" s="112"/>
      <c r="H33" s="2"/>
      <c r="I33" s="112"/>
    </row>
    <row r="34" spans="1:19" ht="12.75" hidden="1" customHeight="1" x14ac:dyDescent="0.2">
      <c r="G34" s="112"/>
      <c r="I34" s="4"/>
      <c r="J34" s="4"/>
      <c r="K34" s="4"/>
      <c r="L34" s="4"/>
      <c r="M34" s="4"/>
      <c r="N34" s="4"/>
      <c r="O34" s="4"/>
      <c r="P34" s="4"/>
      <c r="Q34" s="4"/>
      <c r="R34" s="4"/>
      <c r="S34" s="4"/>
    </row>
    <row r="35" spans="1:19" ht="12.75" hidden="1" customHeight="1" x14ac:dyDescent="0.2">
      <c r="A35" s="1818" t="s">
        <v>4</v>
      </c>
      <c r="B35" s="1786"/>
      <c r="C35" s="1786"/>
      <c r="D35" s="1786"/>
      <c r="E35" s="1786"/>
      <c r="F35" s="4"/>
      <c r="G35" s="1818"/>
      <c r="H35" s="1786"/>
      <c r="I35" s="112"/>
      <c r="J35" s="1818"/>
      <c r="K35" s="1786"/>
      <c r="L35" s="1786"/>
      <c r="M35" s="4"/>
      <c r="N35" s="4"/>
      <c r="O35" s="190"/>
      <c r="P35" s="4"/>
      <c r="Q35" s="4"/>
      <c r="R35" s="4"/>
      <c r="S35" s="4"/>
    </row>
    <row r="36" spans="1:19" ht="12.75" hidden="1" customHeight="1" x14ac:dyDescent="0.2">
      <c r="A36" s="1817" t="s">
        <v>106</v>
      </c>
      <c r="B36" s="1752"/>
      <c r="C36" s="1752"/>
      <c r="D36" s="1752"/>
      <c r="E36" s="1752"/>
      <c r="F36" s="320"/>
      <c r="G36" s="1817" t="s">
        <v>580</v>
      </c>
      <c r="H36" s="1752"/>
      <c r="I36" s="320"/>
      <c r="J36" s="1819" t="s">
        <v>581</v>
      </c>
      <c r="K36" s="1749"/>
      <c r="L36" s="1749"/>
      <c r="M36" s="320"/>
      <c r="N36" s="320"/>
      <c r="O36" s="1817"/>
      <c r="P36" s="1752"/>
      <c r="Q36" s="1752"/>
      <c r="R36" s="1752"/>
      <c r="S36" s="1752"/>
    </row>
    <row r="37" spans="1:19" ht="12.75" hidden="1" customHeight="1" x14ac:dyDescent="0.2">
      <c r="C37" s="320"/>
      <c r="D37" s="320"/>
      <c r="E37" s="320"/>
      <c r="F37" s="4"/>
      <c r="G37" s="1817"/>
      <c r="H37" s="1752"/>
      <c r="J37" s="4"/>
      <c r="K37" s="4"/>
      <c r="L37" s="4"/>
      <c r="M37" s="4"/>
      <c r="N37" s="4"/>
      <c r="O37" s="4"/>
      <c r="P37" s="4"/>
      <c r="Q37" s="4"/>
      <c r="R37" s="4"/>
      <c r="S37" s="4"/>
    </row>
    <row r="38" spans="1:19" ht="12.75" hidden="1" customHeight="1" x14ac:dyDescent="0.2">
      <c r="F38" s="4"/>
      <c r="M38" s="4"/>
      <c r="N38" s="4"/>
      <c r="O38" s="4"/>
      <c r="P38" s="4"/>
      <c r="Q38" s="4"/>
      <c r="R38" s="4"/>
      <c r="S38" s="4"/>
    </row>
    <row r="39" spans="1:19" ht="12.75" hidden="1" customHeight="1" x14ac:dyDescent="0.2"/>
    <row r="40" spans="1:19" ht="12.75" customHeight="1" x14ac:dyDescent="0.2"/>
    <row r="41" spans="1:19" ht="12.75" customHeight="1" x14ac:dyDescent="0.2"/>
    <row r="42" spans="1:19" ht="12.75" customHeight="1" x14ac:dyDescent="0.2"/>
    <row r="43" spans="1:19" ht="12.75" customHeight="1" x14ac:dyDescent="0.2"/>
    <row r="44" spans="1:19" ht="12.75" customHeight="1" x14ac:dyDescent="0.2"/>
    <row r="45" spans="1:19" ht="12.75" customHeight="1" x14ac:dyDescent="0.2"/>
    <row r="46" spans="1:19" ht="12.75" customHeight="1" x14ac:dyDescent="0.2"/>
    <row r="47" spans="1:19" ht="12.75" customHeight="1" x14ac:dyDescent="0.2"/>
    <row r="48" spans="1:19"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3">
    <mergeCell ref="O36:S36"/>
    <mergeCell ref="G37:H37"/>
    <mergeCell ref="A12:L12"/>
    <mergeCell ref="A13:L13"/>
    <mergeCell ref="A14:L14"/>
    <mergeCell ref="A15:L15"/>
    <mergeCell ref="A16:L16"/>
    <mergeCell ref="G35:H35"/>
    <mergeCell ref="J35:L35"/>
    <mergeCell ref="A35:E35"/>
    <mergeCell ref="A36:E36"/>
    <mergeCell ref="G36:H36"/>
    <mergeCell ref="J36:L36"/>
  </mergeCells>
  <pageMargins left="0.70866141732283472" right="0.70866141732283472" top="0.74803149606299213" bottom="0.74803149606299213" header="0" footer="0"/>
  <pageSetup paperSize="5" scale="8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5"/>
  <sheetViews>
    <sheetView topLeftCell="M34" zoomScale="106" zoomScaleNormal="106" workbookViewId="0">
      <selection activeCell="U78" sqref="U78"/>
    </sheetView>
  </sheetViews>
  <sheetFormatPr baseColWidth="10" defaultColWidth="14.42578125" defaultRowHeight="15" customHeight="1" x14ac:dyDescent="0.2"/>
  <cols>
    <col min="1" max="1" width="0.7109375" hidden="1" customWidth="1"/>
    <col min="2" max="2" width="3.85546875" customWidth="1"/>
    <col min="3" max="3" width="13.42578125" customWidth="1"/>
    <col min="4" max="4" width="9.85546875" customWidth="1"/>
    <col min="5" max="5" width="10" customWidth="1"/>
    <col min="6" max="6" width="10.85546875" customWidth="1"/>
    <col min="7" max="7" width="14.85546875" customWidth="1"/>
    <col min="8" max="8" width="35.85546875" customWidth="1"/>
    <col min="9" max="9" width="31" customWidth="1"/>
    <col min="10" max="10" width="22" customWidth="1"/>
    <col min="11" max="11" width="24.42578125" customWidth="1"/>
    <col min="12" max="12" width="18.42578125" customWidth="1"/>
    <col min="13" max="13" width="12.28515625" customWidth="1"/>
    <col min="14" max="14" width="11.5703125" customWidth="1"/>
    <col min="15" max="15" width="7.140625" customWidth="1"/>
    <col min="16" max="16" width="23" customWidth="1"/>
    <col min="17" max="17" width="7.5703125" customWidth="1"/>
    <col min="18" max="18" width="19.140625" customWidth="1"/>
    <col min="19" max="19" width="16.7109375" customWidth="1"/>
    <col min="20" max="20" width="8.5703125" customWidth="1"/>
    <col min="21" max="21" width="9.28515625" customWidth="1"/>
    <col min="22" max="22" width="20.5703125" customWidth="1"/>
    <col min="23" max="23" width="17.7109375" customWidth="1"/>
    <col min="24" max="24" width="11.28515625" hidden="1" customWidth="1"/>
    <col min="25" max="25" width="10.42578125" hidden="1" customWidth="1"/>
    <col min="26" max="26" width="14.7109375" hidden="1" customWidth="1"/>
    <col min="27" max="27" width="5.85546875" hidden="1" customWidth="1"/>
    <col min="28" max="28" width="0" hidden="1" customWidth="1"/>
  </cols>
  <sheetData>
    <row r="1" spans="1:27" x14ac:dyDescent="0.2">
      <c r="A1" s="1"/>
      <c r="B1" s="4"/>
      <c r="C1" s="4"/>
      <c r="D1" s="4"/>
      <c r="E1" s="4"/>
      <c r="F1" s="4"/>
      <c r="G1" s="4"/>
      <c r="H1" s="4"/>
      <c r="I1" s="4"/>
      <c r="J1" s="4"/>
      <c r="K1" s="4"/>
      <c r="L1" s="4"/>
      <c r="M1" s="4"/>
      <c r="N1" s="4"/>
      <c r="O1" s="4"/>
      <c r="P1" s="4"/>
      <c r="Q1" s="4"/>
      <c r="R1" s="4"/>
      <c r="S1" s="4"/>
      <c r="T1" s="4"/>
      <c r="U1" s="4"/>
      <c r="V1" s="4"/>
      <c r="W1" s="4"/>
      <c r="X1" s="4"/>
      <c r="Y1" s="1"/>
      <c r="Z1" s="1"/>
      <c r="AA1" s="1"/>
    </row>
    <row r="2" spans="1:27" x14ac:dyDescent="0.2">
      <c r="A2" s="1"/>
      <c r="B2" s="4"/>
      <c r="C2" s="4"/>
      <c r="D2" s="4"/>
      <c r="E2" s="4"/>
      <c r="F2" s="4"/>
      <c r="G2" s="4"/>
      <c r="H2" s="4"/>
      <c r="I2" s="4"/>
      <c r="J2" s="4"/>
      <c r="K2" s="4"/>
      <c r="L2" s="4"/>
      <c r="M2" s="4"/>
      <c r="N2" s="4"/>
      <c r="O2" s="4"/>
      <c r="P2" s="4"/>
      <c r="Q2" s="4"/>
      <c r="R2" s="4"/>
      <c r="S2" s="4"/>
      <c r="T2" s="4"/>
      <c r="U2" s="4"/>
      <c r="V2" s="4"/>
      <c r="W2" s="4"/>
      <c r="X2" s="4"/>
      <c r="Y2" s="1"/>
      <c r="Z2" s="1"/>
      <c r="AA2" s="1"/>
    </row>
    <row r="3" spans="1:27" x14ac:dyDescent="0.2">
      <c r="A3" s="1"/>
      <c r="B3" s="4"/>
      <c r="C3" s="4"/>
      <c r="D3" s="4"/>
      <c r="E3" s="4"/>
      <c r="F3" s="4"/>
      <c r="G3" s="4"/>
      <c r="H3" s="4"/>
      <c r="I3" s="4"/>
      <c r="J3" s="4"/>
      <c r="K3" s="4"/>
      <c r="L3" s="4"/>
      <c r="M3" s="4"/>
      <c r="N3" s="4"/>
      <c r="O3" s="4"/>
      <c r="P3" s="4"/>
      <c r="Q3" s="4"/>
      <c r="R3" s="4"/>
      <c r="S3" s="4"/>
      <c r="T3" s="4"/>
      <c r="U3" s="4"/>
      <c r="V3" s="4"/>
      <c r="W3" s="4"/>
      <c r="X3" s="4"/>
      <c r="Y3" s="1"/>
      <c r="Z3" s="1"/>
      <c r="AA3" s="1"/>
    </row>
    <row r="4" spans="1:27" x14ac:dyDescent="0.2">
      <c r="A4" s="1"/>
      <c r="B4" s="4"/>
      <c r="C4" s="4"/>
      <c r="D4" s="4"/>
      <c r="E4" s="4"/>
      <c r="F4" s="4"/>
      <c r="G4" s="4"/>
      <c r="H4" s="4"/>
      <c r="I4" s="4"/>
      <c r="J4" s="4"/>
      <c r="K4" s="4"/>
      <c r="L4" s="4"/>
      <c r="M4" s="4"/>
      <c r="N4" s="4"/>
      <c r="O4" s="4"/>
      <c r="P4" s="4"/>
      <c r="Q4" s="4"/>
      <c r="R4" s="4"/>
      <c r="S4" s="4"/>
      <c r="T4" s="4"/>
      <c r="U4" s="4"/>
      <c r="V4" s="4"/>
      <c r="W4" s="4"/>
      <c r="X4" s="4"/>
      <c r="Y4" s="1"/>
      <c r="Z4" s="1"/>
      <c r="AA4" s="1"/>
    </row>
    <row r="5" spans="1:27" x14ac:dyDescent="0.2">
      <c r="A5" s="1"/>
      <c r="B5" s="4"/>
      <c r="C5" s="4"/>
      <c r="D5" s="262"/>
      <c r="E5" s="262"/>
      <c r="F5" s="262"/>
      <c r="G5" s="4"/>
      <c r="H5" s="2"/>
      <c r="I5" s="4"/>
      <c r="J5" s="4"/>
      <c r="K5" s="4"/>
      <c r="L5" s="4"/>
      <c r="M5" s="4"/>
      <c r="N5" s="4"/>
      <c r="O5" s="4"/>
      <c r="P5" s="4"/>
      <c r="Q5" s="4"/>
      <c r="R5" s="4"/>
      <c r="S5" s="4"/>
      <c r="T5" s="4"/>
      <c r="U5" s="4"/>
      <c r="V5" s="4"/>
      <c r="W5" s="4"/>
      <c r="X5" s="4"/>
      <c r="Y5" s="1"/>
      <c r="Z5" s="1"/>
      <c r="AA5" s="1"/>
    </row>
    <row r="6" spans="1:27" x14ac:dyDescent="0.2">
      <c r="A6" s="1"/>
      <c r="B6" s="4"/>
      <c r="C6" s="4"/>
      <c r="D6" s="262"/>
      <c r="E6" s="262"/>
      <c r="F6" s="262"/>
      <c r="G6" s="4"/>
      <c r="H6" s="2"/>
      <c r="I6" s="4"/>
      <c r="J6" s="4"/>
      <c r="K6" s="4"/>
      <c r="L6" s="4"/>
      <c r="M6" s="4"/>
      <c r="N6" s="4"/>
      <c r="O6" s="4"/>
      <c r="P6" s="4"/>
      <c r="Q6" s="4"/>
      <c r="R6" s="4"/>
      <c r="S6" s="4"/>
      <c r="T6" s="4"/>
      <c r="U6" s="4"/>
      <c r="V6" s="4"/>
      <c r="W6" s="4"/>
      <c r="X6" s="4"/>
      <c r="Y6" s="1"/>
      <c r="Z6" s="1"/>
      <c r="AA6" s="1"/>
    </row>
    <row r="7" spans="1:27" x14ac:dyDescent="0.2">
      <c r="A7" s="1"/>
      <c r="B7" s="4"/>
      <c r="C7" s="4"/>
      <c r="D7" s="262"/>
      <c r="E7" s="262"/>
      <c r="F7" s="262"/>
      <c r="G7" s="4"/>
      <c r="H7" s="2"/>
      <c r="I7" s="4"/>
      <c r="J7" s="4"/>
      <c r="K7" s="4"/>
      <c r="L7" s="4"/>
      <c r="M7" s="4"/>
      <c r="N7" s="4"/>
      <c r="O7" s="4"/>
      <c r="P7" s="4"/>
      <c r="Q7" s="4"/>
      <c r="R7" s="4"/>
      <c r="S7" s="4"/>
      <c r="T7" s="4"/>
      <c r="U7" s="4"/>
      <c r="V7" s="82"/>
      <c r="W7" s="4"/>
      <c r="X7" s="4"/>
      <c r="Y7" s="1"/>
      <c r="Z7" s="1"/>
      <c r="AA7" s="1"/>
    </row>
    <row r="8" spans="1:27" x14ac:dyDescent="0.2">
      <c r="A8" s="1"/>
      <c r="B8" s="4"/>
      <c r="C8" s="4"/>
      <c r="D8" s="262"/>
      <c r="E8" s="262"/>
      <c r="F8" s="262"/>
      <c r="G8" s="4"/>
      <c r="H8" s="2"/>
      <c r="I8" s="4"/>
      <c r="J8" s="4"/>
      <c r="K8" s="4"/>
      <c r="L8" s="4"/>
      <c r="M8" s="4"/>
      <c r="N8" s="4"/>
      <c r="O8" s="4"/>
      <c r="P8" s="4"/>
      <c r="Q8" s="4"/>
      <c r="R8" s="4"/>
      <c r="S8" s="4"/>
      <c r="T8" s="4"/>
      <c r="U8" s="4"/>
      <c r="V8" s="4"/>
      <c r="W8" s="4"/>
      <c r="X8" s="4"/>
      <c r="Y8" s="1"/>
      <c r="Z8" s="1"/>
      <c r="AA8" s="1"/>
    </row>
    <row r="9" spans="1:27" x14ac:dyDescent="0.2">
      <c r="A9" s="1"/>
      <c r="B9" s="4"/>
      <c r="C9" s="4"/>
      <c r="D9" s="262"/>
      <c r="E9" s="262"/>
      <c r="F9" s="262"/>
      <c r="G9" s="4"/>
      <c r="H9" s="2"/>
      <c r="I9" s="4"/>
      <c r="J9" s="4"/>
      <c r="K9" s="4"/>
      <c r="L9" s="4"/>
      <c r="M9" s="4"/>
      <c r="N9" s="4"/>
      <c r="O9" s="4"/>
      <c r="P9" s="4"/>
      <c r="Q9" s="4"/>
      <c r="R9" s="4"/>
      <c r="S9" s="4"/>
      <c r="T9" s="4"/>
      <c r="U9" s="4"/>
      <c r="V9" s="4"/>
      <c r="W9" s="4"/>
      <c r="X9" s="4"/>
      <c r="Y9" s="1"/>
      <c r="Z9" s="1"/>
      <c r="AA9" s="1"/>
    </row>
    <row r="10" spans="1:27" ht="15.75" customHeight="1" x14ac:dyDescent="0.25">
      <c r="A10" s="1"/>
      <c r="B10" s="1820" t="s">
        <v>0</v>
      </c>
      <c r="C10" s="1746"/>
      <c r="D10" s="1746"/>
      <c r="E10" s="1746"/>
      <c r="F10" s="1746"/>
      <c r="G10" s="1746"/>
      <c r="H10" s="1746"/>
      <c r="I10" s="1746"/>
      <c r="J10" s="1746"/>
      <c r="K10" s="1746"/>
      <c r="L10" s="1746"/>
      <c r="M10" s="1746"/>
      <c r="N10" s="1746"/>
      <c r="O10" s="1746"/>
      <c r="P10" s="1746"/>
      <c r="Q10" s="1746"/>
      <c r="R10" s="1746"/>
      <c r="S10" s="1746"/>
      <c r="T10" s="1746"/>
      <c r="U10" s="1746"/>
      <c r="V10" s="1746"/>
      <c r="W10" s="1747"/>
      <c r="X10" s="822"/>
      <c r="Y10" s="1"/>
      <c r="Z10" s="1"/>
      <c r="AA10" s="1"/>
    </row>
    <row r="11" spans="1:27" ht="15.75" customHeight="1" x14ac:dyDescent="0.25">
      <c r="A11" s="1"/>
      <c r="B11" s="1820" t="s">
        <v>1</v>
      </c>
      <c r="C11" s="1746"/>
      <c r="D11" s="1746"/>
      <c r="E11" s="1746"/>
      <c r="F11" s="1746"/>
      <c r="G11" s="1746"/>
      <c r="H11" s="1746"/>
      <c r="I11" s="1746"/>
      <c r="J11" s="1746"/>
      <c r="K11" s="1746"/>
      <c r="L11" s="1746"/>
      <c r="M11" s="1746"/>
      <c r="N11" s="1746"/>
      <c r="O11" s="1746"/>
      <c r="P11" s="1746"/>
      <c r="Q11" s="1746"/>
      <c r="R11" s="1746"/>
      <c r="S11" s="1746"/>
      <c r="T11" s="1746"/>
      <c r="U11" s="1746"/>
      <c r="V11" s="1746"/>
      <c r="W11" s="1747"/>
      <c r="X11" s="823"/>
      <c r="Y11" s="1"/>
      <c r="Z11" s="1"/>
      <c r="AA11" s="1"/>
    </row>
    <row r="12" spans="1:27" ht="15.75" customHeight="1" x14ac:dyDescent="0.25">
      <c r="A12" s="1"/>
      <c r="B12" s="1820" t="s">
        <v>2</v>
      </c>
      <c r="C12" s="1746"/>
      <c r="D12" s="1746"/>
      <c r="E12" s="1746"/>
      <c r="F12" s="1746"/>
      <c r="G12" s="1746"/>
      <c r="H12" s="1746"/>
      <c r="I12" s="1746"/>
      <c r="J12" s="1746"/>
      <c r="K12" s="1746"/>
      <c r="L12" s="1746"/>
      <c r="M12" s="1746"/>
      <c r="N12" s="1746"/>
      <c r="O12" s="1746"/>
      <c r="P12" s="1746"/>
      <c r="Q12" s="1746"/>
      <c r="R12" s="1746"/>
      <c r="S12" s="1746"/>
      <c r="T12" s="1746"/>
      <c r="U12" s="1746"/>
      <c r="V12" s="1746"/>
      <c r="W12" s="1747"/>
      <c r="X12" s="823"/>
      <c r="Y12" s="1"/>
      <c r="Z12" s="1"/>
      <c r="AA12" s="1"/>
    </row>
    <row r="13" spans="1:27" ht="15.75" customHeight="1" x14ac:dyDescent="0.25">
      <c r="A13" s="1"/>
      <c r="B13" s="1820" t="s">
        <v>3</v>
      </c>
      <c r="C13" s="1746"/>
      <c r="D13" s="1746"/>
      <c r="E13" s="1746"/>
      <c r="F13" s="1746"/>
      <c r="G13" s="1746"/>
      <c r="H13" s="1746"/>
      <c r="I13" s="1746"/>
      <c r="J13" s="1746"/>
      <c r="K13" s="1746"/>
      <c r="L13" s="1746"/>
      <c r="M13" s="1746"/>
      <c r="N13" s="1746"/>
      <c r="O13" s="1746"/>
      <c r="P13" s="1746"/>
      <c r="Q13" s="1746"/>
      <c r="R13" s="1746"/>
      <c r="S13" s="1746"/>
      <c r="T13" s="1746"/>
      <c r="U13" s="1746"/>
      <c r="V13" s="1746"/>
      <c r="W13" s="1747"/>
      <c r="X13" s="823"/>
      <c r="Y13" s="1"/>
      <c r="Z13" s="1"/>
      <c r="AA13" s="1"/>
    </row>
    <row r="14" spans="1:27" ht="15.75" customHeight="1" x14ac:dyDescent="0.25">
      <c r="A14" s="824"/>
      <c r="B14" s="1821" t="str">
        <f>+TERRENO!A16</f>
        <v>30 de junio  2023</v>
      </c>
      <c r="C14" s="1746"/>
      <c r="D14" s="1746"/>
      <c r="E14" s="1746"/>
      <c r="F14" s="1746"/>
      <c r="G14" s="1746"/>
      <c r="H14" s="1746"/>
      <c r="I14" s="1746"/>
      <c r="J14" s="1746"/>
      <c r="K14" s="1746"/>
      <c r="L14" s="1746"/>
      <c r="M14" s="1746"/>
      <c r="N14" s="1746"/>
      <c r="O14" s="1746"/>
      <c r="P14" s="1746"/>
      <c r="Q14" s="1746"/>
      <c r="R14" s="1746"/>
      <c r="S14" s="1746"/>
      <c r="T14" s="1746"/>
      <c r="U14" s="1746"/>
      <c r="V14" s="1746"/>
      <c r="W14" s="1747"/>
      <c r="X14" s="823"/>
      <c r="Y14" s="1"/>
      <c r="Z14" s="1"/>
      <c r="AA14" s="1"/>
    </row>
    <row r="15" spans="1:27" ht="15.75" customHeight="1" x14ac:dyDescent="0.25">
      <c r="A15" s="824"/>
      <c r="B15" s="1820"/>
      <c r="C15" s="1746"/>
      <c r="D15" s="1746"/>
      <c r="E15" s="1746"/>
      <c r="F15" s="1746"/>
      <c r="G15" s="1746"/>
      <c r="H15" s="1746"/>
      <c r="I15" s="1746"/>
      <c r="J15" s="1746"/>
      <c r="K15" s="1746"/>
      <c r="L15" s="1746"/>
      <c r="M15" s="1746"/>
      <c r="N15" s="1746"/>
      <c r="O15" s="1746"/>
      <c r="P15" s="1746"/>
      <c r="Q15" s="1746"/>
      <c r="R15" s="1746"/>
      <c r="S15" s="1746"/>
      <c r="T15" s="1746"/>
      <c r="U15" s="1746"/>
      <c r="V15" s="1746"/>
      <c r="W15" s="1747"/>
      <c r="X15" s="823"/>
      <c r="Y15" s="1"/>
      <c r="Z15" s="68" t="s">
        <v>109</v>
      </c>
      <c r="AA15" s="1"/>
    </row>
    <row r="16" spans="1:27" ht="38.25" customHeight="1" x14ac:dyDescent="0.2">
      <c r="A16" s="825"/>
      <c r="B16" s="826" t="s">
        <v>6</v>
      </c>
      <c r="C16" s="193" t="s">
        <v>7</v>
      </c>
      <c r="D16" s="827" t="s">
        <v>255</v>
      </c>
      <c r="E16" s="828" t="s">
        <v>9</v>
      </c>
      <c r="F16" s="828" t="s">
        <v>10</v>
      </c>
      <c r="G16" s="193" t="s">
        <v>11</v>
      </c>
      <c r="H16" s="193" t="s">
        <v>12</v>
      </c>
      <c r="I16" s="193" t="s">
        <v>13</v>
      </c>
      <c r="J16" s="193" t="s">
        <v>15</v>
      </c>
      <c r="K16" s="193" t="s">
        <v>1589</v>
      </c>
      <c r="L16" s="718" t="s">
        <v>1590</v>
      </c>
      <c r="M16" s="718" t="s">
        <v>1591</v>
      </c>
      <c r="N16" s="193" t="s">
        <v>1592</v>
      </c>
      <c r="O16" s="193" t="s">
        <v>1593</v>
      </c>
      <c r="P16" s="718" t="s">
        <v>1594</v>
      </c>
      <c r="Q16" s="193" t="s">
        <v>1595</v>
      </c>
      <c r="R16" s="718" t="s">
        <v>1596</v>
      </c>
      <c r="S16" s="718" t="s">
        <v>1597</v>
      </c>
      <c r="T16" s="829" t="s">
        <v>1598</v>
      </c>
      <c r="U16" s="829" t="s">
        <v>1599</v>
      </c>
      <c r="V16" s="830" t="str">
        <f>+'10-01TALLER MECANICA'!R19</f>
        <v>DEPRECIACION ACUMULADA 30/06/23</v>
      </c>
      <c r="W16" s="193" t="s">
        <v>1600</v>
      </c>
      <c r="X16" s="829" t="s">
        <v>24</v>
      </c>
      <c r="Y16" s="1"/>
      <c r="Z16" s="831">
        <v>45107</v>
      </c>
      <c r="AA16" s="1"/>
    </row>
    <row r="17" spans="1:27" s="890" customFormat="1" ht="16.5" customHeight="1" x14ac:dyDescent="0.3">
      <c r="A17" s="938"/>
      <c r="B17" s="826">
        <v>1</v>
      </c>
      <c r="C17" s="1047">
        <v>33110</v>
      </c>
      <c r="D17" s="779" t="s">
        <v>371</v>
      </c>
      <c r="E17" s="779" t="s">
        <v>2055</v>
      </c>
      <c r="F17" s="234" t="s">
        <v>1601</v>
      </c>
      <c r="G17" s="779" t="s">
        <v>1781</v>
      </c>
      <c r="H17" s="234">
        <v>1</v>
      </c>
      <c r="I17" s="555" t="s">
        <v>1602</v>
      </c>
      <c r="J17" s="305" t="s">
        <v>1603</v>
      </c>
      <c r="K17" s="234" t="s">
        <v>1604</v>
      </c>
      <c r="L17" s="234" t="s">
        <v>1605</v>
      </c>
      <c r="M17" s="234" t="s">
        <v>1606</v>
      </c>
      <c r="N17" s="555" t="s">
        <v>1607</v>
      </c>
      <c r="O17" s="234">
        <v>1973</v>
      </c>
      <c r="P17" s="832">
        <v>75000</v>
      </c>
      <c r="Q17" s="238">
        <v>5</v>
      </c>
      <c r="R17" s="166">
        <v>0</v>
      </c>
      <c r="S17" s="166">
        <v>0</v>
      </c>
      <c r="T17" s="308">
        <v>5</v>
      </c>
      <c r="U17" s="308"/>
      <c r="V17" s="237">
        <v>75000</v>
      </c>
      <c r="W17" s="166">
        <f t="shared" ref="W17:W20" si="0">IF(Q17=0,"N/A",+P17-V17)</f>
        <v>0</v>
      </c>
      <c r="X17" s="833">
        <v>613</v>
      </c>
      <c r="Y17" s="774"/>
      <c r="Z17" s="706"/>
      <c r="AA17" s="774"/>
    </row>
    <row r="18" spans="1:27" s="890" customFormat="1" ht="16.5" customHeight="1" x14ac:dyDescent="0.3">
      <c r="A18" s="936"/>
      <c r="B18" s="826">
        <v>2</v>
      </c>
      <c r="C18" s="1047">
        <v>43437</v>
      </c>
      <c r="D18" s="779" t="s">
        <v>371</v>
      </c>
      <c r="E18" s="779" t="s">
        <v>2055</v>
      </c>
      <c r="F18" s="234" t="s">
        <v>1601</v>
      </c>
      <c r="G18" s="779"/>
      <c r="H18" s="234">
        <v>1</v>
      </c>
      <c r="I18" s="555" t="s">
        <v>1608</v>
      </c>
      <c r="J18" s="305"/>
      <c r="K18" s="234"/>
      <c r="L18" s="234" t="s">
        <v>497</v>
      </c>
      <c r="M18" s="234" t="s">
        <v>497</v>
      </c>
      <c r="N18" s="555"/>
      <c r="O18" s="234"/>
      <c r="P18" s="832">
        <v>153400</v>
      </c>
      <c r="Q18" s="238">
        <v>3</v>
      </c>
      <c r="R18" s="834">
        <f>IF(Q18=0,"N/A",+P18/Q18)</f>
        <v>51133.333333333336</v>
      </c>
      <c r="S18" s="166">
        <v>0</v>
      </c>
      <c r="T18" s="835">
        <v>3</v>
      </c>
      <c r="U18" s="835">
        <v>0</v>
      </c>
      <c r="V18" s="834">
        <f>IF(Q18=0,"N/A",+R18*T18+S18*U18)</f>
        <v>153400</v>
      </c>
      <c r="W18" s="166">
        <f t="shared" si="0"/>
        <v>0</v>
      </c>
      <c r="X18" s="833">
        <v>613</v>
      </c>
      <c r="Y18" s="774"/>
      <c r="Z18" s="774"/>
      <c r="AA18" s="774"/>
    </row>
    <row r="19" spans="1:27" s="890" customFormat="1" ht="15.75" customHeight="1" x14ac:dyDescent="0.3">
      <c r="A19" s="938"/>
      <c r="B19" s="826">
        <v>3</v>
      </c>
      <c r="C19" s="1047">
        <v>33110</v>
      </c>
      <c r="D19" s="779" t="s">
        <v>371</v>
      </c>
      <c r="E19" s="779" t="s">
        <v>2055</v>
      </c>
      <c r="F19" s="234" t="s">
        <v>1601</v>
      </c>
      <c r="G19" s="779" t="s">
        <v>1775</v>
      </c>
      <c r="H19" s="234">
        <v>1</v>
      </c>
      <c r="I19" s="555" t="s">
        <v>1609</v>
      </c>
      <c r="J19" s="305" t="s">
        <v>1610</v>
      </c>
      <c r="K19" s="234" t="s">
        <v>1611</v>
      </c>
      <c r="L19" s="234" t="s">
        <v>1612</v>
      </c>
      <c r="M19" s="234" t="s">
        <v>1613</v>
      </c>
      <c r="N19" s="555" t="s">
        <v>1614</v>
      </c>
      <c r="O19" s="234">
        <v>1979</v>
      </c>
      <c r="P19" s="832">
        <v>50000</v>
      </c>
      <c r="Q19" s="238">
        <v>5</v>
      </c>
      <c r="R19" s="237"/>
      <c r="S19" s="237"/>
      <c r="T19" s="308">
        <v>5</v>
      </c>
      <c r="U19" s="308"/>
      <c r="V19" s="237">
        <v>50000</v>
      </c>
      <c r="W19" s="166">
        <f t="shared" si="0"/>
        <v>0</v>
      </c>
      <c r="X19" s="833">
        <v>613</v>
      </c>
      <c r="Y19" s="774"/>
      <c r="Z19" s="774"/>
      <c r="AA19" s="774"/>
    </row>
    <row r="20" spans="1:27" s="890" customFormat="1" ht="16.5" customHeight="1" x14ac:dyDescent="0.3">
      <c r="A20" s="1038"/>
      <c r="B20" s="826">
        <v>4</v>
      </c>
      <c r="C20" s="1047">
        <v>36004</v>
      </c>
      <c r="D20" s="779" t="s">
        <v>371</v>
      </c>
      <c r="E20" s="779" t="s">
        <v>2055</v>
      </c>
      <c r="F20" s="234" t="s">
        <v>1615</v>
      </c>
      <c r="G20" s="779" t="s">
        <v>1776</v>
      </c>
      <c r="H20" s="234">
        <v>1</v>
      </c>
      <c r="I20" s="555" t="s">
        <v>1616</v>
      </c>
      <c r="J20" s="305" t="s">
        <v>1777</v>
      </c>
      <c r="K20" s="234" t="s">
        <v>1618</v>
      </c>
      <c r="L20" s="234" t="s">
        <v>1619</v>
      </c>
      <c r="M20" s="779" t="s">
        <v>2024</v>
      </c>
      <c r="N20" s="555" t="s">
        <v>1620</v>
      </c>
      <c r="O20" s="234">
        <v>1997</v>
      </c>
      <c r="P20" s="832"/>
      <c r="Q20" s="238">
        <v>5</v>
      </c>
      <c r="R20" s="237"/>
      <c r="S20" s="237"/>
      <c r="T20" s="308">
        <v>5</v>
      </c>
      <c r="U20" s="308"/>
      <c r="V20" s="237"/>
      <c r="W20" s="166">
        <f t="shared" si="0"/>
        <v>0</v>
      </c>
      <c r="X20" s="833">
        <v>613</v>
      </c>
      <c r="Y20" s="774"/>
      <c r="Z20" s="774"/>
      <c r="AA20" s="774"/>
    </row>
    <row r="21" spans="1:27" s="890" customFormat="1" ht="16.5" customHeight="1" x14ac:dyDescent="0.3">
      <c r="A21" s="936"/>
      <c r="B21" s="826">
        <v>5</v>
      </c>
      <c r="C21" s="1047">
        <v>42426</v>
      </c>
      <c r="D21" s="779" t="s">
        <v>371</v>
      </c>
      <c r="E21" s="779" t="s">
        <v>2055</v>
      </c>
      <c r="F21" s="234" t="s">
        <v>1615</v>
      </c>
      <c r="G21" s="779"/>
      <c r="H21" s="234">
        <v>1</v>
      </c>
      <c r="I21" s="555" t="s">
        <v>1621</v>
      </c>
      <c r="J21" s="305" t="s">
        <v>1617</v>
      </c>
      <c r="K21" s="234" t="s">
        <v>1618</v>
      </c>
      <c r="L21" s="234" t="s">
        <v>1619</v>
      </c>
      <c r="M21" s="234" t="s">
        <v>497</v>
      </c>
      <c r="N21" s="555" t="s">
        <v>1620</v>
      </c>
      <c r="O21" s="234"/>
      <c r="P21" s="832">
        <v>282020</v>
      </c>
      <c r="Q21" s="238">
        <v>2</v>
      </c>
      <c r="R21" s="836">
        <v>0</v>
      </c>
      <c r="S21" s="836">
        <v>0</v>
      </c>
      <c r="T21" s="835">
        <v>2</v>
      </c>
      <c r="U21" s="835"/>
      <c r="V21" s="834">
        <v>282020</v>
      </c>
      <c r="W21" s="166">
        <v>0</v>
      </c>
      <c r="X21" s="833">
        <v>613</v>
      </c>
      <c r="Y21" s="774"/>
      <c r="Z21" s="774"/>
      <c r="AA21" s="774"/>
    </row>
    <row r="22" spans="1:27" s="890" customFormat="1" ht="16.5" customHeight="1" x14ac:dyDescent="0.3">
      <c r="A22" s="938"/>
      <c r="B22" s="826">
        <v>6</v>
      </c>
      <c r="C22" s="1047">
        <v>36032</v>
      </c>
      <c r="D22" s="779" t="s">
        <v>371</v>
      </c>
      <c r="E22" s="779" t="s">
        <v>2055</v>
      </c>
      <c r="F22" s="234" t="s">
        <v>1615</v>
      </c>
      <c r="G22" s="779" t="s">
        <v>1762</v>
      </c>
      <c r="H22" s="234">
        <v>1</v>
      </c>
      <c r="I22" s="555" t="s">
        <v>1763</v>
      </c>
      <c r="J22" s="305" t="s">
        <v>1603</v>
      </c>
      <c r="K22" s="234" t="s">
        <v>1622</v>
      </c>
      <c r="L22" s="234" t="s">
        <v>1623</v>
      </c>
      <c r="M22" s="234" t="s">
        <v>1624</v>
      </c>
      <c r="N22" s="555" t="s">
        <v>1614</v>
      </c>
      <c r="O22" s="234">
        <v>1998</v>
      </c>
      <c r="P22" s="832">
        <v>75000</v>
      </c>
      <c r="Q22" s="238">
        <v>5</v>
      </c>
      <c r="R22" s="836">
        <v>0</v>
      </c>
      <c r="S22" s="836">
        <v>0</v>
      </c>
      <c r="T22" s="308">
        <v>5</v>
      </c>
      <c r="U22" s="308"/>
      <c r="V22" s="237">
        <v>75000</v>
      </c>
      <c r="W22" s="166">
        <f t="shared" ref="W22:W42" si="1">IF(Q22=0,"N/A",+P22-V22)</f>
        <v>0</v>
      </c>
      <c r="X22" s="833">
        <v>613</v>
      </c>
      <c r="Y22" s="774"/>
      <c r="Z22" s="774"/>
      <c r="AA22" s="774"/>
    </row>
    <row r="23" spans="1:27" s="890" customFormat="1" ht="16.5" customHeight="1" x14ac:dyDescent="0.3">
      <c r="A23" s="936"/>
      <c r="B23" s="826">
        <v>7</v>
      </c>
      <c r="C23" s="1047">
        <v>36053</v>
      </c>
      <c r="D23" s="779" t="s">
        <v>371</v>
      </c>
      <c r="E23" s="779" t="s">
        <v>2055</v>
      </c>
      <c r="F23" s="234" t="s">
        <v>1615</v>
      </c>
      <c r="G23" s="779"/>
      <c r="H23" s="234">
        <v>1</v>
      </c>
      <c r="I23" s="555" t="s">
        <v>1625</v>
      </c>
      <c r="J23" s="305" t="s">
        <v>2023</v>
      </c>
      <c r="K23" s="234" t="s">
        <v>1626</v>
      </c>
      <c r="L23" s="234" t="s">
        <v>1627</v>
      </c>
      <c r="M23" s="234" t="s">
        <v>1628</v>
      </c>
      <c r="N23" s="555" t="s">
        <v>1629</v>
      </c>
      <c r="O23" s="234">
        <v>1995</v>
      </c>
      <c r="P23" s="832">
        <v>195874</v>
      </c>
      <c r="Q23" s="238">
        <v>5</v>
      </c>
      <c r="R23" s="166">
        <v>0</v>
      </c>
      <c r="S23" s="166">
        <v>0</v>
      </c>
      <c r="T23" s="308">
        <v>5</v>
      </c>
      <c r="U23" s="308"/>
      <c r="V23" s="237">
        <v>195874</v>
      </c>
      <c r="W23" s="166">
        <f t="shared" si="1"/>
        <v>0</v>
      </c>
      <c r="X23" s="833">
        <v>613</v>
      </c>
      <c r="Y23" s="774"/>
      <c r="Z23" s="774"/>
      <c r="AA23" s="774"/>
    </row>
    <row r="24" spans="1:27" s="890" customFormat="1" ht="16.5" customHeight="1" x14ac:dyDescent="0.3">
      <c r="A24" s="938"/>
      <c r="B24" s="826">
        <v>8</v>
      </c>
      <c r="C24" s="1047">
        <v>37820</v>
      </c>
      <c r="D24" s="779" t="s">
        <v>371</v>
      </c>
      <c r="E24" s="779" t="s">
        <v>2055</v>
      </c>
      <c r="F24" s="234" t="s">
        <v>1601</v>
      </c>
      <c r="G24" s="779" t="s">
        <v>1769</v>
      </c>
      <c r="H24" s="234">
        <v>1</v>
      </c>
      <c r="I24" s="555" t="s">
        <v>1630</v>
      </c>
      <c r="J24" s="305" t="s">
        <v>1631</v>
      </c>
      <c r="K24" s="234">
        <v>61762</v>
      </c>
      <c r="L24" s="234" t="s">
        <v>497</v>
      </c>
      <c r="M24" s="234" t="s">
        <v>497</v>
      </c>
      <c r="N24" s="555" t="s">
        <v>1632</v>
      </c>
      <c r="O24" s="234">
        <v>2003</v>
      </c>
      <c r="P24" s="832">
        <v>450000</v>
      </c>
      <c r="Q24" s="238">
        <v>5</v>
      </c>
      <c r="R24" s="836">
        <v>0</v>
      </c>
      <c r="S24" s="836">
        <v>0</v>
      </c>
      <c r="T24" s="835">
        <v>5</v>
      </c>
      <c r="U24" s="835"/>
      <c r="V24" s="834">
        <v>450000</v>
      </c>
      <c r="W24" s="166">
        <f t="shared" si="1"/>
        <v>0</v>
      </c>
      <c r="X24" s="833">
        <v>613</v>
      </c>
      <c r="Y24" s="774"/>
      <c r="Z24" s="774"/>
      <c r="AA24" s="774"/>
    </row>
    <row r="25" spans="1:27" s="890" customFormat="1" ht="27.75" customHeight="1" x14ac:dyDescent="0.3">
      <c r="A25" s="936"/>
      <c r="B25" s="826">
        <v>9</v>
      </c>
      <c r="C25" s="1047">
        <v>43895</v>
      </c>
      <c r="D25" s="779" t="s">
        <v>371</v>
      </c>
      <c r="E25" s="779" t="s">
        <v>2055</v>
      </c>
      <c r="F25" s="234" t="s">
        <v>1601</v>
      </c>
      <c r="G25" s="779"/>
      <c r="H25" s="234">
        <v>1</v>
      </c>
      <c r="I25" s="1238" t="s">
        <v>1633</v>
      </c>
      <c r="J25" s="305" t="s">
        <v>1634</v>
      </c>
      <c r="K25" s="234" t="s">
        <v>497</v>
      </c>
      <c r="L25" s="234" t="s">
        <v>497</v>
      </c>
      <c r="M25" s="234" t="s">
        <v>497</v>
      </c>
      <c r="N25" s="555"/>
      <c r="O25" s="234"/>
      <c r="P25" s="832">
        <v>147500</v>
      </c>
      <c r="Q25" s="238">
        <v>3</v>
      </c>
      <c r="R25" s="237">
        <f>IF(Q25=0,"N/A",+P25/Q25)</f>
        <v>49166.666666666664</v>
      </c>
      <c r="S25" s="237">
        <f>IF(Q25=0,"N/A",+R25/12)</f>
        <v>4097.2222222222217</v>
      </c>
      <c r="T25" s="835">
        <f t="shared" ref="T25:T42" si="2">+DATEDIF($C25,$Z$16,"y")</f>
        <v>3</v>
      </c>
      <c r="U25" s="835">
        <v>0</v>
      </c>
      <c r="V25" s="834">
        <f>IF(Q25=0,"N/A",+R25*T25+S25*U25)</f>
        <v>147500</v>
      </c>
      <c r="W25" s="166">
        <f t="shared" si="1"/>
        <v>0</v>
      </c>
      <c r="X25" s="833">
        <v>613</v>
      </c>
      <c r="Y25" s="774" t="s">
        <v>1635</v>
      </c>
      <c r="Z25" s="837">
        <v>43936</v>
      </c>
      <c r="AA25" s="774">
        <v>95</v>
      </c>
    </row>
    <row r="26" spans="1:27" s="890" customFormat="1" ht="16.5" customHeight="1" x14ac:dyDescent="0.3">
      <c r="A26" s="1039" t="s">
        <v>1636</v>
      </c>
      <c r="B26" s="826">
        <v>10</v>
      </c>
      <c r="C26" s="1047">
        <v>38618</v>
      </c>
      <c r="D26" s="779" t="s">
        <v>371</v>
      </c>
      <c r="E26" s="779" t="s">
        <v>2055</v>
      </c>
      <c r="F26" s="234" t="s">
        <v>1615</v>
      </c>
      <c r="G26" s="779" t="s">
        <v>1770</v>
      </c>
      <c r="H26" s="234">
        <v>1</v>
      </c>
      <c r="I26" s="555" t="s">
        <v>1748</v>
      </c>
      <c r="J26" s="305" t="s">
        <v>1634</v>
      </c>
      <c r="K26" s="234" t="s">
        <v>1771</v>
      </c>
      <c r="L26" s="234" t="s">
        <v>1637</v>
      </c>
      <c r="M26" s="234" t="s">
        <v>1637</v>
      </c>
      <c r="N26" s="555" t="s">
        <v>1638</v>
      </c>
      <c r="O26" s="234">
        <v>2005</v>
      </c>
      <c r="P26" s="832"/>
      <c r="Q26" s="238">
        <v>5</v>
      </c>
      <c r="R26" s="836">
        <v>0</v>
      </c>
      <c r="S26" s="836">
        <v>0</v>
      </c>
      <c r="T26" s="835">
        <f t="shared" si="2"/>
        <v>17</v>
      </c>
      <c r="U26" s="308">
        <v>3</v>
      </c>
      <c r="V26" s="834"/>
      <c r="W26" s="166">
        <f t="shared" si="1"/>
        <v>0</v>
      </c>
      <c r="X26" s="833">
        <v>613</v>
      </c>
      <c r="Y26" s="774"/>
      <c r="Z26" s="774"/>
      <c r="AA26" s="774"/>
    </row>
    <row r="27" spans="1:27" s="890" customFormat="1" ht="16.5" customHeight="1" x14ac:dyDescent="0.3">
      <c r="A27" s="1040"/>
      <c r="B27" s="826">
        <v>11</v>
      </c>
      <c r="C27" s="1047">
        <v>38882</v>
      </c>
      <c r="D27" s="779" t="s">
        <v>371</v>
      </c>
      <c r="E27" s="779" t="s">
        <v>2055</v>
      </c>
      <c r="F27" s="234" t="s">
        <v>1615</v>
      </c>
      <c r="G27" s="779" t="s">
        <v>1778</v>
      </c>
      <c r="H27" s="234">
        <v>1</v>
      </c>
      <c r="I27" s="555" t="s">
        <v>1625</v>
      </c>
      <c r="J27" s="305" t="s">
        <v>1779</v>
      </c>
      <c r="K27" s="234" t="s">
        <v>1780</v>
      </c>
      <c r="L27" s="234" t="s">
        <v>1639</v>
      </c>
      <c r="M27" s="234" t="s">
        <v>2025</v>
      </c>
      <c r="N27" s="555" t="s">
        <v>1638</v>
      </c>
      <c r="O27" s="234">
        <v>2004</v>
      </c>
      <c r="P27" s="832"/>
      <c r="Q27" s="238">
        <v>5</v>
      </c>
      <c r="R27" s="836">
        <v>0</v>
      </c>
      <c r="S27" s="836">
        <v>0</v>
      </c>
      <c r="T27" s="835">
        <f t="shared" si="2"/>
        <v>17</v>
      </c>
      <c r="U27" s="308">
        <v>6</v>
      </c>
      <c r="V27" s="834"/>
      <c r="W27" s="166">
        <f t="shared" si="1"/>
        <v>0</v>
      </c>
      <c r="X27" s="833">
        <v>613</v>
      </c>
      <c r="Y27" s="774"/>
      <c r="Z27" s="774"/>
      <c r="AA27" s="774"/>
    </row>
    <row r="28" spans="1:27" s="890" customFormat="1" ht="16.5" customHeight="1" x14ac:dyDescent="0.3">
      <c r="A28" s="1041"/>
      <c r="B28" s="826">
        <v>12</v>
      </c>
      <c r="C28" s="1047">
        <v>39246</v>
      </c>
      <c r="D28" s="779" t="s">
        <v>371</v>
      </c>
      <c r="E28" s="779" t="s">
        <v>2055</v>
      </c>
      <c r="F28" s="234" t="s">
        <v>1615</v>
      </c>
      <c r="G28" s="779" t="s">
        <v>1782</v>
      </c>
      <c r="H28" s="234">
        <v>1</v>
      </c>
      <c r="I28" s="555" t="s">
        <v>1640</v>
      </c>
      <c r="J28" s="305" t="s">
        <v>1641</v>
      </c>
      <c r="K28" s="234" t="s">
        <v>1642</v>
      </c>
      <c r="L28" s="234" t="s">
        <v>1643</v>
      </c>
      <c r="M28" s="234" t="s">
        <v>1644</v>
      </c>
      <c r="N28" s="555" t="s">
        <v>1629</v>
      </c>
      <c r="O28" s="234">
        <v>2007</v>
      </c>
      <c r="P28" s="832">
        <v>33500</v>
      </c>
      <c r="Q28" s="238">
        <v>5</v>
      </c>
      <c r="R28" s="836">
        <v>0</v>
      </c>
      <c r="S28" s="836">
        <v>0</v>
      </c>
      <c r="T28" s="835">
        <f t="shared" si="2"/>
        <v>16</v>
      </c>
      <c r="U28" s="308">
        <v>6</v>
      </c>
      <c r="V28" s="834">
        <v>33500</v>
      </c>
      <c r="W28" s="166">
        <f t="shared" si="1"/>
        <v>0</v>
      </c>
      <c r="X28" s="833">
        <v>613</v>
      </c>
      <c r="Y28" s="774"/>
      <c r="Z28" s="774"/>
      <c r="AA28" s="774"/>
    </row>
    <row r="29" spans="1:27" s="890" customFormat="1" ht="16.5" customHeight="1" x14ac:dyDescent="0.3">
      <c r="A29" s="1042"/>
      <c r="B29" s="826">
        <v>13</v>
      </c>
      <c r="C29" s="1047">
        <v>39960</v>
      </c>
      <c r="D29" s="779" t="s">
        <v>371</v>
      </c>
      <c r="E29" s="779" t="s">
        <v>2055</v>
      </c>
      <c r="F29" s="234" t="s">
        <v>1615</v>
      </c>
      <c r="G29" s="779"/>
      <c r="H29" s="234">
        <v>1</v>
      </c>
      <c r="I29" s="555" t="s">
        <v>1625</v>
      </c>
      <c r="J29" s="305" t="s">
        <v>1645</v>
      </c>
      <c r="K29" s="234" t="s">
        <v>1646</v>
      </c>
      <c r="L29" s="234" t="s">
        <v>1647</v>
      </c>
      <c r="M29" s="234" t="s">
        <v>1648</v>
      </c>
      <c r="N29" s="555" t="s">
        <v>1649</v>
      </c>
      <c r="O29" s="234">
        <v>2008</v>
      </c>
      <c r="P29" s="832">
        <v>1256400</v>
      </c>
      <c r="Q29" s="238">
        <v>5</v>
      </c>
      <c r="R29" s="836">
        <v>0</v>
      </c>
      <c r="S29" s="836">
        <v>0</v>
      </c>
      <c r="T29" s="835">
        <f t="shared" si="2"/>
        <v>14</v>
      </c>
      <c r="U29" s="308">
        <v>7</v>
      </c>
      <c r="V29" s="834">
        <v>1256400</v>
      </c>
      <c r="W29" s="166">
        <f t="shared" si="1"/>
        <v>0</v>
      </c>
      <c r="X29" s="833">
        <v>613</v>
      </c>
      <c r="Y29" s="774"/>
      <c r="Z29" s="774"/>
      <c r="AA29" s="774"/>
    </row>
    <row r="30" spans="1:27" s="890" customFormat="1" ht="16.5" customHeight="1" x14ac:dyDescent="0.3">
      <c r="A30" s="936"/>
      <c r="B30" s="826">
        <v>14</v>
      </c>
      <c r="C30" s="1047">
        <v>43374</v>
      </c>
      <c r="D30" s="779" t="s">
        <v>371</v>
      </c>
      <c r="E30" s="779" t="s">
        <v>2055</v>
      </c>
      <c r="F30" s="234" t="s">
        <v>1615</v>
      </c>
      <c r="G30" s="779"/>
      <c r="H30" s="234">
        <v>1</v>
      </c>
      <c r="I30" s="555" t="s">
        <v>1650</v>
      </c>
      <c r="J30" s="305" t="s">
        <v>497</v>
      </c>
      <c r="K30" s="234" t="s">
        <v>1646</v>
      </c>
      <c r="L30" s="234" t="s">
        <v>1647</v>
      </c>
      <c r="M30" s="234" t="s">
        <v>497</v>
      </c>
      <c r="N30" s="555"/>
      <c r="O30" s="234"/>
      <c r="P30" s="832">
        <v>82600</v>
      </c>
      <c r="Q30" s="238">
        <v>3</v>
      </c>
      <c r="R30" s="836">
        <v>0</v>
      </c>
      <c r="S30" s="836">
        <v>0</v>
      </c>
      <c r="T30" s="835">
        <f t="shared" si="2"/>
        <v>4</v>
      </c>
      <c r="U30" s="308">
        <v>2</v>
      </c>
      <c r="V30" s="834">
        <v>82600</v>
      </c>
      <c r="W30" s="166">
        <f>IF(Q30=0,"N/A",+P30-V30)</f>
        <v>0</v>
      </c>
      <c r="X30" s="833">
        <v>613</v>
      </c>
      <c r="Y30" s="774" t="s">
        <v>1651</v>
      </c>
      <c r="Z30" s="774"/>
      <c r="AA30" s="774"/>
    </row>
    <row r="31" spans="1:27" s="890" customFormat="1" ht="16.5" customHeight="1" x14ac:dyDescent="0.3">
      <c r="A31" s="1043" t="s">
        <v>1636</v>
      </c>
      <c r="B31" s="826">
        <v>15</v>
      </c>
      <c r="C31" s="1047">
        <v>40995</v>
      </c>
      <c r="D31" s="779" t="s">
        <v>371</v>
      </c>
      <c r="E31" s="779" t="s">
        <v>2055</v>
      </c>
      <c r="F31" s="234" t="s">
        <v>1615</v>
      </c>
      <c r="G31" s="779" t="s">
        <v>1784</v>
      </c>
      <c r="H31" s="234">
        <v>1</v>
      </c>
      <c r="I31" s="555" t="s">
        <v>1652</v>
      </c>
      <c r="J31" s="305" t="s">
        <v>1641</v>
      </c>
      <c r="K31" s="234" t="s">
        <v>2029</v>
      </c>
      <c r="L31" s="234" t="s">
        <v>1653</v>
      </c>
      <c r="M31" s="234" t="s">
        <v>1654</v>
      </c>
      <c r="N31" s="555" t="s">
        <v>1607</v>
      </c>
      <c r="O31" s="234">
        <v>2012</v>
      </c>
      <c r="P31" s="1044">
        <v>44965</v>
      </c>
      <c r="Q31" s="238">
        <v>5</v>
      </c>
      <c r="R31" s="836">
        <v>0</v>
      </c>
      <c r="S31" s="836">
        <v>0</v>
      </c>
      <c r="T31" s="835">
        <f t="shared" si="2"/>
        <v>11</v>
      </c>
      <c r="U31" s="308">
        <v>9</v>
      </c>
      <c r="V31" s="834">
        <v>44965</v>
      </c>
      <c r="W31" s="166">
        <f t="shared" si="1"/>
        <v>0</v>
      </c>
      <c r="X31" s="833">
        <v>613</v>
      </c>
      <c r="Y31" s="774"/>
      <c r="Z31" s="774"/>
      <c r="AA31" s="774"/>
    </row>
    <row r="32" spans="1:27" s="890" customFormat="1" ht="16.5" customHeight="1" x14ac:dyDescent="0.3">
      <c r="A32" s="1045" t="s">
        <v>1636</v>
      </c>
      <c r="B32" s="826">
        <v>16</v>
      </c>
      <c r="C32" s="1047">
        <v>41796</v>
      </c>
      <c r="D32" s="779" t="s">
        <v>371</v>
      </c>
      <c r="E32" s="779" t="s">
        <v>2055</v>
      </c>
      <c r="F32" s="234" t="s">
        <v>1615</v>
      </c>
      <c r="G32" s="779"/>
      <c r="H32" s="234">
        <v>1</v>
      </c>
      <c r="I32" s="555" t="s">
        <v>2028</v>
      </c>
      <c r="J32" s="305" t="s">
        <v>2027</v>
      </c>
      <c r="K32" s="234" t="s">
        <v>1655</v>
      </c>
      <c r="L32" s="234" t="s">
        <v>1656</v>
      </c>
      <c r="M32" s="234" t="s">
        <v>1657</v>
      </c>
      <c r="N32" s="555" t="s">
        <v>1658</v>
      </c>
      <c r="O32" s="234">
        <v>2013</v>
      </c>
      <c r="P32" s="832">
        <v>1306536.56</v>
      </c>
      <c r="Q32" s="238">
        <v>5</v>
      </c>
      <c r="R32" s="836">
        <v>0</v>
      </c>
      <c r="S32" s="836">
        <v>0</v>
      </c>
      <c r="T32" s="835">
        <f t="shared" si="2"/>
        <v>9</v>
      </c>
      <c r="U32" s="308">
        <v>6</v>
      </c>
      <c r="V32" s="834">
        <v>1306536.56</v>
      </c>
      <c r="W32" s="166">
        <f t="shared" si="1"/>
        <v>0</v>
      </c>
      <c r="X32" s="833">
        <v>613</v>
      </c>
      <c r="Y32" s="774"/>
      <c r="Z32" s="774"/>
      <c r="AA32" s="774"/>
    </row>
    <row r="33" spans="1:27" s="890" customFormat="1" ht="16.5" customHeight="1" x14ac:dyDescent="0.3">
      <c r="A33" s="1046"/>
      <c r="B33" s="826">
        <v>17</v>
      </c>
      <c r="C33" s="1047">
        <v>41950</v>
      </c>
      <c r="D33" s="779" t="s">
        <v>371</v>
      </c>
      <c r="E33" s="779" t="s">
        <v>2055</v>
      </c>
      <c r="F33" s="234" t="s">
        <v>1601</v>
      </c>
      <c r="G33" s="779"/>
      <c r="H33" s="234">
        <v>1</v>
      </c>
      <c r="I33" s="555" t="s">
        <v>1659</v>
      </c>
      <c r="J33" s="305" t="s">
        <v>1660</v>
      </c>
      <c r="K33" s="234"/>
      <c r="L33" s="234" t="s">
        <v>497</v>
      </c>
      <c r="M33" s="234" t="s">
        <v>497</v>
      </c>
      <c r="N33" s="555" t="s">
        <v>1620</v>
      </c>
      <c r="O33" s="234"/>
      <c r="P33" s="832">
        <v>250000</v>
      </c>
      <c r="Q33" s="238">
        <v>5</v>
      </c>
      <c r="R33" s="836">
        <v>0</v>
      </c>
      <c r="S33" s="836">
        <f t="shared" ref="S33:S42" si="3">IF(Q33=0,"N/A",+R33/12)</f>
        <v>0</v>
      </c>
      <c r="T33" s="835">
        <f t="shared" si="2"/>
        <v>8</v>
      </c>
      <c r="U33" s="308">
        <v>1</v>
      </c>
      <c r="V33" s="834">
        <v>250000</v>
      </c>
      <c r="W33" s="166">
        <f t="shared" si="1"/>
        <v>0</v>
      </c>
      <c r="X33" s="833">
        <v>613</v>
      </c>
      <c r="Y33" s="774"/>
      <c r="Z33" s="774"/>
      <c r="AA33" s="774"/>
    </row>
    <row r="34" spans="1:27" s="890" customFormat="1" ht="16.5" customHeight="1" x14ac:dyDescent="0.3">
      <c r="A34" s="1046"/>
      <c r="B34" s="826">
        <v>18</v>
      </c>
      <c r="C34" s="1047">
        <v>41950</v>
      </c>
      <c r="D34" s="779" t="s">
        <v>371</v>
      </c>
      <c r="E34" s="779" t="s">
        <v>2055</v>
      </c>
      <c r="F34" s="234" t="s">
        <v>1601</v>
      </c>
      <c r="G34" s="779"/>
      <c r="H34" s="234">
        <v>1</v>
      </c>
      <c r="I34" s="555" t="s">
        <v>1661</v>
      </c>
      <c r="J34" s="305" t="s">
        <v>1660</v>
      </c>
      <c r="K34" s="234"/>
      <c r="L34" s="234" t="s">
        <v>497</v>
      </c>
      <c r="M34" s="234" t="s">
        <v>497</v>
      </c>
      <c r="N34" s="555" t="s">
        <v>1620</v>
      </c>
      <c r="O34" s="234"/>
      <c r="P34" s="832">
        <v>250000</v>
      </c>
      <c r="Q34" s="238">
        <v>5</v>
      </c>
      <c r="R34" s="836">
        <v>0</v>
      </c>
      <c r="S34" s="836">
        <f t="shared" si="3"/>
        <v>0</v>
      </c>
      <c r="T34" s="835">
        <f t="shared" si="2"/>
        <v>8</v>
      </c>
      <c r="U34" s="308">
        <v>1</v>
      </c>
      <c r="V34" s="834">
        <v>250000</v>
      </c>
      <c r="W34" s="166">
        <f t="shared" si="1"/>
        <v>0</v>
      </c>
      <c r="X34" s="833">
        <v>613</v>
      </c>
      <c r="Y34" s="774"/>
      <c r="Z34" s="774"/>
      <c r="AA34" s="774"/>
    </row>
    <row r="35" spans="1:27" s="890" customFormat="1" ht="16.5" customHeight="1" x14ac:dyDescent="0.3">
      <c r="A35" s="936"/>
      <c r="B35" s="826">
        <v>19</v>
      </c>
      <c r="C35" s="1047">
        <v>42418</v>
      </c>
      <c r="D35" s="779" t="s">
        <v>371</v>
      </c>
      <c r="E35" s="779" t="s">
        <v>2055</v>
      </c>
      <c r="F35" s="234" t="s">
        <v>1615</v>
      </c>
      <c r="G35" s="779"/>
      <c r="H35" s="234">
        <v>1</v>
      </c>
      <c r="I35" s="555" t="s">
        <v>1662</v>
      </c>
      <c r="J35" s="305" t="s">
        <v>1663</v>
      </c>
      <c r="K35" s="234" t="s">
        <v>1664</v>
      </c>
      <c r="L35" s="234" t="s">
        <v>1665</v>
      </c>
      <c r="M35" s="234" t="s">
        <v>1666</v>
      </c>
      <c r="N35" s="555"/>
      <c r="O35" s="234">
        <v>2014</v>
      </c>
      <c r="P35" s="832">
        <v>1150000</v>
      </c>
      <c r="Q35" s="238">
        <v>5</v>
      </c>
      <c r="R35" s="1231">
        <v>0</v>
      </c>
      <c r="S35" s="1231">
        <v>0</v>
      </c>
      <c r="T35" s="835">
        <f t="shared" si="2"/>
        <v>7</v>
      </c>
      <c r="U35" s="308">
        <v>10</v>
      </c>
      <c r="V35" s="1231">
        <v>1150000</v>
      </c>
      <c r="W35" s="166">
        <f t="shared" si="1"/>
        <v>0</v>
      </c>
      <c r="X35" s="833">
        <v>613</v>
      </c>
      <c r="Y35" s="774"/>
      <c r="Z35" s="774"/>
      <c r="AA35" s="774"/>
    </row>
    <row r="36" spans="1:27" s="890" customFormat="1" ht="28.5" customHeight="1" x14ac:dyDescent="0.3">
      <c r="A36" s="774"/>
      <c r="B36" s="826">
        <v>20</v>
      </c>
      <c r="C36" s="1047">
        <v>42605</v>
      </c>
      <c r="D36" s="779" t="s">
        <v>371</v>
      </c>
      <c r="E36" s="779" t="s">
        <v>2055</v>
      </c>
      <c r="F36" s="335" t="s">
        <v>1615</v>
      </c>
      <c r="G36" s="691" t="s">
        <v>1764</v>
      </c>
      <c r="H36" s="335">
        <v>1</v>
      </c>
      <c r="I36" s="682" t="s">
        <v>1766</v>
      </c>
      <c r="J36" s="692" t="s">
        <v>1765</v>
      </c>
      <c r="K36" s="335" t="s">
        <v>1667</v>
      </c>
      <c r="L36" s="335" t="s">
        <v>1668</v>
      </c>
      <c r="M36" s="335" t="s">
        <v>1669</v>
      </c>
      <c r="N36" s="335" t="s">
        <v>1620</v>
      </c>
      <c r="O36" s="335">
        <v>2015</v>
      </c>
      <c r="P36" s="338">
        <v>506639</v>
      </c>
      <c r="Q36" s="335">
        <v>5</v>
      </c>
      <c r="R36" s="338">
        <v>0</v>
      </c>
      <c r="S36" s="338">
        <f t="shared" si="3"/>
        <v>0</v>
      </c>
      <c r="T36" s="835">
        <f t="shared" si="2"/>
        <v>6</v>
      </c>
      <c r="U36" s="308">
        <v>4</v>
      </c>
      <c r="V36" s="338">
        <v>506639</v>
      </c>
      <c r="W36" s="166">
        <f t="shared" si="1"/>
        <v>0</v>
      </c>
      <c r="X36" s="833">
        <v>613</v>
      </c>
      <c r="Y36" s="774"/>
      <c r="Z36" s="774"/>
      <c r="AA36" s="774"/>
    </row>
    <row r="37" spans="1:27" s="890" customFormat="1" ht="30" customHeight="1" x14ac:dyDescent="0.3">
      <c r="A37" s="774"/>
      <c r="B37" s="826">
        <v>21</v>
      </c>
      <c r="C37" s="1047">
        <v>42671</v>
      </c>
      <c r="D37" s="779" t="s">
        <v>371</v>
      </c>
      <c r="E37" s="779" t="s">
        <v>2055</v>
      </c>
      <c r="F37" s="234" t="s">
        <v>1601</v>
      </c>
      <c r="G37" s="779" t="s">
        <v>1768</v>
      </c>
      <c r="H37" s="234">
        <v>1</v>
      </c>
      <c r="I37" s="1238" t="s">
        <v>2030</v>
      </c>
      <c r="J37" s="305" t="s">
        <v>1670</v>
      </c>
      <c r="K37" s="234" t="s">
        <v>1767</v>
      </c>
      <c r="L37" s="234" t="s">
        <v>1749</v>
      </c>
      <c r="M37" s="234"/>
      <c r="N37" s="555" t="s">
        <v>1671</v>
      </c>
      <c r="O37" s="234">
        <v>2016</v>
      </c>
      <c r="P37" s="832">
        <v>3950000</v>
      </c>
      <c r="Q37" s="238">
        <v>5</v>
      </c>
      <c r="R37" s="1231">
        <v>0</v>
      </c>
      <c r="S37" s="1231">
        <v>0</v>
      </c>
      <c r="T37" s="835">
        <f t="shared" si="2"/>
        <v>6</v>
      </c>
      <c r="U37" s="308">
        <v>2</v>
      </c>
      <c r="V37" s="1231">
        <v>3950000</v>
      </c>
      <c r="W37" s="166">
        <f>IF(Q37=0,"N/A",+P37-V37)</f>
        <v>0</v>
      </c>
      <c r="X37" s="833">
        <v>613</v>
      </c>
      <c r="Y37" s="774"/>
      <c r="Z37" s="774"/>
      <c r="AA37" s="774"/>
    </row>
    <row r="38" spans="1:27" s="890" customFormat="1" ht="16.5" customHeight="1" x14ac:dyDescent="0.3">
      <c r="A38" s="1232"/>
      <c r="B38" s="826">
        <v>22</v>
      </c>
      <c r="C38" s="1047">
        <v>42978</v>
      </c>
      <c r="D38" s="779" t="s">
        <v>371</v>
      </c>
      <c r="E38" s="779" t="s">
        <v>2055</v>
      </c>
      <c r="F38" s="335" t="s">
        <v>1601</v>
      </c>
      <c r="G38" s="691" t="s">
        <v>1788</v>
      </c>
      <c r="H38" s="335">
        <v>1</v>
      </c>
      <c r="I38" s="682" t="s">
        <v>1672</v>
      </c>
      <c r="J38" s="692" t="s">
        <v>1673</v>
      </c>
      <c r="K38" s="335" t="s">
        <v>1674</v>
      </c>
      <c r="L38" s="335" t="s">
        <v>497</v>
      </c>
      <c r="M38" s="335" t="s">
        <v>497</v>
      </c>
      <c r="N38" s="335" t="s">
        <v>1787</v>
      </c>
      <c r="O38" s="335">
        <v>2016</v>
      </c>
      <c r="P38" s="338">
        <v>740900</v>
      </c>
      <c r="Q38" s="335">
        <v>5</v>
      </c>
      <c r="R38" s="338">
        <f t="shared" ref="R38:R42" si="4">IF(Q38=0,"N/A",+P38/Q38)</f>
        <v>148180</v>
      </c>
      <c r="S38" s="338">
        <v>0</v>
      </c>
      <c r="T38" s="835">
        <f t="shared" si="2"/>
        <v>5</v>
      </c>
      <c r="U38" s="308">
        <v>4</v>
      </c>
      <c r="V38" s="338">
        <f t="shared" ref="V38:V42" si="5">IF(Q38=0,"N/A",+R38*T38+S38*U38)</f>
        <v>740900</v>
      </c>
      <c r="W38" s="166">
        <f t="shared" si="1"/>
        <v>0</v>
      </c>
      <c r="X38" s="833">
        <v>613</v>
      </c>
      <c r="Y38" s="774"/>
      <c r="Z38" s="774"/>
      <c r="AA38" s="774"/>
    </row>
    <row r="39" spans="1:27" s="890" customFormat="1" ht="16.5" customHeight="1" x14ac:dyDescent="0.3">
      <c r="A39" s="936"/>
      <c r="B39" s="826">
        <v>23</v>
      </c>
      <c r="C39" s="1047">
        <v>43019</v>
      </c>
      <c r="D39" s="779" t="s">
        <v>371</v>
      </c>
      <c r="E39" s="779" t="s">
        <v>2055</v>
      </c>
      <c r="F39" s="335" t="s">
        <v>1615</v>
      </c>
      <c r="G39" s="691"/>
      <c r="H39" s="335">
        <v>1</v>
      </c>
      <c r="I39" s="682" t="s">
        <v>1675</v>
      </c>
      <c r="J39" s="692" t="s">
        <v>1676</v>
      </c>
      <c r="K39" s="335" t="s">
        <v>1677</v>
      </c>
      <c r="L39" s="335" t="s">
        <v>1678</v>
      </c>
      <c r="M39" s="335" t="s">
        <v>1679</v>
      </c>
      <c r="N39" s="335" t="s">
        <v>1629</v>
      </c>
      <c r="O39" s="335">
        <v>2018</v>
      </c>
      <c r="P39" s="1233">
        <v>52000</v>
      </c>
      <c r="Q39" s="967">
        <v>5</v>
      </c>
      <c r="R39" s="1233">
        <f t="shared" si="4"/>
        <v>10400</v>
      </c>
      <c r="S39" s="1233">
        <v>0</v>
      </c>
      <c r="T39" s="835">
        <f t="shared" si="2"/>
        <v>5</v>
      </c>
      <c r="U39" s="308">
        <v>2</v>
      </c>
      <c r="V39" s="1233">
        <f t="shared" si="5"/>
        <v>52000</v>
      </c>
      <c r="W39" s="166">
        <f t="shared" si="1"/>
        <v>0</v>
      </c>
      <c r="X39" s="833">
        <v>613</v>
      </c>
      <c r="Y39" s="774"/>
      <c r="Z39" s="774"/>
      <c r="AA39" s="774"/>
    </row>
    <row r="40" spans="1:27" s="890" customFormat="1" ht="25.5" customHeight="1" x14ac:dyDescent="0.3">
      <c r="A40" s="938"/>
      <c r="B40" s="826">
        <v>24</v>
      </c>
      <c r="C40" s="1047">
        <v>43200</v>
      </c>
      <c r="D40" s="779" t="s">
        <v>371</v>
      </c>
      <c r="E40" s="779" t="s">
        <v>2055</v>
      </c>
      <c r="F40" s="335" t="s">
        <v>1615</v>
      </c>
      <c r="G40" s="691" t="s">
        <v>1774</v>
      </c>
      <c r="H40" s="335">
        <v>1</v>
      </c>
      <c r="I40" s="682" t="s">
        <v>1680</v>
      </c>
      <c r="J40" s="337" t="s">
        <v>2031</v>
      </c>
      <c r="K40" s="335" t="s">
        <v>2032</v>
      </c>
      <c r="L40" s="335" t="s">
        <v>1681</v>
      </c>
      <c r="M40" s="335" t="s">
        <v>1745</v>
      </c>
      <c r="N40" s="335" t="s">
        <v>1629</v>
      </c>
      <c r="O40" s="335">
        <v>2018</v>
      </c>
      <c r="P40" s="338">
        <v>140662.51</v>
      </c>
      <c r="Q40" s="335">
        <v>5</v>
      </c>
      <c r="R40" s="338">
        <f t="shared" si="4"/>
        <v>28132.502</v>
      </c>
      <c r="S40" s="338">
        <f t="shared" si="3"/>
        <v>2344.3751666666667</v>
      </c>
      <c r="T40" s="835">
        <f t="shared" si="2"/>
        <v>5</v>
      </c>
      <c r="U40" s="308">
        <v>0</v>
      </c>
      <c r="V40" s="338">
        <f t="shared" si="5"/>
        <v>140662.51</v>
      </c>
      <c r="W40" s="1233">
        <f t="shared" si="1"/>
        <v>0</v>
      </c>
      <c r="X40" s="833">
        <v>613</v>
      </c>
      <c r="Y40" s="774" t="s">
        <v>1682</v>
      </c>
      <c r="Z40" s="837">
        <v>43234</v>
      </c>
      <c r="AA40" s="774">
        <v>95</v>
      </c>
    </row>
    <row r="41" spans="1:27" s="890" customFormat="1" ht="16.5" customHeight="1" x14ac:dyDescent="0.3">
      <c r="A41" s="938"/>
      <c r="B41" s="826">
        <v>25</v>
      </c>
      <c r="C41" s="1047">
        <v>43332</v>
      </c>
      <c r="D41" s="779" t="s">
        <v>371</v>
      </c>
      <c r="E41" s="779" t="s">
        <v>2055</v>
      </c>
      <c r="F41" s="335" t="s">
        <v>1615</v>
      </c>
      <c r="G41" s="691" t="s">
        <v>1772</v>
      </c>
      <c r="H41" s="335">
        <v>1</v>
      </c>
      <c r="I41" s="1234" t="s">
        <v>1683</v>
      </c>
      <c r="J41" s="337" t="s">
        <v>1773</v>
      </c>
      <c r="K41" s="335" t="s">
        <v>2026</v>
      </c>
      <c r="L41" s="335" t="s">
        <v>1684</v>
      </c>
      <c r="M41" s="335" t="s">
        <v>1685</v>
      </c>
      <c r="N41" s="335" t="s">
        <v>1620</v>
      </c>
      <c r="O41" s="335">
        <v>2019</v>
      </c>
      <c r="P41" s="1233">
        <v>2074427.5</v>
      </c>
      <c r="Q41" s="335">
        <v>5</v>
      </c>
      <c r="R41" s="1233">
        <f t="shared" si="4"/>
        <v>414885.5</v>
      </c>
      <c r="S41" s="1233">
        <f t="shared" si="3"/>
        <v>34573.791666666664</v>
      </c>
      <c r="T41" s="835">
        <f t="shared" si="2"/>
        <v>4</v>
      </c>
      <c r="U41" s="308">
        <v>7</v>
      </c>
      <c r="V41" s="1233">
        <f t="shared" si="5"/>
        <v>1901558.5416666667</v>
      </c>
      <c r="W41" s="1233">
        <f t="shared" si="1"/>
        <v>172868.95833333326</v>
      </c>
      <c r="X41" s="833">
        <v>613</v>
      </c>
      <c r="Y41" s="774" t="s">
        <v>1686</v>
      </c>
      <c r="Z41" s="837">
        <v>43361</v>
      </c>
      <c r="AA41" s="774">
        <v>95</v>
      </c>
    </row>
    <row r="42" spans="1:27" s="890" customFormat="1" ht="15.75" customHeight="1" x14ac:dyDescent="0.3">
      <c r="A42" s="938"/>
      <c r="B42" s="826">
        <v>26</v>
      </c>
      <c r="C42" s="1047">
        <v>43792</v>
      </c>
      <c r="D42" s="779" t="s">
        <v>371</v>
      </c>
      <c r="E42" s="779" t="s">
        <v>2055</v>
      </c>
      <c r="F42" s="335" t="s">
        <v>1615</v>
      </c>
      <c r="G42" s="691" t="s">
        <v>1783</v>
      </c>
      <c r="H42" s="335">
        <v>1</v>
      </c>
      <c r="I42" s="1234" t="s">
        <v>1625</v>
      </c>
      <c r="J42" s="337" t="s">
        <v>1785</v>
      </c>
      <c r="K42" s="335" t="s">
        <v>1687</v>
      </c>
      <c r="L42" s="335" t="s">
        <v>1647</v>
      </c>
      <c r="M42" s="335" t="s">
        <v>1746</v>
      </c>
      <c r="N42" s="335" t="s">
        <v>1786</v>
      </c>
      <c r="O42" s="335">
        <v>2019</v>
      </c>
      <c r="P42" s="338">
        <v>2322000</v>
      </c>
      <c r="Q42" s="335">
        <v>5</v>
      </c>
      <c r="R42" s="338">
        <f t="shared" si="4"/>
        <v>464400</v>
      </c>
      <c r="S42" s="338">
        <f t="shared" si="3"/>
        <v>38700</v>
      </c>
      <c r="T42" s="835">
        <f t="shared" si="2"/>
        <v>3</v>
      </c>
      <c r="U42" s="308">
        <v>4</v>
      </c>
      <c r="V42" s="1235">
        <f t="shared" si="5"/>
        <v>1548000</v>
      </c>
      <c r="W42" s="1236">
        <f t="shared" si="1"/>
        <v>774000</v>
      </c>
      <c r="X42" s="1237">
        <v>613</v>
      </c>
      <c r="Y42" s="774" t="s">
        <v>1688</v>
      </c>
      <c r="Z42" s="837">
        <v>43819</v>
      </c>
      <c r="AA42" s="774">
        <v>100</v>
      </c>
    </row>
    <row r="43" spans="1:27" ht="15.75" customHeight="1" x14ac:dyDescent="0.2">
      <c r="A43" s="1"/>
      <c r="B43" s="168"/>
      <c r="C43" s="168"/>
      <c r="D43" s="168"/>
      <c r="E43" s="168"/>
      <c r="F43" s="168"/>
      <c r="G43" s="168"/>
      <c r="H43" s="168"/>
      <c r="I43" s="168"/>
      <c r="J43" s="168"/>
      <c r="K43" s="168"/>
      <c r="L43" s="168"/>
      <c r="M43" s="168"/>
      <c r="N43" s="168"/>
      <c r="O43" s="168"/>
      <c r="P43" s="1106">
        <f>SUM(P17:P42)</f>
        <v>15589424.57</v>
      </c>
      <c r="Q43" s="1107"/>
      <c r="R43" s="1106">
        <f>SUM(R17:R42)</f>
        <v>1166298.0019999999</v>
      </c>
      <c r="S43" s="1106">
        <f>SUM(S17:S42)</f>
        <v>79715.389055555555</v>
      </c>
      <c r="T43" s="1107"/>
      <c r="U43" s="1107"/>
      <c r="V43" s="1106">
        <f>SUM(V17:V42)</f>
        <v>14642555.611666666</v>
      </c>
      <c r="W43" s="1744">
        <f>SUM(W17:W42)</f>
        <v>946868.95833333326</v>
      </c>
      <c r="X43" s="839"/>
      <c r="Y43" s="774"/>
      <c r="Z43" s="774"/>
      <c r="AA43" s="774"/>
    </row>
    <row r="44" spans="1:27" ht="15" hidden="1" customHeight="1" x14ac:dyDescent="0.2">
      <c r="A44" s="1"/>
      <c r="B44" s="4"/>
      <c r="C44" s="4"/>
      <c r="D44" s="4"/>
      <c r="E44" s="4"/>
      <c r="F44" s="2"/>
      <c r="G44" s="2"/>
      <c r="H44" s="112"/>
      <c r="I44" s="2"/>
      <c r="J44" s="112"/>
      <c r="K44" s="4"/>
      <c r="L44" s="4"/>
      <c r="M44" s="4"/>
      <c r="N44" s="4"/>
      <c r="O44" s="4"/>
      <c r="P44" s="4"/>
      <c r="Q44" s="4"/>
      <c r="R44" s="4"/>
      <c r="S44" s="4"/>
      <c r="T44" s="4"/>
      <c r="U44" s="4"/>
      <c r="V44" s="4"/>
      <c r="W44" s="4"/>
      <c r="X44" s="4"/>
      <c r="Y44" s="1"/>
      <c r="Z44" s="1"/>
      <c r="AA44" s="1"/>
    </row>
    <row r="45" spans="1:27" ht="32.25" customHeight="1" x14ac:dyDescent="0.2">
      <c r="A45" s="1"/>
      <c r="B45" s="4"/>
      <c r="C45" s="4"/>
      <c r="D45" s="4"/>
      <c r="E45" s="4"/>
      <c r="F45" s="2"/>
      <c r="G45" s="49" t="s">
        <v>90</v>
      </c>
      <c r="H45" s="50" t="s">
        <v>91</v>
      </c>
      <c r="I45" s="50" t="s">
        <v>92</v>
      </c>
      <c r="J45" s="49" t="s">
        <v>93</v>
      </c>
      <c r="K45" s="51" t="s">
        <v>94</v>
      </c>
      <c r="L45" s="51" t="s">
        <v>95</v>
      </c>
      <c r="M45" s="4"/>
      <c r="N45" s="4"/>
      <c r="O45" s="4"/>
      <c r="P45" s="4"/>
      <c r="Q45" s="4"/>
      <c r="R45" s="4"/>
      <c r="S45" s="4"/>
      <c r="T45" s="4"/>
      <c r="U45" s="4"/>
      <c r="V45" s="4"/>
      <c r="W45" s="4"/>
      <c r="X45" s="4"/>
      <c r="Y45" s="1"/>
      <c r="Z45" s="1"/>
      <c r="AA45" s="1"/>
    </row>
    <row r="46" spans="1:27" ht="13.5" customHeight="1" x14ac:dyDescent="0.2">
      <c r="A46" s="1"/>
      <c r="B46" s="4"/>
      <c r="C46" s="4"/>
      <c r="D46" s="4"/>
      <c r="E46" s="4"/>
      <c r="F46" s="2"/>
      <c r="G46" s="153">
        <v>611</v>
      </c>
      <c r="H46" s="141" t="s">
        <v>96</v>
      </c>
      <c r="I46" s="55">
        <f t="shared" ref="I46:I55" si="6">+SUMIF($X$1:$X$590,G46,$P$1:$P$590)</f>
        <v>0</v>
      </c>
      <c r="J46" s="55">
        <f t="shared" ref="J46:J55" si="7">+SUMIF($X$1:$X$590,G46,$V$1:$V$590)</f>
        <v>0</v>
      </c>
      <c r="K46" s="55">
        <f t="shared" ref="K46:K55" si="8">+SUMIF($X$1:$X$590,G46,$S$1:$S$590)</f>
        <v>0</v>
      </c>
      <c r="L46" s="56">
        <f t="shared" ref="L46:L55" si="9">+I46-J46</f>
        <v>0</v>
      </c>
      <c r="M46" s="4"/>
      <c r="N46" s="4"/>
      <c r="O46" s="4"/>
      <c r="P46" s="4"/>
      <c r="Q46" s="4"/>
      <c r="R46" s="4"/>
      <c r="S46" s="4"/>
      <c r="T46" s="4"/>
      <c r="U46" s="4"/>
      <c r="V46" s="4"/>
      <c r="W46" s="4"/>
      <c r="X46" s="4"/>
      <c r="Y46" s="1"/>
      <c r="Z46" s="1"/>
      <c r="AA46" s="1"/>
    </row>
    <row r="47" spans="1:27" ht="16.5" customHeight="1" x14ac:dyDescent="0.2">
      <c r="A47" s="1"/>
      <c r="B47" s="4"/>
      <c r="C47" s="4"/>
      <c r="D47" s="4"/>
      <c r="E47" s="4"/>
      <c r="F47" s="2"/>
      <c r="G47" s="153">
        <v>612</v>
      </c>
      <c r="H47" s="141" t="s">
        <v>97</v>
      </c>
      <c r="I47" s="55">
        <f t="shared" si="6"/>
        <v>0</v>
      </c>
      <c r="J47" s="55">
        <f t="shared" si="7"/>
        <v>0</v>
      </c>
      <c r="K47" s="55">
        <f t="shared" si="8"/>
        <v>0</v>
      </c>
      <c r="L47" s="56">
        <f t="shared" si="9"/>
        <v>0</v>
      </c>
      <c r="M47" s="4"/>
      <c r="N47" s="4"/>
      <c r="O47" s="4"/>
      <c r="P47" s="4"/>
      <c r="Q47" s="4"/>
      <c r="R47" s="4"/>
      <c r="S47" s="4"/>
      <c r="T47" s="4"/>
      <c r="U47" s="4"/>
      <c r="V47" s="4"/>
      <c r="W47" s="4"/>
      <c r="X47" s="4"/>
      <c r="Y47" s="1"/>
      <c r="Z47" s="1"/>
      <c r="AA47" s="1"/>
    </row>
    <row r="48" spans="1:27" ht="17.25" customHeight="1" x14ac:dyDescent="0.2">
      <c r="A48" s="1"/>
      <c r="B48" s="4"/>
      <c r="C48" s="4"/>
      <c r="D48" s="4"/>
      <c r="E48" s="4"/>
      <c r="F48" s="2"/>
      <c r="G48" s="153">
        <v>613</v>
      </c>
      <c r="H48" s="141" t="s">
        <v>98</v>
      </c>
      <c r="I48" s="55">
        <f t="shared" si="6"/>
        <v>15589424.57</v>
      </c>
      <c r="J48" s="55">
        <f t="shared" si="7"/>
        <v>14642555.611666666</v>
      </c>
      <c r="K48" s="55">
        <f t="shared" si="8"/>
        <v>79715.389055555555</v>
      </c>
      <c r="L48" s="56">
        <f t="shared" si="9"/>
        <v>946868.95833333395</v>
      </c>
      <c r="M48" s="4"/>
      <c r="N48" s="4"/>
      <c r="O48" s="4"/>
      <c r="P48" s="4"/>
      <c r="Q48" s="4"/>
      <c r="R48" s="4"/>
      <c r="S48" s="4"/>
      <c r="T48" s="4"/>
      <c r="U48" s="4"/>
      <c r="V48" s="4"/>
      <c r="W48" s="4"/>
      <c r="X48" s="4"/>
      <c r="Y48" s="1"/>
      <c r="Z48" s="1"/>
      <c r="AA48" s="1"/>
    </row>
    <row r="49" spans="1:27" ht="13.5" customHeight="1" x14ac:dyDescent="0.2">
      <c r="A49" s="1"/>
      <c r="B49" s="4"/>
      <c r="C49" s="4"/>
      <c r="D49" s="4"/>
      <c r="E49" s="4"/>
      <c r="F49" s="2"/>
      <c r="G49" s="153">
        <v>614</v>
      </c>
      <c r="H49" s="141" t="s">
        <v>99</v>
      </c>
      <c r="I49" s="55">
        <f t="shared" si="6"/>
        <v>0</v>
      </c>
      <c r="J49" s="55">
        <f t="shared" si="7"/>
        <v>0</v>
      </c>
      <c r="K49" s="55">
        <f t="shared" si="8"/>
        <v>0</v>
      </c>
      <c r="L49" s="56">
        <f t="shared" si="9"/>
        <v>0</v>
      </c>
      <c r="M49" s="4"/>
      <c r="N49" s="4"/>
      <c r="O49" s="4"/>
      <c r="P49" s="4" t="s">
        <v>1790</v>
      </c>
      <c r="Q49" s="4"/>
      <c r="R49" s="4"/>
      <c r="S49" s="4"/>
      <c r="T49" s="4"/>
      <c r="U49" s="4"/>
      <c r="V49" s="4"/>
      <c r="W49" s="4"/>
      <c r="X49" s="4"/>
      <c r="Y49" s="1"/>
      <c r="Z49" s="1"/>
      <c r="AA49" s="1"/>
    </row>
    <row r="50" spans="1:27" ht="14.25" customHeight="1" x14ac:dyDescent="0.2">
      <c r="A50" s="1"/>
      <c r="B50" s="4"/>
      <c r="C50" s="4"/>
      <c r="D50" s="4"/>
      <c r="E50" s="4"/>
      <c r="F50" s="2"/>
      <c r="G50" s="153">
        <v>615</v>
      </c>
      <c r="H50" s="141" t="s">
        <v>100</v>
      </c>
      <c r="I50" s="55">
        <f t="shared" si="6"/>
        <v>0</v>
      </c>
      <c r="J50" s="55">
        <f t="shared" si="7"/>
        <v>0</v>
      </c>
      <c r="K50" s="55">
        <f t="shared" si="8"/>
        <v>0</v>
      </c>
      <c r="L50" s="56">
        <f t="shared" si="9"/>
        <v>0</v>
      </c>
      <c r="M50" s="4"/>
      <c r="N50" s="4"/>
      <c r="O50" s="4"/>
      <c r="P50" s="4"/>
      <c r="Q50" s="4"/>
      <c r="R50" s="4"/>
      <c r="S50" s="4"/>
      <c r="T50" s="4"/>
      <c r="U50" s="4"/>
      <c r="V50" s="4"/>
      <c r="W50" s="4"/>
      <c r="X50" s="4"/>
      <c r="Y50" s="1"/>
      <c r="Z50" s="1"/>
      <c r="AA50" s="1"/>
    </row>
    <row r="51" spans="1:27" ht="15" customHeight="1" x14ac:dyDescent="0.2">
      <c r="A51" s="1"/>
      <c r="B51" s="4"/>
      <c r="C51" s="4"/>
      <c r="D51" s="4"/>
      <c r="E51" s="4"/>
      <c r="F51" s="2"/>
      <c r="G51" s="153">
        <v>616</v>
      </c>
      <c r="H51" s="141" t="s">
        <v>101</v>
      </c>
      <c r="I51" s="55">
        <f t="shared" si="6"/>
        <v>0</v>
      </c>
      <c r="J51" s="55">
        <f t="shared" si="7"/>
        <v>0</v>
      </c>
      <c r="K51" s="55">
        <f t="shared" si="8"/>
        <v>0</v>
      </c>
      <c r="L51" s="56">
        <f t="shared" si="9"/>
        <v>0</v>
      </c>
      <c r="M51" s="4"/>
      <c r="N51" s="4"/>
      <c r="O51" s="4"/>
      <c r="P51" s="4"/>
      <c r="Q51" s="4"/>
      <c r="R51" s="4"/>
      <c r="S51" s="4"/>
      <c r="T51" s="4"/>
      <c r="U51" s="4"/>
      <c r="V51" s="4"/>
      <c r="W51" s="4"/>
      <c r="X51" s="4"/>
      <c r="Y51" s="1"/>
      <c r="Z51" s="1"/>
      <c r="AA51" s="1"/>
    </row>
    <row r="52" spans="1:27" ht="17.25" customHeight="1" x14ac:dyDescent="0.2">
      <c r="A52" s="1"/>
      <c r="B52" s="4"/>
      <c r="C52" s="4"/>
      <c r="D52" s="4"/>
      <c r="E52" s="4"/>
      <c r="F52" s="2"/>
      <c r="G52" s="153">
        <v>617</v>
      </c>
      <c r="H52" s="141" t="s">
        <v>102</v>
      </c>
      <c r="I52" s="55">
        <f t="shared" si="6"/>
        <v>0</v>
      </c>
      <c r="J52" s="55">
        <f t="shared" si="7"/>
        <v>0</v>
      </c>
      <c r="K52" s="55">
        <f t="shared" si="8"/>
        <v>0</v>
      </c>
      <c r="L52" s="56">
        <f t="shared" si="9"/>
        <v>0</v>
      </c>
      <c r="M52" s="4"/>
      <c r="N52" s="4"/>
      <c r="O52" s="4"/>
      <c r="P52" s="4"/>
      <c r="Q52" s="4"/>
      <c r="R52" s="4"/>
      <c r="S52" s="4"/>
      <c r="T52" s="4"/>
      <c r="U52" s="4"/>
      <c r="V52" s="4"/>
      <c r="W52" s="4"/>
      <c r="X52" s="4"/>
      <c r="Y52" s="1"/>
      <c r="Z52" s="1"/>
      <c r="AA52" s="1"/>
    </row>
    <row r="53" spans="1:27" ht="15" customHeight="1" x14ac:dyDescent="0.2">
      <c r="A53" s="1"/>
      <c r="B53" s="4"/>
      <c r="C53" s="4"/>
      <c r="D53" s="4"/>
      <c r="E53" s="4"/>
      <c r="F53" s="2"/>
      <c r="G53" s="153">
        <v>618</v>
      </c>
      <c r="H53" s="722" t="s">
        <v>103</v>
      </c>
      <c r="I53" s="55">
        <f t="shared" si="6"/>
        <v>0</v>
      </c>
      <c r="J53" s="55">
        <f t="shared" si="7"/>
        <v>0</v>
      </c>
      <c r="K53" s="55">
        <f t="shared" si="8"/>
        <v>0</v>
      </c>
      <c r="L53" s="56">
        <f t="shared" si="9"/>
        <v>0</v>
      </c>
      <c r="M53" s="4"/>
      <c r="N53" s="4"/>
      <c r="O53" s="4"/>
      <c r="P53" s="4"/>
      <c r="Q53" s="4"/>
      <c r="R53" s="4"/>
      <c r="S53" s="4"/>
      <c r="T53" s="4"/>
      <c r="U53" s="4"/>
      <c r="V53" s="4"/>
      <c r="W53" s="4"/>
      <c r="X53" s="4"/>
      <c r="Y53" s="1"/>
      <c r="Z53" s="1"/>
      <c r="AA53" s="1"/>
    </row>
    <row r="54" spans="1:27" ht="15" customHeight="1" x14ac:dyDescent="0.2">
      <c r="A54" s="1"/>
      <c r="B54" s="4"/>
      <c r="C54" s="4"/>
      <c r="D54" s="4"/>
      <c r="E54" s="4"/>
      <c r="F54" s="2"/>
      <c r="G54" s="153">
        <v>619</v>
      </c>
      <c r="H54" s="141" t="s">
        <v>104</v>
      </c>
      <c r="I54" s="55">
        <f t="shared" si="6"/>
        <v>0</v>
      </c>
      <c r="J54" s="55">
        <f t="shared" si="7"/>
        <v>0</v>
      </c>
      <c r="K54" s="55">
        <f t="shared" si="8"/>
        <v>0</v>
      </c>
      <c r="L54" s="56">
        <f t="shared" si="9"/>
        <v>0</v>
      </c>
      <c r="M54" s="4"/>
      <c r="N54" s="4"/>
      <c r="O54" s="4"/>
      <c r="P54" s="4"/>
      <c r="Q54" s="4"/>
      <c r="R54" s="4"/>
      <c r="S54" s="4"/>
      <c r="T54" s="4"/>
      <c r="U54" s="4"/>
      <c r="V54" s="4"/>
      <c r="W54" s="4"/>
      <c r="X54" s="4"/>
      <c r="Y54" s="1"/>
      <c r="Z54" s="1"/>
      <c r="AA54" s="1"/>
    </row>
    <row r="55" spans="1:27" ht="17.25" customHeight="1" x14ac:dyDescent="0.2">
      <c r="A55" s="1"/>
      <c r="B55" s="4"/>
      <c r="C55" s="4"/>
      <c r="D55" s="4"/>
      <c r="E55" s="4"/>
      <c r="F55" s="2"/>
      <c r="G55" s="153">
        <v>694</v>
      </c>
      <c r="H55" s="141" t="s">
        <v>105</v>
      </c>
      <c r="I55" s="55">
        <f t="shared" si="6"/>
        <v>0</v>
      </c>
      <c r="J55" s="55">
        <f t="shared" si="7"/>
        <v>0</v>
      </c>
      <c r="K55" s="55">
        <f t="shared" si="8"/>
        <v>0</v>
      </c>
      <c r="L55" s="56">
        <f t="shared" si="9"/>
        <v>0</v>
      </c>
      <c r="M55" s="4"/>
      <c r="N55" s="4"/>
      <c r="O55" s="4"/>
      <c r="P55" s="4"/>
      <c r="Q55" s="4"/>
      <c r="R55" s="4"/>
      <c r="S55" s="4"/>
      <c r="T55" s="4"/>
      <c r="U55" s="4"/>
      <c r="V55" s="4"/>
      <c r="W55" s="4"/>
      <c r="X55" s="4"/>
      <c r="Y55" s="1"/>
      <c r="Z55" s="1"/>
      <c r="AA55" s="1"/>
    </row>
    <row r="56" spans="1:27" ht="14.25" customHeight="1" x14ac:dyDescent="0.25">
      <c r="A56" s="1"/>
      <c r="B56" s="4"/>
      <c r="C56" s="4"/>
      <c r="D56" s="4"/>
      <c r="E56" s="4"/>
      <c r="F56" s="2"/>
      <c r="G56" s="65"/>
      <c r="H56" s="66" t="s">
        <v>124</v>
      </c>
      <c r="I56" s="527">
        <f t="shared" ref="I56:L56" si="10">SUM(I46:I55)</f>
        <v>15589424.57</v>
      </c>
      <c r="J56" s="527">
        <f t="shared" si="10"/>
        <v>14642555.611666666</v>
      </c>
      <c r="K56" s="527">
        <f t="shared" si="10"/>
        <v>79715.389055555555</v>
      </c>
      <c r="L56" s="527">
        <f t="shared" si="10"/>
        <v>946868.95833333395</v>
      </c>
      <c r="M56" s="4"/>
      <c r="N56" s="4"/>
      <c r="O56" s="4"/>
      <c r="P56" s="4"/>
      <c r="Q56" s="4"/>
      <c r="R56" s="4"/>
      <c r="S56" s="4"/>
      <c r="T56" s="4"/>
      <c r="U56" s="4"/>
      <c r="V56" s="4"/>
      <c r="W56" s="4"/>
      <c r="X56" s="4"/>
      <c r="Y56" s="1"/>
      <c r="Z56" s="1"/>
      <c r="AA56" s="1"/>
    </row>
    <row r="57" spans="1:27" ht="19.5" customHeight="1" x14ac:dyDescent="0.3">
      <c r="A57" s="1"/>
      <c r="B57" s="4"/>
      <c r="C57" s="4"/>
      <c r="D57" s="4"/>
      <c r="E57" s="4"/>
      <c r="F57" s="2"/>
      <c r="G57" s="114"/>
      <c r="H57" s="73"/>
      <c r="I57" s="71">
        <f>+I56-P43</f>
        <v>0</v>
      </c>
      <c r="J57" s="71">
        <f>+J56-V43</f>
        <v>0</v>
      </c>
      <c r="K57" s="71">
        <f>+K56-S43</f>
        <v>0</v>
      </c>
      <c r="L57" s="71">
        <f>+L56-W43</f>
        <v>0</v>
      </c>
      <c r="M57" s="4"/>
      <c r="N57" s="4"/>
      <c r="O57" s="4"/>
      <c r="P57" s="4"/>
      <c r="Q57" s="4"/>
      <c r="R57" s="4"/>
      <c r="S57" s="4"/>
      <c r="T57" s="4"/>
      <c r="U57" s="4"/>
      <c r="V57" s="4"/>
      <c r="W57" s="4"/>
      <c r="X57" s="4"/>
      <c r="Y57" s="1"/>
      <c r="Z57" s="1"/>
      <c r="AA57" s="1"/>
    </row>
    <row r="58" spans="1:27" ht="18.75" hidden="1" customHeight="1" x14ac:dyDescent="0.2">
      <c r="A58" s="1"/>
      <c r="B58" s="840" t="s">
        <v>1689</v>
      </c>
      <c r="C58" s="840"/>
      <c r="D58" s="840"/>
      <c r="E58" s="840"/>
      <c r="F58" s="841"/>
      <c r="G58" s="841"/>
      <c r="H58" s="842"/>
      <c r="I58" s="841"/>
      <c r="J58" s="842"/>
      <c r="K58" s="840"/>
      <c r="L58" s="4"/>
      <c r="M58" s="4"/>
      <c r="N58" s="4"/>
      <c r="O58" s="4"/>
      <c r="P58" s="4"/>
      <c r="Q58" s="4"/>
      <c r="R58" s="4"/>
      <c r="S58" s="71"/>
      <c r="T58" s="4"/>
      <c r="U58" s="4"/>
      <c r="V58" s="4"/>
      <c r="W58" s="4"/>
      <c r="X58" s="4"/>
      <c r="Y58" s="1"/>
      <c r="Z58" s="1"/>
      <c r="AA58" s="1"/>
    </row>
    <row r="59" spans="1:27" ht="24" hidden="1" customHeight="1" x14ac:dyDescent="0.25">
      <c r="A59" s="838" t="s">
        <v>1636</v>
      </c>
      <c r="B59" s="840" t="s">
        <v>1690</v>
      </c>
      <c r="C59" s="840"/>
      <c r="D59" s="840"/>
      <c r="E59" s="840"/>
      <c r="F59" s="841"/>
      <c r="G59" s="841"/>
      <c r="H59" s="842"/>
      <c r="I59" s="841"/>
      <c r="J59" s="842"/>
      <c r="K59" s="840"/>
      <c r="L59" s="4"/>
      <c r="M59" s="4"/>
      <c r="N59" s="4"/>
      <c r="O59" s="4"/>
      <c r="P59" s="57"/>
      <c r="Q59" s="4"/>
      <c r="R59" s="4"/>
      <c r="S59" s="4"/>
      <c r="T59" s="4"/>
      <c r="U59" s="4"/>
      <c r="V59" s="4"/>
      <c r="W59" s="4"/>
      <c r="X59" s="4"/>
      <c r="Y59" s="1"/>
      <c r="Z59" s="1"/>
      <c r="AA59" s="1"/>
    </row>
    <row r="60" spans="1:27" ht="14.25" hidden="1" customHeight="1" x14ac:dyDescent="0.25">
      <c r="A60" s="838" t="s">
        <v>1636</v>
      </c>
      <c r="B60" s="840" t="s">
        <v>1691</v>
      </c>
      <c r="C60" s="840"/>
      <c r="D60" s="840"/>
      <c r="E60" s="840"/>
      <c r="F60" s="841"/>
      <c r="G60" s="841"/>
      <c r="H60" s="842"/>
      <c r="I60" s="841"/>
      <c r="J60" s="842"/>
      <c r="K60" s="840"/>
      <c r="L60" s="4"/>
      <c r="M60" s="4"/>
      <c r="N60" s="4"/>
      <c r="O60" s="4"/>
      <c r="P60" s="4"/>
      <c r="Q60" s="4"/>
      <c r="R60" s="4"/>
      <c r="S60" s="4"/>
      <c r="T60" s="4"/>
      <c r="U60" s="4"/>
      <c r="V60" s="4"/>
      <c r="W60" s="4"/>
      <c r="X60" s="4"/>
      <c r="Y60" s="1"/>
      <c r="Z60" s="1"/>
      <c r="AA60" s="1"/>
    </row>
    <row r="61" spans="1:27" ht="13.5" hidden="1" customHeight="1" x14ac:dyDescent="0.25">
      <c r="A61" s="838"/>
      <c r="B61" s="4"/>
      <c r="C61" s="4"/>
      <c r="D61" s="4"/>
      <c r="E61" s="4"/>
      <c r="F61" s="4"/>
      <c r="G61" s="4"/>
      <c r="H61" s="4"/>
      <c r="I61" s="4"/>
      <c r="J61" s="4"/>
      <c r="K61" s="4"/>
      <c r="L61" s="4"/>
      <c r="M61" s="4"/>
      <c r="N61" s="4"/>
      <c r="O61" s="4"/>
      <c r="P61" s="4"/>
      <c r="Q61" s="4"/>
      <c r="R61" s="4"/>
      <c r="S61" s="4"/>
      <c r="T61" s="4"/>
      <c r="U61" s="4"/>
      <c r="V61" s="4"/>
      <c r="W61" s="4"/>
      <c r="X61" s="4"/>
      <c r="Y61" s="1"/>
      <c r="Z61" s="1"/>
      <c r="AA61" s="1"/>
    </row>
    <row r="62" spans="1:27" ht="15.75" hidden="1" customHeight="1" x14ac:dyDescent="0.25">
      <c r="A62" s="838"/>
      <c r="B62" s="4"/>
      <c r="C62" s="4"/>
      <c r="D62" s="4"/>
      <c r="E62" s="4"/>
      <c r="F62" s="4"/>
      <c r="G62" s="4"/>
      <c r="H62" s="4"/>
      <c r="I62" s="4"/>
      <c r="J62" s="4"/>
      <c r="K62" s="4"/>
      <c r="L62" s="4"/>
      <c r="M62" s="4"/>
      <c r="N62" s="4"/>
      <c r="O62" s="4"/>
      <c r="P62" s="4"/>
      <c r="Q62" s="4"/>
      <c r="R62" s="4"/>
      <c r="S62" s="4"/>
      <c r="T62" s="4"/>
      <c r="U62" s="4"/>
      <c r="V62" s="4"/>
      <c r="W62" s="4"/>
      <c r="X62" s="4"/>
      <c r="Y62" s="1"/>
      <c r="Z62" s="1"/>
      <c r="AA62" s="1"/>
    </row>
    <row r="63" spans="1:27" ht="15.75" hidden="1" customHeight="1" x14ac:dyDescent="0.25">
      <c r="A63" s="838"/>
      <c r="B63" s="4"/>
      <c r="C63" s="4"/>
      <c r="D63" s="4"/>
      <c r="E63" s="4"/>
      <c r="F63" s="4"/>
      <c r="G63" s="4"/>
      <c r="H63" s="4"/>
      <c r="I63" s="4"/>
      <c r="J63" s="4"/>
      <c r="K63" s="4"/>
      <c r="L63" s="4"/>
      <c r="M63" s="4"/>
      <c r="N63" s="4"/>
      <c r="O63" s="4"/>
      <c r="P63" s="4"/>
      <c r="Q63" s="4"/>
      <c r="R63" s="4"/>
      <c r="S63" s="4"/>
      <c r="T63" s="4"/>
      <c r="U63" s="4"/>
      <c r="V63" s="4"/>
      <c r="W63" s="4"/>
      <c r="X63" s="4"/>
      <c r="Y63" s="1"/>
      <c r="Z63" s="1"/>
      <c r="AA63" s="1"/>
    </row>
    <row r="64" spans="1:27" ht="15.75" hidden="1" customHeight="1" x14ac:dyDescent="0.25">
      <c r="A64" s="838"/>
      <c r="B64" s="4"/>
      <c r="C64" s="4"/>
      <c r="D64" s="4"/>
      <c r="E64" s="4"/>
      <c r="F64" s="4"/>
      <c r="G64" s="4"/>
      <c r="H64" s="4"/>
      <c r="I64" s="4"/>
      <c r="J64" s="4"/>
      <c r="K64" s="4"/>
      <c r="L64" s="4"/>
      <c r="M64" s="4"/>
      <c r="N64" s="4"/>
      <c r="O64" s="4"/>
      <c r="P64" s="4"/>
      <c r="Q64" s="4"/>
      <c r="R64" s="4"/>
      <c r="S64" s="4"/>
      <c r="T64" s="4"/>
      <c r="U64" s="4"/>
      <c r="V64" s="4"/>
      <c r="W64" s="4"/>
      <c r="X64" s="4"/>
      <c r="Y64" s="1"/>
      <c r="Z64" s="1"/>
      <c r="AA64" s="1"/>
    </row>
    <row r="65" spans="1:27" ht="15.75" hidden="1" customHeight="1" x14ac:dyDescent="0.25">
      <c r="A65" s="838"/>
      <c r="B65" s="4"/>
      <c r="C65" s="4"/>
      <c r="D65" s="4"/>
      <c r="E65" s="4"/>
      <c r="F65" s="4"/>
      <c r="G65" s="4"/>
      <c r="H65" s="4"/>
      <c r="I65" s="4"/>
      <c r="J65" s="4"/>
      <c r="K65" s="4"/>
      <c r="L65" s="4"/>
      <c r="M65" s="4"/>
      <c r="N65" s="4"/>
      <c r="O65" s="4"/>
      <c r="P65" s="4"/>
      <c r="Q65" s="4"/>
      <c r="R65" s="4"/>
      <c r="S65" s="4"/>
      <c r="T65" s="4"/>
      <c r="U65" s="4"/>
      <c r="V65" s="4"/>
      <c r="W65" s="4"/>
      <c r="X65" s="4"/>
      <c r="Y65" s="1"/>
      <c r="Z65" s="1"/>
      <c r="AA65" s="1"/>
    </row>
    <row r="66" spans="1:27" ht="15.75" hidden="1" customHeight="1" x14ac:dyDescent="0.25">
      <c r="A66" s="838"/>
      <c r="B66" s="4"/>
      <c r="C66" s="4"/>
      <c r="D66" s="4"/>
      <c r="E66" s="4"/>
      <c r="F66" s="4"/>
      <c r="G66" s="4"/>
      <c r="H66" s="4"/>
      <c r="I66" s="4"/>
      <c r="J66" s="4"/>
      <c r="K66" s="4"/>
      <c r="L66" s="4"/>
      <c r="M66" s="4"/>
      <c r="N66" s="4"/>
      <c r="O66" s="4"/>
      <c r="P66" s="4"/>
      <c r="Q66" s="4"/>
      <c r="R66" s="4"/>
      <c r="S66" s="4"/>
      <c r="T66" s="4"/>
      <c r="U66" s="4"/>
      <c r="V66" s="4"/>
      <c r="W66" s="4"/>
      <c r="X66" s="4"/>
      <c r="Y66" s="1"/>
      <c r="Z66" s="1"/>
      <c r="AA66" s="1"/>
    </row>
    <row r="67" spans="1:27" ht="15.75" customHeight="1" x14ac:dyDescent="0.2">
      <c r="A67" s="1"/>
      <c r="B67" s="4"/>
      <c r="C67" s="4" t="s">
        <v>4</v>
      </c>
      <c r="D67" s="1781"/>
      <c r="E67" s="1752"/>
      <c r="F67" s="1752"/>
      <c r="G67" s="1752"/>
      <c r="H67" s="112"/>
      <c r="I67" s="4"/>
      <c r="J67" s="77"/>
      <c r="K67" s="77"/>
      <c r="L67" s="77"/>
      <c r="M67" s="4"/>
      <c r="N67" s="4"/>
      <c r="O67" s="4"/>
      <c r="P67" s="4"/>
      <c r="Q67" s="77"/>
      <c r="R67" s="77"/>
      <c r="S67" s="77"/>
      <c r="T67" s="4"/>
      <c r="U67" s="4"/>
      <c r="V67" s="4"/>
      <c r="W67" s="4"/>
      <c r="X67" s="4"/>
      <c r="Y67" s="1"/>
      <c r="Z67" s="1"/>
      <c r="AA67" s="1"/>
    </row>
    <row r="68" spans="1:27" ht="15.75" customHeight="1" x14ac:dyDescent="0.25">
      <c r="A68" s="1"/>
      <c r="B68" s="4"/>
      <c r="C68" s="1822" t="s">
        <v>1692</v>
      </c>
      <c r="D68" s="1749"/>
      <c r="E68" s="1749"/>
      <c r="F68" s="1749"/>
      <c r="G68" s="1749"/>
      <c r="H68" s="4"/>
      <c r="I68" s="1812" t="s">
        <v>2102</v>
      </c>
      <c r="J68" s="1752"/>
      <c r="K68" s="1752"/>
      <c r="L68" s="1752"/>
      <c r="M68" s="1752"/>
      <c r="N68" s="82"/>
      <c r="O68" s="4"/>
      <c r="P68" s="1812" t="s">
        <v>2104</v>
      </c>
      <c r="Q68" s="1752"/>
      <c r="R68" s="1752"/>
      <c r="S68" s="1752"/>
      <c r="T68" s="1752"/>
      <c r="U68" s="4"/>
      <c r="V68" s="71">
        <f>SUM(V67)</f>
        <v>0</v>
      </c>
      <c r="W68" s="4"/>
      <c r="X68" s="4"/>
      <c r="Y68" s="1" t="s">
        <v>1693</v>
      </c>
      <c r="Z68" s="1"/>
      <c r="AA68" s="1"/>
    </row>
    <row r="69" spans="1:27" ht="15.75" customHeight="1" x14ac:dyDescent="0.25">
      <c r="A69" s="1"/>
      <c r="B69" s="4"/>
      <c r="C69" s="1812"/>
      <c r="D69" s="1752"/>
      <c r="E69" s="1752"/>
      <c r="F69" s="1752"/>
      <c r="G69" s="1752"/>
      <c r="H69" s="188"/>
      <c r="I69" s="1812" t="s">
        <v>1694</v>
      </c>
      <c r="J69" s="1752"/>
      <c r="K69" s="1752"/>
      <c r="L69" s="1752"/>
      <c r="M69" s="1752"/>
      <c r="N69" s="4"/>
      <c r="O69" s="4"/>
      <c r="P69" s="1812" t="s">
        <v>2105</v>
      </c>
      <c r="Q69" s="1752"/>
      <c r="R69" s="1752"/>
      <c r="S69" s="1752"/>
      <c r="T69" s="1752"/>
      <c r="U69" s="4"/>
      <c r="V69" s="4"/>
      <c r="W69" s="4"/>
      <c r="X69" s="4"/>
      <c r="Y69" s="1"/>
      <c r="Z69" s="1"/>
      <c r="AA69" s="1"/>
    </row>
    <row r="70" spans="1:27" ht="15.75" customHeight="1" x14ac:dyDescent="0.25">
      <c r="A70" s="1"/>
      <c r="B70" s="4"/>
      <c r="C70" s="702"/>
      <c r="D70" s="702"/>
      <c r="E70" s="702"/>
      <c r="F70" s="702"/>
      <c r="G70" s="702"/>
      <c r="H70" s="188"/>
      <c r="I70" s="702"/>
      <c r="J70" s="702"/>
      <c r="K70" s="702"/>
      <c r="L70" s="702"/>
      <c r="M70" s="702"/>
      <c r="N70" s="4"/>
      <c r="O70" s="4"/>
      <c r="P70" s="702"/>
      <c r="Q70" s="702"/>
      <c r="R70" s="702"/>
      <c r="S70" s="702"/>
      <c r="T70" s="702"/>
      <c r="U70" s="4"/>
      <c r="V70" s="4"/>
      <c r="W70" s="4"/>
      <c r="X70" s="4"/>
      <c r="Y70" s="1"/>
      <c r="Z70" s="1"/>
      <c r="AA70" s="1"/>
    </row>
    <row r="71" spans="1:27" ht="15.75" customHeight="1" x14ac:dyDescent="0.2">
      <c r="A71" s="1"/>
      <c r="B71" s="4"/>
      <c r="C71" s="4" t="s">
        <v>1695</v>
      </c>
      <c r="D71" s="4"/>
      <c r="E71" s="4"/>
      <c r="F71" s="4"/>
      <c r="G71" s="4"/>
      <c r="H71" s="4"/>
      <c r="I71" s="4"/>
      <c r="J71" s="4"/>
      <c r="K71" s="4"/>
      <c r="L71" s="4"/>
      <c r="M71" s="4"/>
      <c r="N71" s="4"/>
      <c r="O71" s="4"/>
      <c r="P71" s="4"/>
      <c r="Q71" s="4"/>
      <c r="R71" s="4"/>
      <c r="S71" s="4"/>
      <c r="T71" s="4"/>
      <c r="U71" s="4"/>
      <c r="V71" s="4"/>
      <c r="W71" s="4"/>
      <c r="X71" s="4"/>
      <c r="Y71" s="1"/>
      <c r="Z71" s="1"/>
      <c r="AA71" s="1"/>
    </row>
    <row r="72" spans="1:27" s="890" customFormat="1" ht="15.75" customHeight="1" x14ac:dyDescent="0.2">
      <c r="A72" s="888"/>
      <c r="B72" s="889"/>
      <c r="C72" s="889" t="s">
        <v>1696</v>
      </c>
      <c r="D72" s="889"/>
      <c r="E72" s="889"/>
      <c r="F72" s="889"/>
      <c r="G72" s="889"/>
      <c r="H72" s="889"/>
      <c r="I72" s="889"/>
      <c r="J72" s="889"/>
      <c r="K72" s="889"/>
      <c r="L72" s="889"/>
      <c r="M72" s="889"/>
      <c r="N72" s="889"/>
      <c r="O72" s="889"/>
      <c r="P72" s="889"/>
      <c r="Q72" s="889"/>
      <c r="R72" s="889"/>
      <c r="S72" s="889"/>
      <c r="T72" s="889"/>
      <c r="U72" s="889"/>
      <c r="V72" s="889"/>
      <c r="W72" s="889"/>
      <c r="X72" s="889"/>
      <c r="Y72" s="888"/>
      <c r="Z72" s="888"/>
      <c r="AA72" s="888"/>
    </row>
    <row r="73" spans="1:27" ht="15.75" customHeight="1" x14ac:dyDescent="0.2">
      <c r="A73" s="1"/>
      <c r="B73" s="4"/>
      <c r="C73" s="4" t="s">
        <v>1747</v>
      </c>
      <c r="D73" s="4"/>
      <c r="E73" s="4"/>
      <c r="F73" s="4"/>
      <c r="G73" s="4"/>
      <c r="H73" s="4"/>
      <c r="I73" s="4"/>
      <c r="J73" s="4"/>
      <c r="K73" s="4"/>
      <c r="L73" s="4"/>
      <c r="M73" s="4"/>
      <c r="N73" s="4"/>
      <c r="O73" s="4"/>
      <c r="P73" s="4"/>
      <c r="Q73" s="4"/>
      <c r="R73" s="4"/>
      <c r="S73" s="4"/>
      <c r="T73" s="4"/>
      <c r="U73" s="4"/>
      <c r="V73" s="4"/>
      <c r="W73" s="4"/>
      <c r="X73" s="4"/>
      <c r="Y73" s="1"/>
      <c r="Z73" s="1"/>
      <c r="AA73" s="1"/>
    </row>
    <row r="74" spans="1:27" ht="15.75" customHeight="1" x14ac:dyDescent="0.2">
      <c r="A74" s="1"/>
      <c r="B74" s="4"/>
      <c r="C74" s="4"/>
      <c r="D74" s="4"/>
      <c r="E74" s="4"/>
      <c r="F74" s="4"/>
      <c r="G74" s="4"/>
      <c r="H74" s="4"/>
      <c r="I74" s="4"/>
      <c r="J74" s="4"/>
      <c r="K74" s="4"/>
      <c r="L74" s="4"/>
      <c r="M74" s="4"/>
      <c r="N74" s="4"/>
      <c r="O74" s="4"/>
      <c r="P74" s="4"/>
      <c r="Q74" s="4"/>
      <c r="R74" s="4"/>
      <c r="S74" s="4"/>
      <c r="T74" s="4"/>
      <c r="U74" s="4"/>
      <c r="V74" s="4"/>
      <c r="W74" s="4"/>
      <c r="X74" s="4"/>
      <c r="Y74" s="1"/>
      <c r="Z74" s="1"/>
      <c r="AA74" s="1"/>
    </row>
    <row r="75" spans="1:27" ht="15.75" customHeight="1" x14ac:dyDescent="0.2">
      <c r="A75" s="1"/>
      <c r="B75" s="4"/>
      <c r="C75" s="4"/>
      <c r="D75" s="4"/>
      <c r="E75" s="4"/>
      <c r="F75" s="4"/>
      <c r="G75" s="4"/>
      <c r="H75" s="4"/>
      <c r="I75" s="4"/>
      <c r="J75" s="4"/>
      <c r="K75" s="4"/>
      <c r="L75" s="4"/>
      <c r="M75" s="4"/>
      <c r="N75" s="4"/>
      <c r="O75" s="4"/>
      <c r="P75" s="4"/>
      <c r="Q75" s="4"/>
      <c r="R75" s="4"/>
      <c r="S75" s="4"/>
      <c r="T75" s="4"/>
      <c r="U75" s="4"/>
      <c r="V75" s="4"/>
      <c r="W75" s="4"/>
      <c r="X75" s="4"/>
      <c r="Y75" s="1"/>
      <c r="Z75" s="1"/>
      <c r="AA75" s="1"/>
    </row>
    <row r="76" spans="1:27" ht="15.75" customHeight="1" x14ac:dyDescent="0.2">
      <c r="A76" s="1"/>
      <c r="B76" s="4"/>
      <c r="C76" s="4"/>
      <c r="D76" s="4"/>
      <c r="E76" s="4"/>
      <c r="F76" s="4"/>
      <c r="G76" s="4"/>
      <c r="H76" s="4"/>
      <c r="I76" s="4"/>
      <c r="J76" s="4"/>
      <c r="K76" s="4"/>
      <c r="L76" s="4"/>
      <c r="M76" s="4"/>
      <c r="N76" s="4"/>
      <c r="O76" s="4"/>
      <c r="P76" s="4"/>
      <c r="Q76" s="4"/>
      <c r="R76" s="4"/>
      <c r="S76" s="4"/>
      <c r="T76" s="4"/>
      <c r="U76" s="4"/>
      <c r="V76" s="4"/>
      <c r="W76" s="4"/>
      <c r="X76" s="4"/>
      <c r="Y76" s="1"/>
      <c r="Z76" s="1"/>
      <c r="AA76" s="1"/>
    </row>
    <row r="77" spans="1:27" ht="15.75" customHeight="1" x14ac:dyDescent="0.2">
      <c r="A77" s="1"/>
      <c r="B77" s="4"/>
      <c r="C77" s="4"/>
      <c r="D77" s="4"/>
      <c r="E77" s="4"/>
      <c r="F77" s="4"/>
      <c r="G77" s="4"/>
      <c r="H77" s="4"/>
      <c r="I77" s="4"/>
      <c r="J77" s="4"/>
      <c r="K77" s="4"/>
      <c r="L77" s="4"/>
      <c r="M77" s="4"/>
      <c r="N77" s="4"/>
      <c r="O77" s="4"/>
      <c r="P77" s="1"/>
      <c r="Q77" s="1"/>
      <c r="R77" s="1"/>
      <c r="S77" s="1"/>
      <c r="T77" s="1"/>
      <c r="U77" s="1"/>
      <c r="V77" s="4"/>
      <c r="W77" s="4"/>
      <c r="X77" s="4"/>
      <c r="Y77" s="1"/>
      <c r="Z77" s="1"/>
      <c r="AA77" s="1"/>
    </row>
    <row r="78" spans="1:27" ht="15.75" customHeight="1" x14ac:dyDescent="0.2">
      <c r="A78" s="1"/>
      <c r="B78" s="4"/>
      <c r="C78" s="4"/>
      <c r="D78" s="4"/>
      <c r="E78" s="4"/>
      <c r="F78" s="4"/>
      <c r="G78" s="4"/>
      <c r="H78" s="4"/>
      <c r="I78" s="4"/>
      <c r="J78" s="4"/>
      <c r="K78" s="4"/>
      <c r="L78" s="4"/>
      <c r="M78" s="4"/>
      <c r="N78" s="4"/>
      <c r="O78" s="4"/>
      <c r="P78" s="1"/>
      <c r="Q78" s="1"/>
      <c r="R78" s="1"/>
      <c r="S78" s="1"/>
      <c r="T78" s="1"/>
      <c r="U78" s="1"/>
      <c r="V78" s="4"/>
      <c r="W78" s="4"/>
      <c r="X78" s="4"/>
      <c r="Y78" s="1"/>
      <c r="Z78" s="1"/>
      <c r="AA78" s="1"/>
    </row>
    <row r="79" spans="1:27" ht="15" customHeight="1" x14ac:dyDescent="0.2">
      <c r="A79" s="1"/>
      <c r="B79" s="4"/>
      <c r="C79" s="4"/>
      <c r="D79" s="4"/>
      <c r="E79" s="4"/>
      <c r="F79" s="4"/>
      <c r="G79" s="4"/>
      <c r="H79" s="4"/>
      <c r="I79" s="4"/>
      <c r="J79" s="4"/>
      <c r="K79" s="4"/>
      <c r="L79" s="4"/>
      <c r="M79" s="4"/>
      <c r="N79" s="4"/>
      <c r="O79" s="4"/>
      <c r="P79" s="1"/>
      <c r="Q79" s="1"/>
      <c r="R79" s="1"/>
      <c r="S79" s="1"/>
      <c r="T79" s="1"/>
      <c r="U79" s="1"/>
      <c r="V79" s="4"/>
      <c r="W79" s="4"/>
      <c r="X79" s="4"/>
      <c r="Y79" s="1"/>
      <c r="Z79" s="1"/>
      <c r="AA79" s="1"/>
    </row>
    <row r="80" spans="1:27" ht="15.75" customHeight="1" x14ac:dyDescent="0.2">
      <c r="A80" s="1"/>
      <c r="B80" s="4"/>
      <c r="C80" s="4" t="s">
        <v>1789</v>
      </c>
      <c r="D80" s="4"/>
      <c r="E80" s="4"/>
      <c r="F80" s="4"/>
      <c r="G80" s="4"/>
      <c r="H80" s="4"/>
      <c r="I80" s="4"/>
      <c r="J80" s="4"/>
      <c r="K80" s="4"/>
      <c r="L80" s="1"/>
      <c r="M80" s="4"/>
      <c r="N80" s="4"/>
      <c r="O80" s="4"/>
      <c r="P80" s="1"/>
      <c r="Q80" s="1"/>
      <c r="R80" s="1"/>
      <c r="S80" s="1"/>
      <c r="T80" s="1"/>
      <c r="U80" s="1"/>
      <c r="V80" s="4"/>
      <c r="W80" s="4"/>
      <c r="X80" s="4"/>
      <c r="Y80" s="1"/>
      <c r="Z80" s="1"/>
      <c r="AA80" s="1"/>
    </row>
    <row r="81" spans="1:27" s="890" customFormat="1" ht="25.5" customHeight="1" x14ac:dyDescent="0.2">
      <c r="A81" s="936"/>
      <c r="B81" s="936"/>
      <c r="C81" s="1734" t="s">
        <v>1640</v>
      </c>
      <c r="D81" s="905" t="s">
        <v>1697</v>
      </c>
      <c r="E81" s="905" t="s">
        <v>1642</v>
      </c>
      <c r="F81" s="905" t="s">
        <v>1643</v>
      </c>
      <c r="G81" s="905"/>
      <c r="H81" s="905" t="s">
        <v>1629</v>
      </c>
      <c r="I81" s="905">
        <v>2007</v>
      </c>
      <c r="J81" s="945">
        <v>33500</v>
      </c>
      <c r="K81" s="905">
        <v>5</v>
      </c>
      <c r="L81" s="936"/>
      <c r="M81" s="916"/>
      <c r="N81" s="936"/>
      <c r="O81" s="936"/>
      <c r="P81" s="936"/>
      <c r="Q81" s="936"/>
      <c r="R81" s="936"/>
      <c r="S81" s="936"/>
      <c r="T81" s="936"/>
      <c r="U81" s="936"/>
      <c r="V81" s="916"/>
      <c r="W81" s="916"/>
      <c r="X81" s="936"/>
      <c r="Y81" s="936"/>
      <c r="Z81" s="936"/>
      <c r="AA81" s="936"/>
    </row>
    <row r="82" spans="1:27" s="890" customFormat="1" ht="25.5" customHeight="1" x14ac:dyDescent="0.2">
      <c r="A82" s="936"/>
      <c r="B82" s="936"/>
      <c r="C82" s="1734" t="s">
        <v>1640</v>
      </c>
      <c r="D82" s="905" t="s">
        <v>1697</v>
      </c>
      <c r="E82" s="905" t="s">
        <v>1642</v>
      </c>
      <c r="F82" s="905" t="s">
        <v>1643</v>
      </c>
      <c r="G82" s="905"/>
      <c r="H82" s="905" t="s">
        <v>1629</v>
      </c>
      <c r="I82" s="905">
        <v>2007</v>
      </c>
      <c r="J82" s="945">
        <v>19470</v>
      </c>
      <c r="K82" s="905">
        <v>2</v>
      </c>
      <c r="L82" s="936"/>
      <c r="M82" s="916"/>
      <c r="N82" s="936"/>
      <c r="O82" s="936"/>
      <c r="P82" s="936"/>
      <c r="Q82" s="936"/>
      <c r="R82" s="936"/>
      <c r="S82" s="936"/>
      <c r="T82" s="936"/>
      <c r="U82" s="936"/>
      <c r="V82" s="916"/>
      <c r="W82" s="936"/>
      <c r="X82" s="936"/>
      <c r="Y82" s="936"/>
      <c r="Z82" s="936"/>
      <c r="AA82" s="936"/>
    </row>
    <row r="83" spans="1:27" s="890" customFormat="1" ht="15.75" customHeight="1" x14ac:dyDescent="0.2">
      <c r="A83" s="936"/>
      <c r="B83" s="936"/>
      <c r="C83" s="936"/>
      <c r="D83" s="1735"/>
      <c r="E83" s="1736"/>
      <c r="F83" s="1736"/>
      <c r="G83" s="1736"/>
      <c r="H83" s="1736"/>
      <c r="I83" s="1736"/>
      <c r="J83" s="1736"/>
      <c r="K83" s="1737"/>
      <c r="L83" s="1736"/>
      <c r="M83" s="916"/>
      <c r="N83" s="936"/>
      <c r="O83" s="936"/>
      <c r="P83" s="936"/>
      <c r="Q83" s="936"/>
      <c r="R83" s="936"/>
      <c r="S83" s="936"/>
      <c r="T83" s="936"/>
      <c r="U83" s="936"/>
      <c r="V83" s="936"/>
      <c r="W83" s="936"/>
      <c r="X83" s="936"/>
      <c r="Y83" s="936"/>
      <c r="Z83" s="936"/>
      <c r="AA83" s="936"/>
    </row>
    <row r="84" spans="1:27" s="890" customFormat="1" ht="15.75" customHeight="1" x14ac:dyDescent="0.2">
      <c r="A84" s="936"/>
      <c r="B84" s="936"/>
      <c r="C84" s="936"/>
      <c r="D84" s="1735"/>
      <c r="E84" s="1736"/>
      <c r="F84" s="1736"/>
      <c r="G84" s="1736"/>
      <c r="H84" s="1736"/>
      <c r="I84" s="1736"/>
      <c r="J84" s="1736"/>
      <c r="K84" s="1737"/>
      <c r="L84" s="1736"/>
      <c r="M84" s="916"/>
      <c r="N84" s="936"/>
      <c r="O84" s="936"/>
      <c r="P84" s="936"/>
      <c r="Q84" s="936"/>
      <c r="R84" s="936"/>
      <c r="S84" s="936"/>
      <c r="T84" s="936"/>
      <c r="U84" s="936"/>
      <c r="V84" s="936"/>
      <c r="W84" s="936"/>
      <c r="X84" s="936"/>
      <c r="Y84" s="936"/>
      <c r="Z84" s="936"/>
      <c r="AA84" s="936"/>
    </row>
    <row r="85" spans="1:27" s="890" customFormat="1" ht="15.75" customHeight="1" x14ac:dyDescent="0.25">
      <c r="A85" s="936"/>
      <c r="B85" s="936"/>
      <c r="C85" s="911" t="s">
        <v>1698</v>
      </c>
      <c r="D85" s="1738"/>
      <c r="E85" s="1738"/>
      <c r="F85" s="1738"/>
      <c r="G85" s="1738"/>
      <c r="H85" s="1738"/>
      <c r="I85" s="1738"/>
      <c r="J85" s="1739"/>
      <c r="K85" s="1738"/>
      <c r="L85" s="1740"/>
      <c r="M85" s="936"/>
      <c r="N85" s="936"/>
      <c r="O85" s="936"/>
      <c r="P85" s="936"/>
      <c r="Q85" s="936"/>
      <c r="R85" s="936"/>
      <c r="S85" s="936"/>
      <c r="T85" s="936"/>
      <c r="U85" s="936"/>
      <c r="V85" s="936"/>
      <c r="W85" s="936"/>
      <c r="X85" s="936"/>
      <c r="Y85" s="936"/>
      <c r="Z85" s="936"/>
      <c r="AA85" s="936"/>
    </row>
    <row r="86" spans="1:27" s="890" customFormat="1" ht="15.75" customHeight="1" x14ac:dyDescent="0.25">
      <c r="A86" s="936"/>
      <c r="B86" s="936"/>
      <c r="C86" s="1655">
        <v>42426</v>
      </c>
      <c r="D86" s="1741" t="s">
        <v>1550</v>
      </c>
      <c r="E86" s="1592">
        <v>61</v>
      </c>
      <c r="F86" s="1592">
        <v>619</v>
      </c>
      <c r="G86" s="1742"/>
      <c r="H86" s="1592">
        <v>1</v>
      </c>
      <c r="I86" s="1742" t="s">
        <v>1699</v>
      </c>
      <c r="J86" s="1592"/>
      <c r="K86" s="1592" t="s">
        <v>1617</v>
      </c>
      <c r="L86" s="1743">
        <v>282021</v>
      </c>
      <c r="M86" s="936"/>
      <c r="N86" s="936"/>
      <c r="O86" s="936"/>
      <c r="P86" s="936"/>
      <c r="Q86" s="936"/>
      <c r="R86" s="936"/>
      <c r="S86" s="936"/>
      <c r="T86" s="936"/>
      <c r="U86" s="936"/>
      <c r="V86" s="936"/>
      <c r="W86" s="936"/>
      <c r="X86" s="936"/>
      <c r="Y86" s="936"/>
      <c r="Z86" s="936"/>
      <c r="AA86" s="936"/>
    </row>
    <row r="87" spans="1:27"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5.75" customHeight="1" x14ac:dyDescent="0.2">
      <c r="A89" s="1"/>
      <c r="B89" s="1"/>
      <c r="C89" s="1"/>
      <c r="D89" s="1"/>
      <c r="E89" s="1"/>
      <c r="F89" s="1"/>
      <c r="G89" s="1"/>
      <c r="H89" s="1"/>
      <c r="I89" s="1"/>
      <c r="J89" s="1" t="s">
        <v>1700</v>
      </c>
      <c r="K89" s="1"/>
      <c r="L89" s="1"/>
      <c r="M89" s="1"/>
      <c r="N89" s="1"/>
      <c r="O89" s="1"/>
      <c r="P89" s="1"/>
      <c r="Q89" s="1"/>
      <c r="R89" s="1"/>
      <c r="S89" s="1"/>
      <c r="T89" s="1"/>
      <c r="U89" s="1"/>
      <c r="V89" s="1"/>
      <c r="W89" s="1"/>
      <c r="X89" s="1"/>
      <c r="Y89" s="1"/>
      <c r="Z89" s="1"/>
      <c r="AA89" s="1"/>
    </row>
    <row r="90" spans="1:27"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5.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5.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5.75"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5.75"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row r="1005" spans="1:27" ht="15.75" customHeight="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row>
  </sheetData>
  <mergeCells count="13">
    <mergeCell ref="C68:G68"/>
    <mergeCell ref="I68:M68"/>
    <mergeCell ref="P68:T68"/>
    <mergeCell ref="C69:G69"/>
    <mergeCell ref="I69:M69"/>
    <mergeCell ref="P69:T69"/>
    <mergeCell ref="B15:W15"/>
    <mergeCell ref="D67:G67"/>
    <mergeCell ref="B10:W10"/>
    <mergeCell ref="B11:W11"/>
    <mergeCell ref="B12:W12"/>
    <mergeCell ref="B13:W13"/>
    <mergeCell ref="B14:W14"/>
  </mergeCells>
  <phoneticPr fontId="114" type="noConversion"/>
  <pageMargins left="0.23622047244094491" right="0.23622047244094491" top="0.74803149606299213" bottom="0.74803149606299213" header="0.31496062992125984" footer="0.31496062992125984"/>
  <pageSetup paperSize="5" scale="50" orientation="landscape" r:id="rId1"/>
  <rowBreaks count="1" manualBreakCount="1">
    <brk id="73" max="16383" man="1"/>
  </rowBreaks>
  <colBreaks count="1" manualBreakCount="1">
    <brk id="23"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election activeCell="F36" sqref="F36:F37"/>
    </sheetView>
  </sheetViews>
  <sheetFormatPr baseColWidth="10" defaultColWidth="14.42578125" defaultRowHeight="15" customHeight="1" x14ac:dyDescent="0.2"/>
  <cols>
    <col min="1" max="1" width="9.42578125" customWidth="1"/>
    <col min="2" max="2" width="44.5703125" customWidth="1"/>
    <col min="3" max="3" width="24.7109375" customWidth="1"/>
    <col min="4" max="4" width="21.7109375" customWidth="1"/>
    <col min="5" max="5" width="24.85546875" customWidth="1"/>
    <col min="6" max="6" width="28.28515625" customWidth="1"/>
    <col min="7" max="8" width="10" customWidth="1"/>
    <col min="9" max="9" width="16.5703125" customWidth="1"/>
    <col min="10" max="26" width="10" customWidth="1"/>
  </cols>
  <sheetData>
    <row r="1" spans="1:9" ht="12.75" customHeight="1" x14ac:dyDescent="0.2">
      <c r="A1" s="1811" t="s">
        <v>1</v>
      </c>
      <c r="B1" s="1752"/>
      <c r="C1" s="1752"/>
      <c r="D1" s="1752"/>
      <c r="E1" s="1752"/>
      <c r="F1" s="1752"/>
    </row>
    <row r="2" spans="1:9" ht="12.75" customHeight="1" x14ac:dyDescent="0.2">
      <c r="A2" s="1811" t="s">
        <v>1701</v>
      </c>
      <c r="B2" s="1752"/>
      <c r="C2" s="1752"/>
      <c r="D2" s="1752"/>
      <c r="E2" s="1752"/>
      <c r="F2" s="1752"/>
    </row>
    <row r="3" spans="1:9" ht="15.75" customHeight="1" x14ac:dyDescent="0.25">
      <c r="A3" s="1823" t="str">
        <f>+'DIRECCION Y SUBDIRECCION '!A9:S9</f>
        <v>30 de junio  2023</v>
      </c>
      <c r="B3" s="1752"/>
      <c r="C3" s="1752"/>
      <c r="D3" s="1752"/>
      <c r="E3" s="1752"/>
      <c r="F3" s="1752"/>
    </row>
    <row r="4" spans="1:9" ht="31.5" customHeight="1" x14ac:dyDescent="0.2">
      <c r="A4" s="49" t="s">
        <v>1702</v>
      </c>
      <c r="B4" s="50" t="s">
        <v>91</v>
      </c>
      <c r="C4" s="50" t="s">
        <v>92</v>
      </c>
      <c r="D4" s="525" t="s">
        <v>93</v>
      </c>
      <c r="E4" s="50" t="s">
        <v>94</v>
      </c>
      <c r="F4" s="50" t="s">
        <v>95</v>
      </c>
    </row>
    <row r="5" spans="1:9" ht="15" customHeight="1" x14ac:dyDescent="0.2">
      <c r="A5" s="53">
        <v>611</v>
      </c>
      <c r="B5" s="54" t="s">
        <v>96</v>
      </c>
      <c r="C5" s="55">
        <f>+'DIRECCION Y SUBDIRECCION '!G68+'06-RECEPCION'!I35+'05-RECURSOS HUMANOS'!I86+'06-04 TESORERIA'!I61+'06-01CONTABILIDAD'!I98+'06-01-02COMPRAS'!I71+'06-01AUDITORIA'!I46+'06-ADMINISTRACION'!I76+'TECNOLOGIA INFORMACION'!I149+'03-RELACIONES PUBLICAS'!I37+'05-01PLANIFICACION Y DESARROLLO'!I44+'03-01 OFIC ACCESO INFORMACION'!I35+'06-SALON REUNION ADM'!I50+'COCINA ADM_'!I39+'06-01-04VIGILANCIA'!I49+MAYORDOMIA!I122+'06-03 RESERVACIONES Y EVENTOS'!I72+'06-04-01-02BOLETERIA'!I33+'07-BOTANICA'!I126+'08-OFIC_HORTICULTURA'!I286+'08-OFIC_HORTICULTURA'!I89+'08-SECRET. HORTICULTURA'!I30+'08-01INVITRO'!I39+'08-01LABORATORIO'!I39+'08-01SD_ TECNICOS_ HORT_'!I57+'08-02BANCO DE SEMILLAS'!I121+'08-04-VIVERO'!I52+'08-05ORQUIDEARIO'!I38+'08-06 ALMACEN '!I87+'09-EDUCACION AMBIENTAL'!I63+'09-01EDUC AMB SERV PUBLICO DOC_'!I124+'09-02EDUC_ AMB_ SERV_ACADE'!I38+'SERVICIOS GENERALES'!I71+'10-01TALLER MECANICA'!I36+'VEHICULOS ACTUALIZADOS'!I46</f>
        <v>890951</v>
      </c>
      <c r="D5" s="55">
        <f>+'DIRECCION Y SUBDIRECCION '!H68+'06-RECEPCION'!J35+'05-RECURSOS HUMANOS'!J86+'06-04 TESORERIA'!J61+'06-01CONTABILIDAD'!J98+'06-01-02COMPRAS'!J71+'06-01AUDITORIA'!J46+'06-ADMINISTRACION'!J76+'TECNOLOGIA INFORMACION'!J149+'03-RELACIONES PUBLICAS'!J37+'05-01PLANIFICACION Y DESARROLLO'!J44+'03-01 OFIC ACCESO INFORMACION'!J35+'06-SALON REUNION ADM'!J50+'COCINA ADM_'!J39+'06-01-04VIGILANCIA'!J49+MAYORDOMIA!J122+'06-03 RESERVACIONES Y EVENTOS'!J72+'06-04-01-02BOLETERIA'!J33+'07-BOTANICA'!J126+'08-OFIC_HORTICULTURA'!J286+'08-OFIC_HORTICULTURA'!J89+'08-SECRET. HORTICULTURA'!J30+'08-01INVITRO'!J39+'08-01LABORATORIO'!J39+'08-01SD_ TECNICOS_ HORT_'!J57+'08-02BANCO DE SEMILLAS'!J121+'08-04-VIVERO'!J52+'08-05ORQUIDEARIO'!J38+'08-06 ALMACEN '!J87+'09-EDUCACION AMBIENTAL'!J63+'09-01EDUC AMB SERV PUBLICO DOC_'!J124+'09-02EDUC_ AMB_ SERV_ACADE'!J38+'SERVICIOS GENERALES'!J71+'10-01TALLER MECANICA'!J36+'VEHICULOS ACTUALIZADOS'!J46</f>
        <v>746157.63</v>
      </c>
      <c r="E5" s="843">
        <f>+'DIRECCION Y SUBDIRECCION '!I68+'06-RECEPCION'!K35+'05-RECURSOS HUMANOS'!K86+'06-04 TESORERIA'!K61+'06-01CONTABILIDAD'!K98+'06-01-02COMPRAS'!K71+'06-01AUDITORIA'!K46+'06-ADMINISTRACION'!K76+'TECNOLOGIA INFORMACION'!K149+'03-RELACIONES PUBLICAS'!K37+'05-01PLANIFICACION Y DESARROLLO'!K44+'03-01 OFIC ACCESO INFORMACION'!K35+'06-SALON REUNION ADM'!K50+'COCINA ADM_'!K39+'06-01-04VIGILANCIA'!K49+MAYORDOMIA!K122+'06-03 RESERVACIONES Y EVENTOS'!K72+'06-04-01-02BOLETERIA'!K33+'07-BOTANICA'!K126+'08-OFIC_HORTICULTURA'!K286+'08-OFIC_HORTICULTURA'!K89+'08-SECRET. HORTICULTURA'!K30+'08-01INVITRO'!K39+'08-01LABORATORIO'!K39+'08-01SD_ TECNICOS_ HORT_'!K57+'08-02BANCO DE SEMILLAS'!K121+'08-04-VIVERO'!K52+'08-05ORQUIDEARIO'!K38+'08-06 ALMACEN '!K87+'09-EDUCACION AMBIENTAL'!K63+'09-01EDUC AMB SERV PUBLICO DOC_'!K124+'09-02EDUC_ AMB_ SERV_ACADE'!K38+'SERVICIOS GENERALES'!K71+'10-01TALLER MECANICA'!K36+'VEHICULOS ACTUALIZADOS'!K46</f>
        <v>1009.7166666666668</v>
      </c>
      <c r="F5" s="55">
        <f>+'DIRECCION Y SUBDIRECCION '!J68+'06-RECEPCION'!L35+'05-RECURSOS HUMANOS'!L86+'06-04 TESORERIA'!L61+'06-01CONTABILIDAD'!L98+'06-01-02COMPRAS'!L71+'06-01AUDITORIA'!L46+'06-ADMINISTRACION'!L76+'TECNOLOGIA INFORMACION'!L149+'03-RELACIONES PUBLICAS'!L37+'05-01PLANIFICACION Y DESARROLLO'!L44+'03-01 OFIC ACCESO INFORMACION'!L35+'06-SALON REUNION ADM'!L50+'COCINA ADM_'!L39+'06-01-04VIGILANCIA'!L49+MAYORDOMIA!L122+'06-03 RESERVACIONES Y EVENTOS'!L72+'06-04-01-02BOLETERIA'!L33+'07-BOTANICA'!L126+'08-OFIC_HORTICULTURA'!L286+'08-OFIC_HORTICULTURA'!L89+'08-SECRET. HORTICULTURA'!L30+'08-01INVITRO'!L39+'08-01LABORATORIO'!L39+'08-01SD_ TECNICOS_ HORT_'!L57+'08-02BANCO DE SEMILLAS'!L121+'08-04-VIVERO'!L52+'08-05ORQUIDEARIO'!L38+'08-06 ALMACEN '!L87+'09-EDUCACION AMBIENTAL'!L63+'09-01EDUC AMB SERV PUBLICO DOC_'!L124+'09-02EDUC_ AMB_ SERV_ACADE'!L38+'SERVICIOS GENERALES'!L71+'10-01TALLER MECANICA'!L36+'VEHICULOS ACTUALIZADOS'!L46</f>
        <v>144793.37000000002</v>
      </c>
    </row>
    <row r="6" spans="1:9" ht="15" customHeight="1" x14ac:dyDescent="0.2">
      <c r="A6" s="53">
        <v>612</v>
      </c>
      <c r="B6" s="54" t="s">
        <v>97</v>
      </c>
      <c r="C6" s="55">
        <f>+'DIRECCION Y SUBDIRECCION '!G69+'06-RECEPCION'!I36+'05-RECURSOS HUMANOS'!I87+'06-04 TESORERIA'!I62+'06-01CONTABILIDAD'!I99+'06-01-02COMPRAS'!I72+'06-01AUDITORIA'!I47+'06-ADMINISTRACION'!I77+'TECNOLOGIA INFORMACION'!I150+'03-RELACIONES PUBLICAS'!I38+'05-01PLANIFICACION Y DESARROLLO'!I45+'03-01 OFIC ACCESO INFORMACION'!I36+'06-SALON REUNION ADM'!I51+'COCINA ADM_'!I40+'06-01-04VIGILANCIA'!I50+MAYORDOMIA!I123+'06-03 RESERVACIONES Y EVENTOS'!I73+'06-04-01-02BOLETERIA'!I34+'07-BOTANICA'!I127+'08-OFIC_HORTICULTURA'!I287+'08-OFIC_HORTICULTURA'!I90+'08-SECRET. HORTICULTURA'!I31+'08-01INVITRO'!I40+'08-01LABORATORIO'!I40+'08-01SD_ TECNICOS_ HORT_'!I58+'08-02BANCO DE SEMILLAS'!I122+'08-04-VIVERO'!I53+'08-05ORQUIDEARIO'!I39+'08-06 ALMACEN '!I88+'09-EDUCACION AMBIENTAL'!I64+'09-01EDUC AMB SERV PUBLICO DOC_'!I125+'09-02EDUC_ AMB_ SERV_ACADE'!I39+'SERVICIOS GENERALES'!I72+'10-01TALLER MECANICA'!I37+'VEHICULOS ACTUALIZADOS'!I47</f>
        <v>1998670.3900000004</v>
      </c>
      <c r="D6" s="55">
        <f>+'DIRECCION Y SUBDIRECCION '!H69+'06-RECEPCION'!J36+'05-RECURSOS HUMANOS'!J87+'06-04 TESORERIA'!J62+'06-01CONTABILIDAD'!J99+'06-01-02COMPRAS'!J72+'06-01AUDITORIA'!J47+'06-ADMINISTRACION'!J77+'TECNOLOGIA INFORMACION'!J150+'03-RELACIONES PUBLICAS'!J38+'05-01PLANIFICACION Y DESARROLLO'!J45+'03-01 OFIC ACCESO INFORMACION'!J36+'06-SALON REUNION ADM'!J51+'COCINA ADM_'!J40+'06-01-04VIGILANCIA'!J50+MAYORDOMIA!J123+'06-03 RESERVACIONES Y EVENTOS'!J73+'06-04-01-02BOLETERIA'!J34+'07-BOTANICA'!J127+'08-OFIC_HORTICULTURA'!J287+'08-OFIC_HORTICULTURA'!J90+'08-SECRET. HORTICULTURA'!J31+'08-01INVITRO'!J40+'08-01LABORATORIO'!J40+'08-01SD_ TECNICOS_ HORT_'!J58+'08-02BANCO DE SEMILLAS'!J122+'08-04-VIVERO'!J53+'08-05ORQUIDEARIO'!J39+'08-06 ALMACEN '!J88+'09-EDUCACION AMBIENTAL'!J64+'09-01EDUC AMB SERV PUBLICO DOC_'!J125+'09-02EDUC_ AMB_ SERV_ACADE'!J39+'SERVICIOS GENERALES'!J72+'10-01TALLER MECANICA'!J37+'VEHICULOS ACTUALIZADOS'!J47</f>
        <v>1721225.9510000001</v>
      </c>
      <c r="E6" s="55">
        <f>+'DIRECCION Y SUBDIRECCION '!I69+'06-RECEPCION'!K36+'05-RECURSOS HUMANOS'!K87+'06-04 TESORERIA'!K62+'06-01CONTABILIDAD'!K99+'06-01-02COMPRAS'!K72+'06-01AUDITORIA'!K47+'06-ADMINISTRACION'!K77+'TECNOLOGIA INFORMACION'!K150+'03-RELACIONES PUBLICAS'!K38+'05-01PLANIFICACION Y DESARROLLO'!K45+'03-01 OFIC ACCESO INFORMACION'!K36+'06-SALON REUNION ADM'!K51+'COCINA ADM_'!K40+'06-01-04VIGILANCIA'!K50+MAYORDOMIA!K123+'06-03 RESERVACIONES Y EVENTOS'!K73+'06-04-01-02BOLETERIA'!K34+'07-BOTANICA'!K127+'08-OFIC_HORTICULTURA'!K287+'08-OFIC_HORTICULTURA'!K90+'08-SECRET. HORTICULTURA'!K31+'08-01INVITRO'!K40+'08-01LABORATORIO'!K40+'08-01SD_ TECNICOS_ HORT_'!K58+'08-02BANCO DE SEMILLAS'!K122+'08-04-VIVERO'!K53+'08-05ORQUIDEARIO'!K39+'08-06 ALMACEN '!K88+'09-EDUCACION AMBIENTAL'!K64+'09-01EDUC AMB SERV PUBLICO DOC_'!K125+'09-02EDUC_ AMB_ SERV_ACADE'!K39+'SERVICIOS GENERALES'!K72+'10-01TALLER MECANICA'!K37+'VEHICULOS ACTUALIZADOS'!K47</f>
        <v>19502.244111111111</v>
      </c>
      <c r="F6" s="55">
        <f>+'DIRECCION Y SUBDIRECCION '!J69+'06-RECEPCION'!L36+'05-RECURSOS HUMANOS'!L87+'06-04 TESORERIA'!L62+'06-01CONTABILIDAD'!L99+'06-01-02COMPRAS'!L72+'06-01AUDITORIA'!L47+'06-ADMINISTRACION'!L77+'TECNOLOGIA INFORMACION'!L150+'03-RELACIONES PUBLICAS'!L38+'05-01PLANIFICACION Y DESARROLLO'!L45+'03-01 OFIC ACCESO INFORMACION'!L36+'06-SALON REUNION ADM'!L51+'COCINA ADM_'!L40+'06-01-04VIGILANCIA'!L50+MAYORDOMIA!L123+'06-03 RESERVACIONES Y EVENTOS'!L73+'06-04-01-02BOLETERIA'!L34+'07-BOTANICA'!L127+'08-OFIC_HORTICULTURA'!L287+'08-OFIC_HORTICULTURA'!L90+'08-SECRET. HORTICULTURA'!L31+'08-01INVITRO'!L40+'08-01LABORATORIO'!L40+'08-01SD_ TECNICOS_ HORT_'!L58+'08-02BANCO DE SEMILLAS'!L122+'08-04-VIVERO'!L53+'08-05ORQUIDEARIO'!L39+'08-06 ALMACEN '!L88+'09-EDUCACION AMBIENTAL'!L64+'09-01EDUC AMB SERV PUBLICO DOC_'!L125+'09-02EDUC_ AMB_ SERV_ACADE'!L39+'SERVICIOS GENERALES'!L72+'10-01TALLER MECANICA'!L37+'VEHICULOS ACTUALIZADOS'!L47</f>
        <v>277444.43899999995</v>
      </c>
    </row>
    <row r="7" spans="1:9" ht="15" customHeight="1" x14ac:dyDescent="0.2">
      <c r="A7" s="53">
        <v>613</v>
      </c>
      <c r="B7" s="54" t="s">
        <v>98</v>
      </c>
      <c r="C7" s="55">
        <f>+'DIRECCION Y SUBDIRECCION '!G70+'06-RECEPCION'!I37+'05-RECURSOS HUMANOS'!I88+'06-04 TESORERIA'!I63+'06-01CONTABILIDAD'!I100+'06-01-02COMPRAS'!I73+'06-01AUDITORIA'!I48+'06-ADMINISTRACION'!I78+'TECNOLOGIA INFORMACION'!I151+'03-RELACIONES PUBLICAS'!I39+'05-01PLANIFICACION Y DESARROLLO'!I46+'03-01 OFIC ACCESO INFORMACION'!I37+'06-SALON REUNION ADM'!I52+'COCINA ADM_'!I41+'06-01-04VIGILANCIA'!I51+MAYORDOMIA!I124+'06-03 RESERVACIONES Y EVENTOS'!I74+'06-04-01-02BOLETERIA'!I35+'07-BOTANICA'!I128+'08-OFIC_HORTICULTURA'!I288+'08-OFIC_HORTICULTURA'!I91+'08-SECRET. HORTICULTURA'!I32+'08-01INVITRO'!I41+'08-01LABORATORIO'!I41+'08-01SD_ TECNICOS_ HORT_'!I59+'08-02BANCO DE SEMILLAS'!I123+'08-04-VIVERO'!I54+'08-05ORQUIDEARIO'!I40+'08-06 ALMACEN '!I89+'09-EDUCACION AMBIENTAL'!I65+'09-01EDUC AMB SERV PUBLICO DOC_'!I126+'09-02EDUC_ AMB_ SERV_ACADE'!I40+'SERVICIOS GENERALES'!I73+'10-01TALLER MECANICA'!I38+'VEHICULOS ACTUALIZADOS'!I48</f>
        <v>15589424.57</v>
      </c>
      <c r="D7" s="55">
        <f>+'DIRECCION Y SUBDIRECCION '!H70+'06-RECEPCION'!J37+'05-RECURSOS HUMANOS'!J88+'06-04 TESORERIA'!J63+'06-01CONTABILIDAD'!J100+'06-01-02COMPRAS'!J73+'06-01AUDITORIA'!J48+'06-ADMINISTRACION'!J78+'TECNOLOGIA INFORMACION'!J151+'03-RELACIONES PUBLICAS'!J39+'05-01PLANIFICACION Y DESARROLLO'!J46+'03-01 OFIC ACCESO INFORMACION'!J37+'06-SALON REUNION ADM'!J52+'COCINA ADM_'!J41+'06-01-04VIGILANCIA'!J51+MAYORDOMIA!J124+'06-03 RESERVACIONES Y EVENTOS'!J74+'06-04-01-02BOLETERIA'!J35+'07-BOTANICA'!J128+'08-OFIC_HORTICULTURA'!J288+'08-OFIC_HORTICULTURA'!J91+'08-SECRET. HORTICULTURA'!J32+'08-01INVITRO'!J41+'08-01LABORATORIO'!J41+'08-01SD_ TECNICOS_ HORT_'!J59+'08-02BANCO DE SEMILLAS'!J123+'08-04-VIVERO'!J54+'08-05ORQUIDEARIO'!J40+'08-06 ALMACEN '!J89+'09-EDUCACION AMBIENTAL'!J65+'09-01EDUC AMB SERV PUBLICO DOC_'!J126+'09-02EDUC_ AMB_ SERV_ACADE'!J40+'SERVICIOS GENERALES'!J73+'10-01TALLER MECANICA'!J38+'VEHICULOS ACTUALIZADOS'!J48</f>
        <v>14642555.611666666</v>
      </c>
      <c r="E7" s="55">
        <f>+'DIRECCION Y SUBDIRECCION '!I70+'06-RECEPCION'!K37+'05-RECURSOS HUMANOS'!K88+'06-04 TESORERIA'!K63+'06-01CONTABILIDAD'!K100+'06-01-02COMPRAS'!K73+'06-01AUDITORIA'!K48+'06-ADMINISTRACION'!K78+'TECNOLOGIA INFORMACION'!K151+'03-RELACIONES PUBLICAS'!K39+'05-01PLANIFICACION Y DESARROLLO'!K46+'03-01 OFIC ACCESO INFORMACION'!K37+'06-SALON REUNION ADM'!K52+'COCINA ADM_'!K41+'06-01-04VIGILANCIA'!K51+MAYORDOMIA!K124+'06-03 RESERVACIONES Y EVENTOS'!K74+'06-04-01-02BOLETERIA'!K35+'07-BOTANICA'!K128+'08-OFIC_HORTICULTURA'!K288+'08-OFIC_HORTICULTURA'!K91+'08-SECRET. HORTICULTURA'!K32+'08-01INVITRO'!K41+'08-01LABORATORIO'!K41+'08-01SD_ TECNICOS_ HORT_'!K59+'08-02BANCO DE SEMILLAS'!K123+'08-04-VIVERO'!K54+'08-05ORQUIDEARIO'!K40+'08-06 ALMACEN '!K89+'09-EDUCACION AMBIENTAL'!K65+'09-01EDUC AMB SERV PUBLICO DOC_'!K126+'09-02EDUC_ AMB_ SERV_ACADE'!K40+'SERVICIOS GENERALES'!K73+'10-01TALLER MECANICA'!K38+'VEHICULOS ACTUALIZADOS'!K48</f>
        <v>79715.389055555555</v>
      </c>
      <c r="F7" s="55">
        <f>+'DIRECCION Y SUBDIRECCION '!J70+'06-RECEPCION'!L37+'05-RECURSOS HUMANOS'!L88+'06-04 TESORERIA'!L63+'06-01CONTABILIDAD'!L100+'06-01-02COMPRAS'!L73+'06-01AUDITORIA'!L48+'06-ADMINISTRACION'!L78+'TECNOLOGIA INFORMACION'!L151+'03-RELACIONES PUBLICAS'!L39+'05-01PLANIFICACION Y DESARROLLO'!L46+'03-01 OFIC ACCESO INFORMACION'!L37+'06-SALON REUNION ADM'!L52+'COCINA ADM_'!L41+'06-01-04VIGILANCIA'!L51+MAYORDOMIA!L124+'06-03 RESERVACIONES Y EVENTOS'!L74+'06-04-01-02BOLETERIA'!L35+'07-BOTANICA'!L128+'08-OFIC_HORTICULTURA'!L288+'08-OFIC_HORTICULTURA'!L91+'08-SECRET. HORTICULTURA'!L32+'08-01INVITRO'!L41+'08-01LABORATORIO'!L41+'08-01SD_ TECNICOS_ HORT_'!L59+'08-02BANCO DE SEMILLAS'!L123+'08-04-VIVERO'!L54+'08-05ORQUIDEARIO'!L40+'08-06 ALMACEN '!L89+'09-EDUCACION AMBIENTAL'!L65+'09-01EDUC AMB SERV PUBLICO DOC_'!L126+'09-02EDUC_ AMB_ SERV_ACADE'!L40+'SERVICIOS GENERALES'!L73+'10-01TALLER MECANICA'!L38+'VEHICULOS ACTUALIZADOS'!L48</f>
        <v>946868.95833333395</v>
      </c>
    </row>
    <row r="8" spans="1:9" ht="15" customHeight="1" x14ac:dyDescent="0.2">
      <c r="A8" s="53">
        <v>614</v>
      </c>
      <c r="B8" s="54" t="s">
        <v>99</v>
      </c>
      <c r="C8" s="55">
        <f>+'DIRECCION Y SUBDIRECCION '!G71+'06-RECEPCION'!I38+'05-RECURSOS HUMANOS'!I89+'06-04 TESORERIA'!I64+'06-01CONTABILIDAD'!I101+'06-01-02COMPRAS'!I74+'06-01AUDITORIA'!I49+'06-ADMINISTRACION'!I79+'TECNOLOGIA INFORMACION'!I152+'03-RELACIONES PUBLICAS'!I40+'05-01PLANIFICACION Y DESARROLLO'!I47+'03-01 OFIC ACCESO INFORMACION'!I38+'06-SALON REUNION ADM'!I53+'COCINA ADM_'!I42+'06-01-04VIGILANCIA'!I52+MAYORDOMIA!I125+'06-03 RESERVACIONES Y EVENTOS'!I75+'06-04-01-02BOLETERIA'!I36+'07-BOTANICA'!I129+'08-OFIC_HORTICULTURA'!I289+'08-OFIC_HORTICULTURA'!I92+'08-SECRET. HORTICULTURA'!I33+'08-01INVITRO'!I42+'08-01LABORATORIO'!I42+'08-01SD_ TECNICOS_ HORT_'!I60+'08-02BANCO DE SEMILLAS'!I124+'08-04-VIVERO'!I55+'08-05ORQUIDEARIO'!I41+'08-06 ALMACEN '!I90+'09-EDUCACION AMBIENTAL'!I66+'09-01EDUC AMB SERV PUBLICO DOC_'!I127+'09-02EDUC_ AMB_ SERV_ACADE'!I41+'SERVICIOS GENERALES'!I74+'10-01TALLER MECANICA'!I39+'VEHICULOS ACTUALIZADOS'!I49</f>
        <v>5213326.1809999989</v>
      </c>
      <c r="D8" s="55">
        <f>+'DIRECCION Y SUBDIRECCION '!H71+'06-RECEPCION'!J38+'05-RECURSOS HUMANOS'!J89+'06-04 TESORERIA'!J64+'06-01CONTABILIDAD'!J101+'06-01-02COMPRAS'!J74+'06-01AUDITORIA'!J49+'06-ADMINISTRACION'!J79+'TECNOLOGIA INFORMACION'!J152+'03-RELACIONES PUBLICAS'!J40+'05-01PLANIFICACION Y DESARROLLO'!J47+'03-01 OFIC ACCESO INFORMACION'!J38+'06-SALON REUNION ADM'!J53+'COCINA ADM_'!J42+'06-01-04VIGILANCIA'!J52+MAYORDOMIA!J125+'06-03 RESERVACIONES Y EVENTOS'!J75+'06-04-01-02BOLETERIA'!J36+'07-BOTANICA'!J129+'08-OFIC_HORTICULTURA'!J289+'08-OFIC_HORTICULTURA'!J92+'08-SECRET. HORTICULTURA'!J33+'08-01INVITRO'!J42+'08-01LABORATORIO'!J42+'08-01SD_ TECNICOS_ HORT_'!J60+'08-02BANCO DE SEMILLAS'!J124+'08-04-VIVERO'!J55+'08-05ORQUIDEARIO'!J41+'08-06 ALMACEN '!J90+'09-EDUCACION AMBIENTAL'!J66+'09-01EDUC AMB SERV PUBLICO DOC_'!J127+'09-02EDUC_ AMB_ SERV_ACADE'!J41+'SERVICIOS GENERALES'!J74+'10-01TALLER MECANICA'!J39+'VEHICULOS ACTUALIZADOS'!J49</f>
        <v>3979260.1358055561</v>
      </c>
      <c r="E8" s="55">
        <f>+'DIRECCION Y SUBDIRECCION '!I71+'06-RECEPCION'!K38+'05-RECURSOS HUMANOS'!K89+'06-04 TESORERIA'!K64+'06-01CONTABILIDAD'!K101+'06-01-02COMPRAS'!K74+'06-01AUDITORIA'!K49+'06-ADMINISTRACION'!K79+'TECNOLOGIA INFORMACION'!K152+'03-RELACIONES PUBLICAS'!K40+'05-01PLANIFICACION Y DESARROLLO'!K47+'03-01 OFIC ACCESO INFORMACION'!K38+'06-SALON REUNION ADM'!K53+'COCINA ADM_'!K42+'06-01-04VIGILANCIA'!K52+MAYORDOMIA!K125+'06-03 RESERVACIONES Y EVENTOS'!K75+'06-04-01-02BOLETERIA'!K36+'07-BOTANICA'!K129+'08-OFIC_HORTICULTURA'!K289+'08-OFIC_HORTICULTURA'!K92+'08-SECRET. HORTICULTURA'!K33+'08-01INVITRO'!K42+'08-01LABORATORIO'!K42+'08-01SD_ TECNICOS_ HORT_'!K60+'08-02BANCO DE SEMILLAS'!K124+'08-04-VIVERO'!K55+'08-05ORQUIDEARIO'!K41+'08-06 ALMACEN '!K90+'09-EDUCACION AMBIENTAL'!K66+'09-01EDUC AMB SERV PUBLICO DOC_'!K127+'09-02EDUC_ AMB_ SERV_ACADE'!K41+'SERVICIOS GENERALES'!K74+'10-01TALLER MECANICA'!K39+'VEHICULOS ACTUALIZADOS'!K49</f>
        <v>50025.858083333325</v>
      </c>
      <c r="F8" s="55">
        <f>+'DIRECCION Y SUBDIRECCION '!J71+'06-RECEPCION'!L38+'05-RECURSOS HUMANOS'!L89+'06-04 TESORERIA'!L64+'06-01CONTABILIDAD'!L101+'06-01-02COMPRAS'!L74+'06-01AUDITORIA'!L49+'06-ADMINISTRACION'!L79+'TECNOLOGIA INFORMACION'!L152+'03-RELACIONES PUBLICAS'!L40+'05-01PLANIFICACION Y DESARROLLO'!L47+'03-01 OFIC ACCESO INFORMACION'!L38+'06-SALON REUNION ADM'!L53+'COCINA ADM_'!L42+'06-01-04VIGILANCIA'!L52+MAYORDOMIA!L125+'06-03 RESERVACIONES Y EVENTOS'!L75+'06-04-01-02BOLETERIA'!L36+'07-BOTANICA'!L129+'08-OFIC_HORTICULTURA'!L289+'08-OFIC_HORTICULTURA'!L92+'08-SECRET. HORTICULTURA'!L33+'08-01INVITRO'!L42+'08-01LABORATORIO'!L42+'08-01SD_ TECNICOS_ HORT_'!L60+'08-02BANCO DE SEMILLAS'!L124+'08-04-VIVERO'!L55+'08-05ORQUIDEARIO'!L41+'08-06 ALMACEN '!L90+'09-EDUCACION AMBIENTAL'!L66+'09-01EDUC AMB SERV PUBLICO DOC_'!L127+'09-02EDUC_ AMB_ SERV_ACADE'!L41+'SERVICIOS GENERALES'!L74+'10-01TALLER MECANICA'!L39+'VEHICULOS ACTUALIZADOS'!L49</f>
        <v>1234066.045194444</v>
      </c>
    </row>
    <row r="9" spans="1:9" ht="15" customHeight="1" x14ac:dyDescent="0.2">
      <c r="A9" s="53">
        <v>615</v>
      </c>
      <c r="B9" s="54" t="s">
        <v>100</v>
      </c>
      <c r="C9" s="55">
        <f>+'DIRECCION Y SUBDIRECCION '!G72+'06-RECEPCION'!I39+'05-RECURSOS HUMANOS'!I90+'06-04 TESORERIA'!I65+'06-01CONTABILIDAD'!I102+'06-01-02COMPRAS'!I75+'06-01AUDITORIA'!I50+'06-ADMINISTRACION'!I80+'TECNOLOGIA INFORMACION'!I153+'03-RELACIONES PUBLICAS'!I41+'05-01PLANIFICACION Y DESARROLLO'!I48+'03-01 OFIC ACCESO INFORMACION'!I39+'06-SALON REUNION ADM'!I54+'COCINA ADM_'!I43+'06-01-04VIGILANCIA'!I53+MAYORDOMIA!I126+'06-03 RESERVACIONES Y EVENTOS'!I76+'06-04-01-02BOLETERIA'!I37+'07-BOTANICA'!I130+'08-OFIC_HORTICULTURA'!I290+'08-OFIC_HORTICULTURA'!I93+'08-SECRET. HORTICULTURA'!I34+'08-01INVITRO'!I43+'08-01LABORATORIO'!I43+'08-01SD_ TECNICOS_ HORT_'!I61+'08-02BANCO DE SEMILLAS'!I125+'08-04-VIVERO'!I56+'08-05ORQUIDEARIO'!I42+'08-06 ALMACEN '!I91+'09-EDUCACION AMBIENTAL'!I67+'09-01EDUC AMB SERV PUBLICO DOC_'!I128+'09-02EDUC_ AMB_ SERV_ACADE'!I42+'SERVICIOS GENERALES'!I75+'10-01TALLER MECANICA'!I40+'VEHICULOS ACTUALIZADOS'!I50</f>
        <v>1715717.0899999999</v>
      </c>
      <c r="D9" s="55">
        <f>+'DIRECCION Y SUBDIRECCION '!H72+'06-RECEPCION'!J39+'05-RECURSOS HUMANOS'!J90+'06-04 TESORERIA'!J65+'06-01CONTABILIDAD'!J102+'06-01-02COMPRAS'!J75+'06-01AUDITORIA'!J50+'06-ADMINISTRACION'!J80+'TECNOLOGIA INFORMACION'!J153+'03-RELACIONES PUBLICAS'!J41+'05-01PLANIFICACION Y DESARROLLO'!J48+'03-01 OFIC ACCESO INFORMACION'!J39+'06-SALON REUNION ADM'!J54+'COCINA ADM_'!J43+'06-01-04VIGILANCIA'!J53+MAYORDOMIA!J126+'06-03 RESERVACIONES Y EVENTOS'!J76+'06-04-01-02BOLETERIA'!J37+'07-BOTANICA'!J130+'08-OFIC_HORTICULTURA'!J290+'08-OFIC_HORTICULTURA'!J93+'08-SECRET. HORTICULTURA'!J34+'08-01INVITRO'!J43+'08-01LABORATORIO'!J43+'08-01SD_ TECNICOS_ HORT_'!J61+'08-02BANCO DE SEMILLAS'!J125+'08-04-VIVERO'!J56+'08-05ORQUIDEARIO'!J42+'08-06 ALMACEN '!J91+'09-EDUCACION AMBIENTAL'!J67+'09-01EDUC AMB SERV PUBLICO DOC_'!J128+'09-02EDUC_ AMB_ SERV_ACADE'!J42+'SERVICIOS GENERALES'!J75+'10-01TALLER MECANICA'!J40+'VEHICULOS ACTUALIZADOS'!J50</f>
        <v>1287284.0276666665</v>
      </c>
      <c r="E9" s="55">
        <f>+'DIRECCION Y SUBDIRECCION '!I72+'06-RECEPCION'!K39+'05-RECURSOS HUMANOS'!K90+'06-04 TESORERIA'!K65+'06-01CONTABILIDAD'!K102+'06-01-02COMPRAS'!K75+'06-01AUDITORIA'!K50+'06-ADMINISTRACION'!K80+'TECNOLOGIA INFORMACION'!K153+'03-RELACIONES PUBLICAS'!K41+'05-01PLANIFICACION Y DESARROLLO'!K48+'03-01 OFIC ACCESO INFORMACION'!K39+'06-SALON REUNION ADM'!K54+'COCINA ADM_'!K43+'06-01-04VIGILANCIA'!K53+MAYORDOMIA!K126+'06-03 RESERVACIONES Y EVENTOS'!K76+'06-04-01-02BOLETERIA'!K37+'07-BOTANICA'!K130+'08-OFIC_HORTICULTURA'!K290+'08-OFIC_HORTICULTURA'!K93+'08-SECRET. HORTICULTURA'!K34+'08-01INVITRO'!K43+'08-01LABORATORIO'!K43+'08-01SD_ TECNICOS_ HORT_'!K61+'08-02BANCO DE SEMILLAS'!K125+'08-04-VIVERO'!K56+'08-05ORQUIDEARIO'!K42+'08-06 ALMACEN '!K91+'09-EDUCACION AMBIENTAL'!K67+'09-01EDUC AMB SERV PUBLICO DOC_'!K128+'09-02EDUC_ AMB_ SERV_ACADE'!K42+'SERVICIOS GENERALES'!K75+'10-01TALLER MECANICA'!K40+'VEHICULOS ACTUALIZADOS'!K50</f>
        <v>15774.862166666666</v>
      </c>
      <c r="F9" s="55">
        <f>+'DIRECCION Y SUBDIRECCION '!J72+'06-RECEPCION'!L39+'05-RECURSOS HUMANOS'!L90+'06-04 TESORERIA'!L65+'06-01CONTABILIDAD'!L102+'06-01-02COMPRAS'!L75+'06-01AUDITORIA'!L50+'06-ADMINISTRACION'!L80+'TECNOLOGIA INFORMACION'!L153+'03-RELACIONES PUBLICAS'!L41+'05-01PLANIFICACION Y DESARROLLO'!L48+'03-01 OFIC ACCESO INFORMACION'!L39+'06-SALON REUNION ADM'!L54+'COCINA ADM_'!L43+'06-01-04VIGILANCIA'!L53+MAYORDOMIA!L126+'06-03 RESERVACIONES Y EVENTOS'!L76+'06-04-01-02BOLETERIA'!L37+'07-BOTANICA'!L130+'08-OFIC_HORTICULTURA'!L290+'08-OFIC_HORTICULTURA'!L93+'08-SECRET. HORTICULTURA'!L34+'08-01INVITRO'!L43+'08-01LABORATORIO'!L43+'08-01SD_ TECNICOS_ HORT_'!L61+'08-02BANCO DE SEMILLAS'!L125+'08-04-VIVERO'!L56+'08-05ORQUIDEARIO'!L42+'08-06 ALMACEN '!L91+'09-EDUCACION AMBIENTAL'!L67+'09-01EDUC AMB SERV PUBLICO DOC_'!L128+'09-02EDUC_ AMB_ SERV_ACADE'!L42+'SERVICIOS GENERALES'!L75+'10-01TALLER MECANICA'!L40+'VEHICULOS ACTUALIZADOS'!L50</f>
        <v>428433.06233333331</v>
      </c>
    </row>
    <row r="10" spans="1:9" ht="15" customHeight="1" x14ac:dyDescent="0.2">
      <c r="A10" s="53">
        <v>616</v>
      </c>
      <c r="B10" s="54" t="s">
        <v>101</v>
      </c>
      <c r="C10" s="55">
        <f>+'DIRECCION Y SUBDIRECCION '!G73+'06-RECEPCION'!I40+'05-RECURSOS HUMANOS'!I91+'06-04 TESORERIA'!I66+'06-01CONTABILIDAD'!I103+'06-01-02COMPRAS'!I76+'06-01AUDITORIA'!I51+'06-ADMINISTRACION'!I81+'TECNOLOGIA INFORMACION'!I154+'03-RELACIONES PUBLICAS'!I42+'05-01PLANIFICACION Y DESARROLLO'!I49+'03-01 OFIC ACCESO INFORMACION'!I40+'06-SALON REUNION ADM'!I55+'COCINA ADM_'!I44+'06-01-04VIGILANCIA'!I54+MAYORDOMIA!I127+'06-03 RESERVACIONES Y EVENTOS'!I77+'06-04-01-02BOLETERIA'!I38+'07-BOTANICA'!I131+'08-OFIC_HORTICULTURA'!I291+'08-OFIC_HORTICULTURA'!I94+'08-SECRET. HORTICULTURA'!I35+'08-01INVITRO'!I44+'08-01LABORATORIO'!I44+'08-01SD_ TECNICOS_ HORT_'!I62+'08-02BANCO DE SEMILLAS'!I126+'08-04-VIVERO'!I57+'08-05ORQUIDEARIO'!I43+'08-06 ALMACEN '!I92+'09-EDUCACION AMBIENTAL'!I68+'09-01EDUC AMB SERV PUBLICO DOC_'!I129+'09-02EDUC_ AMB_ SERV_ACADE'!I43+'SERVICIOS GENERALES'!I76+'10-01TALLER MECANICA'!I41+'VEHICULOS ACTUALIZADOS'!I51</f>
        <v>1034239.7185999998</v>
      </c>
      <c r="D10" s="55">
        <f>+'DIRECCION Y SUBDIRECCION '!H73+'06-RECEPCION'!J40+'05-RECURSOS HUMANOS'!J91+'06-04 TESORERIA'!J66+'06-01CONTABILIDAD'!J103+'06-01-02COMPRAS'!J76+'06-01AUDITORIA'!J51+'06-ADMINISTRACION'!J81+'TECNOLOGIA INFORMACION'!J154+'03-RELACIONES PUBLICAS'!J42+'05-01PLANIFICACION Y DESARROLLO'!J49+'03-01 OFIC ACCESO INFORMACION'!J40+'06-SALON REUNION ADM'!J55+'COCINA ADM_'!J44+'06-01-04VIGILANCIA'!J54+MAYORDOMIA!J127+'06-03 RESERVACIONES Y EVENTOS'!J77+'06-04-01-02BOLETERIA'!J38+'07-BOTANICA'!J131+'08-OFIC_HORTICULTURA'!J291+'08-OFIC_HORTICULTURA'!J94+'08-SECRET. HORTICULTURA'!J35+'08-01INVITRO'!J44+'08-01LABORATORIO'!J44+'08-01SD_ TECNICOS_ HORT_'!J62+'08-02BANCO DE SEMILLAS'!J126+'08-04-VIVERO'!J57+'08-05ORQUIDEARIO'!J43+'08-06 ALMACEN '!J92+'09-EDUCACION AMBIENTAL'!J68+'09-01EDUC AMB SERV PUBLICO DOC_'!J129+'09-02EDUC_ AMB_ SERV_ACADE'!J43+'SERVICIOS GENERALES'!J76+'10-01TALLER MECANICA'!J41+'VEHICULOS ACTUALIZADOS'!J51</f>
        <v>827221.89136666653</v>
      </c>
      <c r="E10" s="1079">
        <f>+'DIRECCION Y SUBDIRECCION '!I73+'06-RECEPCION'!K40+'05-RECURSOS HUMANOS'!K91+'06-04 TESORERIA'!K66+'06-01CONTABILIDAD'!K103+'06-01-02COMPRAS'!K76+'06-01AUDITORIA'!K51+'06-ADMINISTRACION'!K81+'TECNOLOGIA INFORMACION'!K154+'03-RELACIONES PUBLICAS'!K42+'05-01PLANIFICACION Y DESARROLLO'!K49+'03-01 OFIC ACCESO INFORMACION'!K40+'06-SALON REUNION ADM'!K55+'COCINA ADM_'!K44+'06-01-04VIGILANCIA'!K54+MAYORDOMIA!K127+'06-03 RESERVACIONES Y EVENTOS'!K77+'06-04-01-02BOLETERIA'!K38+'07-BOTANICA'!K131+'08-OFIC_HORTICULTURA'!K291+'08-OFIC_HORTICULTURA'!K94+'08-SECRET. HORTICULTURA'!K35+'08-01INVITRO'!K44+'08-01LABORATORIO'!K44+'08-01SD_ TECNICOS_ HORT_'!K62+'08-02BANCO DE SEMILLAS'!K126+'08-04-VIVERO'!K57+'08-05ORQUIDEARIO'!K43+'08-06 ALMACEN '!K92+'09-EDUCACION AMBIENTAL'!K68+'09-01EDUC AMB SERV PUBLICO DOC_'!K129+'09-02EDUC_ AMB_ SERV_ACADE'!K43+'SERVICIOS GENERALES'!K76+'10-01TALLER MECANICA'!K41+'VEHICULOS ACTUALIZADOS'!K51+'07-01HERBARIO_BIBLIOTECA'!K264</f>
        <v>10556.074133333334</v>
      </c>
      <c r="F10" s="55">
        <f>+'DIRECCION Y SUBDIRECCION '!J73+'06-RECEPCION'!L40+'05-RECURSOS HUMANOS'!L91+'06-04 TESORERIA'!L66+'06-01CONTABILIDAD'!L103+'06-01-02COMPRAS'!L76+'06-01AUDITORIA'!L51+'06-ADMINISTRACION'!L81+'TECNOLOGIA INFORMACION'!L154+'03-RELACIONES PUBLICAS'!L42+'05-01PLANIFICACION Y DESARROLLO'!L49+'03-01 OFIC ACCESO INFORMACION'!L40+'06-SALON REUNION ADM'!L55+'COCINA ADM_'!L44+'06-01-04VIGILANCIA'!L54+MAYORDOMIA!L127+'06-03 RESERVACIONES Y EVENTOS'!L77+'06-04-01-02BOLETERIA'!L38+'07-BOTANICA'!L131+'08-OFIC_HORTICULTURA'!L291+'08-OFIC_HORTICULTURA'!L94+'08-SECRET. HORTICULTURA'!L35+'08-01INVITRO'!L44+'08-01LABORATORIO'!L44+'08-01SD_ TECNICOS_ HORT_'!L62+'08-02BANCO DE SEMILLAS'!L126+'08-04-VIVERO'!L57+'08-05ORQUIDEARIO'!L43+'08-06 ALMACEN '!L92+'09-EDUCACION AMBIENTAL'!L68+'09-01EDUC AMB SERV PUBLICO DOC_'!L129+'09-02EDUC_ AMB_ SERV_ACADE'!L43+'SERVICIOS GENERALES'!L76+'10-01TALLER MECANICA'!L41+'VEHICULOS ACTUALIZADOS'!L51</f>
        <v>207017.82723333334</v>
      </c>
    </row>
    <row r="11" spans="1:9" ht="15" customHeight="1" x14ac:dyDescent="0.2">
      <c r="A11" s="53">
        <v>617</v>
      </c>
      <c r="B11" s="54" t="s">
        <v>102</v>
      </c>
      <c r="C11" s="55">
        <f>+'DIRECCION Y SUBDIRECCION '!G74+'06-RECEPCION'!I41+'05-RECURSOS HUMANOS'!I92+'06-04 TESORERIA'!I67+'06-01CONTABILIDAD'!I104+'06-01-02COMPRAS'!I77+'06-01AUDITORIA'!I52+'06-ADMINISTRACION'!I82+'TECNOLOGIA INFORMACION'!I155+'03-RELACIONES PUBLICAS'!I43+'05-01PLANIFICACION Y DESARROLLO'!I50+'03-01 OFIC ACCESO INFORMACION'!I41+'06-SALON REUNION ADM'!I56+'COCINA ADM_'!I45+'06-01-04VIGILANCIA'!I55+MAYORDOMIA!I128+'06-03 RESERVACIONES Y EVENTOS'!I78+'06-04-01-02BOLETERIA'!I39+'07-BOTANICA'!I132+'08-OFIC_HORTICULTURA'!I292+'08-OFIC_HORTICULTURA'!I95+'08-SECRET. HORTICULTURA'!I36+'08-01INVITRO'!I45+'08-01LABORATORIO'!I45+'08-01SD_ TECNICOS_ HORT_'!I63+'08-02BANCO DE SEMILLAS'!I127+'08-04-VIVERO'!I58+'08-05ORQUIDEARIO'!I44+'08-06 ALMACEN '!I93+'09-EDUCACION AMBIENTAL'!I69+'09-01EDUC AMB SERV PUBLICO DOC_'!I130+'09-02EDUC_ AMB_ SERV_ACADE'!I44+'SERVICIOS GENERALES'!I77+'10-01TALLER MECANICA'!I42+'VEHICULOS ACTUALIZADOS'!I52</f>
        <v>19401874.717999998</v>
      </c>
      <c r="D11" s="55">
        <f>+'DIRECCION Y SUBDIRECCION '!H74+'06-RECEPCION'!J41+'05-RECURSOS HUMANOS'!J92+'06-04 TESORERIA'!J67+'06-01CONTABILIDAD'!J104+'06-01-02COMPRAS'!J77+'06-01AUDITORIA'!J52+'06-ADMINISTRACION'!J82+'TECNOLOGIA INFORMACION'!J155+'03-RELACIONES PUBLICAS'!J43+'05-01PLANIFICACION Y DESARROLLO'!J50+'03-01 OFIC ACCESO INFORMACION'!J41+'06-SALON REUNION ADM'!J56+'COCINA ADM_'!J45+'06-01-04VIGILANCIA'!J55+MAYORDOMIA!J128+'06-03 RESERVACIONES Y EVENTOS'!J78+'06-04-01-02BOLETERIA'!J39+'07-BOTANICA'!J132+'08-OFIC_HORTICULTURA'!J292+'08-OFIC_HORTICULTURA'!J95+'08-SECRET. HORTICULTURA'!J36+'08-01INVITRO'!J45+'08-01LABORATORIO'!J45+'08-01SD_ TECNICOS_ HORT_'!J63+'08-02BANCO DE SEMILLAS'!J127+'08-04-VIVERO'!J58+'08-05ORQUIDEARIO'!J44+'08-06 ALMACEN '!J93+'09-EDUCACION AMBIENTAL'!J69+'09-01EDUC AMB SERV PUBLICO DOC_'!J130+'09-02EDUC_ AMB_ SERV_ACADE'!J44+'SERVICIOS GENERALES'!J77+'10-01TALLER MECANICA'!J42+'VEHICULOS ACTUALIZADOS'!J52</f>
        <v>10449609.53667778</v>
      </c>
      <c r="E11" s="1079">
        <f>+'DIRECCION Y SUBDIRECCION '!I74+'06-RECEPCION'!K41+'05-RECURSOS HUMANOS'!K92+'06-04 TESORERIA'!K67+'06-01CONTABILIDAD'!K104+'06-01-02COMPRAS'!K77+'06-01AUDITORIA'!K52+'06-ADMINISTRACION'!K82+'TECNOLOGIA INFORMACION'!K155+'03-RELACIONES PUBLICAS'!K43+'05-01PLANIFICACION Y DESARROLLO'!K50+'03-01 OFIC ACCESO INFORMACION'!K41+'06-SALON REUNION ADM'!K56+'COCINA ADM_'!K45+'06-01-04VIGILANCIA'!K55+MAYORDOMIA!K128+'06-03 RESERVACIONES Y EVENTOS'!K78+'06-04-01-02BOLETERIA'!K39+'07-BOTANICA'!K132+'07-01HERBARIO_BIBLIOTECA'!K265+'08-OFIC_HORTICULTURA'!K292+'08-OFIC_HORTICULTURA'!K95+'08-SECRET. HORTICULTURA'!K36+'08-01INVITRO'!K45+'08-01LABORATORIO'!K45+'08-01SD_ TECNICOS_ HORT_'!K63+'08-02BANCO DE SEMILLAS'!K127+'08-04-VIVERO'!K58+'08-05ORQUIDEARIO'!K44+'08-06 ALMACEN '!K93+'09-EDUCACION AMBIENTAL'!K69+'09-01EDUC AMB SERV PUBLICO DOC_'!K130+'09-02EDUC_ AMB_ SERV_ACADE'!K44+'SERVICIOS GENERALES'!K77+'10-01TALLER MECANICA'!K42+'VEHICULOS ACTUALIZADOS'!K52</f>
        <v>175064.52281666669</v>
      </c>
      <c r="F11" s="55">
        <f>+'DIRECCION Y SUBDIRECCION '!J74+'06-RECEPCION'!L41+'05-RECURSOS HUMANOS'!L92+'06-04 TESORERIA'!L67+'06-01CONTABILIDAD'!L104+'06-01-02COMPRAS'!L77+'06-01AUDITORIA'!L52+'06-ADMINISTRACION'!L82+'TECNOLOGIA INFORMACION'!L155+'03-RELACIONES PUBLICAS'!L43+'05-01PLANIFICACION Y DESARROLLO'!L50+'03-01 OFIC ACCESO INFORMACION'!L41+'06-SALON REUNION ADM'!L56+'COCINA ADM_'!L45+'06-01-04VIGILANCIA'!L55+MAYORDOMIA!L128+'06-03 RESERVACIONES Y EVENTOS'!L78+'06-04-01-02BOLETERIA'!L39+'07-BOTANICA'!L132+'08-OFIC_HORTICULTURA'!L292+'08-OFIC_HORTICULTURA'!L95+'08-SECRET. HORTICULTURA'!L36+'08-01INVITRO'!L45+'08-01LABORATORIO'!L45+'08-01SD_ TECNICOS_ HORT_'!L63+'08-02BANCO DE SEMILLAS'!L127+'08-04-VIVERO'!L58+'08-05ORQUIDEARIO'!L44+'08-06 ALMACEN '!L93+'09-EDUCACION AMBIENTAL'!L69+'09-01EDUC AMB SERV PUBLICO DOC_'!L130+'09-02EDUC_ AMB_ SERV_ACADE'!L44+'SERVICIOS GENERALES'!L77+'10-01TALLER MECANICA'!L42+'VEHICULOS ACTUALIZADOS'!L52</f>
        <v>8952265.1813222244</v>
      </c>
    </row>
    <row r="12" spans="1:9" ht="15" customHeight="1" x14ac:dyDescent="0.2">
      <c r="A12" s="53">
        <v>618</v>
      </c>
      <c r="B12" s="64" t="s">
        <v>103</v>
      </c>
      <c r="C12" s="55">
        <f>+'DIRECCION Y SUBDIRECCION '!G75+'06-RECEPCION'!I42+'05-RECURSOS HUMANOS'!I93+'06-04 TESORERIA'!I68+'06-01CONTABILIDAD'!I105+'06-01-02COMPRAS'!I78+'06-01AUDITORIA'!I53+'06-ADMINISTRACION'!I83+'TECNOLOGIA INFORMACION'!I156+'03-RELACIONES PUBLICAS'!I44+'05-01PLANIFICACION Y DESARROLLO'!I51+'03-01 OFIC ACCESO INFORMACION'!I42+'06-SALON REUNION ADM'!I57+'COCINA ADM_'!I46+'06-01-04VIGILANCIA'!I56+MAYORDOMIA!I129+'06-03 RESERVACIONES Y EVENTOS'!I79+'06-04-01-02BOLETERIA'!I40+'07-BOTANICA'!I133+'08-OFIC_HORTICULTURA'!I293+'08-OFIC_HORTICULTURA'!I96+'08-SECRET. HORTICULTURA'!I37+'08-01INVITRO'!I46+'08-01LABORATORIO'!I46+'08-01SD_ TECNICOS_ HORT_'!I64+'08-02BANCO DE SEMILLAS'!I128+'08-04-VIVERO'!I59+'08-05ORQUIDEARIO'!I45+'08-06 ALMACEN '!I94+'09-EDUCACION AMBIENTAL'!I70+'09-01EDUC AMB SERV PUBLICO DOC_'!I131+'09-02EDUC_ AMB_ SERV_ACADE'!I45+'SERVICIOS GENERALES'!I78+'10-01TALLER MECANICA'!I43+'VEHICULOS ACTUALIZADOS'!I53</f>
        <v>3425470.3800000004</v>
      </c>
      <c r="D12" s="55">
        <f>+'DIRECCION Y SUBDIRECCION '!H75+'06-RECEPCION'!J42+'05-RECURSOS HUMANOS'!J93+'06-04 TESORERIA'!J68+'06-01CONTABILIDAD'!J105+'06-01-02COMPRAS'!J78+'06-01AUDITORIA'!J53+'06-ADMINISTRACION'!J83+'TECNOLOGIA INFORMACION'!J156+'03-RELACIONES PUBLICAS'!J44+'05-01PLANIFICACION Y DESARROLLO'!J51+'03-01 OFIC ACCESO INFORMACION'!J42+'06-SALON REUNION ADM'!J57+'COCINA ADM_'!J46+'06-01-04VIGILANCIA'!J56+MAYORDOMIA!J129+'06-03 RESERVACIONES Y EVENTOS'!J79+'06-04-01-02BOLETERIA'!J40+'07-BOTANICA'!J133+'08-OFIC_HORTICULTURA'!J293+'08-OFIC_HORTICULTURA'!J96+'08-SECRET. HORTICULTURA'!J37+'08-01INVITRO'!J46+'08-01LABORATORIO'!J46+'08-01SD_ TECNICOS_ HORT_'!J64+'08-02BANCO DE SEMILLAS'!J128+'08-04-VIVERO'!J59+'08-05ORQUIDEARIO'!J45+'08-06 ALMACEN '!J94+'09-EDUCACION AMBIENTAL'!J70+'09-01EDUC AMB SERV PUBLICO DOC_'!J131+'09-02EDUC_ AMB_ SERV_ACADE'!J45+'SERVICIOS GENERALES'!J78+'10-01TALLER MECANICA'!J43+'VEHICULOS ACTUALIZADOS'!J53</f>
        <v>2079315.7634999999</v>
      </c>
      <c r="E12" s="55">
        <f>+'DIRECCION Y SUBDIRECCION '!I75+'06-RECEPCION'!K42+'05-RECURSOS HUMANOS'!K93+'06-04 TESORERIA'!K68+'06-01CONTABILIDAD'!K105+'06-01-02COMPRAS'!K78+'06-01AUDITORIA'!K53+'06-ADMINISTRACION'!K83+'TECNOLOGIA INFORMACION'!K156+'03-RELACIONES PUBLICAS'!K44+'05-01PLANIFICACION Y DESARROLLO'!K51+'03-01 OFIC ACCESO INFORMACION'!K42+'06-SALON REUNION ADM'!K57+'COCINA ADM_'!K46+'06-01-04VIGILANCIA'!K56+MAYORDOMIA!K129+'06-03 RESERVACIONES Y EVENTOS'!K79+'06-04-01-02BOLETERIA'!K40+'07-BOTANICA'!K133+'08-OFIC_HORTICULTURA'!K293+'08-OFIC_HORTICULTURA'!K96+'08-SECRET. HORTICULTURA'!K37+'08-01INVITRO'!K46+'08-01LABORATORIO'!K46+'08-01SD_ TECNICOS_ HORT_'!K64+'08-02BANCO DE SEMILLAS'!K128+'08-04-VIVERO'!K59+'08-05ORQUIDEARIO'!K45+'08-06 ALMACEN '!K94+'09-EDUCACION AMBIENTAL'!K70+'09-01EDUC AMB SERV PUBLICO DOC_'!K131+'09-02EDUC_ AMB_ SERV_ACADE'!K45+'SERVICIOS GENERALES'!K78+'10-01TALLER MECANICA'!K43+'VEHICULOS ACTUALIZADOS'!K53</f>
        <v>24534.83725</v>
      </c>
      <c r="F12" s="55">
        <f>+'DIRECCION Y SUBDIRECCION '!J75+'06-RECEPCION'!L42+'05-RECURSOS HUMANOS'!L93+'06-04 TESORERIA'!L68+'06-01CONTABILIDAD'!L105+'06-01-02COMPRAS'!L78+'06-01AUDITORIA'!L53+'06-ADMINISTRACION'!L83+'TECNOLOGIA INFORMACION'!L156+'03-RELACIONES PUBLICAS'!L44+'05-01PLANIFICACION Y DESARROLLO'!L51+'03-01 OFIC ACCESO INFORMACION'!L42+'06-SALON REUNION ADM'!L57+'COCINA ADM_'!L46+'06-01-04VIGILANCIA'!L56+MAYORDOMIA!L129+'06-03 RESERVACIONES Y EVENTOS'!L79+'06-04-01-02BOLETERIA'!L40+'07-BOTANICA'!L133+'08-OFIC_HORTICULTURA'!L293+'08-OFIC_HORTICULTURA'!L96+'08-SECRET. HORTICULTURA'!L37+'08-01INVITRO'!L46+'08-01LABORATORIO'!L46+'08-01SD_ TECNICOS_ HORT_'!L64+'08-02BANCO DE SEMILLAS'!L128+'08-04-VIVERO'!L59+'08-05ORQUIDEARIO'!L45+'08-06 ALMACEN '!L94+'09-EDUCACION AMBIENTAL'!L70+'09-01EDUC AMB SERV PUBLICO DOC_'!L131+'09-02EDUC_ AMB_ SERV_ACADE'!L45+'SERVICIOS GENERALES'!L78+'10-01TALLER MECANICA'!L43+'VEHICULOS ACTUALIZADOS'!L53</f>
        <v>1346154.6165</v>
      </c>
    </row>
    <row r="13" spans="1:9" ht="15" customHeight="1" x14ac:dyDescent="0.2">
      <c r="A13" s="53">
        <v>619</v>
      </c>
      <c r="B13" s="54" t="s">
        <v>104</v>
      </c>
      <c r="C13" s="55">
        <f>+'DIRECCION Y SUBDIRECCION '!G76+'06-RECEPCION'!I43+'05-RECURSOS HUMANOS'!I94+'06-04 TESORERIA'!I69+'06-01CONTABILIDAD'!I106+'06-01-02COMPRAS'!I79+'06-01AUDITORIA'!I54+'06-ADMINISTRACION'!I84+'TECNOLOGIA INFORMACION'!I157+'03-RELACIONES PUBLICAS'!I45+'05-01PLANIFICACION Y DESARROLLO'!I52+'03-01 OFIC ACCESO INFORMACION'!I43+'06-SALON REUNION ADM'!I58+'COCINA ADM_'!I47+'06-01-04VIGILANCIA'!I57+MAYORDOMIA!I130+'06-03 RESERVACIONES Y EVENTOS'!I80+'06-04-01-02BOLETERIA'!I41+'07-BOTANICA'!I134+'08-OFIC_HORTICULTURA'!I294+'08-OFIC_HORTICULTURA'!I97+'08-SECRET. HORTICULTURA'!I38+'08-01INVITRO'!I47+'08-01LABORATORIO'!I47+'08-01SD_ TECNICOS_ HORT_'!I65+'08-02BANCO DE SEMILLAS'!I129+'08-04-VIVERO'!I60+'08-05ORQUIDEARIO'!I46+'08-06 ALMACEN '!I95+'09-EDUCACION AMBIENTAL'!I71+'09-01EDUC AMB SERV PUBLICO DOC_'!I132+'09-02EDUC_ AMB_ SERV_ACADE'!I46+'SERVICIOS GENERALES'!I79+'10-01TALLER MECANICA'!I44+'VEHICULOS ACTUALIZADOS'!I54</f>
        <v>8435005.9900000002</v>
      </c>
      <c r="D13" s="55">
        <f>+'DIRECCION Y SUBDIRECCION '!H76+'06-RECEPCION'!J43+'05-RECURSOS HUMANOS'!J94+'06-04 TESORERIA'!J69+'06-01CONTABILIDAD'!J106+'06-01-02COMPRAS'!J79+'06-01AUDITORIA'!J54+'06-ADMINISTRACION'!J84+'TECNOLOGIA INFORMACION'!J157+'03-RELACIONES PUBLICAS'!J45+'05-01PLANIFICACION Y DESARROLLO'!J52+'03-01 OFIC ACCESO INFORMACION'!J43+'06-SALON REUNION ADM'!J58+'COCINA ADM_'!J47+'06-01-04VIGILANCIA'!J57+MAYORDOMIA!J130+'06-03 RESERVACIONES Y EVENTOS'!J80+'06-04-01-02BOLETERIA'!J41+'07-BOTANICA'!J134+'08-OFIC_HORTICULTURA'!J294+'08-OFIC_HORTICULTURA'!J97+'08-SECRET. HORTICULTURA'!J38+'08-01INVITRO'!J47+'08-01LABORATORIO'!J47+'08-01SD_ TECNICOS_ HORT_'!J65+'08-02BANCO DE SEMILLAS'!J129+'08-04-VIVERO'!J60+'08-05ORQUIDEARIO'!J46+'08-06 ALMACEN '!J95+'09-EDUCACION AMBIENTAL'!J71+'09-01EDUC AMB SERV PUBLICO DOC_'!J132+'09-02EDUC_ AMB_ SERV_ACADE'!J46+'SERVICIOS GENERALES'!J79+'10-01TALLER MECANICA'!J44+'VEHICULOS ACTUALIZADOS'!J54</f>
        <v>4189927.3436944452</v>
      </c>
      <c r="E13" s="55">
        <f>+'DIRECCION Y SUBDIRECCION '!I76+'06-RECEPCION'!K43+'05-RECURSOS HUMANOS'!K94+'06-04 TESORERIA'!K69+'06-01CONTABILIDAD'!K106+'06-01-02COMPRAS'!K79+'06-01AUDITORIA'!K54+'06-ADMINISTRACION'!K84+'TECNOLOGIA INFORMACION'!K157+'03-RELACIONES PUBLICAS'!K45+'05-01PLANIFICACION Y DESARROLLO'!K52+'03-01 OFIC ACCESO INFORMACION'!K43+'06-SALON REUNION ADM'!K58+'COCINA ADM_'!K47+'06-01-04VIGILANCIA'!K57+MAYORDOMIA!K130+'06-03 RESERVACIONES Y EVENTOS'!K80+'06-04-01-02BOLETERIA'!K41+'07-BOTANICA'!K134+'08-OFIC_HORTICULTURA'!K294+'08-OFIC_HORTICULTURA'!K97+'08-SECRET. HORTICULTURA'!K38+'08-01INVITRO'!K47+'08-01LABORATORIO'!K47+'08-01SD_ TECNICOS_ HORT_'!K65+'08-02BANCO DE SEMILLAS'!K129+'08-04-VIVERO'!K60+'08-05ORQUIDEARIO'!K46+'08-06 ALMACEN '!K95+'09-EDUCACION AMBIENTAL'!K71+'09-01EDUC AMB SERV PUBLICO DOC_'!K132+'09-02EDUC_ AMB_ SERV_ACADE'!K46+'SERVICIOS GENERALES'!K79+'10-01TALLER MECANICA'!K44+'VEHICULOS ACTUALIZADOS'!K54</f>
        <v>74925.311333333346</v>
      </c>
      <c r="F13" s="55">
        <f>+'DIRECCION Y SUBDIRECCION '!J76+'06-RECEPCION'!L43+'05-RECURSOS HUMANOS'!L94+'06-04 TESORERIA'!L69+'06-01CONTABILIDAD'!L106+'06-01-02COMPRAS'!L79+'06-01AUDITORIA'!L54+'06-ADMINISTRACION'!L84+'TECNOLOGIA INFORMACION'!L157+'03-RELACIONES PUBLICAS'!L45+'05-01PLANIFICACION Y DESARROLLO'!L52+'03-01 OFIC ACCESO INFORMACION'!L43+'06-SALON REUNION ADM'!L58+'COCINA ADM_'!L47+'06-01-04VIGILANCIA'!L57+MAYORDOMIA!L130+'06-03 RESERVACIONES Y EVENTOS'!L80+'06-04-01-02BOLETERIA'!L41+'07-BOTANICA'!L134+'08-OFIC_HORTICULTURA'!L294+'08-OFIC_HORTICULTURA'!L97+'08-SECRET. HORTICULTURA'!L38+'08-01INVITRO'!L47+'08-01LABORATORIO'!L47+'08-01SD_ TECNICOS_ HORT_'!L65+'08-02BANCO DE SEMILLAS'!L129+'08-04-VIVERO'!L60+'08-05ORQUIDEARIO'!L46+'08-06 ALMACEN '!L95+'09-EDUCACION AMBIENTAL'!L71+'09-01EDUC AMB SERV PUBLICO DOC_'!L132+'09-02EDUC_ AMB_ SERV_ACADE'!L46+'SERVICIOS GENERALES'!L79+'10-01TALLER MECANICA'!L44+'VEHICULOS ACTUALIZADOS'!L54</f>
        <v>4245078.6463055555</v>
      </c>
    </row>
    <row r="14" spans="1:9" ht="15" customHeight="1" x14ac:dyDescent="0.2">
      <c r="A14" s="53">
        <v>691</v>
      </c>
      <c r="B14" s="54" t="s">
        <v>616</v>
      </c>
      <c r="C14" s="55">
        <f>+'06-01-04VIGILANCIA'!I59+'TECNOLOGIA INFORMACION'!I158+'08-06 ALMACEN '!I96</f>
        <v>590613.38000000012</v>
      </c>
      <c r="D14" s="55">
        <f>+'06-01-04VIGILANCIA'!J59+'TECNOLOGIA INFORMACION'!J158+'08-06 ALMACEN '!J96</f>
        <v>384673.68733333342</v>
      </c>
      <c r="E14" s="55">
        <f>+'06-01-04VIGILANCIA'!K59+'TECNOLOGIA INFORMACION'!K158+'08-06 ALMACEN '!K96</f>
        <v>5034.0730000000003</v>
      </c>
      <c r="F14" s="55">
        <f>+'06-01-04VIGILANCIA'!L59+'TECNOLOGIA INFORMACION'!S141+'08-06 ALMACEN '!L96</f>
        <v>205939.69266666664</v>
      </c>
    </row>
    <row r="15" spans="1:9" ht="15" customHeight="1" x14ac:dyDescent="0.2">
      <c r="A15" s="53">
        <v>694</v>
      </c>
      <c r="B15" s="54" t="s">
        <v>1703</v>
      </c>
      <c r="C15" s="55">
        <f>+'DIRECCION Y SUBDIRECCION '!G77+'06-RECEPCION'!I44+'05-RECURSOS HUMANOS'!I95+'06-04 TESORERIA'!I70+'06-01CONTABILIDAD'!I107+'06-01-02COMPRAS'!I80+'06-01AUDITORIA'!I55+'06-ADMINISTRACION'!I85+'TECNOLOGIA INFORMACION'!I159+'03-RELACIONES PUBLICAS'!I46+'05-01PLANIFICACION Y DESARROLLO'!I53+'03-01 OFIC ACCESO INFORMACION'!I44+'06-SALON REUNION ADM'!I59+'COCINA ADM_'!I48+'06-01-04VIGILANCIA'!I58+MAYORDOMIA!I131+'06-03 RESERVACIONES Y EVENTOS'!I81+'06-04-01-02BOLETERIA'!I42+'07-BOTANICA'!I135+'08-OFIC_HORTICULTURA'!I295+'08-OFIC_HORTICULTURA'!I98+'08-SECRET. HORTICULTURA'!I39+'08-01INVITRO'!I48+'08-01LABORATORIO'!I48+'08-01SD_ TECNICOS_ HORT_'!I66+'08-02BANCO DE SEMILLAS'!I130+'08-04-VIVERO'!I61+'08-05ORQUIDEARIO'!I47+'08-06 ALMACEN '!I97+'09-EDUCACION AMBIENTAL'!I72+'09-01EDUC AMB SERV PUBLICO DOC_'!I133+'09-02EDUC_ AMB_ SERV_ACADE'!I47+'SERVICIOS GENERALES'!I80+'10-01TALLER MECANICA'!I45+'VEHICULOS ACTUALIZADOS'!I55</f>
        <v>0</v>
      </c>
      <c r="D15" s="55">
        <f>+'DIRECCION Y SUBDIRECCION '!H77+'06-RECEPCION'!J44+'05-RECURSOS HUMANOS'!J95+'06-04 TESORERIA'!J70+'06-01CONTABILIDAD'!J107+'06-01-02COMPRAS'!J80+'06-01AUDITORIA'!J55+'06-ADMINISTRACION'!J85+'TECNOLOGIA INFORMACION'!J159+'03-RELACIONES PUBLICAS'!J46+'05-01PLANIFICACION Y DESARROLLO'!J53+'03-01 OFIC ACCESO INFORMACION'!J44+'06-SALON REUNION ADM'!J59+'COCINA ADM_'!J48+'06-01-04VIGILANCIA'!J58+MAYORDOMIA!J131+'06-03 RESERVACIONES Y EVENTOS'!J81+'06-04-01-02BOLETERIA'!J42+'07-BOTANICA'!J135+'08-OFIC_HORTICULTURA'!J295+'08-OFIC_HORTICULTURA'!J98+'08-SECRET. HORTICULTURA'!J39+'08-01INVITRO'!J48+'08-01LABORATORIO'!J48+'08-01SD_ TECNICOS_ HORT_'!J66+'08-02BANCO DE SEMILLAS'!J130+'08-04-VIVERO'!J61+'08-05ORQUIDEARIO'!J47+'08-06 ALMACEN '!J97+'09-EDUCACION AMBIENTAL'!J72+'09-01EDUC AMB SERV PUBLICO DOC_'!J133+'09-02EDUC_ AMB_ SERV_ACADE'!J47+'SERVICIOS GENERALES'!J80+'10-01TALLER MECANICA'!J45+'VEHICULOS ACTUALIZADOS'!J55</f>
        <v>0</v>
      </c>
      <c r="E15" s="55">
        <f>+'DIRECCION Y SUBDIRECCION '!I77+'06-RECEPCION'!K44+'05-RECURSOS HUMANOS'!K95+'06-04 TESORERIA'!K70+'06-01CONTABILIDAD'!K107+'06-01-02COMPRAS'!K80+'06-01AUDITORIA'!K55+'06-ADMINISTRACION'!K85+'TECNOLOGIA INFORMACION'!K159+'03-RELACIONES PUBLICAS'!K46+'05-01PLANIFICACION Y DESARROLLO'!K53+'03-01 OFIC ACCESO INFORMACION'!K44+'06-SALON REUNION ADM'!K59+'COCINA ADM_'!K48+'06-01-04VIGILANCIA'!K58+MAYORDOMIA!K131+'06-03 RESERVACIONES Y EVENTOS'!K81+'06-04-01-02BOLETERIA'!K42+'07-BOTANICA'!K135+'08-OFIC_HORTICULTURA'!K295+'08-OFIC_HORTICULTURA'!K98+'08-SECRET. HORTICULTURA'!K39+'08-01INVITRO'!K48+'08-01LABORATORIO'!K48+'08-01SD_ TECNICOS_ HORT_'!K66+'08-02BANCO DE SEMILLAS'!K130+'08-04-VIVERO'!K61+'08-05ORQUIDEARIO'!K47+'08-06 ALMACEN '!K97+'09-EDUCACION AMBIENTAL'!K72+'09-01EDUC AMB SERV PUBLICO DOC_'!K133+'09-02EDUC_ AMB_ SERV_ACADE'!K47+'SERVICIOS GENERALES'!K80+'10-01TALLER MECANICA'!K45+'VEHICULOS ACTUALIZADOS'!K55</f>
        <v>0</v>
      </c>
      <c r="F15" s="55">
        <f>+'DIRECCION Y SUBDIRECCION '!J77+'06-RECEPCION'!L44+'05-RECURSOS HUMANOS'!L95+'06-04 TESORERIA'!L70+'06-01CONTABILIDAD'!L107+'06-01-02COMPRAS'!L80+'06-01AUDITORIA'!L55+'06-ADMINISTRACION'!L85+'TECNOLOGIA INFORMACION'!L159+'03-RELACIONES PUBLICAS'!L46+'05-01PLANIFICACION Y DESARROLLO'!L53+'03-01 OFIC ACCESO INFORMACION'!L44+'06-SALON REUNION ADM'!L59+'COCINA ADM_'!L48+'06-01-04VIGILANCIA'!L58+MAYORDOMIA!L131+'06-03 RESERVACIONES Y EVENTOS'!L81+'06-04-01-02BOLETERIA'!L42+'07-BOTANICA'!L135+'08-OFIC_HORTICULTURA'!L295+'08-OFIC_HORTICULTURA'!L98+'08-SECRET. HORTICULTURA'!L39+'08-01INVITRO'!L48+'08-01LABORATORIO'!L48+'08-01SD_ TECNICOS_ HORT_'!L66+'08-02BANCO DE SEMILLAS'!L130+'08-04-VIVERO'!L61+'08-05ORQUIDEARIO'!L47+'08-06 ALMACEN '!L97+'09-EDUCACION AMBIENTAL'!L72+'09-01EDUC AMB SERV PUBLICO DOC_'!L133+'09-02EDUC_ AMB_ SERV_ACADE'!L47+'SERVICIOS GENERALES'!L80+'10-01TALLER MECANICA'!L45+'VEHICULOS ACTUALIZADOS'!L55</f>
        <v>0</v>
      </c>
    </row>
    <row r="16" spans="1:9" ht="15.75" customHeight="1" x14ac:dyDescent="0.25">
      <c r="A16" s="65"/>
      <c r="B16" s="66" t="s">
        <v>124</v>
      </c>
      <c r="C16" s="527">
        <f t="shared" ref="C16:F16" si="0">SUM(C5:C15)</f>
        <v>58295293.417600006</v>
      </c>
      <c r="D16" s="527">
        <f t="shared" si="0"/>
        <v>40307231.578711107</v>
      </c>
      <c r="E16" s="527">
        <f t="shared" si="0"/>
        <v>456142.88861666666</v>
      </c>
      <c r="F16" s="527">
        <f t="shared" si="0"/>
        <v>17988061.838888891</v>
      </c>
      <c r="I16" s="26"/>
    </row>
    <row r="17" spans="1:6" ht="12.75" customHeight="1" x14ac:dyDescent="0.2"/>
    <row r="18" spans="1:6" ht="12.75" customHeight="1" x14ac:dyDescent="0.2">
      <c r="A18" t="s">
        <v>1817</v>
      </c>
    </row>
    <row r="19" spans="1:6" ht="12.75" customHeight="1" x14ac:dyDescent="0.2"/>
    <row r="20" spans="1:6" ht="12.75" customHeight="1" x14ac:dyDescent="0.2"/>
    <row r="21" spans="1:6" ht="12.75" customHeight="1" x14ac:dyDescent="0.2"/>
    <row r="22" spans="1:6" ht="12.75" customHeight="1" x14ac:dyDescent="0.2"/>
    <row r="23" spans="1:6" ht="12.75" customHeight="1" x14ac:dyDescent="0.2">
      <c r="A23" s="4"/>
      <c r="B23" s="80" t="s">
        <v>1704</v>
      </c>
      <c r="E23" s="1748" t="s">
        <v>1705</v>
      </c>
      <c r="F23" s="1749"/>
    </row>
    <row r="24" spans="1:6" ht="12.75" customHeight="1" x14ac:dyDescent="0.2"/>
    <row r="25" spans="1:6" ht="12.75" customHeight="1" x14ac:dyDescent="0.2"/>
    <row r="26" spans="1:6" ht="12.75" customHeight="1" x14ac:dyDescent="0.2"/>
    <row r="27" spans="1:6" ht="12.75" hidden="1" customHeight="1" x14ac:dyDescent="0.2"/>
    <row r="28" spans="1:6" ht="12.75" hidden="1" customHeight="1" x14ac:dyDescent="0.2"/>
    <row r="29" spans="1:6" ht="12.75" hidden="1" customHeight="1" x14ac:dyDescent="0.2">
      <c r="C29" s="1748" t="s">
        <v>1706</v>
      </c>
      <c r="D29" s="1749"/>
    </row>
    <row r="30" spans="1:6" ht="12.75" hidden="1" customHeight="1" x14ac:dyDescent="0.2"/>
    <row r="31" spans="1:6" ht="12.75" customHeight="1" x14ac:dyDescent="0.2"/>
    <row r="32" spans="1:6" ht="12.75" customHeight="1" x14ac:dyDescent="0.2"/>
    <row r="33" spans="1:7" ht="12.75" customHeight="1" x14ac:dyDescent="0.2">
      <c r="A33" s="53">
        <v>611</v>
      </c>
      <c r="B33" s="54" t="s">
        <v>96</v>
      </c>
      <c r="C33" s="1036">
        <f>+'06-ADMINISTRACION'!K76+'09-EDUCACION AMBIENTAL'!K63</f>
        <v>1009.7166666666668</v>
      </c>
      <c r="D33" s="1037">
        <v>498245.74586111115</v>
      </c>
    </row>
    <row r="34" spans="1:7" ht="12.75" customHeight="1" x14ac:dyDescent="0.2">
      <c r="A34" s="53">
        <v>612</v>
      </c>
      <c r="B34" s="54" t="s">
        <v>97</v>
      </c>
      <c r="C34" s="1731">
        <f>+'TECNOLOGIA INFORMACION'!K150+'08-OFIC_HORTICULTURA'!K90+'08-06 ALMACEN '!K88+'09-EDUCACION AMBIENTAL'!K64+'09-01EDUC AMB SERV PUBLICO DOC_'!K125</f>
        <v>19502.244111111111</v>
      </c>
      <c r="D34" s="1732">
        <v>532578.98812222213</v>
      </c>
    </row>
    <row r="35" spans="1:7" ht="12.75" customHeight="1" x14ac:dyDescent="0.2">
      <c r="A35" s="53">
        <v>613</v>
      </c>
      <c r="B35" s="54" t="s">
        <v>98</v>
      </c>
      <c r="C35" s="1731">
        <f>+'VEHICULOS ACTUALIZADOS'!S43</f>
        <v>79715.389055555555</v>
      </c>
      <c r="D35" s="1733">
        <f>+D34-D33</f>
        <v>34333.24226111098</v>
      </c>
    </row>
    <row r="36" spans="1:7" ht="12.75" customHeight="1" x14ac:dyDescent="0.2">
      <c r="A36" s="53">
        <v>614</v>
      </c>
      <c r="B36" s="54" t="s">
        <v>99</v>
      </c>
      <c r="C36" s="1731">
        <f>+'05-RECURSOS HUMANOS'!K89+'06-04 TESORERIA'!K64+'06-01CONTABILIDAD'!K101+'06-01-02COMPRAS'!K74+'06-ADMINISTRACION'!K79+'TECNOLOGIA INFORMACION'!K152+'06-01-04VIGILANCIA'!K52+'06-03 RESERVACIONES Y EVENTOS'!K75+'07-BOTANICA'!K129+'08-OFIC_HORTICULTURA'!K92+'08-02BANCO DE SEMILLAS'!K124+'08-04-VIVERO'!K55+'08-06 ALMACEN '!K90+'09-EDUCACION AMBIENTAL'!K66+'09-01EDUC AMB SERV PUBLICO DOC_'!K127</f>
        <v>47007.011416666661</v>
      </c>
      <c r="D36" s="890"/>
      <c r="G36" s="109" t="s">
        <v>1707</v>
      </c>
    </row>
    <row r="37" spans="1:7" ht="12.75" customHeight="1" x14ac:dyDescent="0.2">
      <c r="A37" s="53">
        <v>615</v>
      </c>
      <c r="B37" s="54" t="s">
        <v>100</v>
      </c>
      <c r="C37" s="1731">
        <f>+'08-01LABORATORIO'!K43+'08-02BANCO DE SEMILLAS'!K125</f>
        <v>15748.362166666666</v>
      </c>
      <c r="D37" s="890"/>
    </row>
    <row r="38" spans="1:7" ht="12.75" customHeight="1" x14ac:dyDescent="0.2">
      <c r="A38" s="53">
        <v>616</v>
      </c>
      <c r="B38" s="54" t="s">
        <v>101</v>
      </c>
      <c r="C38" s="1731">
        <f>+'DIRECCION Y SUBDIRECCION '!I73+'06-RECEPCION'!K40+'05-RECURSOS HUMANOS'!K91+'06-04 TESORERIA'!K66+'06-01CONTABILIDAD'!K103+'06-01-02COMPRAS'!K76+'06-01AUDITORIA'!K51+'06-ADMINISTRACION'!K81+'TECNOLOGIA INFORMACION'!K154+'03-RELACIONES PUBLICAS'!K42+'05-01PLANIFICACION Y DESARROLLO'!K49+'03-01 OFIC ACCESO INFORMACION'!K40+'06-01-04VIGILANCIA'!K54+'06-03 RESERVACIONES Y EVENTOS'!K77+'06-04-01-02BOLETERIA'!K38+'07-BOTANICA'!K131+'07-01HERBARIO_BIBLIOTECA'!K264+'08-OFIC_HORTICULTURA'!K94+'08-SECRET. HORTICULTURA'!K35+'08-02BANCO DE SEMILLAS'!K126+'08-04-VIVERO'!K57+'09-EDUCACION AMBIENTAL'!K68+'SERVICIOS GENERALES'!K76</f>
        <v>10268.941800000001</v>
      </c>
      <c r="D38" s="890"/>
    </row>
    <row r="39" spans="1:7" ht="12.75" customHeight="1" x14ac:dyDescent="0.2">
      <c r="A39" s="53">
        <v>617</v>
      </c>
      <c r="B39" s="54" t="s">
        <v>102</v>
      </c>
      <c r="C39" s="1731">
        <f>+'DIRECCION Y SUBDIRECCION '!I74+'06-RECEPCION'!K41+'05-RECURSOS HUMANOS'!K92+'06-04 TESORERIA'!K67+'06-01CONTABILIDAD'!K104+'06-01-02COMPRAS'!K77+'06-01AUDITORIA'!K52+'06-ADMINISTRACION'!K82+'TECNOLOGIA INFORMACION'!K155+'03-RELACIONES PUBLICAS'!K43+'05-01PLANIFICACION Y DESARROLLO'!K50+'03-01 OFIC ACCESO INFORMACION'!K41+'06-SALON REUNION ADM'!K56+'COCINA ADM_'!K45+'06-01-04VIGILANCIA'!K55+MAYORDOMIA!K128+'06-03 RESERVACIONES Y EVENTOS'!K78+'06-04-01-02BOLETERIA'!K39+'07-BOTANICA'!K132+'07-01HERBARIO_BIBLIOTECA'!K265+'08-OFIC_HORTICULTURA'!K95+'08-SECRET. HORTICULTURA'!K36+'08-01INVITRO'!K45+'08-01LABORATORIO'!K45+'08-01SD_ TECNICOS_ HORT_'!K63+'08-02BANCO DE SEMILLAS'!K127+'08-04-VIVERO'!K58+'08-06 ALMACEN '!K93+'09-EDUCACION AMBIENTAL'!K69+'09-01EDUC AMB SERV PUBLICO DOC_'!K130+'09-02EDUC_ AMB_ SERV_ACADE'!K44+'SERVICIOS GENERALES'!K77</f>
        <v>175064.52281666669</v>
      </c>
      <c r="D39" s="890"/>
    </row>
    <row r="40" spans="1:7" ht="12.75" customHeight="1" x14ac:dyDescent="0.2">
      <c r="A40" s="53">
        <v>618</v>
      </c>
      <c r="B40" s="64" t="s">
        <v>103</v>
      </c>
      <c r="C40" s="1036"/>
    </row>
    <row r="41" spans="1:7" ht="12.75" customHeight="1" x14ac:dyDescent="0.2">
      <c r="A41" s="53">
        <v>619</v>
      </c>
      <c r="B41" s="54" t="s">
        <v>104</v>
      </c>
      <c r="C41" s="1036"/>
    </row>
    <row r="42" spans="1:7" ht="12.75" customHeight="1" x14ac:dyDescent="0.2">
      <c r="A42" s="53">
        <v>691</v>
      </c>
      <c r="B42" s="54" t="s">
        <v>616</v>
      </c>
      <c r="C42" s="1036"/>
    </row>
    <row r="43" spans="1:7" ht="12.75" customHeight="1" x14ac:dyDescent="0.2">
      <c r="A43" s="53">
        <v>694</v>
      </c>
      <c r="B43" s="54" t="s">
        <v>1703</v>
      </c>
      <c r="C43" s="1036"/>
    </row>
    <row r="44" spans="1:7" ht="12.75" customHeight="1" x14ac:dyDescent="0.2"/>
    <row r="45" spans="1:7" ht="12.75" customHeight="1" x14ac:dyDescent="0.2"/>
    <row r="46" spans="1:7" ht="12.75" customHeight="1" x14ac:dyDescent="0.2"/>
    <row r="47" spans="1:7" ht="12.75" customHeight="1" x14ac:dyDescent="0.2"/>
    <row r="48" spans="1:7"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5">
    <mergeCell ref="A1:F1"/>
    <mergeCell ref="A2:F2"/>
    <mergeCell ref="A3:F3"/>
    <mergeCell ref="E23:F23"/>
    <mergeCell ref="C29:D29"/>
  </mergeCells>
  <pageMargins left="0.7" right="0.7" top="0.75" bottom="0.75" header="0" footer="0"/>
  <pageSetup scale="8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topLeftCell="A35" workbookViewId="0">
      <selection activeCell="J29" sqref="J29:J30"/>
    </sheetView>
  </sheetViews>
  <sheetFormatPr baseColWidth="10" defaultColWidth="14.42578125" defaultRowHeight="15" customHeight="1" x14ac:dyDescent="0.2"/>
  <cols>
    <col min="1" max="1" width="7.28515625" customWidth="1"/>
    <col min="2" max="2" width="12" customWidth="1"/>
    <col min="3" max="3" width="38" customWidth="1"/>
    <col min="4" max="4" width="11.5703125" customWidth="1"/>
    <col min="5" max="5" width="12.42578125" customWidth="1"/>
    <col min="6" max="6" width="12.5703125" customWidth="1"/>
    <col min="7" max="7" width="10" hidden="1" customWidth="1"/>
    <col min="8" max="8" width="10" customWidth="1"/>
    <col min="9" max="9" width="14.42578125" customWidth="1"/>
    <col min="10" max="10" width="10" customWidth="1"/>
    <col min="11" max="11" width="14.7109375" customWidth="1"/>
    <col min="12" max="26" width="10" customWidth="1"/>
  </cols>
  <sheetData>
    <row r="1" spans="1:9" ht="12.75" customHeight="1" x14ac:dyDescent="0.2">
      <c r="D1" s="57"/>
      <c r="E1" s="57"/>
      <c r="F1" s="57"/>
    </row>
    <row r="2" spans="1:9" ht="12.75" customHeight="1" x14ac:dyDescent="0.2">
      <c r="A2" s="844"/>
      <c r="D2" s="57"/>
      <c r="E2" s="57"/>
      <c r="F2" s="57"/>
    </row>
    <row r="3" spans="1:9" ht="18" customHeight="1" x14ac:dyDescent="0.25">
      <c r="A3" s="845"/>
      <c r="B3" s="846" t="s">
        <v>1708</v>
      </c>
      <c r="C3" s="847"/>
      <c r="D3" s="848"/>
      <c r="E3" s="849"/>
      <c r="F3" s="850"/>
    </row>
    <row r="4" spans="1:9" ht="12.75" customHeight="1" x14ac:dyDescent="0.2">
      <c r="A4" s="851"/>
      <c r="B4" s="852" t="s">
        <v>1709</v>
      </c>
      <c r="C4" s="852"/>
      <c r="D4" s="853"/>
      <c r="E4" s="854"/>
      <c r="F4" s="855"/>
    </row>
    <row r="5" spans="1:9" ht="12.75" customHeight="1" x14ac:dyDescent="0.2">
      <c r="A5" s="851"/>
      <c r="B5" s="852" t="s">
        <v>1710</v>
      </c>
      <c r="C5" s="852"/>
      <c r="D5" s="853"/>
      <c r="E5" s="854"/>
      <c r="F5" s="855"/>
    </row>
    <row r="6" spans="1:9" ht="12.75" customHeight="1" x14ac:dyDescent="0.2">
      <c r="A6" s="851"/>
      <c r="B6" s="852" t="s">
        <v>1711</v>
      </c>
      <c r="C6" s="852"/>
      <c r="D6" s="853"/>
      <c r="E6" s="854"/>
      <c r="F6" s="855"/>
    </row>
    <row r="7" spans="1:9" ht="12.75" customHeight="1" x14ac:dyDescent="0.2">
      <c r="A7" s="851"/>
      <c r="B7" s="852"/>
      <c r="C7" s="852"/>
      <c r="D7" s="853"/>
      <c r="E7" s="854"/>
      <c r="F7" s="855"/>
    </row>
    <row r="8" spans="1:9" ht="12.75" customHeight="1" x14ac:dyDescent="0.2">
      <c r="A8" s="851"/>
      <c r="B8" s="852"/>
      <c r="C8" s="852"/>
      <c r="D8" s="853"/>
      <c r="E8" s="854"/>
      <c r="F8" s="855"/>
    </row>
    <row r="9" spans="1:9" ht="12.75" customHeight="1" x14ac:dyDescent="0.2">
      <c r="A9" s="851"/>
      <c r="B9" s="852" t="s">
        <v>1712</v>
      </c>
      <c r="C9" s="852"/>
      <c r="D9" s="853"/>
      <c r="E9" s="854"/>
      <c r="F9" s="855"/>
      <c r="I9" s="109" t="s">
        <v>514</v>
      </c>
    </row>
    <row r="10" spans="1:9" ht="12.75" customHeight="1" x14ac:dyDescent="0.2">
      <c r="A10" s="851"/>
      <c r="B10" s="852"/>
      <c r="C10" s="852"/>
      <c r="D10" s="853"/>
      <c r="E10" s="854"/>
      <c r="F10" s="855"/>
    </row>
    <row r="11" spans="1:9" ht="12.75" customHeight="1" x14ac:dyDescent="0.2">
      <c r="A11" s="851"/>
      <c r="B11" s="852"/>
      <c r="C11" s="852"/>
      <c r="D11" s="853"/>
      <c r="E11" s="854"/>
      <c r="F11" s="855"/>
    </row>
    <row r="12" spans="1:9" ht="13.5" customHeight="1" x14ac:dyDescent="0.2">
      <c r="A12" s="943" t="s">
        <v>2098</v>
      </c>
      <c r="B12" s="402"/>
      <c r="C12" s="942" t="s">
        <v>2099</v>
      </c>
      <c r="D12" s="1824"/>
      <c r="E12" s="1825"/>
      <c r="F12" s="856"/>
    </row>
    <row r="13" spans="1:9" ht="13.5" customHeight="1" x14ac:dyDescent="0.2">
      <c r="A13" s="857"/>
      <c r="B13" s="4"/>
      <c r="C13" s="4"/>
      <c r="D13" s="57"/>
      <c r="E13" s="57"/>
      <c r="F13" s="858"/>
      <c r="I13" s="109" t="s">
        <v>1707</v>
      </c>
    </row>
    <row r="14" spans="1:9" ht="13.5" customHeight="1" x14ac:dyDescent="0.2">
      <c r="A14" s="859" t="s">
        <v>9</v>
      </c>
      <c r="B14" s="860" t="s">
        <v>1713</v>
      </c>
      <c r="C14" s="860" t="s">
        <v>1714</v>
      </c>
      <c r="D14" s="861" t="s">
        <v>1715</v>
      </c>
      <c r="E14" s="862" t="s">
        <v>1716</v>
      </c>
      <c r="F14" s="863" t="s">
        <v>1717</v>
      </c>
    </row>
    <row r="15" spans="1:9" ht="12.75" customHeight="1" x14ac:dyDescent="0.2">
      <c r="A15" s="864" t="s">
        <v>1718</v>
      </c>
      <c r="B15" s="865"/>
      <c r="C15" s="866" t="s">
        <v>1719</v>
      </c>
      <c r="D15" s="867"/>
      <c r="E15" s="868">
        <f>+D17+D23+D24+D25+D26+D27+D28+D29+D30+D31</f>
        <v>708661.67861666658</v>
      </c>
      <c r="F15" s="869"/>
    </row>
    <row r="16" spans="1:9" ht="12.75" customHeight="1" x14ac:dyDescent="0.2">
      <c r="A16" s="176"/>
      <c r="B16" s="176" t="s">
        <v>1720</v>
      </c>
      <c r="C16" s="857" t="s">
        <v>1721</v>
      </c>
      <c r="D16" s="870"/>
      <c r="E16" s="871"/>
      <c r="F16" s="869"/>
    </row>
    <row r="17" spans="1:11" ht="12.75" customHeight="1" x14ac:dyDescent="0.2">
      <c r="A17" s="176"/>
      <c r="B17" s="176"/>
      <c r="C17" s="4" t="s">
        <v>1722</v>
      </c>
      <c r="D17" s="1195">
        <f>+'Resumen '!E11</f>
        <v>175064.52281666669</v>
      </c>
      <c r="E17" s="871"/>
      <c r="F17" s="869"/>
      <c r="G17" s="1197">
        <v>617</v>
      </c>
      <c r="H17" s="1198"/>
      <c r="I17" s="1199"/>
    </row>
    <row r="18" spans="1:11" ht="12.75" hidden="1" customHeight="1" x14ac:dyDescent="0.2">
      <c r="A18" s="176"/>
      <c r="B18" s="176"/>
      <c r="C18" s="4"/>
      <c r="D18" s="1195"/>
      <c r="E18" s="869"/>
      <c r="F18" s="869"/>
      <c r="G18" s="1198"/>
      <c r="H18" s="1198"/>
      <c r="I18" s="1199"/>
    </row>
    <row r="19" spans="1:11" ht="12.75" hidden="1" customHeight="1" x14ac:dyDescent="0.2">
      <c r="A19" s="176"/>
      <c r="B19" s="176"/>
      <c r="C19" s="4"/>
      <c r="D19" s="1195"/>
      <c r="E19" s="869"/>
      <c r="F19" s="869"/>
      <c r="G19" s="1198"/>
      <c r="H19" s="1198"/>
      <c r="I19" s="1199"/>
    </row>
    <row r="20" spans="1:11" ht="12.75" hidden="1" customHeight="1" x14ac:dyDescent="0.2">
      <c r="A20" s="176"/>
      <c r="B20" s="176"/>
      <c r="C20" s="4"/>
      <c r="D20" s="1195"/>
      <c r="E20" s="869"/>
      <c r="F20" s="869"/>
      <c r="G20" s="1198"/>
      <c r="H20" s="1198"/>
      <c r="I20" s="1199"/>
    </row>
    <row r="21" spans="1:11" ht="12.75" hidden="1" customHeight="1" x14ac:dyDescent="0.2">
      <c r="A21" s="176"/>
      <c r="B21" s="176"/>
      <c r="C21" s="4"/>
      <c r="D21" s="1195"/>
      <c r="E21" s="869"/>
      <c r="F21" s="869"/>
      <c r="G21" s="1198"/>
      <c r="H21" s="1198"/>
      <c r="I21" s="1199"/>
    </row>
    <row r="22" spans="1:11" ht="12.75" hidden="1" customHeight="1" x14ac:dyDescent="0.2">
      <c r="A22" s="176"/>
      <c r="B22" s="176"/>
      <c r="C22" s="4"/>
      <c r="D22" s="1195"/>
      <c r="E22" s="869"/>
      <c r="F22" s="869"/>
      <c r="G22" s="1198"/>
      <c r="H22" s="1198"/>
      <c r="I22" s="1199"/>
    </row>
    <row r="23" spans="1:11" ht="12.75" customHeight="1" x14ac:dyDescent="0.2">
      <c r="A23" s="176"/>
      <c r="B23" s="176"/>
      <c r="C23" s="4" t="s">
        <v>1723</v>
      </c>
      <c r="D23" s="1195">
        <f>+'Resumen '!E7</f>
        <v>79715.389055555555</v>
      </c>
      <c r="E23" s="869"/>
      <c r="F23" s="869"/>
      <c r="G23" s="1197">
        <v>613</v>
      </c>
      <c r="H23" s="1198"/>
      <c r="I23" s="1199"/>
    </row>
    <row r="24" spans="1:11" ht="12.75" customHeight="1" x14ac:dyDescent="0.2">
      <c r="A24" s="176"/>
      <c r="B24" s="176"/>
      <c r="C24" s="4" t="s">
        <v>1724</v>
      </c>
      <c r="D24" s="1195">
        <f>+'Resumen '!E8</f>
        <v>50025.858083333325</v>
      </c>
      <c r="E24" s="869"/>
      <c r="F24" s="869"/>
      <c r="G24" s="1197">
        <v>614</v>
      </c>
      <c r="H24" s="1198"/>
      <c r="I24" s="1199"/>
    </row>
    <row r="25" spans="1:11" ht="12.75" customHeight="1" x14ac:dyDescent="0.2">
      <c r="A25" s="176"/>
      <c r="B25" s="176"/>
      <c r="C25" s="4" t="s">
        <v>1725</v>
      </c>
      <c r="D25" s="1195">
        <f>+'Resumen '!E12+'Resumen '!E5</f>
        <v>25544.553916666668</v>
      </c>
      <c r="E25" s="1193"/>
      <c r="F25" s="1193"/>
      <c r="G25" s="1197">
        <v>618</v>
      </c>
      <c r="H25" s="1198"/>
      <c r="I25" s="1199"/>
    </row>
    <row r="26" spans="1:11" ht="12.75" customHeight="1" x14ac:dyDescent="0.2">
      <c r="A26" s="176"/>
      <c r="B26" s="176"/>
      <c r="C26" s="4" t="s">
        <v>1726</v>
      </c>
      <c r="D26" s="1195">
        <f>+'Resumen '!E14</f>
        <v>5034.0730000000003</v>
      </c>
      <c r="E26" s="1193"/>
      <c r="F26" s="1193"/>
      <c r="G26" s="1197">
        <v>691</v>
      </c>
      <c r="H26" s="1198"/>
      <c r="I26" s="1199"/>
    </row>
    <row r="27" spans="1:11" ht="12.75" customHeight="1" x14ac:dyDescent="0.2">
      <c r="A27" s="176"/>
      <c r="B27" s="176"/>
      <c r="C27" s="4" t="s">
        <v>1727</v>
      </c>
      <c r="D27" s="1195">
        <f>+'Resumen '!E10</f>
        <v>10556.074133333334</v>
      </c>
      <c r="E27" s="1196"/>
      <c r="F27" s="1196"/>
      <c r="G27" s="1197">
        <v>616</v>
      </c>
      <c r="H27" s="1198"/>
      <c r="I27" s="1199"/>
    </row>
    <row r="28" spans="1:11" ht="12.75" customHeight="1" x14ac:dyDescent="0.2">
      <c r="A28" s="176"/>
      <c r="B28" s="176"/>
      <c r="C28" s="4" t="s">
        <v>1728</v>
      </c>
      <c r="D28" s="1195">
        <f>+'Resumen '!E9</f>
        <v>15774.862166666666</v>
      </c>
      <c r="E28" s="1194"/>
      <c r="F28" s="1194"/>
      <c r="G28" s="1197">
        <v>615</v>
      </c>
      <c r="H28" s="1198"/>
      <c r="I28" s="1199"/>
    </row>
    <row r="29" spans="1:11" ht="12.75" customHeight="1" x14ac:dyDescent="0.2">
      <c r="A29" s="176"/>
      <c r="B29" s="176"/>
      <c r="C29" s="4" t="s">
        <v>1729</v>
      </c>
      <c r="D29" s="1195">
        <f>+'Resumen '!E13</f>
        <v>74925.311333333346</v>
      </c>
      <c r="E29" s="1194"/>
      <c r="F29" s="1194"/>
      <c r="G29" s="1197">
        <v>619</v>
      </c>
      <c r="H29" s="1198"/>
      <c r="I29" s="1199"/>
    </row>
    <row r="30" spans="1:11" ht="15" customHeight="1" x14ac:dyDescent="0.2">
      <c r="A30" s="176"/>
      <c r="B30" s="176"/>
      <c r="C30" s="4" t="s">
        <v>1730</v>
      </c>
      <c r="D30" s="1195">
        <f>+'Resumen '!E6</f>
        <v>19502.244111111111</v>
      </c>
      <c r="E30" s="1194"/>
      <c r="F30" s="1194"/>
      <c r="G30" s="1197">
        <v>612</v>
      </c>
      <c r="H30" s="1198"/>
      <c r="I30" s="1199"/>
    </row>
    <row r="31" spans="1:11" ht="15" customHeight="1" x14ac:dyDescent="0.2">
      <c r="A31" s="176"/>
      <c r="B31" s="176"/>
      <c r="C31" s="4" t="s">
        <v>1731</v>
      </c>
      <c r="D31" s="1195">
        <v>252518.79</v>
      </c>
      <c r="E31" s="1194"/>
      <c r="F31" s="1194"/>
      <c r="G31" s="1200" t="s">
        <v>1732</v>
      </c>
      <c r="H31" s="1198"/>
      <c r="I31" s="1199"/>
      <c r="K31" s="71"/>
    </row>
    <row r="32" spans="1:11" ht="15" customHeight="1" x14ac:dyDescent="0.2">
      <c r="A32" s="176"/>
      <c r="B32" s="176"/>
      <c r="C32" s="4"/>
      <c r="D32" s="869"/>
      <c r="E32" s="871"/>
      <c r="F32" s="871"/>
    </row>
    <row r="33" spans="1:11" ht="12.75" customHeight="1" x14ac:dyDescent="0.2">
      <c r="A33" s="176"/>
      <c r="B33" s="176"/>
      <c r="C33" s="176" t="s">
        <v>1733</v>
      </c>
      <c r="D33" s="869"/>
      <c r="E33" s="871"/>
      <c r="F33" s="871"/>
      <c r="K33" s="71"/>
    </row>
    <row r="34" spans="1:11" ht="12.75" customHeight="1" x14ac:dyDescent="0.2">
      <c r="A34" s="176"/>
      <c r="B34" s="176"/>
      <c r="C34" s="176"/>
      <c r="D34" s="869"/>
      <c r="E34" s="871"/>
      <c r="F34" s="871"/>
      <c r="K34" s="71"/>
    </row>
    <row r="35" spans="1:11" ht="12.75" customHeight="1" x14ac:dyDescent="0.2">
      <c r="A35" s="873">
        <v>128</v>
      </c>
      <c r="B35" s="176"/>
      <c r="C35" s="873" t="s">
        <v>93</v>
      </c>
      <c r="D35" s="869"/>
      <c r="E35" s="871"/>
      <c r="F35" s="871">
        <f>+D37+D39+D43+D47+D50+D51+D52+D53+D48+D54</f>
        <v>708661.6786166667</v>
      </c>
    </row>
    <row r="36" spans="1:11" ht="12.75" customHeight="1" x14ac:dyDescent="0.2">
      <c r="A36" s="873"/>
      <c r="B36" s="176"/>
      <c r="C36" s="873"/>
      <c r="D36" s="869"/>
      <c r="E36" s="871"/>
      <c r="F36" s="871"/>
    </row>
    <row r="37" spans="1:11" ht="12.75" customHeight="1" x14ac:dyDescent="0.2">
      <c r="A37" s="873"/>
      <c r="B37" s="176">
        <v>1281</v>
      </c>
      <c r="C37" s="873" t="s">
        <v>1734</v>
      </c>
      <c r="D37" s="869">
        <f>+D25</f>
        <v>25544.553916666668</v>
      </c>
      <c r="E37" s="871"/>
      <c r="F37" s="871"/>
      <c r="G37" s="109">
        <v>618</v>
      </c>
    </row>
    <row r="38" spans="1:11" ht="12.75" customHeight="1" x14ac:dyDescent="0.2">
      <c r="A38" s="873"/>
      <c r="B38" s="176"/>
      <c r="C38" s="873"/>
      <c r="D38" s="869"/>
      <c r="E38" s="871"/>
      <c r="F38" s="871"/>
      <c r="J38" s="57"/>
    </row>
    <row r="39" spans="1:11" ht="12.75" customHeight="1" x14ac:dyDescent="0.2">
      <c r="A39" s="176"/>
      <c r="B39" s="176">
        <v>1282</v>
      </c>
      <c r="C39" s="176" t="s">
        <v>1735</v>
      </c>
      <c r="D39" s="1536">
        <f>+D17</f>
        <v>175064.52281666669</v>
      </c>
      <c r="E39" s="871"/>
      <c r="F39" s="871"/>
      <c r="G39" s="109">
        <v>617</v>
      </c>
    </row>
    <row r="40" spans="1:11" ht="12.75" customHeight="1" x14ac:dyDescent="0.2">
      <c r="A40" s="176"/>
      <c r="B40" s="176"/>
      <c r="C40" s="874">
        <v>128201</v>
      </c>
      <c r="D40" s="1536"/>
      <c r="E40" s="871"/>
      <c r="F40" s="871"/>
    </row>
    <row r="41" spans="1:11" ht="12.75" customHeight="1" x14ac:dyDescent="0.2">
      <c r="A41" s="176"/>
      <c r="B41" s="176"/>
      <c r="C41" s="176"/>
      <c r="D41" s="1536"/>
      <c r="E41" s="871"/>
      <c r="F41" s="871"/>
    </row>
    <row r="42" spans="1:11" ht="12.75" customHeight="1" x14ac:dyDescent="0.2">
      <c r="A42" s="176"/>
      <c r="B42" s="176"/>
      <c r="C42" s="176"/>
      <c r="D42" s="1536"/>
      <c r="E42" s="871"/>
      <c r="F42" s="871"/>
    </row>
    <row r="43" spans="1:11" ht="12.75" customHeight="1" x14ac:dyDescent="0.2">
      <c r="A43" s="176"/>
      <c r="B43" s="176">
        <v>1283</v>
      </c>
      <c r="C43" s="176" t="s">
        <v>1736</v>
      </c>
      <c r="D43" s="1536">
        <f>+D23</f>
        <v>79715.389055555555</v>
      </c>
      <c r="E43" s="871"/>
      <c r="F43" s="871"/>
      <c r="G43" s="109">
        <v>613</v>
      </c>
    </row>
    <row r="44" spans="1:11" ht="12.75" customHeight="1" x14ac:dyDescent="0.2">
      <c r="A44" s="176"/>
      <c r="B44" s="176"/>
      <c r="C44" s="874">
        <v>128310</v>
      </c>
      <c r="D44" s="1536"/>
      <c r="E44" s="871"/>
      <c r="F44" s="871"/>
    </row>
    <row r="45" spans="1:11" ht="12.75" customHeight="1" x14ac:dyDescent="0.2">
      <c r="A45" s="176"/>
      <c r="B45" s="176"/>
      <c r="C45" s="874">
        <v>128315</v>
      </c>
      <c r="D45" s="1536"/>
      <c r="E45" s="871"/>
      <c r="F45" s="871"/>
    </row>
    <row r="46" spans="1:11" ht="12.75" customHeight="1" x14ac:dyDescent="0.2">
      <c r="A46" s="176"/>
      <c r="B46" s="176"/>
      <c r="C46" s="176" t="s">
        <v>4</v>
      </c>
      <c r="D46" s="1536"/>
      <c r="E46" s="871"/>
      <c r="F46" s="871"/>
    </row>
    <row r="47" spans="1:11" ht="12.75" customHeight="1" x14ac:dyDescent="0.2">
      <c r="A47" s="176"/>
      <c r="B47" s="176">
        <v>1284</v>
      </c>
      <c r="C47" s="176" t="s">
        <v>1737</v>
      </c>
      <c r="D47" s="1536">
        <f>+D24</f>
        <v>50025.858083333325</v>
      </c>
      <c r="E47" s="871"/>
      <c r="F47" s="871"/>
      <c r="G47" s="109">
        <v>614</v>
      </c>
    </row>
    <row r="48" spans="1:11" ht="12.75" customHeight="1" x14ac:dyDescent="0.2">
      <c r="A48" s="176"/>
      <c r="B48" s="176">
        <v>1285</v>
      </c>
      <c r="C48" s="176" t="s">
        <v>1738</v>
      </c>
      <c r="D48" s="1536">
        <f>+D26</f>
        <v>5034.0730000000003</v>
      </c>
      <c r="E48" s="871"/>
      <c r="F48" s="871"/>
      <c r="G48" s="109">
        <v>691</v>
      </c>
    </row>
    <row r="49" spans="1:11" ht="12.75" customHeight="1" x14ac:dyDescent="0.2">
      <c r="A49" s="176"/>
      <c r="B49" s="176"/>
      <c r="C49" s="176"/>
      <c r="D49" s="1536"/>
      <c r="E49" s="871"/>
      <c r="F49" s="871"/>
    </row>
    <row r="50" spans="1:11" ht="12.75" customHeight="1" x14ac:dyDescent="0.2">
      <c r="A50" s="176"/>
      <c r="B50" s="176">
        <v>12865</v>
      </c>
      <c r="C50" s="875" t="s">
        <v>1739</v>
      </c>
      <c r="D50" s="1536">
        <f>+D29</f>
        <v>74925.311333333346</v>
      </c>
      <c r="E50" s="869"/>
      <c r="F50" s="869"/>
      <c r="G50" s="109">
        <v>619</v>
      </c>
    </row>
    <row r="51" spans="1:11" ht="12.75" customHeight="1" x14ac:dyDescent="0.2">
      <c r="A51" s="176"/>
      <c r="B51" s="176">
        <v>12861</v>
      </c>
      <c r="C51" s="176" t="s">
        <v>2036</v>
      </c>
      <c r="D51" s="1536">
        <f t="shared" ref="D51:D52" si="0">+D27</f>
        <v>10556.074133333334</v>
      </c>
      <c r="E51" s="869"/>
      <c r="F51" s="869"/>
      <c r="G51" s="109">
        <v>616</v>
      </c>
    </row>
    <row r="52" spans="1:11" ht="12.75" customHeight="1" x14ac:dyDescent="0.2">
      <c r="A52" s="176"/>
      <c r="B52" s="176">
        <v>1288</v>
      </c>
      <c r="C52" s="876" t="s">
        <v>1740</v>
      </c>
      <c r="D52" s="1536">
        <f t="shared" si="0"/>
        <v>15774.862166666666</v>
      </c>
      <c r="E52" s="869"/>
      <c r="F52" s="869"/>
      <c r="G52" s="109">
        <v>615</v>
      </c>
    </row>
    <row r="53" spans="1:11" ht="12.75" customHeight="1" x14ac:dyDescent="0.2">
      <c r="A53" s="176"/>
      <c r="B53" s="176">
        <v>128901</v>
      </c>
      <c r="C53" s="176" t="s">
        <v>1741</v>
      </c>
      <c r="D53" s="1536">
        <f t="shared" ref="D53:D54" si="1">+D30</f>
        <v>19502.244111111111</v>
      </c>
      <c r="E53" s="871"/>
      <c r="F53" s="871"/>
      <c r="G53" s="109">
        <v>612</v>
      </c>
    </row>
    <row r="54" spans="1:11" ht="13.5" customHeight="1" thickBot="1" x14ac:dyDescent="0.25">
      <c r="A54" s="877"/>
      <c r="B54" s="877">
        <v>128701</v>
      </c>
      <c r="C54" s="877" t="s">
        <v>1742</v>
      </c>
      <c r="D54" s="1035">
        <f t="shared" si="1"/>
        <v>252518.79</v>
      </c>
      <c r="E54" s="878">
        <f>SUM(E15:E53)</f>
        <v>708661.67861666658</v>
      </c>
      <c r="F54" s="878">
        <f>SUM(F35:F53)</f>
        <v>708661.6786166667</v>
      </c>
    </row>
    <row r="55" spans="1:11" ht="13.5" customHeight="1" thickTop="1" x14ac:dyDescent="0.2">
      <c r="C55" s="4"/>
      <c r="D55" s="57"/>
      <c r="E55" s="57"/>
      <c r="F55" s="57"/>
    </row>
    <row r="56" spans="1:11" ht="12.75" customHeight="1" x14ac:dyDescent="0.2">
      <c r="C56" s="1826" t="s">
        <v>2100</v>
      </c>
      <c r="D56" s="57"/>
      <c r="E56" s="57"/>
      <c r="F56" s="57"/>
    </row>
    <row r="57" spans="1:11" ht="12.75" customHeight="1" x14ac:dyDescent="0.2">
      <c r="C57" s="1752"/>
      <c r="D57" s="57"/>
      <c r="E57" s="57"/>
      <c r="F57" s="57"/>
    </row>
    <row r="58" spans="1:11" ht="12.75" customHeight="1" x14ac:dyDescent="0.2">
      <c r="C58" s="1752"/>
      <c r="D58" s="57"/>
      <c r="E58" s="57"/>
      <c r="F58" s="57"/>
      <c r="I58" s="57"/>
      <c r="K58" s="57"/>
    </row>
    <row r="59" spans="1:11" ht="12.75" customHeight="1" x14ac:dyDescent="0.2">
      <c r="C59" s="1752"/>
      <c r="D59" s="57"/>
      <c r="E59" s="57"/>
      <c r="F59" s="57"/>
    </row>
    <row r="60" spans="1:11" ht="12.75" customHeight="1" x14ac:dyDescent="0.2">
      <c r="C60" s="1752"/>
      <c r="D60" s="57"/>
      <c r="E60" s="57"/>
      <c r="F60" s="57"/>
    </row>
    <row r="61" spans="1:11" ht="12.75" customHeight="1" x14ac:dyDescent="0.2">
      <c r="C61" s="1752"/>
      <c r="D61" s="57"/>
      <c r="E61" s="57"/>
      <c r="F61" s="57"/>
    </row>
    <row r="62" spans="1:11" ht="12.75" customHeight="1" x14ac:dyDescent="0.2">
      <c r="C62" s="879"/>
      <c r="D62" s="57"/>
      <c r="E62" s="57"/>
      <c r="F62" s="57"/>
    </row>
    <row r="63" spans="1:11" ht="12.75" customHeight="1" x14ac:dyDescent="0.2">
      <c r="C63" s="879"/>
      <c r="D63" s="57"/>
      <c r="E63" s="57"/>
      <c r="F63" s="57"/>
    </row>
    <row r="64" spans="1:11" ht="12.75" customHeight="1" x14ac:dyDescent="0.2">
      <c r="C64" s="879"/>
      <c r="D64" s="57"/>
      <c r="E64" s="57"/>
      <c r="F64" s="57"/>
    </row>
    <row r="65" spans="1:7" ht="18.75" customHeight="1" x14ac:dyDescent="0.2">
      <c r="A65" s="1827" t="s">
        <v>1743</v>
      </c>
      <c r="B65" s="1749"/>
      <c r="C65" s="880"/>
      <c r="D65" s="881"/>
      <c r="E65" s="1828" t="s">
        <v>1744</v>
      </c>
      <c r="F65" s="1749"/>
      <c r="G65" s="4"/>
    </row>
    <row r="66" spans="1:7" ht="12.75" customHeight="1" x14ac:dyDescent="0.2">
      <c r="D66" s="57"/>
      <c r="E66" s="57"/>
      <c r="F66" s="57"/>
    </row>
    <row r="67" spans="1:7" ht="12.75" customHeight="1" x14ac:dyDescent="0.2">
      <c r="A67" s="4"/>
      <c r="B67" s="4"/>
      <c r="C67" s="4"/>
      <c r="D67" s="4"/>
      <c r="E67" s="4"/>
      <c r="F67" s="4"/>
    </row>
    <row r="68" spans="1:7" ht="12.75" hidden="1" customHeight="1" x14ac:dyDescent="0.2">
      <c r="A68" s="4"/>
      <c r="B68" s="4"/>
      <c r="C68" s="4"/>
      <c r="D68" s="4"/>
      <c r="E68" s="4"/>
      <c r="F68" s="4"/>
      <c r="G68" s="4"/>
    </row>
    <row r="69" spans="1:7" ht="12.75" customHeight="1" x14ac:dyDescent="0.2">
      <c r="A69" s="4"/>
      <c r="B69" s="4"/>
      <c r="C69" s="4"/>
      <c r="D69" s="4"/>
      <c r="E69" s="4"/>
      <c r="F69" s="4"/>
      <c r="G69" s="4"/>
    </row>
    <row r="70" spans="1:7" ht="12.75" customHeight="1" x14ac:dyDescent="0.2">
      <c r="A70" s="4"/>
      <c r="B70" s="4"/>
      <c r="C70" s="4"/>
      <c r="D70" s="4"/>
      <c r="E70" s="4"/>
      <c r="F70" s="4"/>
      <c r="G70" s="4"/>
    </row>
    <row r="71" spans="1:7" ht="12.75" customHeight="1" x14ac:dyDescent="0.2">
      <c r="A71" s="4"/>
      <c r="B71" s="4"/>
      <c r="C71" s="4"/>
      <c r="D71" s="4"/>
      <c r="E71" s="4"/>
      <c r="F71" s="4"/>
      <c r="G71" s="4"/>
    </row>
    <row r="72" spans="1:7" ht="12.75" customHeight="1" x14ac:dyDescent="0.2">
      <c r="A72" s="4"/>
      <c r="B72" s="4"/>
      <c r="C72" s="4"/>
      <c r="D72" s="4"/>
      <c r="E72" s="4"/>
      <c r="F72" s="4"/>
      <c r="G72" s="4"/>
    </row>
    <row r="73" spans="1:7" ht="12.75" customHeight="1" x14ac:dyDescent="0.2">
      <c r="A73" s="4"/>
      <c r="B73" s="4"/>
      <c r="C73" s="4"/>
      <c r="D73" s="4"/>
      <c r="E73" s="4"/>
      <c r="F73" s="4"/>
      <c r="G73" s="4"/>
    </row>
    <row r="74" spans="1:7" ht="18" customHeight="1" x14ac:dyDescent="0.2">
      <c r="A74" s="4"/>
      <c r="B74" s="4"/>
      <c r="C74" s="4"/>
      <c r="D74" s="4"/>
      <c r="E74" s="4"/>
      <c r="F74" s="4"/>
      <c r="G74" s="4"/>
    </row>
    <row r="75" spans="1:7" ht="12.75" customHeight="1" x14ac:dyDescent="0.2">
      <c r="A75" s="4"/>
      <c r="B75" s="4"/>
      <c r="C75" s="4"/>
      <c r="D75" s="4"/>
      <c r="E75" s="4"/>
      <c r="F75" s="4"/>
      <c r="G75" s="4"/>
    </row>
    <row r="76" spans="1:7" ht="15" customHeight="1" x14ac:dyDescent="0.2">
      <c r="A76" s="4"/>
      <c r="B76" s="68"/>
      <c r="C76" s="4"/>
      <c r="D76" s="26"/>
      <c r="E76" s="4"/>
      <c r="F76" s="4"/>
      <c r="G76" s="4"/>
    </row>
    <row r="77" spans="1:7" ht="15" customHeight="1" x14ac:dyDescent="0.2">
      <c r="A77" s="4"/>
      <c r="B77" s="68"/>
      <c r="C77" s="4"/>
      <c r="D77" s="26"/>
      <c r="E77" s="4"/>
      <c r="F77" s="4"/>
      <c r="G77" s="4"/>
    </row>
    <row r="78" spans="1:7" ht="15" customHeight="1" x14ac:dyDescent="0.2">
      <c r="A78" s="4"/>
      <c r="B78" s="68"/>
      <c r="C78" s="4"/>
      <c r="D78" s="26"/>
      <c r="E78" s="4"/>
      <c r="F78" s="4"/>
      <c r="G78" s="4"/>
    </row>
    <row r="79" spans="1:7" ht="15" customHeight="1" x14ac:dyDescent="0.2">
      <c r="A79" s="4"/>
      <c r="B79" s="68"/>
      <c r="C79" s="4"/>
      <c r="D79" s="26"/>
      <c r="E79" s="4"/>
      <c r="F79" s="4"/>
      <c r="G79" s="4"/>
    </row>
    <row r="80" spans="1:7" ht="15" customHeight="1" x14ac:dyDescent="0.2">
      <c r="A80" s="4"/>
      <c r="B80" s="68"/>
      <c r="C80" s="4"/>
      <c r="D80" s="26"/>
      <c r="E80" s="4"/>
      <c r="F80" s="4"/>
      <c r="G80" s="4"/>
    </row>
    <row r="81" spans="1:7" ht="15" customHeight="1" x14ac:dyDescent="0.2">
      <c r="A81" s="4"/>
      <c r="B81" s="68"/>
      <c r="C81" s="4"/>
      <c r="D81" s="26"/>
      <c r="E81" s="4"/>
      <c r="F81" s="4"/>
      <c r="G81" s="4"/>
    </row>
    <row r="82" spans="1:7" ht="12.75" customHeight="1" x14ac:dyDescent="0.2">
      <c r="A82" s="4"/>
      <c r="B82" s="4"/>
      <c r="C82" s="82"/>
      <c r="D82" s="26"/>
      <c r="E82" s="4"/>
      <c r="F82" s="4"/>
      <c r="G82" s="4"/>
    </row>
    <row r="83" spans="1:7" ht="12.75" customHeight="1" x14ac:dyDescent="0.2">
      <c r="A83" s="4"/>
      <c r="B83" s="4"/>
      <c r="C83" s="4"/>
      <c r="D83" s="26"/>
      <c r="E83" s="4"/>
      <c r="F83" s="4"/>
      <c r="G83" s="4"/>
    </row>
    <row r="84" spans="1:7" ht="12.75" customHeight="1" x14ac:dyDescent="0.2">
      <c r="A84" s="4"/>
      <c r="B84" s="4"/>
      <c r="C84" s="4"/>
      <c r="D84" s="26"/>
      <c r="E84" s="57"/>
      <c r="F84" s="57"/>
      <c r="G84" s="4"/>
    </row>
    <row r="85" spans="1:7" ht="12.75" customHeight="1" x14ac:dyDescent="0.2">
      <c r="A85" s="188"/>
      <c r="B85" s="188"/>
      <c r="C85" s="188"/>
      <c r="D85" s="882"/>
      <c r="E85" s="882"/>
      <c r="F85" s="882"/>
      <c r="G85" s="4"/>
    </row>
    <row r="86" spans="1:7" ht="12.75" customHeight="1" x14ac:dyDescent="0.2">
      <c r="A86" s="82"/>
      <c r="B86" s="4"/>
      <c r="C86" s="82"/>
      <c r="D86" s="57"/>
      <c r="E86" s="57"/>
      <c r="F86" s="57"/>
      <c r="G86" s="4"/>
    </row>
    <row r="87" spans="1:7" ht="12.75" customHeight="1" x14ac:dyDescent="0.2">
      <c r="A87" s="4"/>
      <c r="B87" s="4"/>
      <c r="C87" s="4"/>
      <c r="D87" s="57"/>
      <c r="E87" s="883"/>
      <c r="F87" s="57"/>
      <c r="G87" s="4"/>
    </row>
    <row r="88" spans="1:7" ht="12.75" customHeight="1" x14ac:dyDescent="0.2">
      <c r="A88" s="884"/>
      <c r="B88" s="4"/>
      <c r="C88" s="4"/>
      <c r="D88" s="57"/>
      <c r="E88" s="883"/>
      <c r="F88" s="57"/>
      <c r="G88" s="4"/>
    </row>
    <row r="89" spans="1:7" ht="12.75" customHeight="1" x14ac:dyDescent="0.2">
      <c r="A89" s="885"/>
      <c r="B89" s="872"/>
      <c r="C89" s="4"/>
      <c r="D89" s="57"/>
      <c r="E89" s="57"/>
      <c r="F89" s="57"/>
      <c r="G89" s="4"/>
    </row>
    <row r="90" spans="1:7" ht="12.75" customHeight="1" x14ac:dyDescent="0.2">
      <c r="A90" s="884"/>
      <c r="B90" s="872"/>
      <c r="C90" s="4"/>
      <c r="D90" s="57"/>
      <c r="E90" s="57"/>
      <c r="F90" s="57"/>
      <c r="G90" s="4"/>
    </row>
    <row r="91" spans="1:7" ht="12.75" customHeight="1" x14ac:dyDescent="0.2">
      <c r="A91" s="884"/>
      <c r="B91" s="872"/>
      <c r="C91" s="4"/>
      <c r="D91" s="57"/>
      <c r="E91" s="57"/>
      <c r="F91" s="57"/>
      <c r="G91" s="4"/>
    </row>
    <row r="92" spans="1:7" ht="12.75" customHeight="1" x14ac:dyDescent="0.2">
      <c r="A92" s="884"/>
      <c r="B92" s="872"/>
      <c r="C92" s="4"/>
      <c r="D92" s="57"/>
      <c r="E92" s="57"/>
      <c r="F92" s="57"/>
      <c r="G92" s="4"/>
    </row>
    <row r="93" spans="1:7" ht="12.75" customHeight="1" x14ac:dyDescent="0.2">
      <c r="A93" s="885"/>
      <c r="B93" s="872"/>
      <c r="C93" s="886"/>
      <c r="D93" s="57"/>
      <c r="E93" s="57"/>
      <c r="F93" s="57"/>
      <c r="G93" s="4"/>
    </row>
    <row r="94" spans="1:7" ht="12.75" customHeight="1" x14ac:dyDescent="0.2">
      <c r="A94" s="884"/>
      <c r="B94" s="4"/>
      <c r="C94" s="113"/>
      <c r="D94" s="57"/>
      <c r="E94" s="883"/>
      <c r="F94" s="57"/>
      <c r="G94" s="4"/>
    </row>
    <row r="95" spans="1:7" ht="12.75" customHeight="1" x14ac:dyDescent="0.2">
      <c r="A95" s="884"/>
      <c r="B95" s="872"/>
      <c r="C95" s="4"/>
      <c r="D95" s="57"/>
      <c r="E95" s="883"/>
      <c r="F95" s="57"/>
      <c r="G95" s="4"/>
    </row>
    <row r="96" spans="1:7" ht="12.75" customHeight="1" x14ac:dyDescent="0.2">
      <c r="A96" s="884"/>
      <c r="B96" s="872"/>
      <c r="C96" s="4"/>
      <c r="D96" s="57"/>
      <c r="E96" s="57"/>
      <c r="F96" s="57"/>
      <c r="G96" s="4"/>
    </row>
    <row r="97" spans="1:7" ht="12.75" customHeight="1" x14ac:dyDescent="0.2">
      <c r="A97" s="884"/>
      <c r="B97" s="872"/>
      <c r="C97" s="4"/>
      <c r="D97" s="57"/>
      <c r="E97" s="57"/>
      <c r="F97" s="57"/>
      <c r="G97" s="4"/>
    </row>
    <row r="98" spans="1:7" ht="12.75" customHeight="1" x14ac:dyDescent="0.2">
      <c r="A98" s="884"/>
      <c r="B98" s="872"/>
      <c r="C98" s="4"/>
      <c r="D98" s="57"/>
      <c r="E98" s="57"/>
      <c r="F98" s="57"/>
      <c r="G98" s="4"/>
    </row>
    <row r="99" spans="1:7" ht="12.75" customHeight="1" x14ac:dyDescent="0.2">
      <c r="A99" s="885"/>
      <c r="B99" s="872"/>
      <c r="C99" s="82"/>
      <c r="D99" s="57"/>
      <c r="E99" s="57"/>
      <c r="F99" s="57"/>
      <c r="G99" s="4"/>
    </row>
    <row r="100" spans="1:7" ht="12.75" customHeight="1" x14ac:dyDescent="0.2">
      <c r="A100" s="884"/>
      <c r="B100" s="872"/>
      <c r="C100" s="4"/>
      <c r="D100" s="57"/>
      <c r="E100" s="57"/>
      <c r="F100" s="57"/>
      <c r="G100" s="4"/>
    </row>
    <row r="101" spans="1:7" ht="12.75" customHeight="1" x14ac:dyDescent="0.2">
      <c r="A101" s="4"/>
      <c r="B101" s="872"/>
      <c r="C101" s="4"/>
      <c r="D101" s="57"/>
      <c r="E101" s="57"/>
      <c r="F101" s="57"/>
      <c r="G101" s="4"/>
    </row>
    <row r="102" spans="1:7" ht="12.75" customHeight="1" x14ac:dyDescent="0.2">
      <c r="A102" s="4"/>
      <c r="B102" s="872"/>
      <c r="C102" s="4"/>
      <c r="D102" s="57"/>
      <c r="E102" s="57"/>
      <c r="F102" s="57"/>
      <c r="G102" s="4"/>
    </row>
    <row r="103" spans="1:7" ht="12.75" customHeight="1" x14ac:dyDescent="0.2">
      <c r="A103" s="4"/>
      <c r="B103" s="872"/>
      <c r="C103" s="188"/>
      <c r="D103" s="57"/>
      <c r="E103" s="57"/>
      <c r="F103" s="57"/>
      <c r="G103" s="4"/>
    </row>
    <row r="104" spans="1:7" ht="12.75" customHeight="1" x14ac:dyDescent="0.2">
      <c r="A104" s="4"/>
      <c r="B104" s="872"/>
      <c r="C104" s="188"/>
      <c r="D104" s="57"/>
      <c r="E104" s="57"/>
      <c r="F104" s="57"/>
      <c r="G104" s="4"/>
    </row>
    <row r="105" spans="1:7" ht="12.75" customHeight="1" x14ac:dyDescent="0.2">
      <c r="A105" s="82"/>
      <c r="B105" s="872"/>
      <c r="C105" s="82"/>
      <c r="D105" s="57"/>
      <c r="E105" s="883"/>
      <c r="F105" s="57"/>
      <c r="G105" s="4"/>
    </row>
    <row r="106" spans="1:7" ht="12.75" customHeight="1" x14ac:dyDescent="0.2">
      <c r="A106" s="4"/>
      <c r="B106" s="872"/>
      <c r="C106" s="4"/>
      <c r="D106" s="57"/>
      <c r="E106" s="57"/>
      <c r="F106" s="57"/>
      <c r="G106" s="4"/>
    </row>
    <row r="107" spans="1:7" ht="12.75" customHeight="1" x14ac:dyDescent="0.2">
      <c r="A107" s="4"/>
      <c r="B107" s="872"/>
      <c r="C107" s="4"/>
      <c r="D107" s="57"/>
      <c r="E107" s="57"/>
      <c r="F107" s="57"/>
      <c r="G107" s="4"/>
    </row>
    <row r="108" spans="1:7" ht="12.75" customHeight="1" x14ac:dyDescent="0.2">
      <c r="A108" s="4"/>
      <c r="B108" s="4"/>
      <c r="C108" s="4"/>
      <c r="D108" s="57"/>
      <c r="E108" s="57"/>
      <c r="F108" s="883"/>
      <c r="G108" s="4"/>
    </row>
    <row r="109" spans="1:7" ht="12.75" customHeight="1" x14ac:dyDescent="0.2">
      <c r="A109" s="4"/>
      <c r="B109" s="4"/>
      <c r="C109" s="4"/>
      <c r="D109" s="57"/>
      <c r="E109" s="57"/>
      <c r="F109" s="57"/>
      <c r="G109" s="4"/>
    </row>
    <row r="110" spans="1:7" ht="12.75" customHeight="1" x14ac:dyDescent="0.2">
      <c r="A110" s="4"/>
      <c r="B110" s="4"/>
      <c r="C110" s="4"/>
      <c r="D110" s="57"/>
      <c r="E110" s="57"/>
      <c r="F110" s="57"/>
      <c r="G110" s="4"/>
    </row>
    <row r="111" spans="1:7" ht="12.75" customHeight="1" x14ac:dyDescent="0.2">
      <c r="A111" s="4"/>
      <c r="B111" s="4"/>
      <c r="C111" s="4"/>
      <c r="D111" s="57"/>
      <c r="E111" s="57"/>
      <c r="F111" s="57"/>
      <c r="G111" s="4"/>
    </row>
    <row r="112" spans="1:7" ht="12.75" customHeight="1" x14ac:dyDescent="0.2">
      <c r="A112" s="4"/>
      <c r="B112" s="4"/>
      <c r="C112" s="113"/>
      <c r="D112" s="57"/>
      <c r="E112" s="57"/>
      <c r="F112" s="57"/>
      <c r="G112" s="4"/>
    </row>
    <row r="113" spans="1:7" ht="12.75" customHeight="1" x14ac:dyDescent="0.2">
      <c r="A113" s="4"/>
      <c r="B113" s="4"/>
      <c r="C113" s="886"/>
      <c r="D113" s="57"/>
      <c r="E113" s="57"/>
      <c r="F113" s="883"/>
      <c r="G113" s="4"/>
    </row>
    <row r="114" spans="1:7" ht="12.75" customHeight="1" x14ac:dyDescent="0.2">
      <c r="A114" s="82"/>
      <c r="B114" s="4"/>
      <c r="C114" s="82"/>
      <c r="D114" s="57"/>
      <c r="E114" s="57"/>
      <c r="F114" s="57"/>
      <c r="G114" s="4"/>
    </row>
    <row r="115" spans="1:7" ht="12.75" customHeight="1" x14ac:dyDescent="0.2">
      <c r="A115" s="4"/>
      <c r="B115" s="4"/>
      <c r="C115" s="4"/>
      <c r="D115" s="57"/>
      <c r="E115" s="57"/>
      <c r="F115" s="57"/>
      <c r="G115" s="4"/>
    </row>
    <row r="116" spans="1:7" ht="12.75" customHeight="1" x14ac:dyDescent="0.2">
      <c r="A116" s="4"/>
      <c r="B116" s="4"/>
      <c r="C116" s="4"/>
      <c r="D116" s="57"/>
      <c r="E116" s="57"/>
      <c r="F116" s="57"/>
      <c r="G116" s="4"/>
    </row>
    <row r="117" spans="1:7" ht="12.75" customHeight="1" x14ac:dyDescent="0.2">
      <c r="A117" s="4"/>
      <c r="B117" s="4"/>
      <c r="C117" s="4"/>
      <c r="D117" s="57"/>
      <c r="E117" s="57"/>
      <c r="F117" s="57"/>
      <c r="G117" s="4"/>
    </row>
    <row r="118" spans="1:7" ht="12.75" customHeight="1" x14ac:dyDescent="0.2">
      <c r="A118" s="4"/>
      <c r="B118" s="4"/>
      <c r="C118" s="4"/>
      <c r="D118" s="57"/>
      <c r="E118" s="883"/>
      <c r="F118" s="883"/>
      <c r="G118" s="4"/>
    </row>
    <row r="119" spans="1:7" ht="12.75" customHeight="1" x14ac:dyDescent="0.2">
      <c r="A119" s="4"/>
      <c r="B119" s="4"/>
      <c r="C119" s="4"/>
      <c r="D119" s="57"/>
      <c r="E119" s="57"/>
      <c r="F119" s="57"/>
      <c r="G119" s="4"/>
    </row>
    <row r="120" spans="1:7" ht="12.75" customHeight="1" x14ac:dyDescent="0.2">
      <c r="A120" s="4"/>
      <c r="B120" s="881"/>
      <c r="C120" s="881"/>
      <c r="D120" s="881"/>
      <c r="E120" s="881"/>
      <c r="F120" s="881"/>
      <c r="G120" s="4"/>
    </row>
    <row r="121" spans="1:7" ht="12.75" customHeight="1" x14ac:dyDescent="0.2">
      <c r="A121" s="4"/>
      <c r="B121" s="4"/>
      <c r="C121" s="4"/>
      <c r="D121" s="57"/>
      <c r="E121" s="57"/>
      <c r="F121" s="57"/>
      <c r="G121" s="4"/>
    </row>
    <row r="122" spans="1:7" ht="12.75" customHeight="1" x14ac:dyDescent="0.2">
      <c r="A122" s="4"/>
      <c r="B122" s="4"/>
      <c r="C122" s="4"/>
      <c r="D122" s="57"/>
      <c r="E122" s="57"/>
      <c r="F122" s="57"/>
      <c r="G122" s="4"/>
    </row>
    <row r="123" spans="1:7" ht="12.75" customHeight="1" x14ac:dyDescent="0.2">
      <c r="A123" s="4"/>
      <c r="B123" s="4"/>
      <c r="C123" s="4"/>
      <c r="D123" s="57"/>
      <c r="E123" s="57"/>
      <c r="F123" s="57"/>
      <c r="G123" s="4"/>
    </row>
    <row r="124" spans="1:7" ht="12.75" customHeight="1" x14ac:dyDescent="0.2">
      <c r="A124" s="4"/>
      <c r="B124" s="4"/>
      <c r="C124" s="188"/>
      <c r="D124" s="57"/>
      <c r="E124" s="57"/>
      <c r="F124" s="57"/>
      <c r="G124" s="4"/>
    </row>
    <row r="125" spans="1:7" ht="12.75" customHeight="1" x14ac:dyDescent="0.2">
      <c r="A125" s="4"/>
      <c r="B125" s="4"/>
      <c r="C125" s="4"/>
      <c r="D125" s="57"/>
      <c r="E125" s="57"/>
      <c r="F125" s="57"/>
      <c r="G125" s="4"/>
    </row>
    <row r="126" spans="1:7" ht="12.75" customHeight="1" x14ac:dyDescent="0.2">
      <c r="A126" s="4"/>
      <c r="B126" s="4"/>
      <c r="C126" s="4"/>
      <c r="D126" s="57"/>
      <c r="E126" s="57"/>
      <c r="F126" s="57"/>
      <c r="G126" s="4"/>
    </row>
    <row r="127" spans="1:7" ht="12.75" customHeight="1" x14ac:dyDescent="0.2">
      <c r="B127" s="4"/>
      <c r="C127" s="4"/>
      <c r="D127" s="57"/>
      <c r="E127" s="57"/>
      <c r="F127" s="57"/>
      <c r="G127" s="4"/>
    </row>
    <row r="128" spans="1:7" ht="12.75" customHeight="1" x14ac:dyDescent="0.2">
      <c r="B128" s="4"/>
      <c r="C128" s="4"/>
      <c r="D128" s="57"/>
      <c r="E128" s="57"/>
      <c r="F128" s="57"/>
      <c r="G128" s="4"/>
    </row>
    <row r="129" spans="1:8" ht="12.75" customHeight="1" x14ac:dyDescent="0.2">
      <c r="B129" s="4"/>
      <c r="C129" s="4"/>
      <c r="D129" s="57"/>
      <c r="E129" s="57"/>
      <c r="F129" s="57"/>
      <c r="G129" s="4"/>
    </row>
    <row r="130" spans="1:8" ht="12.75" customHeight="1" x14ac:dyDescent="0.2">
      <c r="B130" s="4"/>
      <c r="C130" s="4"/>
      <c r="D130" s="57"/>
      <c r="E130" s="57"/>
      <c r="F130" s="57"/>
      <c r="G130" s="4"/>
    </row>
    <row r="131" spans="1:8" ht="12.75" customHeight="1" x14ac:dyDescent="0.2">
      <c r="B131" s="4"/>
      <c r="C131" s="4"/>
      <c r="D131" s="57"/>
      <c r="E131" s="57"/>
      <c r="F131" s="57"/>
      <c r="G131" s="4"/>
    </row>
    <row r="132" spans="1:8" ht="12.75" customHeight="1" x14ac:dyDescent="0.2">
      <c r="B132" s="4"/>
      <c r="C132" s="4"/>
      <c r="D132" s="57"/>
      <c r="E132" s="57"/>
      <c r="F132" s="57"/>
      <c r="G132" s="4"/>
    </row>
    <row r="133" spans="1:8" ht="12.75" customHeight="1" x14ac:dyDescent="0.2">
      <c r="B133" s="4"/>
      <c r="C133" s="4"/>
      <c r="D133" s="57"/>
      <c r="E133" s="57"/>
      <c r="F133" s="57"/>
      <c r="G133" s="4"/>
    </row>
    <row r="134" spans="1:8" ht="12.75" customHeight="1" x14ac:dyDescent="0.2">
      <c r="A134" s="4"/>
      <c r="B134" s="4"/>
      <c r="C134" s="4"/>
      <c r="D134" s="4"/>
      <c r="E134" s="4"/>
      <c r="F134" s="4"/>
      <c r="G134" s="4"/>
      <c r="H134" s="4"/>
    </row>
    <row r="135" spans="1:8" ht="12.75" customHeight="1" x14ac:dyDescent="0.2">
      <c r="A135" s="4"/>
      <c r="B135" s="4"/>
      <c r="C135" s="4"/>
      <c r="D135" s="4"/>
      <c r="E135" s="4"/>
      <c r="F135" s="4"/>
      <c r="G135" s="4"/>
      <c r="H135" s="4"/>
    </row>
    <row r="136" spans="1:8" ht="12.75" customHeight="1" x14ac:dyDescent="0.2">
      <c r="A136" s="4"/>
      <c r="B136" s="4"/>
      <c r="C136" s="4"/>
      <c r="D136" s="4"/>
      <c r="E136" s="4"/>
      <c r="F136" s="4"/>
      <c r="G136" s="4"/>
      <c r="H136" s="4"/>
    </row>
    <row r="137" spans="1:8" ht="12.75" customHeight="1" x14ac:dyDescent="0.2">
      <c r="A137" s="4"/>
      <c r="B137" s="4"/>
      <c r="C137" s="4"/>
      <c r="D137" s="4"/>
      <c r="E137" s="4"/>
      <c r="F137" s="4"/>
      <c r="G137" s="4"/>
      <c r="H137" s="4"/>
    </row>
    <row r="138" spans="1:8" ht="12.75" customHeight="1" x14ac:dyDescent="0.2">
      <c r="A138" s="4"/>
      <c r="B138" s="4"/>
      <c r="C138" s="4"/>
      <c r="D138" s="4"/>
      <c r="E138" s="4"/>
      <c r="F138" s="4"/>
      <c r="G138" s="4"/>
      <c r="H138" s="4"/>
    </row>
    <row r="139" spans="1:8" ht="12.75" customHeight="1" x14ac:dyDescent="0.2">
      <c r="A139" s="4"/>
      <c r="B139" s="4"/>
      <c r="C139" s="4"/>
      <c r="D139" s="4"/>
      <c r="E139" s="4"/>
      <c r="F139" s="4"/>
      <c r="G139" s="4"/>
      <c r="H139" s="4"/>
    </row>
    <row r="140" spans="1:8" ht="12.75" customHeight="1" x14ac:dyDescent="0.2">
      <c r="A140" s="4"/>
      <c r="B140" s="4"/>
      <c r="C140" s="4"/>
      <c r="D140" s="4"/>
      <c r="E140" s="4"/>
      <c r="F140" s="4"/>
      <c r="G140" s="4"/>
      <c r="H140" s="4"/>
    </row>
    <row r="141" spans="1:8" ht="12.75" customHeight="1" x14ac:dyDescent="0.2">
      <c r="A141" s="4"/>
      <c r="B141" s="4"/>
      <c r="C141" s="4"/>
      <c r="D141" s="4"/>
      <c r="E141" s="4"/>
      <c r="F141" s="4"/>
      <c r="G141" s="4"/>
      <c r="H141" s="4"/>
    </row>
    <row r="142" spans="1:8" ht="12.75" customHeight="1" x14ac:dyDescent="0.2">
      <c r="A142" s="4"/>
      <c r="B142" s="4"/>
      <c r="C142" s="4"/>
      <c r="D142" s="4"/>
      <c r="E142" s="4"/>
      <c r="F142" s="4"/>
      <c r="G142" s="4"/>
      <c r="H142" s="4"/>
    </row>
    <row r="143" spans="1:8" ht="12.75" customHeight="1" x14ac:dyDescent="0.2">
      <c r="A143" s="4"/>
      <c r="B143" s="4"/>
      <c r="C143" s="4"/>
      <c r="D143" s="4"/>
      <c r="E143" s="4"/>
      <c r="F143" s="4"/>
      <c r="G143" s="4"/>
      <c r="H143" s="4"/>
    </row>
    <row r="144" spans="1:8" ht="12.75" customHeight="1" x14ac:dyDescent="0.2">
      <c r="A144" s="4"/>
      <c r="B144" s="4"/>
      <c r="C144" s="4"/>
      <c r="D144" s="4"/>
      <c r="E144" s="4"/>
      <c r="F144" s="4"/>
      <c r="G144" s="4"/>
      <c r="H144" s="4"/>
    </row>
    <row r="145" spans="1:8" ht="12.75" customHeight="1" x14ac:dyDescent="0.2">
      <c r="A145" s="4"/>
      <c r="B145" s="4"/>
      <c r="C145" s="4"/>
      <c r="D145" s="4"/>
      <c r="E145" s="4"/>
      <c r="F145" s="4"/>
      <c r="G145" s="4"/>
      <c r="H145" s="4"/>
    </row>
    <row r="146" spans="1:8" ht="12.75" customHeight="1" x14ac:dyDescent="0.2">
      <c r="A146" s="4"/>
      <c r="B146" s="4"/>
      <c r="C146" s="4"/>
      <c r="D146" s="4"/>
      <c r="E146" s="4"/>
      <c r="F146" s="4"/>
      <c r="G146" s="4"/>
      <c r="H146" s="4"/>
    </row>
    <row r="147" spans="1:8" ht="12.75" customHeight="1" x14ac:dyDescent="0.2">
      <c r="A147" s="4"/>
      <c r="B147" s="4"/>
      <c r="C147" s="4"/>
      <c r="D147" s="4"/>
      <c r="E147" s="4"/>
      <c r="F147" s="4"/>
      <c r="G147" s="4"/>
      <c r="H147" s="4"/>
    </row>
    <row r="148" spans="1:8" ht="12.75" customHeight="1" x14ac:dyDescent="0.2">
      <c r="A148" s="4"/>
      <c r="B148" s="4"/>
      <c r="C148" s="4"/>
      <c r="D148" s="4"/>
      <c r="E148" s="4"/>
      <c r="F148" s="4"/>
      <c r="G148" s="4"/>
      <c r="H148" s="4"/>
    </row>
    <row r="149" spans="1:8" ht="12.75" customHeight="1" x14ac:dyDescent="0.2">
      <c r="A149" s="4"/>
      <c r="B149" s="4"/>
      <c r="C149" s="4"/>
      <c r="D149" s="4"/>
      <c r="E149" s="4"/>
      <c r="F149" s="4"/>
      <c r="G149" s="4"/>
      <c r="H149" s="4"/>
    </row>
    <row r="150" spans="1:8" ht="12.75" customHeight="1" x14ac:dyDescent="0.2">
      <c r="A150" s="4"/>
      <c r="B150" s="4"/>
      <c r="C150" s="4"/>
      <c r="D150" s="57"/>
      <c r="E150" s="883"/>
      <c r="F150" s="57"/>
    </row>
    <row r="151" spans="1:8" ht="12.75" customHeight="1" x14ac:dyDescent="0.2">
      <c r="A151" s="82"/>
      <c r="B151" s="872"/>
      <c r="C151" s="4"/>
      <c r="D151" s="57"/>
      <c r="E151" s="57"/>
      <c r="F151" s="57"/>
    </row>
    <row r="152" spans="1:8" ht="12.75" customHeight="1" x14ac:dyDescent="0.2">
      <c r="A152" s="4"/>
      <c r="B152" s="872"/>
      <c r="C152" s="4"/>
      <c r="D152" s="57"/>
      <c r="E152" s="57"/>
      <c r="F152" s="57"/>
    </row>
    <row r="153" spans="1:8" ht="12.75" customHeight="1" x14ac:dyDescent="0.2">
      <c r="A153" s="4"/>
      <c r="B153" s="872"/>
      <c r="C153" s="4"/>
      <c r="D153" s="57"/>
      <c r="E153" s="57"/>
      <c r="F153" s="57"/>
    </row>
    <row r="154" spans="1:8" ht="12.75" customHeight="1" x14ac:dyDescent="0.2">
      <c r="A154" s="4"/>
      <c r="B154" s="872"/>
      <c r="C154" s="4"/>
      <c r="D154" s="57"/>
      <c r="E154" s="57"/>
      <c r="F154" s="57"/>
    </row>
    <row r="155" spans="1:8" ht="12.75" customHeight="1" x14ac:dyDescent="0.2">
      <c r="A155" s="4"/>
      <c r="B155" s="872"/>
      <c r="C155" s="4"/>
      <c r="D155" s="57"/>
      <c r="E155" s="57"/>
      <c r="F155" s="57"/>
    </row>
    <row r="156" spans="1:8" ht="12.75" customHeight="1" x14ac:dyDescent="0.2">
      <c r="A156" s="82"/>
      <c r="B156" s="872"/>
      <c r="C156" s="886"/>
      <c r="D156" s="57"/>
      <c r="E156" s="883"/>
      <c r="F156" s="57"/>
    </row>
    <row r="157" spans="1:8" ht="12.75" customHeight="1" x14ac:dyDescent="0.2">
      <c r="A157" s="4"/>
      <c r="B157" s="4"/>
      <c r="C157" s="113"/>
      <c r="D157" s="57"/>
      <c r="E157" s="883"/>
      <c r="F157" s="57"/>
    </row>
    <row r="158" spans="1:8" ht="12.75" customHeight="1" x14ac:dyDescent="0.2">
      <c r="A158" s="4"/>
      <c r="B158" s="872"/>
      <c r="C158" s="4"/>
      <c r="D158" s="57"/>
      <c r="E158" s="883"/>
      <c r="F158" s="57"/>
    </row>
    <row r="159" spans="1:8" ht="12.75" customHeight="1" x14ac:dyDescent="0.2">
      <c r="A159" s="4"/>
      <c r="B159" s="872"/>
      <c r="C159" s="4"/>
      <c r="D159" s="57"/>
      <c r="E159" s="57"/>
      <c r="F159" s="57"/>
    </row>
    <row r="160" spans="1:8" ht="12.75" customHeight="1" x14ac:dyDescent="0.2">
      <c r="A160" s="4"/>
      <c r="B160" s="872"/>
      <c r="C160" s="4"/>
      <c r="D160" s="57"/>
      <c r="E160" s="57"/>
      <c r="F160" s="57"/>
    </row>
    <row r="161" spans="1:6" ht="12.75" customHeight="1" x14ac:dyDescent="0.2">
      <c r="A161" s="4"/>
      <c r="B161" s="872"/>
      <c r="C161" s="188"/>
      <c r="D161" s="57"/>
      <c r="E161" s="57"/>
      <c r="F161" s="57"/>
    </row>
    <row r="162" spans="1:6" ht="12.75" customHeight="1" x14ac:dyDescent="0.2">
      <c r="A162" s="4"/>
      <c r="B162" s="872"/>
      <c r="C162" s="188"/>
      <c r="D162" s="57"/>
      <c r="E162" s="57"/>
      <c r="F162" s="57"/>
    </row>
    <row r="163" spans="1:6" ht="12.75" customHeight="1" x14ac:dyDescent="0.2">
      <c r="A163" s="82"/>
      <c r="B163" s="872"/>
      <c r="C163" s="82"/>
      <c r="D163" s="57"/>
      <c r="E163" s="883"/>
      <c r="F163" s="57"/>
    </row>
    <row r="164" spans="1:6" ht="12.75" customHeight="1" x14ac:dyDescent="0.2">
      <c r="A164" s="4"/>
      <c r="B164" s="872"/>
      <c r="C164" s="4"/>
      <c r="D164" s="57"/>
      <c r="E164" s="57"/>
      <c r="F164" s="57"/>
    </row>
    <row r="165" spans="1:6" ht="12.75" customHeight="1" x14ac:dyDescent="0.2">
      <c r="A165" s="4"/>
      <c r="B165" s="872"/>
      <c r="C165" s="4"/>
      <c r="D165" s="57"/>
      <c r="E165" s="57"/>
      <c r="F165" s="57"/>
    </row>
    <row r="166" spans="1:6" ht="12.75" customHeight="1" x14ac:dyDescent="0.2">
      <c r="A166" s="4"/>
      <c r="B166" s="4"/>
      <c r="C166" s="4"/>
      <c r="D166" s="57"/>
      <c r="E166" s="57"/>
      <c r="F166" s="883"/>
    </row>
    <row r="167" spans="1:6" ht="12.75" customHeight="1" x14ac:dyDescent="0.2">
      <c r="A167" s="4"/>
      <c r="B167" s="4"/>
      <c r="C167" s="4"/>
      <c r="D167" s="57"/>
      <c r="E167" s="57"/>
      <c r="F167" s="57"/>
    </row>
    <row r="168" spans="1:6" ht="12.75" customHeight="1" x14ac:dyDescent="0.2">
      <c r="A168" s="4"/>
      <c r="B168" s="4"/>
      <c r="C168" s="4"/>
      <c r="D168" s="57"/>
      <c r="E168" s="57"/>
      <c r="F168" s="57"/>
    </row>
    <row r="169" spans="1:6" ht="12.75" customHeight="1" x14ac:dyDescent="0.2">
      <c r="A169" s="4"/>
      <c r="B169" s="4"/>
      <c r="C169" s="4"/>
      <c r="D169" s="57"/>
      <c r="E169" s="57"/>
      <c r="F169" s="57"/>
    </row>
    <row r="170" spans="1:6" ht="12.75" customHeight="1" x14ac:dyDescent="0.2">
      <c r="A170" s="4"/>
      <c r="B170" s="4"/>
      <c r="C170" s="113"/>
      <c r="D170" s="57"/>
      <c r="E170" s="57"/>
      <c r="F170" s="57"/>
    </row>
    <row r="171" spans="1:6" ht="12.75" customHeight="1" x14ac:dyDescent="0.2">
      <c r="A171" s="4"/>
      <c r="B171" s="4"/>
      <c r="C171" s="886"/>
      <c r="D171" s="57"/>
      <c r="E171" s="57"/>
      <c r="F171" s="883"/>
    </row>
    <row r="172" spans="1:6" ht="12.75" customHeight="1" x14ac:dyDescent="0.2">
      <c r="A172" s="82"/>
      <c r="B172" s="4"/>
      <c r="C172" s="82"/>
      <c r="D172" s="57"/>
      <c r="E172" s="57"/>
      <c r="F172" s="57"/>
    </row>
    <row r="173" spans="1:6" ht="12.75" customHeight="1" x14ac:dyDescent="0.2">
      <c r="A173" s="4"/>
      <c r="B173" s="4"/>
      <c r="C173" s="4"/>
      <c r="D173" s="57"/>
      <c r="E173" s="57"/>
      <c r="F173" s="57"/>
    </row>
    <row r="174" spans="1:6" ht="12.75" customHeight="1" x14ac:dyDescent="0.2">
      <c r="A174" s="4"/>
      <c r="B174" s="4"/>
      <c r="C174" s="4"/>
      <c r="D174" s="57"/>
      <c r="E174" s="57"/>
      <c r="F174" s="57"/>
    </row>
    <row r="175" spans="1:6" ht="12.75" customHeight="1" x14ac:dyDescent="0.2">
      <c r="A175" s="4"/>
      <c r="B175" s="4"/>
      <c r="C175" s="4"/>
      <c r="D175" s="57"/>
      <c r="E175" s="57"/>
      <c r="F175" s="57"/>
    </row>
    <row r="176" spans="1:6" ht="12.75" customHeight="1" x14ac:dyDescent="0.2">
      <c r="A176" s="4"/>
      <c r="B176" s="4"/>
      <c r="C176" s="4"/>
      <c r="D176" s="57"/>
      <c r="E176" s="57"/>
      <c r="F176" s="57"/>
    </row>
    <row r="177" spans="1:6" ht="12.75" customHeight="1" x14ac:dyDescent="0.2">
      <c r="A177" s="82"/>
      <c r="B177" s="4"/>
      <c r="C177" s="82"/>
      <c r="D177" s="57"/>
      <c r="E177" s="57"/>
      <c r="F177" s="57"/>
    </row>
    <row r="178" spans="1:6" ht="12.75" customHeight="1" x14ac:dyDescent="0.2">
      <c r="A178" s="4"/>
      <c r="B178" s="4"/>
      <c r="C178" s="4"/>
      <c r="D178" s="57"/>
      <c r="E178" s="57"/>
      <c r="F178" s="57"/>
    </row>
    <row r="179" spans="1:6" ht="12.75" customHeight="1" x14ac:dyDescent="0.2">
      <c r="A179" s="4"/>
      <c r="B179" s="4"/>
      <c r="C179" s="4"/>
      <c r="D179" s="57"/>
      <c r="E179" s="57"/>
      <c r="F179" s="57"/>
    </row>
    <row r="180" spans="1:6" ht="12.75" customHeight="1" x14ac:dyDescent="0.2">
      <c r="A180" s="4"/>
      <c r="B180" s="4"/>
      <c r="C180" s="4"/>
      <c r="D180" s="57"/>
      <c r="E180" s="57"/>
      <c r="F180" s="57"/>
    </row>
    <row r="181" spans="1:6" ht="12.75" customHeight="1" x14ac:dyDescent="0.2">
      <c r="A181" s="4"/>
      <c r="B181" s="4"/>
      <c r="C181" s="4"/>
      <c r="D181" s="57"/>
      <c r="E181" s="883"/>
      <c r="F181" s="883"/>
    </row>
    <row r="182" spans="1:6" ht="12.75" customHeight="1" x14ac:dyDescent="0.2">
      <c r="A182" s="4"/>
      <c r="B182" s="4"/>
      <c r="C182" s="4"/>
      <c r="D182" s="57"/>
      <c r="E182" s="57"/>
      <c r="F182" s="57"/>
    </row>
    <row r="183" spans="1:6" ht="12.75" customHeight="1" x14ac:dyDescent="0.2">
      <c r="A183" s="4"/>
      <c r="B183" s="881"/>
      <c r="C183" s="881"/>
      <c r="D183" s="881"/>
      <c r="E183" s="881"/>
      <c r="F183" s="881"/>
    </row>
    <row r="184" spans="1:6" ht="12.75" customHeight="1" x14ac:dyDescent="0.2">
      <c r="A184" s="4"/>
      <c r="B184" s="4"/>
      <c r="C184" s="4"/>
      <c r="D184" s="57"/>
      <c r="E184" s="57"/>
      <c r="F184" s="57"/>
    </row>
    <row r="185" spans="1:6" ht="12.75" customHeight="1" x14ac:dyDescent="0.2">
      <c r="A185" s="4"/>
      <c r="B185" s="4"/>
      <c r="C185" s="4"/>
      <c r="D185" s="57"/>
      <c r="E185" s="57"/>
      <c r="F185" s="57"/>
    </row>
    <row r="186" spans="1:6" ht="12.75" customHeight="1" x14ac:dyDescent="0.2">
      <c r="A186" s="4"/>
      <c r="B186" s="4"/>
      <c r="C186" s="4"/>
      <c r="D186" s="57"/>
      <c r="E186" s="57"/>
      <c r="F186" s="57"/>
    </row>
    <row r="187" spans="1:6" ht="12.75" customHeight="1" x14ac:dyDescent="0.2">
      <c r="A187" s="4"/>
      <c r="B187" s="4"/>
      <c r="C187" s="4"/>
      <c r="D187" s="57"/>
      <c r="E187" s="57"/>
      <c r="F187" s="57"/>
    </row>
    <row r="188" spans="1:6" ht="12.75" customHeight="1" x14ac:dyDescent="0.2">
      <c r="A188" s="4"/>
      <c r="B188" s="4"/>
      <c r="C188" s="188"/>
      <c r="D188" s="57"/>
      <c r="E188" s="57"/>
      <c r="F188" s="57"/>
    </row>
    <row r="189" spans="1:6" ht="12.75" customHeight="1" x14ac:dyDescent="0.2">
      <c r="A189" s="4"/>
      <c r="B189" s="4"/>
      <c r="C189" s="4"/>
      <c r="D189" s="57"/>
      <c r="E189" s="57"/>
      <c r="F189" s="57"/>
    </row>
    <row r="190" spans="1:6" ht="12.75" customHeight="1" x14ac:dyDescent="0.2">
      <c r="A190" s="4"/>
      <c r="B190" s="4"/>
      <c r="C190" s="4"/>
      <c r="D190" s="57"/>
      <c r="E190" s="57"/>
      <c r="F190" s="57"/>
    </row>
    <row r="191" spans="1:6" ht="12.75" customHeight="1" x14ac:dyDescent="0.2">
      <c r="A191" s="4"/>
      <c r="B191" s="4"/>
      <c r="C191" s="4"/>
      <c r="D191" s="57"/>
      <c r="E191" s="57"/>
      <c r="F191" s="57"/>
    </row>
    <row r="192" spans="1:6" ht="12.75" customHeight="1" x14ac:dyDescent="0.2">
      <c r="A192" s="4"/>
      <c r="B192" s="4"/>
      <c r="C192" s="4"/>
      <c r="D192" s="57"/>
      <c r="E192" s="57"/>
      <c r="F192" s="57"/>
    </row>
    <row r="193" spans="1:6" ht="12.75" customHeight="1" x14ac:dyDescent="0.2">
      <c r="A193" s="4"/>
      <c r="B193" s="4"/>
      <c r="C193" s="4"/>
      <c r="D193" s="57"/>
      <c r="E193" s="57"/>
      <c r="F193" s="57"/>
    </row>
    <row r="194" spans="1:6" ht="12.75" customHeight="1" x14ac:dyDescent="0.2">
      <c r="A194" s="4"/>
      <c r="B194" s="4"/>
      <c r="C194" s="4"/>
      <c r="D194" s="57"/>
      <c r="E194" s="57"/>
      <c r="F194" s="57"/>
    </row>
    <row r="195" spans="1:6" ht="12.75" customHeight="1" x14ac:dyDescent="0.2">
      <c r="A195" s="4"/>
      <c r="B195" s="4"/>
      <c r="C195" s="4"/>
      <c r="D195" s="57"/>
      <c r="E195" s="57"/>
      <c r="F195" s="57"/>
    </row>
    <row r="196" spans="1:6" ht="18" customHeight="1" x14ac:dyDescent="0.25">
      <c r="A196" s="168"/>
      <c r="B196" s="887"/>
      <c r="C196" s="4"/>
      <c r="D196" s="57"/>
      <c r="E196" s="854"/>
      <c r="F196" s="854"/>
    </row>
    <row r="197" spans="1:6" ht="12.75" customHeight="1" x14ac:dyDescent="0.2">
      <c r="A197" s="168"/>
      <c r="B197" s="852"/>
      <c r="C197" s="852"/>
      <c r="D197" s="853"/>
      <c r="E197" s="854"/>
      <c r="F197" s="854"/>
    </row>
    <row r="198" spans="1:6" ht="12.75" customHeight="1" x14ac:dyDescent="0.2">
      <c r="A198" s="168"/>
      <c r="B198" s="852"/>
      <c r="C198" s="852"/>
      <c r="D198" s="853"/>
      <c r="E198" s="854"/>
      <c r="F198" s="854"/>
    </row>
    <row r="199" spans="1:6" ht="12.75" customHeight="1" x14ac:dyDescent="0.2">
      <c r="A199" s="168"/>
      <c r="B199" s="852"/>
      <c r="C199" s="852"/>
      <c r="D199" s="853"/>
      <c r="E199" s="854"/>
      <c r="F199" s="854"/>
    </row>
    <row r="200" spans="1:6" ht="12.75" customHeight="1" x14ac:dyDescent="0.2">
      <c r="A200" s="168"/>
      <c r="B200" s="852"/>
      <c r="C200" s="852"/>
      <c r="D200" s="853"/>
      <c r="E200" s="854"/>
      <c r="F200" s="854"/>
    </row>
    <row r="201" spans="1:6" ht="12.75" customHeight="1" x14ac:dyDescent="0.2">
      <c r="A201" s="168"/>
      <c r="B201" s="852"/>
      <c r="C201" s="852"/>
      <c r="D201" s="853"/>
      <c r="E201" s="854"/>
      <c r="F201" s="854"/>
    </row>
    <row r="202" spans="1:6" ht="12.75" customHeight="1" x14ac:dyDescent="0.2">
      <c r="A202" s="168"/>
      <c r="B202" s="852"/>
      <c r="C202" s="852"/>
      <c r="D202" s="853"/>
      <c r="E202" s="854"/>
      <c r="F202" s="854"/>
    </row>
    <row r="203" spans="1:6" ht="12.75" customHeight="1" x14ac:dyDescent="0.2">
      <c r="A203" s="168"/>
      <c r="B203" s="852"/>
      <c r="C203" s="852"/>
      <c r="D203" s="853"/>
      <c r="E203" s="854"/>
      <c r="F203" s="854"/>
    </row>
    <row r="204" spans="1:6" ht="12.75" customHeight="1" x14ac:dyDescent="0.2">
      <c r="A204" s="168"/>
      <c r="B204" s="852"/>
      <c r="C204" s="852"/>
      <c r="D204" s="853"/>
      <c r="E204" s="854"/>
      <c r="F204" s="854"/>
    </row>
    <row r="205" spans="1:6" ht="12.75" customHeight="1" x14ac:dyDescent="0.2">
      <c r="A205" s="168"/>
      <c r="B205" s="4"/>
      <c r="C205" s="57"/>
      <c r="D205" s="57"/>
      <c r="E205" s="57"/>
      <c r="F205" s="57"/>
    </row>
    <row r="206" spans="1:6" ht="12.75" customHeight="1" x14ac:dyDescent="0.2">
      <c r="A206" s="4"/>
      <c r="B206" s="4"/>
      <c r="C206" s="4"/>
      <c r="D206" s="57"/>
      <c r="E206" s="57"/>
      <c r="F206" s="57"/>
    </row>
    <row r="207" spans="1:6" ht="12.75" customHeight="1" x14ac:dyDescent="0.2">
      <c r="A207" s="188"/>
      <c r="B207" s="188"/>
      <c r="C207" s="188"/>
      <c r="D207" s="882"/>
      <c r="E207" s="882"/>
      <c r="F207" s="882"/>
    </row>
    <row r="208" spans="1:6" ht="12.75" customHeight="1" x14ac:dyDescent="0.2">
      <c r="A208" s="82"/>
      <c r="B208" s="4"/>
      <c r="C208" s="82"/>
      <c r="D208" s="57"/>
      <c r="E208" s="57"/>
      <c r="F208" s="57"/>
    </row>
    <row r="209" spans="1:6" ht="12.75" customHeight="1" x14ac:dyDescent="0.2">
      <c r="A209" s="4"/>
      <c r="B209" s="4"/>
      <c r="C209" s="4"/>
      <c r="D209" s="57"/>
      <c r="E209" s="883"/>
      <c r="F209" s="57"/>
    </row>
    <row r="210" spans="1:6" ht="12.75" customHeight="1" x14ac:dyDescent="0.2">
      <c r="A210" s="4"/>
      <c r="B210" s="4"/>
      <c r="C210" s="4"/>
      <c r="D210" s="57"/>
      <c r="E210" s="883"/>
      <c r="F210" s="57"/>
    </row>
    <row r="211" spans="1:6" ht="12.75" customHeight="1" x14ac:dyDescent="0.2">
      <c r="A211" s="82"/>
      <c r="B211" s="872"/>
      <c r="C211" s="4"/>
      <c r="D211" s="57"/>
      <c r="E211" s="57"/>
      <c r="F211" s="57"/>
    </row>
    <row r="212" spans="1:6" ht="12.75" customHeight="1" x14ac:dyDescent="0.2">
      <c r="A212" s="4"/>
      <c r="B212" s="872"/>
      <c r="C212" s="4"/>
      <c r="D212" s="57"/>
      <c r="E212" s="57"/>
      <c r="F212" s="57"/>
    </row>
    <row r="213" spans="1:6" ht="12.75" customHeight="1" x14ac:dyDescent="0.2">
      <c r="A213" s="4"/>
      <c r="B213" s="872"/>
      <c r="C213" s="4"/>
      <c r="D213" s="57"/>
      <c r="E213" s="57"/>
      <c r="F213" s="57"/>
    </row>
    <row r="214" spans="1:6" ht="12.75" customHeight="1" x14ac:dyDescent="0.2">
      <c r="A214" s="4"/>
      <c r="B214" s="872"/>
      <c r="C214" s="4"/>
      <c r="D214" s="57"/>
      <c r="E214" s="57"/>
      <c r="F214" s="57"/>
    </row>
    <row r="215" spans="1:6" ht="12.75" customHeight="1" x14ac:dyDescent="0.2">
      <c r="A215" s="4"/>
      <c r="B215" s="872"/>
      <c r="C215" s="4"/>
      <c r="D215" s="57"/>
      <c r="E215" s="57"/>
      <c r="F215" s="57"/>
    </row>
    <row r="216" spans="1:6" ht="12.75" customHeight="1" x14ac:dyDescent="0.2">
      <c r="A216" s="82"/>
      <c r="B216" s="872"/>
      <c r="C216" s="886"/>
      <c r="D216" s="57"/>
      <c r="E216" s="883"/>
      <c r="F216" s="57"/>
    </row>
    <row r="217" spans="1:6" ht="12.75" customHeight="1" x14ac:dyDescent="0.2">
      <c r="A217" s="4"/>
      <c r="B217" s="4"/>
      <c r="C217" s="113"/>
      <c r="D217" s="57"/>
      <c r="E217" s="883"/>
      <c r="F217" s="57"/>
    </row>
    <row r="218" spans="1:6" ht="12.75" customHeight="1" x14ac:dyDescent="0.2">
      <c r="A218" s="4"/>
      <c r="B218" s="872"/>
      <c r="C218" s="4"/>
      <c r="D218" s="57"/>
      <c r="E218" s="883"/>
      <c r="F218" s="57"/>
    </row>
    <row r="219" spans="1:6" ht="12.75" customHeight="1" x14ac:dyDescent="0.2">
      <c r="A219" s="4"/>
      <c r="B219" s="872"/>
      <c r="C219" s="4"/>
      <c r="D219" s="57"/>
      <c r="E219" s="57"/>
      <c r="F219" s="57"/>
    </row>
    <row r="220" spans="1:6" ht="12.75" customHeight="1" x14ac:dyDescent="0.2">
      <c r="A220" s="4"/>
      <c r="B220" s="872"/>
      <c r="C220" s="4"/>
      <c r="D220" s="57"/>
      <c r="E220" s="57"/>
      <c r="F220" s="57"/>
    </row>
    <row r="221" spans="1:6" ht="12.75" customHeight="1" x14ac:dyDescent="0.2">
      <c r="A221" s="4"/>
      <c r="B221" s="872"/>
      <c r="C221" s="188"/>
      <c r="D221" s="57"/>
      <c r="E221" s="57"/>
      <c r="F221" s="57"/>
    </row>
    <row r="222" spans="1:6" ht="12.75" customHeight="1" x14ac:dyDescent="0.2">
      <c r="A222" s="4"/>
      <c r="B222" s="872"/>
      <c r="C222" s="188"/>
      <c r="D222" s="57"/>
      <c r="E222" s="57"/>
      <c r="F222" s="57"/>
    </row>
    <row r="223" spans="1:6" ht="12.75" customHeight="1" x14ac:dyDescent="0.2">
      <c r="A223" s="82"/>
      <c r="B223" s="872"/>
      <c r="C223" s="82"/>
      <c r="D223" s="57"/>
      <c r="E223" s="883"/>
      <c r="F223" s="57"/>
    </row>
    <row r="224" spans="1:6" ht="12.75" customHeight="1" x14ac:dyDescent="0.2">
      <c r="A224" s="4"/>
      <c r="B224" s="872"/>
      <c r="C224" s="4"/>
      <c r="D224" s="57"/>
      <c r="E224" s="57"/>
      <c r="F224" s="57"/>
    </row>
    <row r="225" spans="1:6" ht="12.75" customHeight="1" x14ac:dyDescent="0.2">
      <c r="A225" s="4"/>
      <c r="B225" s="872"/>
      <c r="C225" s="4"/>
      <c r="D225" s="57"/>
      <c r="E225" s="57"/>
      <c r="F225" s="57"/>
    </row>
    <row r="226" spans="1:6" ht="12.75" customHeight="1" x14ac:dyDescent="0.2">
      <c r="A226" s="4"/>
      <c r="B226" s="4"/>
      <c r="C226" s="4"/>
      <c r="D226" s="57"/>
      <c r="E226" s="57"/>
      <c r="F226" s="883"/>
    </row>
    <row r="227" spans="1:6" ht="12.75" customHeight="1" x14ac:dyDescent="0.2">
      <c r="A227" s="4"/>
      <c r="B227" s="4"/>
      <c r="C227" s="4"/>
      <c r="D227" s="57"/>
      <c r="E227" s="57"/>
      <c r="F227" s="57"/>
    </row>
    <row r="228" spans="1:6" ht="12.75" customHeight="1" x14ac:dyDescent="0.2">
      <c r="A228" s="4"/>
      <c r="B228" s="4"/>
      <c r="C228" s="4"/>
      <c r="D228" s="57"/>
      <c r="E228" s="57"/>
      <c r="F228" s="57"/>
    </row>
    <row r="229" spans="1:6" ht="12.75" customHeight="1" x14ac:dyDescent="0.2">
      <c r="A229" s="4"/>
      <c r="B229" s="4"/>
      <c r="C229" s="4"/>
      <c r="D229" s="57"/>
      <c r="E229" s="57"/>
      <c r="F229" s="57"/>
    </row>
    <row r="230" spans="1:6" ht="12.75" customHeight="1" x14ac:dyDescent="0.2">
      <c r="A230" s="4"/>
      <c r="B230" s="4"/>
      <c r="C230" s="113"/>
      <c r="D230" s="57"/>
      <c r="E230" s="57"/>
      <c r="F230" s="57"/>
    </row>
    <row r="231" spans="1:6" ht="12.75" customHeight="1" x14ac:dyDescent="0.2">
      <c r="A231" s="4"/>
      <c r="B231" s="4"/>
      <c r="C231" s="886"/>
      <c r="D231" s="57"/>
      <c r="E231" s="57"/>
      <c r="F231" s="883"/>
    </row>
    <row r="232" spans="1:6" ht="12.75" customHeight="1" x14ac:dyDescent="0.2">
      <c r="A232" s="82"/>
      <c r="B232" s="4"/>
      <c r="C232" s="82"/>
      <c r="D232" s="57"/>
      <c r="E232" s="57"/>
      <c r="F232" s="57"/>
    </row>
    <row r="233" spans="1:6" ht="12.75" customHeight="1" x14ac:dyDescent="0.2">
      <c r="A233" s="4"/>
      <c r="B233" s="4"/>
      <c r="C233" s="4"/>
      <c r="D233" s="57"/>
      <c r="E233" s="57"/>
      <c r="F233" s="57"/>
    </row>
    <row r="234" spans="1:6" ht="12.75" customHeight="1" x14ac:dyDescent="0.2">
      <c r="A234" s="4"/>
      <c r="B234" s="4"/>
      <c r="C234" s="4"/>
      <c r="D234" s="57"/>
      <c r="E234" s="57"/>
      <c r="F234" s="57"/>
    </row>
    <row r="235" spans="1:6" ht="12.75" customHeight="1" x14ac:dyDescent="0.2">
      <c r="A235" s="4"/>
      <c r="B235" s="4"/>
      <c r="C235" s="4"/>
      <c r="D235" s="57"/>
      <c r="E235" s="57"/>
      <c r="F235" s="57"/>
    </row>
    <row r="236" spans="1:6" ht="12.75" customHeight="1" x14ac:dyDescent="0.2">
      <c r="A236" s="4"/>
      <c r="B236" s="4"/>
      <c r="C236" s="4"/>
      <c r="D236" s="57"/>
      <c r="E236" s="57"/>
      <c r="F236" s="57"/>
    </row>
    <row r="237" spans="1:6" ht="12.75" customHeight="1" x14ac:dyDescent="0.2">
      <c r="A237" s="82"/>
      <c r="B237" s="4"/>
      <c r="C237" s="82"/>
      <c r="D237" s="57"/>
      <c r="E237" s="57"/>
      <c r="F237" s="57"/>
    </row>
    <row r="238" spans="1:6" ht="12.75" customHeight="1" x14ac:dyDescent="0.2">
      <c r="A238" s="4"/>
      <c r="B238" s="4"/>
      <c r="C238" s="4"/>
      <c r="D238" s="57"/>
      <c r="E238" s="57"/>
      <c r="F238" s="57"/>
    </row>
    <row r="239" spans="1:6" ht="12.75" customHeight="1" x14ac:dyDescent="0.2">
      <c r="A239" s="4"/>
      <c r="B239" s="4"/>
      <c r="C239" s="4"/>
      <c r="D239" s="57"/>
      <c r="E239" s="57"/>
      <c r="F239" s="57"/>
    </row>
    <row r="240" spans="1:6" ht="12.75" customHeight="1" x14ac:dyDescent="0.2">
      <c r="A240" s="4"/>
      <c r="B240" s="4"/>
      <c r="C240" s="4"/>
      <c r="D240" s="57"/>
      <c r="E240" s="57"/>
      <c r="F240" s="57"/>
    </row>
    <row r="241" spans="1:6" ht="12.75" customHeight="1" x14ac:dyDescent="0.2">
      <c r="A241" s="4"/>
      <c r="B241" s="4"/>
      <c r="C241" s="4"/>
      <c r="D241" s="57"/>
      <c r="E241" s="883"/>
      <c r="F241" s="883"/>
    </row>
    <row r="242" spans="1:6" ht="12.75" customHeight="1" x14ac:dyDescent="0.2">
      <c r="A242" s="4"/>
      <c r="B242" s="4"/>
      <c r="C242" s="4"/>
      <c r="D242" s="57"/>
      <c r="E242" s="57"/>
      <c r="F242" s="57"/>
    </row>
    <row r="243" spans="1:6" ht="12.75" customHeight="1" x14ac:dyDescent="0.2">
      <c r="A243" s="4"/>
      <c r="B243" s="881"/>
      <c r="C243" s="881"/>
      <c r="D243" s="881"/>
      <c r="E243" s="881"/>
      <c r="F243" s="881"/>
    </row>
    <row r="244" spans="1:6" ht="12.75" customHeight="1" x14ac:dyDescent="0.2">
      <c r="A244" s="4"/>
      <c r="B244" s="4"/>
      <c r="C244" s="4"/>
      <c r="D244" s="57"/>
      <c r="E244" s="57"/>
      <c r="F244" s="57"/>
    </row>
    <row r="245" spans="1:6" ht="12.75" customHeight="1" x14ac:dyDescent="0.2">
      <c r="A245" s="4"/>
      <c r="B245" s="4"/>
      <c r="C245" s="4"/>
      <c r="D245" s="57"/>
      <c r="E245" s="57"/>
      <c r="F245" s="57"/>
    </row>
    <row r="246" spans="1:6" ht="12.75" customHeight="1" x14ac:dyDescent="0.2">
      <c r="A246" s="4"/>
      <c r="B246" s="4"/>
      <c r="C246" s="4"/>
      <c r="D246" s="57"/>
      <c r="E246" s="57"/>
      <c r="F246" s="57"/>
    </row>
    <row r="247" spans="1:6" ht="12.75" customHeight="1" x14ac:dyDescent="0.2">
      <c r="A247" s="4"/>
      <c r="B247" s="4"/>
      <c r="C247" s="4"/>
      <c r="D247" s="57"/>
      <c r="E247" s="57"/>
      <c r="F247" s="57"/>
    </row>
    <row r="248" spans="1:6" ht="12.75" customHeight="1" x14ac:dyDescent="0.2">
      <c r="A248" s="4"/>
      <c r="B248" s="4"/>
      <c r="C248" s="188"/>
      <c r="D248" s="57"/>
      <c r="E248" s="57"/>
      <c r="F248" s="57"/>
    </row>
    <row r="249" spans="1:6" ht="12.75" customHeight="1" x14ac:dyDescent="0.2">
      <c r="A249" s="4"/>
      <c r="B249" s="4"/>
      <c r="C249" s="4"/>
      <c r="D249" s="57"/>
      <c r="E249" s="57"/>
      <c r="F249" s="57"/>
    </row>
    <row r="250" spans="1:6" ht="12.75" customHeight="1" x14ac:dyDescent="0.2">
      <c r="A250" s="4"/>
      <c r="B250" s="4"/>
      <c r="C250" s="4"/>
      <c r="D250" s="57"/>
      <c r="E250" s="57"/>
      <c r="F250" s="57"/>
    </row>
    <row r="251" spans="1:6" ht="12.75" customHeight="1" x14ac:dyDescent="0.2">
      <c r="A251" s="4"/>
      <c r="B251" s="4"/>
      <c r="C251" s="4"/>
      <c r="D251" s="57"/>
      <c r="E251" s="57"/>
      <c r="F251" s="57"/>
    </row>
    <row r="252" spans="1:6" ht="12.75" customHeight="1" x14ac:dyDescent="0.2">
      <c r="A252" s="4"/>
      <c r="B252" s="4"/>
      <c r="C252" s="4"/>
      <c r="D252" s="57"/>
      <c r="E252" s="57"/>
      <c r="F252" s="57"/>
    </row>
    <row r="253" spans="1:6" ht="12.75" customHeight="1" x14ac:dyDescent="0.2">
      <c r="A253" s="4"/>
      <c r="B253" s="4"/>
      <c r="C253" s="4"/>
      <c r="D253" s="57"/>
      <c r="E253" s="57"/>
      <c r="F253" s="57"/>
    </row>
    <row r="254" spans="1:6" ht="12.75" customHeight="1" x14ac:dyDescent="0.2">
      <c r="A254" s="4"/>
      <c r="B254" s="4"/>
      <c r="C254" s="4"/>
      <c r="D254" s="57"/>
      <c r="E254" s="57"/>
      <c r="F254" s="57"/>
    </row>
    <row r="255" spans="1:6" ht="12.75" customHeight="1" x14ac:dyDescent="0.2">
      <c r="A255" s="4"/>
      <c r="B255" s="4"/>
      <c r="C255" s="4"/>
      <c r="D255" s="57"/>
      <c r="E255" s="57"/>
      <c r="F255" s="57"/>
    </row>
    <row r="256" spans="1:6" ht="12.75" customHeight="1" x14ac:dyDescent="0.2">
      <c r="A256" s="4"/>
      <c r="B256" s="4"/>
      <c r="C256" s="4"/>
      <c r="D256" s="57"/>
      <c r="E256" s="57"/>
      <c r="F256" s="57"/>
    </row>
    <row r="257" spans="1:6" ht="18" customHeight="1" x14ac:dyDescent="0.25">
      <c r="A257" s="168"/>
      <c r="B257" s="887"/>
      <c r="C257" s="4"/>
      <c r="D257" s="57"/>
      <c r="E257" s="854"/>
      <c r="F257" s="854"/>
    </row>
    <row r="258" spans="1:6" ht="12.75" customHeight="1" x14ac:dyDescent="0.2">
      <c r="A258" s="168"/>
      <c r="B258" s="852"/>
      <c r="C258" s="852"/>
      <c r="D258" s="853"/>
      <c r="E258" s="854"/>
      <c r="F258" s="854"/>
    </row>
    <row r="259" spans="1:6" ht="12.75" customHeight="1" x14ac:dyDescent="0.2">
      <c r="A259" s="168"/>
      <c r="B259" s="852"/>
      <c r="C259" s="852"/>
      <c r="D259" s="853"/>
      <c r="E259" s="854"/>
      <c r="F259" s="854"/>
    </row>
    <row r="260" spans="1:6" ht="12.75" customHeight="1" x14ac:dyDescent="0.2">
      <c r="A260" s="168"/>
      <c r="B260" s="852"/>
      <c r="C260" s="852"/>
      <c r="D260" s="853"/>
      <c r="E260" s="854"/>
      <c r="F260" s="854"/>
    </row>
    <row r="261" spans="1:6" ht="12.75" customHeight="1" x14ac:dyDescent="0.2">
      <c r="A261" s="168"/>
      <c r="B261" s="852"/>
      <c r="C261" s="852"/>
      <c r="D261" s="853"/>
      <c r="E261" s="854"/>
      <c r="F261" s="854"/>
    </row>
    <row r="262" spans="1:6" ht="12.75" customHeight="1" x14ac:dyDescent="0.2">
      <c r="A262" s="168"/>
      <c r="B262" s="852"/>
      <c r="C262" s="852"/>
      <c r="D262" s="853"/>
      <c r="E262" s="854"/>
      <c r="F262" s="854"/>
    </row>
    <row r="263" spans="1:6" ht="12.75" customHeight="1" x14ac:dyDescent="0.2">
      <c r="A263" s="168"/>
      <c r="B263" s="852"/>
      <c r="C263" s="852"/>
      <c r="D263" s="853"/>
      <c r="E263" s="854"/>
      <c r="F263" s="854"/>
    </row>
    <row r="264" spans="1:6" ht="12.75" customHeight="1" x14ac:dyDescent="0.2">
      <c r="A264" s="168"/>
      <c r="B264" s="852"/>
      <c r="C264" s="852"/>
      <c r="D264" s="853"/>
      <c r="E264" s="854"/>
      <c r="F264" s="854"/>
    </row>
    <row r="265" spans="1:6" ht="12.75" customHeight="1" x14ac:dyDescent="0.2">
      <c r="A265" s="168"/>
      <c r="B265" s="852"/>
      <c r="C265" s="852"/>
      <c r="D265" s="853"/>
      <c r="E265" s="854"/>
      <c r="F265" s="854"/>
    </row>
    <row r="266" spans="1:6" ht="12.75" customHeight="1" x14ac:dyDescent="0.2">
      <c r="D266" s="57"/>
      <c r="E266" s="57"/>
      <c r="F266" s="57"/>
    </row>
    <row r="267" spans="1:6" ht="12.75" customHeight="1" x14ac:dyDescent="0.2">
      <c r="D267" s="57"/>
      <c r="E267" s="57"/>
      <c r="F267" s="57"/>
    </row>
    <row r="268" spans="1:6" ht="12.75" customHeight="1" x14ac:dyDescent="0.2">
      <c r="D268" s="57"/>
      <c r="E268" s="57"/>
      <c r="F268" s="57"/>
    </row>
    <row r="269" spans="1:6" ht="12.75" customHeight="1" x14ac:dyDescent="0.2">
      <c r="D269" s="57"/>
      <c r="E269" s="57"/>
      <c r="F269" s="57"/>
    </row>
    <row r="270" spans="1:6" ht="12.75" customHeight="1" x14ac:dyDescent="0.2">
      <c r="D270" s="57"/>
      <c r="E270" s="57"/>
      <c r="F270" s="57"/>
    </row>
    <row r="271" spans="1:6" ht="12.75" customHeight="1" x14ac:dyDescent="0.2">
      <c r="D271" s="57"/>
      <c r="E271" s="57"/>
      <c r="F271" s="57"/>
    </row>
    <row r="272" spans="1:6" ht="12.75" customHeight="1" x14ac:dyDescent="0.2">
      <c r="D272" s="57"/>
      <c r="E272" s="57"/>
      <c r="F272" s="57"/>
    </row>
    <row r="273" spans="4:6" ht="12.75" customHeight="1" x14ac:dyDescent="0.2">
      <c r="D273" s="57"/>
      <c r="E273" s="57"/>
      <c r="F273" s="57"/>
    </row>
    <row r="274" spans="4:6" ht="12.75" customHeight="1" x14ac:dyDescent="0.2">
      <c r="D274" s="57"/>
      <c r="E274" s="57"/>
      <c r="F274" s="57"/>
    </row>
    <row r="275" spans="4:6" ht="12.75" customHeight="1" x14ac:dyDescent="0.2">
      <c r="D275" s="57"/>
      <c r="E275" s="57"/>
      <c r="F275" s="57"/>
    </row>
    <row r="276" spans="4:6" ht="12.75" customHeight="1" x14ac:dyDescent="0.2">
      <c r="D276" s="57"/>
      <c r="E276" s="57"/>
      <c r="F276" s="57"/>
    </row>
    <row r="277" spans="4:6" ht="12.75" customHeight="1" x14ac:dyDescent="0.2">
      <c r="D277" s="57"/>
      <c r="E277" s="57"/>
      <c r="F277" s="57"/>
    </row>
    <row r="278" spans="4:6" ht="12.75" customHeight="1" x14ac:dyDescent="0.2">
      <c r="D278" s="57"/>
      <c r="E278" s="57"/>
      <c r="F278" s="57"/>
    </row>
    <row r="279" spans="4:6" ht="12.75" customHeight="1" x14ac:dyDescent="0.2">
      <c r="D279" s="57"/>
      <c r="E279" s="57"/>
      <c r="F279" s="57"/>
    </row>
    <row r="280" spans="4:6" ht="12.75" customHeight="1" x14ac:dyDescent="0.2">
      <c r="D280" s="57"/>
      <c r="E280" s="57"/>
      <c r="F280" s="57"/>
    </row>
    <row r="281" spans="4:6" ht="12.75" customHeight="1" x14ac:dyDescent="0.2">
      <c r="D281" s="57"/>
      <c r="E281" s="57"/>
      <c r="F281" s="57"/>
    </row>
    <row r="282" spans="4:6" ht="12.75" customHeight="1" x14ac:dyDescent="0.2">
      <c r="D282" s="57"/>
      <c r="E282" s="57"/>
      <c r="F282" s="57"/>
    </row>
    <row r="283" spans="4:6" ht="12.75" customHeight="1" x14ac:dyDescent="0.2">
      <c r="D283" s="57"/>
      <c r="E283" s="57"/>
      <c r="F283" s="57"/>
    </row>
    <row r="284" spans="4:6" ht="12.75" customHeight="1" x14ac:dyDescent="0.2">
      <c r="D284" s="57"/>
      <c r="E284" s="57"/>
      <c r="F284" s="57"/>
    </row>
    <row r="285" spans="4:6" ht="12.75" customHeight="1" x14ac:dyDescent="0.2">
      <c r="D285" s="57"/>
      <c r="E285" s="57"/>
      <c r="F285" s="57"/>
    </row>
    <row r="286" spans="4:6" ht="12.75" customHeight="1" x14ac:dyDescent="0.2">
      <c r="D286" s="57"/>
      <c r="E286" s="57"/>
      <c r="F286" s="57"/>
    </row>
    <row r="287" spans="4:6" ht="12.75" customHeight="1" x14ac:dyDescent="0.2">
      <c r="D287" s="57"/>
      <c r="E287" s="57"/>
      <c r="F287" s="57"/>
    </row>
    <row r="288" spans="4:6" ht="12.75" customHeight="1" x14ac:dyDescent="0.2">
      <c r="D288" s="57"/>
      <c r="E288" s="57"/>
      <c r="F288" s="57"/>
    </row>
    <row r="289" spans="4:6" ht="12.75" customHeight="1" x14ac:dyDescent="0.2">
      <c r="D289" s="57"/>
      <c r="E289" s="57"/>
      <c r="F289" s="57"/>
    </row>
    <row r="290" spans="4:6" ht="12.75" customHeight="1" x14ac:dyDescent="0.2">
      <c r="D290" s="57"/>
      <c r="E290" s="57"/>
      <c r="F290" s="57"/>
    </row>
    <row r="291" spans="4:6" ht="12.75" customHeight="1" x14ac:dyDescent="0.2">
      <c r="D291" s="57"/>
      <c r="E291" s="57"/>
      <c r="F291" s="57"/>
    </row>
    <row r="292" spans="4:6" ht="12.75" customHeight="1" x14ac:dyDescent="0.2">
      <c r="D292" s="57"/>
      <c r="E292" s="57"/>
      <c r="F292" s="57"/>
    </row>
    <row r="293" spans="4:6" ht="12.75" customHeight="1" x14ac:dyDescent="0.2">
      <c r="D293" s="57"/>
      <c r="E293" s="57"/>
      <c r="F293" s="57"/>
    </row>
    <row r="294" spans="4:6" ht="12.75" customHeight="1" x14ac:dyDescent="0.2">
      <c r="D294" s="57"/>
      <c r="E294" s="57"/>
      <c r="F294" s="57"/>
    </row>
    <row r="295" spans="4:6" ht="12.75" customHeight="1" x14ac:dyDescent="0.2">
      <c r="D295" s="57"/>
      <c r="E295" s="57"/>
      <c r="F295" s="57"/>
    </row>
    <row r="296" spans="4:6" ht="12.75" customHeight="1" x14ac:dyDescent="0.2">
      <c r="D296" s="57"/>
      <c r="E296" s="57"/>
      <c r="F296" s="57"/>
    </row>
    <row r="297" spans="4:6" ht="12.75" customHeight="1" x14ac:dyDescent="0.2">
      <c r="D297" s="57"/>
      <c r="E297" s="57"/>
      <c r="F297" s="57"/>
    </row>
    <row r="298" spans="4:6" ht="12.75" customHeight="1" x14ac:dyDescent="0.2">
      <c r="D298" s="57"/>
      <c r="E298" s="57"/>
      <c r="F298" s="57"/>
    </row>
    <row r="299" spans="4:6" ht="12.75" customHeight="1" x14ac:dyDescent="0.2">
      <c r="D299" s="57"/>
      <c r="E299" s="57"/>
      <c r="F299" s="57"/>
    </row>
    <row r="300" spans="4:6" ht="12.75" customHeight="1" x14ac:dyDescent="0.2">
      <c r="D300" s="57"/>
      <c r="E300" s="57"/>
      <c r="F300" s="57"/>
    </row>
    <row r="301" spans="4:6" ht="12.75" customHeight="1" x14ac:dyDescent="0.2">
      <c r="D301" s="57"/>
      <c r="E301" s="57"/>
      <c r="F301" s="57"/>
    </row>
    <row r="302" spans="4:6" ht="12.75" customHeight="1" x14ac:dyDescent="0.2">
      <c r="D302" s="57"/>
      <c r="E302" s="57"/>
      <c r="F302" s="57"/>
    </row>
    <row r="303" spans="4:6" ht="12.75" customHeight="1" x14ac:dyDescent="0.2">
      <c r="D303" s="57"/>
      <c r="E303" s="57"/>
      <c r="F303" s="57"/>
    </row>
    <row r="304" spans="4:6" ht="12.75" customHeight="1" x14ac:dyDescent="0.2">
      <c r="D304" s="57"/>
      <c r="E304" s="57"/>
      <c r="F304" s="57"/>
    </row>
    <row r="305" spans="4:6" ht="12.75" customHeight="1" x14ac:dyDescent="0.2">
      <c r="D305" s="57"/>
      <c r="E305" s="57"/>
      <c r="F305" s="57"/>
    </row>
    <row r="306" spans="4:6" ht="12.75" customHeight="1" x14ac:dyDescent="0.2">
      <c r="D306" s="57"/>
      <c r="E306" s="57"/>
      <c r="F306" s="57"/>
    </row>
    <row r="307" spans="4:6" ht="12.75" customHeight="1" x14ac:dyDescent="0.2">
      <c r="D307" s="57"/>
      <c r="E307" s="57"/>
      <c r="F307" s="57"/>
    </row>
    <row r="308" spans="4:6" ht="12.75" customHeight="1" x14ac:dyDescent="0.2">
      <c r="D308" s="57"/>
      <c r="E308" s="57"/>
      <c r="F308" s="57"/>
    </row>
    <row r="309" spans="4:6" ht="12.75" customHeight="1" x14ac:dyDescent="0.2">
      <c r="D309" s="57"/>
      <c r="E309" s="57"/>
      <c r="F309" s="57"/>
    </row>
    <row r="310" spans="4:6" ht="12.75" customHeight="1" x14ac:dyDescent="0.2">
      <c r="D310" s="57"/>
      <c r="E310" s="57"/>
      <c r="F310" s="57"/>
    </row>
    <row r="311" spans="4:6" ht="12.75" customHeight="1" x14ac:dyDescent="0.2">
      <c r="D311" s="57"/>
      <c r="E311" s="57"/>
      <c r="F311" s="57"/>
    </row>
    <row r="312" spans="4:6" ht="12.75" customHeight="1" x14ac:dyDescent="0.2">
      <c r="D312" s="57"/>
      <c r="E312" s="57"/>
      <c r="F312" s="57"/>
    </row>
    <row r="313" spans="4:6" ht="12.75" customHeight="1" x14ac:dyDescent="0.2">
      <c r="D313" s="57"/>
      <c r="E313" s="57"/>
      <c r="F313" s="57"/>
    </row>
    <row r="314" spans="4:6" ht="12.75" customHeight="1" x14ac:dyDescent="0.2">
      <c r="D314" s="57"/>
      <c r="E314" s="57"/>
      <c r="F314" s="57"/>
    </row>
    <row r="315" spans="4:6" ht="12.75" customHeight="1" x14ac:dyDescent="0.2">
      <c r="D315" s="57"/>
      <c r="E315" s="57"/>
      <c r="F315" s="57"/>
    </row>
    <row r="316" spans="4:6" ht="12.75" customHeight="1" x14ac:dyDescent="0.2">
      <c r="D316" s="57"/>
      <c r="E316" s="57"/>
      <c r="F316" s="57"/>
    </row>
    <row r="317" spans="4:6" ht="12.75" customHeight="1" x14ac:dyDescent="0.2">
      <c r="D317" s="57"/>
      <c r="E317" s="57"/>
      <c r="F317" s="57"/>
    </row>
    <row r="318" spans="4:6" ht="12.75" customHeight="1" x14ac:dyDescent="0.2">
      <c r="D318" s="57"/>
      <c r="E318" s="57"/>
      <c r="F318" s="57"/>
    </row>
    <row r="319" spans="4:6" ht="12.75" customHeight="1" x14ac:dyDescent="0.2">
      <c r="D319" s="57"/>
      <c r="E319" s="57"/>
      <c r="F319" s="57"/>
    </row>
    <row r="320" spans="4:6" ht="12.75" customHeight="1" x14ac:dyDescent="0.2">
      <c r="D320" s="57"/>
      <c r="E320" s="57"/>
      <c r="F320" s="57"/>
    </row>
    <row r="321" spans="4:6" ht="12.75" customHeight="1" x14ac:dyDescent="0.2">
      <c r="D321" s="57"/>
      <c r="E321" s="57"/>
      <c r="F321" s="57"/>
    </row>
    <row r="322" spans="4:6" ht="12.75" customHeight="1" x14ac:dyDescent="0.2">
      <c r="D322" s="57"/>
      <c r="E322" s="57"/>
      <c r="F322" s="57"/>
    </row>
    <row r="323" spans="4:6" ht="12.75" customHeight="1" x14ac:dyDescent="0.2">
      <c r="D323" s="57"/>
      <c r="E323" s="57"/>
      <c r="F323" s="57"/>
    </row>
    <row r="324" spans="4:6" ht="12.75" customHeight="1" x14ac:dyDescent="0.2">
      <c r="D324" s="57"/>
      <c r="E324" s="57"/>
      <c r="F324" s="57"/>
    </row>
    <row r="325" spans="4:6" ht="12.75" customHeight="1" x14ac:dyDescent="0.2">
      <c r="D325" s="57"/>
      <c r="E325" s="57"/>
      <c r="F325" s="57"/>
    </row>
    <row r="326" spans="4:6" ht="12.75" customHeight="1" x14ac:dyDescent="0.2">
      <c r="D326" s="57"/>
      <c r="E326" s="57"/>
      <c r="F326" s="57"/>
    </row>
    <row r="327" spans="4:6" ht="12.75" customHeight="1" x14ac:dyDescent="0.2">
      <c r="D327" s="57"/>
      <c r="E327" s="57"/>
      <c r="F327" s="57"/>
    </row>
    <row r="328" spans="4:6" ht="12.75" customHeight="1" x14ac:dyDescent="0.2">
      <c r="D328" s="57"/>
      <c r="E328" s="57"/>
      <c r="F328" s="57"/>
    </row>
    <row r="329" spans="4:6" ht="12.75" customHeight="1" x14ac:dyDescent="0.2">
      <c r="D329" s="57"/>
      <c r="E329" s="57"/>
      <c r="F329" s="57"/>
    </row>
    <row r="330" spans="4:6" ht="12.75" customHeight="1" x14ac:dyDescent="0.2">
      <c r="D330" s="57"/>
      <c r="E330" s="57"/>
      <c r="F330" s="57"/>
    </row>
    <row r="331" spans="4:6" ht="12.75" customHeight="1" x14ac:dyDescent="0.2">
      <c r="D331" s="57"/>
      <c r="E331" s="57"/>
      <c r="F331" s="57"/>
    </row>
    <row r="332" spans="4:6" ht="12.75" customHeight="1" x14ac:dyDescent="0.2">
      <c r="D332" s="57"/>
      <c r="E332" s="57"/>
      <c r="F332" s="57"/>
    </row>
    <row r="333" spans="4:6" ht="12.75" customHeight="1" x14ac:dyDescent="0.2">
      <c r="D333" s="57"/>
      <c r="E333" s="57"/>
      <c r="F333" s="57"/>
    </row>
    <row r="334" spans="4:6" ht="12.75" customHeight="1" x14ac:dyDescent="0.2">
      <c r="D334" s="57"/>
      <c r="E334" s="57"/>
      <c r="F334" s="57"/>
    </row>
    <row r="335" spans="4:6" ht="12.75" customHeight="1" x14ac:dyDescent="0.2">
      <c r="D335" s="57"/>
      <c r="E335" s="57"/>
      <c r="F335" s="57"/>
    </row>
    <row r="336" spans="4:6" ht="12.75" customHeight="1" x14ac:dyDescent="0.2">
      <c r="D336" s="57"/>
      <c r="E336" s="57"/>
      <c r="F336" s="57"/>
    </row>
    <row r="337" spans="4:6" ht="12.75" customHeight="1" x14ac:dyDescent="0.2">
      <c r="D337" s="57"/>
      <c r="E337" s="57"/>
      <c r="F337" s="57"/>
    </row>
    <row r="338" spans="4:6" ht="12.75" customHeight="1" x14ac:dyDescent="0.2">
      <c r="D338" s="57"/>
      <c r="E338" s="57"/>
      <c r="F338" s="57"/>
    </row>
    <row r="339" spans="4:6" ht="12.75" customHeight="1" x14ac:dyDescent="0.2">
      <c r="D339" s="57"/>
      <c r="E339" s="57"/>
      <c r="F339" s="57"/>
    </row>
    <row r="340" spans="4:6" ht="12.75" customHeight="1" x14ac:dyDescent="0.2">
      <c r="D340" s="57"/>
      <c r="E340" s="57"/>
      <c r="F340" s="57"/>
    </row>
    <row r="341" spans="4:6" ht="12.75" customHeight="1" x14ac:dyDescent="0.2">
      <c r="D341" s="57"/>
      <c r="E341" s="57"/>
      <c r="F341" s="57"/>
    </row>
    <row r="342" spans="4:6" ht="12.75" customHeight="1" x14ac:dyDescent="0.2">
      <c r="D342" s="57"/>
      <c r="E342" s="57"/>
      <c r="F342" s="57"/>
    </row>
    <row r="343" spans="4:6" ht="12.75" customHeight="1" x14ac:dyDescent="0.2">
      <c r="D343" s="57"/>
      <c r="E343" s="57"/>
      <c r="F343" s="57"/>
    </row>
    <row r="344" spans="4:6" ht="12.75" customHeight="1" x14ac:dyDescent="0.2">
      <c r="D344" s="57"/>
      <c r="E344" s="57"/>
      <c r="F344" s="57"/>
    </row>
    <row r="345" spans="4:6" ht="12.75" customHeight="1" x14ac:dyDescent="0.2">
      <c r="D345" s="57"/>
      <c r="E345" s="57"/>
      <c r="F345" s="57"/>
    </row>
    <row r="346" spans="4:6" ht="12.75" customHeight="1" x14ac:dyDescent="0.2">
      <c r="D346" s="57"/>
      <c r="E346" s="57"/>
      <c r="F346" s="57"/>
    </row>
    <row r="347" spans="4:6" ht="12.75" customHeight="1" x14ac:dyDescent="0.2">
      <c r="D347" s="57"/>
      <c r="E347" s="57"/>
      <c r="F347" s="57"/>
    </row>
    <row r="348" spans="4:6" ht="12.75" customHeight="1" x14ac:dyDescent="0.2">
      <c r="D348" s="57"/>
      <c r="E348" s="57"/>
      <c r="F348" s="57"/>
    </row>
    <row r="349" spans="4:6" ht="12.75" customHeight="1" x14ac:dyDescent="0.2">
      <c r="D349" s="57"/>
      <c r="E349" s="57"/>
      <c r="F349" s="57"/>
    </row>
    <row r="350" spans="4:6" ht="12.75" customHeight="1" x14ac:dyDescent="0.2">
      <c r="D350" s="57"/>
      <c r="E350" s="57"/>
      <c r="F350" s="57"/>
    </row>
    <row r="351" spans="4:6" ht="12.75" customHeight="1" x14ac:dyDescent="0.2">
      <c r="D351" s="57"/>
      <c r="E351" s="57"/>
      <c r="F351" s="57"/>
    </row>
    <row r="352" spans="4:6" ht="12.75" customHeight="1" x14ac:dyDescent="0.2">
      <c r="D352" s="57"/>
      <c r="E352" s="57"/>
      <c r="F352" s="57"/>
    </row>
    <row r="353" spans="4:6" ht="12.75" customHeight="1" x14ac:dyDescent="0.2">
      <c r="D353" s="57"/>
      <c r="E353" s="57"/>
      <c r="F353" s="57"/>
    </row>
    <row r="354" spans="4:6" ht="12.75" customHeight="1" x14ac:dyDescent="0.2">
      <c r="D354" s="57"/>
      <c r="E354" s="57"/>
      <c r="F354" s="57"/>
    </row>
    <row r="355" spans="4:6" ht="12.75" customHeight="1" x14ac:dyDescent="0.2">
      <c r="D355" s="57"/>
      <c r="E355" s="57"/>
      <c r="F355" s="57"/>
    </row>
    <row r="356" spans="4:6" ht="12.75" customHeight="1" x14ac:dyDescent="0.2">
      <c r="D356" s="57"/>
      <c r="E356" s="57"/>
      <c r="F356" s="57"/>
    </row>
    <row r="357" spans="4:6" ht="12.75" customHeight="1" x14ac:dyDescent="0.2">
      <c r="D357" s="57"/>
      <c r="E357" s="57"/>
      <c r="F357" s="57"/>
    </row>
    <row r="358" spans="4:6" ht="12.75" customHeight="1" x14ac:dyDescent="0.2">
      <c r="D358" s="57"/>
      <c r="E358" s="57"/>
      <c r="F358" s="57"/>
    </row>
    <row r="359" spans="4:6" ht="12.75" customHeight="1" x14ac:dyDescent="0.2">
      <c r="D359" s="57"/>
      <c r="E359" s="57"/>
      <c r="F359" s="57"/>
    </row>
    <row r="360" spans="4:6" ht="12.75" customHeight="1" x14ac:dyDescent="0.2">
      <c r="D360" s="57"/>
      <c r="E360" s="57"/>
      <c r="F360" s="57"/>
    </row>
    <row r="361" spans="4:6" ht="12.75" customHeight="1" x14ac:dyDescent="0.2">
      <c r="D361" s="57"/>
      <c r="E361" s="57"/>
      <c r="F361" s="57"/>
    </row>
    <row r="362" spans="4:6" ht="12.75" customHeight="1" x14ac:dyDescent="0.2">
      <c r="D362" s="57"/>
      <c r="E362" s="57"/>
      <c r="F362" s="57"/>
    </row>
    <row r="363" spans="4:6" ht="12.75" customHeight="1" x14ac:dyDescent="0.2">
      <c r="D363" s="57"/>
      <c r="E363" s="57"/>
      <c r="F363" s="57"/>
    </row>
    <row r="364" spans="4:6" ht="12.75" customHeight="1" x14ac:dyDescent="0.2">
      <c r="D364" s="57"/>
      <c r="E364" s="57"/>
      <c r="F364" s="57"/>
    </row>
    <row r="365" spans="4:6" ht="12.75" customHeight="1" x14ac:dyDescent="0.2">
      <c r="D365" s="57"/>
      <c r="E365" s="57"/>
      <c r="F365" s="57"/>
    </row>
    <row r="366" spans="4:6" ht="12.75" customHeight="1" x14ac:dyDescent="0.2">
      <c r="D366" s="57"/>
      <c r="E366" s="57"/>
      <c r="F366" s="57"/>
    </row>
    <row r="367" spans="4:6" ht="12.75" customHeight="1" x14ac:dyDescent="0.2">
      <c r="D367" s="57"/>
      <c r="E367" s="57"/>
      <c r="F367" s="57"/>
    </row>
    <row r="368" spans="4:6" ht="12.75" customHeight="1" x14ac:dyDescent="0.2">
      <c r="D368" s="57"/>
      <c r="E368" s="57"/>
      <c r="F368" s="57"/>
    </row>
    <row r="369" spans="4:6" ht="12.75" customHeight="1" x14ac:dyDescent="0.2">
      <c r="D369" s="57"/>
      <c r="E369" s="57"/>
      <c r="F369" s="57"/>
    </row>
    <row r="370" spans="4:6" ht="12.75" customHeight="1" x14ac:dyDescent="0.2">
      <c r="D370" s="57"/>
      <c r="E370" s="57"/>
      <c r="F370" s="57"/>
    </row>
    <row r="371" spans="4:6" ht="12.75" customHeight="1" x14ac:dyDescent="0.2">
      <c r="D371" s="57"/>
      <c r="E371" s="57"/>
      <c r="F371" s="57"/>
    </row>
    <row r="372" spans="4:6" ht="12.75" customHeight="1" x14ac:dyDescent="0.2">
      <c r="D372" s="57"/>
      <c r="E372" s="57"/>
      <c r="F372" s="57"/>
    </row>
    <row r="373" spans="4:6" ht="12.75" customHeight="1" x14ac:dyDescent="0.2">
      <c r="D373" s="57"/>
      <c r="E373" s="57"/>
      <c r="F373" s="57"/>
    </row>
    <row r="374" spans="4:6" ht="12.75" customHeight="1" x14ac:dyDescent="0.2">
      <c r="D374" s="57"/>
      <c r="E374" s="57"/>
      <c r="F374" s="57"/>
    </row>
    <row r="375" spans="4:6" ht="12.75" customHeight="1" x14ac:dyDescent="0.2">
      <c r="D375" s="57"/>
      <c r="E375" s="57"/>
      <c r="F375" s="57"/>
    </row>
    <row r="376" spans="4:6" ht="12.75" customHeight="1" x14ac:dyDescent="0.2">
      <c r="D376" s="57"/>
      <c r="E376" s="57"/>
      <c r="F376" s="57"/>
    </row>
    <row r="377" spans="4:6" ht="12.75" customHeight="1" x14ac:dyDescent="0.2">
      <c r="D377" s="57"/>
      <c r="E377" s="57"/>
      <c r="F377" s="57"/>
    </row>
    <row r="378" spans="4:6" ht="12.75" customHeight="1" x14ac:dyDescent="0.2">
      <c r="D378" s="57"/>
      <c r="E378" s="57"/>
      <c r="F378" s="57"/>
    </row>
    <row r="379" spans="4:6" ht="12.75" customHeight="1" x14ac:dyDescent="0.2">
      <c r="D379" s="57"/>
      <c r="E379" s="57"/>
      <c r="F379" s="57"/>
    </row>
    <row r="380" spans="4:6" ht="12.75" customHeight="1" x14ac:dyDescent="0.2">
      <c r="D380" s="57"/>
      <c r="E380" s="57"/>
      <c r="F380" s="57"/>
    </row>
    <row r="381" spans="4:6" ht="12.75" customHeight="1" x14ac:dyDescent="0.2">
      <c r="D381" s="57"/>
      <c r="E381" s="57"/>
      <c r="F381" s="57"/>
    </row>
    <row r="382" spans="4:6" ht="12.75" customHeight="1" x14ac:dyDescent="0.2">
      <c r="D382" s="57"/>
      <c r="E382" s="57"/>
      <c r="F382" s="57"/>
    </row>
    <row r="383" spans="4:6" ht="12.75" customHeight="1" x14ac:dyDescent="0.2">
      <c r="D383" s="57"/>
      <c r="E383" s="57"/>
      <c r="F383" s="57"/>
    </row>
    <row r="384" spans="4:6" ht="12.75" customHeight="1" x14ac:dyDescent="0.2">
      <c r="D384" s="57"/>
      <c r="E384" s="57"/>
      <c r="F384" s="57"/>
    </row>
    <row r="385" spans="4:6" ht="12.75" customHeight="1" x14ac:dyDescent="0.2">
      <c r="D385" s="57"/>
      <c r="E385" s="57"/>
      <c r="F385" s="57"/>
    </row>
    <row r="386" spans="4:6" ht="12.75" customHeight="1" x14ac:dyDescent="0.2">
      <c r="D386" s="57"/>
      <c r="E386" s="57"/>
      <c r="F386" s="57"/>
    </row>
    <row r="387" spans="4:6" ht="12.75" customHeight="1" x14ac:dyDescent="0.2">
      <c r="D387" s="57"/>
      <c r="E387" s="57"/>
      <c r="F387" s="57"/>
    </row>
    <row r="388" spans="4:6" ht="12.75" customHeight="1" x14ac:dyDescent="0.2">
      <c r="D388" s="57"/>
      <c r="E388" s="57"/>
      <c r="F388" s="57"/>
    </row>
    <row r="389" spans="4:6" ht="12.75" customHeight="1" x14ac:dyDescent="0.2">
      <c r="D389" s="57"/>
      <c r="E389" s="57"/>
      <c r="F389" s="57"/>
    </row>
    <row r="390" spans="4:6" ht="12.75" customHeight="1" x14ac:dyDescent="0.2">
      <c r="D390" s="57"/>
      <c r="E390" s="57"/>
      <c r="F390" s="57"/>
    </row>
    <row r="391" spans="4:6" ht="12.75" customHeight="1" x14ac:dyDescent="0.2">
      <c r="D391" s="57"/>
      <c r="E391" s="57"/>
      <c r="F391" s="57"/>
    </row>
    <row r="392" spans="4:6" ht="12.75" customHeight="1" x14ac:dyDescent="0.2">
      <c r="D392" s="57"/>
      <c r="E392" s="57"/>
      <c r="F392" s="57"/>
    </row>
    <row r="393" spans="4:6" ht="12.75" customHeight="1" x14ac:dyDescent="0.2">
      <c r="D393" s="57"/>
      <c r="E393" s="57"/>
      <c r="F393" s="57"/>
    </row>
    <row r="394" spans="4:6" ht="12.75" customHeight="1" x14ac:dyDescent="0.2">
      <c r="D394" s="57"/>
      <c r="E394" s="57"/>
      <c r="F394" s="57"/>
    </row>
    <row r="395" spans="4:6" ht="12.75" customHeight="1" x14ac:dyDescent="0.2">
      <c r="D395" s="57"/>
      <c r="E395" s="57"/>
      <c r="F395" s="57"/>
    </row>
    <row r="396" spans="4:6" ht="12.75" customHeight="1" x14ac:dyDescent="0.2">
      <c r="D396" s="57"/>
      <c r="E396" s="57"/>
      <c r="F396" s="57"/>
    </row>
    <row r="397" spans="4:6" ht="12.75" customHeight="1" x14ac:dyDescent="0.2">
      <c r="D397" s="57"/>
      <c r="E397" s="57"/>
      <c r="F397" s="57"/>
    </row>
    <row r="398" spans="4:6" ht="12.75" customHeight="1" x14ac:dyDescent="0.2">
      <c r="D398" s="57"/>
      <c r="E398" s="57"/>
      <c r="F398" s="57"/>
    </row>
    <row r="399" spans="4:6" ht="12.75" customHeight="1" x14ac:dyDescent="0.2">
      <c r="D399" s="57"/>
      <c r="E399" s="57"/>
      <c r="F399" s="57"/>
    </row>
    <row r="400" spans="4:6" ht="12.75" customHeight="1" x14ac:dyDescent="0.2">
      <c r="D400" s="57"/>
      <c r="E400" s="57"/>
      <c r="F400" s="57"/>
    </row>
    <row r="401" spans="4:6" ht="12.75" customHeight="1" x14ac:dyDescent="0.2">
      <c r="D401" s="57"/>
      <c r="E401" s="57"/>
      <c r="F401" s="57"/>
    </row>
    <row r="402" spans="4:6" ht="12.75" customHeight="1" x14ac:dyDescent="0.2">
      <c r="D402" s="57"/>
      <c r="E402" s="57"/>
      <c r="F402" s="57"/>
    </row>
    <row r="403" spans="4:6" ht="12.75" customHeight="1" x14ac:dyDescent="0.2">
      <c r="D403" s="57"/>
      <c r="E403" s="57"/>
      <c r="F403" s="57"/>
    </row>
    <row r="404" spans="4:6" ht="12.75" customHeight="1" x14ac:dyDescent="0.2">
      <c r="D404" s="57"/>
      <c r="E404" s="57"/>
      <c r="F404" s="57"/>
    </row>
    <row r="405" spans="4:6" ht="12.75" customHeight="1" x14ac:dyDescent="0.2">
      <c r="D405" s="57"/>
      <c r="E405" s="57"/>
      <c r="F405" s="57"/>
    </row>
    <row r="406" spans="4:6" ht="12.75" customHeight="1" x14ac:dyDescent="0.2">
      <c r="D406" s="57"/>
      <c r="E406" s="57"/>
      <c r="F406" s="57"/>
    </row>
    <row r="407" spans="4:6" ht="12.75" customHeight="1" x14ac:dyDescent="0.2">
      <c r="D407" s="57"/>
      <c r="E407" s="57"/>
      <c r="F407" s="57"/>
    </row>
    <row r="408" spans="4:6" ht="12.75" customHeight="1" x14ac:dyDescent="0.2">
      <c r="D408" s="57"/>
      <c r="E408" s="57"/>
      <c r="F408" s="57"/>
    </row>
    <row r="409" spans="4:6" ht="12.75" customHeight="1" x14ac:dyDescent="0.2">
      <c r="D409" s="57"/>
      <c r="E409" s="57"/>
      <c r="F409" s="57"/>
    </row>
    <row r="410" spans="4:6" ht="12.75" customHeight="1" x14ac:dyDescent="0.2">
      <c r="D410" s="57"/>
      <c r="E410" s="57"/>
      <c r="F410" s="57"/>
    </row>
    <row r="411" spans="4:6" ht="12.75" customHeight="1" x14ac:dyDescent="0.2">
      <c r="D411" s="57"/>
      <c r="E411" s="57"/>
      <c r="F411" s="57"/>
    </row>
    <row r="412" spans="4:6" ht="12.75" customHeight="1" x14ac:dyDescent="0.2">
      <c r="D412" s="57"/>
      <c r="E412" s="57"/>
      <c r="F412" s="57"/>
    </row>
    <row r="413" spans="4:6" ht="12.75" customHeight="1" x14ac:dyDescent="0.2">
      <c r="D413" s="57"/>
      <c r="E413" s="57"/>
      <c r="F413" s="57"/>
    </row>
    <row r="414" spans="4:6" ht="12.75" customHeight="1" x14ac:dyDescent="0.2">
      <c r="D414" s="57"/>
      <c r="E414" s="57"/>
      <c r="F414" s="57"/>
    </row>
    <row r="415" spans="4:6" ht="12.75" customHeight="1" x14ac:dyDescent="0.2">
      <c r="D415" s="57"/>
      <c r="E415" s="57"/>
      <c r="F415" s="57"/>
    </row>
    <row r="416" spans="4:6" ht="12.75" customHeight="1" x14ac:dyDescent="0.2">
      <c r="D416" s="57"/>
      <c r="E416" s="57"/>
      <c r="F416" s="57"/>
    </row>
    <row r="417" spans="4:6" ht="12.75" customHeight="1" x14ac:dyDescent="0.2">
      <c r="D417" s="57"/>
      <c r="E417" s="57"/>
      <c r="F417" s="57"/>
    </row>
    <row r="418" spans="4:6" ht="12.75" customHeight="1" x14ac:dyDescent="0.2">
      <c r="D418" s="57"/>
      <c r="E418" s="57"/>
      <c r="F418" s="57"/>
    </row>
    <row r="419" spans="4:6" ht="12.75" customHeight="1" x14ac:dyDescent="0.2">
      <c r="D419" s="57"/>
      <c r="E419" s="57"/>
      <c r="F419" s="57"/>
    </row>
    <row r="420" spans="4:6" ht="12.75" customHeight="1" x14ac:dyDescent="0.2">
      <c r="D420" s="57"/>
      <c r="E420" s="57"/>
      <c r="F420" s="57"/>
    </row>
    <row r="421" spans="4:6" ht="12.75" customHeight="1" x14ac:dyDescent="0.2">
      <c r="D421" s="57"/>
      <c r="E421" s="57"/>
      <c r="F421" s="57"/>
    </row>
    <row r="422" spans="4:6" ht="12.75" customHeight="1" x14ac:dyDescent="0.2">
      <c r="D422" s="57"/>
      <c r="E422" s="57"/>
      <c r="F422" s="57"/>
    </row>
    <row r="423" spans="4:6" ht="12.75" customHeight="1" x14ac:dyDescent="0.2">
      <c r="D423" s="57"/>
      <c r="E423" s="57"/>
      <c r="F423" s="57"/>
    </row>
    <row r="424" spans="4:6" ht="12.75" customHeight="1" x14ac:dyDescent="0.2">
      <c r="D424" s="57"/>
      <c r="E424" s="57"/>
      <c r="F424" s="57"/>
    </row>
    <row r="425" spans="4:6" ht="12.75" customHeight="1" x14ac:dyDescent="0.2">
      <c r="D425" s="57"/>
      <c r="E425" s="57"/>
      <c r="F425" s="57"/>
    </row>
    <row r="426" spans="4:6" ht="12.75" customHeight="1" x14ac:dyDescent="0.2">
      <c r="D426" s="57"/>
      <c r="E426" s="57"/>
      <c r="F426" s="57"/>
    </row>
    <row r="427" spans="4:6" ht="12.75" customHeight="1" x14ac:dyDescent="0.2">
      <c r="D427" s="57"/>
      <c r="E427" s="57"/>
      <c r="F427" s="57"/>
    </row>
    <row r="428" spans="4:6" ht="12.75" customHeight="1" x14ac:dyDescent="0.2">
      <c r="D428" s="57"/>
      <c r="E428" s="57"/>
      <c r="F428" s="57"/>
    </row>
    <row r="429" spans="4:6" ht="12.75" customHeight="1" x14ac:dyDescent="0.2">
      <c r="D429" s="57"/>
      <c r="E429" s="57"/>
      <c r="F429" s="57"/>
    </row>
    <row r="430" spans="4:6" ht="12.75" customHeight="1" x14ac:dyDescent="0.2">
      <c r="D430" s="57"/>
      <c r="E430" s="57"/>
      <c r="F430" s="57"/>
    </row>
    <row r="431" spans="4:6" ht="12.75" customHeight="1" x14ac:dyDescent="0.2">
      <c r="D431" s="57"/>
      <c r="E431" s="57"/>
      <c r="F431" s="57"/>
    </row>
    <row r="432" spans="4:6" ht="12.75" customHeight="1" x14ac:dyDescent="0.2">
      <c r="D432" s="57"/>
      <c r="E432" s="57"/>
      <c r="F432" s="57"/>
    </row>
    <row r="433" spans="4:6" ht="12.75" customHeight="1" x14ac:dyDescent="0.2">
      <c r="D433" s="57"/>
      <c r="E433" s="57"/>
      <c r="F433" s="57"/>
    </row>
    <row r="434" spans="4:6" ht="12.75" customHeight="1" x14ac:dyDescent="0.2">
      <c r="D434" s="57"/>
      <c r="E434" s="57"/>
      <c r="F434" s="57"/>
    </row>
    <row r="435" spans="4:6" ht="12.75" customHeight="1" x14ac:dyDescent="0.2">
      <c r="D435" s="57"/>
      <c r="E435" s="57"/>
      <c r="F435" s="57"/>
    </row>
    <row r="436" spans="4:6" ht="12.75" customHeight="1" x14ac:dyDescent="0.2">
      <c r="D436" s="57"/>
      <c r="E436" s="57"/>
      <c r="F436" s="57"/>
    </row>
    <row r="437" spans="4:6" ht="12.75" customHeight="1" x14ac:dyDescent="0.2">
      <c r="D437" s="57"/>
      <c r="E437" s="57"/>
      <c r="F437" s="57"/>
    </row>
    <row r="438" spans="4:6" ht="12.75" customHeight="1" x14ac:dyDescent="0.2">
      <c r="D438" s="57"/>
      <c r="E438" s="57"/>
      <c r="F438" s="57"/>
    </row>
    <row r="439" spans="4:6" ht="12.75" customHeight="1" x14ac:dyDescent="0.2">
      <c r="D439" s="57"/>
      <c r="E439" s="57"/>
      <c r="F439" s="57"/>
    </row>
    <row r="440" spans="4:6" ht="12.75" customHeight="1" x14ac:dyDescent="0.2">
      <c r="D440" s="57"/>
      <c r="E440" s="57"/>
      <c r="F440" s="57"/>
    </row>
    <row r="441" spans="4:6" ht="12.75" customHeight="1" x14ac:dyDescent="0.2">
      <c r="D441" s="57"/>
      <c r="E441" s="57"/>
      <c r="F441" s="57"/>
    </row>
    <row r="442" spans="4:6" ht="12.75" customHeight="1" x14ac:dyDescent="0.2">
      <c r="D442" s="57"/>
      <c r="E442" s="57"/>
      <c r="F442" s="57"/>
    </row>
    <row r="443" spans="4:6" ht="12.75" customHeight="1" x14ac:dyDescent="0.2">
      <c r="D443" s="57"/>
      <c r="E443" s="57"/>
      <c r="F443" s="57"/>
    </row>
    <row r="444" spans="4:6" ht="12.75" customHeight="1" x14ac:dyDescent="0.2">
      <c r="D444" s="57"/>
      <c r="E444" s="57"/>
      <c r="F444" s="57"/>
    </row>
    <row r="445" spans="4:6" ht="12.75" customHeight="1" x14ac:dyDescent="0.2">
      <c r="D445" s="57"/>
      <c r="E445" s="57"/>
      <c r="F445" s="57"/>
    </row>
    <row r="446" spans="4:6" ht="12.75" customHeight="1" x14ac:dyDescent="0.2">
      <c r="D446" s="57"/>
      <c r="E446" s="57"/>
      <c r="F446" s="57"/>
    </row>
    <row r="447" spans="4:6" ht="12.75" customHeight="1" x14ac:dyDescent="0.2">
      <c r="D447" s="57"/>
      <c r="E447" s="57"/>
      <c r="F447" s="57"/>
    </row>
    <row r="448" spans="4:6" ht="12.75" customHeight="1" x14ac:dyDescent="0.2">
      <c r="D448" s="57"/>
      <c r="E448" s="57"/>
      <c r="F448" s="57"/>
    </row>
    <row r="449" spans="4:6" ht="12.75" customHeight="1" x14ac:dyDescent="0.2">
      <c r="D449" s="57"/>
      <c r="E449" s="57"/>
      <c r="F449" s="57"/>
    </row>
    <row r="450" spans="4:6" ht="12.75" customHeight="1" x14ac:dyDescent="0.2">
      <c r="D450" s="57"/>
      <c r="E450" s="57"/>
      <c r="F450" s="57"/>
    </row>
    <row r="451" spans="4:6" ht="12.75" customHeight="1" x14ac:dyDescent="0.2">
      <c r="D451" s="57"/>
      <c r="E451" s="57"/>
      <c r="F451" s="57"/>
    </row>
    <row r="452" spans="4:6" ht="12.75" customHeight="1" x14ac:dyDescent="0.2">
      <c r="D452" s="57"/>
      <c r="E452" s="57"/>
      <c r="F452" s="57"/>
    </row>
    <row r="453" spans="4:6" ht="12.75" customHeight="1" x14ac:dyDescent="0.2">
      <c r="D453" s="57"/>
      <c r="E453" s="57"/>
      <c r="F453" s="57"/>
    </row>
    <row r="454" spans="4:6" ht="12.75" customHeight="1" x14ac:dyDescent="0.2">
      <c r="D454" s="57"/>
      <c r="E454" s="57"/>
      <c r="F454" s="57"/>
    </row>
    <row r="455" spans="4:6" ht="12.75" customHeight="1" x14ac:dyDescent="0.2">
      <c r="D455" s="57"/>
      <c r="E455" s="57"/>
      <c r="F455" s="57"/>
    </row>
    <row r="456" spans="4:6" ht="12.75" customHeight="1" x14ac:dyDescent="0.2">
      <c r="D456" s="57"/>
      <c r="E456" s="57"/>
      <c r="F456" s="57"/>
    </row>
    <row r="457" spans="4:6" ht="12.75" customHeight="1" x14ac:dyDescent="0.2">
      <c r="D457" s="57"/>
      <c r="E457" s="57"/>
      <c r="F457" s="57"/>
    </row>
    <row r="458" spans="4:6" ht="12.75" customHeight="1" x14ac:dyDescent="0.2">
      <c r="D458" s="57"/>
      <c r="E458" s="57"/>
      <c r="F458" s="57"/>
    </row>
    <row r="459" spans="4:6" ht="12.75" customHeight="1" x14ac:dyDescent="0.2">
      <c r="D459" s="57"/>
      <c r="E459" s="57"/>
      <c r="F459" s="57"/>
    </row>
    <row r="460" spans="4:6" ht="12.75" customHeight="1" x14ac:dyDescent="0.2">
      <c r="D460" s="57"/>
      <c r="E460" s="57"/>
      <c r="F460" s="57"/>
    </row>
    <row r="461" spans="4:6" ht="12.75" customHeight="1" x14ac:dyDescent="0.2">
      <c r="D461" s="57"/>
      <c r="E461" s="57"/>
      <c r="F461" s="57"/>
    </row>
    <row r="462" spans="4:6" ht="12.75" customHeight="1" x14ac:dyDescent="0.2">
      <c r="D462" s="57"/>
      <c r="E462" s="57"/>
      <c r="F462" s="57"/>
    </row>
    <row r="463" spans="4:6" ht="12.75" customHeight="1" x14ac:dyDescent="0.2">
      <c r="D463" s="57"/>
      <c r="E463" s="57"/>
      <c r="F463" s="57"/>
    </row>
    <row r="464" spans="4:6" ht="12.75" customHeight="1" x14ac:dyDescent="0.2">
      <c r="D464" s="57"/>
      <c r="E464" s="57"/>
      <c r="F464" s="57"/>
    </row>
    <row r="465" spans="4:6" ht="12.75" customHeight="1" x14ac:dyDescent="0.2">
      <c r="D465" s="57"/>
      <c r="E465" s="57"/>
      <c r="F465" s="57"/>
    </row>
    <row r="466" spans="4:6" ht="12.75" customHeight="1" x14ac:dyDescent="0.2">
      <c r="D466" s="57"/>
      <c r="E466" s="57"/>
      <c r="F466" s="57"/>
    </row>
    <row r="467" spans="4:6" ht="12.75" customHeight="1" x14ac:dyDescent="0.2">
      <c r="D467" s="57"/>
      <c r="E467" s="57"/>
      <c r="F467" s="57"/>
    </row>
    <row r="468" spans="4:6" ht="12.75" customHeight="1" x14ac:dyDescent="0.2">
      <c r="D468" s="57"/>
      <c r="E468" s="57"/>
      <c r="F468" s="57"/>
    </row>
    <row r="469" spans="4:6" ht="12.75" customHeight="1" x14ac:dyDescent="0.2">
      <c r="D469" s="57"/>
      <c r="E469" s="57"/>
      <c r="F469" s="57"/>
    </row>
    <row r="470" spans="4:6" ht="12.75" customHeight="1" x14ac:dyDescent="0.2">
      <c r="D470" s="57"/>
      <c r="E470" s="57"/>
      <c r="F470" s="57"/>
    </row>
    <row r="471" spans="4:6" ht="12.75" customHeight="1" x14ac:dyDescent="0.2">
      <c r="D471" s="57"/>
      <c r="E471" s="57"/>
      <c r="F471" s="57"/>
    </row>
    <row r="472" spans="4:6" ht="12.75" customHeight="1" x14ac:dyDescent="0.2">
      <c r="D472" s="57"/>
      <c r="E472" s="57"/>
      <c r="F472" s="57"/>
    </row>
    <row r="473" spans="4:6" ht="12.75" customHeight="1" x14ac:dyDescent="0.2">
      <c r="D473" s="57"/>
      <c r="E473" s="57"/>
      <c r="F473" s="57"/>
    </row>
    <row r="474" spans="4:6" ht="12.75" customHeight="1" x14ac:dyDescent="0.2">
      <c r="D474" s="57"/>
      <c r="E474" s="57"/>
      <c r="F474" s="57"/>
    </row>
    <row r="475" spans="4:6" ht="12.75" customHeight="1" x14ac:dyDescent="0.2">
      <c r="D475" s="57"/>
      <c r="E475" s="57"/>
      <c r="F475" s="57"/>
    </row>
    <row r="476" spans="4:6" ht="12.75" customHeight="1" x14ac:dyDescent="0.2">
      <c r="D476" s="57"/>
      <c r="E476" s="57"/>
      <c r="F476" s="57"/>
    </row>
    <row r="477" spans="4:6" ht="12.75" customHeight="1" x14ac:dyDescent="0.2">
      <c r="D477" s="57"/>
      <c r="E477" s="57"/>
      <c r="F477" s="57"/>
    </row>
    <row r="478" spans="4:6" ht="12.75" customHeight="1" x14ac:dyDescent="0.2">
      <c r="D478" s="57"/>
      <c r="E478" s="57"/>
      <c r="F478" s="57"/>
    </row>
    <row r="479" spans="4:6" ht="12.75" customHeight="1" x14ac:dyDescent="0.2">
      <c r="D479" s="57"/>
      <c r="E479" s="57"/>
      <c r="F479" s="57"/>
    </row>
    <row r="480" spans="4:6" ht="12.75" customHeight="1" x14ac:dyDescent="0.2">
      <c r="D480" s="57"/>
      <c r="E480" s="57"/>
      <c r="F480" s="57"/>
    </row>
    <row r="481" spans="4:6" ht="12.75" customHeight="1" x14ac:dyDescent="0.2">
      <c r="D481" s="57"/>
      <c r="E481" s="57"/>
      <c r="F481" s="57"/>
    </row>
    <row r="482" spans="4:6" ht="12.75" customHeight="1" x14ac:dyDescent="0.2">
      <c r="D482" s="57"/>
      <c r="E482" s="57"/>
      <c r="F482" s="57"/>
    </row>
    <row r="483" spans="4:6" ht="12.75" customHeight="1" x14ac:dyDescent="0.2">
      <c r="D483" s="57"/>
      <c r="E483" s="57"/>
      <c r="F483" s="57"/>
    </row>
    <row r="484" spans="4:6" ht="12.75" customHeight="1" x14ac:dyDescent="0.2">
      <c r="D484" s="57"/>
      <c r="E484" s="57"/>
      <c r="F484" s="57"/>
    </row>
    <row r="485" spans="4:6" ht="12.75" customHeight="1" x14ac:dyDescent="0.2">
      <c r="D485" s="57"/>
      <c r="E485" s="57"/>
      <c r="F485" s="57"/>
    </row>
    <row r="486" spans="4:6" ht="12.75" customHeight="1" x14ac:dyDescent="0.2">
      <c r="D486" s="57"/>
      <c r="E486" s="57"/>
      <c r="F486" s="57"/>
    </row>
    <row r="487" spans="4:6" ht="12.75" customHeight="1" x14ac:dyDescent="0.2">
      <c r="D487" s="57"/>
      <c r="E487" s="57"/>
      <c r="F487" s="57"/>
    </row>
    <row r="488" spans="4:6" ht="12.75" customHeight="1" x14ac:dyDescent="0.2">
      <c r="D488" s="57"/>
      <c r="E488" s="57"/>
      <c r="F488" s="57"/>
    </row>
    <row r="489" spans="4:6" ht="12.75" customHeight="1" x14ac:dyDescent="0.2">
      <c r="D489" s="57"/>
      <c r="E489" s="57"/>
      <c r="F489" s="57"/>
    </row>
    <row r="490" spans="4:6" ht="12.75" customHeight="1" x14ac:dyDescent="0.2">
      <c r="D490" s="57"/>
      <c r="E490" s="57"/>
      <c r="F490" s="57"/>
    </row>
    <row r="491" spans="4:6" ht="12.75" customHeight="1" x14ac:dyDescent="0.2">
      <c r="D491" s="57"/>
      <c r="E491" s="57"/>
      <c r="F491" s="57"/>
    </row>
    <row r="492" spans="4:6" ht="12.75" customHeight="1" x14ac:dyDescent="0.2">
      <c r="D492" s="57"/>
      <c r="E492" s="57"/>
      <c r="F492" s="57"/>
    </row>
    <row r="493" spans="4:6" ht="12.75" customHeight="1" x14ac:dyDescent="0.2">
      <c r="D493" s="57"/>
      <c r="E493" s="57"/>
      <c r="F493" s="57"/>
    </row>
    <row r="494" spans="4:6" ht="12.75" customHeight="1" x14ac:dyDescent="0.2">
      <c r="D494" s="57"/>
      <c r="E494" s="57"/>
      <c r="F494" s="57"/>
    </row>
    <row r="495" spans="4:6" ht="12.75" customHeight="1" x14ac:dyDescent="0.2">
      <c r="D495" s="57"/>
      <c r="E495" s="57"/>
      <c r="F495" s="57"/>
    </row>
    <row r="496" spans="4:6" ht="12.75" customHeight="1" x14ac:dyDescent="0.2">
      <c r="D496" s="57"/>
      <c r="E496" s="57"/>
      <c r="F496" s="57"/>
    </row>
    <row r="497" spans="4:6" ht="12.75" customHeight="1" x14ac:dyDescent="0.2">
      <c r="D497" s="57"/>
      <c r="E497" s="57"/>
      <c r="F497" s="57"/>
    </row>
    <row r="498" spans="4:6" ht="12.75" customHeight="1" x14ac:dyDescent="0.2">
      <c r="D498" s="57"/>
      <c r="E498" s="57"/>
      <c r="F498" s="57"/>
    </row>
    <row r="499" spans="4:6" ht="12.75" customHeight="1" x14ac:dyDescent="0.2">
      <c r="D499" s="57"/>
      <c r="E499" s="57"/>
      <c r="F499" s="57"/>
    </row>
    <row r="500" spans="4:6" ht="12.75" customHeight="1" x14ac:dyDescent="0.2">
      <c r="D500" s="57"/>
      <c r="E500" s="57"/>
      <c r="F500" s="57"/>
    </row>
    <row r="501" spans="4:6" ht="12.75" customHeight="1" x14ac:dyDescent="0.2">
      <c r="D501" s="57"/>
      <c r="E501" s="57"/>
      <c r="F501" s="57"/>
    </row>
    <row r="502" spans="4:6" ht="12.75" customHeight="1" x14ac:dyDescent="0.2">
      <c r="D502" s="57"/>
      <c r="E502" s="57"/>
      <c r="F502" s="57"/>
    </row>
    <row r="503" spans="4:6" ht="12.75" customHeight="1" x14ac:dyDescent="0.2">
      <c r="D503" s="57"/>
      <c r="E503" s="57"/>
      <c r="F503" s="57"/>
    </row>
    <row r="504" spans="4:6" ht="12.75" customHeight="1" x14ac:dyDescent="0.2">
      <c r="D504" s="57"/>
      <c r="E504" s="57"/>
      <c r="F504" s="57"/>
    </row>
    <row r="505" spans="4:6" ht="12.75" customHeight="1" x14ac:dyDescent="0.2">
      <c r="D505" s="57"/>
      <c r="E505" s="57"/>
      <c r="F505" s="57"/>
    </row>
    <row r="506" spans="4:6" ht="12.75" customHeight="1" x14ac:dyDescent="0.2">
      <c r="D506" s="57"/>
      <c r="E506" s="57"/>
      <c r="F506" s="57"/>
    </row>
    <row r="507" spans="4:6" ht="12.75" customHeight="1" x14ac:dyDescent="0.2">
      <c r="D507" s="57"/>
      <c r="E507" s="57"/>
      <c r="F507" s="57"/>
    </row>
    <row r="508" spans="4:6" ht="12.75" customHeight="1" x14ac:dyDescent="0.2">
      <c r="D508" s="57"/>
      <c r="E508" s="57"/>
      <c r="F508" s="57"/>
    </row>
    <row r="509" spans="4:6" ht="12.75" customHeight="1" x14ac:dyDescent="0.2">
      <c r="D509" s="57"/>
      <c r="E509" s="57"/>
      <c r="F509" s="57"/>
    </row>
    <row r="510" spans="4:6" ht="12.75" customHeight="1" x14ac:dyDescent="0.2">
      <c r="D510" s="57"/>
      <c r="E510" s="57"/>
      <c r="F510" s="57"/>
    </row>
    <row r="511" spans="4:6" ht="12.75" customHeight="1" x14ac:dyDescent="0.2">
      <c r="D511" s="57"/>
      <c r="E511" s="57"/>
      <c r="F511" s="57"/>
    </row>
    <row r="512" spans="4:6" ht="12.75" customHeight="1" x14ac:dyDescent="0.2">
      <c r="D512" s="57"/>
      <c r="E512" s="57"/>
      <c r="F512" s="57"/>
    </row>
    <row r="513" spans="4:6" ht="12.75" customHeight="1" x14ac:dyDescent="0.2">
      <c r="D513" s="57"/>
      <c r="E513" s="57"/>
      <c r="F513" s="57"/>
    </row>
    <row r="514" spans="4:6" ht="12.75" customHeight="1" x14ac:dyDescent="0.2">
      <c r="D514" s="57"/>
      <c r="E514" s="57"/>
      <c r="F514" s="57"/>
    </row>
    <row r="515" spans="4:6" ht="12.75" customHeight="1" x14ac:dyDescent="0.2">
      <c r="D515" s="57"/>
      <c r="E515" s="57"/>
      <c r="F515" s="57"/>
    </row>
    <row r="516" spans="4:6" ht="12.75" customHeight="1" x14ac:dyDescent="0.2">
      <c r="D516" s="57"/>
      <c r="E516" s="57"/>
      <c r="F516" s="57"/>
    </row>
    <row r="517" spans="4:6" ht="12.75" customHeight="1" x14ac:dyDescent="0.2">
      <c r="D517" s="57"/>
      <c r="E517" s="57"/>
      <c r="F517" s="57"/>
    </row>
    <row r="518" spans="4:6" ht="12.75" customHeight="1" x14ac:dyDescent="0.2">
      <c r="D518" s="57"/>
      <c r="E518" s="57"/>
      <c r="F518" s="57"/>
    </row>
    <row r="519" spans="4:6" ht="12.75" customHeight="1" x14ac:dyDescent="0.2">
      <c r="D519" s="57"/>
      <c r="E519" s="57"/>
      <c r="F519" s="57"/>
    </row>
    <row r="520" spans="4:6" ht="12.75" customHeight="1" x14ac:dyDescent="0.2">
      <c r="D520" s="57"/>
      <c r="E520" s="57"/>
      <c r="F520" s="57"/>
    </row>
    <row r="521" spans="4:6" ht="12.75" customHeight="1" x14ac:dyDescent="0.2">
      <c r="D521" s="57"/>
      <c r="E521" s="57"/>
      <c r="F521" s="57"/>
    </row>
    <row r="522" spans="4:6" ht="12.75" customHeight="1" x14ac:dyDescent="0.2">
      <c r="D522" s="57"/>
      <c r="E522" s="57"/>
      <c r="F522" s="57"/>
    </row>
    <row r="523" spans="4:6" ht="12.75" customHeight="1" x14ac:dyDescent="0.2">
      <c r="D523" s="57"/>
      <c r="E523" s="57"/>
      <c r="F523" s="57"/>
    </row>
    <row r="524" spans="4:6" ht="12.75" customHeight="1" x14ac:dyDescent="0.2">
      <c r="D524" s="57"/>
      <c r="E524" s="57"/>
      <c r="F524" s="57"/>
    </row>
    <row r="525" spans="4:6" ht="12.75" customHeight="1" x14ac:dyDescent="0.2">
      <c r="D525" s="57"/>
      <c r="E525" s="57"/>
      <c r="F525" s="57"/>
    </row>
    <row r="526" spans="4:6" ht="12.75" customHeight="1" x14ac:dyDescent="0.2">
      <c r="D526" s="57"/>
      <c r="E526" s="57"/>
      <c r="F526" s="57"/>
    </row>
    <row r="527" spans="4:6" ht="12.75" customHeight="1" x14ac:dyDescent="0.2">
      <c r="D527" s="57"/>
      <c r="E527" s="57"/>
      <c r="F527" s="57"/>
    </row>
    <row r="528" spans="4:6" ht="12.75" customHeight="1" x14ac:dyDescent="0.2">
      <c r="D528" s="57"/>
      <c r="E528" s="57"/>
      <c r="F528" s="57"/>
    </row>
    <row r="529" spans="4:6" ht="12.75" customHeight="1" x14ac:dyDescent="0.2">
      <c r="D529" s="57"/>
      <c r="E529" s="57"/>
      <c r="F529" s="57"/>
    </row>
    <row r="530" spans="4:6" ht="12.75" customHeight="1" x14ac:dyDescent="0.2">
      <c r="D530" s="57"/>
      <c r="E530" s="57"/>
      <c r="F530" s="57"/>
    </row>
    <row r="531" spans="4:6" ht="12.75" customHeight="1" x14ac:dyDescent="0.2">
      <c r="D531" s="57"/>
      <c r="E531" s="57"/>
      <c r="F531" s="57"/>
    </row>
    <row r="532" spans="4:6" ht="12.75" customHeight="1" x14ac:dyDescent="0.2">
      <c r="D532" s="57"/>
      <c r="E532" s="57"/>
      <c r="F532" s="57"/>
    </row>
    <row r="533" spans="4:6" ht="12.75" customHeight="1" x14ac:dyDescent="0.2">
      <c r="D533" s="57"/>
      <c r="E533" s="57"/>
      <c r="F533" s="57"/>
    </row>
    <row r="534" spans="4:6" ht="12.75" customHeight="1" x14ac:dyDescent="0.2">
      <c r="D534" s="57"/>
      <c r="E534" s="57"/>
      <c r="F534" s="57"/>
    </row>
    <row r="535" spans="4:6" ht="12.75" customHeight="1" x14ac:dyDescent="0.2">
      <c r="D535" s="57"/>
      <c r="E535" s="57"/>
      <c r="F535" s="57"/>
    </row>
    <row r="536" spans="4:6" ht="12.75" customHeight="1" x14ac:dyDescent="0.2">
      <c r="D536" s="57"/>
      <c r="E536" s="57"/>
      <c r="F536" s="57"/>
    </row>
    <row r="537" spans="4:6" ht="12.75" customHeight="1" x14ac:dyDescent="0.2">
      <c r="D537" s="57"/>
      <c r="E537" s="57"/>
      <c r="F537" s="57"/>
    </row>
    <row r="538" spans="4:6" ht="12.75" customHeight="1" x14ac:dyDescent="0.2">
      <c r="D538" s="57"/>
      <c r="E538" s="57"/>
      <c r="F538" s="57"/>
    </row>
    <row r="539" spans="4:6" ht="12.75" customHeight="1" x14ac:dyDescent="0.2">
      <c r="D539" s="57"/>
      <c r="E539" s="57"/>
      <c r="F539" s="57"/>
    </row>
    <row r="540" spans="4:6" ht="12.75" customHeight="1" x14ac:dyDescent="0.2">
      <c r="D540" s="57"/>
      <c r="E540" s="57"/>
      <c r="F540" s="57"/>
    </row>
    <row r="541" spans="4:6" ht="12.75" customHeight="1" x14ac:dyDescent="0.2">
      <c r="D541" s="57"/>
      <c r="E541" s="57"/>
      <c r="F541" s="57"/>
    </row>
    <row r="542" spans="4:6" ht="12.75" customHeight="1" x14ac:dyDescent="0.2">
      <c r="D542" s="57"/>
      <c r="E542" s="57"/>
      <c r="F542" s="57"/>
    </row>
    <row r="543" spans="4:6" ht="12.75" customHeight="1" x14ac:dyDescent="0.2">
      <c r="D543" s="57"/>
      <c r="E543" s="57"/>
      <c r="F543" s="57"/>
    </row>
    <row r="544" spans="4:6" ht="12.75" customHeight="1" x14ac:dyDescent="0.2">
      <c r="D544" s="57"/>
      <c r="E544" s="57"/>
      <c r="F544" s="57"/>
    </row>
    <row r="545" spans="4:6" ht="12.75" customHeight="1" x14ac:dyDescent="0.2">
      <c r="D545" s="57"/>
      <c r="E545" s="57"/>
      <c r="F545" s="57"/>
    </row>
    <row r="546" spans="4:6" ht="12.75" customHeight="1" x14ac:dyDescent="0.2">
      <c r="D546" s="57"/>
      <c r="E546" s="57"/>
      <c r="F546" s="57"/>
    </row>
    <row r="547" spans="4:6" ht="12.75" customHeight="1" x14ac:dyDescent="0.2">
      <c r="D547" s="57"/>
      <c r="E547" s="57"/>
      <c r="F547" s="57"/>
    </row>
    <row r="548" spans="4:6" ht="12.75" customHeight="1" x14ac:dyDescent="0.2">
      <c r="D548" s="57"/>
      <c r="E548" s="57"/>
      <c r="F548" s="57"/>
    </row>
    <row r="549" spans="4:6" ht="12.75" customHeight="1" x14ac:dyDescent="0.2">
      <c r="D549" s="57"/>
      <c r="E549" s="57"/>
      <c r="F549" s="57"/>
    </row>
    <row r="550" spans="4:6" ht="12.75" customHeight="1" x14ac:dyDescent="0.2">
      <c r="D550" s="57"/>
      <c r="E550" s="57"/>
      <c r="F550" s="57"/>
    </row>
    <row r="551" spans="4:6" ht="12.75" customHeight="1" x14ac:dyDescent="0.2">
      <c r="D551" s="57"/>
      <c r="E551" s="57"/>
      <c r="F551" s="57"/>
    </row>
    <row r="552" spans="4:6" ht="12.75" customHeight="1" x14ac:dyDescent="0.2">
      <c r="D552" s="57"/>
      <c r="E552" s="57"/>
      <c r="F552" s="57"/>
    </row>
    <row r="553" spans="4:6" ht="12.75" customHeight="1" x14ac:dyDescent="0.2">
      <c r="D553" s="57"/>
      <c r="E553" s="57"/>
      <c r="F553" s="57"/>
    </row>
    <row r="554" spans="4:6" ht="12.75" customHeight="1" x14ac:dyDescent="0.2">
      <c r="D554" s="57"/>
      <c r="E554" s="57"/>
      <c r="F554" s="57"/>
    </row>
    <row r="555" spans="4:6" ht="12.75" customHeight="1" x14ac:dyDescent="0.2">
      <c r="D555" s="57"/>
      <c r="E555" s="57"/>
      <c r="F555" s="57"/>
    </row>
    <row r="556" spans="4:6" ht="12.75" customHeight="1" x14ac:dyDescent="0.2">
      <c r="D556" s="57"/>
      <c r="E556" s="57"/>
      <c r="F556" s="57"/>
    </row>
    <row r="557" spans="4:6" ht="12.75" customHeight="1" x14ac:dyDescent="0.2">
      <c r="D557" s="57"/>
      <c r="E557" s="57"/>
      <c r="F557" s="57"/>
    </row>
    <row r="558" spans="4:6" ht="12.75" customHeight="1" x14ac:dyDescent="0.2">
      <c r="D558" s="57"/>
      <c r="E558" s="57"/>
      <c r="F558" s="57"/>
    </row>
    <row r="559" spans="4:6" ht="12.75" customHeight="1" x14ac:dyDescent="0.2">
      <c r="D559" s="57"/>
      <c r="E559" s="57"/>
      <c r="F559" s="57"/>
    </row>
    <row r="560" spans="4:6" ht="12.75" customHeight="1" x14ac:dyDescent="0.2">
      <c r="D560" s="57"/>
      <c r="E560" s="57"/>
      <c r="F560" s="57"/>
    </row>
    <row r="561" spans="4:6" ht="12.75" customHeight="1" x14ac:dyDescent="0.2">
      <c r="D561" s="57"/>
      <c r="E561" s="57"/>
      <c r="F561" s="57"/>
    </row>
    <row r="562" spans="4:6" ht="12.75" customHeight="1" x14ac:dyDescent="0.2">
      <c r="D562" s="57"/>
      <c r="E562" s="57"/>
      <c r="F562" s="57"/>
    </row>
    <row r="563" spans="4:6" ht="12.75" customHeight="1" x14ac:dyDescent="0.2">
      <c r="D563" s="57"/>
      <c r="E563" s="57"/>
      <c r="F563" s="57"/>
    </row>
    <row r="564" spans="4:6" ht="12.75" customHeight="1" x14ac:dyDescent="0.2">
      <c r="D564" s="57"/>
      <c r="E564" s="57"/>
      <c r="F564" s="57"/>
    </row>
    <row r="565" spans="4:6" ht="12.75" customHeight="1" x14ac:dyDescent="0.2">
      <c r="D565" s="57"/>
      <c r="E565" s="57"/>
      <c r="F565" s="57"/>
    </row>
    <row r="566" spans="4:6" ht="12.75" customHeight="1" x14ac:dyDescent="0.2">
      <c r="D566" s="57"/>
      <c r="E566" s="57"/>
      <c r="F566" s="57"/>
    </row>
    <row r="567" spans="4:6" ht="12.75" customHeight="1" x14ac:dyDescent="0.2">
      <c r="D567" s="57"/>
      <c r="E567" s="57"/>
      <c r="F567" s="57"/>
    </row>
    <row r="568" spans="4:6" ht="12.75" customHeight="1" x14ac:dyDescent="0.2">
      <c r="D568" s="57"/>
      <c r="E568" s="57"/>
      <c r="F568" s="57"/>
    </row>
    <row r="569" spans="4:6" ht="12.75" customHeight="1" x14ac:dyDescent="0.2">
      <c r="D569" s="57"/>
      <c r="E569" s="57"/>
      <c r="F569" s="57"/>
    </row>
    <row r="570" spans="4:6" ht="12.75" customHeight="1" x14ac:dyDescent="0.2">
      <c r="D570" s="57"/>
      <c r="E570" s="57"/>
      <c r="F570" s="57"/>
    </row>
    <row r="571" spans="4:6" ht="12.75" customHeight="1" x14ac:dyDescent="0.2">
      <c r="D571" s="57"/>
      <c r="E571" s="57"/>
      <c r="F571" s="57"/>
    </row>
    <row r="572" spans="4:6" ht="12.75" customHeight="1" x14ac:dyDescent="0.2">
      <c r="D572" s="57"/>
      <c r="E572" s="57"/>
      <c r="F572" s="57"/>
    </row>
    <row r="573" spans="4:6" ht="12.75" customHeight="1" x14ac:dyDescent="0.2">
      <c r="D573" s="57"/>
      <c r="E573" s="57"/>
      <c r="F573" s="57"/>
    </row>
    <row r="574" spans="4:6" ht="12.75" customHeight="1" x14ac:dyDescent="0.2">
      <c r="D574" s="57"/>
      <c r="E574" s="57"/>
      <c r="F574" s="57"/>
    </row>
    <row r="575" spans="4:6" ht="12.75" customHeight="1" x14ac:dyDescent="0.2">
      <c r="D575" s="57"/>
      <c r="E575" s="57"/>
      <c r="F575" s="57"/>
    </row>
    <row r="576" spans="4:6" ht="12.75" customHeight="1" x14ac:dyDescent="0.2">
      <c r="D576" s="57"/>
      <c r="E576" s="57"/>
      <c r="F576" s="57"/>
    </row>
    <row r="577" spans="4:6" ht="12.75" customHeight="1" x14ac:dyDescent="0.2">
      <c r="D577" s="57"/>
      <c r="E577" s="57"/>
      <c r="F577" s="57"/>
    </row>
    <row r="578" spans="4:6" ht="12.75" customHeight="1" x14ac:dyDescent="0.2">
      <c r="D578" s="57"/>
      <c r="E578" s="57"/>
      <c r="F578" s="57"/>
    </row>
    <row r="579" spans="4:6" ht="12.75" customHeight="1" x14ac:dyDescent="0.2">
      <c r="D579" s="57"/>
      <c r="E579" s="57"/>
      <c r="F579" s="57"/>
    </row>
    <row r="580" spans="4:6" ht="12.75" customHeight="1" x14ac:dyDescent="0.2">
      <c r="D580" s="57"/>
      <c r="E580" s="57"/>
      <c r="F580" s="57"/>
    </row>
    <row r="581" spans="4:6" ht="12.75" customHeight="1" x14ac:dyDescent="0.2">
      <c r="D581" s="57"/>
      <c r="E581" s="57"/>
      <c r="F581" s="57"/>
    </row>
    <row r="582" spans="4:6" ht="12.75" customHeight="1" x14ac:dyDescent="0.2">
      <c r="D582" s="57"/>
      <c r="E582" s="57"/>
      <c r="F582" s="57"/>
    </row>
    <row r="583" spans="4:6" ht="12.75" customHeight="1" x14ac:dyDescent="0.2">
      <c r="D583" s="57"/>
      <c r="E583" s="57"/>
      <c r="F583" s="57"/>
    </row>
    <row r="584" spans="4:6" ht="12.75" customHeight="1" x14ac:dyDescent="0.2">
      <c r="D584" s="57"/>
      <c r="E584" s="57"/>
      <c r="F584" s="57"/>
    </row>
    <row r="585" spans="4:6" ht="12.75" customHeight="1" x14ac:dyDescent="0.2">
      <c r="D585" s="57"/>
      <c r="E585" s="57"/>
      <c r="F585" s="57"/>
    </row>
    <row r="586" spans="4:6" ht="12.75" customHeight="1" x14ac:dyDescent="0.2">
      <c r="D586" s="57"/>
      <c r="E586" s="57"/>
      <c r="F586" s="57"/>
    </row>
    <row r="587" spans="4:6" ht="12.75" customHeight="1" x14ac:dyDescent="0.2">
      <c r="D587" s="57"/>
      <c r="E587" s="57"/>
      <c r="F587" s="57"/>
    </row>
    <row r="588" spans="4:6" ht="12.75" customHeight="1" x14ac:dyDescent="0.2">
      <c r="D588" s="57"/>
      <c r="E588" s="57"/>
      <c r="F588" s="57"/>
    </row>
    <row r="589" spans="4:6" ht="12.75" customHeight="1" x14ac:dyDescent="0.2">
      <c r="D589" s="57"/>
      <c r="E589" s="57"/>
      <c r="F589" s="57"/>
    </row>
    <row r="590" spans="4:6" ht="12.75" customHeight="1" x14ac:dyDescent="0.2">
      <c r="D590" s="57"/>
      <c r="E590" s="57"/>
      <c r="F590" s="57"/>
    </row>
    <row r="591" spans="4:6" ht="12.75" customHeight="1" x14ac:dyDescent="0.2">
      <c r="D591" s="57"/>
      <c r="E591" s="57"/>
      <c r="F591" s="57"/>
    </row>
    <row r="592" spans="4:6" ht="12.75" customHeight="1" x14ac:dyDescent="0.2">
      <c r="D592" s="57"/>
      <c r="E592" s="57"/>
      <c r="F592" s="57"/>
    </row>
    <row r="593" spans="4:6" ht="12.75" customHeight="1" x14ac:dyDescent="0.2">
      <c r="D593" s="57"/>
      <c r="E593" s="57"/>
      <c r="F593" s="57"/>
    </row>
    <row r="594" spans="4:6" ht="12.75" customHeight="1" x14ac:dyDescent="0.2">
      <c r="D594" s="57"/>
      <c r="E594" s="57"/>
      <c r="F594" s="57"/>
    </row>
    <row r="595" spans="4:6" ht="12.75" customHeight="1" x14ac:dyDescent="0.2">
      <c r="D595" s="57"/>
      <c r="E595" s="57"/>
      <c r="F595" s="57"/>
    </row>
    <row r="596" spans="4:6" ht="12.75" customHeight="1" x14ac:dyDescent="0.2">
      <c r="D596" s="57"/>
      <c r="E596" s="57"/>
      <c r="F596" s="57"/>
    </row>
    <row r="597" spans="4:6" ht="12.75" customHeight="1" x14ac:dyDescent="0.2">
      <c r="D597" s="57"/>
      <c r="E597" s="57"/>
      <c r="F597" s="57"/>
    </row>
    <row r="598" spans="4:6" ht="12.75" customHeight="1" x14ac:dyDescent="0.2">
      <c r="D598" s="57"/>
      <c r="E598" s="57"/>
      <c r="F598" s="57"/>
    </row>
    <row r="599" spans="4:6" ht="12.75" customHeight="1" x14ac:dyDescent="0.2">
      <c r="D599" s="57"/>
      <c r="E599" s="57"/>
      <c r="F599" s="57"/>
    </row>
    <row r="600" spans="4:6" ht="12.75" customHeight="1" x14ac:dyDescent="0.2">
      <c r="D600" s="57"/>
      <c r="E600" s="57"/>
      <c r="F600" s="57"/>
    </row>
    <row r="601" spans="4:6" ht="12.75" customHeight="1" x14ac:dyDescent="0.2">
      <c r="D601" s="57"/>
      <c r="E601" s="57"/>
      <c r="F601" s="57"/>
    </row>
    <row r="602" spans="4:6" ht="12.75" customHeight="1" x14ac:dyDescent="0.2">
      <c r="D602" s="57"/>
      <c r="E602" s="57"/>
      <c r="F602" s="57"/>
    </row>
    <row r="603" spans="4:6" ht="12.75" customHeight="1" x14ac:dyDescent="0.2">
      <c r="D603" s="57"/>
      <c r="E603" s="57"/>
      <c r="F603" s="57"/>
    </row>
    <row r="604" spans="4:6" ht="12.75" customHeight="1" x14ac:dyDescent="0.2">
      <c r="D604" s="57"/>
      <c r="E604" s="57"/>
      <c r="F604" s="57"/>
    </row>
    <row r="605" spans="4:6" ht="12.75" customHeight="1" x14ac:dyDescent="0.2">
      <c r="D605" s="57"/>
      <c r="E605" s="57"/>
      <c r="F605" s="57"/>
    </row>
    <row r="606" spans="4:6" ht="12.75" customHeight="1" x14ac:dyDescent="0.2">
      <c r="D606" s="57"/>
      <c r="E606" s="57"/>
      <c r="F606" s="57"/>
    </row>
    <row r="607" spans="4:6" ht="12.75" customHeight="1" x14ac:dyDescent="0.2">
      <c r="D607" s="57"/>
      <c r="E607" s="57"/>
      <c r="F607" s="57"/>
    </row>
    <row r="608" spans="4:6" ht="12.75" customHeight="1" x14ac:dyDescent="0.2">
      <c r="D608" s="57"/>
      <c r="E608" s="57"/>
      <c r="F608" s="57"/>
    </row>
    <row r="609" spans="4:6" ht="12.75" customHeight="1" x14ac:dyDescent="0.2">
      <c r="D609" s="57"/>
      <c r="E609" s="57"/>
      <c r="F609" s="57"/>
    </row>
    <row r="610" spans="4:6" ht="12.75" customHeight="1" x14ac:dyDescent="0.2">
      <c r="D610" s="57"/>
      <c r="E610" s="57"/>
      <c r="F610" s="57"/>
    </row>
    <row r="611" spans="4:6" ht="12.75" customHeight="1" x14ac:dyDescent="0.2">
      <c r="D611" s="57"/>
      <c r="E611" s="57"/>
      <c r="F611" s="57"/>
    </row>
    <row r="612" spans="4:6" ht="12.75" customHeight="1" x14ac:dyDescent="0.2">
      <c r="D612" s="57"/>
      <c r="E612" s="57"/>
      <c r="F612" s="57"/>
    </row>
    <row r="613" spans="4:6" ht="12.75" customHeight="1" x14ac:dyDescent="0.2">
      <c r="D613" s="57"/>
      <c r="E613" s="57"/>
      <c r="F613" s="57"/>
    </row>
    <row r="614" spans="4:6" ht="12.75" customHeight="1" x14ac:dyDescent="0.2">
      <c r="D614" s="57"/>
      <c r="E614" s="57"/>
      <c r="F614" s="57"/>
    </row>
    <row r="615" spans="4:6" ht="12.75" customHeight="1" x14ac:dyDescent="0.2">
      <c r="D615" s="57"/>
      <c r="E615" s="57"/>
      <c r="F615" s="57"/>
    </row>
    <row r="616" spans="4:6" ht="12.75" customHeight="1" x14ac:dyDescent="0.2">
      <c r="D616" s="57"/>
      <c r="E616" s="57"/>
      <c r="F616" s="57"/>
    </row>
    <row r="617" spans="4:6" ht="12.75" customHeight="1" x14ac:dyDescent="0.2">
      <c r="D617" s="57"/>
      <c r="E617" s="57"/>
      <c r="F617" s="57"/>
    </row>
    <row r="618" spans="4:6" ht="12.75" customHeight="1" x14ac:dyDescent="0.2">
      <c r="D618" s="57"/>
      <c r="E618" s="57"/>
      <c r="F618" s="57"/>
    </row>
    <row r="619" spans="4:6" ht="12.75" customHeight="1" x14ac:dyDescent="0.2">
      <c r="D619" s="57"/>
      <c r="E619" s="57"/>
      <c r="F619" s="57"/>
    </row>
    <row r="620" spans="4:6" ht="12.75" customHeight="1" x14ac:dyDescent="0.2">
      <c r="D620" s="57"/>
      <c r="E620" s="57"/>
      <c r="F620" s="57"/>
    </row>
    <row r="621" spans="4:6" ht="12.75" customHeight="1" x14ac:dyDescent="0.2">
      <c r="D621" s="57"/>
      <c r="E621" s="57"/>
      <c r="F621" s="57"/>
    </row>
    <row r="622" spans="4:6" ht="12.75" customHeight="1" x14ac:dyDescent="0.2">
      <c r="D622" s="57"/>
      <c r="E622" s="57"/>
      <c r="F622" s="57"/>
    </row>
    <row r="623" spans="4:6" ht="12.75" customHeight="1" x14ac:dyDescent="0.2">
      <c r="D623" s="57"/>
      <c r="E623" s="57"/>
      <c r="F623" s="57"/>
    </row>
    <row r="624" spans="4:6" ht="12.75" customHeight="1" x14ac:dyDescent="0.2">
      <c r="D624" s="57"/>
      <c r="E624" s="57"/>
      <c r="F624" s="57"/>
    </row>
    <row r="625" spans="4:6" ht="12.75" customHeight="1" x14ac:dyDescent="0.2">
      <c r="D625" s="57"/>
      <c r="E625" s="57"/>
      <c r="F625" s="57"/>
    </row>
    <row r="626" spans="4:6" ht="12.75" customHeight="1" x14ac:dyDescent="0.2">
      <c r="D626" s="57"/>
      <c r="E626" s="57"/>
      <c r="F626" s="57"/>
    </row>
    <row r="627" spans="4:6" ht="12.75" customHeight="1" x14ac:dyDescent="0.2">
      <c r="D627" s="57"/>
      <c r="E627" s="57"/>
      <c r="F627" s="57"/>
    </row>
    <row r="628" spans="4:6" ht="12.75" customHeight="1" x14ac:dyDescent="0.2">
      <c r="D628" s="57"/>
      <c r="E628" s="57"/>
      <c r="F628" s="57"/>
    </row>
    <row r="629" spans="4:6" ht="12.75" customHeight="1" x14ac:dyDescent="0.2">
      <c r="D629" s="57"/>
      <c r="E629" s="57"/>
      <c r="F629" s="57"/>
    </row>
    <row r="630" spans="4:6" ht="12.75" customHeight="1" x14ac:dyDescent="0.2">
      <c r="D630" s="57"/>
      <c r="E630" s="57"/>
      <c r="F630" s="57"/>
    </row>
    <row r="631" spans="4:6" ht="12.75" customHeight="1" x14ac:dyDescent="0.2">
      <c r="D631" s="57"/>
      <c r="E631" s="57"/>
      <c r="F631" s="57"/>
    </row>
    <row r="632" spans="4:6" ht="12.75" customHeight="1" x14ac:dyDescent="0.2">
      <c r="D632" s="57"/>
      <c r="E632" s="57"/>
      <c r="F632" s="57"/>
    </row>
    <row r="633" spans="4:6" ht="12.75" customHeight="1" x14ac:dyDescent="0.2">
      <c r="D633" s="57"/>
      <c r="E633" s="57"/>
      <c r="F633" s="57"/>
    </row>
    <row r="634" spans="4:6" ht="12.75" customHeight="1" x14ac:dyDescent="0.2">
      <c r="D634" s="57"/>
      <c r="E634" s="57"/>
      <c r="F634" s="57"/>
    </row>
    <row r="635" spans="4:6" ht="12.75" customHeight="1" x14ac:dyDescent="0.2">
      <c r="D635" s="57"/>
      <c r="E635" s="57"/>
      <c r="F635" s="57"/>
    </row>
    <row r="636" spans="4:6" ht="12.75" customHeight="1" x14ac:dyDescent="0.2">
      <c r="D636" s="57"/>
      <c r="E636" s="57"/>
      <c r="F636" s="57"/>
    </row>
    <row r="637" spans="4:6" ht="12.75" customHeight="1" x14ac:dyDescent="0.2">
      <c r="D637" s="57"/>
      <c r="E637" s="57"/>
      <c r="F637" s="57"/>
    </row>
    <row r="638" spans="4:6" ht="12.75" customHeight="1" x14ac:dyDescent="0.2">
      <c r="D638" s="57"/>
      <c r="E638" s="57"/>
      <c r="F638" s="57"/>
    </row>
    <row r="639" spans="4:6" ht="12.75" customHeight="1" x14ac:dyDescent="0.2">
      <c r="D639" s="57"/>
      <c r="E639" s="57"/>
      <c r="F639" s="57"/>
    </row>
    <row r="640" spans="4:6" ht="12.75" customHeight="1" x14ac:dyDescent="0.2">
      <c r="D640" s="57"/>
      <c r="E640" s="57"/>
      <c r="F640" s="57"/>
    </row>
    <row r="641" spans="4:6" ht="12.75" customHeight="1" x14ac:dyDescent="0.2">
      <c r="D641" s="57"/>
      <c r="E641" s="57"/>
      <c r="F641" s="57"/>
    </row>
    <row r="642" spans="4:6" ht="12.75" customHeight="1" x14ac:dyDescent="0.2">
      <c r="D642" s="57"/>
      <c r="E642" s="57"/>
      <c r="F642" s="57"/>
    </row>
    <row r="643" spans="4:6" ht="12.75" customHeight="1" x14ac:dyDescent="0.2">
      <c r="D643" s="57"/>
      <c r="E643" s="57"/>
      <c r="F643" s="57"/>
    </row>
    <row r="644" spans="4:6" ht="12.75" customHeight="1" x14ac:dyDescent="0.2">
      <c r="D644" s="57"/>
      <c r="E644" s="57"/>
      <c r="F644" s="57"/>
    </row>
    <row r="645" spans="4:6" ht="12.75" customHeight="1" x14ac:dyDescent="0.2">
      <c r="D645" s="57"/>
      <c r="E645" s="57"/>
      <c r="F645" s="57"/>
    </row>
    <row r="646" spans="4:6" ht="12.75" customHeight="1" x14ac:dyDescent="0.2">
      <c r="D646" s="57"/>
      <c r="E646" s="57"/>
      <c r="F646" s="57"/>
    </row>
    <row r="647" spans="4:6" ht="12.75" customHeight="1" x14ac:dyDescent="0.2">
      <c r="D647" s="57"/>
      <c r="E647" s="57"/>
      <c r="F647" s="57"/>
    </row>
    <row r="648" spans="4:6" ht="12.75" customHeight="1" x14ac:dyDescent="0.2">
      <c r="D648" s="57"/>
      <c r="E648" s="57"/>
      <c r="F648" s="57"/>
    </row>
    <row r="649" spans="4:6" ht="12.75" customHeight="1" x14ac:dyDescent="0.2">
      <c r="D649" s="57"/>
      <c r="E649" s="57"/>
      <c r="F649" s="57"/>
    </row>
    <row r="650" spans="4:6" ht="12.75" customHeight="1" x14ac:dyDescent="0.2">
      <c r="D650" s="57"/>
      <c r="E650" s="57"/>
      <c r="F650" s="57"/>
    </row>
    <row r="651" spans="4:6" ht="12.75" customHeight="1" x14ac:dyDescent="0.2">
      <c r="D651" s="57"/>
      <c r="E651" s="57"/>
      <c r="F651" s="57"/>
    </row>
    <row r="652" spans="4:6" ht="12.75" customHeight="1" x14ac:dyDescent="0.2">
      <c r="D652" s="57"/>
      <c r="E652" s="57"/>
      <c r="F652" s="57"/>
    </row>
    <row r="653" spans="4:6" ht="12.75" customHeight="1" x14ac:dyDescent="0.2">
      <c r="D653" s="57"/>
      <c r="E653" s="57"/>
      <c r="F653" s="57"/>
    </row>
    <row r="654" spans="4:6" ht="12.75" customHeight="1" x14ac:dyDescent="0.2">
      <c r="D654" s="57"/>
      <c r="E654" s="57"/>
      <c r="F654" s="57"/>
    </row>
    <row r="655" spans="4:6" ht="12.75" customHeight="1" x14ac:dyDescent="0.2">
      <c r="D655" s="57"/>
      <c r="E655" s="57"/>
      <c r="F655" s="57"/>
    </row>
    <row r="656" spans="4:6" ht="12.75" customHeight="1" x14ac:dyDescent="0.2">
      <c r="D656" s="57"/>
      <c r="E656" s="57"/>
      <c r="F656" s="57"/>
    </row>
    <row r="657" spans="4:6" ht="12.75" customHeight="1" x14ac:dyDescent="0.2">
      <c r="D657" s="57"/>
      <c r="E657" s="57"/>
      <c r="F657" s="57"/>
    </row>
    <row r="658" spans="4:6" ht="12.75" customHeight="1" x14ac:dyDescent="0.2">
      <c r="D658" s="57"/>
      <c r="E658" s="57"/>
      <c r="F658" s="57"/>
    </row>
    <row r="659" spans="4:6" ht="12.75" customHeight="1" x14ac:dyDescent="0.2">
      <c r="D659" s="57"/>
      <c r="E659" s="57"/>
      <c r="F659" s="57"/>
    </row>
    <row r="660" spans="4:6" ht="12.75" customHeight="1" x14ac:dyDescent="0.2">
      <c r="D660" s="57"/>
      <c r="E660" s="57"/>
      <c r="F660" s="57"/>
    </row>
    <row r="661" spans="4:6" ht="12.75" customHeight="1" x14ac:dyDescent="0.2">
      <c r="D661" s="57"/>
      <c r="E661" s="57"/>
      <c r="F661" s="57"/>
    </row>
    <row r="662" spans="4:6" ht="12.75" customHeight="1" x14ac:dyDescent="0.2">
      <c r="D662" s="57"/>
      <c r="E662" s="57"/>
      <c r="F662" s="57"/>
    </row>
    <row r="663" spans="4:6" ht="12.75" customHeight="1" x14ac:dyDescent="0.2">
      <c r="D663" s="57"/>
      <c r="E663" s="57"/>
      <c r="F663" s="57"/>
    </row>
    <row r="664" spans="4:6" ht="12.75" customHeight="1" x14ac:dyDescent="0.2">
      <c r="D664" s="57"/>
      <c r="E664" s="57"/>
      <c r="F664" s="57"/>
    </row>
    <row r="665" spans="4:6" ht="12.75" customHeight="1" x14ac:dyDescent="0.2">
      <c r="D665" s="57"/>
      <c r="E665" s="57"/>
      <c r="F665" s="57"/>
    </row>
    <row r="666" spans="4:6" ht="12.75" customHeight="1" x14ac:dyDescent="0.2">
      <c r="D666" s="57"/>
      <c r="E666" s="57"/>
      <c r="F666" s="57"/>
    </row>
    <row r="667" spans="4:6" ht="12.75" customHeight="1" x14ac:dyDescent="0.2">
      <c r="D667" s="57"/>
      <c r="E667" s="57"/>
      <c r="F667" s="57"/>
    </row>
    <row r="668" spans="4:6" ht="12.75" customHeight="1" x14ac:dyDescent="0.2">
      <c r="D668" s="57"/>
      <c r="E668" s="57"/>
      <c r="F668" s="57"/>
    </row>
    <row r="669" spans="4:6" ht="12.75" customHeight="1" x14ac:dyDescent="0.2">
      <c r="D669" s="57"/>
      <c r="E669" s="57"/>
      <c r="F669" s="57"/>
    </row>
    <row r="670" spans="4:6" ht="12.75" customHeight="1" x14ac:dyDescent="0.2">
      <c r="D670" s="57"/>
      <c r="E670" s="57"/>
      <c r="F670" s="57"/>
    </row>
    <row r="671" spans="4:6" ht="12.75" customHeight="1" x14ac:dyDescent="0.2">
      <c r="D671" s="57"/>
      <c r="E671" s="57"/>
      <c r="F671" s="57"/>
    </row>
    <row r="672" spans="4:6" ht="12.75" customHeight="1" x14ac:dyDescent="0.2">
      <c r="D672" s="57"/>
      <c r="E672" s="57"/>
      <c r="F672" s="57"/>
    </row>
    <row r="673" spans="4:6" ht="12.75" customHeight="1" x14ac:dyDescent="0.2">
      <c r="D673" s="57"/>
      <c r="E673" s="57"/>
      <c r="F673" s="57"/>
    </row>
    <row r="674" spans="4:6" ht="12.75" customHeight="1" x14ac:dyDescent="0.2">
      <c r="D674" s="57"/>
      <c r="E674" s="57"/>
      <c r="F674" s="57"/>
    </row>
    <row r="675" spans="4:6" ht="12.75" customHeight="1" x14ac:dyDescent="0.2">
      <c r="D675" s="57"/>
      <c r="E675" s="57"/>
      <c r="F675" s="57"/>
    </row>
    <row r="676" spans="4:6" ht="12.75" customHeight="1" x14ac:dyDescent="0.2">
      <c r="D676" s="57"/>
      <c r="E676" s="57"/>
      <c r="F676" s="57"/>
    </row>
    <row r="677" spans="4:6" ht="12.75" customHeight="1" x14ac:dyDescent="0.2">
      <c r="D677" s="57"/>
      <c r="E677" s="57"/>
      <c r="F677" s="57"/>
    </row>
    <row r="678" spans="4:6" ht="12.75" customHeight="1" x14ac:dyDescent="0.2">
      <c r="D678" s="57"/>
      <c r="E678" s="57"/>
      <c r="F678" s="57"/>
    </row>
    <row r="679" spans="4:6" ht="12.75" customHeight="1" x14ac:dyDescent="0.2">
      <c r="D679" s="57"/>
      <c r="E679" s="57"/>
      <c r="F679" s="57"/>
    </row>
    <row r="680" spans="4:6" ht="12.75" customHeight="1" x14ac:dyDescent="0.2">
      <c r="D680" s="57"/>
      <c r="E680" s="57"/>
      <c r="F680" s="57"/>
    </row>
    <row r="681" spans="4:6" ht="12.75" customHeight="1" x14ac:dyDescent="0.2">
      <c r="D681" s="57"/>
      <c r="E681" s="57"/>
      <c r="F681" s="57"/>
    </row>
    <row r="682" spans="4:6" ht="12.75" customHeight="1" x14ac:dyDescent="0.2">
      <c r="D682" s="57"/>
      <c r="E682" s="57"/>
      <c r="F682" s="57"/>
    </row>
    <row r="683" spans="4:6" ht="12.75" customHeight="1" x14ac:dyDescent="0.2">
      <c r="D683" s="57"/>
      <c r="E683" s="57"/>
      <c r="F683" s="57"/>
    </row>
    <row r="684" spans="4:6" ht="12.75" customHeight="1" x14ac:dyDescent="0.2">
      <c r="D684" s="57"/>
      <c r="E684" s="57"/>
      <c r="F684" s="57"/>
    </row>
    <row r="685" spans="4:6" ht="12.75" customHeight="1" x14ac:dyDescent="0.2">
      <c r="D685" s="57"/>
      <c r="E685" s="57"/>
      <c r="F685" s="57"/>
    </row>
    <row r="686" spans="4:6" ht="12.75" customHeight="1" x14ac:dyDescent="0.2">
      <c r="D686" s="57"/>
      <c r="E686" s="57"/>
      <c r="F686" s="57"/>
    </row>
    <row r="687" spans="4:6" ht="12.75" customHeight="1" x14ac:dyDescent="0.2">
      <c r="D687" s="57"/>
      <c r="E687" s="57"/>
      <c r="F687" s="57"/>
    </row>
    <row r="688" spans="4:6" ht="12.75" customHeight="1" x14ac:dyDescent="0.2">
      <c r="D688" s="57"/>
      <c r="E688" s="57"/>
      <c r="F688" s="57"/>
    </row>
    <row r="689" spans="4:6" ht="12.75" customHeight="1" x14ac:dyDescent="0.2">
      <c r="D689" s="57"/>
      <c r="E689" s="57"/>
      <c r="F689" s="57"/>
    </row>
    <row r="690" spans="4:6" ht="12.75" customHeight="1" x14ac:dyDescent="0.2">
      <c r="D690" s="57"/>
      <c r="E690" s="57"/>
      <c r="F690" s="57"/>
    </row>
    <row r="691" spans="4:6" ht="12.75" customHeight="1" x14ac:dyDescent="0.2">
      <c r="D691" s="57"/>
      <c r="E691" s="57"/>
      <c r="F691" s="57"/>
    </row>
    <row r="692" spans="4:6" ht="12.75" customHeight="1" x14ac:dyDescent="0.2">
      <c r="D692" s="57"/>
      <c r="E692" s="57"/>
      <c r="F692" s="57"/>
    </row>
    <row r="693" spans="4:6" ht="12.75" customHeight="1" x14ac:dyDescent="0.2">
      <c r="D693" s="57"/>
      <c r="E693" s="57"/>
      <c r="F693" s="57"/>
    </row>
    <row r="694" spans="4:6" ht="12.75" customHeight="1" x14ac:dyDescent="0.2">
      <c r="D694" s="57"/>
      <c r="E694" s="57"/>
      <c r="F694" s="57"/>
    </row>
    <row r="695" spans="4:6" ht="12.75" customHeight="1" x14ac:dyDescent="0.2">
      <c r="D695" s="57"/>
      <c r="E695" s="57"/>
      <c r="F695" s="57"/>
    </row>
    <row r="696" spans="4:6" ht="12.75" customHeight="1" x14ac:dyDescent="0.2">
      <c r="D696" s="57"/>
      <c r="E696" s="57"/>
      <c r="F696" s="57"/>
    </row>
    <row r="697" spans="4:6" ht="12.75" customHeight="1" x14ac:dyDescent="0.2">
      <c r="D697" s="57"/>
      <c r="E697" s="57"/>
      <c r="F697" s="57"/>
    </row>
    <row r="698" spans="4:6" ht="12.75" customHeight="1" x14ac:dyDescent="0.2">
      <c r="D698" s="57"/>
      <c r="E698" s="57"/>
      <c r="F698" s="57"/>
    </row>
    <row r="699" spans="4:6" ht="12.75" customHeight="1" x14ac:dyDescent="0.2">
      <c r="D699" s="57"/>
      <c r="E699" s="57"/>
      <c r="F699" s="57"/>
    </row>
    <row r="700" spans="4:6" ht="12.75" customHeight="1" x14ac:dyDescent="0.2">
      <c r="D700" s="57"/>
      <c r="E700" s="57"/>
      <c r="F700" s="57"/>
    </row>
    <row r="701" spans="4:6" ht="12.75" customHeight="1" x14ac:dyDescent="0.2">
      <c r="D701" s="57"/>
      <c r="E701" s="57"/>
      <c r="F701" s="57"/>
    </row>
    <row r="702" spans="4:6" ht="12.75" customHeight="1" x14ac:dyDescent="0.2">
      <c r="D702" s="57"/>
      <c r="E702" s="57"/>
      <c r="F702" s="57"/>
    </row>
    <row r="703" spans="4:6" ht="12.75" customHeight="1" x14ac:dyDescent="0.2">
      <c r="D703" s="57"/>
      <c r="E703" s="57"/>
      <c r="F703" s="57"/>
    </row>
    <row r="704" spans="4:6" ht="12.75" customHeight="1" x14ac:dyDescent="0.2">
      <c r="D704" s="57"/>
      <c r="E704" s="57"/>
      <c r="F704" s="57"/>
    </row>
    <row r="705" spans="4:6" ht="12.75" customHeight="1" x14ac:dyDescent="0.2">
      <c r="D705" s="57"/>
      <c r="E705" s="57"/>
      <c r="F705" s="57"/>
    </row>
    <row r="706" spans="4:6" ht="12.75" customHeight="1" x14ac:dyDescent="0.2">
      <c r="D706" s="57"/>
      <c r="E706" s="57"/>
      <c r="F706" s="57"/>
    </row>
    <row r="707" spans="4:6" ht="12.75" customHeight="1" x14ac:dyDescent="0.2">
      <c r="D707" s="57"/>
      <c r="E707" s="57"/>
      <c r="F707" s="57"/>
    </row>
    <row r="708" spans="4:6" ht="12.75" customHeight="1" x14ac:dyDescent="0.2">
      <c r="D708" s="57"/>
      <c r="E708" s="57"/>
      <c r="F708" s="57"/>
    </row>
    <row r="709" spans="4:6" ht="12.75" customHeight="1" x14ac:dyDescent="0.2">
      <c r="D709" s="57"/>
      <c r="E709" s="57"/>
      <c r="F709" s="57"/>
    </row>
    <row r="710" spans="4:6" ht="12.75" customHeight="1" x14ac:dyDescent="0.2">
      <c r="D710" s="57"/>
      <c r="E710" s="57"/>
      <c r="F710" s="57"/>
    </row>
    <row r="711" spans="4:6" ht="12.75" customHeight="1" x14ac:dyDescent="0.2">
      <c r="D711" s="57"/>
      <c r="E711" s="57"/>
      <c r="F711" s="57"/>
    </row>
    <row r="712" spans="4:6" ht="12.75" customHeight="1" x14ac:dyDescent="0.2">
      <c r="D712" s="57"/>
      <c r="E712" s="57"/>
      <c r="F712" s="57"/>
    </row>
    <row r="713" spans="4:6" ht="12.75" customHeight="1" x14ac:dyDescent="0.2">
      <c r="D713" s="57"/>
      <c r="E713" s="57"/>
      <c r="F713" s="57"/>
    </row>
    <row r="714" spans="4:6" ht="12.75" customHeight="1" x14ac:dyDescent="0.2">
      <c r="D714" s="57"/>
      <c r="E714" s="57"/>
      <c r="F714" s="57"/>
    </row>
    <row r="715" spans="4:6" ht="12.75" customHeight="1" x14ac:dyDescent="0.2">
      <c r="D715" s="57"/>
      <c r="E715" s="57"/>
      <c r="F715" s="57"/>
    </row>
    <row r="716" spans="4:6" ht="12.75" customHeight="1" x14ac:dyDescent="0.2">
      <c r="D716" s="57"/>
      <c r="E716" s="57"/>
      <c r="F716" s="57"/>
    </row>
    <row r="717" spans="4:6" ht="12.75" customHeight="1" x14ac:dyDescent="0.2">
      <c r="D717" s="57"/>
      <c r="E717" s="57"/>
      <c r="F717" s="57"/>
    </row>
    <row r="718" spans="4:6" ht="12.75" customHeight="1" x14ac:dyDescent="0.2">
      <c r="D718" s="57"/>
      <c r="E718" s="57"/>
      <c r="F718" s="57"/>
    </row>
    <row r="719" spans="4:6" ht="12.75" customHeight="1" x14ac:dyDescent="0.2">
      <c r="D719" s="57"/>
      <c r="E719" s="57"/>
      <c r="F719" s="57"/>
    </row>
    <row r="720" spans="4:6" ht="12.75" customHeight="1" x14ac:dyDescent="0.2">
      <c r="D720" s="57"/>
      <c r="E720" s="57"/>
      <c r="F720" s="57"/>
    </row>
    <row r="721" spans="4:6" ht="12.75" customHeight="1" x14ac:dyDescent="0.2">
      <c r="D721" s="57"/>
      <c r="E721" s="57"/>
      <c r="F721" s="57"/>
    </row>
    <row r="722" spans="4:6" ht="12.75" customHeight="1" x14ac:dyDescent="0.2">
      <c r="D722" s="57"/>
      <c r="E722" s="57"/>
      <c r="F722" s="57"/>
    </row>
    <row r="723" spans="4:6" ht="12.75" customHeight="1" x14ac:dyDescent="0.2">
      <c r="D723" s="57"/>
      <c r="E723" s="57"/>
      <c r="F723" s="57"/>
    </row>
    <row r="724" spans="4:6" ht="12.75" customHeight="1" x14ac:dyDescent="0.2">
      <c r="D724" s="57"/>
      <c r="E724" s="57"/>
      <c r="F724" s="57"/>
    </row>
    <row r="725" spans="4:6" ht="12.75" customHeight="1" x14ac:dyDescent="0.2">
      <c r="D725" s="57"/>
      <c r="E725" s="57"/>
      <c r="F725" s="57"/>
    </row>
    <row r="726" spans="4:6" ht="12.75" customHeight="1" x14ac:dyDescent="0.2">
      <c r="D726" s="57"/>
      <c r="E726" s="57"/>
      <c r="F726" s="57"/>
    </row>
    <row r="727" spans="4:6" ht="12.75" customHeight="1" x14ac:dyDescent="0.2">
      <c r="D727" s="57"/>
      <c r="E727" s="57"/>
      <c r="F727" s="57"/>
    </row>
    <row r="728" spans="4:6" ht="12.75" customHeight="1" x14ac:dyDescent="0.2">
      <c r="D728" s="57"/>
      <c r="E728" s="57"/>
      <c r="F728" s="57"/>
    </row>
    <row r="729" spans="4:6" ht="12.75" customHeight="1" x14ac:dyDescent="0.2">
      <c r="D729" s="57"/>
      <c r="E729" s="57"/>
      <c r="F729" s="57"/>
    </row>
    <row r="730" spans="4:6" ht="12.75" customHeight="1" x14ac:dyDescent="0.2">
      <c r="D730" s="57"/>
      <c r="E730" s="57"/>
      <c r="F730" s="57"/>
    </row>
    <row r="731" spans="4:6" ht="12.75" customHeight="1" x14ac:dyDescent="0.2">
      <c r="D731" s="57"/>
      <c r="E731" s="57"/>
      <c r="F731" s="57"/>
    </row>
    <row r="732" spans="4:6" ht="12.75" customHeight="1" x14ac:dyDescent="0.2">
      <c r="D732" s="57"/>
      <c r="E732" s="57"/>
      <c r="F732" s="57"/>
    </row>
    <row r="733" spans="4:6" ht="12.75" customHeight="1" x14ac:dyDescent="0.2">
      <c r="D733" s="57"/>
      <c r="E733" s="57"/>
      <c r="F733" s="57"/>
    </row>
    <row r="734" spans="4:6" ht="12.75" customHeight="1" x14ac:dyDescent="0.2">
      <c r="D734" s="57"/>
      <c r="E734" s="57"/>
      <c r="F734" s="57"/>
    </row>
    <row r="735" spans="4:6" ht="12.75" customHeight="1" x14ac:dyDescent="0.2">
      <c r="D735" s="57"/>
      <c r="E735" s="57"/>
      <c r="F735" s="57"/>
    </row>
    <row r="736" spans="4:6" ht="12.75" customHeight="1" x14ac:dyDescent="0.2">
      <c r="D736" s="57"/>
      <c r="E736" s="57"/>
      <c r="F736" s="57"/>
    </row>
    <row r="737" spans="4:6" ht="12.75" customHeight="1" x14ac:dyDescent="0.2">
      <c r="D737" s="57"/>
      <c r="E737" s="57"/>
      <c r="F737" s="57"/>
    </row>
    <row r="738" spans="4:6" ht="12.75" customHeight="1" x14ac:dyDescent="0.2">
      <c r="D738" s="57"/>
      <c r="E738" s="57"/>
      <c r="F738" s="57"/>
    </row>
    <row r="739" spans="4:6" ht="12.75" customHeight="1" x14ac:dyDescent="0.2">
      <c r="D739" s="57"/>
      <c r="E739" s="57"/>
      <c r="F739" s="57"/>
    </row>
    <row r="740" spans="4:6" ht="12.75" customHeight="1" x14ac:dyDescent="0.2">
      <c r="D740" s="57"/>
      <c r="E740" s="57"/>
      <c r="F740" s="57"/>
    </row>
    <row r="741" spans="4:6" ht="12.75" customHeight="1" x14ac:dyDescent="0.2">
      <c r="D741" s="57"/>
      <c r="E741" s="57"/>
      <c r="F741" s="57"/>
    </row>
    <row r="742" spans="4:6" ht="12.75" customHeight="1" x14ac:dyDescent="0.2">
      <c r="D742" s="57"/>
      <c r="E742" s="57"/>
      <c r="F742" s="57"/>
    </row>
    <row r="743" spans="4:6" ht="12.75" customHeight="1" x14ac:dyDescent="0.2">
      <c r="D743" s="57"/>
      <c r="E743" s="57"/>
      <c r="F743" s="57"/>
    </row>
    <row r="744" spans="4:6" ht="12.75" customHeight="1" x14ac:dyDescent="0.2">
      <c r="D744" s="57"/>
      <c r="E744" s="57"/>
      <c r="F744" s="57"/>
    </row>
    <row r="745" spans="4:6" ht="12.75" customHeight="1" x14ac:dyDescent="0.2">
      <c r="D745" s="57"/>
      <c r="E745" s="57"/>
      <c r="F745" s="57"/>
    </row>
    <row r="746" spans="4:6" ht="12.75" customHeight="1" x14ac:dyDescent="0.2">
      <c r="D746" s="57"/>
      <c r="E746" s="57"/>
      <c r="F746" s="57"/>
    </row>
    <row r="747" spans="4:6" ht="12.75" customHeight="1" x14ac:dyDescent="0.2">
      <c r="D747" s="57"/>
      <c r="E747" s="57"/>
      <c r="F747" s="57"/>
    </row>
    <row r="748" spans="4:6" ht="12.75" customHeight="1" x14ac:dyDescent="0.2">
      <c r="D748" s="57"/>
      <c r="E748" s="57"/>
      <c r="F748" s="57"/>
    </row>
    <row r="749" spans="4:6" ht="12.75" customHeight="1" x14ac:dyDescent="0.2">
      <c r="D749" s="57"/>
      <c r="E749" s="57"/>
      <c r="F749" s="57"/>
    </row>
    <row r="750" spans="4:6" ht="12.75" customHeight="1" x14ac:dyDescent="0.2">
      <c r="D750" s="57"/>
      <c r="E750" s="57"/>
      <c r="F750" s="57"/>
    </row>
    <row r="751" spans="4:6" ht="12.75" customHeight="1" x14ac:dyDescent="0.2">
      <c r="D751" s="57"/>
      <c r="E751" s="57"/>
      <c r="F751" s="57"/>
    </row>
    <row r="752" spans="4:6" ht="12.75" customHeight="1" x14ac:dyDescent="0.2">
      <c r="D752" s="57"/>
      <c r="E752" s="57"/>
      <c r="F752" s="57"/>
    </row>
    <row r="753" spans="4:6" ht="12.75" customHeight="1" x14ac:dyDescent="0.2">
      <c r="D753" s="57"/>
      <c r="E753" s="57"/>
      <c r="F753" s="57"/>
    </row>
    <row r="754" spans="4:6" ht="12.75" customHeight="1" x14ac:dyDescent="0.2">
      <c r="D754" s="57"/>
      <c r="E754" s="57"/>
      <c r="F754" s="57"/>
    </row>
    <row r="755" spans="4:6" ht="12.75" customHeight="1" x14ac:dyDescent="0.2">
      <c r="D755" s="57"/>
      <c r="E755" s="57"/>
      <c r="F755" s="57"/>
    </row>
    <row r="756" spans="4:6" ht="12.75" customHeight="1" x14ac:dyDescent="0.2">
      <c r="D756" s="57"/>
      <c r="E756" s="57"/>
      <c r="F756" s="57"/>
    </row>
    <row r="757" spans="4:6" ht="12.75" customHeight="1" x14ac:dyDescent="0.2">
      <c r="D757" s="57"/>
      <c r="E757" s="57"/>
      <c r="F757" s="57"/>
    </row>
    <row r="758" spans="4:6" ht="12.75" customHeight="1" x14ac:dyDescent="0.2">
      <c r="D758" s="57"/>
      <c r="E758" s="57"/>
      <c r="F758" s="57"/>
    </row>
    <row r="759" spans="4:6" ht="12.75" customHeight="1" x14ac:dyDescent="0.2">
      <c r="D759" s="57"/>
      <c r="E759" s="57"/>
      <c r="F759" s="57"/>
    </row>
    <row r="760" spans="4:6" ht="12.75" customHeight="1" x14ac:dyDescent="0.2">
      <c r="D760" s="57"/>
      <c r="E760" s="57"/>
      <c r="F760" s="57"/>
    </row>
    <row r="761" spans="4:6" ht="12.75" customHeight="1" x14ac:dyDescent="0.2">
      <c r="D761" s="57"/>
      <c r="E761" s="57"/>
      <c r="F761" s="57"/>
    </row>
    <row r="762" spans="4:6" ht="12.75" customHeight="1" x14ac:dyDescent="0.2">
      <c r="D762" s="57"/>
      <c r="E762" s="57"/>
      <c r="F762" s="57"/>
    </row>
    <row r="763" spans="4:6" ht="12.75" customHeight="1" x14ac:dyDescent="0.2">
      <c r="D763" s="57"/>
      <c r="E763" s="57"/>
      <c r="F763" s="57"/>
    </row>
    <row r="764" spans="4:6" ht="12.75" customHeight="1" x14ac:dyDescent="0.2">
      <c r="D764" s="57"/>
      <c r="E764" s="57"/>
      <c r="F764" s="57"/>
    </row>
    <row r="765" spans="4:6" ht="12.75" customHeight="1" x14ac:dyDescent="0.2">
      <c r="D765" s="57"/>
      <c r="E765" s="57"/>
      <c r="F765" s="57"/>
    </row>
    <row r="766" spans="4:6" ht="12.75" customHeight="1" x14ac:dyDescent="0.2">
      <c r="D766" s="57"/>
      <c r="E766" s="57"/>
      <c r="F766" s="57"/>
    </row>
    <row r="767" spans="4:6" ht="12.75" customHeight="1" x14ac:dyDescent="0.2">
      <c r="D767" s="57"/>
      <c r="E767" s="57"/>
      <c r="F767" s="57"/>
    </row>
    <row r="768" spans="4:6" ht="12.75" customHeight="1" x14ac:dyDescent="0.2">
      <c r="D768" s="57"/>
      <c r="E768" s="57"/>
      <c r="F768" s="57"/>
    </row>
    <row r="769" spans="4:6" ht="12.75" customHeight="1" x14ac:dyDescent="0.2">
      <c r="D769" s="57"/>
      <c r="E769" s="57"/>
      <c r="F769" s="57"/>
    </row>
    <row r="770" spans="4:6" ht="12.75" customHeight="1" x14ac:dyDescent="0.2">
      <c r="D770" s="57"/>
      <c r="E770" s="57"/>
      <c r="F770" s="57"/>
    </row>
    <row r="771" spans="4:6" ht="12.75" customHeight="1" x14ac:dyDescent="0.2">
      <c r="D771" s="57"/>
      <c r="E771" s="57"/>
      <c r="F771" s="57"/>
    </row>
    <row r="772" spans="4:6" ht="12.75" customHeight="1" x14ac:dyDescent="0.2">
      <c r="D772" s="57"/>
      <c r="E772" s="57"/>
      <c r="F772" s="57"/>
    </row>
    <row r="773" spans="4:6" ht="12.75" customHeight="1" x14ac:dyDescent="0.2">
      <c r="D773" s="57"/>
      <c r="E773" s="57"/>
      <c r="F773" s="57"/>
    </row>
    <row r="774" spans="4:6" ht="12.75" customHeight="1" x14ac:dyDescent="0.2">
      <c r="D774" s="57"/>
      <c r="E774" s="57"/>
      <c r="F774" s="57"/>
    </row>
    <row r="775" spans="4:6" ht="12.75" customHeight="1" x14ac:dyDescent="0.2">
      <c r="D775" s="57"/>
      <c r="E775" s="57"/>
      <c r="F775" s="57"/>
    </row>
    <row r="776" spans="4:6" ht="12.75" customHeight="1" x14ac:dyDescent="0.2">
      <c r="D776" s="57"/>
      <c r="E776" s="57"/>
      <c r="F776" s="57"/>
    </row>
    <row r="777" spans="4:6" ht="12.75" customHeight="1" x14ac:dyDescent="0.2">
      <c r="D777" s="57"/>
      <c r="E777" s="57"/>
      <c r="F777" s="57"/>
    </row>
    <row r="778" spans="4:6" ht="12.75" customHeight="1" x14ac:dyDescent="0.2">
      <c r="D778" s="57"/>
      <c r="E778" s="57"/>
      <c r="F778" s="57"/>
    </row>
    <row r="779" spans="4:6" ht="12.75" customHeight="1" x14ac:dyDescent="0.2">
      <c r="D779" s="57"/>
      <c r="E779" s="57"/>
      <c r="F779" s="57"/>
    </row>
    <row r="780" spans="4:6" ht="12.75" customHeight="1" x14ac:dyDescent="0.2">
      <c r="D780" s="57"/>
      <c r="E780" s="57"/>
      <c r="F780" s="57"/>
    </row>
    <row r="781" spans="4:6" ht="12.75" customHeight="1" x14ac:dyDescent="0.2">
      <c r="D781" s="57"/>
      <c r="E781" s="57"/>
      <c r="F781" s="57"/>
    </row>
    <row r="782" spans="4:6" ht="12.75" customHeight="1" x14ac:dyDescent="0.2">
      <c r="D782" s="57"/>
      <c r="E782" s="57"/>
      <c r="F782" s="57"/>
    </row>
    <row r="783" spans="4:6" ht="12.75" customHeight="1" x14ac:dyDescent="0.2">
      <c r="D783" s="57"/>
      <c r="E783" s="57"/>
      <c r="F783" s="57"/>
    </row>
    <row r="784" spans="4:6" ht="12.75" customHeight="1" x14ac:dyDescent="0.2">
      <c r="D784" s="57"/>
      <c r="E784" s="57"/>
      <c r="F784" s="57"/>
    </row>
    <row r="785" spans="4:6" ht="12.75" customHeight="1" x14ac:dyDescent="0.2">
      <c r="D785" s="57"/>
      <c r="E785" s="57"/>
      <c r="F785" s="57"/>
    </row>
    <row r="786" spans="4:6" ht="12.75" customHeight="1" x14ac:dyDescent="0.2">
      <c r="D786" s="57"/>
      <c r="E786" s="57"/>
      <c r="F786" s="57"/>
    </row>
    <row r="787" spans="4:6" ht="12.75" customHeight="1" x14ac:dyDescent="0.2">
      <c r="D787" s="57"/>
      <c r="E787" s="57"/>
      <c r="F787" s="57"/>
    </row>
    <row r="788" spans="4:6" ht="12.75" customHeight="1" x14ac:dyDescent="0.2">
      <c r="D788" s="57"/>
      <c r="E788" s="57"/>
      <c r="F788" s="57"/>
    </row>
    <row r="789" spans="4:6" ht="12.75" customHeight="1" x14ac:dyDescent="0.2">
      <c r="D789" s="57"/>
      <c r="E789" s="57"/>
      <c r="F789" s="57"/>
    </row>
    <row r="790" spans="4:6" ht="12.75" customHeight="1" x14ac:dyDescent="0.2">
      <c r="D790" s="57"/>
      <c r="E790" s="57"/>
      <c r="F790" s="57"/>
    </row>
    <row r="791" spans="4:6" ht="12.75" customHeight="1" x14ac:dyDescent="0.2">
      <c r="D791" s="57"/>
      <c r="E791" s="57"/>
      <c r="F791" s="57"/>
    </row>
    <row r="792" spans="4:6" ht="12.75" customHeight="1" x14ac:dyDescent="0.2">
      <c r="D792" s="57"/>
      <c r="E792" s="57"/>
      <c r="F792" s="57"/>
    </row>
    <row r="793" spans="4:6" ht="12.75" customHeight="1" x14ac:dyDescent="0.2">
      <c r="D793" s="57"/>
      <c r="E793" s="57"/>
      <c r="F793" s="57"/>
    </row>
    <row r="794" spans="4:6" ht="12.75" customHeight="1" x14ac:dyDescent="0.2">
      <c r="D794" s="57"/>
      <c r="E794" s="57"/>
      <c r="F794" s="57"/>
    </row>
    <row r="795" spans="4:6" ht="12.75" customHeight="1" x14ac:dyDescent="0.2">
      <c r="D795" s="57"/>
      <c r="E795" s="57"/>
      <c r="F795" s="57"/>
    </row>
    <row r="796" spans="4:6" ht="12.75" customHeight="1" x14ac:dyDescent="0.2">
      <c r="D796" s="57"/>
      <c r="E796" s="57"/>
      <c r="F796" s="57"/>
    </row>
    <row r="797" spans="4:6" ht="12.75" customHeight="1" x14ac:dyDescent="0.2">
      <c r="D797" s="57"/>
      <c r="E797" s="57"/>
      <c r="F797" s="57"/>
    </row>
    <row r="798" spans="4:6" ht="12.75" customHeight="1" x14ac:dyDescent="0.2">
      <c r="D798" s="57"/>
      <c r="E798" s="57"/>
      <c r="F798" s="57"/>
    </row>
    <row r="799" spans="4:6" ht="12.75" customHeight="1" x14ac:dyDescent="0.2">
      <c r="D799" s="57"/>
      <c r="E799" s="57"/>
      <c r="F799" s="57"/>
    </row>
    <row r="800" spans="4:6" ht="12.75" customHeight="1" x14ac:dyDescent="0.2">
      <c r="D800" s="57"/>
      <c r="E800" s="57"/>
      <c r="F800" s="57"/>
    </row>
    <row r="801" spans="4:6" ht="12.75" customHeight="1" x14ac:dyDescent="0.2">
      <c r="D801" s="57"/>
      <c r="E801" s="57"/>
      <c r="F801" s="57"/>
    </row>
    <row r="802" spans="4:6" ht="12.75" customHeight="1" x14ac:dyDescent="0.2">
      <c r="D802" s="57"/>
      <c r="E802" s="57"/>
      <c r="F802" s="57"/>
    </row>
    <row r="803" spans="4:6" ht="12.75" customHeight="1" x14ac:dyDescent="0.2">
      <c r="D803" s="57"/>
      <c r="E803" s="57"/>
      <c r="F803" s="57"/>
    </row>
    <row r="804" spans="4:6" ht="12.75" customHeight="1" x14ac:dyDescent="0.2">
      <c r="D804" s="57"/>
      <c r="E804" s="57"/>
      <c r="F804" s="57"/>
    </row>
    <row r="805" spans="4:6" ht="12.75" customHeight="1" x14ac:dyDescent="0.2">
      <c r="D805" s="57"/>
      <c r="E805" s="57"/>
      <c r="F805" s="57"/>
    </row>
    <row r="806" spans="4:6" ht="12.75" customHeight="1" x14ac:dyDescent="0.2">
      <c r="D806" s="57"/>
      <c r="E806" s="57"/>
      <c r="F806" s="57"/>
    </row>
    <row r="807" spans="4:6" ht="12.75" customHeight="1" x14ac:dyDescent="0.2">
      <c r="D807" s="57"/>
      <c r="E807" s="57"/>
      <c r="F807" s="57"/>
    </row>
    <row r="808" spans="4:6" ht="12.75" customHeight="1" x14ac:dyDescent="0.2">
      <c r="D808" s="57"/>
      <c r="E808" s="57"/>
      <c r="F808" s="57"/>
    </row>
    <row r="809" spans="4:6" ht="12.75" customHeight="1" x14ac:dyDescent="0.2">
      <c r="D809" s="57"/>
      <c r="E809" s="57"/>
      <c r="F809" s="57"/>
    </row>
    <row r="810" spans="4:6" ht="12.75" customHeight="1" x14ac:dyDescent="0.2">
      <c r="D810" s="57"/>
      <c r="E810" s="57"/>
      <c r="F810" s="57"/>
    </row>
    <row r="811" spans="4:6" ht="12.75" customHeight="1" x14ac:dyDescent="0.2">
      <c r="D811" s="57"/>
      <c r="E811" s="57"/>
      <c r="F811" s="57"/>
    </row>
    <row r="812" spans="4:6" ht="12.75" customHeight="1" x14ac:dyDescent="0.2">
      <c r="D812" s="57"/>
      <c r="E812" s="57"/>
      <c r="F812" s="57"/>
    </row>
    <row r="813" spans="4:6" ht="12.75" customHeight="1" x14ac:dyDescent="0.2">
      <c r="D813" s="57"/>
      <c r="E813" s="57"/>
      <c r="F813" s="57"/>
    </row>
    <row r="814" spans="4:6" ht="12.75" customHeight="1" x14ac:dyDescent="0.2">
      <c r="D814" s="57"/>
      <c r="E814" s="57"/>
      <c r="F814" s="57"/>
    </row>
    <row r="815" spans="4:6" ht="12.75" customHeight="1" x14ac:dyDescent="0.2">
      <c r="D815" s="57"/>
      <c r="E815" s="57"/>
      <c r="F815" s="57"/>
    </row>
    <row r="816" spans="4:6" ht="12.75" customHeight="1" x14ac:dyDescent="0.2">
      <c r="D816" s="57"/>
      <c r="E816" s="57"/>
      <c r="F816" s="57"/>
    </row>
    <row r="817" spans="4:6" ht="12.75" customHeight="1" x14ac:dyDescent="0.2">
      <c r="D817" s="57"/>
      <c r="E817" s="57"/>
      <c r="F817" s="57"/>
    </row>
    <row r="818" spans="4:6" ht="12.75" customHeight="1" x14ac:dyDescent="0.2">
      <c r="D818" s="57"/>
      <c r="E818" s="57"/>
      <c r="F818" s="57"/>
    </row>
    <row r="819" spans="4:6" ht="12.75" customHeight="1" x14ac:dyDescent="0.2">
      <c r="D819" s="57"/>
      <c r="E819" s="57"/>
      <c r="F819" s="57"/>
    </row>
    <row r="820" spans="4:6" ht="12.75" customHeight="1" x14ac:dyDescent="0.2">
      <c r="D820" s="57"/>
      <c r="E820" s="57"/>
      <c r="F820" s="57"/>
    </row>
    <row r="821" spans="4:6" ht="12.75" customHeight="1" x14ac:dyDescent="0.2">
      <c r="D821" s="57"/>
      <c r="E821" s="57"/>
      <c r="F821" s="57"/>
    </row>
    <row r="822" spans="4:6" ht="12.75" customHeight="1" x14ac:dyDescent="0.2">
      <c r="D822" s="57"/>
      <c r="E822" s="57"/>
      <c r="F822" s="57"/>
    </row>
    <row r="823" spans="4:6" ht="12.75" customHeight="1" x14ac:dyDescent="0.2">
      <c r="D823" s="57"/>
      <c r="E823" s="57"/>
      <c r="F823" s="57"/>
    </row>
    <row r="824" spans="4:6" ht="12.75" customHeight="1" x14ac:dyDescent="0.2">
      <c r="D824" s="57"/>
      <c r="E824" s="57"/>
      <c r="F824" s="57"/>
    </row>
    <row r="825" spans="4:6" ht="12.75" customHeight="1" x14ac:dyDescent="0.2">
      <c r="D825" s="57"/>
      <c r="E825" s="57"/>
      <c r="F825" s="57"/>
    </row>
    <row r="826" spans="4:6" ht="12.75" customHeight="1" x14ac:dyDescent="0.2">
      <c r="D826" s="57"/>
      <c r="E826" s="57"/>
      <c r="F826" s="57"/>
    </row>
    <row r="827" spans="4:6" ht="12.75" customHeight="1" x14ac:dyDescent="0.2">
      <c r="D827" s="57"/>
      <c r="E827" s="57"/>
      <c r="F827" s="57"/>
    </row>
    <row r="828" spans="4:6" ht="12.75" customHeight="1" x14ac:dyDescent="0.2">
      <c r="D828" s="57"/>
      <c r="E828" s="57"/>
      <c r="F828" s="57"/>
    </row>
    <row r="829" spans="4:6" ht="12.75" customHeight="1" x14ac:dyDescent="0.2">
      <c r="D829" s="57"/>
      <c r="E829" s="57"/>
      <c r="F829" s="57"/>
    </row>
    <row r="830" spans="4:6" ht="12.75" customHeight="1" x14ac:dyDescent="0.2">
      <c r="D830" s="57"/>
      <c r="E830" s="57"/>
      <c r="F830" s="57"/>
    </row>
    <row r="831" spans="4:6" ht="12.75" customHeight="1" x14ac:dyDescent="0.2">
      <c r="D831" s="57"/>
      <c r="E831" s="57"/>
      <c r="F831" s="57"/>
    </row>
    <row r="832" spans="4:6" ht="12.75" customHeight="1" x14ac:dyDescent="0.2">
      <c r="D832" s="57"/>
      <c r="E832" s="57"/>
      <c r="F832" s="57"/>
    </row>
    <row r="833" spans="4:6" ht="12.75" customHeight="1" x14ac:dyDescent="0.2">
      <c r="D833" s="57"/>
      <c r="E833" s="57"/>
      <c r="F833" s="57"/>
    </row>
    <row r="834" spans="4:6" ht="12.75" customHeight="1" x14ac:dyDescent="0.2">
      <c r="D834" s="57"/>
      <c r="E834" s="57"/>
      <c r="F834" s="57"/>
    </row>
    <row r="835" spans="4:6" ht="12.75" customHeight="1" x14ac:dyDescent="0.2">
      <c r="D835" s="57"/>
      <c r="E835" s="57"/>
      <c r="F835" s="57"/>
    </row>
    <row r="836" spans="4:6" ht="12.75" customHeight="1" x14ac:dyDescent="0.2">
      <c r="D836" s="57"/>
      <c r="E836" s="57"/>
      <c r="F836" s="57"/>
    </row>
    <row r="837" spans="4:6" ht="12.75" customHeight="1" x14ac:dyDescent="0.2">
      <c r="D837" s="57"/>
      <c r="E837" s="57"/>
      <c r="F837" s="57"/>
    </row>
    <row r="838" spans="4:6" ht="12.75" customHeight="1" x14ac:dyDescent="0.2">
      <c r="D838" s="57"/>
      <c r="E838" s="57"/>
      <c r="F838" s="57"/>
    </row>
    <row r="839" spans="4:6" ht="12.75" customHeight="1" x14ac:dyDescent="0.2">
      <c r="D839" s="57"/>
      <c r="E839" s="57"/>
      <c r="F839" s="57"/>
    </row>
    <row r="840" spans="4:6" ht="12.75" customHeight="1" x14ac:dyDescent="0.2">
      <c r="D840" s="57"/>
      <c r="E840" s="57"/>
      <c r="F840" s="57"/>
    </row>
    <row r="841" spans="4:6" ht="12.75" customHeight="1" x14ac:dyDescent="0.2">
      <c r="D841" s="57"/>
      <c r="E841" s="57"/>
      <c r="F841" s="57"/>
    </row>
    <row r="842" spans="4:6" ht="12.75" customHeight="1" x14ac:dyDescent="0.2">
      <c r="D842" s="57"/>
      <c r="E842" s="57"/>
      <c r="F842" s="57"/>
    </row>
    <row r="843" spans="4:6" ht="12.75" customHeight="1" x14ac:dyDescent="0.2">
      <c r="D843" s="57"/>
      <c r="E843" s="57"/>
      <c r="F843" s="57"/>
    </row>
    <row r="844" spans="4:6" ht="12.75" customHeight="1" x14ac:dyDescent="0.2">
      <c r="D844" s="57"/>
      <c r="E844" s="57"/>
      <c r="F844" s="57"/>
    </row>
    <row r="845" spans="4:6" ht="12.75" customHeight="1" x14ac:dyDescent="0.2">
      <c r="D845" s="57"/>
      <c r="E845" s="57"/>
      <c r="F845" s="57"/>
    </row>
    <row r="846" spans="4:6" ht="12.75" customHeight="1" x14ac:dyDescent="0.2">
      <c r="D846" s="57"/>
      <c r="E846" s="57"/>
      <c r="F846" s="57"/>
    </row>
    <row r="847" spans="4:6" ht="12.75" customHeight="1" x14ac:dyDescent="0.2">
      <c r="D847" s="57"/>
      <c r="E847" s="57"/>
      <c r="F847" s="57"/>
    </row>
    <row r="848" spans="4:6" ht="12.75" customHeight="1" x14ac:dyDescent="0.2">
      <c r="D848" s="57"/>
      <c r="E848" s="57"/>
      <c r="F848" s="57"/>
    </row>
    <row r="849" spans="4:6" ht="12.75" customHeight="1" x14ac:dyDescent="0.2">
      <c r="D849" s="57"/>
      <c r="E849" s="57"/>
      <c r="F849" s="57"/>
    </row>
    <row r="850" spans="4:6" ht="12.75" customHeight="1" x14ac:dyDescent="0.2">
      <c r="D850" s="57"/>
      <c r="E850" s="57"/>
      <c r="F850" s="57"/>
    </row>
    <row r="851" spans="4:6" ht="12.75" customHeight="1" x14ac:dyDescent="0.2">
      <c r="D851" s="57"/>
      <c r="E851" s="57"/>
      <c r="F851" s="57"/>
    </row>
    <row r="852" spans="4:6" ht="12.75" customHeight="1" x14ac:dyDescent="0.2">
      <c r="D852" s="57"/>
      <c r="E852" s="57"/>
      <c r="F852" s="57"/>
    </row>
    <row r="853" spans="4:6" ht="12.75" customHeight="1" x14ac:dyDescent="0.2">
      <c r="D853" s="57"/>
      <c r="E853" s="57"/>
      <c r="F853" s="57"/>
    </row>
    <row r="854" spans="4:6" ht="12.75" customHeight="1" x14ac:dyDescent="0.2">
      <c r="D854" s="57"/>
      <c r="E854" s="57"/>
      <c r="F854" s="57"/>
    </row>
    <row r="855" spans="4:6" ht="12.75" customHeight="1" x14ac:dyDescent="0.2">
      <c r="D855" s="57"/>
      <c r="E855" s="57"/>
      <c r="F855" s="57"/>
    </row>
    <row r="856" spans="4:6" ht="12.75" customHeight="1" x14ac:dyDescent="0.2">
      <c r="D856" s="57"/>
      <c r="E856" s="57"/>
      <c r="F856" s="57"/>
    </row>
    <row r="857" spans="4:6" ht="12.75" customHeight="1" x14ac:dyDescent="0.2">
      <c r="D857" s="57"/>
      <c r="E857" s="57"/>
      <c r="F857" s="57"/>
    </row>
    <row r="858" spans="4:6" ht="12.75" customHeight="1" x14ac:dyDescent="0.2">
      <c r="D858" s="57"/>
      <c r="E858" s="57"/>
      <c r="F858" s="57"/>
    </row>
    <row r="859" spans="4:6" ht="12.75" customHeight="1" x14ac:dyDescent="0.2">
      <c r="D859" s="57"/>
      <c r="E859" s="57"/>
      <c r="F859" s="57"/>
    </row>
    <row r="860" spans="4:6" ht="12.75" customHeight="1" x14ac:dyDescent="0.2">
      <c r="D860" s="57"/>
      <c r="E860" s="57"/>
      <c r="F860" s="57"/>
    </row>
    <row r="861" spans="4:6" ht="12.75" customHeight="1" x14ac:dyDescent="0.2">
      <c r="D861" s="57"/>
      <c r="E861" s="57"/>
      <c r="F861" s="57"/>
    </row>
    <row r="862" spans="4:6" ht="12.75" customHeight="1" x14ac:dyDescent="0.2">
      <c r="D862" s="57"/>
      <c r="E862" s="57"/>
      <c r="F862" s="57"/>
    </row>
    <row r="863" spans="4:6" ht="12.75" customHeight="1" x14ac:dyDescent="0.2">
      <c r="D863" s="57"/>
      <c r="E863" s="57"/>
      <c r="F863" s="57"/>
    </row>
    <row r="864" spans="4:6" ht="12.75" customHeight="1" x14ac:dyDescent="0.2">
      <c r="D864" s="57"/>
      <c r="E864" s="57"/>
      <c r="F864" s="57"/>
    </row>
    <row r="865" spans="4:6" ht="12.75" customHeight="1" x14ac:dyDescent="0.2">
      <c r="D865" s="57"/>
      <c r="E865" s="57"/>
      <c r="F865" s="57"/>
    </row>
    <row r="866" spans="4:6" ht="12.75" customHeight="1" x14ac:dyDescent="0.2">
      <c r="D866" s="57"/>
      <c r="E866" s="57"/>
      <c r="F866" s="57"/>
    </row>
    <row r="867" spans="4:6" ht="12.75" customHeight="1" x14ac:dyDescent="0.2">
      <c r="D867" s="57"/>
      <c r="E867" s="57"/>
      <c r="F867" s="57"/>
    </row>
    <row r="868" spans="4:6" ht="12.75" customHeight="1" x14ac:dyDescent="0.2">
      <c r="D868" s="57"/>
      <c r="E868" s="57"/>
      <c r="F868" s="57"/>
    </row>
    <row r="869" spans="4:6" ht="12.75" customHeight="1" x14ac:dyDescent="0.2">
      <c r="D869" s="57"/>
      <c r="E869" s="57"/>
      <c r="F869" s="57"/>
    </row>
    <row r="870" spans="4:6" ht="12.75" customHeight="1" x14ac:dyDescent="0.2">
      <c r="D870" s="57"/>
      <c r="E870" s="57"/>
      <c r="F870" s="57"/>
    </row>
    <row r="871" spans="4:6" ht="12.75" customHeight="1" x14ac:dyDescent="0.2">
      <c r="D871" s="57"/>
      <c r="E871" s="57"/>
      <c r="F871" s="57"/>
    </row>
    <row r="872" spans="4:6" ht="12.75" customHeight="1" x14ac:dyDescent="0.2">
      <c r="D872" s="57"/>
      <c r="E872" s="57"/>
      <c r="F872" s="57"/>
    </row>
    <row r="873" spans="4:6" ht="12.75" customHeight="1" x14ac:dyDescent="0.2">
      <c r="D873" s="57"/>
      <c r="E873" s="57"/>
      <c r="F873" s="57"/>
    </row>
    <row r="874" spans="4:6" ht="12.75" customHeight="1" x14ac:dyDescent="0.2">
      <c r="D874" s="57"/>
      <c r="E874" s="57"/>
      <c r="F874" s="57"/>
    </row>
    <row r="875" spans="4:6" ht="12.75" customHeight="1" x14ac:dyDescent="0.2">
      <c r="D875" s="57"/>
      <c r="E875" s="57"/>
      <c r="F875" s="57"/>
    </row>
    <row r="876" spans="4:6" ht="12.75" customHeight="1" x14ac:dyDescent="0.2">
      <c r="D876" s="57"/>
      <c r="E876" s="57"/>
      <c r="F876" s="57"/>
    </row>
    <row r="877" spans="4:6" ht="12.75" customHeight="1" x14ac:dyDescent="0.2">
      <c r="D877" s="57"/>
      <c r="E877" s="57"/>
      <c r="F877" s="57"/>
    </row>
    <row r="878" spans="4:6" ht="12.75" customHeight="1" x14ac:dyDescent="0.2">
      <c r="D878" s="57"/>
      <c r="E878" s="57"/>
      <c r="F878" s="57"/>
    </row>
    <row r="879" spans="4:6" ht="12.75" customHeight="1" x14ac:dyDescent="0.2">
      <c r="D879" s="57"/>
      <c r="E879" s="57"/>
      <c r="F879" s="57"/>
    </row>
    <row r="880" spans="4:6" ht="12.75" customHeight="1" x14ac:dyDescent="0.2">
      <c r="D880" s="57"/>
      <c r="E880" s="57"/>
      <c r="F880" s="57"/>
    </row>
    <row r="881" spans="4:6" ht="12.75" customHeight="1" x14ac:dyDescent="0.2">
      <c r="D881" s="57"/>
      <c r="E881" s="57"/>
      <c r="F881" s="57"/>
    </row>
    <row r="882" spans="4:6" ht="12.75" customHeight="1" x14ac:dyDescent="0.2">
      <c r="D882" s="57"/>
      <c r="E882" s="57"/>
      <c r="F882" s="57"/>
    </row>
    <row r="883" spans="4:6" ht="12.75" customHeight="1" x14ac:dyDescent="0.2">
      <c r="D883" s="57"/>
      <c r="E883" s="57"/>
      <c r="F883" s="57"/>
    </row>
    <row r="884" spans="4:6" ht="12.75" customHeight="1" x14ac:dyDescent="0.2">
      <c r="D884" s="57"/>
      <c r="E884" s="57"/>
      <c r="F884" s="57"/>
    </row>
    <row r="885" spans="4:6" ht="12.75" customHeight="1" x14ac:dyDescent="0.2">
      <c r="D885" s="57"/>
      <c r="E885" s="57"/>
      <c r="F885" s="57"/>
    </row>
    <row r="886" spans="4:6" ht="12.75" customHeight="1" x14ac:dyDescent="0.2">
      <c r="D886" s="57"/>
      <c r="E886" s="57"/>
      <c r="F886" s="57"/>
    </row>
    <row r="887" spans="4:6" ht="12.75" customHeight="1" x14ac:dyDescent="0.2">
      <c r="D887" s="57"/>
      <c r="E887" s="57"/>
      <c r="F887" s="57"/>
    </row>
    <row r="888" spans="4:6" ht="12.75" customHeight="1" x14ac:dyDescent="0.2">
      <c r="D888" s="57"/>
      <c r="E888" s="57"/>
      <c r="F888" s="57"/>
    </row>
    <row r="889" spans="4:6" ht="12.75" customHeight="1" x14ac:dyDescent="0.2">
      <c r="D889" s="57"/>
      <c r="E889" s="57"/>
      <c r="F889" s="57"/>
    </row>
    <row r="890" spans="4:6" ht="12.75" customHeight="1" x14ac:dyDescent="0.2">
      <c r="D890" s="57"/>
      <c r="E890" s="57"/>
      <c r="F890" s="57"/>
    </row>
    <row r="891" spans="4:6" ht="12.75" customHeight="1" x14ac:dyDescent="0.2">
      <c r="D891" s="57"/>
      <c r="E891" s="57"/>
      <c r="F891" s="57"/>
    </row>
    <row r="892" spans="4:6" ht="12.75" customHeight="1" x14ac:dyDescent="0.2">
      <c r="D892" s="57"/>
      <c r="E892" s="57"/>
      <c r="F892" s="57"/>
    </row>
    <row r="893" spans="4:6" ht="12.75" customHeight="1" x14ac:dyDescent="0.2">
      <c r="D893" s="57"/>
      <c r="E893" s="57"/>
      <c r="F893" s="57"/>
    </row>
    <row r="894" spans="4:6" ht="12.75" customHeight="1" x14ac:dyDescent="0.2">
      <c r="D894" s="57"/>
      <c r="E894" s="57"/>
      <c r="F894" s="57"/>
    </row>
    <row r="895" spans="4:6" ht="12.75" customHeight="1" x14ac:dyDescent="0.2">
      <c r="D895" s="57"/>
      <c r="E895" s="57"/>
      <c r="F895" s="57"/>
    </row>
    <row r="896" spans="4:6" ht="12.75" customHeight="1" x14ac:dyDescent="0.2">
      <c r="D896" s="57"/>
      <c r="E896" s="57"/>
      <c r="F896" s="57"/>
    </row>
    <row r="897" spans="4:6" ht="12.75" customHeight="1" x14ac:dyDescent="0.2">
      <c r="D897" s="57"/>
      <c r="E897" s="57"/>
      <c r="F897" s="57"/>
    </row>
    <row r="898" spans="4:6" ht="12.75" customHeight="1" x14ac:dyDescent="0.2">
      <c r="D898" s="57"/>
      <c r="E898" s="57"/>
      <c r="F898" s="57"/>
    </row>
    <row r="899" spans="4:6" ht="12.75" customHeight="1" x14ac:dyDescent="0.2">
      <c r="D899" s="57"/>
      <c r="E899" s="57"/>
      <c r="F899" s="57"/>
    </row>
    <row r="900" spans="4:6" ht="12.75" customHeight="1" x14ac:dyDescent="0.2">
      <c r="D900" s="57"/>
      <c r="E900" s="57"/>
      <c r="F900" s="57"/>
    </row>
    <row r="901" spans="4:6" ht="12.75" customHeight="1" x14ac:dyDescent="0.2">
      <c r="D901" s="57"/>
      <c r="E901" s="57"/>
      <c r="F901" s="57"/>
    </row>
    <row r="902" spans="4:6" ht="12.75" customHeight="1" x14ac:dyDescent="0.2">
      <c r="D902" s="57"/>
      <c r="E902" s="57"/>
      <c r="F902" s="57"/>
    </row>
    <row r="903" spans="4:6" ht="12.75" customHeight="1" x14ac:dyDescent="0.2">
      <c r="D903" s="57"/>
      <c r="E903" s="57"/>
      <c r="F903" s="57"/>
    </row>
    <row r="904" spans="4:6" ht="12.75" customHeight="1" x14ac:dyDescent="0.2">
      <c r="D904" s="57"/>
      <c r="E904" s="57"/>
      <c r="F904" s="57"/>
    </row>
    <row r="905" spans="4:6" ht="12.75" customHeight="1" x14ac:dyDescent="0.2">
      <c r="D905" s="57"/>
      <c r="E905" s="57"/>
      <c r="F905" s="57"/>
    </row>
    <row r="906" spans="4:6" ht="12.75" customHeight="1" x14ac:dyDescent="0.2">
      <c r="D906" s="57"/>
      <c r="E906" s="57"/>
      <c r="F906" s="57"/>
    </row>
    <row r="907" spans="4:6" ht="12.75" customHeight="1" x14ac:dyDescent="0.2">
      <c r="D907" s="57"/>
      <c r="E907" s="57"/>
      <c r="F907" s="57"/>
    </row>
    <row r="908" spans="4:6" ht="12.75" customHeight="1" x14ac:dyDescent="0.2">
      <c r="D908" s="57"/>
      <c r="E908" s="57"/>
      <c r="F908" s="57"/>
    </row>
    <row r="909" spans="4:6" ht="12.75" customHeight="1" x14ac:dyDescent="0.2">
      <c r="D909" s="57"/>
      <c r="E909" s="57"/>
      <c r="F909" s="57"/>
    </row>
    <row r="910" spans="4:6" ht="12.75" customHeight="1" x14ac:dyDescent="0.2">
      <c r="D910" s="57"/>
      <c r="E910" s="57"/>
      <c r="F910" s="57"/>
    </row>
    <row r="911" spans="4:6" ht="12.75" customHeight="1" x14ac:dyDescent="0.2">
      <c r="D911" s="57"/>
      <c r="E911" s="57"/>
      <c r="F911" s="57"/>
    </row>
    <row r="912" spans="4:6" ht="12.75" customHeight="1" x14ac:dyDescent="0.2">
      <c r="D912" s="57"/>
      <c r="E912" s="57"/>
      <c r="F912" s="57"/>
    </row>
    <row r="913" spans="4:6" ht="12.75" customHeight="1" x14ac:dyDescent="0.2">
      <c r="D913" s="57"/>
      <c r="E913" s="57"/>
      <c r="F913" s="57"/>
    </row>
    <row r="914" spans="4:6" ht="12.75" customHeight="1" x14ac:dyDescent="0.2">
      <c r="D914" s="57"/>
      <c r="E914" s="57"/>
      <c r="F914" s="57"/>
    </row>
    <row r="915" spans="4:6" ht="12.75" customHeight="1" x14ac:dyDescent="0.2">
      <c r="D915" s="57"/>
      <c r="E915" s="57"/>
      <c r="F915" s="57"/>
    </row>
    <row r="916" spans="4:6" ht="12.75" customHeight="1" x14ac:dyDescent="0.2">
      <c r="D916" s="57"/>
      <c r="E916" s="57"/>
      <c r="F916" s="57"/>
    </row>
    <row r="917" spans="4:6" ht="12.75" customHeight="1" x14ac:dyDescent="0.2">
      <c r="D917" s="57"/>
      <c r="E917" s="57"/>
      <c r="F917" s="57"/>
    </row>
    <row r="918" spans="4:6" ht="12.75" customHeight="1" x14ac:dyDescent="0.2">
      <c r="D918" s="57"/>
      <c r="E918" s="57"/>
      <c r="F918" s="57"/>
    </row>
    <row r="919" spans="4:6" ht="12.75" customHeight="1" x14ac:dyDescent="0.2">
      <c r="D919" s="57"/>
      <c r="E919" s="57"/>
      <c r="F919" s="57"/>
    </row>
    <row r="920" spans="4:6" ht="12.75" customHeight="1" x14ac:dyDescent="0.2">
      <c r="D920" s="57"/>
      <c r="E920" s="57"/>
      <c r="F920" s="57"/>
    </row>
    <row r="921" spans="4:6" ht="12.75" customHeight="1" x14ac:dyDescent="0.2">
      <c r="D921" s="57"/>
      <c r="E921" s="57"/>
      <c r="F921" s="57"/>
    </row>
    <row r="922" spans="4:6" ht="12.75" customHeight="1" x14ac:dyDescent="0.2">
      <c r="D922" s="57"/>
      <c r="E922" s="57"/>
      <c r="F922" s="57"/>
    </row>
    <row r="923" spans="4:6" ht="12.75" customHeight="1" x14ac:dyDescent="0.2">
      <c r="D923" s="57"/>
      <c r="E923" s="57"/>
      <c r="F923" s="57"/>
    </row>
    <row r="924" spans="4:6" ht="12.75" customHeight="1" x14ac:dyDescent="0.2">
      <c r="D924" s="57"/>
      <c r="E924" s="57"/>
      <c r="F924" s="57"/>
    </row>
    <row r="925" spans="4:6" ht="12.75" customHeight="1" x14ac:dyDescent="0.2">
      <c r="D925" s="57"/>
      <c r="E925" s="57"/>
      <c r="F925" s="57"/>
    </row>
    <row r="926" spans="4:6" ht="12.75" customHeight="1" x14ac:dyDescent="0.2">
      <c r="D926" s="57"/>
      <c r="E926" s="57"/>
      <c r="F926" s="57"/>
    </row>
    <row r="927" spans="4:6" ht="12.75" customHeight="1" x14ac:dyDescent="0.2">
      <c r="D927" s="57"/>
      <c r="E927" s="57"/>
      <c r="F927" s="57"/>
    </row>
    <row r="928" spans="4:6" ht="12.75" customHeight="1" x14ac:dyDescent="0.2">
      <c r="D928" s="57"/>
      <c r="E928" s="57"/>
      <c r="F928" s="57"/>
    </row>
    <row r="929" spans="4:6" ht="12.75" customHeight="1" x14ac:dyDescent="0.2">
      <c r="D929" s="57"/>
      <c r="E929" s="57"/>
      <c r="F929" s="57"/>
    </row>
    <row r="930" spans="4:6" ht="12.75" customHeight="1" x14ac:dyDescent="0.2">
      <c r="D930" s="57"/>
      <c r="E930" s="57"/>
      <c r="F930" s="57"/>
    </row>
    <row r="931" spans="4:6" ht="12.75" customHeight="1" x14ac:dyDescent="0.2">
      <c r="D931" s="57"/>
      <c r="E931" s="57"/>
      <c r="F931" s="57"/>
    </row>
    <row r="932" spans="4:6" ht="12.75" customHeight="1" x14ac:dyDescent="0.2">
      <c r="D932" s="57"/>
      <c r="E932" s="57"/>
      <c r="F932" s="57"/>
    </row>
    <row r="933" spans="4:6" ht="12.75" customHeight="1" x14ac:dyDescent="0.2">
      <c r="D933" s="57"/>
      <c r="E933" s="57"/>
      <c r="F933" s="57"/>
    </row>
    <row r="934" spans="4:6" ht="12.75" customHeight="1" x14ac:dyDescent="0.2">
      <c r="D934" s="57"/>
      <c r="E934" s="57"/>
      <c r="F934" s="57"/>
    </row>
    <row r="935" spans="4:6" ht="12.75" customHeight="1" x14ac:dyDescent="0.2">
      <c r="D935" s="57"/>
      <c r="E935" s="57"/>
      <c r="F935" s="57"/>
    </row>
    <row r="936" spans="4:6" ht="12.75" customHeight="1" x14ac:dyDescent="0.2">
      <c r="D936" s="57"/>
      <c r="E936" s="57"/>
      <c r="F936" s="57"/>
    </row>
    <row r="937" spans="4:6" ht="12.75" customHeight="1" x14ac:dyDescent="0.2">
      <c r="D937" s="57"/>
      <c r="E937" s="57"/>
      <c r="F937" s="57"/>
    </row>
    <row r="938" spans="4:6" ht="12.75" customHeight="1" x14ac:dyDescent="0.2">
      <c r="D938" s="57"/>
      <c r="E938" s="57"/>
      <c r="F938" s="57"/>
    </row>
    <row r="939" spans="4:6" ht="12.75" customHeight="1" x14ac:dyDescent="0.2">
      <c r="D939" s="57"/>
      <c r="E939" s="57"/>
      <c r="F939" s="57"/>
    </row>
    <row r="940" spans="4:6" ht="12.75" customHeight="1" x14ac:dyDescent="0.2">
      <c r="D940" s="57"/>
      <c r="E940" s="57"/>
      <c r="F940" s="57"/>
    </row>
    <row r="941" spans="4:6" ht="12.75" customHeight="1" x14ac:dyDescent="0.2">
      <c r="D941" s="57"/>
      <c r="E941" s="57"/>
      <c r="F941" s="57"/>
    </row>
    <row r="942" spans="4:6" ht="12.75" customHeight="1" x14ac:dyDescent="0.2">
      <c r="D942" s="57"/>
      <c r="E942" s="57"/>
      <c r="F942" s="57"/>
    </row>
    <row r="943" spans="4:6" ht="12.75" customHeight="1" x14ac:dyDescent="0.2">
      <c r="D943" s="57"/>
      <c r="E943" s="57"/>
      <c r="F943" s="57"/>
    </row>
    <row r="944" spans="4:6" ht="12.75" customHeight="1" x14ac:dyDescent="0.2">
      <c r="D944" s="57"/>
      <c r="E944" s="57"/>
      <c r="F944" s="57"/>
    </row>
    <row r="945" spans="4:6" ht="12.75" customHeight="1" x14ac:dyDescent="0.2">
      <c r="D945" s="57"/>
      <c r="E945" s="57"/>
      <c r="F945" s="57"/>
    </row>
    <row r="946" spans="4:6" ht="12.75" customHeight="1" x14ac:dyDescent="0.2">
      <c r="D946" s="57"/>
      <c r="E946" s="57"/>
      <c r="F946" s="57"/>
    </row>
    <row r="947" spans="4:6" ht="12.75" customHeight="1" x14ac:dyDescent="0.2">
      <c r="D947" s="57"/>
      <c r="E947" s="57"/>
      <c r="F947" s="57"/>
    </row>
    <row r="948" spans="4:6" ht="12.75" customHeight="1" x14ac:dyDescent="0.2">
      <c r="D948" s="57"/>
      <c r="E948" s="57"/>
      <c r="F948" s="57"/>
    </row>
    <row r="949" spans="4:6" ht="12.75" customHeight="1" x14ac:dyDescent="0.2">
      <c r="D949" s="57"/>
      <c r="E949" s="57"/>
      <c r="F949" s="57"/>
    </row>
    <row r="950" spans="4:6" ht="12.75" customHeight="1" x14ac:dyDescent="0.2">
      <c r="D950" s="57"/>
      <c r="E950" s="57"/>
      <c r="F950" s="57"/>
    </row>
    <row r="951" spans="4:6" ht="12.75" customHeight="1" x14ac:dyDescent="0.2">
      <c r="D951" s="57"/>
      <c r="E951" s="57"/>
      <c r="F951" s="57"/>
    </row>
    <row r="952" spans="4:6" ht="12.75" customHeight="1" x14ac:dyDescent="0.2">
      <c r="D952" s="57"/>
      <c r="E952" s="57"/>
      <c r="F952" s="57"/>
    </row>
    <row r="953" spans="4:6" ht="12.75" customHeight="1" x14ac:dyDescent="0.2">
      <c r="D953" s="57"/>
      <c r="E953" s="57"/>
      <c r="F953" s="57"/>
    </row>
    <row r="954" spans="4:6" ht="12.75" customHeight="1" x14ac:dyDescent="0.2">
      <c r="D954" s="57"/>
      <c r="E954" s="57"/>
      <c r="F954" s="57"/>
    </row>
    <row r="955" spans="4:6" ht="12.75" customHeight="1" x14ac:dyDescent="0.2">
      <c r="D955" s="57"/>
      <c r="E955" s="57"/>
      <c r="F955" s="57"/>
    </row>
    <row r="956" spans="4:6" ht="12.75" customHeight="1" x14ac:dyDescent="0.2">
      <c r="D956" s="57"/>
      <c r="E956" s="57"/>
      <c r="F956" s="57"/>
    </row>
    <row r="957" spans="4:6" ht="12.75" customHeight="1" x14ac:dyDescent="0.2">
      <c r="D957" s="57"/>
      <c r="E957" s="57"/>
      <c r="F957" s="57"/>
    </row>
    <row r="958" spans="4:6" ht="12.75" customHeight="1" x14ac:dyDescent="0.2">
      <c r="D958" s="57"/>
      <c r="E958" s="57"/>
      <c r="F958" s="57"/>
    </row>
    <row r="959" spans="4:6" ht="12.75" customHeight="1" x14ac:dyDescent="0.2">
      <c r="D959" s="57"/>
      <c r="E959" s="57"/>
      <c r="F959" s="57"/>
    </row>
    <row r="960" spans="4:6" ht="12.75" customHeight="1" x14ac:dyDescent="0.2">
      <c r="D960" s="57"/>
      <c r="E960" s="57"/>
      <c r="F960" s="57"/>
    </row>
    <row r="961" spans="4:6" ht="12.75" customHeight="1" x14ac:dyDescent="0.2">
      <c r="D961" s="57"/>
      <c r="E961" s="57"/>
      <c r="F961" s="57"/>
    </row>
    <row r="962" spans="4:6" ht="12.75" customHeight="1" x14ac:dyDescent="0.2">
      <c r="D962" s="57"/>
      <c r="E962" s="57"/>
      <c r="F962" s="57"/>
    </row>
    <row r="963" spans="4:6" ht="12.75" customHeight="1" x14ac:dyDescent="0.2">
      <c r="D963" s="57"/>
      <c r="E963" s="57"/>
      <c r="F963" s="57"/>
    </row>
    <row r="964" spans="4:6" ht="12.75" customHeight="1" x14ac:dyDescent="0.2">
      <c r="D964" s="57"/>
      <c r="E964" s="57"/>
      <c r="F964" s="57"/>
    </row>
    <row r="965" spans="4:6" ht="12.75" customHeight="1" x14ac:dyDescent="0.2">
      <c r="D965" s="57"/>
      <c r="E965" s="57"/>
      <c r="F965" s="57"/>
    </row>
    <row r="966" spans="4:6" ht="12.75" customHeight="1" x14ac:dyDescent="0.2">
      <c r="D966" s="57"/>
      <c r="E966" s="57"/>
      <c r="F966" s="57"/>
    </row>
    <row r="967" spans="4:6" ht="12.75" customHeight="1" x14ac:dyDescent="0.2">
      <c r="D967" s="57"/>
      <c r="E967" s="57"/>
      <c r="F967" s="57"/>
    </row>
    <row r="968" spans="4:6" ht="12.75" customHeight="1" x14ac:dyDescent="0.2">
      <c r="D968" s="57"/>
      <c r="E968" s="57"/>
      <c r="F968" s="57"/>
    </row>
    <row r="969" spans="4:6" ht="12.75" customHeight="1" x14ac:dyDescent="0.2">
      <c r="D969" s="57"/>
      <c r="E969" s="57"/>
      <c r="F969" s="57"/>
    </row>
    <row r="970" spans="4:6" ht="12.75" customHeight="1" x14ac:dyDescent="0.2">
      <c r="D970" s="57"/>
      <c r="E970" s="57"/>
      <c r="F970" s="57"/>
    </row>
    <row r="971" spans="4:6" ht="12.75" customHeight="1" x14ac:dyDescent="0.2">
      <c r="D971" s="57"/>
      <c r="E971" s="57"/>
      <c r="F971" s="57"/>
    </row>
    <row r="972" spans="4:6" ht="12.75" customHeight="1" x14ac:dyDescent="0.2">
      <c r="D972" s="57"/>
      <c r="E972" s="57"/>
      <c r="F972" s="57"/>
    </row>
    <row r="973" spans="4:6" ht="12.75" customHeight="1" x14ac:dyDescent="0.2">
      <c r="D973" s="57"/>
      <c r="E973" s="57"/>
      <c r="F973" s="57"/>
    </row>
    <row r="974" spans="4:6" ht="12.75" customHeight="1" x14ac:dyDescent="0.2">
      <c r="D974" s="57"/>
      <c r="E974" s="57"/>
      <c r="F974" s="57"/>
    </row>
    <row r="975" spans="4:6" ht="12.75" customHeight="1" x14ac:dyDescent="0.2">
      <c r="D975" s="57"/>
      <c r="E975" s="57"/>
      <c r="F975" s="57"/>
    </row>
    <row r="976" spans="4:6" ht="12.75" customHeight="1" x14ac:dyDescent="0.2">
      <c r="D976" s="57"/>
      <c r="E976" s="57"/>
      <c r="F976" s="57"/>
    </row>
    <row r="977" spans="4:6" ht="12.75" customHeight="1" x14ac:dyDescent="0.2">
      <c r="D977" s="57"/>
      <c r="E977" s="57"/>
      <c r="F977" s="57"/>
    </row>
    <row r="978" spans="4:6" ht="12.75" customHeight="1" x14ac:dyDescent="0.2">
      <c r="D978" s="57"/>
      <c r="E978" s="57"/>
      <c r="F978" s="57"/>
    </row>
    <row r="979" spans="4:6" ht="12.75" customHeight="1" x14ac:dyDescent="0.2">
      <c r="D979" s="57"/>
      <c r="E979" s="57"/>
      <c r="F979" s="57"/>
    </row>
    <row r="980" spans="4:6" ht="12.75" customHeight="1" x14ac:dyDescent="0.2">
      <c r="D980" s="57"/>
      <c r="E980" s="57"/>
      <c r="F980" s="57"/>
    </row>
    <row r="981" spans="4:6" ht="12.75" customHeight="1" x14ac:dyDescent="0.2">
      <c r="D981" s="57"/>
      <c r="E981" s="57"/>
      <c r="F981" s="57"/>
    </row>
    <row r="982" spans="4:6" ht="12.75" customHeight="1" x14ac:dyDescent="0.2">
      <c r="D982" s="57"/>
      <c r="E982" s="57"/>
      <c r="F982" s="57"/>
    </row>
    <row r="983" spans="4:6" ht="12.75" customHeight="1" x14ac:dyDescent="0.2">
      <c r="D983" s="57"/>
      <c r="E983" s="57"/>
      <c r="F983" s="57"/>
    </row>
    <row r="984" spans="4:6" ht="12.75" customHeight="1" x14ac:dyDescent="0.2">
      <c r="D984" s="57"/>
      <c r="E984" s="57"/>
      <c r="F984" s="57"/>
    </row>
    <row r="985" spans="4:6" ht="12.75" customHeight="1" x14ac:dyDescent="0.2">
      <c r="D985" s="57"/>
      <c r="E985" s="57"/>
      <c r="F985" s="57"/>
    </row>
    <row r="986" spans="4:6" ht="12.75" customHeight="1" x14ac:dyDescent="0.2">
      <c r="D986" s="57"/>
      <c r="E986" s="57"/>
      <c r="F986" s="57"/>
    </row>
    <row r="987" spans="4:6" ht="12.75" customHeight="1" x14ac:dyDescent="0.2">
      <c r="D987" s="57"/>
      <c r="E987" s="57"/>
      <c r="F987" s="57"/>
    </row>
    <row r="988" spans="4:6" ht="12.75" customHeight="1" x14ac:dyDescent="0.2">
      <c r="D988" s="57"/>
      <c r="E988" s="57"/>
      <c r="F988" s="57"/>
    </row>
    <row r="989" spans="4:6" ht="12.75" customHeight="1" x14ac:dyDescent="0.2">
      <c r="D989" s="57"/>
      <c r="E989" s="57"/>
      <c r="F989" s="57"/>
    </row>
    <row r="990" spans="4:6" ht="12.75" customHeight="1" x14ac:dyDescent="0.2">
      <c r="D990" s="57"/>
      <c r="E990" s="57"/>
      <c r="F990" s="57"/>
    </row>
    <row r="991" spans="4:6" ht="12.75" customHeight="1" x14ac:dyDescent="0.2">
      <c r="D991" s="57"/>
      <c r="E991" s="57"/>
      <c r="F991" s="57"/>
    </row>
    <row r="992" spans="4:6" ht="12.75" customHeight="1" x14ac:dyDescent="0.2">
      <c r="D992" s="57"/>
      <c r="E992" s="57"/>
      <c r="F992" s="57"/>
    </row>
    <row r="993" spans="4:6" ht="12.75" customHeight="1" x14ac:dyDescent="0.2">
      <c r="D993" s="57"/>
      <c r="E993" s="57"/>
      <c r="F993" s="57"/>
    </row>
    <row r="994" spans="4:6" ht="12.75" customHeight="1" x14ac:dyDescent="0.2">
      <c r="D994" s="57"/>
      <c r="E994" s="57"/>
      <c r="F994" s="57"/>
    </row>
    <row r="995" spans="4:6" ht="12.75" customHeight="1" x14ac:dyDescent="0.2">
      <c r="D995" s="57"/>
      <c r="E995" s="57"/>
      <c r="F995" s="57"/>
    </row>
    <row r="996" spans="4:6" ht="12.75" customHeight="1" x14ac:dyDescent="0.2">
      <c r="D996" s="57"/>
      <c r="E996" s="57"/>
      <c r="F996" s="57"/>
    </row>
    <row r="997" spans="4:6" ht="12.75" customHeight="1" x14ac:dyDescent="0.2">
      <c r="D997" s="57"/>
      <c r="E997" s="57"/>
      <c r="F997" s="57"/>
    </row>
    <row r="998" spans="4:6" ht="12.75" customHeight="1" x14ac:dyDescent="0.2">
      <c r="D998" s="57"/>
      <c r="E998" s="57"/>
      <c r="F998" s="57"/>
    </row>
    <row r="999" spans="4:6" ht="12.75" customHeight="1" x14ac:dyDescent="0.2">
      <c r="D999" s="57"/>
      <c r="E999" s="57"/>
      <c r="F999" s="57"/>
    </row>
    <row r="1000" spans="4:6" ht="12.75" customHeight="1" x14ac:dyDescent="0.2">
      <c r="D1000" s="57"/>
      <c r="E1000" s="57"/>
      <c r="F1000" s="57"/>
    </row>
  </sheetData>
  <mergeCells count="4">
    <mergeCell ref="D12:E12"/>
    <mergeCell ref="C56:C61"/>
    <mergeCell ref="A65:B65"/>
    <mergeCell ref="E65:F65"/>
  </mergeCells>
  <pageMargins left="0.7" right="0.7" top="0.75" bottom="0.75" header="0" footer="0"/>
  <pageSetup scale="8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Z996"/>
  <sheetViews>
    <sheetView topLeftCell="A46" zoomScaleNormal="100" workbookViewId="0">
      <selection activeCell="F108" sqref="F108"/>
    </sheetView>
  </sheetViews>
  <sheetFormatPr baseColWidth="10" defaultColWidth="14.42578125" defaultRowHeight="15" customHeight="1" x14ac:dyDescent="0.2"/>
  <cols>
    <col min="1" max="1" width="5.85546875" customWidth="1"/>
    <col min="2" max="2" width="12.42578125" customWidth="1"/>
    <col min="3" max="3" width="7.140625" customWidth="1"/>
    <col min="4" max="4" width="6.85546875" customWidth="1"/>
    <col min="5" max="5" width="12.85546875" customWidth="1"/>
    <col min="6" max="6" width="12" customWidth="1"/>
    <col min="7" max="7" width="12.28515625" customWidth="1"/>
    <col min="8" max="8" width="43.7109375" customWidth="1"/>
    <col min="9" max="10" width="18.42578125" customWidth="1"/>
    <col min="11" max="11" width="19" customWidth="1"/>
    <col min="12" max="12" width="19.28515625" customWidth="1"/>
    <col min="13" max="13" width="6.5703125" customWidth="1"/>
    <col min="14" max="14" width="16.7109375" customWidth="1"/>
    <col min="15" max="15" width="16.85546875" customWidth="1"/>
    <col min="16" max="16" width="10.5703125" customWidth="1"/>
    <col min="17" max="17" width="9.28515625" customWidth="1"/>
    <col min="18" max="18" width="18" customWidth="1"/>
    <col min="19" max="19" width="20" customWidth="1"/>
    <col min="20" max="20" width="18.7109375" hidden="1" customWidth="1"/>
    <col min="21" max="21" width="10.7109375" hidden="1" customWidth="1"/>
    <col min="22" max="22" width="11" hidden="1" customWidth="1"/>
    <col min="23" max="23" width="4.7109375" hidden="1" customWidth="1"/>
    <col min="24" max="26" width="10" customWidth="1"/>
  </cols>
  <sheetData>
    <row r="1" spans="1:26" ht="12.75" customHeight="1" x14ac:dyDescent="0.2">
      <c r="A1" s="4"/>
      <c r="B1" s="190"/>
      <c r="C1" s="4"/>
      <c r="D1" s="4"/>
      <c r="E1" s="4"/>
      <c r="F1" s="2"/>
      <c r="G1" s="2"/>
      <c r="H1" s="3"/>
      <c r="I1" s="2"/>
      <c r="J1" s="4"/>
      <c r="K1" s="4"/>
      <c r="L1" s="4"/>
      <c r="M1" s="4"/>
      <c r="N1" s="4"/>
      <c r="O1" s="4"/>
      <c r="P1" s="4"/>
      <c r="Q1" s="4"/>
      <c r="R1" s="4"/>
      <c r="S1" s="4"/>
      <c r="T1" s="4"/>
      <c r="U1" s="4"/>
      <c r="V1" s="4"/>
      <c r="W1" s="4"/>
      <c r="X1" s="4"/>
      <c r="Y1" s="4"/>
      <c r="Z1" s="4"/>
    </row>
    <row r="2" spans="1:26" ht="12.75" customHeight="1" x14ac:dyDescent="0.2">
      <c r="A2" s="4"/>
      <c r="B2" s="190"/>
      <c r="C2" s="4"/>
      <c r="D2" s="4"/>
      <c r="E2" s="4"/>
      <c r="F2" s="2"/>
      <c r="G2" s="2"/>
      <c r="H2" s="3"/>
      <c r="I2" s="2"/>
      <c r="J2" s="4"/>
      <c r="K2" s="4"/>
      <c r="L2" s="4"/>
      <c r="M2" s="4"/>
      <c r="N2" s="4"/>
      <c r="O2" s="4"/>
      <c r="P2" s="4"/>
      <c r="Q2" s="4"/>
      <c r="R2" s="4"/>
      <c r="S2" s="4"/>
      <c r="T2" s="4"/>
      <c r="U2" s="4"/>
      <c r="V2" s="4"/>
      <c r="W2" s="4"/>
      <c r="X2" s="4"/>
      <c r="Y2" s="4"/>
      <c r="Z2" s="4"/>
    </row>
    <row r="3" spans="1:26" ht="12.75" customHeight="1" x14ac:dyDescent="0.2">
      <c r="A3" s="4"/>
      <c r="B3" s="190"/>
      <c r="C3" s="4"/>
      <c r="D3" s="4"/>
      <c r="E3" s="4"/>
      <c r="F3" s="2"/>
      <c r="G3" s="2"/>
      <c r="H3" s="3"/>
      <c r="I3" s="2"/>
      <c r="J3" s="4"/>
      <c r="K3" s="4"/>
      <c r="L3" s="4"/>
      <c r="M3" s="4"/>
      <c r="N3" s="4"/>
      <c r="O3" s="4"/>
      <c r="P3" s="4"/>
      <c r="Q3" s="4"/>
      <c r="R3" s="4"/>
      <c r="S3" s="4"/>
      <c r="T3" s="4"/>
      <c r="U3" s="4"/>
      <c r="V3" s="4"/>
      <c r="W3" s="4"/>
      <c r="X3" s="4"/>
      <c r="Y3" s="4"/>
      <c r="Z3" s="4"/>
    </row>
    <row r="4" spans="1:26" ht="12.75" customHeight="1" x14ac:dyDescent="0.2">
      <c r="A4" s="4"/>
      <c r="B4" s="190"/>
      <c r="C4" s="4"/>
      <c r="D4" s="4"/>
      <c r="E4" s="4"/>
      <c r="F4" s="2"/>
      <c r="G4" s="2"/>
      <c r="H4" s="191"/>
      <c r="I4" s="2"/>
      <c r="J4" s="4"/>
      <c r="K4" s="4"/>
      <c r="L4" s="4"/>
      <c r="M4" s="4"/>
      <c r="N4" s="4"/>
      <c r="O4" s="4"/>
      <c r="P4" s="4"/>
      <c r="Q4" s="4"/>
      <c r="R4" s="4"/>
      <c r="S4" s="4"/>
      <c r="T4" s="4"/>
      <c r="U4" s="4"/>
      <c r="V4" s="4"/>
      <c r="W4" s="4"/>
      <c r="X4" s="4"/>
      <c r="Y4" s="4"/>
      <c r="Z4" s="4"/>
    </row>
    <row r="5" spans="1:26" ht="12.75" customHeight="1" x14ac:dyDescent="0.2">
      <c r="A5" s="4"/>
      <c r="B5" s="190"/>
      <c r="C5" s="4"/>
      <c r="D5" s="4"/>
      <c r="E5" s="4"/>
      <c r="F5" s="2"/>
      <c r="G5" s="2"/>
      <c r="H5" s="3"/>
      <c r="I5" s="2"/>
      <c r="J5" s="4"/>
      <c r="K5" s="4"/>
      <c r="L5" s="4"/>
      <c r="M5" s="4"/>
      <c r="N5" s="4"/>
      <c r="O5" s="4"/>
      <c r="P5" s="4"/>
      <c r="Q5" s="4"/>
      <c r="R5" s="4"/>
      <c r="S5" s="4"/>
      <c r="T5" s="4"/>
      <c r="U5" s="4"/>
      <c r="V5" s="4"/>
      <c r="W5" s="4"/>
      <c r="X5" s="4"/>
      <c r="Y5" s="4"/>
      <c r="Z5" s="4"/>
    </row>
    <row r="6" spans="1:26" ht="13.5" customHeight="1" x14ac:dyDescent="0.2">
      <c r="A6" s="4"/>
      <c r="B6" s="190"/>
      <c r="C6" s="4"/>
      <c r="D6" s="4"/>
      <c r="E6" s="4"/>
      <c r="F6" s="2"/>
      <c r="G6" s="2"/>
      <c r="H6" s="3"/>
      <c r="I6" s="2"/>
      <c r="J6" s="4"/>
      <c r="K6" s="4"/>
      <c r="L6" s="4"/>
      <c r="M6" s="4"/>
      <c r="N6" s="4"/>
      <c r="O6" s="4"/>
      <c r="P6" s="4"/>
      <c r="Q6" s="4"/>
      <c r="R6" s="4"/>
      <c r="S6" s="4"/>
      <c r="T6" s="4"/>
      <c r="U6" s="4"/>
      <c r="V6" s="4"/>
      <c r="W6" s="4"/>
      <c r="X6" s="4"/>
      <c r="Y6" s="4"/>
      <c r="Z6" s="4"/>
    </row>
    <row r="7" spans="1:26" ht="13.5" customHeight="1" x14ac:dyDescent="0.2">
      <c r="A7" s="4"/>
      <c r="B7" s="190"/>
      <c r="C7" s="4"/>
      <c r="D7" s="4"/>
      <c r="E7" s="4"/>
      <c r="F7" s="2"/>
      <c r="G7" s="2"/>
      <c r="H7" s="3"/>
      <c r="I7" s="2"/>
      <c r="J7" s="4"/>
      <c r="K7" s="4"/>
      <c r="L7" s="4"/>
      <c r="M7" s="4"/>
      <c r="N7" s="4"/>
      <c r="O7" s="4"/>
      <c r="P7" s="4"/>
      <c r="Q7" s="4"/>
      <c r="R7" s="4"/>
      <c r="S7" s="4"/>
      <c r="T7" s="4"/>
      <c r="U7" s="4"/>
      <c r="V7" s="4"/>
      <c r="W7" s="4"/>
      <c r="X7" s="4"/>
      <c r="Y7" s="4"/>
      <c r="Z7" s="4"/>
    </row>
    <row r="8" spans="1:26" ht="12.75" customHeight="1" x14ac:dyDescent="0.2">
      <c r="A8" s="4"/>
      <c r="B8" s="190"/>
      <c r="C8" s="4"/>
      <c r="D8" s="4"/>
      <c r="E8" s="4"/>
      <c r="F8" s="2"/>
      <c r="G8" s="2"/>
      <c r="H8" s="3"/>
      <c r="I8" s="2"/>
      <c r="J8" s="4"/>
      <c r="K8" s="4"/>
      <c r="L8" s="4"/>
      <c r="M8" s="4"/>
      <c r="N8" s="4"/>
      <c r="O8" s="4"/>
      <c r="P8" s="4"/>
      <c r="Q8" s="4"/>
      <c r="R8" s="4"/>
      <c r="S8" s="4"/>
      <c r="T8" s="4"/>
      <c r="U8" s="4"/>
      <c r="V8" s="4"/>
      <c r="W8" s="4"/>
      <c r="X8" s="4"/>
      <c r="Y8" s="4"/>
      <c r="Z8" s="4"/>
    </row>
    <row r="9" spans="1:26" ht="12.75" customHeight="1" x14ac:dyDescent="0.2">
      <c r="A9" s="4"/>
      <c r="B9" s="190"/>
      <c r="C9" s="4"/>
      <c r="D9" s="4"/>
      <c r="E9" s="4"/>
      <c r="F9" s="2"/>
      <c r="G9" s="2"/>
      <c r="H9" s="3"/>
      <c r="I9" s="2"/>
      <c r="J9" s="4"/>
      <c r="K9" s="4"/>
      <c r="L9" s="4"/>
      <c r="M9" s="4"/>
      <c r="N9" s="4"/>
      <c r="O9" s="4"/>
      <c r="P9" s="4"/>
      <c r="Q9" s="4"/>
      <c r="R9" s="4"/>
      <c r="S9" s="4"/>
      <c r="T9" s="4"/>
      <c r="U9" s="4"/>
      <c r="V9" s="4"/>
      <c r="W9" s="4"/>
      <c r="X9" s="4"/>
      <c r="Y9" s="4"/>
      <c r="Z9" s="4"/>
    </row>
    <row r="10" spans="1:26" ht="12.75" customHeight="1" x14ac:dyDescent="0.2">
      <c r="A10" s="1757" t="s">
        <v>0</v>
      </c>
      <c r="B10" s="1758"/>
      <c r="C10" s="1758"/>
      <c r="D10" s="1758"/>
      <c r="E10" s="1758"/>
      <c r="F10" s="1758"/>
      <c r="G10" s="1758"/>
      <c r="H10" s="1758"/>
      <c r="I10" s="1758"/>
      <c r="J10" s="1758"/>
      <c r="K10" s="1758"/>
      <c r="L10" s="1758"/>
      <c r="M10" s="1758"/>
      <c r="N10" s="1758"/>
      <c r="O10" s="1758"/>
      <c r="P10" s="1758"/>
      <c r="Q10" s="1758"/>
      <c r="R10" s="1758"/>
      <c r="S10" s="1759"/>
      <c r="T10" s="4"/>
      <c r="U10" s="4"/>
      <c r="V10" s="4"/>
      <c r="W10" s="4"/>
      <c r="X10" s="4"/>
      <c r="Y10" s="4"/>
      <c r="Z10" s="4"/>
    </row>
    <row r="11" spans="1:26" ht="28.5" customHeight="1" x14ac:dyDescent="0.2">
      <c r="A11" s="1760"/>
      <c r="B11" s="1761"/>
      <c r="C11" s="1761"/>
      <c r="D11" s="1761"/>
      <c r="E11" s="1761"/>
      <c r="F11" s="1761"/>
      <c r="G11" s="1761"/>
      <c r="H11" s="1761"/>
      <c r="I11" s="1761"/>
      <c r="J11" s="1761"/>
      <c r="K11" s="1761"/>
      <c r="L11" s="1761"/>
      <c r="M11" s="1761"/>
      <c r="N11" s="1761"/>
      <c r="O11" s="1761"/>
      <c r="P11" s="1761"/>
      <c r="Q11" s="1761"/>
      <c r="R11" s="1761"/>
      <c r="S11" s="1762"/>
      <c r="T11" s="4"/>
      <c r="U11" s="4"/>
      <c r="V11" s="4"/>
      <c r="W11" s="4"/>
      <c r="X11" s="4"/>
      <c r="Y11" s="4"/>
      <c r="Z11" s="4"/>
    </row>
    <row r="12" spans="1:26" ht="12.75" customHeight="1" x14ac:dyDescent="0.2">
      <c r="A12" s="1753" t="s">
        <v>2</v>
      </c>
      <c r="B12" s="1746"/>
      <c r="C12" s="1746"/>
      <c r="D12" s="1746"/>
      <c r="E12" s="1746"/>
      <c r="F12" s="1746"/>
      <c r="G12" s="1746"/>
      <c r="H12" s="1746"/>
      <c r="I12" s="1746"/>
      <c r="J12" s="1746"/>
      <c r="K12" s="1746"/>
      <c r="L12" s="1746"/>
      <c r="M12" s="1746"/>
      <c r="N12" s="1746"/>
      <c r="O12" s="1746"/>
      <c r="P12" s="1746"/>
      <c r="Q12" s="1746"/>
      <c r="R12" s="1746"/>
      <c r="S12" s="1747"/>
      <c r="T12" s="4"/>
      <c r="U12" s="4"/>
      <c r="V12" s="4"/>
      <c r="W12" s="4"/>
      <c r="X12" s="4"/>
      <c r="Y12" s="4"/>
      <c r="Z12" s="4"/>
    </row>
    <row r="13" spans="1:26" ht="12.75" customHeight="1" x14ac:dyDescent="0.2">
      <c r="A13" s="1753" t="s">
        <v>3</v>
      </c>
      <c r="B13" s="1746"/>
      <c r="C13" s="1746"/>
      <c r="D13" s="1746"/>
      <c r="E13" s="1746"/>
      <c r="F13" s="1746"/>
      <c r="G13" s="1746"/>
      <c r="H13" s="1746"/>
      <c r="I13" s="1746"/>
      <c r="J13" s="1746"/>
      <c r="K13" s="1746"/>
      <c r="L13" s="1746"/>
      <c r="M13" s="1746"/>
      <c r="N13" s="1746"/>
      <c r="O13" s="1746"/>
      <c r="P13" s="1746"/>
      <c r="Q13" s="1746"/>
      <c r="R13" s="1746"/>
      <c r="S13" s="1747"/>
      <c r="T13" s="4"/>
      <c r="U13" s="4"/>
      <c r="V13" s="4"/>
      <c r="W13" s="4"/>
      <c r="X13" s="4"/>
      <c r="Y13" s="4"/>
      <c r="Z13" s="4"/>
    </row>
    <row r="14" spans="1:26" ht="12.75" customHeight="1" x14ac:dyDescent="0.2">
      <c r="A14" s="1753" t="str">
        <f>+'DIRECCION Y SUBDIRECCION '!A9:S9</f>
        <v>30 de junio  2023</v>
      </c>
      <c r="B14" s="1746"/>
      <c r="C14" s="1746"/>
      <c r="D14" s="1746"/>
      <c r="E14" s="1746"/>
      <c r="F14" s="1746"/>
      <c r="G14" s="1746"/>
      <c r="H14" s="1746"/>
      <c r="I14" s="1746"/>
      <c r="J14" s="1746"/>
      <c r="K14" s="1746"/>
      <c r="L14" s="1746"/>
      <c r="M14" s="1746"/>
      <c r="N14" s="1746"/>
      <c r="O14" s="1746"/>
      <c r="P14" s="1746"/>
      <c r="Q14" s="1746"/>
      <c r="R14" s="1746"/>
      <c r="S14" s="1747"/>
      <c r="T14" s="4"/>
      <c r="U14" s="4"/>
      <c r="V14" s="4"/>
      <c r="W14" s="4"/>
      <c r="X14" s="4"/>
      <c r="Y14" s="4"/>
      <c r="Z14" s="4"/>
    </row>
    <row r="15" spans="1:26" ht="15" customHeight="1" x14ac:dyDescent="0.3">
      <c r="A15" s="86"/>
      <c r="B15" s="86"/>
      <c r="C15" s="86"/>
      <c r="D15" s="86"/>
      <c r="E15" s="86"/>
      <c r="F15" s="86"/>
      <c r="G15" s="86"/>
      <c r="H15" s="192"/>
      <c r="I15" s="86"/>
      <c r="J15" s="86"/>
      <c r="K15" s="86"/>
      <c r="L15" s="86"/>
      <c r="M15" s="87"/>
      <c r="N15" s="87"/>
      <c r="O15" s="87"/>
      <c r="P15" s="87"/>
      <c r="Q15" s="87"/>
      <c r="R15" s="87"/>
      <c r="S15" s="87"/>
      <c r="T15" s="4"/>
      <c r="U15" s="4" t="s">
        <v>109</v>
      </c>
      <c r="V15" s="4"/>
      <c r="W15" s="4"/>
      <c r="X15" s="4"/>
      <c r="Y15" s="4"/>
      <c r="Z15" s="4"/>
    </row>
    <row r="16" spans="1:26" ht="38.25" customHeight="1" x14ac:dyDescent="0.2">
      <c r="A16" s="193" t="s">
        <v>6</v>
      </c>
      <c r="B16" s="194" t="s">
        <v>7</v>
      </c>
      <c r="C16" s="195" t="s">
        <v>110</v>
      </c>
      <c r="D16" s="195" t="s">
        <v>9</v>
      </c>
      <c r="E16" s="195" t="s">
        <v>10</v>
      </c>
      <c r="F16" s="194" t="s">
        <v>11</v>
      </c>
      <c r="G16" s="194" t="s">
        <v>12</v>
      </c>
      <c r="H16" s="196" t="s">
        <v>13</v>
      </c>
      <c r="I16" s="194" t="s">
        <v>14</v>
      </c>
      <c r="J16" s="194" t="s">
        <v>15</v>
      </c>
      <c r="K16" s="194" t="s">
        <v>16</v>
      </c>
      <c r="L16" s="196" t="s">
        <v>17</v>
      </c>
      <c r="M16" s="196" t="s">
        <v>18</v>
      </c>
      <c r="N16" s="196" t="s">
        <v>19</v>
      </c>
      <c r="O16" s="196" t="s">
        <v>20</v>
      </c>
      <c r="P16" s="197" t="s">
        <v>21</v>
      </c>
      <c r="Q16" s="196" t="s">
        <v>22</v>
      </c>
      <c r="R16" s="197" t="str">
        <f>+'DIRECCION Y SUBDIRECCION '!R11</f>
        <v>DEPRECIACION ACUMULADA 30/06/23</v>
      </c>
      <c r="S16" s="197" t="s">
        <v>23</v>
      </c>
      <c r="T16" s="92" t="s">
        <v>24</v>
      </c>
      <c r="U16" s="198">
        <v>45107</v>
      </c>
      <c r="V16" s="4"/>
      <c r="W16" s="4"/>
      <c r="X16" s="4"/>
      <c r="Y16" s="4"/>
      <c r="Z16" s="4"/>
    </row>
    <row r="17" spans="1:26" ht="30.75" customHeight="1" x14ac:dyDescent="0.2">
      <c r="A17" s="193">
        <v>1</v>
      </c>
      <c r="B17" s="173">
        <v>36858</v>
      </c>
      <c r="C17" s="517" t="s">
        <v>371</v>
      </c>
      <c r="D17" s="517">
        <v>26</v>
      </c>
      <c r="E17" s="105" t="s">
        <v>126</v>
      </c>
      <c r="F17" s="105">
        <v>620960</v>
      </c>
      <c r="G17" s="105">
        <v>1</v>
      </c>
      <c r="H17" s="200" t="s">
        <v>200</v>
      </c>
      <c r="I17" s="105"/>
      <c r="J17" s="105" t="s">
        <v>201</v>
      </c>
      <c r="K17" s="240" t="s">
        <v>1851</v>
      </c>
      <c r="L17" s="201">
        <v>980</v>
      </c>
      <c r="M17" s="105">
        <v>10</v>
      </c>
      <c r="N17" s="202"/>
      <c r="O17" s="202"/>
      <c r="P17" s="100">
        <v>10</v>
      </c>
      <c r="Q17" s="100"/>
      <c r="R17" s="201">
        <v>980</v>
      </c>
      <c r="S17" s="202">
        <f t="shared" ref="S17:S19" si="0">IF(M17=0,"N/A",+L17-R17)</f>
        <v>0</v>
      </c>
      <c r="T17" s="103">
        <v>619</v>
      </c>
      <c r="U17" s="136"/>
      <c r="V17" s="4"/>
      <c r="W17" s="4"/>
      <c r="X17" s="4"/>
      <c r="Y17" s="4"/>
      <c r="Z17" s="4"/>
    </row>
    <row r="18" spans="1:26" ht="15.75" customHeight="1" x14ac:dyDescent="0.2">
      <c r="A18" s="193">
        <v>2</v>
      </c>
      <c r="B18" s="173">
        <v>39224</v>
      </c>
      <c r="C18" s="517" t="s">
        <v>371</v>
      </c>
      <c r="D18" s="517">
        <v>26</v>
      </c>
      <c r="E18" s="105" t="s">
        <v>35</v>
      </c>
      <c r="F18" s="105">
        <v>620953</v>
      </c>
      <c r="G18" s="105">
        <v>1</v>
      </c>
      <c r="H18" s="200" t="s">
        <v>203</v>
      </c>
      <c r="I18" s="105" t="s">
        <v>204</v>
      </c>
      <c r="J18" s="105" t="s">
        <v>205</v>
      </c>
      <c r="K18" s="105" t="s">
        <v>202</v>
      </c>
      <c r="L18" s="201">
        <v>14443.04</v>
      </c>
      <c r="M18" s="105">
        <v>3</v>
      </c>
      <c r="N18" s="202"/>
      <c r="O18" s="202"/>
      <c r="P18" s="100">
        <v>3</v>
      </c>
      <c r="Q18" s="100"/>
      <c r="R18" s="201">
        <v>14443.04</v>
      </c>
      <c r="S18" s="202">
        <f t="shared" si="0"/>
        <v>0</v>
      </c>
      <c r="T18" s="103">
        <v>614</v>
      </c>
      <c r="U18" s="4"/>
      <c r="V18" s="4"/>
      <c r="W18" s="4"/>
      <c r="X18" s="4"/>
      <c r="Y18" s="4"/>
      <c r="Z18" s="4"/>
    </row>
    <row r="19" spans="1:26" ht="15.75" customHeight="1" x14ac:dyDescent="0.2">
      <c r="A19" s="193">
        <v>3</v>
      </c>
      <c r="B19" s="173">
        <v>40546</v>
      </c>
      <c r="C19" s="517" t="s">
        <v>371</v>
      </c>
      <c r="D19" s="517">
        <v>26</v>
      </c>
      <c r="E19" s="105" t="s">
        <v>126</v>
      </c>
      <c r="F19" s="105">
        <v>620969</v>
      </c>
      <c r="G19" s="105">
        <v>1</v>
      </c>
      <c r="H19" s="200" t="s">
        <v>206</v>
      </c>
      <c r="I19" s="105" t="s">
        <v>207</v>
      </c>
      <c r="J19" s="105" t="s">
        <v>208</v>
      </c>
      <c r="K19" s="105" t="s">
        <v>202</v>
      </c>
      <c r="L19" s="201">
        <v>5505</v>
      </c>
      <c r="M19" s="105">
        <v>5</v>
      </c>
      <c r="N19" s="202"/>
      <c r="O19" s="202"/>
      <c r="P19" s="100">
        <v>5</v>
      </c>
      <c r="Q19" s="100"/>
      <c r="R19" s="201">
        <v>5505</v>
      </c>
      <c r="S19" s="202">
        <f t="shared" si="0"/>
        <v>0</v>
      </c>
      <c r="T19" s="103">
        <v>619</v>
      </c>
      <c r="U19" s="4"/>
      <c r="V19" s="4"/>
      <c r="W19" s="4"/>
      <c r="X19" s="4"/>
      <c r="Y19" s="4"/>
      <c r="Z19" s="4"/>
    </row>
    <row r="20" spans="1:26" ht="15.75" customHeight="1" x14ac:dyDescent="0.2">
      <c r="A20" s="193">
        <v>4</v>
      </c>
      <c r="B20" s="173">
        <v>41826</v>
      </c>
      <c r="C20" s="517" t="s">
        <v>371</v>
      </c>
      <c r="D20" s="517">
        <v>26</v>
      </c>
      <c r="E20" s="105" t="s">
        <v>35</v>
      </c>
      <c r="F20" s="105">
        <v>750774</v>
      </c>
      <c r="G20" s="105">
        <v>1</v>
      </c>
      <c r="H20" s="200" t="s">
        <v>41</v>
      </c>
      <c r="I20" s="203" t="s">
        <v>209</v>
      </c>
      <c r="J20" s="105" t="s">
        <v>56</v>
      </c>
      <c r="K20" s="105" t="s">
        <v>202</v>
      </c>
      <c r="L20" s="201">
        <v>19863</v>
      </c>
      <c r="M20" s="105">
        <v>3</v>
      </c>
      <c r="N20" s="202">
        <v>0</v>
      </c>
      <c r="O20" s="202">
        <v>0</v>
      </c>
      <c r="P20" s="100">
        <v>3</v>
      </c>
      <c r="Q20" s="100"/>
      <c r="R20" s="201">
        <v>19863</v>
      </c>
      <c r="S20" s="202">
        <v>0</v>
      </c>
      <c r="T20" s="103">
        <v>614</v>
      </c>
      <c r="U20" s="4"/>
      <c r="V20" s="4"/>
      <c r="W20" s="4"/>
      <c r="X20" s="4"/>
      <c r="Y20" s="4"/>
      <c r="Z20" s="4"/>
    </row>
    <row r="21" spans="1:26" ht="15.75" customHeight="1" x14ac:dyDescent="0.2">
      <c r="A21" s="193">
        <v>5</v>
      </c>
      <c r="B21" s="173">
        <v>42512</v>
      </c>
      <c r="C21" s="517" t="s">
        <v>371</v>
      </c>
      <c r="D21" s="517">
        <v>26</v>
      </c>
      <c r="E21" s="105" t="s">
        <v>35</v>
      </c>
      <c r="F21" s="105">
        <v>620577</v>
      </c>
      <c r="G21" s="105">
        <v>1</v>
      </c>
      <c r="H21" s="200" t="s">
        <v>210</v>
      </c>
      <c r="I21" s="203"/>
      <c r="J21" s="105" t="s">
        <v>56</v>
      </c>
      <c r="K21" s="105" t="s">
        <v>202</v>
      </c>
      <c r="L21" s="201">
        <v>7461.96</v>
      </c>
      <c r="M21" s="105">
        <v>3</v>
      </c>
      <c r="N21" s="202"/>
      <c r="O21" s="202"/>
      <c r="P21" s="100">
        <v>3</v>
      </c>
      <c r="Q21" s="100"/>
      <c r="R21" s="201">
        <v>7461.96</v>
      </c>
      <c r="S21" s="202">
        <v>0</v>
      </c>
      <c r="T21" s="103">
        <v>614</v>
      </c>
      <c r="U21" s="4"/>
      <c r="V21" s="4"/>
      <c r="W21" s="4"/>
      <c r="X21" s="4"/>
      <c r="Y21" s="4"/>
      <c r="Z21" s="4"/>
    </row>
    <row r="22" spans="1:26" ht="15.75" customHeight="1" x14ac:dyDescent="0.2">
      <c r="A22" s="193">
        <v>6</v>
      </c>
      <c r="B22" s="173">
        <v>39224</v>
      </c>
      <c r="C22" s="517" t="s">
        <v>371</v>
      </c>
      <c r="D22" s="517">
        <v>26</v>
      </c>
      <c r="E22" s="105" t="s">
        <v>35</v>
      </c>
      <c r="F22" s="915">
        <v>762967</v>
      </c>
      <c r="G22" s="105">
        <v>1</v>
      </c>
      <c r="H22" s="200" t="s">
        <v>210</v>
      </c>
      <c r="I22" s="105"/>
      <c r="J22" s="105" t="s">
        <v>56</v>
      </c>
      <c r="K22" s="105" t="s">
        <v>38</v>
      </c>
      <c r="L22" s="201">
        <v>7461.96</v>
      </c>
      <c r="M22" s="105">
        <v>3</v>
      </c>
      <c r="N22" s="202"/>
      <c r="O22" s="202"/>
      <c r="P22" s="100">
        <v>3</v>
      </c>
      <c r="Q22" s="100"/>
      <c r="R22" s="201">
        <v>7461.96</v>
      </c>
      <c r="S22" s="202">
        <f t="shared" ref="S22:S26" si="1">IF(M22=0,"N/A",+L22-R22)</f>
        <v>0</v>
      </c>
      <c r="T22" s="103">
        <v>614</v>
      </c>
      <c r="U22" s="4"/>
      <c r="V22" s="4"/>
      <c r="W22" s="4"/>
      <c r="X22" s="4"/>
      <c r="Y22" s="4"/>
      <c r="Z22" s="4"/>
    </row>
    <row r="23" spans="1:26" ht="15.75" customHeight="1" x14ac:dyDescent="0.2">
      <c r="A23" s="193">
        <v>7</v>
      </c>
      <c r="B23" s="173">
        <v>39274</v>
      </c>
      <c r="C23" s="517" t="s">
        <v>371</v>
      </c>
      <c r="D23" s="517">
        <v>26</v>
      </c>
      <c r="E23" s="105" t="s">
        <v>35</v>
      </c>
      <c r="F23" s="915">
        <v>620951</v>
      </c>
      <c r="G23" s="105">
        <v>1</v>
      </c>
      <c r="H23" s="200" t="s">
        <v>41</v>
      </c>
      <c r="I23" s="105"/>
      <c r="J23" s="105" t="s">
        <v>42</v>
      </c>
      <c r="K23" s="105" t="s">
        <v>38</v>
      </c>
      <c r="L23" s="201">
        <v>21896.16</v>
      </c>
      <c r="M23" s="105">
        <v>3</v>
      </c>
      <c r="N23" s="202"/>
      <c r="O23" s="202"/>
      <c r="P23" s="100">
        <v>3</v>
      </c>
      <c r="Q23" s="100"/>
      <c r="R23" s="201">
        <v>21896.16</v>
      </c>
      <c r="S23" s="202">
        <f t="shared" si="1"/>
        <v>0</v>
      </c>
      <c r="T23" s="103">
        <v>614</v>
      </c>
      <c r="U23" s="4"/>
      <c r="V23" s="4"/>
      <c r="W23" s="4"/>
      <c r="X23" s="4"/>
      <c r="Y23" s="4"/>
      <c r="Z23" s="4"/>
    </row>
    <row r="24" spans="1:26" s="890" customFormat="1" ht="15.75" customHeight="1" x14ac:dyDescent="0.2">
      <c r="A24" s="193">
        <v>8</v>
      </c>
      <c r="B24" s="923">
        <v>40977</v>
      </c>
      <c r="C24" s="1560" t="s">
        <v>371</v>
      </c>
      <c r="D24" s="1560">
        <v>26</v>
      </c>
      <c r="E24" s="915" t="s">
        <v>35</v>
      </c>
      <c r="F24" s="915"/>
      <c r="G24" s="915">
        <v>1</v>
      </c>
      <c r="H24" s="1561" t="s">
        <v>41</v>
      </c>
      <c r="I24" s="922"/>
      <c r="J24" s="915" t="s">
        <v>42</v>
      </c>
      <c r="K24" s="915" t="s">
        <v>38</v>
      </c>
      <c r="L24" s="896">
        <v>15129.5</v>
      </c>
      <c r="M24" s="915">
        <v>3</v>
      </c>
      <c r="N24" s="1100"/>
      <c r="O24" s="1100"/>
      <c r="P24" s="907">
        <v>3</v>
      </c>
      <c r="Q24" s="907"/>
      <c r="R24" s="896">
        <v>15129.5</v>
      </c>
      <c r="S24" s="1100">
        <f t="shared" si="1"/>
        <v>0</v>
      </c>
      <c r="T24" s="908">
        <v>614</v>
      </c>
      <c r="U24" s="916"/>
      <c r="V24" s="916"/>
      <c r="W24" s="916"/>
      <c r="X24" s="916"/>
      <c r="Y24" s="916"/>
      <c r="Z24" s="916"/>
    </row>
    <row r="25" spans="1:26" s="890" customFormat="1" ht="15.75" customHeight="1" x14ac:dyDescent="0.2">
      <c r="A25" s="193">
        <v>9</v>
      </c>
      <c r="B25" s="923">
        <v>41364</v>
      </c>
      <c r="C25" s="1560" t="s">
        <v>371</v>
      </c>
      <c r="D25" s="1560">
        <v>26</v>
      </c>
      <c r="E25" s="915" t="s">
        <v>35</v>
      </c>
      <c r="F25" s="915"/>
      <c r="G25" s="915">
        <v>1</v>
      </c>
      <c r="H25" s="1561" t="s">
        <v>210</v>
      </c>
      <c r="I25" s="922"/>
      <c r="J25" s="915" t="s">
        <v>56</v>
      </c>
      <c r="K25" s="915" t="s">
        <v>38</v>
      </c>
      <c r="L25" s="896">
        <v>7080</v>
      </c>
      <c r="M25" s="915">
        <v>3</v>
      </c>
      <c r="N25" s="1100"/>
      <c r="O25" s="1100"/>
      <c r="P25" s="907">
        <v>3</v>
      </c>
      <c r="Q25" s="907"/>
      <c r="R25" s="896">
        <v>7080</v>
      </c>
      <c r="S25" s="1100">
        <f t="shared" si="1"/>
        <v>0</v>
      </c>
      <c r="T25" s="908">
        <v>614</v>
      </c>
      <c r="U25" s="916"/>
      <c r="V25" s="916"/>
      <c r="W25" s="916"/>
      <c r="X25" s="916"/>
      <c r="Y25" s="916"/>
      <c r="Z25" s="916"/>
    </row>
    <row r="26" spans="1:26" ht="15.75" customHeight="1" x14ac:dyDescent="0.2">
      <c r="A26" s="193">
        <v>10</v>
      </c>
      <c r="B26" s="173">
        <v>41486</v>
      </c>
      <c r="C26" s="517" t="s">
        <v>371</v>
      </c>
      <c r="D26" s="517">
        <v>26</v>
      </c>
      <c r="E26" s="105" t="s">
        <v>25</v>
      </c>
      <c r="F26" s="915">
        <v>750706</v>
      </c>
      <c r="G26" s="105">
        <v>1</v>
      </c>
      <c r="H26" s="200" t="s">
        <v>211</v>
      </c>
      <c r="I26" s="105"/>
      <c r="J26" s="105"/>
      <c r="K26" s="105" t="s">
        <v>212</v>
      </c>
      <c r="L26" s="201">
        <v>4720</v>
      </c>
      <c r="M26" s="105">
        <v>10</v>
      </c>
      <c r="N26" s="202">
        <f>IF(M26=0,"N/A",+L26/M26)</f>
        <v>472</v>
      </c>
      <c r="O26" s="202">
        <f t="shared" ref="O26" si="2">IF(M26=0,"N/A",+N26/12)</f>
        <v>39.333333333333336</v>
      </c>
      <c r="P26" s="100">
        <f>+DATEDIF($B26,$U$16,"y")</f>
        <v>9</v>
      </c>
      <c r="Q26" s="100">
        <f>+DATEDIF($B26,$U$16,"ym")</f>
        <v>10</v>
      </c>
      <c r="R26" s="201">
        <f>IF(M26=0,"N/A",+N26*P26+O26*Q26)</f>
        <v>4641.333333333333</v>
      </c>
      <c r="S26" s="202">
        <f t="shared" si="1"/>
        <v>78.66666666666697</v>
      </c>
      <c r="T26" s="103">
        <v>614</v>
      </c>
      <c r="U26" s="4"/>
      <c r="V26" s="4"/>
      <c r="W26" s="4"/>
      <c r="X26" s="4"/>
      <c r="Y26" s="4"/>
      <c r="Z26" s="4"/>
    </row>
    <row r="27" spans="1:26" ht="15.75" customHeight="1" x14ac:dyDescent="0.2">
      <c r="A27" s="193">
        <v>11</v>
      </c>
      <c r="B27" s="173">
        <v>41826</v>
      </c>
      <c r="C27" s="517" t="s">
        <v>371</v>
      </c>
      <c r="D27" s="517">
        <v>26</v>
      </c>
      <c r="E27" s="105" t="s">
        <v>35</v>
      </c>
      <c r="F27" s="915">
        <v>614248</v>
      </c>
      <c r="G27" s="105">
        <v>1</v>
      </c>
      <c r="H27" s="200" t="s">
        <v>41</v>
      </c>
      <c r="I27" s="204"/>
      <c r="J27" s="105" t="s">
        <v>56</v>
      </c>
      <c r="K27" s="105" t="s">
        <v>212</v>
      </c>
      <c r="L27" s="201">
        <v>19863</v>
      </c>
      <c r="M27" s="105">
        <v>3</v>
      </c>
      <c r="N27" s="202">
        <v>0</v>
      </c>
      <c r="O27" s="202">
        <f t="shared" ref="O27:O47" si="3">IF(M27=0,"N/A",+N27/12)</f>
        <v>0</v>
      </c>
      <c r="P27" s="100">
        <f t="shared" ref="P27:P51" si="4">+DATEDIF($B27,$U$16,"y")</f>
        <v>8</v>
      </c>
      <c r="Q27" s="100">
        <f t="shared" ref="Q27:Q51" si="5">+DATEDIF($B27,$U$16,"ym")</f>
        <v>11</v>
      </c>
      <c r="R27" s="201">
        <v>19863</v>
      </c>
      <c r="S27" s="202">
        <f t="shared" ref="S27:S47" si="6">IF(M27=0,"N/A",+L27-R27)</f>
        <v>0</v>
      </c>
      <c r="T27" s="103">
        <v>614</v>
      </c>
      <c r="U27" s="4"/>
      <c r="V27" s="4"/>
      <c r="W27" s="4"/>
      <c r="X27" s="4"/>
      <c r="Y27" s="4"/>
      <c r="Z27" s="4"/>
    </row>
    <row r="28" spans="1:26" ht="15.75" customHeight="1" x14ac:dyDescent="0.2">
      <c r="A28" s="193">
        <v>12</v>
      </c>
      <c r="B28" s="173">
        <v>41826</v>
      </c>
      <c r="C28" s="517" t="s">
        <v>371</v>
      </c>
      <c r="D28" s="517">
        <v>26</v>
      </c>
      <c r="E28" s="105" t="s">
        <v>35</v>
      </c>
      <c r="F28" s="915">
        <v>762966</v>
      </c>
      <c r="G28" s="105">
        <v>1</v>
      </c>
      <c r="H28" s="200" t="s">
        <v>210</v>
      </c>
      <c r="I28" s="204"/>
      <c r="J28" s="105" t="s">
        <v>56</v>
      </c>
      <c r="K28" s="105" t="s">
        <v>212</v>
      </c>
      <c r="L28" s="201">
        <v>4600</v>
      </c>
      <c r="M28" s="105">
        <v>3</v>
      </c>
      <c r="N28" s="202">
        <v>0</v>
      </c>
      <c r="O28" s="202">
        <f t="shared" si="3"/>
        <v>0</v>
      </c>
      <c r="P28" s="100">
        <f t="shared" si="4"/>
        <v>8</v>
      </c>
      <c r="Q28" s="100">
        <f t="shared" si="5"/>
        <v>11</v>
      </c>
      <c r="R28" s="201">
        <v>4600</v>
      </c>
      <c r="S28" s="202">
        <f t="shared" si="6"/>
        <v>0</v>
      </c>
      <c r="T28" s="103">
        <v>614</v>
      </c>
      <c r="U28" s="4"/>
      <c r="V28" s="4"/>
      <c r="W28" s="4"/>
      <c r="X28" s="4"/>
      <c r="Y28" s="4"/>
      <c r="Z28" s="4"/>
    </row>
    <row r="29" spans="1:26" ht="15.75" customHeight="1" x14ac:dyDescent="0.2">
      <c r="A29" s="193">
        <v>13</v>
      </c>
      <c r="B29" s="173">
        <v>41926</v>
      </c>
      <c r="C29" s="517" t="s">
        <v>371</v>
      </c>
      <c r="D29" s="517">
        <v>26</v>
      </c>
      <c r="E29" s="105" t="s">
        <v>35</v>
      </c>
      <c r="F29" s="915">
        <v>620940</v>
      </c>
      <c r="G29" s="105">
        <v>1</v>
      </c>
      <c r="H29" s="200" t="s">
        <v>62</v>
      </c>
      <c r="I29" s="204"/>
      <c r="J29" s="105" t="s">
        <v>64</v>
      </c>
      <c r="K29" s="105" t="s">
        <v>212</v>
      </c>
      <c r="L29" s="201">
        <v>2630</v>
      </c>
      <c r="M29" s="105">
        <v>3</v>
      </c>
      <c r="N29" s="202">
        <v>0</v>
      </c>
      <c r="O29" s="202">
        <f t="shared" si="3"/>
        <v>0</v>
      </c>
      <c r="P29" s="100">
        <f t="shared" si="4"/>
        <v>8</v>
      </c>
      <c r="Q29" s="100">
        <f t="shared" si="5"/>
        <v>8</v>
      </c>
      <c r="R29" s="201">
        <v>2630</v>
      </c>
      <c r="S29" s="202">
        <f t="shared" si="6"/>
        <v>0</v>
      </c>
      <c r="T29" s="103">
        <v>614</v>
      </c>
      <c r="U29" s="4"/>
      <c r="V29" s="4"/>
      <c r="W29" s="4"/>
      <c r="X29" s="4"/>
      <c r="Y29" s="4"/>
      <c r="Z29" s="4"/>
    </row>
    <row r="30" spans="1:26" ht="15.75" customHeight="1" x14ac:dyDescent="0.2">
      <c r="A30" s="193">
        <v>14</v>
      </c>
      <c r="B30" s="173">
        <v>41926</v>
      </c>
      <c r="C30" s="517" t="s">
        <v>371</v>
      </c>
      <c r="D30" s="517">
        <v>26</v>
      </c>
      <c r="E30" s="105" t="s">
        <v>35</v>
      </c>
      <c r="F30" s="915">
        <v>620950</v>
      </c>
      <c r="G30" s="105">
        <v>1</v>
      </c>
      <c r="H30" s="200" t="s">
        <v>62</v>
      </c>
      <c r="I30" s="105"/>
      <c r="J30" s="105" t="s">
        <v>64</v>
      </c>
      <c r="K30" s="105" t="s">
        <v>38</v>
      </c>
      <c r="L30" s="201">
        <v>3127</v>
      </c>
      <c r="M30" s="105">
        <v>3</v>
      </c>
      <c r="N30" s="202">
        <v>0</v>
      </c>
      <c r="O30" s="202">
        <f t="shared" si="3"/>
        <v>0</v>
      </c>
      <c r="P30" s="100">
        <f t="shared" si="4"/>
        <v>8</v>
      </c>
      <c r="Q30" s="100">
        <f t="shared" si="5"/>
        <v>8</v>
      </c>
      <c r="R30" s="201">
        <v>3127</v>
      </c>
      <c r="S30" s="202">
        <f t="shared" si="6"/>
        <v>0</v>
      </c>
      <c r="T30" s="103">
        <v>614</v>
      </c>
      <c r="U30" s="4"/>
      <c r="V30" s="4"/>
      <c r="W30" s="4"/>
      <c r="X30" s="4"/>
      <c r="Y30" s="4"/>
      <c r="Z30" s="4"/>
    </row>
    <row r="31" spans="1:26" ht="15.75" customHeight="1" x14ac:dyDescent="0.2">
      <c r="A31" s="193">
        <v>15</v>
      </c>
      <c r="B31" s="173">
        <v>41990</v>
      </c>
      <c r="C31" s="517" t="s">
        <v>371</v>
      </c>
      <c r="D31" s="517">
        <v>26</v>
      </c>
      <c r="E31" s="105" t="s">
        <v>25</v>
      </c>
      <c r="F31" s="105">
        <v>620959</v>
      </c>
      <c r="G31" s="105">
        <v>1</v>
      </c>
      <c r="H31" s="103" t="s">
        <v>214</v>
      </c>
      <c r="I31" s="204"/>
      <c r="J31" s="105" t="s">
        <v>32</v>
      </c>
      <c r="K31" s="105" t="s">
        <v>202</v>
      </c>
      <c r="L31" s="201">
        <v>3500</v>
      </c>
      <c r="M31" s="105">
        <v>10</v>
      </c>
      <c r="N31" s="202">
        <f t="shared" ref="N31:N47" si="7">IF(M31=0,"N/A",+L31/M31)</f>
        <v>350</v>
      </c>
      <c r="O31" s="202">
        <f t="shared" si="3"/>
        <v>29.166666666666668</v>
      </c>
      <c r="P31" s="100">
        <f t="shared" si="4"/>
        <v>8</v>
      </c>
      <c r="Q31" s="100">
        <f t="shared" si="5"/>
        <v>6</v>
      </c>
      <c r="R31" s="201">
        <f t="shared" ref="R31:R47" si="8">IF(M31=0,"N/A",+N31*P31+O31*Q31)</f>
        <v>2975</v>
      </c>
      <c r="S31" s="202">
        <f t="shared" si="6"/>
        <v>525</v>
      </c>
      <c r="T31" s="103">
        <v>617</v>
      </c>
      <c r="U31" s="4"/>
      <c r="V31" s="4"/>
      <c r="W31" s="4"/>
      <c r="X31" s="4"/>
      <c r="Y31" s="4"/>
      <c r="Z31" s="4"/>
    </row>
    <row r="32" spans="1:26" ht="15.75" customHeight="1" x14ac:dyDescent="0.2">
      <c r="A32" s="193">
        <v>16</v>
      </c>
      <c r="B32" s="173">
        <v>41990</v>
      </c>
      <c r="C32" s="517" t="s">
        <v>371</v>
      </c>
      <c r="D32" s="517">
        <v>26</v>
      </c>
      <c r="E32" s="105" t="s">
        <v>25</v>
      </c>
      <c r="F32" s="105">
        <v>620958</v>
      </c>
      <c r="G32" s="105">
        <v>1</v>
      </c>
      <c r="H32" s="200" t="s">
        <v>215</v>
      </c>
      <c r="I32" s="204"/>
      <c r="J32" s="105"/>
      <c r="K32" s="105" t="s">
        <v>202</v>
      </c>
      <c r="L32" s="201">
        <v>8260</v>
      </c>
      <c r="M32" s="105">
        <v>10</v>
      </c>
      <c r="N32" s="202">
        <f t="shared" si="7"/>
        <v>826</v>
      </c>
      <c r="O32" s="202">
        <f t="shared" si="3"/>
        <v>68.833333333333329</v>
      </c>
      <c r="P32" s="100">
        <f t="shared" si="4"/>
        <v>8</v>
      </c>
      <c r="Q32" s="100">
        <f t="shared" si="5"/>
        <v>6</v>
      </c>
      <c r="R32" s="201">
        <f t="shared" si="8"/>
        <v>7021</v>
      </c>
      <c r="S32" s="202">
        <f t="shared" si="6"/>
        <v>1239</v>
      </c>
      <c r="T32" s="103">
        <v>617</v>
      </c>
      <c r="U32" s="4"/>
      <c r="V32" s="4"/>
      <c r="W32" s="4"/>
      <c r="X32" s="4"/>
      <c r="Y32" s="4"/>
      <c r="Z32" s="4"/>
    </row>
    <row r="33" spans="1:26" ht="15.75" customHeight="1" x14ac:dyDescent="0.2">
      <c r="A33" s="193">
        <v>17</v>
      </c>
      <c r="B33" s="173">
        <v>42075</v>
      </c>
      <c r="C33" s="517" t="s">
        <v>371</v>
      </c>
      <c r="D33" s="517">
        <v>26</v>
      </c>
      <c r="E33" s="105" t="s">
        <v>35</v>
      </c>
      <c r="F33" s="105">
        <v>762944</v>
      </c>
      <c r="G33" s="105">
        <v>1</v>
      </c>
      <c r="H33" s="200" t="s">
        <v>216</v>
      </c>
      <c r="I33" s="105"/>
      <c r="J33" s="105" t="s">
        <v>64</v>
      </c>
      <c r="K33" s="105" t="s">
        <v>202</v>
      </c>
      <c r="L33" s="201">
        <v>2906</v>
      </c>
      <c r="M33" s="105">
        <v>3</v>
      </c>
      <c r="N33" s="202">
        <v>0</v>
      </c>
      <c r="O33" s="202">
        <f t="shared" si="3"/>
        <v>0</v>
      </c>
      <c r="P33" s="100">
        <f t="shared" si="4"/>
        <v>8</v>
      </c>
      <c r="Q33" s="100">
        <f t="shared" si="5"/>
        <v>3</v>
      </c>
      <c r="R33" s="201">
        <v>2906</v>
      </c>
      <c r="S33" s="202">
        <f t="shared" si="6"/>
        <v>0</v>
      </c>
      <c r="T33" s="103">
        <v>614</v>
      </c>
      <c r="U33" s="4"/>
      <c r="V33" s="4"/>
      <c r="W33" s="4"/>
      <c r="X33" s="4"/>
      <c r="Y33" s="4"/>
      <c r="Z33" s="4"/>
    </row>
    <row r="34" spans="1:26" ht="30" customHeight="1" x14ac:dyDescent="0.2">
      <c r="A34" s="193">
        <v>18</v>
      </c>
      <c r="B34" s="173">
        <v>42226</v>
      </c>
      <c r="C34" s="517" t="s">
        <v>371</v>
      </c>
      <c r="D34" s="517">
        <v>26</v>
      </c>
      <c r="E34" s="105" t="s">
        <v>68</v>
      </c>
      <c r="F34" s="105">
        <v>620963</v>
      </c>
      <c r="G34" s="105">
        <v>1</v>
      </c>
      <c r="H34" s="200" t="s">
        <v>217</v>
      </c>
      <c r="I34" s="105"/>
      <c r="J34" s="105" t="s">
        <v>74</v>
      </c>
      <c r="K34" s="105" t="s">
        <v>202</v>
      </c>
      <c r="L34" s="201">
        <v>26500</v>
      </c>
      <c r="M34" s="105">
        <v>10</v>
      </c>
      <c r="N34" s="202">
        <f t="shared" si="7"/>
        <v>2650</v>
      </c>
      <c r="O34" s="202">
        <f t="shared" si="3"/>
        <v>220.83333333333334</v>
      </c>
      <c r="P34" s="100">
        <f t="shared" si="4"/>
        <v>7</v>
      </c>
      <c r="Q34" s="100">
        <f t="shared" si="5"/>
        <v>10</v>
      </c>
      <c r="R34" s="201">
        <f t="shared" si="8"/>
        <v>20758.333333333332</v>
      </c>
      <c r="S34" s="202">
        <f t="shared" si="6"/>
        <v>5741.6666666666679</v>
      </c>
      <c r="T34" s="103">
        <v>617</v>
      </c>
      <c r="U34" s="4"/>
      <c r="V34" s="4"/>
      <c r="W34" s="4"/>
      <c r="X34" s="4"/>
      <c r="Y34" s="4"/>
      <c r="Z34" s="4"/>
    </row>
    <row r="35" spans="1:26" ht="15.75" customHeight="1" x14ac:dyDescent="0.2">
      <c r="A35" s="193">
        <v>19</v>
      </c>
      <c r="B35" s="173">
        <v>42335</v>
      </c>
      <c r="C35" s="517" t="s">
        <v>371</v>
      </c>
      <c r="D35" s="517">
        <v>26</v>
      </c>
      <c r="E35" s="105" t="s">
        <v>126</v>
      </c>
      <c r="F35" s="105">
        <v>750772</v>
      </c>
      <c r="G35" s="105">
        <v>1</v>
      </c>
      <c r="H35" s="200" t="s">
        <v>218</v>
      </c>
      <c r="I35" s="105" t="s">
        <v>219</v>
      </c>
      <c r="J35" s="105" t="s">
        <v>129</v>
      </c>
      <c r="K35" s="105" t="s">
        <v>202</v>
      </c>
      <c r="L35" s="201">
        <v>5782</v>
      </c>
      <c r="M35" s="105">
        <v>10</v>
      </c>
      <c r="N35" s="202">
        <f t="shared" si="7"/>
        <v>578.20000000000005</v>
      </c>
      <c r="O35" s="202">
        <f t="shared" si="3"/>
        <v>48.183333333333337</v>
      </c>
      <c r="P35" s="100">
        <f t="shared" si="4"/>
        <v>7</v>
      </c>
      <c r="Q35" s="100">
        <f t="shared" si="5"/>
        <v>7</v>
      </c>
      <c r="R35" s="201">
        <f t="shared" si="8"/>
        <v>4384.6833333333343</v>
      </c>
      <c r="S35" s="202">
        <f t="shared" si="6"/>
        <v>1397.3166666666657</v>
      </c>
      <c r="T35" s="103">
        <v>617</v>
      </c>
      <c r="U35" s="4"/>
      <c r="V35" s="4"/>
      <c r="W35" s="4"/>
      <c r="X35" s="4"/>
      <c r="Y35" s="4"/>
      <c r="Z35" s="4"/>
    </row>
    <row r="36" spans="1:26" ht="15.75" customHeight="1" x14ac:dyDescent="0.2">
      <c r="A36" s="193">
        <v>20</v>
      </c>
      <c r="B36" s="173">
        <v>42335</v>
      </c>
      <c r="C36" s="517" t="s">
        <v>371</v>
      </c>
      <c r="D36" s="517">
        <v>26</v>
      </c>
      <c r="E36" s="105" t="s">
        <v>35</v>
      </c>
      <c r="F36" s="105">
        <v>620971</v>
      </c>
      <c r="G36" s="105">
        <v>1</v>
      </c>
      <c r="H36" s="200" t="s">
        <v>167</v>
      </c>
      <c r="I36" s="153" t="s">
        <v>220</v>
      </c>
      <c r="J36" s="153" t="s">
        <v>149</v>
      </c>
      <c r="K36" s="105" t="s">
        <v>202</v>
      </c>
      <c r="L36" s="201">
        <v>5350</v>
      </c>
      <c r="M36" s="105">
        <v>3</v>
      </c>
      <c r="N36" s="202">
        <v>0</v>
      </c>
      <c r="O36" s="202">
        <f t="shared" si="3"/>
        <v>0</v>
      </c>
      <c r="P36" s="100">
        <f t="shared" si="4"/>
        <v>7</v>
      </c>
      <c r="Q36" s="100">
        <f t="shared" si="5"/>
        <v>7</v>
      </c>
      <c r="R36" s="201">
        <v>5350</v>
      </c>
      <c r="S36" s="202">
        <f>IF(M36=0,"N/A",+L36-R36)</f>
        <v>0</v>
      </c>
      <c r="T36" s="103">
        <v>614</v>
      </c>
      <c r="U36" s="4"/>
      <c r="V36" s="4"/>
      <c r="W36" s="4"/>
      <c r="X36" s="4"/>
      <c r="Y36" s="4"/>
      <c r="Z36" s="4"/>
    </row>
    <row r="37" spans="1:26" ht="15.75" customHeight="1" x14ac:dyDescent="0.2">
      <c r="A37" s="193">
        <v>21</v>
      </c>
      <c r="B37" s="173">
        <v>43376</v>
      </c>
      <c r="C37" s="517" t="s">
        <v>371</v>
      </c>
      <c r="D37" s="517">
        <v>26</v>
      </c>
      <c r="E37" s="105" t="s">
        <v>68</v>
      </c>
      <c r="F37" s="915">
        <v>620678</v>
      </c>
      <c r="G37" s="105">
        <v>1</v>
      </c>
      <c r="H37" s="200" t="s">
        <v>115</v>
      </c>
      <c r="I37" s="105" t="s">
        <v>221</v>
      </c>
      <c r="J37" s="105" t="s">
        <v>116</v>
      </c>
      <c r="K37" s="105" t="s">
        <v>38</v>
      </c>
      <c r="L37" s="201">
        <v>4596.1000000000004</v>
      </c>
      <c r="M37" s="105">
        <v>5</v>
      </c>
      <c r="N37" s="202">
        <f t="shared" si="7"/>
        <v>919.22</v>
      </c>
      <c r="O37" s="202">
        <f t="shared" si="3"/>
        <v>76.601666666666674</v>
      </c>
      <c r="P37" s="100">
        <f t="shared" si="4"/>
        <v>4</v>
      </c>
      <c r="Q37" s="100">
        <f t="shared" si="5"/>
        <v>8</v>
      </c>
      <c r="R37" s="201">
        <f t="shared" si="8"/>
        <v>4289.6933333333336</v>
      </c>
      <c r="S37" s="202">
        <f t="shared" si="6"/>
        <v>306.40666666666675</v>
      </c>
      <c r="T37" s="103">
        <v>617</v>
      </c>
      <c r="U37" s="4"/>
      <c r="V37" s="4"/>
      <c r="W37" s="4"/>
      <c r="X37" s="4"/>
      <c r="Y37" s="4"/>
      <c r="Z37" s="4"/>
    </row>
    <row r="38" spans="1:26" ht="93.75" customHeight="1" x14ac:dyDescent="0.2">
      <c r="A38" s="193">
        <v>22</v>
      </c>
      <c r="B38" s="173">
        <v>43528</v>
      </c>
      <c r="C38" s="517" t="s">
        <v>371</v>
      </c>
      <c r="D38" s="517">
        <v>26</v>
      </c>
      <c r="E38" s="105" t="s">
        <v>25</v>
      </c>
      <c r="F38" s="240" t="s">
        <v>1819</v>
      </c>
      <c r="G38" s="105">
        <v>1</v>
      </c>
      <c r="H38" s="205" t="s">
        <v>181</v>
      </c>
      <c r="I38" s="105"/>
      <c r="J38" s="105" t="s">
        <v>4</v>
      </c>
      <c r="K38" s="105" t="s">
        <v>202</v>
      </c>
      <c r="L38" s="201">
        <v>154147.57</v>
      </c>
      <c r="M38" s="105">
        <v>10</v>
      </c>
      <c r="N38" s="202">
        <f t="shared" si="7"/>
        <v>15414.757000000001</v>
      </c>
      <c r="O38" s="202">
        <f t="shared" si="3"/>
        <v>1284.5630833333335</v>
      </c>
      <c r="P38" s="100">
        <f t="shared" si="4"/>
        <v>4</v>
      </c>
      <c r="Q38" s="100">
        <f t="shared" si="5"/>
        <v>3</v>
      </c>
      <c r="R38" s="201">
        <f t="shared" si="8"/>
        <v>65512.717250000009</v>
      </c>
      <c r="S38" s="202">
        <f t="shared" si="6"/>
        <v>88634.852749999991</v>
      </c>
      <c r="T38" s="103">
        <v>617</v>
      </c>
      <c r="U38" s="4" t="s">
        <v>120</v>
      </c>
      <c r="V38" s="108">
        <v>43563</v>
      </c>
      <c r="W38" s="109">
        <v>100</v>
      </c>
      <c r="X38" s="4"/>
      <c r="Y38" s="4"/>
      <c r="Z38" s="4"/>
    </row>
    <row r="39" spans="1:26" ht="56.25" customHeight="1" x14ac:dyDescent="0.2">
      <c r="A39" s="193">
        <v>23</v>
      </c>
      <c r="B39" s="173">
        <v>43528</v>
      </c>
      <c r="C39" s="517" t="s">
        <v>371</v>
      </c>
      <c r="D39" s="517">
        <v>26</v>
      </c>
      <c r="E39" s="105" t="s">
        <v>25</v>
      </c>
      <c r="F39" s="105">
        <v>750771</v>
      </c>
      <c r="G39" s="105">
        <v>1</v>
      </c>
      <c r="H39" s="205" t="s">
        <v>182</v>
      </c>
      <c r="I39" s="105"/>
      <c r="J39" s="105"/>
      <c r="K39" s="105" t="s">
        <v>202</v>
      </c>
      <c r="L39" s="201">
        <v>20741.509999999998</v>
      </c>
      <c r="M39" s="105">
        <v>10</v>
      </c>
      <c r="N39" s="202">
        <f t="shared" si="7"/>
        <v>2074.1509999999998</v>
      </c>
      <c r="O39" s="202">
        <f t="shared" si="3"/>
        <v>172.84591666666665</v>
      </c>
      <c r="P39" s="100">
        <f t="shared" si="4"/>
        <v>4</v>
      </c>
      <c r="Q39" s="100">
        <f t="shared" si="5"/>
        <v>3</v>
      </c>
      <c r="R39" s="201">
        <f t="shared" si="8"/>
        <v>8815.1417499999989</v>
      </c>
      <c r="S39" s="202">
        <f t="shared" si="6"/>
        <v>11926.36825</v>
      </c>
      <c r="T39" s="103">
        <v>617</v>
      </c>
      <c r="U39" s="4" t="s">
        <v>120</v>
      </c>
      <c r="V39" s="108">
        <v>43563</v>
      </c>
      <c r="W39" s="109">
        <v>100</v>
      </c>
      <c r="X39" s="4"/>
      <c r="Y39" s="4"/>
      <c r="Z39" s="4"/>
    </row>
    <row r="40" spans="1:26" ht="37.5" customHeight="1" x14ac:dyDescent="0.25">
      <c r="A40" s="193">
        <v>24</v>
      </c>
      <c r="B40" s="173">
        <v>43528</v>
      </c>
      <c r="C40" s="517" t="s">
        <v>371</v>
      </c>
      <c r="D40" s="517">
        <v>26</v>
      </c>
      <c r="E40" s="105" t="s">
        <v>25</v>
      </c>
      <c r="F40" s="105">
        <v>750683</v>
      </c>
      <c r="G40" s="105">
        <v>1</v>
      </c>
      <c r="H40" s="205" t="s">
        <v>183</v>
      </c>
      <c r="I40" s="105"/>
      <c r="J40" s="105"/>
      <c r="K40" s="105" t="s">
        <v>202</v>
      </c>
      <c r="L40" s="201">
        <v>10272.290000000001</v>
      </c>
      <c r="M40" s="171">
        <v>10</v>
      </c>
      <c r="N40" s="202">
        <f t="shared" si="7"/>
        <v>1027.229</v>
      </c>
      <c r="O40" s="202">
        <f t="shared" si="3"/>
        <v>85.60241666666667</v>
      </c>
      <c r="P40" s="100">
        <f t="shared" si="4"/>
        <v>4</v>
      </c>
      <c r="Q40" s="100">
        <f t="shared" si="5"/>
        <v>3</v>
      </c>
      <c r="R40" s="201">
        <f t="shared" si="8"/>
        <v>4365.72325</v>
      </c>
      <c r="S40" s="202">
        <f t="shared" si="6"/>
        <v>5906.5667500000009</v>
      </c>
      <c r="T40" s="103">
        <v>617</v>
      </c>
      <c r="U40" s="4" t="s">
        <v>120</v>
      </c>
      <c r="V40" s="108">
        <v>43563</v>
      </c>
      <c r="W40" s="109">
        <v>100</v>
      </c>
      <c r="X40" s="4"/>
      <c r="Y40" s="4"/>
      <c r="Z40" s="4"/>
    </row>
    <row r="41" spans="1:26" ht="37.5" customHeight="1" x14ac:dyDescent="0.25">
      <c r="A41" s="193">
        <v>25</v>
      </c>
      <c r="B41" s="173">
        <v>43528</v>
      </c>
      <c r="C41" s="517" t="s">
        <v>371</v>
      </c>
      <c r="D41" s="517">
        <v>26</v>
      </c>
      <c r="E41" s="105" t="s">
        <v>25</v>
      </c>
      <c r="F41" s="105">
        <v>750765</v>
      </c>
      <c r="G41" s="105">
        <v>1</v>
      </c>
      <c r="H41" s="205" t="s">
        <v>183</v>
      </c>
      <c r="I41" s="105"/>
      <c r="J41" s="105"/>
      <c r="K41" s="105" t="s">
        <v>202</v>
      </c>
      <c r="L41" s="201">
        <v>10272.290000000001</v>
      </c>
      <c r="M41" s="171">
        <v>10</v>
      </c>
      <c r="N41" s="202">
        <f t="shared" si="7"/>
        <v>1027.229</v>
      </c>
      <c r="O41" s="202">
        <f t="shared" si="3"/>
        <v>85.60241666666667</v>
      </c>
      <c r="P41" s="100">
        <f t="shared" si="4"/>
        <v>4</v>
      </c>
      <c r="Q41" s="100">
        <f t="shared" si="5"/>
        <v>3</v>
      </c>
      <c r="R41" s="201">
        <f t="shared" si="8"/>
        <v>4365.72325</v>
      </c>
      <c r="S41" s="202">
        <f t="shared" si="6"/>
        <v>5906.5667500000009</v>
      </c>
      <c r="T41" s="103">
        <v>617</v>
      </c>
      <c r="U41" s="4" t="s">
        <v>120</v>
      </c>
      <c r="V41" s="108">
        <v>43563</v>
      </c>
      <c r="W41" s="109">
        <v>100</v>
      </c>
      <c r="X41" s="4"/>
      <c r="Y41" s="4"/>
      <c r="Z41" s="4"/>
    </row>
    <row r="42" spans="1:26" ht="75" customHeight="1" x14ac:dyDescent="0.3">
      <c r="A42" s="193">
        <v>26</v>
      </c>
      <c r="B42" s="95">
        <v>43528</v>
      </c>
      <c r="C42" s="517" t="s">
        <v>371</v>
      </c>
      <c r="D42" s="517">
        <v>26</v>
      </c>
      <c r="E42" s="97" t="s">
        <v>25</v>
      </c>
      <c r="F42" s="105" t="s">
        <v>497</v>
      </c>
      <c r="G42" s="97">
        <v>1</v>
      </c>
      <c r="H42" s="205" t="s">
        <v>186</v>
      </c>
      <c r="I42" s="105"/>
      <c r="J42" s="97"/>
      <c r="K42" s="105" t="s">
        <v>202</v>
      </c>
      <c r="L42" s="201">
        <v>336387.39</v>
      </c>
      <c r="M42" s="171">
        <v>10</v>
      </c>
      <c r="N42" s="202">
        <f t="shared" si="7"/>
        <v>33638.739000000001</v>
      </c>
      <c r="O42" s="202">
        <f t="shared" si="3"/>
        <v>2803.2282500000001</v>
      </c>
      <c r="P42" s="100">
        <f t="shared" si="4"/>
        <v>4</v>
      </c>
      <c r="Q42" s="100">
        <f t="shared" si="5"/>
        <v>3</v>
      </c>
      <c r="R42" s="201">
        <f t="shared" si="8"/>
        <v>142964.64075000002</v>
      </c>
      <c r="S42" s="202">
        <f t="shared" si="6"/>
        <v>193422.74924999999</v>
      </c>
      <c r="T42" s="103">
        <v>617</v>
      </c>
      <c r="U42" s="4" t="s">
        <v>120</v>
      </c>
      <c r="V42" s="108">
        <v>43563</v>
      </c>
      <c r="W42" s="109">
        <v>100</v>
      </c>
      <c r="X42" s="4"/>
      <c r="Y42" s="4"/>
      <c r="Z42" s="4"/>
    </row>
    <row r="43" spans="1:26" s="890" customFormat="1" ht="18.75" customHeight="1" x14ac:dyDescent="0.3">
      <c r="A43" s="193">
        <v>27</v>
      </c>
      <c r="B43" s="902">
        <v>43690</v>
      </c>
      <c r="C43" s="1560" t="s">
        <v>371</v>
      </c>
      <c r="D43" s="1560">
        <v>26</v>
      </c>
      <c r="E43" s="903" t="s">
        <v>126</v>
      </c>
      <c r="F43" s="915">
        <v>750759</v>
      </c>
      <c r="G43" s="903">
        <v>1</v>
      </c>
      <c r="H43" s="284" t="s">
        <v>160</v>
      </c>
      <c r="I43" s="915" t="s">
        <v>222</v>
      </c>
      <c r="J43" s="903" t="s">
        <v>223</v>
      </c>
      <c r="K43" s="915" t="s">
        <v>212</v>
      </c>
      <c r="L43" s="896">
        <v>31411.599999999999</v>
      </c>
      <c r="M43" s="1558">
        <v>3</v>
      </c>
      <c r="N43" s="1100">
        <v>0</v>
      </c>
      <c r="O43" s="1100">
        <f t="shared" si="3"/>
        <v>0</v>
      </c>
      <c r="P43" s="907">
        <f t="shared" si="4"/>
        <v>3</v>
      </c>
      <c r="Q43" s="907">
        <f t="shared" si="5"/>
        <v>10</v>
      </c>
      <c r="R43" s="896">
        <v>31411.599999999999</v>
      </c>
      <c r="S43" s="1100">
        <f t="shared" si="6"/>
        <v>0</v>
      </c>
      <c r="T43" s="908">
        <v>617</v>
      </c>
      <c r="U43" s="916" t="s">
        <v>224</v>
      </c>
      <c r="V43" s="910">
        <v>43760</v>
      </c>
      <c r="W43" s="911">
        <v>95</v>
      </c>
      <c r="X43" s="916"/>
      <c r="Y43" s="916"/>
      <c r="Z43" s="916"/>
    </row>
    <row r="44" spans="1:26" s="890" customFormat="1" ht="18.75" customHeight="1" x14ac:dyDescent="0.3">
      <c r="A44" s="193">
        <v>28</v>
      </c>
      <c r="B44" s="902">
        <v>43690</v>
      </c>
      <c r="C44" s="1560" t="s">
        <v>371</v>
      </c>
      <c r="D44" s="1560">
        <v>26</v>
      </c>
      <c r="E44" s="903" t="s">
        <v>126</v>
      </c>
      <c r="F44" s="915">
        <v>614684</v>
      </c>
      <c r="G44" s="903">
        <v>1</v>
      </c>
      <c r="H44" s="284" t="s">
        <v>218</v>
      </c>
      <c r="I44" s="915" t="s">
        <v>225</v>
      </c>
      <c r="J44" s="903" t="s">
        <v>129</v>
      </c>
      <c r="K44" s="915" t="s">
        <v>212</v>
      </c>
      <c r="L44" s="896">
        <v>5900</v>
      </c>
      <c r="M44" s="1558">
        <v>3</v>
      </c>
      <c r="N44" s="1100">
        <v>0</v>
      </c>
      <c r="O44" s="1100">
        <f t="shared" si="3"/>
        <v>0</v>
      </c>
      <c r="P44" s="907">
        <f t="shared" si="4"/>
        <v>3</v>
      </c>
      <c r="Q44" s="907">
        <f t="shared" si="5"/>
        <v>10</v>
      </c>
      <c r="R44" s="896">
        <v>5900</v>
      </c>
      <c r="S44" s="1100">
        <f t="shared" si="6"/>
        <v>0</v>
      </c>
      <c r="T44" s="908">
        <v>617</v>
      </c>
      <c r="U44" s="916" t="s">
        <v>224</v>
      </c>
      <c r="V44" s="910">
        <v>43760</v>
      </c>
      <c r="W44" s="911">
        <v>95</v>
      </c>
      <c r="X44" s="916"/>
      <c r="Y44" s="916"/>
      <c r="Z44" s="916"/>
    </row>
    <row r="45" spans="1:26" s="890" customFormat="1" ht="15.75" customHeight="1" x14ac:dyDescent="0.3">
      <c r="A45" s="193">
        <v>29</v>
      </c>
      <c r="B45" s="902">
        <v>43689</v>
      </c>
      <c r="C45" s="1560" t="s">
        <v>371</v>
      </c>
      <c r="D45" s="1560">
        <v>26</v>
      </c>
      <c r="E45" s="903" t="s">
        <v>57</v>
      </c>
      <c r="F45" s="903">
        <v>750773</v>
      </c>
      <c r="G45" s="903">
        <v>1</v>
      </c>
      <c r="H45" s="904" t="s">
        <v>76</v>
      </c>
      <c r="I45" s="903" t="s">
        <v>77</v>
      </c>
      <c r="J45" s="903" t="s">
        <v>78</v>
      </c>
      <c r="K45" s="915" t="s">
        <v>202</v>
      </c>
      <c r="L45" s="896">
        <v>3961.4133999999999</v>
      </c>
      <c r="M45" s="907">
        <v>3</v>
      </c>
      <c r="N45" s="1100">
        <v>0</v>
      </c>
      <c r="O45" s="1100">
        <f t="shared" si="3"/>
        <v>0</v>
      </c>
      <c r="P45" s="907">
        <f t="shared" si="4"/>
        <v>3</v>
      </c>
      <c r="Q45" s="907">
        <f t="shared" si="5"/>
        <v>10</v>
      </c>
      <c r="R45" s="896">
        <v>3961.4133999999999</v>
      </c>
      <c r="S45" s="1100">
        <f t="shared" si="6"/>
        <v>0</v>
      </c>
      <c r="T45" s="908">
        <v>616</v>
      </c>
      <c r="U45" s="916" t="s">
        <v>79</v>
      </c>
      <c r="V45" s="910">
        <v>43844</v>
      </c>
      <c r="W45" s="911">
        <v>100</v>
      </c>
      <c r="X45" s="916"/>
      <c r="Y45" s="916"/>
      <c r="Z45" s="916"/>
    </row>
    <row r="46" spans="1:26" s="890" customFormat="1" ht="15.75" customHeight="1" x14ac:dyDescent="0.3">
      <c r="A46" s="193">
        <v>30</v>
      </c>
      <c r="B46" s="1097">
        <v>44761</v>
      </c>
      <c r="C46" s="517" t="s">
        <v>371</v>
      </c>
      <c r="D46" s="517">
        <v>26</v>
      </c>
      <c r="E46" s="1098" t="s">
        <v>68</v>
      </c>
      <c r="F46" s="1347" t="s">
        <v>1374</v>
      </c>
      <c r="G46" s="1099">
        <v>1</v>
      </c>
      <c r="H46" s="904" t="s">
        <v>1830</v>
      </c>
      <c r="I46" s="903"/>
      <c r="J46" s="903" t="s">
        <v>116</v>
      </c>
      <c r="K46" s="903" t="s">
        <v>1837</v>
      </c>
      <c r="L46" s="906">
        <v>9550.0400000000009</v>
      </c>
      <c r="M46" s="907">
        <v>10</v>
      </c>
      <c r="N46" s="202">
        <f t="shared" si="7"/>
        <v>955.00400000000013</v>
      </c>
      <c r="O46" s="202">
        <f t="shared" si="3"/>
        <v>79.583666666666673</v>
      </c>
      <c r="P46" s="100">
        <f t="shared" si="4"/>
        <v>0</v>
      </c>
      <c r="Q46" s="100">
        <f t="shared" si="5"/>
        <v>11</v>
      </c>
      <c r="R46" s="201">
        <f t="shared" si="8"/>
        <v>875.42033333333336</v>
      </c>
      <c r="S46" s="202">
        <f t="shared" si="6"/>
        <v>8674.6196666666674</v>
      </c>
      <c r="T46" s="908">
        <v>619</v>
      </c>
      <c r="U46" s="916" t="s">
        <v>1855</v>
      </c>
      <c r="V46" s="910">
        <v>44774</v>
      </c>
      <c r="W46" s="911">
        <v>9995</v>
      </c>
      <c r="X46" s="916"/>
      <c r="Y46" s="916"/>
      <c r="Z46" s="916"/>
    </row>
    <row r="47" spans="1:26" s="890" customFormat="1" ht="15.75" customHeight="1" x14ac:dyDescent="0.3">
      <c r="A47" s="194">
        <v>31</v>
      </c>
      <c r="B47" s="1337">
        <v>44832</v>
      </c>
      <c r="C47" s="517" t="s">
        <v>371</v>
      </c>
      <c r="D47" s="517">
        <v>26</v>
      </c>
      <c r="E47" s="1338" t="s">
        <v>1864</v>
      </c>
      <c r="F47" s="1348" t="s">
        <v>1374</v>
      </c>
      <c r="G47" s="1339">
        <v>1</v>
      </c>
      <c r="H47" s="1340" t="s">
        <v>1865</v>
      </c>
      <c r="I47" s="1169"/>
      <c r="J47" s="1169"/>
      <c r="K47" s="1169" t="s">
        <v>1837</v>
      </c>
      <c r="L47" s="1341">
        <v>106200</v>
      </c>
      <c r="M47" s="1342">
        <v>10</v>
      </c>
      <c r="N47" s="1343">
        <f t="shared" si="7"/>
        <v>10620</v>
      </c>
      <c r="O47" s="1343">
        <f t="shared" si="3"/>
        <v>885</v>
      </c>
      <c r="P47" s="993">
        <f t="shared" si="4"/>
        <v>0</v>
      </c>
      <c r="Q47" s="993">
        <f t="shared" si="5"/>
        <v>9</v>
      </c>
      <c r="R47" s="1344">
        <f t="shared" si="8"/>
        <v>7965</v>
      </c>
      <c r="S47" s="1343">
        <f t="shared" si="6"/>
        <v>98235</v>
      </c>
      <c r="T47" s="1345">
        <v>619</v>
      </c>
      <c r="U47" s="916"/>
      <c r="V47" s="910"/>
      <c r="W47" s="911"/>
      <c r="X47" s="916"/>
      <c r="Y47" s="916"/>
      <c r="Z47" s="916"/>
    </row>
    <row r="48" spans="1:26" s="890" customFormat="1" ht="15.75" customHeight="1" x14ac:dyDescent="0.3">
      <c r="A48" s="193">
        <v>32</v>
      </c>
      <c r="B48" s="1354">
        <v>45037</v>
      </c>
      <c r="C48" s="517" t="s">
        <v>371</v>
      </c>
      <c r="D48" s="1355" t="s">
        <v>2055</v>
      </c>
      <c r="E48" s="1176" t="s">
        <v>126</v>
      </c>
      <c r="F48" s="1176" t="s">
        <v>1374</v>
      </c>
      <c r="G48" s="1176">
        <v>1</v>
      </c>
      <c r="H48" s="1177" t="s">
        <v>2056</v>
      </c>
      <c r="I48" s="1176"/>
      <c r="J48" s="1176" t="s">
        <v>129</v>
      </c>
      <c r="K48" s="1176" t="s">
        <v>1837</v>
      </c>
      <c r="L48" s="1179">
        <v>4500</v>
      </c>
      <c r="M48" s="1180">
        <v>10</v>
      </c>
      <c r="N48" s="1356">
        <f t="shared" ref="N48" si="9">IF(M48=0,"N/A",+L48/M48)</f>
        <v>450</v>
      </c>
      <c r="O48" s="1356">
        <f t="shared" ref="O48" si="10">IF(M48=0,"N/A",+N48/12)</f>
        <v>37.5</v>
      </c>
      <c r="P48" s="995">
        <f t="shared" si="4"/>
        <v>0</v>
      </c>
      <c r="Q48" s="995">
        <f t="shared" si="5"/>
        <v>2</v>
      </c>
      <c r="R48" s="1357">
        <f t="shared" ref="R48" si="11">IF(M48=0,"N/A",+N48*P48+O48*Q48)</f>
        <v>75</v>
      </c>
      <c r="S48" s="1356">
        <f t="shared" ref="S48" si="12">IF(M48=0,"N/A",+L48-R48)</f>
        <v>4425</v>
      </c>
      <c r="T48" s="1346">
        <v>617</v>
      </c>
      <c r="U48" s="916"/>
      <c r="V48" s="910"/>
      <c r="W48" s="911"/>
      <c r="X48" s="916"/>
      <c r="Y48" s="916"/>
      <c r="Z48" s="916"/>
    </row>
    <row r="49" spans="1:26" s="890" customFormat="1" ht="15.75" customHeight="1" x14ac:dyDescent="0.3">
      <c r="A49" s="194">
        <v>33</v>
      </c>
      <c r="B49" s="1359">
        <v>45037</v>
      </c>
      <c r="C49" s="1361" t="s">
        <v>371</v>
      </c>
      <c r="D49" s="1361">
        <v>26</v>
      </c>
      <c r="E49" s="1465" t="s">
        <v>126</v>
      </c>
      <c r="F49" s="1465" t="s">
        <v>1374</v>
      </c>
      <c r="G49" s="1465">
        <v>1</v>
      </c>
      <c r="H49" s="1466" t="s">
        <v>2050</v>
      </c>
      <c r="I49" s="1465"/>
      <c r="J49" s="1465"/>
      <c r="K49" s="1465" t="s">
        <v>1837</v>
      </c>
      <c r="L49" s="1467">
        <v>4484</v>
      </c>
      <c r="M49" s="1468">
        <v>5</v>
      </c>
      <c r="N49" s="1356">
        <f>IF(M49=0,"N/A",+L49/M49)</f>
        <v>896.8</v>
      </c>
      <c r="O49" s="1356">
        <f t="shared" ref="O49" si="13">IF(M49=0,"N/A",+N49/12)</f>
        <v>74.733333333333334</v>
      </c>
      <c r="P49" s="995">
        <f t="shared" si="4"/>
        <v>0</v>
      </c>
      <c r="Q49" s="995">
        <f t="shared" si="5"/>
        <v>2</v>
      </c>
      <c r="R49" s="1357">
        <f t="shared" ref="R49" si="14">IF(M49=0,"N/A",+N49*P49+O49*Q49)</f>
        <v>149.46666666666667</v>
      </c>
      <c r="S49" s="1356">
        <f t="shared" ref="S49" si="15">IF(M49=0,"N/A",+L49-R49)</f>
        <v>4334.5333333333338</v>
      </c>
      <c r="T49" s="1469">
        <v>617</v>
      </c>
      <c r="U49" s="916"/>
      <c r="V49" s="910"/>
      <c r="W49" s="911"/>
      <c r="X49" s="916"/>
      <c r="Y49" s="916"/>
      <c r="Z49" s="916"/>
    </row>
    <row r="50" spans="1:26" s="890" customFormat="1" ht="15.75" customHeight="1" x14ac:dyDescent="0.3">
      <c r="A50" s="1489">
        <v>34</v>
      </c>
      <c r="B50" s="1359">
        <v>45100</v>
      </c>
      <c r="C50" s="1472" t="s">
        <v>371</v>
      </c>
      <c r="D50" s="1473">
        <v>26</v>
      </c>
      <c r="E50" s="1362" t="s">
        <v>25</v>
      </c>
      <c r="F50" s="1113" t="s">
        <v>1374</v>
      </c>
      <c r="G50" s="1418">
        <v>1</v>
      </c>
      <c r="H50" s="1112" t="s">
        <v>2072</v>
      </c>
      <c r="I50" s="1113" t="s">
        <v>2073</v>
      </c>
      <c r="J50" s="1113" t="s">
        <v>129</v>
      </c>
      <c r="K50" s="1114" t="s">
        <v>1837</v>
      </c>
      <c r="L50" s="1060">
        <v>4248</v>
      </c>
      <c r="M50" s="1061">
        <v>3</v>
      </c>
      <c r="N50" s="1343">
        <f t="shared" ref="N50:N51" si="16">IF(M50=0,"N/A",+L50/M50)</f>
        <v>1416</v>
      </c>
      <c r="O50" s="1474">
        <f t="shared" ref="O50:O51" si="17">IF(M50=0,"N/A",+N50/12)</f>
        <v>118</v>
      </c>
      <c r="P50" s="1061">
        <f t="shared" si="4"/>
        <v>0</v>
      </c>
      <c r="Q50" s="1061">
        <f t="shared" si="5"/>
        <v>0</v>
      </c>
      <c r="R50" s="1490">
        <f t="shared" ref="R50:R51" si="18">IF(M50=0,"N/A",+N50*P50+O50*Q50)</f>
        <v>0</v>
      </c>
      <c r="S50" s="1474">
        <f t="shared" ref="S50:S51" si="19">IF(M50=0,"N/A",+L50-R50)</f>
        <v>4248</v>
      </c>
      <c r="T50" s="1030">
        <v>617</v>
      </c>
      <c r="U50" s="916"/>
      <c r="V50" s="910"/>
      <c r="W50" s="911"/>
      <c r="X50" s="916"/>
      <c r="Y50" s="916"/>
      <c r="Z50" s="916"/>
    </row>
    <row r="51" spans="1:26" s="890" customFormat="1" ht="31.5" customHeight="1" x14ac:dyDescent="0.3">
      <c r="A51" s="1109">
        <v>35</v>
      </c>
      <c r="B51" s="1173">
        <v>45103</v>
      </c>
      <c r="C51" s="1475" t="s">
        <v>371</v>
      </c>
      <c r="D51" s="1462">
        <v>26</v>
      </c>
      <c r="E51" s="1176" t="s">
        <v>25</v>
      </c>
      <c r="F51" s="983" t="s">
        <v>1374</v>
      </c>
      <c r="G51" s="1387">
        <v>1</v>
      </c>
      <c r="H51" s="994" t="s">
        <v>2080</v>
      </c>
      <c r="I51" s="983" t="s">
        <v>2081</v>
      </c>
      <c r="J51" s="983"/>
      <c r="K51" s="1029" t="s">
        <v>1837</v>
      </c>
      <c r="L51" s="986">
        <v>31222.799999999999</v>
      </c>
      <c r="M51" s="995">
        <v>10</v>
      </c>
      <c r="N51" s="1356">
        <f t="shared" si="16"/>
        <v>3122.2799999999997</v>
      </c>
      <c r="O51" s="1356">
        <f t="shared" si="17"/>
        <v>260.19</v>
      </c>
      <c r="P51" s="995">
        <f t="shared" si="4"/>
        <v>0</v>
      </c>
      <c r="Q51" s="995">
        <f t="shared" si="5"/>
        <v>0</v>
      </c>
      <c r="R51" s="1357">
        <f t="shared" si="18"/>
        <v>0</v>
      </c>
      <c r="S51" s="1356">
        <f t="shared" si="19"/>
        <v>31222.799999999999</v>
      </c>
      <c r="T51" s="1030">
        <v>617</v>
      </c>
      <c r="U51" s="916"/>
      <c r="V51" s="910"/>
      <c r="W51" s="911"/>
      <c r="X51" s="916"/>
      <c r="Y51" s="916"/>
      <c r="Z51" s="916"/>
    </row>
    <row r="52" spans="1:26" ht="15" customHeight="1" x14ac:dyDescent="0.3">
      <c r="A52" s="73"/>
      <c r="B52" s="73"/>
      <c r="C52" s="73"/>
      <c r="D52" s="73"/>
      <c r="E52" s="73"/>
      <c r="F52" s="73"/>
      <c r="G52" s="73"/>
      <c r="H52" s="73"/>
      <c r="I52" s="73"/>
      <c r="J52" s="73"/>
      <c r="K52" s="73"/>
      <c r="L52" s="206">
        <f>SUM(L17:L51)</f>
        <v>924953.62340000004</v>
      </c>
      <c r="M52" s="207"/>
      <c r="N52" s="208">
        <f>SUM(N17:N51)</f>
        <v>76437.609000000011</v>
      </c>
      <c r="O52" s="208">
        <f>SUM(O17:O51)</f>
        <v>6369.8007500000003</v>
      </c>
      <c r="P52" s="208"/>
      <c r="Q52" s="208"/>
      <c r="R52" s="206">
        <f>SUM(R17:R51)</f>
        <v>458728.50998333335</v>
      </c>
      <c r="S52" s="206">
        <f>SUM(S17:S51)</f>
        <v>466225.11341666663</v>
      </c>
      <c r="T52" s="4"/>
      <c r="U52" s="4"/>
      <c r="V52" s="4"/>
      <c r="W52" s="4"/>
      <c r="X52" s="4"/>
      <c r="Y52" s="4"/>
      <c r="Z52" s="4"/>
    </row>
    <row r="53" spans="1:26" ht="15" customHeight="1" x14ac:dyDescent="0.3">
      <c r="A53" s="209"/>
      <c r="B53" s="73"/>
      <c r="C53" s="73"/>
      <c r="D53" s="73"/>
      <c r="E53" s="73"/>
      <c r="F53" s="73"/>
      <c r="G53" s="73"/>
      <c r="H53" s="210"/>
      <c r="I53" s="73"/>
      <c r="J53" s="73"/>
      <c r="K53" s="73"/>
      <c r="L53" s="73"/>
      <c r="M53" s="73"/>
      <c r="N53" s="73"/>
      <c r="O53" s="73"/>
      <c r="P53" s="73"/>
      <c r="Q53" s="73"/>
      <c r="R53" s="73"/>
      <c r="S53" s="4"/>
      <c r="T53" s="4"/>
      <c r="U53" s="4"/>
      <c r="V53" s="4"/>
      <c r="W53" s="4"/>
      <c r="X53" s="4"/>
      <c r="Y53" s="4"/>
      <c r="Z53" s="4"/>
    </row>
    <row r="54" spans="1:26" ht="15" customHeight="1" x14ac:dyDescent="0.3">
      <c r="A54" s="209"/>
      <c r="B54" s="73"/>
      <c r="C54" s="73"/>
      <c r="D54" s="73"/>
      <c r="E54" s="73"/>
      <c r="F54" s="73"/>
      <c r="G54" s="73"/>
      <c r="H54" s="210"/>
      <c r="I54" s="73"/>
      <c r="J54" s="73"/>
      <c r="K54" s="73"/>
      <c r="L54" s="73"/>
      <c r="M54" s="73"/>
      <c r="N54" s="73"/>
      <c r="O54" s="73"/>
      <c r="P54" s="73"/>
      <c r="Q54" s="73"/>
      <c r="R54" s="73"/>
      <c r="S54" s="4"/>
      <c r="T54" s="4"/>
      <c r="U54" s="4"/>
      <c r="V54" s="4"/>
      <c r="W54" s="4"/>
      <c r="X54" s="4"/>
      <c r="Y54" s="4"/>
      <c r="Z54" s="4"/>
    </row>
    <row r="55" spans="1:26" ht="15" customHeight="1" x14ac:dyDescent="0.3">
      <c r="A55" s="209"/>
      <c r="B55" s="73"/>
      <c r="C55" s="73"/>
      <c r="D55" s="73"/>
      <c r="E55" s="73"/>
      <c r="F55" s="73"/>
      <c r="G55" s="73"/>
      <c r="H55" s="210"/>
      <c r="I55" s="73"/>
      <c r="J55" s="73"/>
      <c r="K55" s="73"/>
      <c r="L55" s="73"/>
      <c r="M55" s="73"/>
      <c r="N55" s="73"/>
      <c r="O55" s="73"/>
      <c r="P55" s="73"/>
      <c r="Q55" s="73"/>
      <c r="R55" s="73"/>
      <c r="S55" s="4"/>
      <c r="T55" s="4"/>
      <c r="U55" s="4"/>
      <c r="V55" s="4"/>
      <c r="W55" s="4"/>
      <c r="X55" s="4"/>
      <c r="Y55" s="4"/>
      <c r="Z55" s="4"/>
    </row>
    <row r="56" spans="1:26" ht="15" customHeight="1" x14ac:dyDescent="0.3">
      <c r="A56" s="209"/>
      <c r="B56" s="73"/>
      <c r="C56" s="73"/>
      <c r="D56" s="73"/>
      <c r="E56" s="73"/>
      <c r="F56" s="73"/>
      <c r="G56" s="73"/>
      <c r="H56" s="210"/>
      <c r="I56" s="73"/>
      <c r="J56" s="73"/>
      <c r="K56" s="73"/>
      <c r="L56" s="73"/>
      <c r="M56" s="73"/>
      <c r="N56" s="73"/>
      <c r="O56" s="73"/>
      <c r="P56" s="73"/>
      <c r="Q56" s="73"/>
      <c r="R56" s="73"/>
      <c r="S56" s="4"/>
      <c r="U56" s="4"/>
      <c r="V56" s="4"/>
      <c r="W56" s="4"/>
      <c r="X56" s="4"/>
      <c r="Y56" s="4"/>
      <c r="Z56" s="4"/>
    </row>
    <row r="57" spans="1:26" ht="15" customHeight="1" x14ac:dyDescent="0.3">
      <c r="A57" s="209"/>
      <c r="B57" s="73"/>
      <c r="C57" s="73"/>
      <c r="D57" s="73"/>
      <c r="E57" s="73"/>
      <c r="F57" s="73"/>
      <c r="G57" s="73"/>
      <c r="H57" s="210"/>
      <c r="I57" s="73"/>
      <c r="J57" s="73"/>
      <c r="K57" s="73"/>
      <c r="L57" s="73"/>
      <c r="M57" s="73"/>
      <c r="N57" s="73"/>
      <c r="O57" s="73"/>
      <c r="P57" s="73"/>
      <c r="Q57" s="73"/>
      <c r="R57" s="73"/>
      <c r="S57" s="4"/>
      <c r="T57" s="4"/>
      <c r="U57" s="4"/>
      <c r="V57" s="4"/>
      <c r="W57" s="4"/>
      <c r="X57" s="4"/>
      <c r="Y57" s="4"/>
      <c r="Z57" s="4"/>
    </row>
    <row r="58" spans="1:26" ht="15" customHeight="1" x14ac:dyDescent="0.3">
      <c r="A58" s="209"/>
      <c r="B58" s="73"/>
      <c r="C58" s="73"/>
      <c r="D58" s="73"/>
      <c r="E58" s="73"/>
      <c r="F58" s="73"/>
      <c r="G58" s="73"/>
      <c r="H58" s="210"/>
      <c r="I58" s="73"/>
      <c r="J58" s="73"/>
      <c r="K58" s="73"/>
      <c r="L58" s="73"/>
      <c r="M58" s="73"/>
      <c r="N58" s="73"/>
      <c r="O58" s="73"/>
      <c r="P58" s="73"/>
      <c r="Q58" s="73"/>
      <c r="R58" s="73"/>
      <c r="S58" s="4"/>
      <c r="T58" s="4"/>
      <c r="U58" s="4"/>
      <c r="V58" s="4"/>
      <c r="W58" s="4"/>
      <c r="X58" s="4"/>
      <c r="Y58" s="4"/>
      <c r="Z58" s="4"/>
    </row>
    <row r="59" spans="1:26" ht="15" customHeight="1" x14ac:dyDescent="0.3">
      <c r="A59" s="209"/>
      <c r="B59" s="73"/>
      <c r="C59" s="73"/>
      <c r="D59" s="73"/>
      <c r="E59" s="73"/>
      <c r="F59" s="73"/>
      <c r="G59" s="73"/>
      <c r="H59" s="210"/>
      <c r="I59" s="73"/>
      <c r="J59" s="73"/>
      <c r="K59" s="73"/>
      <c r="L59" s="73"/>
      <c r="M59" s="73"/>
      <c r="N59" s="73"/>
      <c r="O59" s="73"/>
      <c r="P59" s="73"/>
      <c r="Q59" s="1763"/>
      <c r="R59" s="1752"/>
      <c r="S59" s="71"/>
      <c r="T59" s="4"/>
      <c r="U59" s="4"/>
      <c r="V59" s="4"/>
      <c r="W59" s="4"/>
      <c r="X59" s="4"/>
      <c r="Y59" s="4"/>
      <c r="Z59" s="4"/>
    </row>
    <row r="60" spans="1:26" ht="31.5" customHeight="1" x14ac:dyDescent="0.3">
      <c r="A60" s="209"/>
      <c r="B60" s="73"/>
      <c r="C60" s="73"/>
      <c r="D60" s="73"/>
      <c r="E60" s="73"/>
      <c r="F60" s="73"/>
      <c r="G60" s="49" t="s">
        <v>90</v>
      </c>
      <c r="H60" s="50" t="s">
        <v>91</v>
      </c>
      <c r="I60" s="50" t="s">
        <v>92</v>
      </c>
      <c r="J60" s="49" t="s">
        <v>93</v>
      </c>
      <c r="K60" s="51" t="s">
        <v>94</v>
      </c>
      <c r="L60" s="51" t="s">
        <v>95</v>
      </c>
      <c r="M60" s="73"/>
      <c r="N60" s="73"/>
      <c r="O60" s="73"/>
      <c r="P60" s="73"/>
      <c r="Q60" s="73"/>
      <c r="R60" s="73"/>
      <c r="S60" s="73"/>
      <c r="T60" s="4"/>
      <c r="U60" s="4"/>
      <c r="V60" s="4"/>
      <c r="W60" s="4"/>
      <c r="X60" s="4"/>
      <c r="Y60" s="4"/>
      <c r="Z60" s="4"/>
    </row>
    <row r="61" spans="1:26" ht="16.5" customHeight="1" x14ac:dyDescent="0.3">
      <c r="A61" s="209"/>
      <c r="B61" s="73"/>
      <c r="C61" s="73"/>
      <c r="D61" s="73"/>
      <c r="E61" s="73"/>
      <c r="F61" s="73"/>
      <c r="G61" s="53">
        <v>611</v>
      </c>
      <c r="H61" s="54" t="s">
        <v>96</v>
      </c>
      <c r="I61" s="55">
        <f t="shared" ref="I61:I70" si="20">+SUMIF($T$1:$T$437,G61,$L$1:$L$437)</f>
        <v>0</v>
      </c>
      <c r="J61" s="55">
        <f t="shared" ref="J61:J70" si="21">+SUMIF($T$1:$T$437,G61,$R$1:$R$437)</f>
        <v>0</v>
      </c>
      <c r="K61" s="55">
        <f t="shared" ref="K61:K70" si="22">+SUMIF($T$1:$T$437,G61,$O$1:$O$437)</f>
        <v>0</v>
      </c>
      <c r="L61" s="56">
        <f t="shared" ref="L61:L70" si="23">+I61-J61</f>
        <v>0</v>
      </c>
      <c r="M61" s="73"/>
      <c r="N61" s="73"/>
      <c r="O61" s="73"/>
      <c r="P61" s="73"/>
      <c r="Q61" s="73"/>
      <c r="R61" s="73"/>
      <c r="S61" s="73"/>
      <c r="T61" s="4"/>
      <c r="U61" s="4"/>
      <c r="V61" s="4"/>
      <c r="W61" s="4"/>
      <c r="X61" s="4"/>
      <c r="Y61" s="4"/>
      <c r="Z61" s="4"/>
    </row>
    <row r="62" spans="1:26" ht="16.5" customHeight="1" x14ac:dyDescent="0.3">
      <c r="A62" s="209"/>
      <c r="B62" s="73"/>
      <c r="C62" s="73"/>
      <c r="D62" s="73"/>
      <c r="E62" s="73"/>
      <c r="F62" s="73"/>
      <c r="G62" s="53">
        <v>612</v>
      </c>
      <c r="H62" s="54" t="s">
        <v>97</v>
      </c>
      <c r="I62" s="55">
        <f t="shared" si="20"/>
        <v>0</v>
      </c>
      <c r="J62" s="55">
        <f t="shared" si="21"/>
        <v>0</v>
      </c>
      <c r="K62" s="55">
        <f t="shared" si="22"/>
        <v>0</v>
      </c>
      <c r="L62" s="56">
        <f t="shared" si="23"/>
        <v>0</v>
      </c>
      <c r="M62" s="73"/>
      <c r="N62" s="73"/>
      <c r="O62" s="73"/>
      <c r="P62" s="73"/>
      <c r="Q62" s="73"/>
      <c r="R62" s="73"/>
      <c r="S62" s="73"/>
      <c r="T62" s="4"/>
      <c r="U62" s="4"/>
      <c r="V62" s="4"/>
      <c r="W62" s="4"/>
      <c r="X62" s="4"/>
      <c r="Y62" s="4"/>
      <c r="Z62" s="4"/>
    </row>
    <row r="63" spans="1:26" ht="16.5" customHeight="1" x14ac:dyDescent="0.3">
      <c r="A63" s="209"/>
      <c r="B63" s="73"/>
      <c r="C63" s="73"/>
      <c r="D63" s="73"/>
      <c r="E63" s="73"/>
      <c r="F63" s="73"/>
      <c r="G63" s="53">
        <v>613</v>
      </c>
      <c r="H63" s="54" t="s">
        <v>98</v>
      </c>
      <c r="I63" s="55">
        <f t="shared" si="20"/>
        <v>0</v>
      </c>
      <c r="J63" s="55">
        <f t="shared" si="21"/>
        <v>0</v>
      </c>
      <c r="K63" s="55">
        <f t="shared" si="22"/>
        <v>0</v>
      </c>
      <c r="L63" s="56">
        <f t="shared" si="23"/>
        <v>0</v>
      </c>
      <c r="M63" s="73"/>
      <c r="N63" s="73"/>
      <c r="O63" s="73"/>
      <c r="P63" s="73"/>
      <c r="Q63" s="73"/>
      <c r="R63" s="73"/>
      <c r="S63" s="73"/>
      <c r="T63" s="4"/>
      <c r="U63" s="4"/>
      <c r="V63" s="4"/>
      <c r="W63" s="4"/>
      <c r="X63" s="4"/>
      <c r="Y63" s="4"/>
      <c r="Z63" s="4"/>
    </row>
    <row r="64" spans="1:26" ht="16.5" customHeight="1" x14ac:dyDescent="0.3">
      <c r="A64" s="209"/>
      <c r="B64" s="73"/>
      <c r="C64" s="73"/>
      <c r="D64" s="73"/>
      <c r="E64" s="73"/>
      <c r="F64" s="73"/>
      <c r="G64" s="53">
        <v>614</v>
      </c>
      <c r="H64" s="54" t="s">
        <v>99</v>
      </c>
      <c r="I64" s="55">
        <f t="shared" si="20"/>
        <v>136531.62</v>
      </c>
      <c r="J64" s="55">
        <f t="shared" si="21"/>
        <v>136452.95333333331</v>
      </c>
      <c r="K64" s="55">
        <f t="shared" si="22"/>
        <v>39.333333333333336</v>
      </c>
      <c r="L64" s="56">
        <f t="shared" si="23"/>
        <v>78.666666666686069</v>
      </c>
      <c r="M64" s="73"/>
      <c r="N64" s="73"/>
      <c r="O64" s="73"/>
      <c r="P64" s="73"/>
      <c r="Q64" s="73"/>
      <c r="R64" s="73"/>
      <c r="S64" s="73"/>
      <c r="T64" s="4"/>
      <c r="U64" s="4"/>
      <c r="V64" s="4"/>
      <c r="W64" s="4"/>
      <c r="X64" s="4"/>
      <c r="Y64" s="4"/>
      <c r="Z64" s="4"/>
    </row>
    <row r="65" spans="1:26" ht="16.5" customHeight="1" x14ac:dyDescent="0.3">
      <c r="A65" s="209"/>
      <c r="B65" s="73"/>
      <c r="C65" s="73"/>
      <c r="D65" s="73"/>
      <c r="E65" s="73"/>
      <c r="F65" s="73"/>
      <c r="G65" s="53">
        <v>615</v>
      </c>
      <c r="H65" s="54" t="s">
        <v>100</v>
      </c>
      <c r="I65" s="55">
        <f t="shared" si="20"/>
        <v>0</v>
      </c>
      <c r="J65" s="55">
        <f t="shared" si="21"/>
        <v>0</v>
      </c>
      <c r="K65" s="55">
        <f t="shared" si="22"/>
        <v>0</v>
      </c>
      <c r="L65" s="56">
        <f t="shared" si="23"/>
        <v>0</v>
      </c>
      <c r="M65" s="73"/>
      <c r="N65" s="73"/>
      <c r="O65" s="73"/>
      <c r="P65" s="73"/>
      <c r="Q65" s="73"/>
      <c r="R65" s="73"/>
      <c r="S65" s="4"/>
      <c r="T65" s="4"/>
      <c r="U65" s="4"/>
      <c r="V65" s="4"/>
      <c r="W65" s="4"/>
      <c r="X65" s="4"/>
      <c r="Y65" s="4"/>
      <c r="Z65" s="4"/>
    </row>
    <row r="66" spans="1:26" ht="16.5" customHeight="1" x14ac:dyDescent="0.3">
      <c r="A66" s="209"/>
      <c r="B66" s="73"/>
      <c r="C66" s="73"/>
      <c r="D66" s="73"/>
      <c r="E66" s="73"/>
      <c r="F66" s="73"/>
      <c r="G66" s="53">
        <v>616</v>
      </c>
      <c r="H66" s="54" t="s">
        <v>101</v>
      </c>
      <c r="I66" s="55">
        <f t="shared" si="20"/>
        <v>3961.4133999999999</v>
      </c>
      <c r="J66" s="55">
        <f t="shared" si="21"/>
        <v>3961.4133999999999</v>
      </c>
      <c r="K66" s="55">
        <f t="shared" si="22"/>
        <v>0</v>
      </c>
      <c r="L66" s="56">
        <f t="shared" si="23"/>
        <v>0</v>
      </c>
      <c r="M66" s="73"/>
      <c r="N66" s="73"/>
      <c r="O66" s="73"/>
      <c r="P66" s="73"/>
      <c r="Q66" s="73"/>
      <c r="R66" s="73"/>
      <c r="S66" s="4"/>
      <c r="T66" s="4"/>
      <c r="U66" s="4"/>
      <c r="V66" s="4"/>
      <c r="X66" s="4"/>
      <c r="Y66" s="4"/>
      <c r="Z66" s="4"/>
    </row>
    <row r="67" spans="1:26" ht="16.5" customHeight="1" x14ac:dyDescent="0.3">
      <c r="A67" s="209"/>
      <c r="B67" s="73"/>
      <c r="C67" s="73"/>
      <c r="D67" s="73"/>
      <c r="E67" s="73"/>
      <c r="F67" s="73"/>
      <c r="G67" s="53">
        <v>617</v>
      </c>
      <c r="H67" s="54" t="s">
        <v>102</v>
      </c>
      <c r="I67" s="55">
        <f t="shared" si="20"/>
        <v>662225.55000000005</v>
      </c>
      <c r="J67" s="55">
        <f t="shared" si="21"/>
        <v>302988.72291666665</v>
      </c>
      <c r="K67" s="55">
        <f t="shared" si="22"/>
        <v>5365.88375</v>
      </c>
      <c r="L67" s="56">
        <f t="shared" si="23"/>
        <v>359236.8270833334</v>
      </c>
      <c r="M67" s="73"/>
      <c r="N67" s="73"/>
      <c r="O67" s="73"/>
      <c r="P67" s="73"/>
      <c r="Q67" s="73"/>
      <c r="R67" s="73"/>
      <c r="S67" s="4"/>
      <c r="T67" s="4"/>
      <c r="U67" s="4"/>
      <c r="V67" s="4"/>
      <c r="X67" s="4"/>
      <c r="Y67" s="4"/>
      <c r="Z67" s="4"/>
    </row>
    <row r="68" spans="1:26" ht="16.5" customHeight="1" x14ac:dyDescent="0.3">
      <c r="A68" s="212"/>
      <c r="B68" s="73"/>
      <c r="C68" s="73"/>
      <c r="D68" s="213"/>
      <c r="E68" s="73"/>
      <c r="F68" s="73"/>
      <c r="G68" s="53">
        <v>618</v>
      </c>
      <c r="H68" s="64" t="s">
        <v>103</v>
      </c>
      <c r="I68" s="55">
        <f t="shared" si="20"/>
        <v>0</v>
      </c>
      <c r="J68" s="55">
        <f t="shared" si="21"/>
        <v>0</v>
      </c>
      <c r="K68" s="55">
        <f t="shared" si="22"/>
        <v>0</v>
      </c>
      <c r="L68" s="56">
        <f t="shared" si="23"/>
        <v>0</v>
      </c>
      <c r="M68" s="73"/>
      <c r="N68" s="73"/>
      <c r="O68" s="71"/>
      <c r="P68" s="73"/>
      <c r="Q68" s="73"/>
      <c r="R68" s="73"/>
      <c r="S68" s="4"/>
      <c r="T68" s="4"/>
      <c r="U68" s="4"/>
      <c r="V68" s="4"/>
      <c r="X68" s="4"/>
      <c r="Y68" s="4"/>
      <c r="Z68" s="4"/>
    </row>
    <row r="69" spans="1:26" ht="16.5" customHeight="1" x14ac:dyDescent="0.3">
      <c r="A69" s="73"/>
      <c r="B69" s="73"/>
      <c r="C69" s="73"/>
      <c r="D69" s="213"/>
      <c r="E69" s="73"/>
      <c r="F69" s="73"/>
      <c r="G69" s="53">
        <v>619</v>
      </c>
      <c r="H69" s="54" t="s">
        <v>104</v>
      </c>
      <c r="I69" s="55">
        <f t="shared" si="20"/>
        <v>122235.04000000001</v>
      </c>
      <c r="J69" s="55">
        <f t="shared" si="21"/>
        <v>15325.420333333333</v>
      </c>
      <c r="K69" s="55">
        <f t="shared" si="22"/>
        <v>964.58366666666666</v>
      </c>
      <c r="L69" s="56">
        <f t="shared" si="23"/>
        <v>106909.61966666668</v>
      </c>
      <c r="M69" s="73"/>
      <c r="N69" s="73"/>
      <c r="O69" s="71"/>
      <c r="P69" s="73"/>
      <c r="Q69" s="73"/>
      <c r="R69" s="73"/>
      <c r="S69" s="4"/>
      <c r="T69" s="4"/>
      <c r="U69" s="4"/>
      <c r="V69" s="4"/>
      <c r="X69" s="4"/>
      <c r="Y69" s="4"/>
      <c r="Z69" s="4"/>
    </row>
    <row r="70" spans="1:26" ht="16.5" customHeight="1" x14ac:dyDescent="0.3">
      <c r="A70" s="73"/>
      <c r="B70" s="73"/>
      <c r="C70" s="73"/>
      <c r="D70" s="213"/>
      <c r="E70" s="73"/>
      <c r="F70" s="73"/>
      <c r="G70" s="53">
        <v>694</v>
      </c>
      <c r="H70" s="54" t="s">
        <v>105</v>
      </c>
      <c r="I70" s="55">
        <f t="shared" si="20"/>
        <v>0</v>
      </c>
      <c r="J70" s="55">
        <f t="shared" si="21"/>
        <v>0</v>
      </c>
      <c r="K70" s="55">
        <f t="shared" si="22"/>
        <v>0</v>
      </c>
      <c r="L70" s="56">
        <f t="shared" si="23"/>
        <v>0</v>
      </c>
      <c r="M70" s="73"/>
      <c r="N70" s="73"/>
      <c r="O70" s="73"/>
      <c r="P70" s="73"/>
      <c r="Q70" s="73"/>
      <c r="R70" s="73"/>
      <c r="S70" s="4"/>
      <c r="T70" s="4"/>
      <c r="U70" s="4"/>
      <c r="V70" s="4"/>
      <c r="X70" s="4"/>
      <c r="Y70" s="4"/>
      <c r="Z70" s="4"/>
    </row>
    <row r="71" spans="1:26" ht="17.25" customHeight="1" x14ac:dyDescent="0.3">
      <c r="A71" s="73"/>
      <c r="B71" s="4"/>
      <c r="C71" s="4"/>
      <c r="D71" s="213"/>
      <c r="E71" s="73"/>
      <c r="F71" s="4"/>
      <c r="G71" s="65"/>
      <c r="H71" s="66" t="s">
        <v>124</v>
      </c>
      <c r="I71" s="67">
        <f t="shared" ref="I71:L71" si="24">SUM(I61:I70)</f>
        <v>924953.62340000004</v>
      </c>
      <c r="J71" s="67">
        <f t="shared" si="24"/>
        <v>458728.50998333329</v>
      </c>
      <c r="K71" s="67">
        <f t="shared" si="24"/>
        <v>6369.8007499999994</v>
      </c>
      <c r="L71" s="67">
        <f t="shared" si="24"/>
        <v>466225.11341666675</v>
      </c>
      <c r="M71" s="4"/>
      <c r="N71" s="4"/>
      <c r="O71" s="4"/>
      <c r="P71" s="4"/>
      <c r="Q71" s="4"/>
      <c r="R71" s="4"/>
      <c r="S71" s="4"/>
      <c r="T71" s="4"/>
      <c r="U71" s="4"/>
      <c r="V71" s="4"/>
      <c r="X71" s="4"/>
      <c r="Y71" s="4"/>
      <c r="Z71" s="4"/>
    </row>
    <row r="72" spans="1:26" ht="15.75" customHeight="1" x14ac:dyDescent="0.3">
      <c r="A72" s="73"/>
      <c r="B72" s="4"/>
      <c r="C72" s="4"/>
      <c r="D72" s="213"/>
      <c r="E72" s="73"/>
      <c r="F72" s="4"/>
      <c r="G72" s="114"/>
      <c r="H72" s="73"/>
      <c r="I72" s="71">
        <f>+I71-L52</f>
        <v>0</v>
      </c>
      <c r="J72" s="71">
        <f>+J71-R52</f>
        <v>0</v>
      </c>
      <c r="K72" s="71">
        <f>+K71-O52</f>
        <v>0</v>
      </c>
      <c r="L72" s="71">
        <f>+L71-S52</f>
        <v>0</v>
      </c>
      <c r="M72" s="4"/>
      <c r="N72" s="4"/>
      <c r="O72" s="4"/>
      <c r="P72" s="4"/>
      <c r="Q72" s="4"/>
      <c r="R72" s="4"/>
      <c r="S72" s="168"/>
      <c r="T72" s="4"/>
      <c r="U72" s="4"/>
      <c r="V72" s="4"/>
      <c r="X72" s="4"/>
      <c r="Y72" s="4"/>
      <c r="Z72" s="4"/>
    </row>
    <row r="73" spans="1:26" ht="12.75" customHeight="1" x14ac:dyDescent="0.2">
      <c r="A73" s="4"/>
      <c r="B73" s="4"/>
      <c r="C73" s="4"/>
      <c r="D73" s="4"/>
      <c r="E73" s="4"/>
      <c r="F73" s="4"/>
      <c r="G73" s="4"/>
      <c r="H73" s="3"/>
      <c r="I73" s="4"/>
      <c r="J73" s="4"/>
      <c r="K73" s="4"/>
      <c r="L73" s="4"/>
      <c r="M73" s="4"/>
      <c r="N73" s="4"/>
      <c r="O73" s="4"/>
      <c r="P73" s="4"/>
      <c r="Q73" s="4"/>
      <c r="R73" s="4"/>
      <c r="S73" s="4"/>
      <c r="T73" s="4"/>
      <c r="X73" s="4"/>
      <c r="Y73" s="4"/>
      <c r="Z73" s="4"/>
    </row>
    <row r="74" spans="1:26" ht="12.75" hidden="1" customHeight="1" x14ac:dyDescent="0.2">
      <c r="A74" s="4"/>
      <c r="B74" s="77"/>
      <c r="C74" s="77"/>
      <c r="D74" s="77"/>
      <c r="E74" s="77"/>
      <c r="F74" s="77"/>
      <c r="G74" s="77"/>
      <c r="H74" s="4"/>
      <c r="I74" s="77"/>
      <c r="J74" s="77"/>
      <c r="K74" s="77"/>
      <c r="L74" s="77"/>
      <c r="M74" s="77"/>
      <c r="N74" s="4"/>
      <c r="O74" s="4"/>
      <c r="P74" s="77"/>
      <c r="Q74" s="77"/>
      <c r="R74" s="77"/>
      <c r="S74" s="77"/>
      <c r="T74" s="4"/>
      <c r="X74" s="4"/>
      <c r="Y74" s="4"/>
      <c r="Z74" s="4"/>
    </row>
    <row r="75" spans="1:26" ht="15" hidden="1" customHeight="1" x14ac:dyDescent="0.3">
      <c r="A75" s="4"/>
      <c r="B75" s="214"/>
      <c r="C75" s="4"/>
      <c r="D75" s="214" t="s">
        <v>106</v>
      </c>
      <c r="E75" s="4"/>
      <c r="F75" s="4"/>
      <c r="G75" s="214"/>
      <c r="H75" s="114"/>
      <c r="I75" s="1756" t="s">
        <v>107</v>
      </c>
      <c r="J75" s="1749"/>
      <c r="K75" s="1749"/>
      <c r="L75" s="1749"/>
      <c r="M75" s="1749"/>
      <c r="N75" s="73"/>
      <c r="O75" s="215"/>
      <c r="P75" s="1756" t="s">
        <v>108</v>
      </c>
      <c r="Q75" s="1749"/>
      <c r="R75" s="1749"/>
      <c r="S75" s="1749"/>
      <c r="T75" s="4"/>
      <c r="X75" s="4"/>
      <c r="Y75" s="4"/>
      <c r="Z75" s="4"/>
    </row>
    <row r="76" spans="1:26" ht="12.75" hidden="1" customHeight="1" x14ac:dyDescent="0.2">
      <c r="A76" s="190"/>
      <c r="B76" s="4"/>
      <c r="C76" s="4"/>
      <c r="D76" s="4"/>
      <c r="E76" s="4"/>
      <c r="F76" s="4"/>
      <c r="G76" s="4"/>
      <c r="H76" s="3"/>
      <c r="I76" s="4"/>
      <c r="J76" s="4"/>
      <c r="K76" s="4"/>
      <c r="L76" s="4"/>
      <c r="M76" s="4"/>
      <c r="N76" s="4"/>
      <c r="O76" s="4"/>
      <c r="P76" s="4"/>
      <c r="Q76" s="4"/>
      <c r="R76" s="4"/>
      <c r="S76" s="4"/>
      <c r="T76" s="4"/>
      <c r="U76" s="4"/>
      <c r="V76" s="4"/>
      <c r="W76" s="4"/>
      <c r="X76" s="4"/>
      <c r="Y76" s="4"/>
      <c r="Z76" s="4"/>
    </row>
    <row r="77" spans="1:26" ht="15" hidden="1" customHeight="1" x14ac:dyDescent="0.3">
      <c r="A77" s="190"/>
      <c r="B77" s="190"/>
      <c r="C77" s="4"/>
      <c r="D77" s="4"/>
      <c r="E77" s="4"/>
      <c r="F77" s="4"/>
      <c r="G77" s="4"/>
      <c r="H77" s="3"/>
      <c r="I77" s="4"/>
      <c r="J77" s="4"/>
      <c r="K77" s="4"/>
      <c r="L77" s="4"/>
      <c r="M77" s="4"/>
      <c r="N77" s="4"/>
      <c r="O77" s="4"/>
      <c r="P77" s="4"/>
      <c r="Q77" s="4"/>
      <c r="R77" s="4"/>
      <c r="S77" s="4"/>
      <c r="T77" s="4"/>
      <c r="X77" s="73"/>
      <c r="Y77" s="73"/>
      <c r="Z77" s="73"/>
    </row>
    <row r="78" spans="1:26" ht="12.75" hidden="1" customHeight="1" x14ac:dyDescent="0.2">
      <c r="A78" s="190"/>
      <c r="B78" s="190"/>
      <c r="C78" s="4"/>
      <c r="D78" s="4"/>
      <c r="E78" s="4"/>
      <c r="F78" s="4"/>
      <c r="G78" s="4"/>
      <c r="H78" s="3"/>
      <c r="I78" s="4"/>
      <c r="J78" s="4"/>
      <c r="K78" s="4"/>
      <c r="L78" s="4"/>
      <c r="M78" s="4"/>
      <c r="N78" s="4"/>
      <c r="O78" s="4"/>
      <c r="P78" s="4"/>
      <c r="Q78" s="4"/>
      <c r="R78" s="4"/>
      <c r="S78" s="4"/>
      <c r="T78" s="4"/>
      <c r="X78" s="4"/>
      <c r="Y78" s="4"/>
      <c r="Z78" s="4"/>
    </row>
    <row r="79" spans="1:26" ht="12.75" customHeight="1" x14ac:dyDescent="0.2">
      <c r="A79" s="4"/>
      <c r="B79" s="190"/>
      <c r="C79" s="4"/>
      <c r="D79" s="4"/>
      <c r="E79" s="4"/>
      <c r="F79" s="4"/>
      <c r="G79" s="4"/>
      <c r="H79" s="3"/>
      <c r="I79" s="4"/>
      <c r="J79" s="4"/>
      <c r="K79" s="4"/>
      <c r="L79" s="4"/>
      <c r="M79" s="4"/>
      <c r="N79" s="4"/>
      <c r="O79" s="4"/>
      <c r="P79" s="4"/>
      <c r="Q79" s="4"/>
      <c r="R79" s="4"/>
      <c r="S79" s="4"/>
      <c r="T79" s="4"/>
      <c r="X79" s="4"/>
      <c r="Y79" s="4"/>
      <c r="Z79" s="4"/>
    </row>
    <row r="80" spans="1:26" ht="12.75" customHeight="1" x14ac:dyDescent="0.2">
      <c r="A80" s="4"/>
      <c r="B80" s="190"/>
      <c r="C80" s="4"/>
      <c r="D80" s="4"/>
      <c r="E80" s="4"/>
      <c r="F80" s="4"/>
      <c r="G80" s="4"/>
      <c r="H80" s="3"/>
      <c r="I80" s="4"/>
      <c r="J80" s="4"/>
      <c r="K80" s="4"/>
      <c r="L80" s="4"/>
      <c r="M80" s="4"/>
      <c r="N80" s="4"/>
      <c r="O80" s="4"/>
      <c r="P80" s="4"/>
      <c r="Q80" s="4"/>
      <c r="R80" s="4"/>
      <c r="S80" s="4"/>
      <c r="T80" s="4"/>
      <c r="X80" s="4"/>
      <c r="Y80" s="4"/>
      <c r="Z80" s="4"/>
    </row>
    <row r="81" spans="1:26" ht="12.75" hidden="1" customHeight="1" x14ac:dyDescent="0.2">
      <c r="A81" s="4"/>
      <c r="B81" s="190"/>
      <c r="C81" s="4"/>
      <c r="D81" s="4"/>
      <c r="E81" s="4"/>
      <c r="F81" s="4"/>
      <c r="G81" s="4"/>
      <c r="H81" s="3"/>
      <c r="I81" s="82" t="s">
        <v>2007</v>
      </c>
      <c r="J81" s="4"/>
      <c r="K81" s="4"/>
      <c r="L81" s="4"/>
      <c r="M81" s="4"/>
      <c r="N81" s="4"/>
      <c r="O81" s="4"/>
      <c r="P81" s="4"/>
      <c r="Q81" s="4"/>
      <c r="R81" s="4"/>
      <c r="S81" s="4"/>
      <c r="T81" s="4"/>
      <c r="X81" s="4"/>
      <c r="Y81" s="4"/>
      <c r="Z81" s="4"/>
    </row>
    <row r="82" spans="1:26" ht="12.75" hidden="1" customHeight="1" x14ac:dyDescent="0.2">
      <c r="A82" s="4"/>
      <c r="B82" s="190"/>
      <c r="C82" s="4"/>
      <c r="D82" s="4"/>
      <c r="E82" s="4"/>
      <c r="F82" s="4"/>
      <c r="G82" s="4"/>
      <c r="H82" s="3"/>
      <c r="I82" s="4"/>
      <c r="J82" s="4"/>
      <c r="K82" s="4"/>
      <c r="L82" s="4"/>
      <c r="M82" s="4"/>
      <c r="N82" s="4"/>
      <c r="O82" s="4"/>
      <c r="P82" s="4"/>
      <c r="Q82" s="4"/>
      <c r="R82" s="4"/>
      <c r="S82" s="4"/>
      <c r="T82" s="4"/>
      <c r="V82" s="4"/>
      <c r="W82" s="4"/>
      <c r="X82" s="4"/>
      <c r="Y82" s="4"/>
      <c r="Z82" s="4"/>
    </row>
    <row r="83" spans="1:26" ht="12.75" hidden="1" customHeight="1" x14ac:dyDescent="0.2">
      <c r="A83" s="4"/>
      <c r="B83" s="190"/>
      <c r="C83" s="4"/>
      <c r="D83" s="4"/>
      <c r="E83" s="4"/>
      <c r="F83" s="4"/>
      <c r="G83" s="1209">
        <v>620722</v>
      </c>
      <c r="H83" s="1210">
        <v>1</v>
      </c>
      <c r="I83" s="1204" t="s">
        <v>1971</v>
      </c>
      <c r="J83" s="1204"/>
      <c r="K83" s="1204" t="s">
        <v>1974</v>
      </c>
      <c r="L83" s="1204" t="s">
        <v>1837</v>
      </c>
      <c r="M83" s="1222"/>
      <c r="N83" s="1222"/>
      <c r="O83" s="4"/>
      <c r="P83" s="4"/>
      <c r="Q83" s="4"/>
      <c r="R83" s="4"/>
      <c r="S83" s="4"/>
      <c r="T83" s="4"/>
      <c r="V83" s="4"/>
      <c r="W83" s="4"/>
      <c r="X83" s="4"/>
      <c r="Y83" s="4"/>
      <c r="Z83" s="4"/>
    </row>
    <row r="84" spans="1:26" ht="12.75" hidden="1" customHeight="1" x14ac:dyDescent="0.2">
      <c r="A84" s="4"/>
      <c r="B84" s="190"/>
      <c r="C84" s="4"/>
      <c r="D84" s="4"/>
      <c r="E84" s="4"/>
      <c r="F84" s="4"/>
      <c r="G84" s="1209">
        <v>778405</v>
      </c>
      <c r="H84" s="1210">
        <v>1</v>
      </c>
      <c r="I84" s="1204" t="s">
        <v>218</v>
      </c>
      <c r="J84" s="1204"/>
      <c r="K84" s="1204" t="s">
        <v>1974</v>
      </c>
      <c r="L84" s="1204" t="s">
        <v>1837</v>
      </c>
      <c r="M84" s="1222"/>
      <c r="N84" s="1222"/>
      <c r="O84" s="4"/>
      <c r="P84" s="4"/>
      <c r="Q84" s="4"/>
      <c r="R84" s="4"/>
      <c r="S84" s="4"/>
      <c r="T84" s="4"/>
      <c r="U84" s="4"/>
      <c r="V84" s="4"/>
      <c r="W84" s="4"/>
      <c r="X84" s="4"/>
      <c r="Y84" s="4"/>
      <c r="Z84" s="4"/>
    </row>
    <row r="85" spans="1:26" ht="12.75" hidden="1" customHeight="1" x14ac:dyDescent="0.2">
      <c r="A85" s="4"/>
      <c r="B85" s="190"/>
      <c r="C85" s="4"/>
      <c r="D85" s="4"/>
      <c r="E85" s="4"/>
      <c r="F85" s="4"/>
      <c r="G85" s="4"/>
      <c r="H85" s="3"/>
      <c r="I85" s="4"/>
      <c r="J85" s="4"/>
      <c r="K85" s="4"/>
      <c r="L85" s="4"/>
      <c r="M85" s="4"/>
      <c r="N85" s="4"/>
      <c r="O85" s="4"/>
      <c r="P85" s="4"/>
      <c r="Q85" s="4"/>
      <c r="R85" s="4"/>
      <c r="S85" s="4"/>
      <c r="T85" s="4"/>
      <c r="U85" s="4"/>
      <c r="V85" s="4"/>
      <c r="W85" s="4"/>
      <c r="X85" s="4"/>
      <c r="Y85" s="4"/>
      <c r="Z85" s="4"/>
    </row>
    <row r="86" spans="1:26" ht="12.75" hidden="1" customHeight="1" x14ac:dyDescent="0.2">
      <c r="A86" s="4"/>
      <c r="B86" s="190"/>
      <c r="C86" s="4"/>
      <c r="D86" s="4"/>
      <c r="E86" s="4"/>
      <c r="F86" s="4"/>
      <c r="G86" s="4"/>
      <c r="H86" s="3"/>
      <c r="I86" s="4"/>
      <c r="J86" s="4"/>
      <c r="K86" s="4"/>
      <c r="L86" s="4"/>
      <c r="M86" s="4"/>
      <c r="N86" s="4"/>
      <c r="O86" s="4"/>
      <c r="P86" s="4"/>
      <c r="Q86" s="4"/>
      <c r="R86" s="4"/>
      <c r="S86" s="4"/>
      <c r="T86" s="4"/>
      <c r="U86" s="4"/>
      <c r="V86" s="4"/>
      <c r="W86" s="4"/>
      <c r="X86" s="4"/>
      <c r="Y86" s="4"/>
      <c r="Z86" s="4"/>
    </row>
    <row r="87" spans="1:26" ht="12.75" hidden="1" customHeight="1" x14ac:dyDescent="0.2">
      <c r="A87" s="4"/>
      <c r="B87" s="190"/>
      <c r="C87" s="4"/>
      <c r="D87" s="4"/>
      <c r="E87" s="4"/>
      <c r="F87" s="4"/>
      <c r="G87" s="4"/>
      <c r="H87" s="3"/>
      <c r="I87" s="82" t="s">
        <v>2008</v>
      </c>
      <c r="J87" s="4"/>
      <c r="K87" s="4"/>
      <c r="L87" s="4"/>
      <c r="M87" s="4"/>
      <c r="N87" s="4"/>
      <c r="O87" s="4"/>
      <c r="P87" s="4"/>
      <c r="Q87" s="4"/>
      <c r="R87" s="4"/>
      <c r="S87" s="4"/>
      <c r="T87" s="4"/>
      <c r="U87" s="4"/>
      <c r="V87" s="4"/>
      <c r="W87" s="4"/>
      <c r="X87" s="4"/>
      <c r="Y87" s="4"/>
      <c r="Z87" s="4"/>
    </row>
    <row r="88" spans="1:26" ht="12.75" hidden="1" customHeight="1" x14ac:dyDescent="0.2">
      <c r="A88" s="4"/>
      <c r="B88" s="190"/>
      <c r="C88" s="4"/>
      <c r="D88" s="4"/>
      <c r="E88" s="4"/>
      <c r="F88" s="4"/>
      <c r="G88" s="4"/>
      <c r="H88" s="3"/>
      <c r="I88" s="4"/>
      <c r="J88" s="4"/>
      <c r="K88" s="4"/>
      <c r="L88" s="4"/>
      <c r="M88" s="4"/>
      <c r="N88" s="4"/>
      <c r="O88" s="4"/>
      <c r="P88" s="4"/>
      <c r="Q88" s="4"/>
      <c r="R88" s="4"/>
      <c r="S88" s="4"/>
      <c r="T88" s="4"/>
      <c r="U88" s="4"/>
      <c r="V88" s="4"/>
      <c r="W88" s="4"/>
      <c r="X88" s="4"/>
      <c r="Y88" s="4"/>
      <c r="Z88" s="4"/>
    </row>
    <row r="89" spans="1:26" ht="27.75" hidden="1" customHeight="1" x14ac:dyDescent="0.2">
      <c r="A89" s="4"/>
      <c r="B89" s="173">
        <v>36858</v>
      </c>
      <c r="C89" s="199" t="s">
        <v>199</v>
      </c>
      <c r="D89" s="105">
        <v>61</v>
      </c>
      <c r="E89" s="105" t="s">
        <v>126</v>
      </c>
      <c r="F89" s="105">
        <v>620960</v>
      </c>
      <c r="G89" s="105">
        <v>1</v>
      </c>
      <c r="H89" s="200" t="s">
        <v>200</v>
      </c>
      <c r="I89" s="105"/>
      <c r="J89" s="105" t="s">
        <v>201</v>
      </c>
      <c r="K89" s="240" t="s">
        <v>1851</v>
      </c>
      <c r="L89" s="201">
        <v>980</v>
      </c>
      <c r="M89" s="105">
        <v>10</v>
      </c>
      <c r="N89" s="202"/>
      <c r="O89" s="202"/>
      <c r="P89" s="100">
        <v>10</v>
      </c>
      <c r="Q89" s="100"/>
      <c r="R89" s="201">
        <v>980</v>
      </c>
      <c r="S89" s="202">
        <f t="shared" ref="S89" si="25">IF(M89=0,"N/A",+L89-R89)</f>
        <v>0</v>
      </c>
      <c r="T89" s="4"/>
      <c r="U89" s="4"/>
      <c r="V89" s="4"/>
      <c r="W89" s="4"/>
      <c r="X89" s="4"/>
      <c r="Y89" s="4"/>
      <c r="Z89" s="4"/>
    </row>
    <row r="90" spans="1:26" ht="12.75" hidden="1" customHeight="1" x14ac:dyDescent="0.2">
      <c r="A90" s="4"/>
      <c r="B90" s="190"/>
      <c r="C90" s="4"/>
      <c r="D90" s="4"/>
      <c r="E90" s="4"/>
      <c r="F90" s="4"/>
      <c r="G90" s="4"/>
      <c r="H90" s="3"/>
      <c r="I90" s="4"/>
      <c r="J90" s="4"/>
      <c r="K90" s="4"/>
      <c r="L90" s="4"/>
      <c r="M90" s="4"/>
      <c r="N90" s="4"/>
      <c r="O90" s="4"/>
      <c r="P90" s="4"/>
      <c r="Q90" s="4"/>
      <c r="R90" s="4"/>
      <c r="S90" s="4"/>
      <c r="T90" s="4"/>
      <c r="U90" s="4"/>
      <c r="V90" s="4"/>
      <c r="W90" s="4"/>
      <c r="X90" s="4"/>
      <c r="Y90" s="4"/>
      <c r="Z90" s="4"/>
    </row>
    <row r="91" spans="1:26" ht="12.75" customHeight="1" x14ac:dyDescent="0.2">
      <c r="A91" s="4"/>
      <c r="B91" s="190"/>
      <c r="C91" s="4"/>
      <c r="D91" s="4"/>
      <c r="E91" s="4"/>
      <c r="F91" s="4"/>
      <c r="G91" s="4"/>
      <c r="H91" s="3"/>
      <c r="I91" s="4"/>
      <c r="J91" s="4"/>
      <c r="K91" s="4"/>
      <c r="L91" s="4"/>
      <c r="M91" s="4"/>
      <c r="N91" s="4"/>
      <c r="O91" s="4"/>
      <c r="P91" s="4"/>
      <c r="Q91" s="4"/>
      <c r="R91" s="4"/>
      <c r="S91" s="4"/>
      <c r="T91" s="4"/>
      <c r="U91" s="4"/>
      <c r="V91" s="4"/>
      <c r="W91" s="4"/>
      <c r="X91" s="4"/>
      <c r="Y91" s="4"/>
      <c r="Z91" s="4"/>
    </row>
    <row r="92" spans="1:26" ht="12.75" customHeight="1" x14ac:dyDescent="0.2">
      <c r="A92" s="4"/>
      <c r="B92" s="190"/>
      <c r="C92" s="4"/>
      <c r="D92" s="4"/>
      <c r="E92" s="4"/>
      <c r="F92" s="4"/>
      <c r="G92" s="4"/>
      <c r="H92" s="3"/>
      <c r="I92" s="4"/>
      <c r="J92" s="4"/>
      <c r="K92" s="4"/>
      <c r="L92" s="4"/>
      <c r="M92" s="4"/>
      <c r="N92" s="4"/>
      <c r="O92" s="4"/>
      <c r="P92" s="4"/>
      <c r="Q92" s="4"/>
      <c r="R92" s="4"/>
      <c r="S92" s="4"/>
      <c r="T92" s="4"/>
      <c r="U92" s="4"/>
      <c r="V92" s="4"/>
      <c r="W92" s="4"/>
      <c r="X92" s="4"/>
      <c r="Y92" s="4"/>
      <c r="Z92" s="4"/>
    </row>
    <row r="93" spans="1:26" ht="12.75" customHeight="1" x14ac:dyDescent="0.2">
      <c r="A93" s="4"/>
      <c r="B93" s="190"/>
      <c r="C93" s="4"/>
      <c r="D93" s="4"/>
      <c r="E93" s="4"/>
      <c r="F93" s="4"/>
      <c r="G93" s="4"/>
      <c r="H93" s="3"/>
      <c r="I93" s="4"/>
      <c r="J93" s="4"/>
      <c r="K93" s="4"/>
      <c r="L93" s="4"/>
      <c r="M93" s="4"/>
      <c r="N93" s="4"/>
      <c r="O93" s="4"/>
      <c r="P93" s="4"/>
      <c r="Q93" s="4"/>
      <c r="R93" s="4"/>
      <c r="S93" s="4"/>
      <c r="T93" s="4"/>
      <c r="U93" s="4"/>
      <c r="V93" s="4"/>
      <c r="W93" s="4"/>
      <c r="X93" s="4"/>
      <c r="Y93" s="4"/>
      <c r="Z93" s="4"/>
    </row>
    <row r="94" spans="1:26" ht="12.75" customHeight="1" x14ac:dyDescent="0.2">
      <c r="A94" s="4"/>
      <c r="B94" s="190"/>
      <c r="C94" s="4"/>
      <c r="D94" s="4"/>
      <c r="E94" s="4"/>
      <c r="F94" s="4"/>
      <c r="G94" s="4"/>
      <c r="H94" s="3"/>
      <c r="I94" s="4"/>
      <c r="J94" s="4"/>
      <c r="K94" s="4"/>
      <c r="L94" s="4"/>
      <c r="M94" s="4"/>
      <c r="N94" s="4"/>
      <c r="O94" s="4"/>
      <c r="P94" s="4"/>
      <c r="Q94" s="4"/>
      <c r="R94" s="4"/>
      <c r="S94" s="4"/>
      <c r="T94" s="4"/>
      <c r="U94" s="4"/>
      <c r="V94" s="4"/>
      <c r="W94" s="4"/>
      <c r="X94" s="4"/>
      <c r="Y94" s="4"/>
      <c r="Z94" s="4"/>
    </row>
    <row r="95" spans="1:26" ht="12.75" customHeight="1" x14ac:dyDescent="0.2">
      <c r="A95" s="4"/>
      <c r="B95" s="190"/>
      <c r="C95" s="4"/>
      <c r="D95" s="4"/>
      <c r="E95" s="4"/>
      <c r="F95" s="4"/>
      <c r="G95" s="4"/>
      <c r="H95" s="3"/>
      <c r="I95" s="4"/>
      <c r="J95" s="4"/>
      <c r="K95" s="4"/>
      <c r="L95" s="4"/>
      <c r="M95" s="4"/>
      <c r="N95" s="4"/>
      <c r="O95" s="4"/>
      <c r="P95" s="4"/>
      <c r="Q95" s="4"/>
      <c r="R95" s="4"/>
      <c r="S95" s="4"/>
      <c r="T95" s="4"/>
      <c r="U95" s="4"/>
      <c r="V95" s="4"/>
      <c r="W95" s="4"/>
      <c r="X95" s="4"/>
      <c r="Y95" s="4"/>
      <c r="Z95" s="4"/>
    </row>
    <row r="96" spans="1:26" ht="12.75" customHeight="1" x14ac:dyDescent="0.2">
      <c r="A96" s="4"/>
      <c r="B96" s="190"/>
      <c r="C96" s="4"/>
      <c r="D96" s="4"/>
      <c r="E96" s="4"/>
      <c r="F96" s="4"/>
      <c r="G96" s="4"/>
      <c r="H96" s="3"/>
      <c r="I96" s="4"/>
      <c r="J96" s="4"/>
      <c r="K96" s="4"/>
      <c r="L96" s="4"/>
      <c r="M96" s="4"/>
      <c r="N96" s="4"/>
      <c r="O96" s="4"/>
      <c r="P96" s="4"/>
      <c r="Q96" s="4"/>
      <c r="R96" s="4"/>
      <c r="S96" s="4"/>
      <c r="T96" s="4"/>
      <c r="U96" s="4"/>
      <c r="V96" s="4"/>
      <c r="W96" s="4"/>
      <c r="X96" s="4"/>
      <c r="Y96" s="4"/>
      <c r="Z96" s="4"/>
    </row>
    <row r="97" spans="1:26" ht="12.75" customHeight="1" x14ac:dyDescent="0.2">
      <c r="A97" s="4"/>
      <c r="B97" s="190"/>
      <c r="C97" s="4"/>
      <c r="D97" s="4"/>
      <c r="E97" s="4"/>
      <c r="F97" s="4"/>
      <c r="G97" s="4"/>
      <c r="H97" s="3"/>
      <c r="I97" s="4"/>
      <c r="J97" s="4"/>
      <c r="K97" s="4"/>
      <c r="L97" s="4"/>
      <c r="M97" s="4"/>
      <c r="N97" s="4"/>
      <c r="O97" s="4"/>
      <c r="P97" s="4"/>
      <c r="Q97" s="4"/>
      <c r="R97" s="4"/>
      <c r="S97" s="4"/>
      <c r="T97" s="4"/>
      <c r="U97" s="4"/>
      <c r="V97" s="4"/>
      <c r="W97" s="4"/>
      <c r="X97" s="4"/>
      <c r="Y97" s="4"/>
      <c r="Z97" s="4"/>
    </row>
    <row r="98" spans="1:26" ht="12.75" customHeight="1" x14ac:dyDescent="0.2">
      <c r="A98" s="4"/>
      <c r="B98" s="190"/>
      <c r="C98" s="4"/>
      <c r="D98" s="4"/>
      <c r="E98" s="4"/>
      <c r="F98" s="4"/>
      <c r="G98" s="4"/>
      <c r="H98" s="3"/>
      <c r="I98" s="4"/>
      <c r="J98" s="4"/>
      <c r="K98" s="4"/>
      <c r="L98" s="4"/>
      <c r="M98" s="4"/>
      <c r="N98" s="4"/>
      <c r="O98" s="4"/>
      <c r="P98" s="4"/>
      <c r="Q98" s="4"/>
      <c r="R98" s="4"/>
      <c r="S98" s="4"/>
      <c r="T98" s="4"/>
      <c r="U98" s="4"/>
      <c r="V98" s="4"/>
      <c r="W98" s="4"/>
      <c r="X98" s="4"/>
      <c r="Y98" s="4"/>
      <c r="Z98" s="4"/>
    </row>
    <row r="99" spans="1:26" ht="12.75" customHeight="1" x14ac:dyDescent="0.2">
      <c r="A99" s="4"/>
      <c r="B99" s="190"/>
      <c r="C99" s="4"/>
      <c r="D99" s="4"/>
      <c r="E99" s="4"/>
      <c r="F99" s="4"/>
      <c r="G99" s="4"/>
      <c r="H99" s="3"/>
      <c r="I99" s="4"/>
      <c r="J99" s="4"/>
      <c r="K99" s="4"/>
      <c r="L99" s="4"/>
      <c r="M99" s="4"/>
      <c r="N99" s="4"/>
      <c r="O99" s="4"/>
      <c r="P99" s="4"/>
      <c r="Q99" s="4"/>
      <c r="R99" s="4"/>
      <c r="S99" s="4"/>
      <c r="T99" s="4"/>
      <c r="U99" s="4"/>
      <c r="V99" s="4"/>
      <c r="W99" s="4"/>
      <c r="X99" s="4"/>
      <c r="Y99" s="4"/>
      <c r="Z99" s="4"/>
    </row>
    <row r="100" spans="1:26" ht="12.75" customHeight="1" x14ac:dyDescent="0.2">
      <c r="A100" s="4"/>
      <c r="B100" s="190"/>
      <c r="C100" s="4"/>
      <c r="D100" s="4"/>
      <c r="E100" s="4"/>
      <c r="F100" s="4"/>
      <c r="G100" s="4"/>
      <c r="H100" s="3"/>
      <c r="I100" s="4"/>
      <c r="J100" s="4"/>
      <c r="K100" s="4"/>
      <c r="L100" s="4"/>
      <c r="M100" s="4"/>
      <c r="N100" s="4"/>
      <c r="O100" s="4"/>
      <c r="P100" s="4"/>
      <c r="Q100" s="4"/>
      <c r="R100" s="4"/>
      <c r="S100" s="4"/>
      <c r="T100" s="4"/>
      <c r="U100" s="4"/>
      <c r="V100" s="4"/>
      <c r="W100" s="4"/>
      <c r="X100" s="4"/>
      <c r="Y100" s="4"/>
      <c r="Z100" s="4"/>
    </row>
    <row r="101" spans="1:26" ht="12.75" customHeight="1" x14ac:dyDescent="0.2">
      <c r="A101" s="4"/>
      <c r="B101" s="190"/>
      <c r="C101" s="4"/>
      <c r="D101" s="4"/>
      <c r="E101" s="4"/>
      <c r="F101" s="4"/>
      <c r="G101" s="4"/>
      <c r="H101" s="3"/>
      <c r="I101" s="4"/>
      <c r="J101" s="4"/>
      <c r="K101" s="4"/>
      <c r="L101" s="4"/>
      <c r="M101" s="4"/>
      <c r="N101" s="4"/>
      <c r="O101" s="4"/>
      <c r="P101" s="4"/>
      <c r="Q101" s="4"/>
      <c r="R101" s="4"/>
      <c r="S101" s="4"/>
      <c r="T101" s="4"/>
      <c r="U101" s="4"/>
      <c r="V101" s="4"/>
      <c r="W101" s="4"/>
      <c r="X101" s="4"/>
      <c r="Y101" s="4"/>
      <c r="Z101" s="4"/>
    </row>
    <row r="102" spans="1:26" ht="12.75" customHeight="1" x14ac:dyDescent="0.2">
      <c r="A102" s="4"/>
      <c r="B102" s="190"/>
      <c r="C102" s="4"/>
      <c r="D102" s="4"/>
      <c r="E102" s="4"/>
      <c r="F102" s="4"/>
      <c r="G102" s="4"/>
      <c r="H102" s="3"/>
      <c r="I102" s="4"/>
      <c r="J102" s="4"/>
      <c r="K102" s="4"/>
      <c r="L102" s="4"/>
      <c r="M102" s="4"/>
      <c r="N102" s="4"/>
      <c r="O102" s="4"/>
      <c r="P102" s="4"/>
      <c r="Q102" s="4"/>
      <c r="R102" s="4"/>
      <c r="S102" s="4"/>
      <c r="T102" s="4"/>
      <c r="U102" s="4"/>
      <c r="V102" s="4"/>
      <c r="W102" s="4"/>
      <c r="X102" s="4"/>
      <c r="Y102" s="4"/>
      <c r="Z102" s="4"/>
    </row>
    <row r="103" spans="1:26" ht="12.75" customHeight="1" x14ac:dyDescent="0.2">
      <c r="A103" s="4"/>
      <c r="B103" s="190"/>
      <c r="C103" s="4"/>
      <c r="D103" s="4"/>
      <c r="E103" s="4"/>
      <c r="F103" s="4"/>
      <c r="G103" s="4"/>
      <c r="H103" s="3"/>
      <c r="I103" s="4"/>
      <c r="J103" s="4"/>
      <c r="K103" s="4"/>
      <c r="L103" s="4"/>
      <c r="M103" s="4"/>
      <c r="N103" s="4"/>
      <c r="O103" s="4"/>
      <c r="P103" s="4"/>
      <c r="Q103" s="4"/>
      <c r="R103" s="4"/>
      <c r="S103" s="4"/>
      <c r="T103" s="4"/>
      <c r="U103" s="4"/>
      <c r="V103" s="4"/>
      <c r="W103" s="4"/>
      <c r="X103" s="4"/>
      <c r="Y103" s="4"/>
      <c r="Z103" s="4"/>
    </row>
    <row r="104" spans="1:26" ht="12.75" customHeight="1" x14ac:dyDescent="0.2">
      <c r="A104" s="4"/>
      <c r="B104" s="190"/>
      <c r="C104" s="4"/>
      <c r="D104" s="4"/>
      <c r="E104" s="4"/>
      <c r="F104" s="4"/>
      <c r="G104" s="4"/>
      <c r="H104" s="3"/>
      <c r="I104" s="4"/>
      <c r="J104" s="4"/>
      <c r="K104" s="4"/>
      <c r="L104" s="4"/>
      <c r="M104" s="4"/>
      <c r="N104" s="4"/>
      <c r="O104" s="4"/>
      <c r="P104" s="4"/>
      <c r="Q104" s="4"/>
      <c r="R104" s="4"/>
      <c r="S104" s="4"/>
      <c r="T104" s="4"/>
      <c r="U104" s="4"/>
      <c r="V104" s="4"/>
      <c r="W104" s="4"/>
      <c r="X104" s="4"/>
      <c r="Y104" s="4"/>
      <c r="Z104" s="4"/>
    </row>
    <row r="105" spans="1:26" ht="12.75" customHeight="1" x14ac:dyDescent="0.2">
      <c r="A105" s="4"/>
      <c r="B105" s="190"/>
      <c r="C105" s="4"/>
      <c r="D105" s="4"/>
      <c r="E105" s="4"/>
      <c r="F105" s="4"/>
      <c r="G105" s="4"/>
      <c r="H105" s="3"/>
      <c r="I105" s="4"/>
      <c r="J105" s="4"/>
      <c r="K105" s="4"/>
      <c r="L105" s="4"/>
      <c r="M105" s="4"/>
      <c r="N105" s="4"/>
      <c r="O105" s="4"/>
      <c r="P105" s="4"/>
      <c r="Q105" s="4"/>
      <c r="R105" s="4"/>
      <c r="S105" s="4"/>
      <c r="T105" s="4"/>
      <c r="U105" s="4"/>
      <c r="V105" s="4"/>
      <c r="W105" s="4"/>
      <c r="X105" s="4"/>
      <c r="Y105" s="4"/>
      <c r="Z105" s="4"/>
    </row>
    <row r="106" spans="1:26" ht="12.75" customHeight="1" x14ac:dyDescent="0.2">
      <c r="A106" s="4"/>
      <c r="B106" s="190"/>
      <c r="C106" s="4"/>
      <c r="D106" s="4"/>
      <c r="E106" s="4"/>
      <c r="F106" s="4"/>
      <c r="G106" s="4"/>
      <c r="H106" s="3"/>
      <c r="I106" s="4"/>
      <c r="J106" s="4"/>
      <c r="K106" s="4"/>
      <c r="L106" s="4"/>
      <c r="M106" s="4"/>
      <c r="N106" s="4"/>
      <c r="O106" s="4"/>
      <c r="P106" s="4"/>
      <c r="Q106" s="4"/>
      <c r="R106" s="4"/>
      <c r="S106" s="4"/>
      <c r="T106" s="4"/>
      <c r="U106" s="4"/>
      <c r="V106" s="4"/>
      <c r="W106" s="4"/>
      <c r="X106" s="4"/>
      <c r="Y106" s="4"/>
      <c r="Z106" s="4"/>
    </row>
    <row r="107" spans="1:26" ht="12.75" customHeight="1" x14ac:dyDescent="0.2">
      <c r="A107" s="4"/>
      <c r="B107" s="190"/>
      <c r="C107" s="4"/>
      <c r="D107" s="4"/>
      <c r="E107" s="4"/>
      <c r="F107" s="4"/>
      <c r="G107" s="4"/>
      <c r="H107" s="3"/>
      <c r="I107" s="4"/>
      <c r="J107" s="4"/>
      <c r="K107" s="4"/>
      <c r="L107" s="4"/>
      <c r="M107" s="4"/>
      <c r="N107" s="4"/>
      <c r="O107" s="4"/>
      <c r="P107" s="4"/>
      <c r="Q107" s="4"/>
      <c r="R107" s="4"/>
      <c r="S107" s="4"/>
      <c r="T107" s="4"/>
      <c r="U107" s="4"/>
      <c r="V107" s="4"/>
      <c r="W107" s="4"/>
      <c r="X107" s="4"/>
      <c r="Y107" s="4"/>
      <c r="Z107" s="4"/>
    </row>
    <row r="108" spans="1:26" ht="12.75" customHeight="1" x14ac:dyDescent="0.2">
      <c r="A108" s="4"/>
      <c r="B108" s="190"/>
      <c r="C108" s="4"/>
      <c r="D108" s="4"/>
      <c r="E108" s="4"/>
      <c r="F108" s="4"/>
      <c r="G108" s="4"/>
      <c r="H108" s="3"/>
      <c r="I108" s="4"/>
      <c r="J108" s="4"/>
      <c r="K108" s="4"/>
      <c r="L108" s="4"/>
      <c r="M108" s="4"/>
      <c r="N108" s="4"/>
      <c r="O108" s="4"/>
      <c r="P108" s="4"/>
      <c r="Q108" s="4"/>
      <c r="R108" s="4"/>
      <c r="S108" s="4"/>
      <c r="T108" s="4"/>
      <c r="U108" s="4"/>
      <c r="V108" s="4"/>
      <c r="W108" s="4"/>
      <c r="X108" s="4"/>
      <c r="Y108" s="4"/>
      <c r="Z108" s="4"/>
    </row>
    <row r="109" spans="1:26" ht="12.75" customHeight="1" x14ac:dyDescent="0.2">
      <c r="A109" s="4"/>
      <c r="B109" s="190"/>
      <c r="C109" s="4"/>
      <c r="D109" s="4"/>
      <c r="E109" s="4"/>
      <c r="F109" s="4"/>
      <c r="G109" s="4"/>
      <c r="H109" s="3"/>
      <c r="I109" s="4"/>
      <c r="J109" s="4"/>
      <c r="K109" s="4"/>
      <c r="L109" s="4"/>
      <c r="M109" s="4"/>
      <c r="N109" s="4"/>
      <c r="O109" s="4"/>
      <c r="P109" s="4"/>
      <c r="Q109" s="4"/>
      <c r="R109" s="4"/>
      <c r="S109" s="4"/>
      <c r="T109" s="4"/>
      <c r="U109" s="4"/>
      <c r="V109" s="4"/>
      <c r="W109" s="4"/>
      <c r="X109" s="4"/>
      <c r="Y109" s="4"/>
      <c r="Z109" s="4"/>
    </row>
    <row r="110" spans="1:26" ht="12.75" customHeight="1" x14ac:dyDescent="0.2">
      <c r="A110" s="4"/>
      <c r="B110" s="190"/>
      <c r="C110" s="4"/>
      <c r="D110" s="4"/>
      <c r="E110" s="4"/>
      <c r="F110" s="4"/>
      <c r="G110" s="4"/>
      <c r="H110" s="3"/>
      <c r="I110" s="4"/>
      <c r="J110" s="4"/>
      <c r="K110" s="4"/>
      <c r="L110" s="4"/>
      <c r="M110" s="4"/>
      <c r="N110" s="4"/>
      <c r="O110" s="4"/>
      <c r="P110" s="4"/>
      <c r="Q110" s="4"/>
      <c r="R110" s="4"/>
      <c r="S110" s="4"/>
      <c r="T110" s="4"/>
      <c r="U110" s="4"/>
      <c r="V110" s="4"/>
      <c r="W110" s="4"/>
      <c r="X110" s="4"/>
      <c r="Y110" s="4"/>
      <c r="Z110" s="4"/>
    </row>
    <row r="111" spans="1:26" ht="12.75" customHeight="1" x14ac:dyDescent="0.2">
      <c r="A111" s="4"/>
      <c r="B111" s="190"/>
      <c r="C111" s="4"/>
      <c r="D111" s="4"/>
      <c r="E111" s="4"/>
      <c r="F111" s="4"/>
      <c r="G111" s="4"/>
      <c r="H111" s="3"/>
      <c r="I111" s="4"/>
      <c r="J111" s="4"/>
      <c r="K111" s="4"/>
      <c r="L111" s="4"/>
      <c r="M111" s="4"/>
      <c r="N111" s="4"/>
      <c r="O111" s="4"/>
      <c r="P111" s="4"/>
      <c r="Q111" s="4"/>
      <c r="R111" s="4"/>
      <c r="S111" s="4"/>
      <c r="T111" s="4"/>
      <c r="U111" s="4"/>
      <c r="V111" s="4"/>
      <c r="W111" s="4"/>
      <c r="X111" s="4"/>
      <c r="Y111" s="4"/>
      <c r="Z111" s="4"/>
    </row>
    <row r="112" spans="1:26" ht="12.75" customHeight="1" x14ac:dyDescent="0.2">
      <c r="A112" s="4"/>
      <c r="B112" s="190"/>
      <c r="C112" s="4"/>
      <c r="D112" s="4"/>
      <c r="E112" s="4"/>
      <c r="F112" s="4"/>
      <c r="G112" s="4"/>
      <c r="H112" s="3"/>
      <c r="I112" s="4"/>
      <c r="J112" s="4"/>
      <c r="K112" s="4"/>
      <c r="L112" s="4"/>
      <c r="M112" s="4"/>
      <c r="N112" s="4"/>
      <c r="O112" s="4"/>
      <c r="P112" s="4"/>
      <c r="Q112" s="4"/>
      <c r="R112" s="4"/>
      <c r="S112" s="4"/>
      <c r="T112" s="4"/>
      <c r="U112" s="4"/>
      <c r="V112" s="4"/>
      <c r="W112" s="4"/>
      <c r="X112" s="4"/>
      <c r="Y112" s="4"/>
      <c r="Z112" s="4"/>
    </row>
    <row r="113" spans="1:26" ht="12.75" customHeight="1" x14ac:dyDescent="0.2">
      <c r="A113" s="4"/>
      <c r="B113" s="190"/>
      <c r="C113" s="4"/>
      <c r="D113" s="4"/>
      <c r="E113" s="4"/>
      <c r="F113" s="4"/>
      <c r="G113" s="4"/>
      <c r="H113" s="3"/>
      <c r="I113" s="4"/>
      <c r="J113" s="4"/>
      <c r="K113" s="4"/>
      <c r="L113" s="4"/>
      <c r="M113" s="4"/>
      <c r="N113" s="4"/>
      <c r="O113" s="4"/>
      <c r="P113" s="4"/>
      <c r="Q113" s="4"/>
      <c r="R113" s="4"/>
      <c r="S113" s="4"/>
      <c r="T113" s="4"/>
      <c r="U113" s="4"/>
      <c r="V113" s="4"/>
      <c r="W113" s="4"/>
      <c r="X113" s="4"/>
      <c r="Y113" s="4"/>
      <c r="Z113" s="4"/>
    </row>
    <row r="114" spans="1:26" ht="12.75" customHeight="1" x14ac:dyDescent="0.2">
      <c r="A114" s="4"/>
      <c r="B114" s="190"/>
      <c r="C114" s="4"/>
      <c r="D114" s="4"/>
      <c r="E114" s="4"/>
      <c r="F114" s="4"/>
      <c r="G114" s="4"/>
      <c r="H114" s="3"/>
      <c r="I114" s="4"/>
      <c r="J114" s="4"/>
      <c r="K114" s="4"/>
      <c r="L114" s="4"/>
      <c r="M114" s="4"/>
      <c r="N114" s="4"/>
      <c r="O114" s="4"/>
      <c r="P114" s="4"/>
      <c r="Q114" s="4"/>
      <c r="R114" s="4"/>
      <c r="S114" s="4"/>
      <c r="T114" s="4"/>
      <c r="U114" s="4"/>
      <c r="V114" s="4"/>
      <c r="W114" s="4"/>
      <c r="X114" s="4"/>
      <c r="Y114" s="4"/>
      <c r="Z114" s="4"/>
    </row>
    <row r="115" spans="1:26" ht="12.75" customHeight="1" x14ac:dyDescent="0.2">
      <c r="A115" s="4"/>
      <c r="B115" s="190"/>
      <c r="C115" s="4"/>
      <c r="D115" s="4"/>
      <c r="E115" s="4"/>
      <c r="F115" s="4"/>
      <c r="G115" s="4"/>
      <c r="H115" s="3"/>
      <c r="I115" s="4"/>
      <c r="J115" s="4"/>
      <c r="K115" s="4"/>
      <c r="L115" s="4"/>
      <c r="M115" s="4"/>
      <c r="N115" s="4"/>
      <c r="O115" s="4"/>
      <c r="P115" s="4"/>
      <c r="Q115" s="4"/>
      <c r="R115" s="4"/>
      <c r="S115" s="4"/>
      <c r="T115" s="4"/>
      <c r="U115" s="4"/>
      <c r="V115" s="4"/>
      <c r="W115" s="4"/>
      <c r="X115" s="4"/>
      <c r="Y115" s="4"/>
      <c r="Z115" s="4"/>
    </row>
    <row r="116" spans="1:26" ht="12.75" customHeight="1" x14ac:dyDescent="0.2">
      <c r="A116" s="4"/>
      <c r="B116" s="190"/>
      <c r="C116" s="4"/>
      <c r="D116" s="4"/>
      <c r="E116" s="4"/>
      <c r="F116" s="4"/>
      <c r="G116" s="4"/>
      <c r="H116" s="3"/>
      <c r="I116" s="4"/>
      <c r="J116" s="4"/>
      <c r="K116" s="4"/>
      <c r="L116" s="4"/>
      <c r="M116" s="4"/>
      <c r="N116" s="4"/>
      <c r="O116" s="4"/>
      <c r="P116" s="4"/>
      <c r="Q116" s="4"/>
      <c r="R116" s="4"/>
      <c r="S116" s="4"/>
      <c r="T116" s="4"/>
      <c r="U116" s="4"/>
      <c r="V116" s="4"/>
      <c r="W116" s="4"/>
      <c r="X116" s="4"/>
      <c r="Y116" s="4"/>
      <c r="Z116" s="4"/>
    </row>
    <row r="117" spans="1:26" ht="12.75" customHeight="1" x14ac:dyDescent="0.2">
      <c r="A117" s="4"/>
      <c r="B117" s="190"/>
      <c r="C117" s="4"/>
      <c r="D117" s="4"/>
      <c r="E117" s="4"/>
      <c r="F117" s="4"/>
      <c r="G117" s="4"/>
      <c r="H117" s="3"/>
      <c r="I117" s="4"/>
      <c r="J117" s="4"/>
      <c r="K117" s="4"/>
      <c r="L117" s="4"/>
      <c r="M117" s="4"/>
      <c r="N117" s="4"/>
      <c r="O117" s="4"/>
      <c r="P117" s="4"/>
      <c r="Q117" s="4"/>
      <c r="R117" s="4"/>
      <c r="S117" s="4"/>
      <c r="T117" s="4"/>
      <c r="U117" s="4"/>
      <c r="V117" s="4"/>
      <c r="W117" s="4"/>
      <c r="X117" s="4"/>
      <c r="Y117" s="4"/>
      <c r="Z117" s="4"/>
    </row>
    <row r="118" spans="1:26" ht="12.75" customHeight="1" x14ac:dyDescent="0.2">
      <c r="A118" s="4"/>
      <c r="B118" s="190"/>
      <c r="C118" s="4"/>
      <c r="D118" s="4"/>
      <c r="E118" s="4"/>
      <c r="F118" s="4"/>
      <c r="G118" s="4"/>
      <c r="H118" s="3"/>
      <c r="I118" s="4"/>
      <c r="J118" s="4"/>
      <c r="K118" s="4"/>
      <c r="L118" s="4"/>
      <c r="M118" s="4"/>
      <c r="N118" s="4"/>
      <c r="O118" s="4"/>
      <c r="P118" s="4"/>
      <c r="Q118" s="4"/>
      <c r="R118" s="4"/>
      <c r="S118" s="4"/>
      <c r="T118" s="4"/>
      <c r="U118" s="4"/>
      <c r="V118" s="4"/>
      <c r="W118" s="4"/>
      <c r="X118" s="4"/>
      <c r="Y118" s="4"/>
      <c r="Z118" s="4"/>
    </row>
    <row r="119" spans="1:26" ht="12.75" customHeight="1" x14ac:dyDescent="0.2">
      <c r="A119" s="4"/>
      <c r="B119" s="190"/>
      <c r="C119" s="4"/>
      <c r="D119" s="4"/>
      <c r="E119" s="4"/>
      <c r="F119" s="4"/>
      <c r="G119" s="4"/>
      <c r="H119" s="3"/>
      <c r="I119" s="4"/>
      <c r="J119" s="4"/>
      <c r="K119" s="4"/>
      <c r="L119" s="4"/>
      <c r="M119" s="4"/>
      <c r="N119" s="4"/>
      <c r="O119" s="4"/>
      <c r="P119" s="4"/>
      <c r="Q119" s="4"/>
      <c r="R119" s="4"/>
      <c r="S119" s="4"/>
      <c r="T119" s="4"/>
      <c r="U119" s="4"/>
      <c r="V119" s="4"/>
      <c r="W119" s="4"/>
      <c r="X119" s="4"/>
      <c r="Y119" s="4"/>
      <c r="Z119" s="4"/>
    </row>
    <row r="120" spans="1:26" ht="12.75" customHeight="1" x14ac:dyDescent="0.2">
      <c r="A120" s="4"/>
      <c r="B120" s="190"/>
      <c r="C120" s="4"/>
      <c r="D120" s="4"/>
      <c r="E120" s="4"/>
      <c r="F120" s="4"/>
      <c r="G120" s="4"/>
      <c r="H120" s="3"/>
      <c r="I120" s="4"/>
      <c r="J120" s="4"/>
      <c r="K120" s="4"/>
      <c r="L120" s="4"/>
      <c r="M120" s="4"/>
      <c r="N120" s="4"/>
      <c r="O120" s="4"/>
      <c r="P120" s="4"/>
      <c r="Q120" s="4"/>
      <c r="R120" s="4"/>
      <c r="S120" s="4"/>
      <c r="T120" s="4"/>
      <c r="U120" s="4"/>
      <c r="V120" s="4"/>
      <c r="W120" s="4"/>
      <c r="X120" s="4"/>
      <c r="Y120" s="4"/>
      <c r="Z120" s="4"/>
    </row>
    <row r="121" spans="1:26" ht="12.75" customHeight="1" x14ac:dyDescent="0.2">
      <c r="A121" s="4"/>
      <c r="B121" s="190"/>
      <c r="C121" s="4"/>
      <c r="D121" s="4"/>
      <c r="E121" s="4"/>
      <c r="F121" s="4"/>
      <c r="G121" s="4"/>
      <c r="H121" s="3"/>
      <c r="I121" s="4"/>
      <c r="J121" s="4"/>
      <c r="K121" s="4"/>
      <c r="L121" s="4"/>
      <c r="M121" s="4"/>
      <c r="N121" s="4"/>
      <c r="O121" s="4"/>
      <c r="P121" s="4"/>
      <c r="Q121" s="4"/>
      <c r="R121" s="4"/>
      <c r="S121" s="4"/>
      <c r="T121" s="4"/>
      <c r="U121" s="4"/>
      <c r="V121" s="4"/>
      <c r="W121" s="4"/>
      <c r="X121" s="4"/>
      <c r="Y121" s="4"/>
      <c r="Z121" s="4"/>
    </row>
    <row r="122" spans="1:26" ht="12.75" customHeight="1" x14ac:dyDescent="0.2">
      <c r="A122" s="4"/>
      <c r="B122" s="190"/>
      <c r="C122" s="4"/>
      <c r="D122" s="4"/>
      <c r="E122" s="4"/>
      <c r="F122" s="4"/>
      <c r="G122" s="4"/>
      <c r="H122" s="3"/>
      <c r="I122" s="4"/>
      <c r="J122" s="4"/>
      <c r="K122" s="4"/>
      <c r="L122" s="4"/>
      <c r="M122" s="4"/>
      <c r="N122" s="4"/>
      <c r="O122" s="4"/>
      <c r="P122" s="4"/>
      <c r="Q122" s="4"/>
      <c r="R122" s="4"/>
      <c r="S122" s="4"/>
      <c r="T122" s="4"/>
      <c r="U122" s="4"/>
      <c r="V122" s="4"/>
      <c r="W122" s="4"/>
      <c r="X122" s="4"/>
      <c r="Y122" s="4"/>
      <c r="Z122" s="4"/>
    </row>
    <row r="123" spans="1:26" ht="12.75" customHeight="1" x14ac:dyDescent="0.2">
      <c r="A123" s="4"/>
      <c r="B123" s="190"/>
      <c r="C123" s="4"/>
      <c r="D123" s="4"/>
      <c r="E123" s="4"/>
      <c r="F123" s="4"/>
      <c r="G123" s="4"/>
      <c r="H123" s="3"/>
      <c r="I123" s="4"/>
      <c r="J123" s="4"/>
      <c r="K123" s="4"/>
      <c r="L123" s="4"/>
      <c r="M123" s="4"/>
      <c r="N123" s="4"/>
      <c r="O123" s="4"/>
      <c r="P123" s="4"/>
      <c r="Q123" s="4"/>
      <c r="R123" s="4"/>
      <c r="S123" s="4"/>
      <c r="T123" s="4"/>
      <c r="U123" s="4"/>
      <c r="V123" s="4"/>
      <c r="W123" s="4"/>
      <c r="X123" s="4"/>
      <c r="Y123" s="4"/>
      <c r="Z123" s="4"/>
    </row>
    <row r="124" spans="1:26" ht="12.75" customHeight="1" x14ac:dyDescent="0.2">
      <c r="A124" s="4"/>
      <c r="B124" s="190"/>
      <c r="C124" s="4"/>
      <c r="D124" s="4"/>
      <c r="E124" s="4"/>
      <c r="F124" s="4"/>
      <c r="G124" s="4"/>
      <c r="H124" s="3"/>
      <c r="I124" s="4"/>
      <c r="J124" s="4"/>
      <c r="K124" s="4"/>
      <c r="L124" s="4"/>
      <c r="M124" s="4"/>
      <c r="N124" s="4"/>
      <c r="O124" s="4"/>
      <c r="P124" s="4"/>
      <c r="Q124" s="4"/>
      <c r="R124" s="4"/>
      <c r="S124" s="4"/>
      <c r="T124" s="4"/>
      <c r="U124" s="4"/>
      <c r="V124" s="4"/>
      <c r="W124" s="4"/>
      <c r="X124" s="4"/>
      <c r="Y124" s="4"/>
      <c r="Z124" s="4"/>
    </row>
    <row r="125" spans="1:26" ht="12.75" customHeight="1" x14ac:dyDescent="0.2">
      <c r="A125" s="4"/>
      <c r="B125" s="190"/>
      <c r="C125" s="4"/>
      <c r="D125" s="4"/>
      <c r="E125" s="4"/>
      <c r="F125" s="4"/>
      <c r="G125" s="4"/>
      <c r="H125" s="3"/>
      <c r="I125" s="4"/>
      <c r="J125" s="4"/>
      <c r="K125" s="4"/>
      <c r="L125" s="4"/>
      <c r="M125" s="4"/>
      <c r="N125" s="4"/>
      <c r="O125" s="4"/>
      <c r="P125" s="4"/>
      <c r="Q125" s="4"/>
      <c r="R125" s="4"/>
      <c r="S125" s="4"/>
      <c r="T125" s="4"/>
      <c r="U125" s="4"/>
      <c r="V125" s="4"/>
      <c r="W125" s="4"/>
      <c r="X125" s="4"/>
      <c r="Y125" s="4"/>
      <c r="Z125" s="4"/>
    </row>
    <row r="126" spans="1:26" ht="12.75" customHeight="1" x14ac:dyDescent="0.2">
      <c r="A126" s="4"/>
      <c r="B126" s="190"/>
      <c r="C126" s="4"/>
      <c r="D126" s="4"/>
      <c r="E126" s="4"/>
      <c r="F126" s="4"/>
      <c r="G126" s="4"/>
      <c r="H126" s="3"/>
      <c r="I126" s="4"/>
      <c r="J126" s="4"/>
      <c r="K126" s="4"/>
      <c r="L126" s="4"/>
      <c r="M126" s="4"/>
      <c r="N126" s="4"/>
      <c r="O126" s="4"/>
      <c r="P126" s="4"/>
      <c r="Q126" s="4"/>
      <c r="R126" s="4"/>
      <c r="S126" s="4"/>
      <c r="T126" s="4"/>
      <c r="U126" s="4"/>
      <c r="V126" s="4"/>
      <c r="W126" s="4"/>
      <c r="X126" s="4"/>
      <c r="Y126" s="4"/>
      <c r="Z126" s="4"/>
    </row>
    <row r="127" spans="1:26" ht="12.75" customHeight="1" x14ac:dyDescent="0.2">
      <c r="A127" s="4"/>
      <c r="B127" s="190"/>
      <c r="C127" s="4"/>
      <c r="D127" s="4"/>
      <c r="E127" s="4"/>
      <c r="F127" s="4"/>
      <c r="G127" s="4"/>
      <c r="H127" s="3"/>
      <c r="I127" s="4"/>
      <c r="J127" s="4"/>
      <c r="K127" s="4"/>
      <c r="L127" s="4"/>
      <c r="M127" s="4"/>
      <c r="N127" s="4"/>
      <c r="O127" s="4"/>
      <c r="P127" s="4"/>
      <c r="Q127" s="4"/>
      <c r="R127" s="4"/>
      <c r="S127" s="4"/>
      <c r="T127" s="4"/>
      <c r="U127" s="4"/>
      <c r="V127" s="4"/>
      <c r="W127" s="4"/>
      <c r="X127" s="4"/>
      <c r="Y127" s="4"/>
      <c r="Z127" s="4"/>
    </row>
    <row r="128" spans="1:26" ht="12.75" customHeight="1" x14ac:dyDescent="0.2">
      <c r="A128" s="4"/>
      <c r="B128" s="190"/>
      <c r="C128" s="4"/>
      <c r="D128" s="4"/>
      <c r="E128" s="4"/>
      <c r="F128" s="4"/>
      <c r="G128" s="4"/>
      <c r="H128" s="3"/>
      <c r="I128" s="4"/>
      <c r="J128" s="4"/>
      <c r="K128" s="4"/>
      <c r="L128" s="4"/>
      <c r="M128" s="4"/>
      <c r="N128" s="4"/>
      <c r="O128" s="4"/>
      <c r="P128" s="4"/>
      <c r="Q128" s="4"/>
      <c r="R128" s="4"/>
      <c r="S128" s="4"/>
      <c r="T128" s="4"/>
      <c r="U128" s="4"/>
      <c r="V128" s="4"/>
      <c r="W128" s="4"/>
      <c r="X128" s="4"/>
      <c r="Y128" s="4"/>
      <c r="Z128" s="4"/>
    </row>
    <row r="129" spans="1:26" ht="12.75" customHeight="1" x14ac:dyDescent="0.2">
      <c r="A129" s="4"/>
      <c r="B129" s="190"/>
      <c r="C129" s="4"/>
      <c r="D129" s="4"/>
      <c r="E129" s="4"/>
      <c r="F129" s="4"/>
      <c r="G129" s="4"/>
      <c r="H129" s="3"/>
      <c r="I129" s="4"/>
      <c r="J129" s="4"/>
      <c r="K129" s="4"/>
      <c r="L129" s="4"/>
      <c r="M129" s="4"/>
      <c r="N129" s="4"/>
      <c r="O129" s="4"/>
      <c r="P129" s="4"/>
      <c r="Q129" s="4"/>
      <c r="R129" s="4"/>
      <c r="S129" s="4"/>
      <c r="T129" s="4"/>
      <c r="U129" s="4"/>
      <c r="V129" s="4"/>
      <c r="W129" s="4"/>
      <c r="X129" s="4"/>
      <c r="Y129" s="4"/>
      <c r="Z129" s="4"/>
    </row>
    <row r="130" spans="1:26" ht="12.75" customHeight="1" x14ac:dyDescent="0.2">
      <c r="A130" s="4"/>
      <c r="B130" s="190"/>
      <c r="C130" s="4"/>
      <c r="D130" s="4"/>
      <c r="E130" s="4"/>
      <c r="F130" s="4"/>
      <c r="G130" s="4"/>
      <c r="H130" s="3"/>
      <c r="I130" s="4"/>
      <c r="J130" s="4"/>
      <c r="K130" s="4"/>
      <c r="L130" s="4"/>
      <c r="M130" s="4"/>
      <c r="N130" s="4"/>
      <c r="O130" s="4"/>
      <c r="P130" s="4"/>
      <c r="Q130" s="4"/>
      <c r="R130" s="4"/>
      <c r="S130" s="4"/>
      <c r="T130" s="4"/>
      <c r="U130" s="4"/>
      <c r="V130" s="4"/>
      <c r="W130" s="4"/>
      <c r="X130" s="4"/>
      <c r="Y130" s="4"/>
      <c r="Z130" s="4"/>
    </row>
    <row r="131" spans="1:26" ht="12.75" customHeight="1" x14ac:dyDescent="0.2">
      <c r="A131" s="4"/>
      <c r="B131" s="190"/>
      <c r="C131" s="4"/>
      <c r="D131" s="4"/>
      <c r="E131" s="4"/>
      <c r="F131" s="4"/>
      <c r="G131" s="4"/>
      <c r="H131" s="3"/>
      <c r="I131" s="4"/>
      <c r="J131" s="4"/>
      <c r="K131" s="4"/>
      <c r="L131" s="4"/>
      <c r="M131" s="4"/>
      <c r="N131" s="4"/>
      <c r="O131" s="4"/>
      <c r="P131" s="4"/>
      <c r="Q131" s="4"/>
      <c r="R131" s="4"/>
      <c r="S131" s="4"/>
      <c r="T131" s="4"/>
      <c r="U131" s="4"/>
      <c r="V131" s="4"/>
      <c r="W131" s="4"/>
      <c r="X131" s="4"/>
      <c r="Y131" s="4"/>
      <c r="Z131" s="4"/>
    </row>
    <row r="132" spans="1:26" ht="12.75" customHeight="1" x14ac:dyDescent="0.2">
      <c r="A132" s="4"/>
      <c r="B132" s="190"/>
      <c r="C132" s="4"/>
      <c r="D132" s="4"/>
      <c r="E132" s="4"/>
      <c r="F132" s="4"/>
      <c r="G132" s="4"/>
      <c r="H132" s="3"/>
      <c r="I132" s="4"/>
      <c r="J132" s="4"/>
      <c r="K132" s="4"/>
      <c r="L132" s="4"/>
      <c r="M132" s="4"/>
      <c r="N132" s="4"/>
      <c r="O132" s="4"/>
      <c r="P132" s="4"/>
      <c r="Q132" s="4"/>
      <c r="R132" s="4"/>
      <c r="S132" s="4"/>
      <c r="T132" s="4"/>
      <c r="U132" s="4"/>
      <c r="V132" s="4"/>
      <c r="W132" s="4"/>
      <c r="X132" s="4"/>
      <c r="Y132" s="4"/>
      <c r="Z132" s="4"/>
    </row>
    <row r="133" spans="1:26" ht="12.75" customHeight="1" x14ac:dyDescent="0.2">
      <c r="A133" s="4"/>
      <c r="B133" s="190"/>
      <c r="C133" s="4"/>
      <c r="D133" s="4"/>
      <c r="E133" s="4"/>
      <c r="F133" s="4"/>
      <c r="G133" s="4"/>
      <c r="H133" s="3"/>
      <c r="I133" s="4"/>
      <c r="J133" s="4"/>
      <c r="K133" s="4"/>
      <c r="L133" s="4"/>
      <c r="M133" s="4"/>
      <c r="N133" s="4"/>
      <c r="O133" s="4"/>
      <c r="P133" s="4"/>
      <c r="Q133" s="4"/>
      <c r="R133" s="4"/>
      <c r="S133" s="4"/>
      <c r="T133" s="4"/>
      <c r="U133" s="4"/>
      <c r="V133" s="4"/>
      <c r="W133" s="4"/>
      <c r="X133" s="4"/>
      <c r="Y133" s="4"/>
      <c r="Z133" s="4"/>
    </row>
    <row r="134" spans="1:26" ht="12.75" customHeight="1" x14ac:dyDescent="0.2">
      <c r="A134" s="4"/>
      <c r="B134" s="190"/>
      <c r="C134" s="4"/>
      <c r="D134" s="4"/>
      <c r="E134" s="4"/>
      <c r="F134" s="4"/>
      <c r="G134" s="4"/>
      <c r="H134" s="3"/>
      <c r="I134" s="4"/>
      <c r="J134" s="4"/>
      <c r="K134" s="4"/>
      <c r="L134" s="4"/>
      <c r="M134" s="4"/>
      <c r="N134" s="4"/>
      <c r="O134" s="4"/>
      <c r="P134" s="4"/>
      <c r="Q134" s="4"/>
      <c r="R134" s="4"/>
      <c r="S134" s="4"/>
      <c r="T134" s="4"/>
      <c r="U134" s="4"/>
      <c r="V134" s="4"/>
      <c r="W134" s="4"/>
      <c r="X134" s="4"/>
      <c r="Y134" s="4"/>
      <c r="Z134" s="4"/>
    </row>
    <row r="135" spans="1:26" ht="12.75" customHeight="1" x14ac:dyDescent="0.2">
      <c r="A135" s="4"/>
      <c r="B135" s="190"/>
      <c r="C135" s="4"/>
      <c r="D135" s="4"/>
      <c r="E135" s="4"/>
      <c r="F135" s="4"/>
      <c r="G135" s="4"/>
      <c r="H135" s="3"/>
      <c r="I135" s="4"/>
      <c r="J135" s="4"/>
      <c r="K135" s="4"/>
      <c r="L135" s="4"/>
      <c r="M135" s="4"/>
      <c r="N135" s="4"/>
      <c r="O135" s="4"/>
      <c r="P135" s="4"/>
      <c r="Q135" s="4"/>
      <c r="R135" s="4"/>
      <c r="S135" s="4"/>
      <c r="T135" s="4"/>
      <c r="U135" s="4"/>
      <c r="V135" s="4"/>
      <c r="W135" s="4"/>
      <c r="X135" s="4"/>
      <c r="Y135" s="4"/>
      <c r="Z135" s="4"/>
    </row>
    <row r="136" spans="1:26" ht="12.75" customHeight="1" x14ac:dyDescent="0.2">
      <c r="A136" s="4"/>
      <c r="B136" s="190"/>
      <c r="C136" s="4"/>
      <c r="D136" s="4"/>
      <c r="E136" s="4"/>
      <c r="F136" s="4"/>
      <c r="G136" s="4"/>
      <c r="H136" s="3"/>
      <c r="I136" s="4"/>
      <c r="J136" s="4"/>
      <c r="K136" s="4"/>
      <c r="L136" s="4"/>
      <c r="M136" s="4"/>
      <c r="N136" s="4"/>
      <c r="O136" s="4"/>
      <c r="P136" s="4"/>
      <c r="Q136" s="4"/>
      <c r="R136" s="4"/>
      <c r="S136" s="4"/>
      <c r="T136" s="4"/>
      <c r="U136" s="4"/>
      <c r="V136" s="4"/>
      <c r="W136" s="4"/>
      <c r="X136" s="4"/>
      <c r="Y136" s="4"/>
      <c r="Z136" s="4"/>
    </row>
    <row r="137" spans="1:26" ht="12.75" customHeight="1" x14ac:dyDescent="0.2">
      <c r="A137" s="4"/>
      <c r="B137" s="190"/>
      <c r="C137" s="4"/>
      <c r="D137" s="4"/>
      <c r="E137" s="4"/>
      <c r="F137" s="4"/>
      <c r="G137" s="4"/>
      <c r="H137" s="3"/>
      <c r="I137" s="4"/>
      <c r="J137" s="4"/>
      <c r="K137" s="4"/>
      <c r="L137" s="4"/>
      <c r="M137" s="4"/>
      <c r="N137" s="4"/>
      <c r="O137" s="4"/>
      <c r="P137" s="4"/>
      <c r="Q137" s="4"/>
      <c r="R137" s="4"/>
      <c r="S137" s="4"/>
      <c r="T137" s="4"/>
      <c r="U137" s="4"/>
      <c r="V137" s="4"/>
      <c r="W137" s="4"/>
      <c r="X137" s="4"/>
      <c r="Y137" s="4"/>
      <c r="Z137" s="4"/>
    </row>
    <row r="138" spans="1:26" ht="12.75" customHeight="1" x14ac:dyDescent="0.2">
      <c r="A138" s="4"/>
      <c r="B138" s="190"/>
      <c r="C138" s="4"/>
      <c r="D138" s="4"/>
      <c r="E138" s="4"/>
      <c r="F138" s="4"/>
      <c r="G138" s="4"/>
      <c r="H138" s="3"/>
      <c r="I138" s="4"/>
      <c r="J138" s="4"/>
      <c r="K138" s="4"/>
      <c r="L138" s="4"/>
      <c r="M138" s="4"/>
      <c r="N138" s="4"/>
      <c r="O138" s="4"/>
      <c r="P138" s="4"/>
      <c r="Q138" s="4"/>
      <c r="R138" s="4"/>
      <c r="S138" s="4"/>
      <c r="T138" s="4"/>
      <c r="U138" s="4"/>
      <c r="V138" s="4"/>
      <c r="W138" s="4"/>
      <c r="X138" s="4"/>
      <c r="Y138" s="4"/>
      <c r="Z138" s="4"/>
    </row>
    <row r="139" spans="1:26" ht="12.75" customHeight="1" x14ac:dyDescent="0.2">
      <c r="A139" s="4"/>
      <c r="B139" s="190"/>
      <c r="C139" s="4"/>
      <c r="D139" s="4"/>
      <c r="E139" s="4"/>
      <c r="F139" s="4"/>
      <c r="G139" s="4"/>
      <c r="H139" s="3"/>
      <c r="I139" s="4"/>
      <c r="J139" s="4"/>
      <c r="K139" s="4"/>
      <c r="L139" s="4"/>
      <c r="M139" s="4"/>
      <c r="N139" s="4"/>
      <c r="O139" s="4"/>
      <c r="P139" s="4"/>
      <c r="Q139" s="4"/>
      <c r="R139" s="4"/>
      <c r="S139" s="4"/>
      <c r="T139" s="4"/>
      <c r="U139" s="4"/>
      <c r="V139" s="4"/>
      <c r="W139" s="4"/>
      <c r="X139" s="4"/>
      <c r="Y139" s="4"/>
      <c r="Z139" s="4"/>
    </row>
    <row r="140" spans="1:26" ht="12.75" customHeight="1" x14ac:dyDescent="0.2">
      <c r="A140" s="4"/>
      <c r="B140" s="190"/>
      <c r="C140" s="4"/>
      <c r="D140" s="4"/>
      <c r="E140" s="4"/>
      <c r="F140" s="4"/>
      <c r="G140" s="4"/>
      <c r="H140" s="3"/>
      <c r="I140" s="4"/>
      <c r="J140" s="4"/>
      <c r="K140" s="4"/>
      <c r="L140" s="4"/>
      <c r="M140" s="4"/>
      <c r="N140" s="4"/>
      <c r="O140" s="4"/>
      <c r="P140" s="4"/>
      <c r="Q140" s="4"/>
      <c r="R140" s="4"/>
      <c r="S140" s="4"/>
      <c r="T140" s="4"/>
      <c r="U140" s="4"/>
      <c r="V140" s="4"/>
      <c r="W140" s="4"/>
      <c r="X140" s="4"/>
      <c r="Y140" s="4"/>
      <c r="Z140" s="4"/>
    </row>
    <row r="141" spans="1:26" ht="12.75" customHeight="1" x14ac:dyDescent="0.2">
      <c r="A141" s="4"/>
      <c r="B141" s="190"/>
      <c r="C141" s="4"/>
      <c r="D141" s="4"/>
      <c r="E141" s="4"/>
      <c r="F141" s="4"/>
      <c r="G141" s="4"/>
      <c r="H141" s="3"/>
      <c r="I141" s="4"/>
      <c r="J141" s="4"/>
      <c r="K141" s="4"/>
      <c r="L141" s="4"/>
      <c r="M141" s="4"/>
      <c r="N141" s="4"/>
      <c r="O141" s="4"/>
      <c r="P141" s="4"/>
      <c r="Q141" s="4"/>
      <c r="R141" s="4"/>
      <c r="S141" s="4"/>
      <c r="T141" s="4"/>
      <c r="U141" s="4"/>
      <c r="V141" s="4"/>
      <c r="W141" s="4"/>
      <c r="X141" s="4"/>
      <c r="Y141" s="4"/>
      <c r="Z141" s="4"/>
    </row>
    <row r="142" spans="1:26" ht="12.75" customHeight="1" x14ac:dyDescent="0.2">
      <c r="A142" s="4"/>
      <c r="B142" s="190"/>
      <c r="C142" s="4"/>
      <c r="D142" s="4"/>
      <c r="E142" s="4"/>
      <c r="F142" s="4"/>
      <c r="G142" s="4"/>
      <c r="H142" s="3"/>
      <c r="I142" s="4"/>
      <c r="J142" s="4"/>
      <c r="K142" s="4"/>
      <c r="L142" s="4"/>
      <c r="M142" s="4"/>
      <c r="N142" s="4"/>
      <c r="O142" s="4"/>
      <c r="P142" s="4"/>
      <c r="Q142" s="4"/>
      <c r="R142" s="4"/>
      <c r="S142" s="4"/>
      <c r="T142" s="4"/>
      <c r="U142" s="4"/>
      <c r="V142" s="4"/>
      <c r="W142" s="4"/>
      <c r="X142" s="4"/>
      <c r="Y142" s="4"/>
      <c r="Z142" s="4"/>
    </row>
    <row r="143" spans="1:26" ht="12.75" customHeight="1" x14ac:dyDescent="0.2">
      <c r="A143" s="4"/>
      <c r="B143" s="190"/>
      <c r="C143" s="4"/>
      <c r="D143" s="4"/>
      <c r="E143" s="4"/>
      <c r="F143" s="4"/>
      <c r="G143" s="4"/>
      <c r="H143" s="3"/>
      <c r="I143" s="4"/>
      <c r="J143" s="4"/>
      <c r="K143" s="4"/>
      <c r="L143" s="4"/>
      <c r="M143" s="4"/>
      <c r="N143" s="4"/>
      <c r="O143" s="4"/>
      <c r="P143" s="4"/>
      <c r="Q143" s="4"/>
      <c r="R143" s="4"/>
      <c r="S143" s="4"/>
      <c r="T143" s="4"/>
      <c r="U143" s="4"/>
      <c r="V143" s="4"/>
      <c r="W143" s="4"/>
      <c r="X143" s="4"/>
      <c r="Y143" s="4"/>
      <c r="Z143" s="4"/>
    </row>
    <row r="144" spans="1:26" ht="12.75" customHeight="1" x14ac:dyDescent="0.2">
      <c r="A144" s="4"/>
      <c r="B144" s="190"/>
      <c r="C144" s="4"/>
      <c r="D144" s="4"/>
      <c r="E144" s="4"/>
      <c r="F144" s="4"/>
      <c r="G144" s="4"/>
      <c r="H144" s="3"/>
      <c r="I144" s="4"/>
      <c r="J144" s="4"/>
      <c r="K144" s="4"/>
      <c r="L144" s="4"/>
      <c r="M144" s="4"/>
      <c r="N144" s="4"/>
      <c r="O144" s="4"/>
      <c r="P144" s="4"/>
      <c r="Q144" s="4"/>
      <c r="R144" s="4"/>
      <c r="S144" s="4"/>
      <c r="T144" s="4"/>
      <c r="U144" s="4"/>
      <c r="V144" s="4"/>
      <c r="W144" s="4"/>
      <c r="X144" s="4"/>
      <c r="Y144" s="4"/>
      <c r="Z144" s="4"/>
    </row>
    <row r="145" spans="1:26" ht="12.75" customHeight="1" x14ac:dyDescent="0.2">
      <c r="A145" s="4"/>
      <c r="B145" s="190"/>
      <c r="C145" s="4"/>
      <c r="D145" s="4"/>
      <c r="E145" s="4"/>
      <c r="F145" s="4"/>
      <c r="G145" s="4"/>
      <c r="H145" s="3"/>
      <c r="I145" s="4"/>
      <c r="J145" s="4"/>
      <c r="K145" s="4"/>
      <c r="L145" s="4"/>
      <c r="M145" s="4"/>
      <c r="N145" s="4"/>
      <c r="O145" s="4"/>
      <c r="P145" s="4"/>
      <c r="Q145" s="4"/>
      <c r="R145" s="4"/>
      <c r="S145" s="4"/>
      <c r="T145" s="4"/>
      <c r="U145" s="4"/>
      <c r="V145" s="4"/>
      <c r="W145" s="4"/>
      <c r="X145" s="4"/>
      <c r="Y145" s="4"/>
      <c r="Z145" s="4"/>
    </row>
    <row r="146" spans="1:26" ht="12.75" customHeight="1" x14ac:dyDescent="0.2">
      <c r="A146" s="4"/>
      <c r="B146" s="190"/>
      <c r="C146" s="4"/>
      <c r="D146" s="4"/>
      <c r="E146" s="4"/>
      <c r="F146" s="4"/>
      <c r="G146" s="4"/>
      <c r="H146" s="3"/>
      <c r="I146" s="4"/>
      <c r="J146" s="4"/>
      <c r="K146" s="4"/>
      <c r="L146" s="4"/>
      <c r="M146" s="4"/>
      <c r="N146" s="4"/>
      <c r="O146" s="4"/>
      <c r="P146" s="4"/>
      <c r="Q146" s="4"/>
      <c r="R146" s="4"/>
      <c r="S146" s="4"/>
      <c r="T146" s="4"/>
      <c r="U146" s="4"/>
      <c r="V146" s="4"/>
      <c r="W146" s="4"/>
      <c r="X146" s="4"/>
      <c r="Y146" s="4"/>
      <c r="Z146" s="4"/>
    </row>
    <row r="147" spans="1:26" ht="12.75" customHeight="1" x14ac:dyDescent="0.2">
      <c r="A147" s="4"/>
      <c r="B147" s="190"/>
      <c r="C147" s="4"/>
      <c r="D147" s="4"/>
      <c r="E147" s="4"/>
      <c r="F147" s="4"/>
      <c r="G147" s="4"/>
      <c r="H147" s="3"/>
      <c r="I147" s="4"/>
      <c r="J147" s="4"/>
      <c r="K147" s="4"/>
      <c r="L147" s="4"/>
      <c r="M147" s="4"/>
      <c r="N147" s="4"/>
      <c r="O147" s="4"/>
      <c r="P147" s="4"/>
      <c r="Q147" s="4"/>
      <c r="R147" s="4"/>
      <c r="S147" s="4"/>
      <c r="T147" s="4"/>
      <c r="U147" s="4"/>
      <c r="V147" s="4"/>
      <c r="W147" s="4"/>
      <c r="X147" s="4"/>
      <c r="Y147" s="4"/>
      <c r="Z147" s="4"/>
    </row>
    <row r="148" spans="1:26" ht="12.75" customHeight="1" x14ac:dyDescent="0.2">
      <c r="A148" s="4"/>
      <c r="B148" s="190"/>
      <c r="C148" s="4"/>
      <c r="D148" s="4"/>
      <c r="E148" s="4"/>
      <c r="F148" s="4"/>
      <c r="G148" s="4"/>
      <c r="H148" s="3"/>
      <c r="I148" s="4"/>
      <c r="J148" s="4"/>
      <c r="K148" s="4"/>
      <c r="L148" s="4"/>
      <c r="M148" s="4"/>
      <c r="N148" s="4"/>
      <c r="O148" s="4"/>
      <c r="P148" s="4"/>
      <c r="Q148" s="4"/>
      <c r="R148" s="4"/>
      <c r="S148" s="4"/>
      <c r="T148" s="4"/>
      <c r="U148" s="4"/>
      <c r="V148" s="4"/>
      <c r="W148" s="4"/>
      <c r="X148" s="4"/>
      <c r="Y148" s="4"/>
      <c r="Z148" s="4"/>
    </row>
    <row r="149" spans="1:26" ht="12.75" customHeight="1" x14ac:dyDescent="0.2">
      <c r="A149" s="4"/>
      <c r="B149" s="190"/>
      <c r="C149" s="4"/>
      <c r="D149" s="4"/>
      <c r="E149" s="4"/>
      <c r="F149" s="4"/>
      <c r="G149" s="4"/>
      <c r="H149" s="3"/>
      <c r="I149" s="4"/>
      <c r="J149" s="4"/>
      <c r="K149" s="4"/>
      <c r="L149" s="4"/>
      <c r="M149" s="4"/>
      <c r="N149" s="4"/>
      <c r="O149" s="4"/>
      <c r="P149" s="4"/>
      <c r="Q149" s="4"/>
      <c r="R149" s="4"/>
      <c r="S149" s="4"/>
      <c r="T149" s="4"/>
      <c r="U149" s="4"/>
      <c r="V149" s="4"/>
      <c r="W149" s="4"/>
      <c r="X149" s="4"/>
      <c r="Y149" s="4"/>
      <c r="Z149" s="4"/>
    </row>
    <row r="150" spans="1:26" ht="12.75" customHeight="1" x14ac:dyDescent="0.2">
      <c r="A150" s="4"/>
      <c r="B150" s="190"/>
      <c r="C150" s="4"/>
      <c r="D150" s="4"/>
      <c r="E150" s="4"/>
      <c r="F150" s="4"/>
      <c r="G150" s="4"/>
      <c r="H150" s="3"/>
      <c r="I150" s="4"/>
      <c r="J150" s="4"/>
      <c r="K150" s="4"/>
      <c r="L150" s="4"/>
      <c r="M150" s="4"/>
      <c r="N150" s="4"/>
      <c r="O150" s="4"/>
      <c r="P150" s="4"/>
      <c r="Q150" s="4"/>
      <c r="R150" s="4"/>
      <c r="S150" s="4"/>
      <c r="T150" s="4"/>
      <c r="U150" s="4"/>
      <c r="V150" s="4"/>
      <c r="W150" s="4"/>
      <c r="X150" s="4"/>
      <c r="Y150" s="4"/>
      <c r="Z150" s="4"/>
    </row>
    <row r="151" spans="1:26" ht="12.75" customHeight="1" x14ac:dyDescent="0.2">
      <c r="A151" s="4"/>
      <c r="B151" s="190"/>
      <c r="C151" s="4"/>
      <c r="D151" s="4"/>
      <c r="E151" s="4"/>
      <c r="F151" s="4"/>
      <c r="G151" s="4"/>
      <c r="H151" s="3"/>
      <c r="I151" s="4"/>
      <c r="J151" s="4"/>
      <c r="K151" s="4"/>
      <c r="L151" s="4"/>
      <c r="M151" s="4"/>
      <c r="N151" s="4"/>
      <c r="O151" s="4"/>
      <c r="P151" s="4"/>
      <c r="Q151" s="4"/>
      <c r="R151" s="4"/>
      <c r="S151" s="4"/>
      <c r="T151" s="4"/>
      <c r="U151" s="4"/>
      <c r="V151" s="4"/>
      <c r="W151" s="4"/>
      <c r="X151" s="4"/>
      <c r="Y151" s="4"/>
      <c r="Z151" s="4"/>
    </row>
    <row r="152" spans="1:26" ht="12.75" customHeight="1" x14ac:dyDescent="0.2">
      <c r="A152" s="4"/>
      <c r="B152" s="190"/>
      <c r="C152" s="4"/>
      <c r="D152" s="4"/>
      <c r="E152" s="4"/>
      <c r="F152" s="4"/>
      <c r="G152" s="4"/>
      <c r="H152" s="3"/>
      <c r="I152" s="4"/>
      <c r="J152" s="4"/>
      <c r="K152" s="4"/>
      <c r="L152" s="4"/>
      <c r="M152" s="4"/>
      <c r="N152" s="4"/>
      <c r="O152" s="4"/>
      <c r="P152" s="4"/>
      <c r="Q152" s="4"/>
      <c r="R152" s="4"/>
      <c r="S152" s="4"/>
      <c r="T152" s="4"/>
      <c r="U152" s="4"/>
      <c r="V152" s="4"/>
      <c r="W152" s="4"/>
      <c r="X152" s="4"/>
      <c r="Y152" s="4"/>
      <c r="Z152" s="4"/>
    </row>
    <row r="153" spans="1:26" ht="12.75" customHeight="1" x14ac:dyDescent="0.2">
      <c r="A153" s="4"/>
      <c r="B153" s="190"/>
      <c r="C153" s="4"/>
      <c r="D153" s="4"/>
      <c r="E153" s="4"/>
      <c r="F153" s="4"/>
      <c r="G153" s="4"/>
      <c r="H153" s="3"/>
      <c r="I153" s="4"/>
      <c r="J153" s="4"/>
      <c r="K153" s="4"/>
      <c r="L153" s="4"/>
      <c r="M153" s="4"/>
      <c r="N153" s="4"/>
      <c r="O153" s="4"/>
      <c r="P153" s="4"/>
      <c r="Q153" s="4"/>
      <c r="R153" s="4"/>
      <c r="S153" s="4"/>
      <c r="T153" s="4"/>
      <c r="U153" s="4"/>
      <c r="V153" s="4"/>
      <c r="W153" s="4"/>
      <c r="X153" s="4"/>
      <c r="Y153" s="4"/>
      <c r="Z153" s="4"/>
    </row>
    <row r="154" spans="1:26" ht="12.75" customHeight="1" x14ac:dyDescent="0.2">
      <c r="A154" s="4"/>
      <c r="B154" s="190"/>
      <c r="C154" s="4"/>
      <c r="D154" s="4"/>
      <c r="E154" s="4"/>
      <c r="F154" s="4"/>
      <c r="G154" s="4"/>
      <c r="H154" s="3"/>
      <c r="I154" s="4"/>
      <c r="J154" s="4"/>
      <c r="K154" s="4"/>
      <c r="L154" s="4"/>
      <c r="M154" s="4"/>
      <c r="N154" s="4"/>
      <c r="O154" s="4"/>
      <c r="P154" s="4"/>
      <c r="Q154" s="4"/>
      <c r="R154" s="4"/>
      <c r="S154" s="4"/>
      <c r="T154" s="4"/>
      <c r="U154" s="4"/>
      <c r="V154" s="4"/>
      <c r="W154" s="4"/>
      <c r="X154" s="4"/>
      <c r="Y154" s="4"/>
      <c r="Z154" s="4"/>
    </row>
    <row r="155" spans="1:26" ht="12.75" customHeight="1" x14ac:dyDescent="0.2">
      <c r="A155" s="4"/>
      <c r="B155" s="190"/>
      <c r="C155" s="4"/>
      <c r="D155" s="4"/>
      <c r="E155" s="4"/>
      <c r="F155" s="4"/>
      <c r="G155" s="4"/>
      <c r="H155" s="3"/>
      <c r="I155" s="4"/>
      <c r="J155" s="4"/>
      <c r="K155" s="4"/>
      <c r="L155" s="4"/>
      <c r="M155" s="4"/>
      <c r="N155" s="4"/>
      <c r="O155" s="4"/>
      <c r="P155" s="4"/>
      <c r="Q155" s="4"/>
      <c r="R155" s="4"/>
      <c r="S155" s="4"/>
      <c r="T155" s="4"/>
      <c r="U155" s="4"/>
      <c r="V155" s="4"/>
      <c r="W155" s="4"/>
      <c r="X155" s="4"/>
      <c r="Y155" s="4"/>
      <c r="Z155" s="4"/>
    </row>
    <row r="156" spans="1:26" ht="12.75" customHeight="1" x14ac:dyDescent="0.2">
      <c r="A156" s="4"/>
      <c r="B156" s="190"/>
      <c r="C156" s="4"/>
      <c r="D156" s="4"/>
      <c r="E156" s="4"/>
      <c r="F156" s="4"/>
      <c r="G156" s="4"/>
      <c r="H156" s="3"/>
      <c r="I156" s="4"/>
      <c r="J156" s="4"/>
      <c r="K156" s="4"/>
      <c r="L156" s="4"/>
      <c r="M156" s="4"/>
      <c r="N156" s="4"/>
      <c r="O156" s="4"/>
      <c r="P156" s="4"/>
      <c r="Q156" s="4"/>
      <c r="R156" s="4"/>
      <c r="S156" s="4"/>
      <c r="T156" s="4"/>
      <c r="U156" s="4"/>
      <c r="V156" s="4"/>
      <c r="W156" s="4"/>
      <c r="X156" s="4"/>
      <c r="Y156" s="4"/>
      <c r="Z156" s="4"/>
    </row>
    <row r="157" spans="1:26" ht="12.75" customHeight="1" x14ac:dyDescent="0.2">
      <c r="A157" s="4"/>
      <c r="B157" s="190"/>
      <c r="C157" s="4"/>
      <c r="D157" s="4"/>
      <c r="E157" s="4"/>
      <c r="F157" s="4"/>
      <c r="G157" s="4"/>
      <c r="H157" s="3"/>
      <c r="I157" s="4"/>
      <c r="J157" s="4"/>
      <c r="K157" s="4"/>
      <c r="L157" s="4"/>
      <c r="M157" s="4"/>
      <c r="N157" s="4"/>
      <c r="O157" s="4"/>
      <c r="P157" s="4"/>
      <c r="Q157" s="4"/>
      <c r="R157" s="4"/>
      <c r="S157" s="4"/>
      <c r="T157" s="4"/>
      <c r="U157" s="4"/>
      <c r="V157" s="4"/>
      <c r="W157" s="4"/>
      <c r="X157" s="4"/>
      <c r="Y157" s="4"/>
      <c r="Z157" s="4"/>
    </row>
    <row r="158" spans="1:26" ht="12.75" customHeight="1" x14ac:dyDescent="0.2">
      <c r="A158" s="4"/>
      <c r="B158" s="190"/>
      <c r="C158" s="4"/>
      <c r="D158" s="4"/>
      <c r="E158" s="4"/>
      <c r="F158" s="4"/>
      <c r="G158" s="4"/>
      <c r="H158" s="3"/>
      <c r="I158" s="4"/>
      <c r="J158" s="4"/>
      <c r="K158" s="4"/>
      <c r="L158" s="4"/>
      <c r="M158" s="4"/>
      <c r="N158" s="4"/>
      <c r="O158" s="4"/>
      <c r="P158" s="4"/>
      <c r="Q158" s="4"/>
      <c r="R158" s="4"/>
      <c r="S158" s="4"/>
      <c r="T158" s="4"/>
      <c r="U158" s="4"/>
      <c r="V158" s="4"/>
      <c r="W158" s="4"/>
      <c r="X158" s="4"/>
      <c r="Y158" s="4"/>
      <c r="Z158" s="4"/>
    </row>
    <row r="159" spans="1:26" ht="12.75" customHeight="1" x14ac:dyDescent="0.2">
      <c r="A159" s="4"/>
      <c r="B159" s="190"/>
      <c r="C159" s="4"/>
      <c r="D159" s="4"/>
      <c r="E159" s="4"/>
      <c r="F159" s="4"/>
      <c r="G159" s="4"/>
      <c r="H159" s="3"/>
      <c r="I159" s="4"/>
      <c r="J159" s="4"/>
      <c r="K159" s="4"/>
      <c r="L159" s="4"/>
      <c r="M159" s="4"/>
      <c r="N159" s="4"/>
      <c r="O159" s="4"/>
      <c r="P159" s="4"/>
      <c r="Q159" s="4"/>
      <c r="R159" s="4"/>
      <c r="S159" s="4"/>
      <c r="T159" s="4"/>
      <c r="U159" s="4"/>
      <c r="V159" s="4"/>
      <c r="W159" s="4"/>
      <c r="X159" s="4"/>
      <c r="Y159" s="4"/>
      <c r="Z159" s="4"/>
    </row>
    <row r="160" spans="1:26" ht="12.75" customHeight="1" x14ac:dyDescent="0.2">
      <c r="A160" s="4"/>
      <c r="B160" s="190"/>
      <c r="C160" s="4"/>
      <c r="D160" s="4"/>
      <c r="E160" s="4"/>
      <c r="F160" s="4"/>
      <c r="G160" s="4"/>
      <c r="H160" s="3"/>
      <c r="I160" s="4"/>
      <c r="J160" s="4"/>
      <c r="K160" s="4"/>
      <c r="L160" s="4"/>
      <c r="M160" s="4"/>
      <c r="N160" s="4"/>
      <c r="O160" s="4"/>
      <c r="P160" s="4"/>
      <c r="Q160" s="4"/>
      <c r="R160" s="4"/>
      <c r="S160" s="4"/>
      <c r="T160" s="4"/>
      <c r="U160" s="4"/>
      <c r="V160" s="4"/>
      <c r="W160" s="4"/>
      <c r="X160" s="4"/>
      <c r="Y160" s="4"/>
      <c r="Z160" s="4"/>
    </row>
    <row r="161" spans="1:26" ht="12.75" customHeight="1" x14ac:dyDescent="0.2">
      <c r="A161" s="4"/>
      <c r="B161" s="190"/>
      <c r="C161" s="4"/>
      <c r="D161" s="4"/>
      <c r="E161" s="4"/>
      <c r="F161" s="4"/>
      <c r="G161" s="4"/>
      <c r="H161" s="3"/>
      <c r="I161" s="4"/>
      <c r="J161" s="4"/>
      <c r="K161" s="4"/>
      <c r="L161" s="4"/>
      <c r="M161" s="4"/>
      <c r="N161" s="4"/>
      <c r="O161" s="4"/>
      <c r="P161" s="4"/>
      <c r="Q161" s="4"/>
      <c r="R161" s="4"/>
      <c r="S161" s="4"/>
      <c r="T161" s="4"/>
      <c r="U161" s="4"/>
      <c r="V161" s="4"/>
      <c r="W161" s="4"/>
      <c r="X161" s="4"/>
      <c r="Y161" s="4"/>
      <c r="Z161" s="4"/>
    </row>
    <row r="162" spans="1:26" ht="12.75" customHeight="1" x14ac:dyDescent="0.2">
      <c r="A162" s="4"/>
      <c r="B162" s="190"/>
      <c r="C162" s="4"/>
      <c r="D162" s="4"/>
      <c r="E162" s="4"/>
      <c r="F162" s="4"/>
      <c r="G162" s="4"/>
      <c r="H162" s="3"/>
      <c r="I162" s="4"/>
      <c r="J162" s="4"/>
      <c r="K162" s="4"/>
      <c r="L162" s="4"/>
      <c r="M162" s="4"/>
      <c r="N162" s="4"/>
      <c r="O162" s="4"/>
      <c r="P162" s="4"/>
      <c r="Q162" s="4"/>
      <c r="R162" s="4"/>
      <c r="S162" s="4"/>
      <c r="T162" s="4"/>
      <c r="U162" s="4"/>
      <c r="V162" s="4"/>
      <c r="W162" s="4"/>
      <c r="X162" s="4"/>
      <c r="Y162" s="4"/>
      <c r="Z162" s="4"/>
    </row>
    <row r="163" spans="1:26" ht="12.75" customHeight="1" x14ac:dyDescent="0.2">
      <c r="A163" s="4"/>
      <c r="B163" s="190"/>
      <c r="C163" s="4"/>
      <c r="D163" s="4"/>
      <c r="E163" s="4"/>
      <c r="F163" s="4"/>
      <c r="G163" s="4"/>
      <c r="H163" s="3"/>
      <c r="I163" s="4"/>
      <c r="J163" s="4"/>
      <c r="K163" s="4"/>
      <c r="L163" s="4"/>
      <c r="M163" s="4"/>
      <c r="N163" s="4"/>
      <c r="O163" s="4"/>
      <c r="P163" s="4"/>
      <c r="Q163" s="4"/>
      <c r="R163" s="4"/>
      <c r="S163" s="4"/>
      <c r="T163" s="4"/>
      <c r="U163" s="4"/>
      <c r="V163" s="4"/>
      <c r="W163" s="4"/>
      <c r="X163" s="4"/>
      <c r="Y163" s="4"/>
      <c r="Z163" s="4"/>
    </row>
    <row r="164" spans="1:26" ht="12.75" customHeight="1" x14ac:dyDescent="0.2">
      <c r="A164" s="4"/>
      <c r="B164" s="190"/>
      <c r="C164" s="4"/>
      <c r="D164" s="4"/>
      <c r="E164" s="4"/>
      <c r="F164" s="4"/>
      <c r="G164" s="4"/>
      <c r="H164" s="3"/>
      <c r="I164" s="4"/>
      <c r="J164" s="4"/>
      <c r="K164" s="4"/>
      <c r="L164" s="4"/>
      <c r="M164" s="4"/>
      <c r="N164" s="4"/>
      <c r="O164" s="4"/>
      <c r="P164" s="4"/>
      <c r="Q164" s="4"/>
      <c r="R164" s="4"/>
      <c r="S164" s="4"/>
      <c r="T164" s="4"/>
      <c r="U164" s="4"/>
      <c r="V164" s="4"/>
      <c r="W164" s="4"/>
      <c r="X164" s="4"/>
      <c r="Y164" s="4"/>
      <c r="Z164" s="4"/>
    </row>
    <row r="165" spans="1:26" ht="12.75" customHeight="1" x14ac:dyDescent="0.2">
      <c r="A165" s="4"/>
      <c r="B165" s="190"/>
      <c r="C165" s="4"/>
      <c r="D165" s="4"/>
      <c r="E165" s="4"/>
      <c r="F165" s="4"/>
      <c r="G165" s="4"/>
      <c r="H165" s="3"/>
      <c r="I165" s="4"/>
      <c r="J165" s="4"/>
      <c r="K165" s="4"/>
      <c r="L165" s="4"/>
      <c r="M165" s="4"/>
      <c r="N165" s="4"/>
      <c r="O165" s="4"/>
      <c r="P165" s="4"/>
      <c r="Q165" s="4"/>
      <c r="R165" s="4"/>
      <c r="S165" s="4"/>
      <c r="T165" s="4"/>
      <c r="U165" s="4"/>
      <c r="V165" s="4"/>
      <c r="W165" s="4"/>
      <c r="X165" s="4"/>
      <c r="Y165" s="4"/>
      <c r="Z165" s="4"/>
    </row>
    <row r="166" spans="1:26" ht="12.75" customHeight="1" x14ac:dyDescent="0.2">
      <c r="A166" s="4"/>
      <c r="B166" s="190"/>
      <c r="C166" s="4"/>
      <c r="D166" s="4"/>
      <c r="E166" s="4"/>
      <c r="F166" s="4"/>
      <c r="G166" s="4"/>
      <c r="H166" s="3"/>
      <c r="I166" s="4"/>
      <c r="J166" s="4"/>
      <c r="K166" s="4"/>
      <c r="L166" s="4"/>
      <c r="M166" s="4"/>
      <c r="N166" s="4"/>
      <c r="O166" s="4"/>
      <c r="P166" s="4"/>
      <c r="Q166" s="4"/>
      <c r="R166" s="4"/>
      <c r="S166" s="4"/>
      <c r="T166" s="4"/>
      <c r="U166" s="4"/>
      <c r="V166" s="4"/>
      <c r="W166" s="4"/>
      <c r="X166" s="4"/>
      <c r="Y166" s="4"/>
      <c r="Z166" s="4"/>
    </row>
    <row r="167" spans="1:26" ht="12.75" customHeight="1" x14ac:dyDescent="0.2">
      <c r="A167" s="4"/>
      <c r="B167" s="190"/>
      <c r="C167" s="4"/>
      <c r="D167" s="4"/>
      <c r="E167" s="4"/>
      <c r="F167" s="4"/>
      <c r="G167" s="4"/>
      <c r="H167" s="3"/>
      <c r="I167" s="4"/>
      <c r="J167" s="4"/>
      <c r="K167" s="4"/>
      <c r="L167" s="4"/>
      <c r="M167" s="4"/>
      <c r="N167" s="4"/>
      <c r="O167" s="4"/>
      <c r="P167" s="4"/>
      <c r="Q167" s="4"/>
      <c r="R167" s="4"/>
      <c r="S167" s="4"/>
      <c r="T167" s="4"/>
      <c r="U167" s="4"/>
      <c r="V167" s="4"/>
      <c r="W167" s="4"/>
      <c r="X167" s="4"/>
      <c r="Y167" s="4"/>
      <c r="Z167" s="4"/>
    </row>
    <row r="168" spans="1:26" ht="12.75" customHeight="1" x14ac:dyDescent="0.2">
      <c r="A168" s="4"/>
      <c r="B168" s="190"/>
      <c r="C168" s="4"/>
      <c r="D168" s="4"/>
      <c r="E168" s="4"/>
      <c r="F168" s="4"/>
      <c r="G168" s="4"/>
      <c r="H168" s="3"/>
      <c r="I168" s="4"/>
      <c r="J168" s="4"/>
      <c r="K168" s="4"/>
      <c r="L168" s="4"/>
      <c r="M168" s="4"/>
      <c r="N168" s="4"/>
      <c r="O168" s="4"/>
      <c r="P168" s="4"/>
      <c r="Q168" s="4"/>
      <c r="R168" s="4"/>
      <c r="S168" s="4"/>
      <c r="T168" s="4"/>
      <c r="U168" s="4"/>
      <c r="V168" s="4"/>
      <c r="W168" s="4"/>
      <c r="X168" s="4"/>
      <c r="Y168" s="4"/>
      <c r="Z168" s="4"/>
    </row>
    <row r="169" spans="1:26" ht="12.75" customHeight="1" x14ac:dyDescent="0.2">
      <c r="A169" s="4"/>
      <c r="B169" s="190"/>
      <c r="C169" s="4"/>
      <c r="D169" s="4"/>
      <c r="E169" s="4"/>
      <c r="F169" s="4"/>
      <c r="G169" s="4"/>
      <c r="H169" s="3"/>
      <c r="I169" s="4"/>
      <c r="J169" s="4"/>
      <c r="K169" s="4"/>
      <c r="L169" s="4"/>
      <c r="M169" s="4"/>
      <c r="N169" s="4"/>
      <c r="O169" s="4"/>
      <c r="P169" s="4"/>
      <c r="Q169" s="4"/>
      <c r="R169" s="4"/>
      <c r="S169" s="4"/>
      <c r="T169" s="4"/>
      <c r="U169" s="4"/>
      <c r="V169" s="4"/>
      <c r="W169" s="4"/>
      <c r="X169" s="4"/>
      <c r="Y169" s="4"/>
      <c r="Z169" s="4"/>
    </row>
    <row r="170" spans="1:26" ht="12.75" customHeight="1" x14ac:dyDescent="0.2">
      <c r="A170" s="4"/>
      <c r="B170" s="190"/>
      <c r="C170" s="4"/>
      <c r="D170" s="4"/>
      <c r="E170" s="4"/>
      <c r="F170" s="4"/>
      <c r="G170" s="4"/>
      <c r="H170" s="3"/>
      <c r="I170" s="4"/>
      <c r="J170" s="4"/>
      <c r="K170" s="4"/>
      <c r="L170" s="4"/>
      <c r="M170" s="4"/>
      <c r="N170" s="4"/>
      <c r="O170" s="4"/>
      <c r="P170" s="4"/>
      <c r="Q170" s="4"/>
      <c r="R170" s="4"/>
      <c r="S170" s="4"/>
      <c r="T170" s="4"/>
      <c r="U170" s="4"/>
      <c r="V170" s="4"/>
      <c r="W170" s="4"/>
      <c r="X170" s="4"/>
      <c r="Y170" s="4"/>
      <c r="Z170" s="4"/>
    </row>
    <row r="171" spans="1:26" ht="12.75" customHeight="1" x14ac:dyDescent="0.2">
      <c r="A171" s="4"/>
      <c r="B171" s="190"/>
      <c r="C171" s="4"/>
      <c r="D171" s="4"/>
      <c r="E171" s="4"/>
      <c r="F171" s="4"/>
      <c r="G171" s="4"/>
      <c r="H171" s="3"/>
      <c r="I171" s="4"/>
      <c r="J171" s="4"/>
      <c r="K171" s="4"/>
      <c r="L171" s="4"/>
      <c r="M171" s="4"/>
      <c r="N171" s="4"/>
      <c r="O171" s="4"/>
      <c r="P171" s="4"/>
      <c r="Q171" s="4"/>
      <c r="R171" s="4"/>
      <c r="S171" s="4"/>
      <c r="T171" s="4"/>
      <c r="U171" s="4"/>
      <c r="V171" s="4"/>
      <c r="W171" s="4"/>
      <c r="X171" s="4"/>
      <c r="Y171" s="4"/>
      <c r="Z171" s="4"/>
    </row>
    <row r="172" spans="1:26" ht="12.75" customHeight="1" x14ac:dyDescent="0.2">
      <c r="A172" s="4"/>
      <c r="B172" s="190"/>
      <c r="C172" s="4"/>
      <c r="D172" s="4"/>
      <c r="E172" s="4"/>
      <c r="F172" s="4"/>
      <c r="G172" s="4"/>
      <c r="H172" s="3"/>
      <c r="I172" s="4"/>
      <c r="J172" s="4"/>
      <c r="K172" s="4"/>
      <c r="L172" s="4"/>
      <c r="M172" s="4"/>
      <c r="N172" s="4"/>
      <c r="O172" s="4"/>
      <c r="P172" s="4"/>
      <c r="Q172" s="4"/>
      <c r="R172" s="4"/>
      <c r="S172" s="4"/>
      <c r="T172" s="4"/>
      <c r="U172" s="4"/>
      <c r="V172" s="4"/>
      <c r="W172" s="4"/>
      <c r="X172" s="4"/>
      <c r="Y172" s="4"/>
      <c r="Z172" s="4"/>
    </row>
    <row r="173" spans="1:26" ht="12.75" customHeight="1" x14ac:dyDescent="0.2">
      <c r="A173" s="4"/>
      <c r="B173" s="190"/>
      <c r="C173" s="4"/>
      <c r="D173" s="4"/>
      <c r="E173" s="4"/>
      <c r="F173" s="4"/>
      <c r="G173" s="4"/>
      <c r="H173" s="3"/>
      <c r="I173" s="4"/>
      <c r="J173" s="4"/>
      <c r="K173" s="4"/>
      <c r="L173" s="4"/>
      <c r="M173" s="4"/>
      <c r="N173" s="4"/>
      <c r="O173" s="4"/>
      <c r="P173" s="4"/>
      <c r="Q173" s="4"/>
      <c r="R173" s="4"/>
      <c r="S173" s="4"/>
      <c r="T173" s="4"/>
      <c r="U173" s="4"/>
      <c r="V173" s="4"/>
      <c r="W173" s="4"/>
      <c r="X173" s="4"/>
      <c r="Y173" s="4"/>
      <c r="Z173" s="4"/>
    </row>
    <row r="174" spans="1:26" ht="12.75" customHeight="1" x14ac:dyDescent="0.2">
      <c r="A174" s="4"/>
      <c r="B174" s="190"/>
      <c r="C174" s="4"/>
      <c r="D174" s="4"/>
      <c r="E174" s="4"/>
      <c r="F174" s="4"/>
      <c r="G174" s="4"/>
      <c r="H174" s="3"/>
      <c r="I174" s="4"/>
      <c r="J174" s="4"/>
      <c r="K174" s="4"/>
      <c r="L174" s="4"/>
      <c r="M174" s="4"/>
      <c r="N174" s="4"/>
      <c r="O174" s="4"/>
      <c r="P174" s="4"/>
      <c r="Q174" s="4"/>
      <c r="R174" s="4"/>
      <c r="S174" s="4"/>
      <c r="T174" s="4"/>
      <c r="U174" s="4"/>
      <c r="V174" s="4"/>
      <c r="W174" s="4"/>
      <c r="X174" s="4"/>
      <c r="Y174" s="4"/>
      <c r="Z174" s="4"/>
    </row>
    <row r="175" spans="1:26" ht="12.75" customHeight="1" x14ac:dyDescent="0.2">
      <c r="A175" s="4"/>
      <c r="B175" s="190"/>
      <c r="C175" s="4"/>
      <c r="D175" s="4"/>
      <c r="E175" s="4"/>
      <c r="F175" s="4"/>
      <c r="G175" s="4"/>
      <c r="H175" s="3"/>
      <c r="I175" s="4"/>
      <c r="J175" s="4"/>
      <c r="K175" s="4"/>
      <c r="L175" s="4"/>
      <c r="M175" s="4"/>
      <c r="N175" s="4"/>
      <c r="O175" s="4"/>
      <c r="P175" s="4"/>
      <c r="Q175" s="4"/>
      <c r="R175" s="4"/>
      <c r="S175" s="4"/>
      <c r="T175" s="4"/>
      <c r="U175" s="4"/>
      <c r="V175" s="4"/>
      <c r="W175" s="4"/>
      <c r="X175" s="4"/>
      <c r="Y175" s="4"/>
      <c r="Z175" s="4"/>
    </row>
    <row r="176" spans="1:26" ht="12.75" customHeight="1" x14ac:dyDescent="0.2">
      <c r="A176" s="4"/>
      <c r="B176" s="190"/>
      <c r="C176" s="4"/>
      <c r="D176" s="4"/>
      <c r="E176" s="4"/>
      <c r="F176" s="4"/>
      <c r="G176" s="4"/>
      <c r="H176" s="3"/>
      <c r="I176" s="4"/>
      <c r="J176" s="4"/>
      <c r="K176" s="4"/>
      <c r="L176" s="4"/>
      <c r="M176" s="4"/>
      <c r="N176" s="4"/>
      <c r="O176" s="4"/>
      <c r="P176" s="4"/>
      <c r="Q176" s="4"/>
      <c r="R176" s="4"/>
      <c r="S176" s="4"/>
      <c r="T176" s="4"/>
      <c r="U176" s="4"/>
      <c r="V176" s="4"/>
      <c r="W176" s="4"/>
      <c r="X176" s="4"/>
      <c r="Y176" s="4"/>
      <c r="Z176" s="4"/>
    </row>
    <row r="177" spans="1:26" ht="12.75" customHeight="1" x14ac:dyDescent="0.2">
      <c r="A177" s="4"/>
      <c r="B177" s="190"/>
      <c r="C177" s="4"/>
      <c r="D177" s="4"/>
      <c r="E177" s="4"/>
      <c r="F177" s="4"/>
      <c r="G177" s="4"/>
      <c r="H177" s="3"/>
      <c r="I177" s="4"/>
      <c r="J177" s="4"/>
      <c r="K177" s="4"/>
      <c r="L177" s="4"/>
      <c r="M177" s="4"/>
      <c r="N177" s="4"/>
      <c r="O177" s="4"/>
      <c r="P177" s="4"/>
      <c r="Q177" s="4"/>
      <c r="R177" s="4"/>
      <c r="S177" s="4"/>
      <c r="T177" s="4"/>
      <c r="U177" s="4"/>
      <c r="V177" s="4"/>
      <c r="W177" s="4"/>
      <c r="X177" s="4"/>
      <c r="Y177" s="4"/>
      <c r="Z177" s="4"/>
    </row>
    <row r="178" spans="1:26" ht="12.75" customHeight="1" x14ac:dyDescent="0.2">
      <c r="A178" s="4"/>
      <c r="B178" s="190"/>
      <c r="C178" s="4"/>
      <c r="D178" s="4"/>
      <c r="E178" s="4"/>
      <c r="F178" s="4"/>
      <c r="G178" s="4"/>
      <c r="H178" s="3"/>
      <c r="I178" s="4"/>
      <c r="J178" s="4"/>
      <c r="K178" s="4"/>
      <c r="L178" s="4"/>
      <c r="M178" s="4"/>
      <c r="N178" s="4"/>
      <c r="O178" s="4"/>
      <c r="P178" s="4"/>
      <c r="Q178" s="4"/>
      <c r="R178" s="4"/>
      <c r="S178" s="4"/>
      <c r="T178" s="4"/>
      <c r="U178" s="4"/>
      <c r="V178" s="4"/>
      <c r="W178" s="4"/>
      <c r="X178" s="4"/>
      <c r="Y178" s="4"/>
      <c r="Z178" s="4"/>
    </row>
    <row r="179" spans="1:26" ht="12.75" customHeight="1" x14ac:dyDescent="0.2">
      <c r="A179" s="4"/>
      <c r="B179" s="190"/>
      <c r="C179" s="4"/>
      <c r="D179" s="4"/>
      <c r="E179" s="4"/>
      <c r="F179" s="4"/>
      <c r="G179" s="4"/>
      <c r="H179" s="3"/>
      <c r="I179" s="4"/>
      <c r="J179" s="4"/>
      <c r="K179" s="4"/>
      <c r="L179" s="4"/>
      <c r="M179" s="4"/>
      <c r="N179" s="4"/>
      <c r="O179" s="4"/>
      <c r="P179" s="4"/>
      <c r="Q179" s="4"/>
      <c r="R179" s="4"/>
      <c r="S179" s="4"/>
      <c r="T179" s="4"/>
      <c r="U179" s="4"/>
      <c r="V179" s="4"/>
      <c r="W179" s="4"/>
      <c r="X179" s="4"/>
      <c r="Y179" s="4"/>
      <c r="Z179" s="4"/>
    </row>
    <row r="180" spans="1:26" ht="12.75" customHeight="1" x14ac:dyDescent="0.2">
      <c r="A180" s="4"/>
      <c r="B180" s="190"/>
      <c r="C180" s="4"/>
      <c r="D180" s="4"/>
      <c r="E180" s="4"/>
      <c r="F180" s="4"/>
      <c r="G180" s="4"/>
      <c r="H180" s="3"/>
      <c r="I180" s="4"/>
      <c r="J180" s="4"/>
      <c r="K180" s="4"/>
      <c r="L180" s="4"/>
      <c r="M180" s="4"/>
      <c r="N180" s="4"/>
      <c r="O180" s="4"/>
      <c r="P180" s="4"/>
      <c r="Q180" s="4"/>
      <c r="R180" s="4"/>
      <c r="S180" s="4"/>
      <c r="T180" s="4"/>
      <c r="U180" s="4"/>
      <c r="V180" s="4"/>
      <c r="W180" s="4"/>
      <c r="X180" s="4"/>
      <c r="Y180" s="4"/>
      <c r="Z180" s="4"/>
    </row>
    <row r="181" spans="1:26" ht="12.75" customHeight="1" x14ac:dyDescent="0.2">
      <c r="A181" s="4"/>
      <c r="B181" s="190"/>
      <c r="C181" s="4"/>
      <c r="D181" s="4"/>
      <c r="E181" s="4"/>
      <c r="F181" s="4"/>
      <c r="G181" s="4"/>
      <c r="H181" s="3"/>
      <c r="I181" s="4"/>
      <c r="J181" s="4"/>
      <c r="K181" s="4"/>
      <c r="L181" s="4"/>
      <c r="M181" s="4"/>
      <c r="N181" s="4"/>
      <c r="O181" s="4"/>
      <c r="P181" s="4"/>
      <c r="Q181" s="4"/>
      <c r="R181" s="4"/>
      <c r="S181" s="4"/>
      <c r="T181" s="4"/>
      <c r="U181" s="4"/>
      <c r="V181" s="4"/>
      <c r="W181" s="4"/>
      <c r="X181" s="4"/>
      <c r="Y181" s="4"/>
      <c r="Z181" s="4"/>
    </row>
    <row r="182" spans="1:26" ht="12.75" customHeight="1" x14ac:dyDescent="0.2">
      <c r="A182" s="4"/>
      <c r="B182" s="190"/>
      <c r="C182" s="4"/>
      <c r="D182" s="4"/>
      <c r="E182" s="4"/>
      <c r="F182" s="4"/>
      <c r="G182" s="4"/>
      <c r="H182" s="3"/>
      <c r="I182" s="4"/>
      <c r="J182" s="4"/>
      <c r="K182" s="4"/>
      <c r="L182" s="4"/>
      <c r="M182" s="4"/>
      <c r="N182" s="4"/>
      <c r="O182" s="4"/>
      <c r="P182" s="4"/>
      <c r="Q182" s="4"/>
      <c r="R182" s="4"/>
      <c r="S182" s="4"/>
      <c r="T182" s="4"/>
      <c r="U182" s="4"/>
      <c r="V182" s="4"/>
      <c r="W182" s="4"/>
      <c r="X182" s="4"/>
      <c r="Y182" s="4"/>
      <c r="Z182" s="4"/>
    </row>
    <row r="183" spans="1:26" ht="12.75" customHeight="1" x14ac:dyDescent="0.2">
      <c r="A183" s="4"/>
      <c r="B183" s="190"/>
      <c r="C183" s="4"/>
      <c r="D183" s="4"/>
      <c r="E183" s="4"/>
      <c r="F183" s="4"/>
      <c r="G183" s="4"/>
      <c r="H183" s="3"/>
      <c r="I183" s="4"/>
      <c r="J183" s="4"/>
      <c r="K183" s="4"/>
      <c r="L183" s="4"/>
      <c r="M183" s="4"/>
      <c r="N183" s="4"/>
      <c r="O183" s="4"/>
      <c r="P183" s="4"/>
      <c r="Q183" s="4"/>
      <c r="R183" s="4"/>
      <c r="S183" s="4"/>
      <c r="T183" s="4"/>
      <c r="U183" s="4"/>
      <c r="V183" s="4"/>
      <c r="W183" s="4"/>
      <c r="X183" s="4"/>
      <c r="Y183" s="4"/>
      <c r="Z183" s="4"/>
    </row>
    <row r="184" spans="1:26" ht="12.75" customHeight="1" x14ac:dyDescent="0.2">
      <c r="A184" s="4"/>
      <c r="B184" s="190"/>
      <c r="C184" s="4"/>
      <c r="D184" s="4"/>
      <c r="E184" s="4"/>
      <c r="F184" s="4"/>
      <c r="G184" s="4"/>
      <c r="H184" s="3"/>
      <c r="I184" s="4"/>
      <c r="J184" s="4"/>
      <c r="K184" s="4"/>
      <c r="L184" s="4"/>
      <c r="M184" s="4"/>
      <c r="N184" s="4"/>
      <c r="O184" s="4"/>
      <c r="P184" s="4"/>
      <c r="Q184" s="4"/>
      <c r="R184" s="4"/>
      <c r="S184" s="4"/>
      <c r="T184" s="4"/>
      <c r="U184" s="4"/>
      <c r="V184" s="4"/>
      <c r="W184" s="4"/>
      <c r="X184" s="4"/>
      <c r="Y184" s="4"/>
      <c r="Z184" s="4"/>
    </row>
    <row r="185" spans="1:26" ht="12.75" customHeight="1" x14ac:dyDescent="0.2">
      <c r="A185" s="4"/>
      <c r="B185" s="190"/>
      <c r="C185" s="4"/>
      <c r="D185" s="4"/>
      <c r="E185" s="4"/>
      <c r="F185" s="4"/>
      <c r="G185" s="4"/>
      <c r="H185" s="3"/>
      <c r="I185" s="4"/>
      <c r="J185" s="4"/>
      <c r="K185" s="4"/>
      <c r="L185" s="4"/>
      <c r="M185" s="4"/>
      <c r="N185" s="4"/>
      <c r="O185" s="4"/>
      <c r="P185" s="4"/>
      <c r="Q185" s="4"/>
      <c r="R185" s="4"/>
      <c r="S185" s="4"/>
      <c r="T185" s="4"/>
      <c r="U185" s="4"/>
      <c r="V185" s="4"/>
      <c r="W185" s="4"/>
      <c r="X185" s="4"/>
      <c r="Y185" s="4"/>
      <c r="Z185" s="4"/>
    </row>
    <row r="186" spans="1:26" ht="12.75" customHeight="1" x14ac:dyDescent="0.2">
      <c r="A186" s="4"/>
      <c r="B186" s="190"/>
      <c r="C186" s="4"/>
      <c r="D186" s="4"/>
      <c r="E186" s="4"/>
      <c r="F186" s="4"/>
      <c r="G186" s="4"/>
      <c r="H186" s="3"/>
      <c r="I186" s="4"/>
      <c r="J186" s="4"/>
      <c r="K186" s="4"/>
      <c r="L186" s="4"/>
      <c r="M186" s="4"/>
      <c r="N186" s="4"/>
      <c r="O186" s="4"/>
      <c r="P186" s="4"/>
      <c r="Q186" s="4"/>
      <c r="R186" s="4"/>
      <c r="S186" s="4"/>
      <c r="T186" s="4"/>
      <c r="U186" s="4"/>
      <c r="V186" s="4"/>
      <c r="W186" s="4"/>
      <c r="X186" s="4"/>
      <c r="Y186" s="4"/>
      <c r="Z186" s="4"/>
    </row>
    <row r="187" spans="1:26" ht="12.75" customHeight="1" x14ac:dyDescent="0.2">
      <c r="A187" s="4"/>
      <c r="B187" s="190"/>
      <c r="C187" s="4"/>
      <c r="D187" s="4"/>
      <c r="E187" s="4"/>
      <c r="F187" s="4"/>
      <c r="G187" s="4"/>
      <c r="H187" s="3"/>
      <c r="I187" s="4"/>
      <c r="J187" s="4"/>
      <c r="K187" s="4"/>
      <c r="L187" s="4"/>
      <c r="M187" s="4"/>
      <c r="N187" s="4"/>
      <c r="O187" s="4"/>
      <c r="P187" s="4"/>
      <c r="Q187" s="4"/>
      <c r="R187" s="4"/>
      <c r="S187" s="4"/>
      <c r="T187" s="4"/>
      <c r="U187" s="4"/>
      <c r="V187" s="4"/>
      <c r="W187" s="4"/>
      <c r="X187" s="4"/>
      <c r="Y187" s="4"/>
      <c r="Z187" s="4"/>
    </row>
    <row r="188" spans="1:26" ht="12.75" customHeight="1" x14ac:dyDescent="0.2">
      <c r="A188" s="4"/>
      <c r="B188" s="190"/>
      <c r="C188" s="4"/>
      <c r="D188" s="4"/>
      <c r="E188" s="4"/>
      <c r="F188" s="4"/>
      <c r="G188" s="4"/>
      <c r="H188" s="3"/>
      <c r="I188" s="4"/>
      <c r="J188" s="4"/>
      <c r="K188" s="4"/>
      <c r="L188" s="4"/>
      <c r="M188" s="4"/>
      <c r="N188" s="4"/>
      <c r="O188" s="4"/>
      <c r="P188" s="4"/>
      <c r="Q188" s="4"/>
      <c r="R188" s="4"/>
      <c r="S188" s="4"/>
      <c r="T188" s="4"/>
      <c r="U188" s="4"/>
      <c r="V188" s="4"/>
      <c r="W188" s="4"/>
      <c r="X188" s="4"/>
      <c r="Y188" s="4"/>
      <c r="Z188" s="4"/>
    </row>
    <row r="189" spans="1:26" ht="12.75" customHeight="1" x14ac:dyDescent="0.2">
      <c r="A189" s="4"/>
      <c r="B189" s="190"/>
      <c r="C189" s="4"/>
      <c r="D189" s="4"/>
      <c r="E189" s="4"/>
      <c r="F189" s="4"/>
      <c r="G189" s="4"/>
      <c r="H189" s="3"/>
      <c r="I189" s="4"/>
      <c r="J189" s="4"/>
      <c r="K189" s="4"/>
      <c r="L189" s="4"/>
      <c r="M189" s="4"/>
      <c r="N189" s="4"/>
      <c r="O189" s="4"/>
      <c r="P189" s="4"/>
      <c r="Q189" s="4"/>
      <c r="R189" s="4"/>
      <c r="S189" s="4"/>
      <c r="T189" s="4"/>
      <c r="U189" s="4"/>
      <c r="V189" s="4"/>
      <c r="W189" s="4"/>
      <c r="X189" s="4"/>
      <c r="Y189" s="4"/>
      <c r="Z189" s="4"/>
    </row>
    <row r="190" spans="1:26" ht="12.75" customHeight="1" x14ac:dyDescent="0.2">
      <c r="A190" s="4"/>
      <c r="B190" s="190"/>
      <c r="C190" s="4"/>
      <c r="D190" s="4"/>
      <c r="E190" s="4"/>
      <c r="F190" s="4"/>
      <c r="G190" s="4"/>
      <c r="H190" s="3"/>
      <c r="I190" s="4"/>
      <c r="J190" s="4"/>
      <c r="K190" s="4"/>
      <c r="L190" s="4"/>
      <c r="M190" s="4"/>
      <c r="N190" s="4"/>
      <c r="O190" s="4"/>
      <c r="P190" s="4"/>
      <c r="Q190" s="4"/>
      <c r="R190" s="4"/>
      <c r="S190" s="4"/>
      <c r="T190" s="4"/>
      <c r="U190" s="4"/>
      <c r="V190" s="4"/>
      <c r="W190" s="4"/>
      <c r="X190" s="4"/>
      <c r="Y190" s="4"/>
      <c r="Z190" s="4"/>
    </row>
    <row r="191" spans="1:26" ht="12.75" customHeight="1" x14ac:dyDescent="0.2">
      <c r="A191" s="4"/>
      <c r="B191" s="190"/>
      <c r="C191" s="4"/>
      <c r="D191" s="4"/>
      <c r="E191" s="4"/>
      <c r="F191" s="4"/>
      <c r="G191" s="4"/>
      <c r="H191" s="3"/>
      <c r="I191" s="4"/>
      <c r="J191" s="4"/>
      <c r="K191" s="4"/>
      <c r="L191" s="4"/>
      <c r="M191" s="4"/>
      <c r="N191" s="4"/>
      <c r="O191" s="4"/>
      <c r="P191" s="4"/>
      <c r="Q191" s="4"/>
      <c r="R191" s="4"/>
      <c r="S191" s="4"/>
      <c r="T191" s="4"/>
      <c r="U191" s="4"/>
      <c r="V191" s="4"/>
      <c r="W191" s="4"/>
      <c r="X191" s="4"/>
      <c r="Y191" s="4"/>
      <c r="Z191" s="4"/>
    </row>
    <row r="192" spans="1:26" ht="12.75" customHeight="1" x14ac:dyDescent="0.2">
      <c r="A192" s="4"/>
      <c r="B192" s="190"/>
      <c r="C192" s="4"/>
      <c r="D192" s="4"/>
      <c r="E192" s="4"/>
      <c r="F192" s="4"/>
      <c r="G192" s="4"/>
      <c r="H192" s="3"/>
      <c r="I192" s="4"/>
      <c r="J192" s="4"/>
      <c r="K192" s="4"/>
      <c r="L192" s="4"/>
      <c r="M192" s="4"/>
      <c r="N192" s="4"/>
      <c r="O192" s="4"/>
      <c r="P192" s="4"/>
      <c r="Q192" s="4"/>
      <c r="R192" s="4"/>
      <c r="S192" s="4"/>
      <c r="T192" s="4"/>
      <c r="U192" s="4"/>
      <c r="V192" s="4"/>
      <c r="W192" s="4"/>
      <c r="X192" s="4"/>
      <c r="Y192" s="4"/>
      <c r="Z192" s="4"/>
    </row>
    <row r="193" spans="1:26" ht="12.75" customHeight="1" x14ac:dyDescent="0.2">
      <c r="A193" s="4"/>
      <c r="B193" s="190"/>
      <c r="C193" s="4"/>
      <c r="D193" s="4"/>
      <c r="E193" s="4"/>
      <c r="F193" s="4"/>
      <c r="G193" s="4"/>
      <c r="H193" s="3"/>
      <c r="I193" s="4"/>
      <c r="J193" s="4"/>
      <c r="K193" s="4"/>
      <c r="L193" s="4"/>
      <c r="M193" s="4"/>
      <c r="N193" s="4"/>
      <c r="O193" s="4"/>
      <c r="P193" s="4"/>
      <c r="Q193" s="4"/>
      <c r="R193" s="4"/>
      <c r="S193" s="4"/>
      <c r="T193" s="4"/>
      <c r="U193" s="4"/>
      <c r="V193" s="4"/>
      <c r="W193" s="4"/>
      <c r="X193" s="4"/>
      <c r="Y193" s="4"/>
      <c r="Z193" s="4"/>
    </row>
    <row r="194" spans="1:26" ht="12.75" customHeight="1" x14ac:dyDescent="0.2">
      <c r="A194" s="4"/>
      <c r="B194" s="190"/>
      <c r="C194" s="4"/>
      <c r="D194" s="4"/>
      <c r="E194" s="4"/>
      <c r="F194" s="4"/>
      <c r="G194" s="4"/>
      <c r="H194" s="3"/>
      <c r="I194" s="4"/>
      <c r="J194" s="4"/>
      <c r="K194" s="4"/>
      <c r="L194" s="4"/>
      <c r="M194" s="4"/>
      <c r="N194" s="4"/>
      <c r="O194" s="4"/>
      <c r="P194" s="4"/>
      <c r="Q194" s="4"/>
      <c r="R194" s="4"/>
      <c r="S194" s="4"/>
      <c r="T194" s="4"/>
      <c r="U194" s="4"/>
      <c r="V194" s="4"/>
      <c r="W194" s="4"/>
      <c r="X194" s="4"/>
      <c r="Y194" s="4"/>
      <c r="Z194" s="4"/>
    </row>
    <row r="195" spans="1:26" ht="12.75" customHeight="1" x14ac:dyDescent="0.2">
      <c r="A195" s="4"/>
      <c r="B195" s="190"/>
      <c r="C195" s="4"/>
      <c r="D195" s="4"/>
      <c r="E195" s="4"/>
      <c r="F195" s="4"/>
      <c r="G195" s="4"/>
      <c r="H195" s="3"/>
      <c r="I195" s="4"/>
      <c r="J195" s="4"/>
      <c r="K195" s="4"/>
      <c r="L195" s="4"/>
      <c r="M195" s="4"/>
      <c r="N195" s="4"/>
      <c r="O195" s="4"/>
      <c r="P195" s="4"/>
      <c r="Q195" s="4"/>
      <c r="R195" s="4"/>
      <c r="S195" s="4"/>
      <c r="T195" s="4"/>
      <c r="U195" s="4"/>
      <c r="V195" s="4"/>
      <c r="W195" s="4"/>
      <c r="X195" s="4"/>
      <c r="Y195" s="4"/>
      <c r="Z195" s="4"/>
    </row>
    <row r="196" spans="1:26" ht="12.75" customHeight="1" x14ac:dyDescent="0.2">
      <c r="A196" s="4"/>
      <c r="B196" s="190"/>
      <c r="C196" s="4"/>
      <c r="D196" s="4"/>
      <c r="E196" s="4"/>
      <c r="F196" s="4"/>
      <c r="G196" s="4"/>
      <c r="H196" s="3"/>
      <c r="I196" s="4"/>
      <c r="J196" s="4"/>
      <c r="K196" s="4"/>
      <c r="L196" s="4"/>
      <c r="M196" s="4"/>
      <c r="N196" s="4"/>
      <c r="O196" s="4"/>
      <c r="P196" s="4"/>
      <c r="Q196" s="4"/>
      <c r="R196" s="4"/>
      <c r="S196" s="4"/>
      <c r="T196" s="4"/>
      <c r="U196" s="4"/>
      <c r="V196" s="4"/>
      <c r="W196" s="4"/>
      <c r="X196" s="4"/>
      <c r="Y196" s="4"/>
      <c r="Z196" s="4"/>
    </row>
    <row r="197" spans="1:26" ht="12.75" customHeight="1" x14ac:dyDescent="0.2">
      <c r="A197" s="4"/>
      <c r="B197" s="190"/>
      <c r="C197" s="4"/>
      <c r="D197" s="4"/>
      <c r="E197" s="4"/>
      <c r="F197" s="4"/>
      <c r="G197" s="4"/>
      <c r="H197" s="3"/>
      <c r="I197" s="4"/>
      <c r="J197" s="4"/>
      <c r="K197" s="4"/>
      <c r="L197" s="4"/>
      <c r="M197" s="4"/>
      <c r="N197" s="4"/>
      <c r="O197" s="4"/>
      <c r="P197" s="4"/>
      <c r="Q197" s="4"/>
      <c r="R197" s="4"/>
      <c r="S197" s="4"/>
      <c r="T197" s="4"/>
      <c r="U197" s="4"/>
      <c r="V197" s="4"/>
      <c r="W197" s="4"/>
      <c r="X197" s="4"/>
      <c r="Y197" s="4"/>
      <c r="Z197" s="4"/>
    </row>
    <row r="198" spans="1:26" ht="12.75" customHeight="1" x14ac:dyDescent="0.2">
      <c r="A198" s="4"/>
      <c r="B198" s="190"/>
      <c r="C198" s="4"/>
      <c r="D198" s="4"/>
      <c r="E198" s="4"/>
      <c r="F198" s="4"/>
      <c r="G198" s="4"/>
      <c r="H198" s="3"/>
      <c r="I198" s="4"/>
      <c r="J198" s="4"/>
      <c r="K198" s="4"/>
      <c r="L198" s="4"/>
      <c r="M198" s="4"/>
      <c r="N198" s="4"/>
      <c r="O198" s="4"/>
      <c r="P198" s="4"/>
      <c r="Q198" s="4"/>
      <c r="R198" s="4"/>
      <c r="S198" s="4"/>
      <c r="T198" s="4"/>
      <c r="U198" s="4"/>
      <c r="V198" s="4"/>
      <c r="W198" s="4"/>
      <c r="X198" s="4"/>
      <c r="Y198" s="4"/>
      <c r="Z198" s="4"/>
    </row>
    <row r="199" spans="1:26" ht="12.75" customHeight="1" x14ac:dyDescent="0.2">
      <c r="A199" s="4"/>
      <c r="B199" s="190"/>
      <c r="C199" s="4"/>
      <c r="D199" s="4"/>
      <c r="E199" s="4"/>
      <c r="F199" s="4"/>
      <c r="G199" s="4"/>
      <c r="H199" s="3"/>
      <c r="I199" s="4"/>
      <c r="J199" s="4"/>
      <c r="K199" s="4"/>
      <c r="L199" s="4"/>
      <c r="M199" s="4"/>
      <c r="N199" s="4"/>
      <c r="O199" s="4"/>
      <c r="P199" s="4"/>
      <c r="Q199" s="4"/>
      <c r="R199" s="4"/>
      <c r="S199" s="4"/>
      <c r="T199" s="4"/>
      <c r="U199" s="4"/>
      <c r="V199" s="4"/>
      <c r="W199" s="4"/>
      <c r="X199" s="4"/>
      <c r="Y199" s="4"/>
      <c r="Z199" s="4"/>
    </row>
    <row r="200" spans="1:26" ht="12.75" customHeight="1" x14ac:dyDescent="0.2">
      <c r="A200" s="4"/>
      <c r="B200" s="190"/>
      <c r="C200" s="4"/>
      <c r="D200" s="4"/>
      <c r="E200" s="4"/>
      <c r="F200" s="4"/>
      <c r="G200" s="4"/>
      <c r="H200" s="3"/>
      <c r="I200" s="4"/>
      <c r="J200" s="4"/>
      <c r="K200" s="4"/>
      <c r="L200" s="4"/>
      <c r="M200" s="4"/>
      <c r="N200" s="4"/>
      <c r="O200" s="4"/>
      <c r="P200" s="4"/>
      <c r="Q200" s="4"/>
      <c r="R200" s="4"/>
      <c r="S200" s="4"/>
      <c r="T200" s="4"/>
      <c r="U200" s="4"/>
      <c r="V200" s="4"/>
      <c r="W200" s="4"/>
      <c r="X200" s="4"/>
      <c r="Y200" s="4"/>
      <c r="Z200" s="4"/>
    </row>
    <row r="201" spans="1:26" ht="12.75" customHeight="1" x14ac:dyDescent="0.2">
      <c r="A201" s="4"/>
      <c r="B201" s="190"/>
      <c r="C201" s="4"/>
      <c r="D201" s="4"/>
      <c r="E201" s="4"/>
      <c r="F201" s="4"/>
      <c r="G201" s="4"/>
      <c r="H201" s="3"/>
      <c r="I201" s="4"/>
      <c r="J201" s="4"/>
      <c r="K201" s="4"/>
      <c r="L201" s="4"/>
      <c r="M201" s="4"/>
      <c r="N201" s="4"/>
      <c r="O201" s="4"/>
      <c r="P201" s="4"/>
      <c r="Q201" s="4"/>
      <c r="R201" s="4"/>
      <c r="S201" s="4"/>
      <c r="T201" s="4"/>
      <c r="U201" s="4"/>
      <c r="V201" s="4"/>
      <c r="W201" s="4"/>
      <c r="X201" s="4"/>
      <c r="Y201" s="4"/>
      <c r="Z201" s="4"/>
    </row>
    <row r="202" spans="1:26" ht="12.75" customHeight="1" x14ac:dyDescent="0.2">
      <c r="A202" s="4"/>
      <c r="B202" s="190"/>
      <c r="C202" s="4"/>
      <c r="D202" s="4"/>
      <c r="E202" s="4"/>
      <c r="F202" s="4"/>
      <c r="G202" s="4"/>
      <c r="H202" s="3"/>
      <c r="I202" s="4"/>
      <c r="J202" s="4"/>
      <c r="K202" s="4"/>
      <c r="L202" s="4"/>
      <c r="M202" s="4"/>
      <c r="N202" s="4"/>
      <c r="O202" s="4"/>
      <c r="P202" s="4"/>
      <c r="Q202" s="4"/>
      <c r="R202" s="4"/>
      <c r="S202" s="4"/>
      <c r="T202" s="4"/>
      <c r="U202" s="4"/>
      <c r="V202" s="4"/>
      <c r="W202" s="4"/>
      <c r="X202" s="4"/>
      <c r="Y202" s="4"/>
      <c r="Z202" s="4"/>
    </row>
    <row r="203" spans="1:26" ht="12.75" customHeight="1" x14ac:dyDescent="0.2">
      <c r="A203" s="4"/>
      <c r="B203" s="190"/>
      <c r="C203" s="4"/>
      <c r="D203" s="4"/>
      <c r="E203" s="4"/>
      <c r="F203" s="4"/>
      <c r="G203" s="4"/>
      <c r="H203" s="3"/>
      <c r="I203" s="4"/>
      <c r="J203" s="4"/>
      <c r="K203" s="4"/>
      <c r="L203" s="4"/>
      <c r="M203" s="4"/>
      <c r="N203" s="4"/>
      <c r="O203" s="4"/>
      <c r="P203" s="4"/>
      <c r="Q203" s="4"/>
      <c r="R203" s="4"/>
      <c r="S203" s="4"/>
      <c r="T203" s="4"/>
      <c r="U203" s="4"/>
      <c r="V203" s="4"/>
      <c r="W203" s="4"/>
      <c r="X203" s="4"/>
      <c r="Y203" s="4"/>
      <c r="Z203" s="4"/>
    </row>
    <row r="204" spans="1:26" ht="12.75" customHeight="1" x14ac:dyDescent="0.2">
      <c r="A204" s="4"/>
      <c r="B204" s="190"/>
      <c r="C204" s="4"/>
      <c r="D204" s="4"/>
      <c r="E204" s="4"/>
      <c r="F204" s="4"/>
      <c r="G204" s="4"/>
      <c r="H204" s="3"/>
      <c r="I204" s="4"/>
      <c r="J204" s="4"/>
      <c r="K204" s="4"/>
      <c r="L204" s="4"/>
      <c r="M204" s="4"/>
      <c r="N204" s="4"/>
      <c r="O204" s="4"/>
      <c r="P204" s="4"/>
      <c r="Q204" s="4"/>
      <c r="R204" s="4"/>
      <c r="S204" s="4"/>
      <c r="T204" s="4"/>
      <c r="U204" s="4"/>
      <c r="V204" s="4"/>
      <c r="W204" s="4"/>
      <c r="X204" s="4"/>
      <c r="Y204" s="4"/>
      <c r="Z204" s="4"/>
    </row>
    <row r="205" spans="1:26" ht="12.75" customHeight="1" x14ac:dyDescent="0.2">
      <c r="A205" s="4"/>
      <c r="B205" s="190"/>
      <c r="C205" s="4"/>
      <c r="D205" s="4"/>
      <c r="E205" s="4"/>
      <c r="F205" s="4"/>
      <c r="G205" s="4"/>
      <c r="H205" s="3"/>
      <c r="I205" s="4"/>
      <c r="J205" s="4"/>
      <c r="K205" s="4"/>
      <c r="L205" s="4"/>
      <c r="M205" s="4"/>
      <c r="N205" s="4"/>
      <c r="O205" s="4"/>
      <c r="P205" s="4"/>
      <c r="Q205" s="4"/>
      <c r="R205" s="4"/>
      <c r="S205" s="4"/>
      <c r="T205" s="4"/>
      <c r="U205" s="4"/>
      <c r="V205" s="4"/>
      <c r="W205" s="4"/>
      <c r="X205" s="4"/>
      <c r="Y205" s="4"/>
      <c r="Z205" s="4"/>
    </row>
    <row r="206" spans="1:26" ht="12.75" customHeight="1" x14ac:dyDescent="0.2">
      <c r="A206" s="4"/>
      <c r="B206" s="190"/>
      <c r="C206" s="4"/>
      <c r="D206" s="4"/>
      <c r="E206" s="4"/>
      <c r="F206" s="4"/>
      <c r="G206" s="4"/>
      <c r="H206" s="3"/>
      <c r="I206" s="4"/>
      <c r="J206" s="4"/>
      <c r="K206" s="4"/>
      <c r="L206" s="4"/>
      <c r="M206" s="4"/>
      <c r="N206" s="4"/>
      <c r="O206" s="4"/>
      <c r="P206" s="4"/>
      <c r="Q206" s="4"/>
      <c r="R206" s="4"/>
      <c r="S206" s="4"/>
      <c r="T206" s="4"/>
      <c r="U206" s="4"/>
      <c r="V206" s="4"/>
      <c r="W206" s="4"/>
      <c r="X206" s="4"/>
      <c r="Y206" s="4"/>
      <c r="Z206" s="4"/>
    </row>
    <row r="207" spans="1:26" ht="12.75" customHeight="1" x14ac:dyDescent="0.2">
      <c r="A207" s="4"/>
      <c r="B207" s="190"/>
      <c r="C207" s="4"/>
      <c r="D207" s="4"/>
      <c r="E207" s="4"/>
      <c r="F207" s="4"/>
      <c r="G207" s="4"/>
      <c r="H207" s="3"/>
      <c r="I207" s="4"/>
      <c r="J207" s="4"/>
      <c r="K207" s="4"/>
      <c r="L207" s="4"/>
      <c r="M207" s="4"/>
      <c r="N207" s="4"/>
      <c r="O207" s="4"/>
      <c r="P207" s="4"/>
      <c r="Q207" s="4"/>
      <c r="R207" s="4"/>
      <c r="S207" s="4"/>
      <c r="T207" s="4"/>
      <c r="U207" s="4"/>
      <c r="V207" s="4"/>
      <c r="W207" s="4"/>
      <c r="X207" s="4"/>
      <c r="Y207" s="4"/>
      <c r="Z207" s="4"/>
    </row>
    <row r="208" spans="1:26" ht="12.75" customHeight="1" x14ac:dyDescent="0.2">
      <c r="A208" s="4"/>
      <c r="B208" s="190"/>
      <c r="C208" s="4"/>
      <c r="D208" s="4"/>
      <c r="E208" s="4"/>
      <c r="F208" s="4"/>
      <c r="G208" s="4"/>
      <c r="H208" s="3"/>
      <c r="I208" s="4"/>
      <c r="J208" s="4"/>
      <c r="K208" s="4"/>
      <c r="L208" s="4"/>
      <c r="M208" s="4"/>
      <c r="N208" s="4"/>
      <c r="O208" s="4"/>
      <c r="P208" s="4"/>
      <c r="Q208" s="4"/>
      <c r="R208" s="4"/>
      <c r="S208" s="4"/>
      <c r="T208" s="4"/>
      <c r="U208" s="4"/>
      <c r="V208" s="4"/>
      <c r="W208" s="4"/>
      <c r="X208" s="4"/>
      <c r="Y208" s="4"/>
      <c r="Z208" s="4"/>
    </row>
    <row r="209" spans="1:26" ht="12.75" customHeight="1" x14ac:dyDescent="0.2">
      <c r="A209" s="4"/>
      <c r="B209" s="190"/>
      <c r="C209" s="4"/>
      <c r="D209" s="4"/>
      <c r="E209" s="4"/>
      <c r="F209" s="4"/>
      <c r="G209" s="4"/>
      <c r="H209" s="3"/>
      <c r="I209" s="4"/>
      <c r="J209" s="4"/>
      <c r="K209" s="4"/>
      <c r="L209" s="4"/>
      <c r="M209" s="4"/>
      <c r="N209" s="4"/>
      <c r="O209" s="4"/>
      <c r="P209" s="4"/>
      <c r="Q209" s="4"/>
      <c r="R209" s="4"/>
      <c r="S209" s="4"/>
      <c r="T209" s="4"/>
      <c r="U209" s="4"/>
      <c r="V209" s="4"/>
      <c r="W209" s="4"/>
      <c r="X209" s="4"/>
      <c r="Y209" s="4"/>
      <c r="Z209" s="4"/>
    </row>
    <row r="210" spans="1:26" ht="12.75" customHeight="1" x14ac:dyDescent="0.2">
      <c r="A210" s="4"/>
      <c r="B210" s="190"/>
      <c r="C210" s="4"/>
      <c r="D210" s="4"/>
      <c r="E210" s="4"/>
      <c r="F210" s="4"/>
      <c r="G210" s="4"/>
      <c r="H210" s="3"/>
      <c r="I210" s="4"/>
      <c r="J210" s="4"/>
      <c r="K210" s="4"/>
      <c r="L210" s="4"/>
      <c r="M210" s="4"/>
      <c r="N210" s="4"/>
      <c r="O210" s="4"/>
      <c r="P210" s="4"/>
      <c r="Q210" s="4"/>
      <c r="R210" s="4"/>
      <c r="S210" s="4"/>
      <c r="T210" s="4"/>
      <c r="U210" s="4"/>
      <c r="V210" s="4"/>
      <c r="W210" s="4"/>
      <c r="X210" s="4"/>
      <c r="Y210" s="4"/>
      <c r="Z210" s="4"/>
    </row>
    <row r="211" spans="1:26" ht="12.75" customHeight="1" x14ac:dyDescent="0.2">
      <c r="A211" s="4"/>
      <c r="B211" s="190"/>
      <c r="C211" s="4"/>
      <c r="D211" s="4"/>
      <c r="E211" s="4"/>
      <c r="F211" s="4"/>
      <c r="G211" s="4"/>
      <c r="H211" s="3"/>
      <c r="I211" s="4"/>
      <c r="J211" s="4"/>
      <c r="K211" s="4"/>
      <c r="L211" s="4"/>
      <c r="M211" s="4"/>
      <c r="N211" s="4"/>
      <c r="O211" s="4"/>
      <c r="P211" s="4"/>
      <c r="Q211" s="4"/>
      <c r="R211" s="4"/>
      <c r="S211" s="4"/>
      <c r="T211" s="4"/>
      <c r="U211" s="4"/>
      <c r="V211" s="4"/>
      <c r="W211" s="4"/>
      <c r="X211" s="4"/>
      <c r="Y211" s="4"/>
      <c r="Z211" s="4"/>
    </row>
    <row r="212" spans="1:26" ht="12.75" customHeight="1" x14ac:dyDescent="0.2">
      <c r="A212" s="4"/>
      <c r="B212" s="190"/>
      <c r="C212" s="4"/>
      <c r="D212" s="4"/>
      <c r="E212" s="4"/>
      <c r="F212" s="4"/>
      <c r="G212" s="4"/>
      <c r="H212" s="3"/>
      <c r="I212" s="4"/>
      <c r="J212" s="4"/>
      <c r="K212" s="4"/>
      <c r="L212" s="4"/>
      <c r="M212" s="4"/>
      <c r="N212" s="4"/>
      <c r="O212" s="4"/>
      <c r="P212" s="4"/>
      <c r="Q212" s="4"/>
      <c r="R212" s="4"/>
      <c r="S212" s="4"/>
      <c r="T212" s="4"/>
      <c r="U212" s="4"/>
      <c r="V212" s="4"/>
      <c r="W212" s="4"/>
      <c r="X212" s="4"/>
      <c r="Y212" s="4"/>
      <c r="Z212" s="4"/>
    </row>
    <row r="213" spans="1:26" ht="12.75" customHeight="1" x14ac:dyDescent="0.2">
      <c r="A213" s="4"/>
      <c r="B213" s="190"/>
      <c r="C213" s="4"/>
      <c r="D213" s="4"/>
      <c r="E213" s="4"/>
      <c r="F213" s="4"/>
      <c r="G213" s="4"/>
      <c r="H213" s="3"/>
      <c r="I213" s="4"/>
      <c r="J213" s="4"/>
      <c r="K213" s="4"/>
      <c r="L213" s="4"/>
      <c r="M213" s="4"/>
      <c r="N213" s="4"/>
      <c r="O213" s="4"/>
      <c r="P213" s="4"/>
      <c r="Q213" s="4"/>
      <c r="R213" s="4"/>
      <c r="S213" s="4"/>
      <c r="T213" s="4"/>
      <c r="U213" s="4"/>
      <c r="V213" s="4"/>
      <c r="W213" s="4"/>
      <c r="X213" s="4"/>
      <c r="Y213" s="4"/>
      <c r="Z213" s="4"/>
    </row>
    <row r="214" spans="1:26" ht="12.75" customHeight="1" x14ac:dyDescent="0.2">
      <c r="A214" s="4"/>
      <c r="B214" s="190"/>
      <c r="C214" s="4"/>
      <c r="D214" s="4"/>
      <c r="E214" s="4"/>
      <c r="F214" s="4"/>
      <c r="G214" s="4"/>
      <c r="H214" s="3"/>
      <c r="I214" s="4"/>
      <c r="J214" s="4"/>
      <c r="K214" s="4"/>
      <c r="L214" s="4"/>
      <c r="M214" s="4"/>
      <c r="N214" s="4"/>
      <c r="O214" s="4"/>
      <c r="P214" s="4"/>
      <c r="Q214" s="4"/>
      <c r="R214" s="4"/>
      <c r="S214" s="4"/>
      <c r="T214" s="4"/>
      <c r="U214" s="4"/>
      <c r="V214" s="4"/>
      <c r="W214" s="4"/>
      <c r="X214" s="4"/>
      <c r="Y214" s="4"/>
      <c r="Z214" s="4"/>
    </row>
    <row r="215" spans="1:26" ht="12.75" customHeight="1" x14ac:dyDescent="0.2">
      <c r="A215" s="4"/>
      <c r="B215" s="190"/>
      <c r="C215" s="4"/>
      <c r="D215" s="4"/>
      <c r="E215" s="4"/>
      <c r="F215" s="4"/>
      <c r="G215" s="4"/>
      <c r="H215" s="3"/>
      <c r="I215" s="4"/>
      <c r="J215" s="4"/>
      <c r="K215" s="4"/>
      <c r="L215" s="4"/>
      <c r="M215" s="4"/>
      <c r="N215" s="4"/>
      <c r="O215" s="4"/>
      <c r="P215" s="4"/>
      <c r="Q215" s="4"/>
      <c r="R215" s="4"/>
      <c r="S215" s="4"/>
      <c r="T215" s="4"/>
      <c r="U215" s="4"/>
      <c r="V215" s="4"/>
      <c r="W215" s="4"/>
      <c r="X215" s="4"/>
      <c r="Y215" s="4"/>
      <c r="Z215" s="4"/>
    </row>
    <row r="216" spans="1:26" ht="12.75" customHeight="1" x14ac:dyDescent="0.2">
      <c r="A216" s="4"/>
      <c r="B216" s="190"/>
      <c r="C216" s="4"/>
      <c r="D216" s="4"/>
      <c r="E216" s="4"/>
      <c r="F216" s="4"/>
      <c r="G216" s="4"/>
      <c r="H216" s="3"/>
      <c r="I216" s="4"/>
      <c r="J216" s="4"/>
      <c r="K216" s="4"/>
      <c r="L216" s="4"/>
      <c r="M216" s="4"/>
      <c r="N216" s="4"/>
      <c r="O216" s="4"/>
      <c r="P216" s="4"/>
      <c r="Q216" s="4"/>
      <c r="R216" s="4"/>
      <c r="S216" s="4"/>
      <c r="T216" s="4"/>
      <c r="U216" s="4"/>
      <c r="V216" s="4"/>
      <c r="W216" s="4"/>
      <c r="X216" s="4"/>
      <c r="Y216" s="4"/>
      <c r="Z216" s="4"/>
    </row>
    <row r="217" spans="1:26" ht="12.75" customHeight="1" x14ac:dyDescent="0.2">
      <c r="A217" s="4"/>
      <c r="B217" s="190"/>
      <c r="C217" s="4"/>
      <c r="D217" s="4"/>
      <c r="E217" s="4"/>
      <c r="F217" s="4"/>
      <c r="G217" s="4"/>
      <c r="H217" s="3"/>
      <c r="I217" s="4"/>
      <c r="J217" s="4"/>
      <c r="K217" s="4"/>
      <c r="L217" s="4"/>
      <c r="M217" s="4"/>
      <c r="N217" s="4"/>
      <c r="O217" s="4"/>
      <c r="P217" s="4"/>
      <c r="Q217" s="4"/>
      <c r="R217" s="4"/>
      <c r="S217" s="4"/>
      <c r="T217" s="4"/>
      <c r="U217" s="4"/>
      <c r="V217" s="4"/>
      <c r="W217" s="4"/>
      <c r="X217" s="4"/>
      <c r="Y217" s="4"/>
      <c r="Z217" s="4"/>
    </row>
    <row r="218" spans="1:26" ht="12.75" customHeight="1" x14ac:dyDescent="0.2">
      <c r="A218" s="4"/>
      <c r="B218" s="190"/>
      <c r="C218" s="4"/>
      <c r="D218" s="4"/>
      <c r="E218" s="4"/>
      <c r="F218" s="4"/>
      <c r="G218" s="4"/>
      <c r="H218" s="3"/>
      <c r="I218" s="4"/>
      <c r="J218" s="4"/>
      <c r="K218" s="4"/>
      <c r="L218" s="4"/>
      <c r="M218" s="4"/>
      <c r="N218" s="4"/>
      <c r="O218" s="4"/>
      <c r="P218" s="4"/>
      <c r="Q218" s="4"/>
      <c r="R218" s="4"/>
      <c r="S218" s="4"/>
      <c r="T218" s="4"/>
      <c r="U218" s="4"/>
      <c r="V218" s="4"/>
      <c r="W218" s="4"/>
      <c r="X218" s="4"/>
      <c r="Y218" s="4"/>
      <c r="Z218" s="4"/>
    </row>
    <row r="219" spans="1:26" ht="12.75" customHeight="1" x14ac:dyDescent="0.2">
      <c r="A219" s="4"/>
      <c r="B219" s="190"/>
      <c r="C219" s="4"/>
      <c r="D219" s="4"/>
      <c r="E219" s="4"/>
      <c r="F219" s="4"/>
      <c r="G219" s="4"/>
      <c r="H219" s="3"/>
      <c r="I219" s="4"/>
      <c r="J219" s="4"/>
      <c r="K219" s="4"/>
      <c r="L219" s="4"/>
      <c r="M219" s="4"/>
      <c r="N219" s="4"/>
      <c r="O219" s="4"/>
      <c r="P219" s="4"/>
      <c r="Q219" s="4"/>
      <c r="R219" s="4"/>
      <c r="S219" s="4"/>
      <c r="T219" s="4"/>
      <c r="U219" s="4"/>
      <c r="V219" s="4"/>
      <c r="W219" s="4"/>
      <c r="X219" s="4"/>
      <c r="Y219" s="4"/>
      <c r="Z219" s="4"/>
    </row>
    <row r="220" spans="1:26" ht="12.75" customHeight="1" x14ac:dyDescent="0.2">
      <c r="A220" s="4"/>
      <c r="B220" s="190"/>
      <c r="C220" s="4"/>
      <c r="D220" s="4"/>
      <c r="E220" s="4"/>
      <c r="F220" s="4"/>
      <c r="G220" s="4"/>
      <c r="H220" s="3"/>
      <c r="I220" s="4"/>
      <c r="J220" s="4"/>
      <c r="K220" s="4"/>
      <c r="L220" s="4"/>
      <c r="M220" s="4"/>
      <c r="N220" s="4"/>
      <c r="O220" s="4"/>
      <c r="P220" s="4"/>
      <c r="Q220" s="4"/>
      <c r="R220" s="4"/>
      <c r="S220" s="4"/>
      <c r="T220" s="4"/>
      <c r="U220" s="4"/>
      <c r="V220" s="4"/>
      <c r="W220" s="4"/>
      <c r="X220" s="4"/>
      <c r="Y220" s="4"/>
      <c r="Z220" s="4"/>
    </row>
    <row r="221" spans="1:26" ht="12.75" customHeight="1" x14ac:dyDescent="0.2">
      <c r="A221" s="4"/>
      <c r="B221" s="190"/>
      <c r="C221" s="4"/>
      <c r="D221" s="4"/>
      <c r="E221" s="4"/>
      <c r="F221" s="4"/>
      <c r="G221" s="4"/>
      <c r="H221" s="3"/>
      <c r="I221" s="4"/>
      <c r="J221" s="4"/>
      <c r="K221" s="4"/>
      <c r="L221" s="4"/>
      <c r="M221" s="4"/>
      <c r="N221" s="4"/>
      <c r="O221" s="4"/>
      <c r="P221" s="4"/>
      <c r="Q221" s="4"/>
      <c r="R221" s="4"/>
      <c r="S221" s="4"/>
      <c r="T221" s="4"/>
      <c r="U221" s="4"/>
      <c r="V221" s="4"/>
      <c r="W221" s="4"/>
      <c r="X221" s="4"/>
      <c r="Y221" s="4"/>
      <c r="Z221" s="4"/>
    </row>
    <row r="222" spans="1:26" ht="12.75" customHeight="1" x14ac:dyDescent="0.2">
      <c r="A222" s="4"/>
      <c r="B222" s="190"/>
      <c r="C222" s="4"/>
      <c r="D222" s="4"/>
      <c r="E222" s="4"/>
      <c r="F222" s="4"/>
      <c r="G222" s="4"/>
      <c r="H222" s="3"/>
      <c r="I222" s="4"/>
      <c r="J222" s="4"/>
      <c r="K222" s="4"/>
      <c r="L222" s="4"/>
      <c r="M222" s="4"/>
      <c r="N222" s="4"/>
      <c r="O222" s="4"/>
      <c r="P222" s="4"/>
      <c r="Q222" s="4"/>
      <c r="R222" s="4"/>
      <c r="S222" s="4"/>
      <c r="T222" s="4"/>
      <c r="U222" s="4"/>
      <c r="V222" s="4"/>
      <c r="W222" s="4"/>
      <c r="X222" s="4"/>
      <c r="Y222" s="4"/>
      <c r="Z222" s="4"/>
    </row>
    <row r="223" spans="1:26" ht="12.75" customHeight="1" x14ac:dyDescent="0.2">
      <c r="A223" s="4"/>
      <c r="B223" s="190"/>
      <c r="C223" s="4"/>
      <c r="D223" s="4"/>
      <c r="E223" s="4"/>
      <c r="F223" s="4"/>
      <c r="G223" s="4"/>
      <c r="H223" s="3"/>
      <c r="I223" s="4"/>
      <c r="J223" s="4"/>
      <c r="K223" s="4"/>
      <c r="L223" s="4"/>
      <c r="M223" s="4"/>
      <c r="N223" s="4"/>
      <c r="O223" s="4"/>
      <c r="P223" s="4"/>
      <c r="Q223" s="4"/>
      <c r="R223" s="4"/>
      <c r="S223" s="4"/>
      <c r="T223" s="4"/>
      <c r="U223" s="4"/>
      <c r="V223" s="4"/>
      <c r="W223" s="4"/>
      <c r="X223" s="4"/>
      <c r="Y223" s="4"/>
      <c r="Z223" s="4"/>
    </row>
    <row r="224" spans="1:26" ht="12.75" customHeight="1" x14ac:dyDescent="0.2">
      <c r="A224" s="4"/>
      <c r="B224" s="190"/>
      <c r="C224" s="4"/>
      <c r="D224" s="4"/>
      <c r="E224" s="4"/>
      <c r="F224" s="4"/>
      <c r="G224" s="4"/>
      <c r="H224" s="3"/>
      <c r="I224" s="4"/>
      <c r="J224" s="4"/>
      <c r="K224" s="4"/>
      <c r="L224" s="4"/>
      <c r="M224" s="4"/>
      <c r="N224" s="4"/>
      <c r="O224" s="4"/>
      <c r="P224" s="4"/>
      <c r="Q224" s="4"/>
      <c r="R224" s="4"/>
      <c r="S224" s="4"/>
      <c r="T224" s="4"/>
      <c r="U224" s="4"/>
      <c r="V224" s="4"/>
      <c r="W224" s="4"/>
      <c r="X224" s="4"/>
      <c r="Y224" s="4"/>
      <c r="Z224" s="4"/>
    </row>
    <row r="225" spans="1:26" ht="12.75" customHeight="1" x14ac:dyDescent="0.2">
      <c r="A225" s="4"/>
      <c r="B225" s="190"/>
      <c r="C225" s="4"/>
      <c r="D225" s="4"/>
      <c r="E225" s="4"/>
      <c r="F225" s="4"/>
      <c r="G225" s="4"/>
      <c r="H225" s="3"/>
      <c r="I225" s="4"/>
      <c r="J225" s="4"/>
      <c r="K225" s="4"/>
      <c r="L225" s="4"/>
      <c r="M225" s="4"/>
      <c r="N225" s="4"/>
      <c r="O225" s="4"/>
      <c r="P225" s="4"/>
      <c r="Q225" s="4"/>
      <c r="R225" s="4"/>
      <c r="S225" s="4"/>
      <c r="T225" s="4"/>
      <c r="U225" s="4"/>
      <c r="V225" s="4"/>
      <c r="W225" s="4"/>
      <c r="X225" s="4"/>
      <c r="Y225" s="4"/>
      <c r="Z225" s="4"/>
    </row>
    <row r="226" spans="1:26" ht="12.75" customHeight="1" x14ac:dyDescent="0.2">
      <c r="A226" s="4"/>
      <c r="B226" s="190"/>
      <c r="C226" s="4"/>
      <c r="D226" s="4"/>
      <c r="E226" s="4"/>
      <c r="F226" s="4"/>
      <c r="G226" s="4"/>
      <c r="H226" s="3"/>
      <c r="I226" s="4"/>
      <c r="J226" s="4"/>
      <c r="K226" s="4"/>
      <c r="L226" s="4"/>
      <c r="M226" s="4"/>
      <c r="N226" s="4"/>
      <c r="O226" s="4"/>
      <c r="P226" s="4"/>
      <c r="Q226" s="4"/>
      <c r="R226" s="4"/>
      <c r="S226" s="4"/>
      <c r="T226" s="4"/>
      <c r="U226" s="4"/>
      <c r="V226" s="4"/>
      <c r="W226" s="4"/>
      <c r="X226" s="4"/>
      <c r="Y226" s="4"/>
      <c r="Z226" s="4"/>
    </row>
    <row r="227" spans="1:26" ht="12.75" customHeight="1" x14ac:dyDescent="0.2">
      <c r="A227" s="4"/>
      <c r="B227" s="190"/>
      <c r="C227" s="4"/>
      <c r="D227" s="4"/>
      <c r="E227" s="4"/>
      <c r="F227" s="4"/>
      <c r="G227" s="4"/>
      <c r="H227" s="3"/>
      <c r="I227" s="4"/>
      <c r="J227" s="4"/>
      <c r="K227" s="4"/>
      <c r="L227" s="4"/>
      <c r="M227" s="4"/>
      <c r="N227" s="4"/>
      <c r="O227" s="4"/>
      <c r="P227" s="4"/>
      <c r="Q227" s="4"/>
      <c r="R227" s="4"/>
      <c r="S227" s="4"/>
      <c r="T227" s="4"/>
      <c r="U227" s="4"/>
      <c r="V227" s="4"/>
      <c r="W227" s="4"/>
      <c r="X227" s="4"/>
      <c r="Y227" s="4"/>
      <c r="Z227" s="4"/>
    </row>
    <row r="228" spans="1:26" ht="12.75" customHeight="1" x14ac:dyDescent="0.2">
      <c r="A228" s="4"/>
      <c r="B228" s="190"/>
      <c r="C228" s="4"/>
      <c r="D228" s="4"/>
      <c r="E228" s="4"/>
      <c r="F228" s="4"/>
      <c r="G228" s="4"/>
      <c r="H228" s="3"/>
      <c r="I228" s="4"/>
      <c r="J228" s="4"/>
      <c r="K228" s="4"/>
      <c r="L228" s="4"/>
      <c r="M228" s="4"/>
      <c r="N228" s="4"/>
      <c r="O228" s="4"/>
      <c r="P228" s="4"/>
      <c r="Q228" s="4"/>
      <c r="R228" s="4"/>
      <c r="S228" s="4"/>
      <c r="T228" s="4"/>
      <c r="U228" s="4"/>
      <c r="V228" s="4"/>
      <c r="W228" s="4"/>
      <c r="X228" s="4"/>
      <c r="Y228" s="4"/>
      <c r="Z228" s="4"/>
    </row>
    <row r="229" spans="1:26" ht="12.75" customHeight="1" x14ac:dyDescent="0.2">
      <c r="A229" s="4"/>
      <c r="B229" s="190"/>
      <c r="C229" s="4"/>
      <c r="D229" s="4"/>
      <c r="E229" s="4"/>
      <c r="F229" s="4"/>
      <c r="G229" s="4"/>
      <c r="H229" s="3"/>
      <c r="I229" s="4"/>
      <c r="J229" s="4"/>
      <c r="K229" s="4"/>
      <c r="L229" s="4"/>
      <c r="M229" s="4"/>
      <c r="N229" s="4"/>
      <c r="O229" s="4"/>
      <c r="P229" s="4"/>
      <c r="Q229" s="4"/>
      <c r="R229" s="4"/>
      <c r="S229" s="4"/>
      <c r="T229" s="4"/>
      <c r="U229" s="4"/>
      <c r="V229" s="4"/>
      <c r="W229" s="4"/>
      <c r="X229" s="4"/>
      <c r="Y229" s="4"/>
      <c r="Z229" s="4"/>
    </row>
    <row r="230" spans="1:26" ht="12.75" customHeight="1" x14ac:dyDescent="0.2">
      <c r="A230" s="4"/>
      <c r="B230" s="190"/>
      <c r="C230" s="4"/>
      <c r="D230" s="4"/>
      <c r="E230" s="4"/>
      <c r="F230" s="4"/>
      <c r="G230" s="4"/>
      <c r="H230" s="3"/>
      <c r="I230" s="4"/>
      <c r="J230" s="4"/>
      <c r="K230" s="4"/>
      <c r="L230" s="4"/>
      <c r="M230" s="4"/>
      <c r="N230" s="4"/>
      <c r="O230" s="4"/>
      <c r="P230" s="4"/>
      <c r="Q230" s="4"/>
      <c r="R230" s="4"/>
      <c r="S230" s="4"/>
      <c r="T230" s="4"/>
      <c r="U230" s="4"/>
      <c r="V230" s="4"/>
      <c r="W230" s="4"/>
      <c r="X230" s="4"/>
      <c r="Y230" s="4"/>
      <c r="Z230" s="4"/>
    </row>
    <row r="231" spans="1:26" ht="12.75" customHeight="1" x14ac:dyDescent="0.2">
      <c r="A231" s="4"/>
      <c r="B231" s="190"/>
      <c r="C231" s="4"/>
      <c r="D231" s="4"/>
      <c r="E231" s="4"/>
      <c r="F231" s="4"/>
      <c r="G231" s="4"/>
      <c r="H231" s="3"/>
      <c r="I231" s="4"/>
      <c r="J231" s="4"/>
      <c r="K231" s="4"/>
      <c r="L231" s="4"/>
      <c r="M231" s="4"/>
      <c r="N231" s="4"/>
      <c r="O231" s="4"/>
      <c r="P231" s="4"/>
      <c r="Q231" s="4"/>
      <c r="R231" s="4"/>
      <c r="S231" s="4"/>
      <c r="T231" s="4"/>
      <c r="U231" s="4"/>
      <c r="V231" s="4"/>
      <c r="W231" s="4"/>
      <c r="X231" s="4"/>
      <c r="Y231" s="4"/>
      <c r="Z231" s="4"/>
    </row>
    <row r="232" spans="1:26" ht="12.75" customHeight="1" x14ac:dyDescent="0.2">
      <c r="A232" s="4"/>
      <c r="B232" s="190"/>
      <c r="C232" s="4"/>
      <c r="D232" s="4"/>
      <c r="E232" s="4"/>
      <c r="F232" s="4"/>
      <c r="G232" s="4"/>
      <c r="H232" s="3"/>
      <c r="I232" s="4"/>
      <c r="J232" s="4"/>
      <c r="K232" s="4"/>
      <c r="L232" s="4"/>
      <c r="M232" s="4"/>
      <c r="N232" s="4"/>
      <c r="O232" s="4"/>
      <c r="P232" s="4"/>
      <c r="Q232" s="4"/>
      <c r="R232" s="4"/>
      <c r="S232" s="4"/>
      <c r="T232" s="4"/>
      <c r="U232" s="4"/>
      <c r="V232" s="4"/>
      <c r="W232" s="4"/>
      <c r="X232" s="4"/>
      <c r="Y232" s="4"/>
      <c r="Z232" s="4"/>
    </row>
    <row r="233" spans="1:26" ht="12.75" customHeight="1" x14ac:dyDescent="0.2">
      <c r="A233" s="4"/>
      <c r="B233" s="190"/>
      <c r="C233" s="4"/>
      <c r="D233" s="4"/>
      <c r="E233" s="4"/>
      <c r="F233" s="4"/>
      <c r="G233" s="4"/>
      <c r="H233" s="3"/>
      <c r="I233" s="4"/>
      <c r="J233" s="4"/>
      <c r="K233" s="4"/>
      <c r="L233" s="4"/>
      <c r="M233" s="4"/>
      <c r="N233" s="4"/>
      <c r="O233" s="4"/>
      <c r="P233" s="4"/>
      <c r="Q233" s="4"/>
      <c r="R233" s="4"/>
      <c r="S233" s="4"/>
      <c r="T233" s="4"/>
      <c r="U233" s="4"/>
      <c r="V233" s="4"/>
      <c r="W233" s="4"/>
      <c r="X233" s="4"/>
      <c r="Y233" s="4"/>
      <c r="Z233" s="4"/>
    </row>
    <row r="234" spans="1:26" ht="12.75" customHeight="1" x14ac:dyDescent="0.2">
      <c r="A234" s="4"/>
      <c r="B234" s="190"/>
      <c r="C234" s="4"/>
      <c r="D234" s="4"/>
      <c r="E234" s="4"/>
      <c r="F234" s="4"/>
      <c r="G234" s="4"/>
      <c r="H234" s="3"/>
      <c r="I234" s="4"/>
      <c r="J234" s="4"/>
      <c r="K234" s="4"/>
      <c r="L234" s="4"/>
      <c r="M234" s="4"/>
      <c r="N234" s="4"/>
      <c r="O234" s="4"/>
      <c r="P234" s="4"/>
      <c r="Q234" s="4"/>
      <c r="R234" s="4"/>
      <c r="S234" s="4"/>
      <c r="T234" s="4"/>
      <c r="U234" s="4"/>
      <c r="V234" s="4"/>
      <c r="W234" s="4"/>
      <c r="X234" s="4"/>
      <c r="Y234" s="4"/>
      <c r="Z234" s="4"/>
    </row>
    <row r="235" spans="1:26" ht="12.75" customHeight="1" x14ac:dyDescent="0.2">
      <c r="A235" s="4"/>
      <c r="B235" s="190"/>
      <c r="C235" s="4"/>
      <c r="D235" s="4"/>
      <c r="E235" s="4"/>
      <c r="F235" s="4"/>
      <c r="G235" s="4"/>
      <c r="H235" s="3"/>
      <c r="I235" s="4"/>
      <c r="J235" s="4"/>
      <c r="K235" s="4"/>
      <c r="L235" s="4"/>
      <c r="M235" s="4"/>
      <c r="N235" s="4"/>
      <c r="O235" s="4"/>
      <c r="P235" s="4"/>
      <c r="Q235" s="4"/>
      <c r="R235" s="4"/>
      <c r="S235" s="4"/>
      <c r="T235" s="4"/>
      <c r="U235" s="4"/>
      <c r="V235" s="4"/>
      <c r="W235" s="4"/>
      <c r="X235" s="4"/>
      <c r="Y235" s="4"/>
      <c r="Z235" s="4"/>
    </row>
    <row r="236" spans="1:26" ht="12.75" customHeight="1" x14ac:dyDescent="0.2">
      <c r="A236" s="4"/>
      <c r="B236" s="190"/>
      <c r="C236" s="4"/>
      <c r="D236" s="4"/>
      <c r="E236" s="4"/>
      <c r="F236" s="4"/>
      <c r="G236" s="4"/>
      <c r="H236" s="3"/>
      <c r="I236" s="4"/>
      <c r="J236" s="4"/>
      <c r="K236" s="4"/>
      <c r="L236" s="4"/>
      <c r="M236" s="4"/>
      <c r="N236" s="4"/>
      <c r="O236" s="4"/>
      <c r="P236" s="4"/>
      <c r="Q236" s="4"/>
      <c r="R236" s="4"/>
      <c r="S236" s="4"/>
      <c r="T236" s="4"/>
      <c r="U236" s="4"/>
      <c r="V236" s="4"/>
      <c r="W236" s="4"/>
      <c r="X236" s="4"/>
      <c r="Y236" s="4"/>
      <c r="Z236" s="4"/>
    </row>
    <row r="237" spans="1:26" ht="12.75" customHeight="1" x14ac:dyDescent="0.2">
      <c r="A237" s="4"/>
      <c r="B237" s="190"/>
      <c r="C237" s="4"/>
      <c r="D237" s="4"/>
      <c r="E237" s="4"/>
      <c r="F237" s="4"/>
      <c r="G237" s="4"/>
      <c r="H237" s="3"/>
      <c r="I237" s="4"/>
      <c r="J237" s="4"/>
      <c r="K237" s="4"/>
      <c r="L237" s="4"/>
      <c r="M237" s="4"/>
      <c r="N237" s="4"/>
      <c r="O237" s="4"/>
      <c r="P237" s="4"/>
      <c r="Q237" s="4"/>
      <c r="R237" s="4"/>
      <c r="S237" s="4"/>
      <c r="T237" s="4"/>
      <c r="U237" s="4"/>
      <c r="V237" s="4"/>
      <c r="W237" s="4"/>
      <c r="X237" s="4"/>
      <c r="Y237" s="4"/>
      <c r="Z237" s="4"/>
    </row>
    <row r="238" spans="1:26" ht="12.75" customHeight="1" x14ac:dyDescent="0.2">
      <c r="A238" s="4"/>
      <c r="B238" s="190"/>
      <c r="C238" s="4"/>
      <c r="D238" s="4"/>
      <c r="E238" s="4"/>
      <c r="F238" s="4"/>
      <c r="G238" s="4"/>
      <c r="H238" s="3"/>
      <c r="I238" s="4"/>
      <c r="J238" s="4"/>
      <c r="K238" s="4"/>
      <c r="L238" s="4"/>
      <c r="M238" s="4"/>
      <c r="N238" s="4"/>
      <c r="O238" s="4"/>
      <c r="P238" s="4"/>
      <c r="Q238" s="4"/>
      <c r="R238" s="4"/>
      <c r="S238" s="4"/>
      <c r="T238" s="4"/>
      <c r="U238" s="4"/>
      <c r="V238" s="4"/>
      <c r="W238" s="4"/>
      <c r="X238" s="4"/>
      <c r="Y238" s="4"/>
      <c r="Z238" s="4"/>
    </row>
    <row r="239" spans="1:26" ht="12.75" customHeight="1" x14ac:dyDescent="0.2">
      <c r="A239" s="4"/>
      <c r="B239" s="190"/>
      <c r="C239" s="4"/>
      <c r="D239" s="4"/>
      <c r="E239" s="4"/>
      <c r="F239" s="4"/>
      <c r="G239" s="4"/>
      <c r="H239" s="3"/>
      <c r="I239" s="4"/>
      <c r="J239" s="4"/>
      <c r="K239" s="4"/>
      <c r="L239" s="4"/>
      <c r="M239" s="4"/>
      <c r="N239" s="4"/>
      <c r="O239" s="4"/>
      <c r="P239" s="4"/>
      <c r="Q239" s="4"/>
      <c r="R239" s="4"/>
      <c r="S239" s="4"/>
      <c r="T239" s="4"/>
      <c r="U239" s="4"/>
      <c r="V239" s="4"/>
      <c r="W239" s="4"/>
      <c r="X239" s="4"/>
      <c r="Y239" s="4"/>
      <c r="Z239" s="4"/>
    </row>
    <row r="240" spans="1:26" ht="12.75" customHeight="1" x14ac:dyDescent="0.2">
      <c r="A240" s="4"/>
      <c r="B240" s="190"/>
      <c r="C240" s="4"/>
      <c r="D240" s="4"/>
      <c r="E240" s="4"/>
      <c r="F240" s="4"/>
      <c r="G240" s="4"/>
      <c r="H240" s="3"/>
      <c r="I240" s="4"/>
      <c r="J240" s="4"/>
      <c r="K240" s="4"/>
      <c r="L240" s="4"/>
      <c r="M240" s="4"/>
      <c r="N240" s="4"/>
      <c r="O240" s="4"/>
      <c r="P240" s="4"/>
      <c r="Q240" s="4"/>
      <c r="R240" s="4"/>
      <c r="S240" s="4"/>
      <c r="T240" s="4"/>
      <c r="U240" s="4"/>
      <c r="V240" s="4"/>
      <c r="W240" s="4"/>
      <c r="X240" s="4"/>
      <c r="Y240" s="4"/>
      <c r="Z240" s="4"/>
    </row>
    <row r="241" spans="1:26" ht="12.75" customHeight="1" x14ac:dyDescent="0.2">
      <c r="A241" s="4"/>
      <c r="B241" s="190"/>
      <c r="C241" s="4"/>
      <c r="D241" s="4"/>
      <c r="E241" s="4"/>
      <c r="F241" s="4"/>
      <c r="G241" s="4"/>
      <c r="H241" s="3"/>
      <c r="I241" s="4"/>
      <c r="J241" s="4"/>
      <c r="K241" s="4"/>
      <c r="L241" s="4"/>
      <c r="M241" s="4"/>
      <c r="N241" s="4"/>
      <c r="O241" s="4"/>
      <c r="P241" s="4"/>
      <c r="Q241" s="4"/>
      <c r="R241" s="4"/>
      <c r="S241" s="4"/>
      <c r="T241" s="4"/>
      <c r="U241" s="4"/>
      <c r="V241" s="4"/>
      <c r="W241" s="4"/>
      <c r="X241" s="4"/>
      <c r="Y241" s="4"/>
      <c r="Z241" s="4"/>
    </row>
    <row r="242" spans="1:26" ht="12.75" customHeight="1" x14ac:dyDescent="0.2">
      <c r="A242" s="4"/>
      <c r="B242" s="190"/>
      <c r="C242" s="4"/>
      <c r="D242" s="4"/>
      <c r="E242" s="4"/>
      <c r="F242" s="4"/>
      <c r="G242" s="4"/>
      <c r="H242" s="3"/>
      <c r="I242" s="4"/>
      <c r="J242" s="4"/>
      <c r="K242" s="4"/>
      <c r="L242" s="4"/>
      <c r="M242" s="4"/>
      <c r="N242" s="4"/>
      <c r="O242" s="4"/>
      <c r="P242" s="4"/>
      <c r="Q242" s="4"/>
      <c r="R242" s="4"/>
      <c r="S242" s="4"/>
      <c r="T242" s="4"/>
      <c r="U242" s="4"/>
      <c r="V242" s="4"/>
      <c r="W242" s="4"/>
      <c r="X242" s="4"/>
      <c r="Y242" s="4"/>
      <c r="Z242" s="4"/>
    </row>
    <row r="243" spans="1:26" ht="12.75" customHeight="1" x14ac:dyDescent="0.2">
      <c r="A243" s="4"/>
      <c r="B243" s="190"/>
      <c r="C243" s="4"/>
      <c r="D243" s="4"/>
      <c r="E243" s="4"/>
      <c r="F243" s="4"/>
      <c r="G243" s="4"/>
      <c r="H243" s="3"/>
      <c r="I243" s="4"/>
      <c r="J243" s="4"/>
      <c r="K243" s="4"/>
      <c r="L243" s="4"/>
      <c r="M243" s="4"/>
      <c r="N243" s="4"/>
      <c r="O243" s="4"/>
      <c r="P243" s="4"/>
      <c r="Q243" s="4"/>
      <c r="R243" s="4"/>
      <c r="S243" s="4"/>
      <c r="T243" s="4"/>
      <c r="U243" s="4"/>
      <c r="V243" s="4"/>
      <c r="W243" s="4"/>
      <c r="X243" s="4"/>
      <c r="Y243" s="4"/>
      <c r="Z243" s="4"/>
    </row>
    <row r="244" spans="1:26" ht="12.75" customHeight="1" x14ac:dyDescent="0.2">
      <c r="A244" s="4"/>
      <c r="B244" s="190"/>
      <c r="C244" s="4"/>
      <c r="D244" s="4"/>
      <c r="E244" s="4"/>
      <c r="F244" s="4"/>
      <c r="G244" s="4"/>
      <c r="H244" s="3"/>
      <c r="I244" s="4"/>
      <c r="J244" s="4"/>
      <c r="K244" s="4"/>
      <c r="L244" s="4"/>
      <c r="M244" s="4"/>
      <c r="N244" s="4"/>
      <c r="O244" s="4"/>
      <c r="P244" s="4"/>
      <c r="Q244" s="4"/>
      <c r="R244" s="4"/>
      <c r="S244" s="4"/>
      <c r="T244" s="4"/>
      <c r="U244" s="4"/>
      <c r="V244" s="4"/>
      <c r="W244" s="4"/>
      <c r="X244" s="4"/>
      <c r="Y244" s="4"/>
      <c r="Z244" s="4"/>
    </row>
    <row r="245" spans="1:26" ht="12.75" customHeight="1" x14ac:dyDescent="0.2">
      <c r="A245" s="4"/>
      <c r="B245" s="190"/>
      <c r="C245" s="4"/>
      <c r="D245" s="4"/>
      <c r="E245" s="4"/>
      <c r="F245" s="4"/>
      <c r="G245" s="4"/>
      <c r="H245" s="3"/>
      <c r="I245" s="4"/>
      <c r="J245" s="4"/>
      <c r="K245" s="4"/>
      <c r="L245" s="4"/>
      <c r="M245" s="4"/>
      <c r="N245" s="4"/>
      <c r="O245" s="4"/>
      <c r="P245" s="4"/>
      <c r="Q245" s="4"/>
      <c r="R245" s="4"/>
      <c r="S245" s="4"/>
      <c r="T245" s="4"/>
      <c r="U245" s="4"/>
      <c r="V245" s="4"/>
      <c r="W245" s="4"/>
      <c r="X245" s="4"/>
      <c r="Y245" s="4"/>
      <c r="Z245" s="4"/>
    </row>
    <row r="246" spans="1:26" ht="12.75" customHeight="1" x14ac:dyDescent="0.2">
      <c r="A246" s="4"/>
      <c r="B246" s="190"/>
      <c r="C246" s="4"/>
      <c r="D246" s="4"/>
      <c r="E246" s="4"/>
      <c r="F246" s="4"/>
      <c r="G246" s="4"/>
      <c r="H246" s="3"/>
      <c r="I246" s="4"/>
      <c r="J246" s="4"/>
      <c r="K246" s="4"/>
      <c r="L246" s="4"/>
      <c r="M246" s="4"/>
      <c r="N246" s="4"/>
      <c r="O246" s="4"/>
      <c r="P246" s="4"/>
      <c r="Q246" s="4"/>
      <c r="R246" s="4"/>
      <c r="S246" s="4"/>
      <c r="T246" s="4"/>
      <c r="U246" s="4"/>
      <c r="V246" s="4"/>
      <c r="W246" s="4"/>
      <c r="X246" s="4"/>
      <c r="Y246" s="4"/>
      <c r="Z246" s="4"/>
    </row>
    <row r="247" spans="1:26" ht="12.75" customHeight="1" x14ac:dyDescent="0.2">
      <c r="A247" s="4"/>
      <c r="B247" s="190"/>
      <c r="C247" s="4"/>
      <c r="D247" s="4"/>
      <c r="E247" s="4"/>
      <c r="F247" s="4"/>
      <c r="G247" s="4"/>
      <c r="H247" s="3"/>
      <c r="I247" s="4"/>
      <c r="J247" s="4"/>
      <c r="K247" s="4"/>
      <c r="L247" s="4"/>
      <c r="M247" s="4"/>
      <c r="N247" s="4"/>
      <c r="O247" s="4"/>
      <c r="P247" s="4"/>
      <c r="Q247" s="4"/>
      <c r="R247" s="4"/>
      <c r="S247" s="4"/>
      <c r="T247" s="4"/>
      <c r="U247" s="4"/>
      <c r="V247" s="4"/>
      <c r="W247" s="4"/>
      <c r="X247" s="4"/>
      <c r="Y247" s="4"/>
      <c r="Z247" s="4"/>
    </row>
    <row r="248" spans="1:26" ht="12.75" customHeight="1" x14ac:dyDescent="0.2">
      <c r="A248" s="4"/>
      <c r="B248" s="190"/>
      <c r="C248" s="4"/>
      <c r="D248" s="4"/>
      <c r="E248" s="4"/>
      <c r="F248" s="4"/>
      <c r="G248" s="4"/>
      <c r="H248" s="3"/>
      <c r="I248" s="4"/>
      <c r="J248" s="4"/>
      <c r="K248" s="4"/>
      <c r="L248" s="4"/>
      <c r="M248" s="4"/>
      <c r="N248" s="4"/>
      <c r="O248" s="4"/>
      <c r="P248" s="4"/>
      <c r="Q248" s="4"/>
      <c r="R248" s="4"/>
      <c r="S248" s="4"/>
      <c r="T248" s="4"/>
      <c r="U248" s="4"/>
      <c r="V248" s="4"/>
      <c r="W248" s="4"/>
      <c r="X248" s="4"/>
      <c r="Y248" s="4"/>
      <c r="Z248" s="4"/>
    </row>
    <row r="249" spans="1:26" ht="12.75" customHeight="1" x14ac:dyDescent="0.2">
      <c r="A249" s="4"/>
      <c r="B249" s="190"/>
      <c r="C249" s="4"/>
      <c r="D249" s="4"/>
      <c r="E249" s="4"/>
      <c r="F249" s="4"/>
      <c r="G249" s="4"/>
      <c r="H249" s="3"/>
      <c r="I249" s="4"/>
      <c r="J249" s="4"/>
      <c r="K249" s="4"/>
      <c r="L249" s="4"/>
      <c r="M249" s="4"/>
      <c r="N249" s="4"/>
      <c r="O249" s="4"/>
      <c r="P249" s="4"/>
      <c r="Q249" s="4"/>
      <c r="R249" s="4"/>
      <c r="S249" s="4"/>
      <c r="T249" s="4"/>
      <c r="U249" s="4"/>
      <c r="V249" s="4"/>
      <c r="W249" s="4"/>
      <c r="X249" s="4"/>
      <c r="Y249" s="4"/>
      <c r="Z249" s="4"/>
    </row>
    <row r="250" spans="1:26" ht="12.75" customHeight="1" x14ac:dyDescent="0.2">
      <c r="A250" s="4"/>
      <c r="B250" s="190"/>
      <c r="C250" s="4"/>
      <c r="D250" s="4"/>
      <c r="E250" s="4"/>
      <c r="F250" s="4"/>
      <c r="G250" s="4"/>
      <c r="H250" s="3"/>
      <c r="I250" s="4"/>
      <c r="J250" s="4"/>
      <c r="K250" s="4"/>
      <c r="L250" s="4"/>
      <c r="M250" s="4"/>
      <c r="N250" s="4"/>
      <c r="O250" s="4"/>
      <c r="P250" s="4"/>
      <c r="Q250" s="4"/>
      <c r="R250" s="4"/>
      <c r="S250" s="4"/>
      <c r="T250" s="4"/>
      <c r="U250" s="4"/>
      <c r="V250" s="4"/>
      <c r="W250" s="4"/>
      <c r="X250" s="4"/>
      <c r="Y250" s="4"/>
      <c r="Z250" s="4"/>
    </row>
    <row r="251" spans="1:26" ht="12.75" customHeight="1" x14ac:dyDescent="0.2">
      <c r="A251" s="4"/>
      <c r="B251" s="190"/>
      <c r="C251" s="4"/>
      <c r="D251" s="4"/>
      <c r="E251" s="4"/>
      <c r="F251" s="4"/>
      <c r="G251" s="4"/>
      <c r="H251" s="3"/>
      <c r="I251" s="4"/>
      <c r="J251" s="4"/>
      <c r="K251" s="4"/>
      <c r="L251" s="4"/>
      <c r="M251" s="4"/>
      <c r="N251" s="4"/>
      <c r="O251" s="4"/>
      <c r="P251" s="4"/>
      <c r="Q251" s="4"/>
      <c r="R251" s="4"/>
      <c r="S251" s="4"/>
      <c r="T251" s="4"/>
      <c r="U251" s="4"/>
      <c r="V251" s="4"/>
      <c r="W251" s="4"/>
      <c r="X251" s="4"/>
      <c r="Y251" s="4"/>
      <c r="Z251" s="4"/>
    </row>
    <row r="252" spans="1:26" ht="12.75" customHeight="1" x14ac:dyDescent="0.2">
      <c r="A252" s="4"/>
      <c r="B252" s="190"/>
      <c r="C252" s="4"/>
      <c r="D252" s="4"/>
      <c r="E252" s="4"/>
      <c r="F252" s="4"/>
      <c r="G252" s="4"/>
      <c r="H252" s="3"/>
      <c r="I252" s="4"/>
      <c r="J252" s="4"/>
      <c r="K252" s="4"/>
      <c r="L252" s="4"/>
      <c r="M252" s="4"/>
      <c r="N252" s="4"/>
      <c r="O252" s="4"/>
      <c r="P252" s="4"/>
      <c r="Q252" s="4"/>
      <c r="R252" s="4"/>
      <c r="S252" s="4"/>
      <c r="T252" s="4"/>
      <c r="U252" s="4"/>
      <c r="V252" s="4"/>
      <c r="W252" s="4"/>
      <c r="X252" s="4"/>
      <c r="Y252" s="4"/>
      <c r="Z252" s="4"/>
    </row>
    <row r="253" spans="1:26" ht="12.75" customHeight="1" x14ac:dyDescent="0.2">
      <c r="A253" s="4"/>
      <c r="B253" s="190"/>
      <c r="C253" s="4"/>
      <c r="D253" s="4"/>
      <c r="E253" s="4"/>
      <c r="F253" s="4"/>
      <c r="G253" s="4"/>
      <c r="H253" s="3"/>
      <c r="I253" s="4"/>
      <c r="J253" s="4"/>
      <c r="K253" s="4"/>
      <c r="L253" s="4"/>
      <c r="M253" s="4"/>
      <c r="N253" s="4"/>
      <c r="O253" s="4"/>
      <c r="P253" s="4"/>
      <c r="Q253" s="4"/>
      <c r="R253" s="4"/>
      <c r="S253" s="4"/>
      <c r="T253" s="4"/>
      <c r="U253" s="4"/>
      <c r="V253" s="4"/>
      <c r="W253" s="4"/>
      <c r="X253" s="4"/>
      <c r="Y253" s="4"/>
      <c r="Z253" s="4"/>
    </row>
    <row r="254" spans="1:26" ht="12.75" customHeight="1" x14ac:dyDescent="0.2">
      <c r="A254" s="4"/>
      <c r="B254" s="190"/>
      <c r="C254" s="4"/>
      <c r="D254" s="4"/>
      <c r="E254" s="4"/>
      <c r="F254" s="4"/>
      <c r="G254" s="4"/>
      <c r="H254" s="3"/>
      <c r="I254" s="4"/>
      <c r="J254" s="4"/>
      <c r="K254" s="4"/>
      <c r="L254" s="4"/>
      <c r="M254" s="4"/>
      <c r="N254" s="4"/>
      <c r="O254" s="4"/>
      <c r="P254" s="4"/>
      <c r="Q254" s="4"/>
      <c r="R254" s="4"/>
      <c r="S254" s="4"/>
      <c r="T254" s="4"/>
      <c r="U254" s="4"/>
      <c r="V254" s="4"/>
      <c r="W254" s="4"/>
      <c r="X254" s="4"/>
      <c r="Y254" s="4"/>
      <c r="Z254" s="4"/>
    </row>
    <row r="255" spans="1:26" ht="12.75" customHeight="1" x14ac:dyDescent="0.2">
      <c r="A255" s="4"/>
      <c r="B255" s="190"/>
      <c r="C255" s="4"/>
      <c r="D255" s="4"/>
      <c r="E255" s="4"/>
      <c r="F255" s="4"/>
      <c r="G255" s="4"/>
      <c r="H255" s="3"/>
      <c r="I255" s="4"/>
      <c r="J255" s="4"/>
      <c r="K255" s="4"/>
      <c r="L255" s="4"/>
      <c r="M255" s="4"/>
      <c r="N255" s="4"/>
      <c r="O255" s="4"/>
      <c r="P255" s="4"/>
      <c r="Q255" s="4"/>
      <c r="R255" s="4"/>
      <c r="S255" s="4"/>
      <c r="T255" s="4"/>
      <c r="U255" s="4"/>
      <c r="V255" s="4"/>
      <c r="W255" s="4"/>
      <c r="X255" s="4"/>
      <c r="Y255" s="4"/>
      <c r="Z255" s="4"/>
    </row>
    <row r="256" spans="1:26" ht="12.75" customHeight="1" x14ac:dyDescent="0.2">
      <c r="A256" s="4"/>
      <c r="B256" s="190"/>
      <c r="C256" s="4"/>
      <c r="D256" s="4"/>
      <c r="E256" s="4"/>
      <c r="F256" s="4"/>
      <c r="G256" s="4"/>
      <c r="H256" s="3"/>
      <c r="I256" s="4"/>
      <c r="J256" s="4"/>
      <c r="K256" s="4"/>
      <c r="L256" s="4"/>
      <c r="M256" s="4"/>
      <c r="N256" s="4"/>
      <c r="O256" s="4"/>
      <c r="P256" s="4"/>
      <c r="Q256" s="4"/>
      <c r="R256" s="4"/>
      <c r="S256" s="4"/>
      <c r="T256" s="4"/>
      <c r="U256" s="4"/>
      <c r="V256" s="4"/>
      <c r="W256" s="4"/>
      <c r="X256" s="4"/>
      <c r="Y256" s="4"/>
      <c r="Z256" s="4"/>
    </row>
    <row r="257" spans="1:26" ht="12.75" customHeight="1" x14ac:dyDescent="0.2">
      <c r="A257" s="4"/>
      <c r="B257" s="190"/>
      <c r="C257" s="4"/>
      <c r="D257" s="4"/>
      <c r="E257" s="4"/>
      <c r="F257" s="4"/>
      <c r="G257" s="4"/>
      <c r="H257" s="3"/>
      <c r="I257" s="4"/>
      <c r="J257" s="4"/>
      <c r="K257" s="4"/>
      <c r="L257" s="4"/>
      <c r="M257" s="4"/>
      <c r="N257" s="4"/>
      <c r="O257" s="4"/>
      <c r="P257" s="4"/>
      <c r="Q257" s="4"/>
      <c r="R257" s="4"/>
      <c r="S257" s="4"/>
      <c r="T257" s="4"/>
      <c r="U257" s="4"/>
      <c r="V257" s="4"/>
      <c r="W257" s="4"/>
      <c r="X257" s="4"/>
      <c r="Y257" s="4"/>
      <c r="Z257" s="4"/>
    </row>
    <row r="258" spans="1:26" ht="12.75" customHeight="1" x14ac:dyDescent="0.2">
      <c r="A258" s="4"/>
      <c r="B258" s="190"/>
      <c r="C258" s="4"/>
      <c r="D258" s="4"/>
      <c r="E258" s="4"/>
      <c r="F258" s="4"/>
      <c r="G258" s="4"/>
      <c r="H258" s="3"/>
      <c r="I258" s="4"/>
      <c r="J258" s="4"/>
      <c r="K258" s="4"/>
      <c r="L258" s="4"/>
      <c r="M258" s="4"/>
      <c r="N258" s="4"/>
      <c r="O258" s="4"/>
      <c r="P258" s="4"/>
      <c r="Q258" s="4"/>
      <c r="R258" s="4"/>
      <c r="S258" s="4"/>
      <c r="T258" s="4"/>
      <c r="U258" s="4"/>
      <c r="V258" s="4"/>
      <c r="W258" s="4"/>
      <c r="X258" s="4"/>
      <c r="Y258" s="4"/>
      <c r="Z258" s="4"/>
    </row>
    <row r="259" spans="1:26" ht="12.75" customHeight="1" x14ac:dyDescent="0.2">
      <c r="A259" s="4"/>
      <c r="B259" s="190"/>
      <c r="C259" s="4"/>
      <c r="D259" s="4"/>
      <c r="E259" s="4"/>
      <c r="F259" s="4"/>
      <c r="G259" s="4"/>
      <c r="H259" s="3"/>
      <c r="I259" s="4"/>
      <c r="J259" s="4"/>
      <c r="K259" s="4"/>
      <c r="L259" s="4"/>
      <c r="M259" s="4"/>
      <c r="N259" s="4"/>
      <c r="O259" s="4"/>
      <c r="P259" s="4"/>
      <c r="Q259" s="4"/>
      <c r="R259" s="4"/>
      <c r="S259" s="4"/>
      <c r="T259" s="4"/>
      <c r="U259" s="4"/>
      <c r="V259" s="4"/>
      <c r="W259" s="4"/>
      <c r="X259" s="4"/>
      <c r="Y259" s="4"/>
      <c r="Z259" s="4"/>
    </row>
    <row r="260" spans="1:26" ht="12.75" customHeight="1" x14ac:dyDescent="0.2">
      <c r="A260" s="4"/>
      <c r="B260" s="190"/>
      <c r="C260" s="4"/>
      <c r="D260" s="4"/>
      <c r="E260" s="4"/>
      <c r="F260" s="4"/>
      <c r="G260" s="4"/>
      <c r="H260" s="3"/>
      <c r="I260" s="4"/>
      <c r="J260" s="4"/>
      <c r="K260" s="4"/>
      <c r="L260" s="4"/>
      <c r="M260" s="4"/>
      <c r="N260" s="4"/>
      <c r="O260" s="4"/>
      <c r="P260" s="4"/>
      <c r="Q260" s="4"/>
      <c r="R260" s="4"/>
      <c r="S260" s="4"/>
      <c r="T260" s="4"/>
      <c r="U260" s="4"/>
      <c r="V260" s="4"/>
      <c r="W260" s="4"/>
      <c r="X260" s="4"/>
      <c r="Y260" s="4"/>
      <c r="Z260" s="4"/>
    </row>
    <row r="261" spans="1:26" ht="12.75" customHeight="1" x14ac:dyDescent="0.2">
      <c r="A261" s="4"/>
      <c r="B261" s="190"/>
      <c r="C261" s="4"/>
      <c r="D261" s="4"/>
      <c r="E261" s="4"/>
      <c r="F261" s="4"/>
      <c r="G261" s="4"/>
      <c r="H261" s="3"/>
      <c r="I261" s="4"/>
      <c r="J261" s="4"/>
      <c r="K261" s="4"/>
      <c r="L261" s="4"/>
      <c r="M261" s="4"/>
      <c r="N261" s="4"/>
      <c r="O261" s="4"/>
      <c r="P261" s="4"/>
      <c r="Q261" s="4"/>
      <c r="R261" s="4"/>
      <c r="S261" s="4"/>
      <c r="T261" s="4"/>
      <c r="U261" s="4"/>
      <c r="V261" s="4"/>
      <c r="W261" s="4"/>
      <c r="X261" s="4"/>
      <c r="Y261" s="4"/>
      <c r="Z261" s="4"/>
    </row>
    <row r="262" spans="1:26" ht="12.75" customHeight="1" x14ac:dyDescent="0.2">
      <c r="A262" s="4"/>
      <c r="B262" s="190"/>
      <c r="C262" s="4"/>
      <c r="D262" s="4"/>
      <c r="E262" s="4"/>
      <c r="F262" s="4"/>
      <c r="G262" s="4"/>
      <c r="H262" s="3"/>
      <c r="I262" s="4"/>
      <c r="J262" s="4"/>
      <c r="K262" s="4"/>
      <c r="L262" s="4"/>
      <c r="M262" s="4"/>
      <c r="N262" s="4"/>
      <c r="O262" s="4"/>
      <c r="P262" s="4"/>
      <c r="Q262" s="4"/>
      <c r="R262" s="4"/>
      <c r="S262" s="4"/>
      <c r="T262" s="4"/>
      <c r="U262" s="4"/>
      <c r="V262" s="4"/>
      <c r="W262" s="4"/>
      <c r="X262" s="4"/>
      <c r="Y262" s="4"/>
      <c r="Z262" s="4"/>
    </row>
    <row r="263" spans="1:26" ht="12.75" customHeight="1" x14ac:dyDescent="0.2">
      <c r="A263" s="4"/>
      <c r="B263" s="190"/>
      <c r="C263" s="4"/>
      <c r="D263" s="4"/>
      <c r="E263" s="4"/>
      <c r="F263" s="4"/>
      <c r="G263" s="4"/>
      <c r="H263" s="3"/>
      <c r="I263" s="4"/>
      <c r="J263" s="4"/>
      <c r="K263" s="4"/>
      <c r="L263" s="4"/>
      <c r="M263" s="4"/>
      <c r="N263" s="4"/>
      <c r="O263" s="4"/>
      <c r="P263" s="4"/>
      <c r="Q263" s="4"/>
      <c r="R263" s="4"/>
      <c r="S263" s="4"/>
      <c r="T263" s="4"/>
      <c r="U263" s="4"/>
      <c r="V263" s="4"/>
      <c r="W263" s="4"/>
      <c r="X263" s="4"/>
      <c r="Y263" s="4"/>
      <c r="Z263" s="4"/>
    </row>
    <row r="264" spans="1:26" ht="12.75" customHeight="1" x14ac:dyDescent="0.2">
      <c r="A264" s="4"/>
      <c r="B264" s="190"/>
      <c r="C264" s="4"/>
      <c r="D264" s="4"/>
      <c r="E264" s="4"/>
      <c r="F264" s="4"/>
      <c r="G264" s="4"/>
      <c r="H264" s="3"/>
      <c r="I264" s="4"/>
      <c r="J264" s="4"/>
      <c r="K264" s="4"/>
      <c r="L264" s="4"/>
      <c r="M264" s="4"/>
      <c r="N264" s="4"/>
      <c r="O264" s="4"/>
      <c r="P264" s="4"/>
      <c r="Q264" s="4"/>
      <c r="R264" s="4"/>
      <c r="S264" s="4"/>
      <c r="T264" s="4"/>
      <c r="U264" s="4"/>
      <c r="V264" s="4"/>
      <c r="W264" s="4"/>
      <c r="X264" s="4"/>
      <c r="Y264" s="4"/>
      <c r="Z264" s="4"/>
    </row>
    <row r="265" spans="1:26" ht="12.75" customHeight="1" x14ac:dyDescent="0.2">
      <c r="A265" s="4"/>
      <c r="B265" s="190"/>
      <c r="C265" s="4"/>
      <c r="D265" s="4"/>
      <c r="E265" s="4"/>
      <c r="F265" s="4"/>
      <c r="G265" s="4"/>
      <c r="H265" s="3"/>
      <c r="I265" s="4"/>
      <c r="J265" s="4"/>
      <c r="K265" s="4"/>
      <c r="L265" s="4"/>
      <c r="M265" s="4"/>
      <c r="N265" s="4"/>
      <c r="O265" s="4"/>
      <c r="P265" s="4"/>
      <c r="Q265" s="4"/>
      <c r="R265" s="4"/>
      <c r="S265" s="4"/>
      <c r="T265" s="4"/>
      <c r="U265" s="4"/>
      <c r="V265" s="4"/>
      <c r="W265" s="4"/>
      <c r="X265" s="4"/>
      <c r="Y265" s="4"/>
      <c r="Z265" s="4"/>
    </row>
    <row r="266" spans="1:26" ht="12.75" customHeight="1" x14ac:dyDescent="0.2">
      <c r="A266" s="4"/>
      <c r="B266" s="190"/>
      <c r="C266" s="4"/>
      <c r="D266" s="4"/>
      <c r="E266" s="4"/>
      <c r="F266" s="4"/>
      <c r="G266" s="4"/>
      <c r="H266" s="3"/>
      <c r="I266" s="4"/>
      <c r="J266" s="4"/>
      <c r="K266" s="4"/>
      <c r="L266" s="4"/>
      <c r="M266" s="4"/>
      <c r="N266" s="4"/>
      <c r="O266" s="4"/>
      <c r="P266" s="4"/>
      <c r="Q266" s="4"/>
      <c r="R266" s="4"/>
      <c r="S266" s="4"/>
      <c r="T266" s="4"/>
      <c r="U266" s="4"/>
      <c r="V266" s="4"/>
      <c r="W266" s="4"/>
      <c r="X266" s="4"/>
      <c r="Y266" s="4"/>
      <c r="Z266" s="4"/>
    </row>
    <row r="267" spans="1:26" ht="12.75" customHeight="1" x14ac:dyDescent="0.2">
      <c r="A267" s="4"/>
      <c r="B267" s="190"/>
      <c r="C267" s="4"/>
      <c r="D267" s="4"/>
      <c r="E267" s="4"/>
      <c r="F267" s="4"/>
      <c r="G267" s="4"/>
      <c r="H267" s="3"/>
      <c r="I267" s="4"/>
      <c r="J267" s="4"/>
      <c r="K267" s="4"/>
      <c r="L267" s="4"/>
      <c r="M267" s="4"/>
      <c r="N267" s="4"/>
      <c r="O267" s="4"/>
      <c r="P267" s="4"/>
      <c r="Q267" s="4"/>
      <c r="R267" s="4"/>
      <c r="S267" s="4"/>
      <c r="T267" s="4"/>
      <c r="U267" s="4"/>
      <c r="V267" s="4"/>
      <c r="W267" s="4"/>
      <c r="X267" s="4"/>
      <c r="Y267" s="4"/>
      <c r="Z267" s="4"/>
    </row>
    <row r="268" spans="1:26" ht="12.75" customHeight="1" x14ac:dyDescent="0.2">
      <c r="A268" s="4"/>
      <c r="B268" s="190"/>
      <c r="C268" s="4"/>
      <c r="D268" s="4"/>
      <c r="E268" s="4"/>
      <c r="F268" s="4"/>
      <c r="G268" s="4"/>
      <c r="H268" s="3"/>
      <c r="I268" s="4"/>
      <c r="J268" s="4"/>
      <c r="K268" s="4"/>
      <c r="L268" s="4"/>
      <c r="M268" s="4"/>
      <c r="N268" s="4"/>
      <c r="O268" s="4"/>
      <c r="P268" s="4"/>
      <c r="Q268" s="4"/>
      <c r="R268" s="4"/>
      <c r="S268" s="4"/>
      <c r="T268" s="4"/>
      <c r="U268" s="4"/>
      <c r="V268" s="4"/>
      <c r="W268" s="4"/>
      <c r="X268" s="4"/>
      <c r="Y268" s="4"/>
      <c r="Z268" s="4"/>
    </row>
    <row r="269" spans="1:26" ht="12.75" customHeight="1" x14ac:dyDescent="0.2">
      <c r="A269" s="4"/>
      <c r="B269" s="190"/>
      <c r="C269" s="4"/>
      <c r="D269" s="4"/>
      <c r="E269" s="4"/>
      <c r="F269" s="4"/>
      <c r="G269" s="4"/>
      <c r="H269" s="3"/>
      <c r="I269" s="4"/>
      <c r="J269" s="4"/>
      <c r="K269" s="4"/>
      <c r="L269" s="4"/>
      <c r="M269" s="4"/>
      <c r="N269" s="4"/>
      <c r="O269" s="4"/>
      <c r="P269" s="4"/>
      <c r="Q269" s="4"/>
      <c r="R269" s="4"/>
      <c r="S269" s="4"/>
      <c r="T269" s="4"/>
      <c r="U269" s="4"/>
      <c r="V269" s="4"/>
      <c r="W269" s="4"/>
      <c r="X269" s="4"/>
      <c r="Y269" s="4"/>
      <c r="Z269" s="4"/>
    </row>
    <row r="270" spans="1:26" ht="12.75" customHeight="1" x14ac:dyDescent="0.2">
      <c r="A270" s="4"/>
      <c r="B270" s="190"/>
      <c r="C270" s="4"/>
      <c r="D270" s="4"/>
      <c r="E270" s="4"/>
      <c r="F270" s="4"/>
      <c r="G270" s="4"/>
      <c r="H270" s="3"/>
      <c r="I270" s="4"/>
      <c r="J270" s="4"/>
      <c r="K270" s="4"/>
      <c r="L270" s="4"/>
      <c r="M270" s="4"/>
      <c r="N270" s="4"/>
      <c r="O270" s="4"/>
      <c r="P270" s="4"/>
      <c r="Q270" s="4"/>
      <c r="R270" s="4"/>
      <c r="S270" s="4"/>
      <c r="T270" s="4"/>
      <c r="U270" s="4"/>
      <c r="V270" s="4"/>
      <c r="W270" s="4"/>
      <c r="X270" s="4"/>
      <c r="Y270" s="4"/>
      <c r="Z270" s="4"/>
    </row>
    <row r="271" spans="1:26" ht="12.75" customHeight="1" x14ac:dyDescent="0.2">
      <c r="A271" s="4"/>
      <c r="B271" s="190"/>
      <c r="C271" s="4"/>
      <c r="D271" s="4"/>
      <c r="E271" s="4"/>
      <c r="F271" s="4"/>
      <c r="G271" s="4"/>
      <c r="H271" s="3"/>
      <c r="I271" s="4"/>
      <c r="J271" s="4"/>
      <c r="K271" s="4"/>
      <c r="L271" s="4"/>
      <c r="M271" s="4"/>
      <c r="N271" s="4"/>
      <c r="O271" s="4"/>
      <c r="P271" s="4"/>
      <c r="Q271" s="4"/>
      <c r="R271" s="4"/>
      <c r="S271" s="4"/>
      <c r="T271" s="4"/>
      <c r="U271" s="4"/>
      <c r="V271" s="4"/>
      <c r="W271" s="4"/>
      <c r="X271" s="4"/>
      <c r="Y271" s="4"/>
      <c r="Z271" s="4"/>
    </row>
    <row r="272" spans="1:26" ht="12.75" customHeight="1" x14ac:dyDescent="0.2">
      <c r="A272" s="4"/>
      <c r="B272" s="190"/>
      <c r="C272" s="4"/>
      <c r="D272" s="4"/>
      <c r="E272" s="4"/>
      <c r="F272" s="4"/>
      <c r="G272" s="4"/>
      <c r="H272" s="3"/>
      <c r="I272" s="4"/>
      <c r="J272" s="4"/>
      <c r="K272" s="4"/>
      <c r="L272" s="4"/>
      <c r="M272" s="4"/>
      <c r="N272" s="4"/>
      <c r="O272" s="4"/>
      <c r="P272" s="4"/>
      <c r="Q272" s="4"/>
      <c r="R272" s="4"/>
      <c r="S272" s="4"/>
      <c r="T272" s="4"/>
      <c r="U272" s="4"/>
      <c r="V272" s="4"/>
      <c r="W272" s="4"/>
      <c r="X272" s="4"/>
      <c r="Y272" s="4"/>
      <c r="Z272" s="4"/>
    </row>
    <row r="273" spans="1:26" ht="12.75" customHeight="1" x14ac:dyDescent="0.2">
      <c r="A273" s="4"/>
      <c r="B273" s="190"/>
      <c r="C273" s="4"/>
      <c r="D273" s="4"/>
      <c r="E273" s="4"/>
      <c r="F273" s="4"/>
      <c r="G273" s="4"/>
      <c r="H273" s="3"/>
      <c r="I273" s="4"/>
      <c r="J273" s="4"/>
      <c r="K273" s="4"/>
      <c r="L273" s="4"/>
      <c r="M273" s="4"/>
      <c r="N273" s="4"/>
      <c r="O273" s="4"/>
      <c r="P273" s="4"/>
      <c r="Q273" s="4"/>
      <c r="R273" s="4"/>
      <c r="S273" s="4"/>
      <c r="T273" s="4"/>
      <c r="U273" s="4"/>
      <c r="V273" s="4"/>
      <c r="W273" s="4"/>
      <c r="X273" s="4"/>
      <c r="Y273" s="4"/>
      <c r="Z273" s="4"/>
    </row>
    <row r="274" spans="1:26" ht="12.75" customHeight="1" x14ac:dyDescent="0.2">
      <c r="A274" s="4"/>
      <c r="B274" s="190"/>
      <c r="C274" s="4"/>
      <c r="D274" s="4"/>
      <c r="E274" s="4"/>
      <c r="F274" s="4"/>
      <c r="G274" s="4"/>
      <c r="H274" s="3"/>
      <c r="I274" s="4"/>
      <c r="J274" s="4"/>
      <c r="K274" s="4"/>
      <c r="L274" s="4"/>
      <c r="M274" s="4"/>
      <c r="N274" s="4"/>
      <c r="O274" s="4"/>
      <c r="P274" s="4"/>
      <c r="Q274" s="4"/>
      <c r="R274" s="4"/>
      <c r="S274" s="4"/>
      <c r="T274" s="4"/>
      <c r="U274" s="4"/>
      <c r="V274" s="4"/>
      <c r="W274" s="4"/>
      <c r="X274" s="4"/>
      <c r="Y274" s="4"/>
      <c r="Z274" s="4"/>
    </row>
    <row r="275" spans="1:26" ht="12.75" customHeight="1" x14ac:dyDescent="0.2">
      <c r="A275" s="4"/>
      <c r="B275" s="190"/>
      <c r="C275" s="4"/>
      <c r="D275" s="4"/>
      <c r="E275" s="4"/>
      <c r="F275" s="4"/>
      <c r="G275" s="4"/>
      <c r="H275" s="3"/>
      <c r="I275" s="4"/>
      <c r="J275" s="4"/>
      <c r="K275" s="4"/>
      <c r="L275" s="4"/>
      <c r="M275" s="4"/>
      <c r="N275" s="4"/>
      <c r="O275" s="4"/>
      <c r="P275" s="4"/>
      <c r="Q275" s="4"/>
      <c r="R275" s="4"/>
      <c r="S275" s="4"/>
      <c r="T275" s="4"/>
      <c r="U275" s="4"/>
      <c r="V275" s="4"/>
      <c r="W275" s="4"/>
      <c r="X275" s="4"/>
      <c r="Y275" s="4"/>
      <c r="Z275" s="4"/>
    </row>
    <row r="276" spans="1:26" ht="12.75" customHeight="1" x14ac:dyDescent="0.2">
      <c r="A276" s="4"/>
      <c r="B276" s="190"/>
      <c r="C276" s="4"/>
      <c r="D276" s="4"/>
      <c r="E276" s="4"/>
      <c r="F276" s="4"/>
      <c r="G276" s="4"/>
      <c r="H276" s="3"/>
      <c r="I276" s="4"/>
      <c r="J276" s="4"/>
      <c r="K276" s="4"/>
      <c r="L276" s="4"/>
      <c r="M276" s="4"/>
      <c r="N276" s="4"/>
      <c r="O276" s="4"/>
      <c r="P276" s="4"/>
      <c r="Q276" s="4"/>
      <c r="R276" s="4"/>
      <c r="S276" s="4"/>
      <c r="T276" s="4"/>
      <c r="U276" s="4"/>
      <c r="V276" s="4"/>
      <c r="W276" s="4"/>
      <c r="X276" s="4"/>
      <c r="Y276" s="4"/>
      <c r="Z276" s="4"/>
    </row>
    <row r="277" spans="1:26" ht="12.75" customHeight="1" x14ac:dyDescent="0.2">
      <c r="A277" s="4"/>
      <c r="B277" s="190"/>
      <c r="C277" s="4"/>
      <c r="D277" s="4"/>
      <c r="E277" s="4"/>
      <c r="F277" s="4"/>
      <c r="G277" s="4"/>
      <c r="H277" s="3"/>
      <c r="I277" s="4"/>
      <c r="J277" s="4"/>
      <c r="K277" s="4"/>
      <c r="L277" s="4"/>
      <c r="M277" s="4"/>
      <c r="N277" s="4"/>
      <c r="O277" s="4"/>
      <c r="P277" s="4"/>
      <c r="Q277" s="4"/>
      <c r="R277" s="4"/>
      <c r="S277" s="4"/>
      <c r="T277" s="4"/>
      <c r="U277" s="4"/>
      <c r="V277" s="4"/>
      <c r="W277" s="4"/>
      <c r="X277" s="4"/>
      <c r="Y277" s="4"/>
      <c r="Z277" s="4"/>
    </row>
    <row r="278" spans="1:26" ht="12.75" customHeight="1" x14ac:dyDescent="0.2">
      <c r="A278" s="4"/>
      <c r="B278" s="190"/>
      <c r="C278" s="4"/>
      <c r="D278" s="4"/>
      <c r="E278" s="4"/>
      <c r="F278" s="4"/>
      <c r="G278" s="4"/>
      <c r="H278" s="3"/>
      <c r="I278" s="4"/>
      <c r="J278" s="4"/>
      <c r="K278" s="4"/>
      <c r="L278" s="4"/>
      <c r="M278" s="4"/>
      <c r="N278" s="4"/>
      <c r="O278" s="4"/>
      <c r="P278" s="4"/>
      <c r="Q278" s="4"/>
      <c r="R278" s="4"/>
      <c r="S278" s="4"/>
      <c r="T278" s="4"/>
      <c r="U278" s="4"/>
      <c r="V278" s="4"/>
      <c r="W278" s="4"/>
      <c r="X278" s="4"/>
      <c r="Y278" s="4"/>
      <c r="Z278" s="4"/>
    </row>
    <row r="279" spans="1:26" ht="12.75" customHeight="1" x14ac:dyDescent="0.2">
      <c r="A279" s="4"/>
      <c r="B279" s="190"/>
      <c r="C279" s="4"/>
      <c r="D279" s="4"/>
      <c r="E279" s="4"/>
      <c r="F279" s="4"/>
      <c r="G279" s="4"/>
      <c r="H279" s="3"/>
      <c r="I279" s="4"/>
      <c r="J279" s="4"/>
      <c r="K279" s="4"/>
      <c r="L279" s="4"/>
      <c r="M279" s="4"/>
      <c r="N279" s="4"/>
      <c r="O279" s="4"/>
      <c r="P279" s="4"/>
      <c r="Q279" s="4"/>
      <c r="R279" s="4"/>
      <c r="S279" s="4"/>
      <c r="T279" s="4"/>
      <c r="U279" s="4"/>
      <c r="V279" s="4"/>
      <c r="W279" s="4"/>
      <c r="X279" s="4"/>
      <c r="Y279" s="4"/>
      <c r="Z279" s="4"/>
    </row>
    <row r="280" spans="1:26" ht="12.75" customHeight="1" x14ac:dyDescent="0.2">
      <c r="A280" s="4"/>
      <c r="B280" s="190"/>
      <c r="C280" s="4"/>
      <c r="D280" s="4"/>
      <c r="E280" s="4"/>
      <c r="F280" s="4"/>
      <c r="G280" s="4"/>
      <c r="H280" s="3"/>
      <c r="I280" s="4"/>
      <c r="J280" s="4"/>
      <c r="K280" s="4"/>
      <c r="L280" s="4"/>
      <c r="M280" s="4"/>
      <c r="N280" s="4"/>
      <c r="O280" s="4"/>
      <c r="P280" s="4"/>
      <c r="Q280" s="4"/>
      <c r="R280" s="4"/>
      <c r="S280" s="4"/>
      <c r="T280" s="4"/>
      <c r="U280" s="4"/>
      <c r="V280" s="4"/>
      <c r="W280" s="4"/>
      <c r="X280" s="4"/>
      <c r="Y280" s="4"/>
      <c r="Z280" s="4"/>
    </row>
    <row r="281" spans="1:26" ht="12.75" customHeight="1" x14ac:dyDescent="0.2">
      <c r="A281" s="4"/>
      <c r="B281" s="190"/>
      <c r="C281" s="4"/>
      <c r="D281" s="4"/>
      <c r="E281" s="4"/>
      <c r="F281" s="4"/>
      <c r="G281" s="4"/>
      <c r="H281" s="3"/>
      <c r="I281" s="4"/>
      <c r="J281" s="4"/>
      <c r="K281" s="4"/>
      <c r="L281" s="4"/>
      <c r="M281" s="4"/>
      <c r="N281" s="4"/>
      <c r="O281" s="4"/>
      <c r="P281" s="4"/>
      <c r="Q281" s="4"/>
      <c r="R281" s="4"/>
      <c r="S281" s="4"/>
      <c r="T281" s="4"/>
      <c r="U281" s="4"/>
      <c r="V281" s="4"/>
      <c r="W281" s="4"/>
      <c r="X281" s="4"/>
      <c r="Y281" s="4"/>
      <c r="Z281" s="4"/>
    </row>
    <row r="282" spans="1:26" ht="12.75" customHeight="1" x14ac:dyDescent="0.2">
      <c r="A282" s="4"/>
      <c r="B282" s="190"/>
      <c r="C282" s="4"/>
      <c r="D282" s="4"/>
      <c r="E282" s="4"/>
      <c r="F282" s="4"/>
      <c r="G282" s="4"/>
      <c r="H282" s="3"/>
      <c r="I282" s="4"/>
      <c r="J282" s="4"/>
      <c r="K282" s="4"/>
      <c r="L282" s="4"/>
      <c r="M282" s="4"/>
      <c r="N282" s="4"/>
      <c r="O282" s="4"/>
      <c r="P282" s="4"/>
      <c r="Q282" s="4"/>
      <c r="R282" s="4"/>
      <c r="S282" s="4"/>
      <c r="T282" s="4"/>
      <c r="U282" s="4"/>
      <c r="V282" s="4"/>
      <c r="W282" s="4"/>
      <c r="X282" s="4"/>
      <c r="Y282" s="4"/>
      <c r="Z282" s="4"/>
    </row>
    <row r="283" spans="1:26" ht="12.75" customHeight="1" x14ac:dyDescent="0.2">
      <c r="A283" s="4"/>
      <c r="B283" s="190"/>
      <c r="C283" s="4"/>
      <c r="D283" s="4"/>
      <c r="E283" s="4"/>
      <c r="F283" s="4"/>
      <c r="G283" s="4"/>
      <c r="H283" s="3"/>
      <c r="I283" s="4"/>
      <c r="J283" s="4"/>
      <c r="K283" s="4"/>
      <c r="L283" s="4"/>
      <c r="M283" s="4"/>
      <c r="N283" s="4"/>
      <c r="O283" s="4"/>
      <c r="P283" s="4"/>
      <c r="Q283" s="4"/>
      <c r="R283" s="4"/>
      <c r="S283" s="4"/>
      <c r="T283" s="4"/>
      <c r="U283" s="4"/>
      <c r="V283" s="4"/>
      <c r="W283" s="4"/>
      <c r="X283" s="4"/>
      <c r="Y283" s="4"/>
      <c r="Z283" s="4"/>
    </row>
    <row r="284" spans="1:26" ht="12.75" customHeight="1" x14ac:dyDescent="0.2">
      <c r="A284" s="4"/>
      <c r="B284" s="190"/>
      <c r="C284" s="4"/>
      <c r="D284" s="4"/>
      <c r="E284" s="4"/>
      <c r="F284" s="4"/>
      <c r="G284" s="4"/>
      <c r="H284" s="3"/>
      <c r="I284" s="4"/>
      <c r="J284" s="4"/>
      <c r="K284" s="4"/>
      <c r="L284" s="4"/>
      <c r="M284" s="4"/>
      <c r="N284" s="4"/>
      <c r="O284" s="4"/>
      <c r="P284" s="4"/>
      <c r="Q284" s="4"/>
      <c r="R284" s="4"/>
      <c r="S284" s="4"/>
      <c r="T284" s="4"/>
      <c r="U284" s="4"/>
      <c r="V284" s="4"/>
      <c r="W284" s="4"/>
      <c r="X284" s="4"/>
      <c r="Y284" s="4"/>
      <c r="Z284" s="4"/>
    </row>
    <row r="285" spans="1:26" ht="12.75" customHeight="1" x14ac:dyDescent="0.2">
      <c r="A285" s="4"/>
      <c r="B285" s="190"/>
      <c r="C285" s="4"/>
      <c r="D285" s="4"/>
      <c r="E285" s="4"/>
      <c r="F285" s="4"/>
      <c r="G285" s="4"/>
      <c r="H285" s="3"/>
      <c r="I285" s="4"/>
      <c r="J285" s="4"/>
      <c r="K285" s="4"/>
      <c r="L285" s="4"/>
      <c r="M285" s="4"/>
      <c r="N285" s="4"/>
      <c r="O285" s="4"/>
      <c r="P285" s="4"/>
      <c r="Q285" s="4"/>
      <c r="R285" s="4"/>
      <c r="S285" s="4"/>
      <c r="T285" s="4"/>
      <c r="U285" s="4"/>
      <c r="V285" s="4"/>
      <c r="W285" s="4"/>
      <c r="X285" s="4"/>
      <c r="Y285" s="4"/>
      <c r="Z285" s="4"/>
    </row>
    <row r="286" spans="1:26" ht="12.75" customHeight="1" x14ac:dyDescent="0.2">
      <c r="A286" s="4"/>
      <c r="B286" s="190"/>
      <c r="C286" s="4"/>
      <c r="D286" s="4"/>
      <c r="E286" s="4"/>
      <c r="F286" s="4"/>
      <c r="G286" s="4"/>
      <c r="H286" s="3"/>
      <c r="I286" s="4"/>
      <c r="J286" s="4"/>
      <c r="K286" s="4"/>
      <c r="L286" s="4"/>
      <c r="M286" s="4"/>
      <c r="N286" s="4"/>
      <c r="O286" s="4"/>
      <c r="P286" s="4"/>
      <c r="Q286" s="4"/>
      <c r="R286" s="4"/>
      <c r="S286" s="4"/>
      <c r="T286" s="4"/>
      <c r="U286" s="4"/>
      <c r="V286" s="4"/>
      <c r="W286" s="4"/>
      <c r="X286" s="4"/>
      <c r="Y286" s="4"/>
      <c r="Z286" s="4"/>
    </row>
    <row r="287" spans="1:26" ht="12.75" customHeight="1" x14ac:dyDescent="0.2">
      <c r="A287" s="4"/>
      <c r="B287" s="190"/>
      <c r="C287" s="4"/>
      <c r="D287" s="4"/>
      <c r="E287" s="4"/>
      <c r="F287" s="4"/>
      <c r="G287" s="4"/>
      <c r="H287" s="3"/>
      <c r="I287" s="4"/>
      <c r="J287" s="4"/>
      <c r="K287" s="4"/>
      <c r="L287" s="4"/>
      <c r="M287" s="4"/>
      <c r="N287" s="4"/>
      <c r="O287" s="4"/>
      <c r="P287" s="4"/>
      <c r="Q287" s="4"/>
      <c r="R287" s="4"/>
      <c r="S287" s="4"/>
      <c r="T287" s="4"/>
      <c r="U287" s="4"/>
      <c r="V287" s="4"/>
      <c r="W287" s="4"/>
      <c r="X287" s="4"/>
      <c r="Y287" s="4"/>
      <c r="Z287" s="4"/>
    </row>
    <row r="288" spans="1:26" ht="12.75" customHeight="1" x14ac:dyDescent="0.2">
      <c r="A288" s="4"/>
      <c r="B288" s="190"/>
      <c r="C288" s="4"/>
      <c r="D288" s="4"/>
      <c r="E288" s="4"/>
      <c r="F288" s="4"/>
      <c r="G288" s="4"/>
      <c r="H288" s="3"/>
      <c r="I288" s="4"/>
      <c r="J288" s="4"/>
      <c r="K288" s="4"/>
      <c r="L288" s="4"/>
      <c r="M288" s="4"/>
      <c r="N288" s="4"/>
      <c r="O288" s="4"/>
      <c r="P288" s="4"/>
      <c r="Q288" s="4"/>
      <c r="R288" s="4"/>
      <c r="S288" s="4"/>
      <c r="T288" s="4"/>
      <c r="U288" s="4"/>
      <c r="V288" s="4"/>
      <c r="W288" s="4"/>
      <c r="X288" s="4"/>
      <c r="Y288" s="4"/>
      <c r="Z288" s="4"/>
    </row>
    <row r="289" spans="1:26" ht="12.75" customHeight="1" x14ac:dyDescent="0.2">
      <c r="A289" s="4"/>
      <c r="B289" s="190"/>
      <c r="C289" s="4"/>
      <c r="D289" s="4"/>
      <c r="E289" s="4"/>
      <c r="F289" s="4"/>
      <c r="G289" s="4"/>
      <c r="H289" s="3"/>
      <c r="I289" s="4"/>
      <c r="J289" s="4"/>
      <c r="K289" s="4"/>
      <c r="L289" s="4"/>
      <c r="M289" s="4"/>
      <c r="N289" s="4"/>
      <c r="O289" s="4"/>
      <c r="P289" s="4"/>
      <c r="Q289" s="4"/>
      <c r="R289" s="4"/>
      <c r="S289" s="4"/>
      <c r="T289" s="4"/>
      <c r="U289" s="4"/>
      <c r="V289" s="4"/>
      <c r="W289" s="4"/>
      <c r="X289" s="4"/>
      <c r="Y289" s="4"/>
      <c r="Z289" s="4"/>
    </row>
    <row r="290" spans="1:26" ht="12.75" customHeight="1" x14ac:dyDescent="0.2">
      <c r="A290" s="4"/>
      <c r="B290" s="190"/>
      <c r="C290" s="4"/>
      <c r="D290" s="4"/>
      <c r="E290" s="4"/>
      <c r="F290" s="4"/>
      <c r="G290" s="4"/>
      <c r="H290" s="3"/>
      <c r="I290" s="4"/>
      <c r="J290" s="4"/>
      <c r="K290" s="4"/>
      <c r="L290" s="4"/>
      <c r="M290" s="4"/>
      <c r="N290" s="4"/>
      <c r="O290" s="4"/>
      <c r="P290" s="4"/>
      <c r="Q290" s="4"/>
      <c r="R290" s="4"/>
      <c r="S290" s="4"/>
      <c r="T290" s="4"/>
      <c r="U290" s="4"/>
      <c r="V290" s="4"/>
      <c r="W290" s="4"/>
      <c r="X290" s="4"/>
      <c r="Y290" s="4"/>
      <c r="Z290" s="4"/>
    </row>
    <row r="291" spans="1:26" ht="12.75" customHeight="1" x14ac:dyDescent="0.2">
      <c r="A291" s="4"/>
      <c r="B291" s="190"/>
      <c r="C291" s="4"/>
      <c r="D291" s="4"/>
      <c r="E291" s="4"/>
      <c r="F291" s="4"/>
      <c r="G291" s="4"/>
      <c r="H291" s="3"/>
      <c r="I291" s="4"/>
      <c r="J291" s="4"/>
      <c r="K291" s="4"/>
      <c r="L291" s="4"/>
      <c r="M291" s="4"/>
      <c r="N291" s="4"/>
      <c r="O291" s="4"/>
      <c r="P291" s="4"/>
      <c r="Q291" s="4"/>
      <c r="R291" s="4"/>
      <c r="S291" s="4"/>
      <c r="T291" s="4"/>
      <c r="U291" s="4"/>
      <c r="V291" s="4"/>
      <c r="W291" s="4"/>
      <c r="X291" s="4"/>
      <c r="Y291" s="4"/>
      <c r="Z291" s="4"/>
    </row>
    <row r="292" spans="1:26" ht="12.75" customHeight="1" x14ac:dyDescent="0.2">
      <c r="A292" s="4"/>
      <c r="B292" s="190"/>
      <c r="C292" s="4"/>
      <c r="D292" s="4"/>
      <c r="E292" s="4"/>
      <c r="F292" s="4"/>
      <c r="G292" s="4"/>
      <c r="H292" s="3"/>
      <c r="I292" s="4"/>
      <c r="J292" s="4"/>
      <c r="K292" s="4"/>
      <c r="L292" s="4"/>
      <c r="M292" s="4"/>
      <c r="N292" s="4"/>
      <c r="O292" s="4"/>
      <c r="P292" s="4"/>
      <c r="Q292" s="4"/>
      <c r="R292" s="4"/>
      <c r="S292" s="4"/>
      <c r="T292" s="4"/>
      <c r="U292" s="4"/>
      <c r="V292" s="4"/>
      <c r="W292" s="4"/>
      <c r="X292" s="4"/>
      <c r="Y292" s="4"/>
      <c r="Z292" s="4"/>
    </row>
    <row r="293" spans="1:26" ht="12.75" customHeight="1" x14ac:dyDescent="0.2">
      <c r="A293" s="4"/>
      <c r="B293" s="190"/>
      <c r="C293" s="4"/>
      <c r="D293" s="4"/>
      <c r="E293" s="4"/>
      <c r="F293" s="4"/>
      <c r="G293" s="4"/>
      <c r="H293" s="3"/>
      <c r="I293" s="4"/>
      <c r="J293" s="4"/>
      <c r="K293" s="4"/>
      <c r="L293" s="4"/>
      <c r="M293" s="4"/>
      <c r="N293" s="4"/>
      <c r="O293" s="4"/>
      <c r="P293" s="4"/>
      <c r="Q293" s="4"/>
      <c r="R293" s="4"/>
      <c r="S293" s="4"/>
      <c r="T293" s="4"/>
      <c r="U293" s="4"/>
      <c r="V293" s="4"/>
      <c r="W293" s="4"/>
      <c r="X293" s="4"/>
      <c r="Y293" s="4"/>
      <c r="Z293" s="4"/>
    </row>
    <row r="294" spans="1:26" ht="12.75" customHeight="1" x14ac:dyDescent="0.2">
      <c r="A294" s="4"/>
      <c r="B294" s="190"/>
      <c r="C294" s="4"/>
      <c r="D294" s="4"/>
      <c r="E294" s="4"/>
      <c r="F294" s="4"/>
      <c r="G294" s="4"/>
      <c r="H294" s="3"/>
      <c r="I294" s="4"/>
      <c r="J294" s="4"/>
      <c r="K294" s="4"/>
      <c r="L294" s="4"/>
      <c r="M294" s="4"/>
      <c r="N294" s="4"/>
      <c r="O294" s="4"/>
      <c r="P294" s="4"/>
      <c r="Q294" s="4"/>
      <c r="R294" s="4"/>
      <c r="S294" s="4"/>
      <c r="T294" s="4"/>
      <c r="U294" s="4"/>
      <c r="V294" s="4"/>
      <c r="W294" s="4"/>
      <c r="X294" s="4"/>
      <c r="Y294" s="4"/>
      <c r="Z294" s="4"/>
    </row>
    <row r="295" spans="1:26" ht="12.75" customHeight="1" x14ac:dyDescent="0.2">
      <c r="A295" s="4"/>
      <c r="B295" s="190"/>
      <c r="C295" s="4"/>
      <c r="D295" s="4"/>
      <c r="E295" s="4"/>
      <c r="F295" s="4"/>
      <c r="G295" s="4"/>
      <c r="H295" s="3"/>
      <c r="I295" s="4"/>
      <c r="J295" s="4"/>
      <c r="K295" s="4"/>
      <c r="L295" s="4"/>
      <c r="M295" s="4"/>
      <c r="N295" s="4"/>
      <c r="O295" s="4"/>
      <c r="P295" s="4"/>
      <c r="Q295" s="4"/>
      <c r="R295" s="4"/>
      <c r="S295" s="4"/>
      <c r="T295" s="4"/>
      <c r="U295" s="4"/>
      <c r="V295" s="4"/>
      <c r="W295" s="4"/>
      <c r="X295" s="4"/>
      <c r="Y295" s="4"/>
      <c r="Z295" s="4"/>
    </row>
    <row r="296" spans="1:26" ht="12.75" customHeight="1" x14ac:dyDescent="0.2">
      <c r="A296" s="4"/>
      <c r="B296" s="190"/>
      <c r="C296" s="4"/>
      <c r="D296" s="4"/>
      <c r="E296" s="4"/>
      <c r="F296" s="4"/>
      <c r="G296" s="4"/>
      <c r="H296" s="3"/>
      <c r="I296" s="4"/>
      <c r="J296" s="4"/>
      <c r="K296" s="4"/>
      <c r="L296" s="4"/>
      <c r="M296" s="4"/>
      <c r="N296" s="4"/>
      <c r="O296" s="4"/>
      <c r="P296" s="4"/>
      <c r="Q296" s="4"/>
      <c r="R296" s="4"/>
      <c r="S296" s="4"/>
      <c r="T296" s="4"/>
      <c r="U296" s="4"/>
      <c r="V296" s="4"/>
      <c r="W296" s="4"/>
      <c r="X296" s="4"/>
      <c r="Y296" s="4"/>
      <c r="Z296" s="4"/>
    </row>
    <row r="297" spans="1:26" ht="12.75" customHeight="1" x14ac:dyDescent="0.2">
      <c r="A297" s="4"/>
      <c r="B297" s="190"/>
      <c r="C297" s="4"/>
      <c r="D297" s="4"/>
      <c r="E297" s="4"/>
      <c r="F297" s="4"/>
      <c r="G297" s="4"/>
      <c r="H297" s="3"/>
      <c r="I297" s="4"/>
      <c r="J297" s="4"/>
      <c r="K297" s="4"/>
      <c r="L297" s="4"/>
      <c r="M297" s="4"/>
      <c r="N297" s="4"/>
      <c r="O297" s="4"/>
      <c r="P297" s="4"/>
      <c r="Q297" s="4"/>
      <c r="R297" s="4"/>
      <c r="S297" s="4"/>
      <c r="T297" s="4"/>
      <c r="U297" s="4"/>
      <c r="V297" s="4"/>
      <c r="W297" s="4"/>
      <c r="X297" s="4"/>
      <c r="Y297" s="4"/>
      <c r="Z297" s="4"/>
    </row>
    <row r="298" spans="1:26" ht="12.75" customHeight="1" x14ac:dyDescent="0.2">
      <c r="A298" s="4"/>
      <c r="B298" s="190"/>
      <c r="C298" s="4"/>
      <c r="D298" s="4"/>
      <c r="E298" s="4"/>
      <c r="F298" s="4"/>
      <c r="G298" s="4"/>
      <c r="H298" s="3"/>
      <c r="I298" s="4"/>
      <c r="J298" s="4"/>
      <c r="K298" s="4"/>
      <c r="L298" s="4"/>
      <c r="M298" s="4"/>
      <c r="N298" s="4"/>
      <c r="O298" s="4"/>
      <c r="P298" s="4"/>
      <c r="Q298" s="4"/>
      <c r="R298" s="4"/>
      <c r="S298" s="4"/>
      <c r="T298" s="4"/>
      <c r="U298" s="4"/>
      <c r="V298" s="4"/>
      <c r="W298" s="4"/>
      <c r="X298" s="4"/>
      <c r="Y298" s="4"/>
      <c r="Z298" s="4"/>
    </row>
    <row r="299" spans="1:26" ht="12.75" customHeight="1" x14ac:dyDescent="0.2">
      <c r="A299" s="4"/>
      <c r="B299" s="190"/>
      <c r="C299" s="4"/>
      <c r="D299" s="4"/>
      <c r="E299" s="4"/>
      <c r="F299" s="4"/>
      <c r="G299" s="4"/>
      <c r="H299" s="3"/>
      <c r="I299" s="4"/>
      <c r="J299" s="4"/>
      <c r="K299" s="4"/>
      <c r="L299" s="4"/>
      <c r="M299" s="4"/>
      <c r="N299" s="4"/>
      <c r="O299" s="4"/>
      <c r="P299" s="4"/>
      <c r="Q299" s="4"/>
      <c r="R299" s="4"/>
      <c r="S299" s="4"/>
      <c r="T299" s="4"/>
      <c r="U299" s="4"/>
      <c r="V299" s="4"/>
      <c r="W299" s="4"/>
      <c r="X299" s="4"/>
      <c r="Y299" s="4"/>
      <c r="Z299" s="4"/>
    </row>
    <row r="300" spans="1:26" ht="12.75" customHeight="1" x14ac:dyDescent="0.2">
      <c r="A300" s="4"/>
      <c r="B300" s="190"/>
      <c r="C300" s="4"/>
      <c r="D300" s="4"/>
      <c r="E300" s="4"/>
      <c r="F300" s="4"/>
      <c r="G300" s="4"/>
      <c r="H300" s="3"/>
      <c r="I300" s="4"/>
      <c r="J300" s="4"/>
      <c r="K300" s="4"/>
      <c r="L300" s="4"/>
      <c r="M300" s="4"/>
      <c r="N300" s="4"/>
      <c r="O300" s="4"/>
      <c r="P300" s="4"/>
      <c r="Q300" s="4"/>
      <c r="R300" s="4"/>
      <c r="S300" s="4"/>
      <c r="T300" s="4"/>
      <c r="U300" s="4"/>
      <c r="V300" s="4"/>
      <c r="W300" s="4"/>
      <c r="X300" s="4"/>
      <c r="Y300" s="4"/>
      <c r="Z300" s="4"/>
    </row>
    <row r="301" spans="1:26" ht="12.75" customHeight="1" x14ac:dyDescent="0.2">
      <c r="A301" s="4"/>
      <c r="B301" s="190"/>
      <c r="C301" s="4"/>
      <c r="D301" s="4"/>
      <c r="E301" s="4"/>
      <c r="F301" s="4"/>
      <c r="G301" s="4"/>
      <c r="H301" s="3"/>
      <c r="I301" s="4"/>
      <c r="J301" s="4"/>
      <c r="K301" s="4"/>
      <c r="L301" s="4"/>
      <c r="M301" s="4"/>
      <c r="N301" s="4"/>
      <c r="O301" s="4"/>
      <c r="P301" s="4"/>
      <c r="Q301" s="4"/>
      <c r="R301" s="4"/>
      <c r="S301" s="4"/>
      <c r="T301" s="4"/>
      <c r="U301" s="4"/>
      <c r="V301" s="4"/>
      <c r="W301" s="4"/>
      <c r="X301" s="4"/>
      <c r="Y301" s="4"/>
      <c r="Z301" s="4"/>
    </row>
    <row r="302" spans="1:26" ht="12.75" customHeight="1" x14ac:dyDescent="0.2">
      <c r="A302" s="4"/>
      <c r="B302" s="190"/>
      <c r="C302" s="4"/>
      <c r="D302" s="4"/>
      <c r="E302" s="4"/>
      <c r="F302" s="4"/>
      <c r="G302" s="4"/>
      <c r="H302" s="3"/>
      <c r="I302" s="4"/>
      <c r="J302" s="4"/>
      <c r="K302" s="4"/>
      <c r="L302" s="4"/>
      <c r="M302" s="4"/>
      <c r="N302" s="4"/>
      <c r="O302" s="4"/>
      <c r="P302" s="4"/>
      <c r="Q302" s="4"/>
      <c r="R302" s="4"/>
      <c r="S302" s="4"/>
      <c r="T302" s="4"/>
      <c r="U302" s="4"/>
      <c r="V302" s="4"/>
      <c r="W302" s="4"/>
      <c r="X302" s="4"/>
      <c r="Y302" s="4"/>
      <c r="Z302" s="4"/>
    </row>
    <row r="303" spans="1:26" ht="12.75" customHeight="1" x14ac:dyDescent="0.2">
      <c r="A303" s="4"/>
      <c r="B303" s="190"/>
      <c r="C303" s="4"/>
      <c r="D303" s="4"/>
      <c r="E303" s="4"/>
      <c r="F303" s="4"/>
      <c r="G303" s="4"/>
      <c r="H303" s="3"/>
      <c r="I303" s="4"/>
      <c r="J303" s="4"/>
      <c r="K303" s="4"/>
      <c r="L303" s="4"/>
      <c r="M303" s="4"/>
      <c r="N303" s="4"/>
      <c r="O303" s="4"/>
      <c r="P303" s="4"/>
      <c r="Q303" s="4"/>
      <c r="R303" s="4"/>
      <c r="S303" s="4"/>
      <c r="T303" s="4"/>
      <c r="U303" s="4"/>
      <c r="V303" s="4"/>
      <c r="W303" s="4"/>
      <c r="X303" s="4"/>
      <c r="Y303" s="4"/>
      <c r="Z303" s="4"/>
    </row>
    <row r="304" spans="1:26" ht="12.75" customHeight="1" x14ac:dyDescent="0.2">
      <c r="A304" s="4"/>
      <c r="B304" s="190"/>
      <c r="C304" s="4"/>
      <c r="D304" s="4"/>
      <c r="E304" s="4"/>
      <c r="F304" s="4"/>
      <c r="G304" s="4"/>
      <c r="H304" s="3"/>
      <c r="I304" s="4"/>
      <c r="J304" s="4"/>
      <c r="K304" s="4"/>
      <c r="L304" s="4"/>
      <c r="M304" s="4"/>
      <c r="N304" s="4"/>
      <c r="O304" s="4"/>
      <c r="P304" s="4"/>
      <c r="Q304" s="4"/>
      <c r="R304" s="4"/>
      <c r="S304" s="4"/>
      <c r="T304" s="4"/>
      <c r="U304" s="4"/>
      <c r="V304" s="4"/>
      <c r="W304" s="4"/>
      <c r="X304" s="4"/>
      <c r="Y304" s="4"/>
      <c r="Z304" s="4"/>
    </row>
    <row r="305" spans="1:26" ht="12.75" customHeight="1" x14ac:dyDescent="0.2">
      <c r="A305" s="4"/>
      <c r="B305" s="190"/>
      <c r="C305" s="4"/>
      <c r="D305" s="4"/>
      <c r="E305" s="4"/>
      <c r="F305" s="4"/>
      <c r="G305" s="4"/>
      <c r="H305" s="3"/>
      <c r="I305" s="4"/>
      <c r="J305" s="4"/>
      <c r="K305" s="4"/>
      <c r="L305" s="4"/>
      <c r="M305" s="4"/>
      <c r="N305" s="4"/>
      <c r="O305" s="4"/>
      <c r="P305" s="4"/>
      <c r="Q305" s="4"/>
      <c r="R305" s="4"/>
      <c r="S305" s="4"/>
      <c r="T305" s="4"/>
      <c r="U305" s="4"/>
      <c r="V305" s="4"/>
      <c r="W305" s="4"/>
      <c r="X305" s="4"/>
      <c r="Y305" s="4"/>
      <c r="Z305" s="4"/>
    </row>
    <row r="306" spans="1:26" ht="12.75" customHeight="1" x14ac:dyDescent="0.2">
      <c r="A306" s="4"/>
      <c r="B306" s="190"/>
      <c r="C306" s="4"/>
      <c r="D306" s="4"/>
      <c r="E306" s="4"/>
      <c r="F306" s="4"/>
      <c r="G306" s="4"/>
      <c r="H306" s="3"/>
      <c r="I306" s="4"/>
      <c r="J306" s="4"/>
      <c r="K306" s="4"/>
      <c r="L306" s="4"/>
      <c r="M306" s="4"/>
      <c r="N306" s="4"/>
      <c r="O306" s="4"/>
      <c r="P306" s="4"/>
      <c r="Q306" s="4"/>
      <c r="R306" s="4"/>
      <c r="S306" s="4"/>
      <c r="T306" s="4"/>
      <c r="U306" s="4"/>
      <c r="V306" s="4"/>
      <c r="W306" s="4"/>
      <c r="X306" s="4"/>
      <c r="Y306" s="4"/>
      <c r="Z306" s="4"/>
    </row>
    <row r="307" spans="1:26" ht="12.75" customHeight="1" x14ac:dyDescent="0.2">
      <c r="A307" s="4"/>
      <c r="B307" s="190"/>
      <c r="C307" s="4"/>
      <c r="D307" s="4"/>
      <c r="E307" s="4"/>
      <c r="F307" s="4"/>
      <c r="G307" s="4"/>
      <c r="H307" s="3"/>
      <c r="I307" s="4"/>
      <c r="J307" s="4"/>
      <c r="K307" s="4"/>
      <c r="L307" s="4"/>
      <c r="M307" s="4"/>
      <c r="N307" s="4"/>
      <c r="O307" s="4"/>
      <c r="P307" s="4"/>
      <c r="Q307" s="4"/>
      <c r="R307" s="4"/>
      <c r="S307" s="4"/>
      <c r="T307" s="4"/>
      <c r="U307" s="4"/>
      <c r="V307" s="4"/>
      <c r="W307" s="4"/>
      <c r="X307" s="4"/>
      <c r="Y307" s="4"/>
      <c r="Z307" s="4"/>
    </row>
    <row r="308" spans="1:26" ht="12.75" customHeight="1" x14ac:dyDescent="0.2">
      <c r="A308" s="4"/>
      <c r="B308" s="190"/>
      <c r="C308" s="4"/>
      <c r="D308" s="4"/>
      <c r="E308" s="4"/>
      <c r="F308" s="4"/>
      <c r="G308" s="4"/>
      <c r="H308" s="3"/>
      <c r="I308" s="4"/>
      <c r="J308" s="4"/>
      <c r="K308" s="4"/>
      <c r="L308" s="4"/>
      <c r="M308" s="4"/>
      <c r="N308" s="4"/>
      <c r="O308" s="4"/>
      <c r="P308" s="4"/>
      <c r="Q308" s="4"/>
      <c r="R308" s="4"/>
      <c r="S308" s="4"/>
      <c r="T308" s="4"/>
      <c r="U308" s="4"/>
      <c r="V308" s="4"/>
      <c r="W308" s="4"/>
      <c r="X308" s="4"/>
      <c r="Y308" s="4"/>
      <c r="Z308" s="4"/>
    </row>
    <row r="309" spans="1:26" ht="12.75" customHeight="1" x14ac:dyDescent="0.2">
      <c r="A309" s="4"/>
      <c r="B309" s="190"/>
      <c r="C309" s="4"/>
      <c r="D309" s="4"/>
      <c r="E309" s="4"/>
      <c r="F309" s="4"/>
      <c r="G309" s="4"/>
      <c r="H309" s="3"/>
      <c r="I309" s="4"/>
      <c r="J309" s="4"/>
      <c r="K309" s="4"/>
      <c r="L309" s="4"/>
      <c r="M309" s="4"/>
      <c r="N309" s="4"/>
      <c r="O309" s="4"/>
      <c r="P309" s="4"/>
      <c r="Q309" s="4"/>
      <c r="R309" s="4"/>
      <c r="S309" s="4"/>
      <c r="T309" s="4"/>
      <c r="U309" s="4"/>
      <c r="V309" s="4"/>
      <c r="W309" s="4"/>
      <c r="X309" s="4"/>
      <c r="Y309" s="4"/>
      <c r="Z309" s="4"/>
    </row>
    <row r="310" spans="1:26" ht="12.75" customHeight="1" x14ac:dyDescent="0.2">
      <c r="A310" s="4"/>
      <c r="B310" s="190"/>
      <c r="C310" s="4"/>
      <c r="D310" s="4"/>
      <c r="E310" s="4"/>
      <c r="F310" s="4"/>
      <c r="G310" s="4"/>
      <c r="H310" s="3"/>
      <c r="I310" s="4"/>
      <c r="J310" s="4"/>
      <c r="K310" s="4"/>
      <c r="L310" s="4"/>
      <c r="M310" s="4"/>
      <c r="N310" s="4"/>
      <c r="O310" s="4"/>
      <c r="P310" s="4"/>
      <c r="Q310" s="4"/>
      <c r="R310" s="4"/>
      <c r="S310" s="4"/>
      <c r="T310" s="4"/>
      <c r="U310" s="4"/>
      <c r="V310" s="4"/>
      <c r="W310" s="4"/>
      <c r="X310" s="4"/>
      <c r="Y310" s="4"/>
      <c r="Z310" s="4"/>
    </row>
    <row r="311" spans="1:26" ht="12.75" customHeight="1" x14ac:dyDescent="0.2">
      <c r="A311" s="4"/>
      <c r="B311" s="190"/>
      <c r="C311" s="4"/>
      <c r="D311" s="4"/>
      <c r="E311" s="4"/>
      <c r="F311" s="4"/>
      <c r="G311" s="4"/>
      <c r="H311" s="3"/>
      <c r="I311" s="4"/>
      <c r="J311" s="4"/>
      <c r="K311" s="4"/>
      <c r="L311" s="4"/>
      <c r="M311" s="4"/>
      <c r="N311" s="4"/>
      <c r="O311" s="4"/>
      <c r="P311" s="4"/>
      <c r="Q311" s="4"/>
      <c r="R311" s="4"/>
      <c r="S311" s="4"/>
      <c r="T311" s="4"/>
      <c r="U311" s="4"/>
      <c r="V311" s="4"/>
      <c r="W311" s="4"/>
      <c r="X311" s="4"/>
      <c r="Y311" s="4"/>
      <c r="Z311" s="4"/>
    </row>
    <row r="312" spans="1:26" ht="12.75" customHeight="1" x14ac:dyDescent="0.2">
      <c r="A312" s="4"/>
      <c r="B312" s="190"/>
      <c r="C312" s="4"/>
      <c r="D312" s="4"/>
      <c r="E312" s="4"/>
      <c r="F312" s="4"/>
      <c r="G312" s="4"/>
      <c r="H312" s="3"/>
      <c r="I312" s="4"/>
      <c r="J312" s="4"/>
      <c r="K312" s="4"/>
      <c r="L312" s="4"/>
      <c r="M312" s="4"/>
      <c r="N312" s="4"/>
      <c r="O312" s="4"/>
      <c r="P312" s="4"/>
      <c r="Q312" s="4"/>
      <c r="R312" s="4"/>
      <c r="S312" s="4"/>
      <c r="T312" s="4"/>
      <c r="U312" s="4"/>
      <c r="V312" s="4"/>
      <c r="W312" s="4"/>
      <c r="X312" s="4"/>
      <c r="Y312" s="4"/>
      <c r="Z312" s="4"/>
    </row>
    <row r="313" spans="1:26" ht="12.75" customHeight="1" x14ac:dyDescent="0.2">
      <c r="A313" s="4"/>
      <c r="B313" s="190"/>
      <c r="C313" s="4"/>
      <c r="D313" s="4"/>
      <c r="E313" s="4"/>
      <c r="F313" s="4"/>
      <c r="G313" s="4"/>
      <c r="H313" s="3"/>
      <c r="I313" s="4"/>
      <c r="J313" s="4"/>
      <c r="K313" s="4"/>
      <c r="L313" s="4"/>
      <c r="M313" s="4"/>
      <c r="N313" s="4"/>
      <c r="O313" s="4"/>
      <c r="P313" s="4"/>
      <c r="Q313" s="4"/>
      <c r="R313" s="4"/>
      <c r="S313" s="4"/>
      <c r="T313" s="4"/>
      <c r="U313" s="4"/>
      <c r="V313" s="4"/>
      <c r="W313" s="4"/>
      <c r="X313" s="4"/>
      <c r="Y313" s="4"/>
      <c r="Z313" s="4"/>
    </row>
    <row r="314" spans="1:26" ht="12.75" customHeight="1" x14ac:dyDescent="0.2">
      <c r="A314" s="4"/>
      <c r="B314" s="190"/>
      <c r="C314" s="4"/>
      <c r="D314" s="4"/>
      <c r="E314" s="4"/>
      <c r="F314" s="4"/>
      <c r="G314" s="4"/>
      <c r="H314" s="3"/>
      <c r="I314" s="4"/>
      <c r="J314" s="4"/>
      <c r="K314" s="4"/>
      <c r="L314" s="4"/>
      <c r="M314" s="4"/>
      <c r="N314" s="4"/>
      <c r="O314" s="4"/>
      <c r="P314" s="4"/>
      <c r="Q314" s="4"/>
      <c r="R314" s="4"/>
      <c r="S314" s="4"/>
      <c r="T314" s="4"/>
      <c r="U314" s="4"/>
      <c r="V314" s="4"/>
      <c r="W314" s="4"/>
      <c r="X314" s="4"/>
      <c r="Y314" s="4"/>
      <c r="Z314" s="4"/>
    </row>
    <row r="315" spans="1:26" ht="12.75" customHeight="1" x14ac:dyDescent="0.2">
      <c r="A315" s="4"/>
      <c r="B315" s="190"/>
      <c r="C315" s="4"/>
      <c r="D315" s="4"/>
      <c r="E315" s="4"/>
      <c r="F315" s="4"/>
      <c r="G315" s="4"/>
      <c r="H315" s="3"/>
      <c r="I315" s="4"/>
      <c r="J315" s="4"/>
      <c r="K315" s="4"/>
      <c r="L315" s="4"/>
      <c r="M315" s="4"/>
      <c r="N315" s="4"/>
      <c r="O315" s="4"/>
      <c r="P315" s="4"/>
      <c r="Q315" s="4"/>
      <c r="R315" s="4"/>
      <c r="S315" s="4"/>
      <c r="T315" s="4"/>
      <c r="U315" s="4"/>
      <c r="V315" s="4"/>
      <c r="W315" s="4"/>
      <c r="X315" s="4"/>
      <c r="Y315" s="4"/>
      <c r="Z315" s="4"/>
    </row>
    <row r="316" spans="1:26" ht="12.75" customHeight="1" x14ac:dyDescent="0.2">
      <c r="A316" s="4"/>
      <c r="B316" s="190"/>
      <c r="C316" s="4"/>
      <c r="D316" s="4"/>
      <c r="E316" s="4"/>
      <c r="F316" s="4"/>
      <c r="G316" s="4"/>
      <c r="H316" s="3"/>
      <c r="I316" s="4"/>
      <c r="J316" s="4"/>
      <c r="K316" s="4"/>
      <c r="L316" s="4"/>
      <c r="M316" s="4"/>
      <c r="N316" s="4"/>
      <c r="O316" s="4"/>
      <c r="P316" s="4"/>
      <c r="Q316" s="4"/>
      <c r="R316" s="4"/>
      <c r="S316" s="4"/>
      <c r="T316" s="4"/>
      <c r="U316" s="4"/>
      <c r="V316" s="4"/>
      <c r="W316" s="4"/>
      <c r="X316" s="4"/>
      <c r="Y316" s="4"/>
      <c r="Z316" s="4"/>
    </row>
    <row r="317" spans="1:26" ht="12.75" customHeight="1" x14ac:dyDescent="0.2">
      <c r="A317" s="4"/>
      <c r="B317" s="190"/>
      <c r="C317" s="4"/>
      <c r="D317" s="4"/>
      <c r="E317" s="4"/>
      <c r="F317" s="4"/>
      <c r="G317" s="4"/>
      <c r="H317" s="3"/>
      <c r="I317" s="4"/>
      <c r="J317" s="4"/>
      <c r="K317" s="4"/>
      <c r="L317" s="4"/>
      <c r="M317" s="4"/>
      <c r="N317" s="4"/>
      <c r="O317" s="4"/>
      <c r="P317" s="4"/>
      <c r="Q317" s="4"/>
      <c r="R317" s="4"/>
      <c r="S317" s="4"/>
      <c r="T317" s="4"/>
      <c r="U317" s="4"/>
      <c r="V317" s="4"/>
      <c r="W317" s="4"/>
      <c r="X317" s="4"/>
      <c r="Y317" s="4"/>
      <c r="Z317" s="4"/>
    </row>
    <row r="318" spans="1:26" ht="12.75" customHeight="1" x14ac:dyDescent="0.2">
      <c r="A318" s="4"/>
      <c r="B318" s="190"/>
      <c r="C318" s="4"/>
      <c r="D318" s="4"/>
      <c r="E318" s="4"/>
      <c r="F318" s="4"/>
      <c r="G318" s="4"/>
      <c r="H318" s="3"/>
      <c r="I318" s="4"/>
      <c r="J318" s="4"/>
      <c r="K318" s="4"/>
      <c r="L318" s="4"/>
      <c r="M318" s="4"/>
      <c r="N318" s="4"/>
      <c r="O318" s="4"/>
      <c r="P318" s="4"/>
      <c r="Q318" s="4"/>
      <c r="R318" s="4"/>
      <c r="S318" s="4"/>
      <c r="T318" s="4"/>
      <c r="U318" s="4"/>
      <c r="V318" s="4"/>
      <c r="W318" s="4"/>
      <c r="X318" s="4"/>
      <c r="Y318" s="4"/>
      <c r="Z318" s="4"/>
    </row>
    <row r="319" spans="1:26" ht="12.75" customHeight="1" x14ac:dyDescent="0.2">
      <c r="A319" s="4"/>
      <c r="B319" s="190"/>
      <c r="C319" s="4"/>
      <c r="D319" s="4"/>
      <c r="E319" s="4"/>
      <c r="F319" s="4"/>
      <c r="G319" s="4"/>
      <c r="H319" s="3"/>
      <c r="I319" s="4"/>
      <c r="J319" s="4"/>
      <c r="K319" s="4"/>
      <c r="L319" s="4"/>
      <c r="M319" s="4"/>
      <c r="N319" s="4"/>
      <c r="O319" s="4"/>
      <c r="P319" s="4"/>
      <c r="Q319" s="4"/>
      <c r="R319" s="4"/>
      <c r="S319" s="4"/>
      <c r="T319" s="4"/>
      <c r="U319" s="4"/>
      <c r="V319" s="4"/>
      <c r="W319" s="4"/>
      <c r="X319" s="4"/>
      <c r="Y319" s="4"/>
      <c r="Z319" s="4"/>
    </row>
    <row r="320" spans="1:26" ht="12.75" customHeight="1" x14ac:dyDescent="0.2">
      <c r="A320" s="4"/>
      <c r="B320" s="190"/>
      <c r="C320" s="4"/>
      <c r="D320" s="4"/>
      <c r="E320" s="4"/>
      <c r="F320" s="4"/>
      <c r="G320" s="4"/>
      <c r="H320" s="3"/>
      <c r="I320" s="4"/>
      <c r="J320" s="4"/>
      <c r="K320" s="4"/>
      <c r="L320" s="4"/>
      <c r="M320" s="4"/>
      <c r="N320" s="4"/>
      <c r="O320" s="4"/>
      <c r="P320" s="4"/>
      <c r="Q320" s="4"/>
      <c r="R320" s="4"/>
      <c r="S320" s="4"/>
      <c r="T320" s="4"/>
      <c r="U320" s="4"/>
      <c r="V320" s="4"/>
      <c r="W320" s="4"/>
      <c r="X320" s="4"/>
      <c r="Y320" s="4"/>
      <c r="Z320" s="4"/>
    </row>
    <row r="321" spans="1:26" ht="12.75" customHeight="1" x14ac:dyDescent="0.2">
      <c r="A321" s="4"/>
      <c r="B321" s="190"/>
      <c r="C321" s="4"/>
      <c r="D321" s="4"/>
      <c r="E321" s="4"/>
      <c r="F321" s="4"/>
      <c r="G321" s="4"/>
      <c r="H321" s="3"/>
      <c r="I321" s="4"/>
      <c r="J321" s="4"/>
      <c r="K321" s="4"/>
      <c r="L321" s="4"/>
      <c r="M321" s="4"/>
      <c r="N321" s="4"/>
      <c r="O321" s="4"/>
      <c r="P321" s="4"/>
      <c r="Q321" s="4"/>
      <c r="R321" s="4"/>
      <c r="S321" s="4"/>
      <c r="T321" s="4"/>
      <c r="U321" s="4"/>
      <c r="V321" s="4"/>
      <c r="W321" s="4"/>
      <c r="X321" s="4"/>
      <c r="Y321" s="4"/>
      <c r="Z321" s="4"/>
    </row>
    <row r="322" spans="1:26" ht="12.75" customHeight="1" x14ac:dyDescent="0.2">
      <c r="A322" s="4"/>
      <c r="B322" s="190"/>
      <c r="C322" s="4"/>
      <c r="D322" s="4"/>
      <c r="E322" s="4"/>
      <c r="F322" s="4"/>
      <c r="G322" s="4"/>
      <c r="H322" s="3"/>
      <c r="I322" s="4"/>
      <c r="J322" s="4"/>
      <c r="K322" s="4"/>
      <c r="L322" s="4"/>
      <c r="M322" s="4"/>
      <c r="N322" s="4"/>
      <c r="O322" s="4"/>
      <c r="P322" s="4"/>
      <c r="Q322" s="4"/>
      <c r="R322" s="4"/>
      <c r="S322" s="4"/>
      <c r="T322" s="4"/>
      <c r="U322" s="4"/>
      <c r="V322" s="4"/>
      <c r="W322" s="4"/>
      <c r="X322" s="4"/>
      <c r="Y322" s="4"/>
      <c r="Z322" s="4"/>
    </row>
    <row r="323" spans="1:26" ht="12.75" customHeight="1" x14ac:dyDescent="0.2">
      <c r="A323" s="4"/>
      <c r="B323" s="190"/>
      <c r="C323" s="4"/>
      <c r="D323" s="4"/>
      <c r="E323" s="4"/>
      <c r="F323" s="4"/>
      <c r="G323" s="4"/>
      <c r="H323" s="3"/>
      <c r="I323" s="4"/>
      <c r="J323" s="4"/>
      <c r="K323" s="4"/>
      <c r="L323" s="4"/>
      <c r="M323" s="4"/>
      <c r="N323" s="4"/>
      <c r="O323" s="4"/>
      <c r="P323" s="4"/>
      <c r="Q323" s="4"/>
      <c r="R323" s="4"/>
      <c r="S323" s="4"/>
      <c r="T323" s="4"/>
      <c r="U323" s="4"/>
      <c r="V323" s="4"/>
      <c r="W323" s="4"/>
      <c r="X323" s="4"/>
      <c r="Y323" s="4"/>
      <c r="Z323" s="4"/>
    </row>
    <row r="324" spans="1:26" ht="12.75" customHeight="1" x14ac:dyDescent="0.2">
      <c r="A324" s="4"/>
      <c r="B324" s="190"/>
      <c r="C324" s="4"/>
      <c r="D324" s="4"/>
      <c r="E324" s="4"/>
      <c r="F324" s="4"/>
      <c r="G324" s="4"/>
      <c r="H324" s="3"/>
      <c r="I324" s="4"/>
      <c r="J324" s="4"/>
      <c r="K324" s="4"/>
      <c r="L324" s="4"/>
      <c r="M324" s="4"/>
      <c r="N324" s="4"/>
      <c r="O324" s="4"/>
      <c r="P324" s="4"/>
      <c r="Q324" s="4"/>
      <c r="R324" s="4"/>
      <c r="S324" s="4"/>
      <c r="T324" s="4"/>
      <c r="U324" s="4"/>
      <c r="V324" s="4"/>
      <c r="W324" s="4"/>
      <c r="X324" s="4"/>
      <c r="Y324" s="4"/>
      <c r="Z324" s="4"/>
    </row>
    <row r="325" spans="1:26" ht="12.75" customHeight="1" x14ac:dyDescent="0.2">
      <c r="A325" s="4"/>
      <c r="B325" s="190"/>
      <c r="C325" s="4"/>
      <c r="D325" s="4"/>
      <c r="E325" s="4"/>
      <c r="F325" s="4"/>
      <c r="G325" s="4"/>
      <c r="H325" s="3"/>
      <c r="I325" s="4"/>
      <c r="J325" s="4"/>
      <c r="K325" s="4"/>
      <c r="L325" s="4"/>
      <c r="M325" s="4"/>
      <c r="N325" s="4"/>
      <c r="O325" s="4"/>
      <c r="P325" s="4"/>
      <c r="Q325" s="4"/>
      <c r="R325" s="4"/>
      <c r="S325" s="4"/>
      <c r="T325" s="4"/>
      <c r="U325" s="4"/>
      <c r="V325" s="4"/>
      <c r="W325" s="4"/>
      <c r="X325" s="4"/>
      <c r="Y325" s="4"/>
      <c r="Z325" s="4"/>
    </row>
    <row r="326" spans="1:26" ht="12.75" customHeight="1" x14ac:dyDescent="0.2">
      <c r="A326" s="4"/>
      <c r="B326" s="190"/>
      <c r="C326" s="4"/>
      <c r="D326" s="4"/>
      <c r="E326" s="4"/>
      <c r="F326" s="4"/>
      <c r="G326" s="4"/>
      <c r="H326" s="3"/>
      <c r="I326" s="4"/>
      <c r="J326" s="4"/>
      <c r="K326" s="4"/>
      <c r="L326" s="4"/>
      <c r="M326" s="4"/>
      <c r="N326" s="4"/>
      <c r="O326" s="4"/>
      <c r="P326" s="4"/>
      <c r="Q326" s="4"/>
      <c r="R326" s="4"/>
      <c r="S326" s="4"/>
      <c r="T326" s="4"/>
      <c r="U326" s="4"/>
      <c r="V326" s="4"/>
      <c r="W326" s="4"/>
      <c r="X326" s="4"/>
      <c r="Y326" s="4"/>
      <c r="Z326" s="4"/>
    </row>
    <row r="327" spans="1:26" ht="12.75" customHeight="1" x14ac:dyDescent="0.2">
      <c r="A327" s="4"/>
      <c r="B327" s="190"/>
      <c r="C327" s="4"/>
      <c r="D327" s="4"/>
      <c r="E327" s="4"/>
      <c r="F327" s="4"/>
      <c r="G327" s="4"/>
      <c r="H327" s="3"/>
      <c r="I327" s="4"/>
      <c r="J327" s="4"/>
      <c r="K327" s="4"/>
      <c r="L327" s="4"/>
      <c r="M327" s="4"/>
      <c r="N327" s="4"/>
      <c r="O327" s="4"/>
      <c r="P327" s="4"/>
      <c r="Q327" s="4"/>
      <c r="R327" s="4"/>
      <c r="S327" s="4"/>
      <c r="T327" s="4"/>
      <c r="U327" s="4"/>
      <c r="V327" s="4"/>
      <c r="W327" s="4"/>
      <c r="X327" s="4"/>
      <c r="Y327" s="4"/>
      <c r="Z327" s="4"/>
    </row>
    <row r="328" spans="1:26" ht="12.75" customHeight="1" x14ac:dyDescent="0.2">
      <c r="A328" s="4"/>
      <c r="B328" s="190"/>
      <c r="C328" s="4"/>
      <c r="D328" s="4"/>
      <c r="E328" s="4"/>
      <c r="F328" s="4"/>
      <c r="G328" s="4"/>
      <c r="H328" s="3"/>
      <c r="I328" s="4"/>
      <c r="J328" s="4"/>
      <c r="K328" s="4"/>
      <c r="L328" s="4"/>
      <c r="M328" s="4"/>
      <c r="N328" s="4"/>
      <c r="O328" s="4"/>
      <c r="P328" s="4"/>
      <c r="Q328" s="4"/>
      <c r="R328" s="4"/>
      <c r="S328" s="4"/>
      <c r="T328" s="4"/>
      <c r="U328" s="4"/>
      <c r="V328" s="4"/>
      <c r="W328" s="4"/>
      <c r="X328" s="4"/>
      <c r="Y328" s="4"/>
      <c r="Z328" s="4"/>
    </row>
    <row r="329" spans="1:26" ht="12.75" customHeight="1" x14ac:dyDescent="0.2">
      <c r="A329" s="4"/>
      <c r="B329" s="190"/>
      <c r="C329" s="4"/>
      <c r="D329" s="4"/>
      <c r="E329" s="4"/>
      <c r="F329" s="4"/>
      <c r="G329" s="4"/>
      <c r="H329" s="3"/>
      <c r="I329" s="4"/>
      <c r="J329" s="4"/>
      <c r="K329" s="4"/>
      <c r="L329" s="4"/>
      <c r="M329" s="4"/>
      <c r="N329" s="4"/>
      <c r="O329" s="4"/>
      <c r="P329" s="4"/>
      <c r="Q329" s="4"/>
      <c r="R329" s="4"/>
      <c r="S329" s="4"/>
      <c r="T329" s="4"/>
      <c r="U329" s="4"/>
      <c r="V329" s="4"/>
      <c r="W329" s="4"/>
      <c r="X329" s="4"/>
      <c r="Y329" s="4"/>
      <c r="Z329" s="4"/>
    </row>
    <row r="330" spans="1:26" ht="12.75" customHeight="1" x14ac:dyDescent="0.2">
      <c r="A330" s="4"/>
      <c r="B330" s="190"/>
      <c r="C330" s="4"/>
      <c r="D330" s="4"/>
      <c r="E330" s="4"/>
      <c r="F330" s="4"/>
      <c r="G330" s="4"/>
      <c r="H330" s="3"/>
      <c r="I330" s="4"/>
      <c r="J330" s="4"/>
      <c r="K330" s="4"/>
      <c r="L330" s="4"/>
      <c r="M330" s="4"/>
      <c r="N330" s="4"/>
      <c r="O330" s="4"/>
      <c r="P330" s="4"/>
      <c r="Q330" s="4"/>
      <c r="R330" s="4"/>
      <c r="S330" s="4"/>
      <c r="T330" s="4"/>
      <c r="U330" s="4"/>
      <c r="V330" s="4"/>
      <c r="W330" s="4"/>
      <c r="X330" s="4"/>
      <c r="Y330" s="4"/>
      <c r="Z330" s="4"/>
    </row>
    <row r="331" spans="1:26" ht="12.75" customHeight="1" x14ac:dyDescent="0.2">
      <c r="A331" s="4"/>
      <c r="B331" s="190"/>
      <c r="C331" s="4"/>
      <c r="D331" s="4"/>
      <c r="E331" s="4"/>
      <c r="F331" s="4"/>
      <c r="G331" s="4"/>
      <c r="H331" s="3"/>
      <c r="I331" s="4"/>
      <c r="J331" s="4"/>
      <c r="K331" s="4"/>
      <c r="L331" s="4"/>
      <c r="M331" s="4"/>
      <c r="N331" s="4"/>
      <c r="O331" s="4"/>
      <c r="P331" s="4"/>
      <c r="Q331" s="4"/>
      <c r="R331" s="4"/>
      <c r="S331" s="4"/>
      <c r="T331" s="4"/>
      <c r="U331" s="4"/>
      <c r="V331" s="4"/>
      <c r="W331" s="4"/>
      <c r="X331" s="4"/>
      <c r="Y331" s="4"/>
      <c r="Z331" s="4"/>
    </row>
    <row r="332" spans="1:26" ht="12.75" customHeight="1" x14ac:dyDescent="0.2">
      <c r="A332" s="4"/>
      <c r="B332" s="190"/>
      <c r="C332" s="4"/>
      <c r="D332" s="4"/>
      <c r="E332" s="4"/>
      <c r="F332" s="4"/>
      <c r="G332" s="4"/>
      <c r="H332" s="3"/>
      <c r="I332" s="4"/>
      <c r="J332" s="4"/>
      <c r="K332" s="4"/>
      <c r="L332" s="4"/>
      <c r="M332" s="4"/>
      <c r="N332" s="4"/>
      <c r="O332" s="4"/>
      <c r="P332" s="4"/>
      <c r="Q332" s="4"/>
      <c r="R332" s="4"/>
      <c r="S332" s="4"/>
      <c r="T332" s="4"/>
      <c r="U332" s="4"/>
      <c r="V332" s="4"/>
      <c r="W332" s="4"/>
      <c r="X332" s="4"/>
      <c r="Y332" s="4"/>
      <c r="Z332" s="4"/>
    </row>
    <row r="333" spans="1:26" ht="12.75" customHeight="1" x14ac:dyDescent="0.2">
      <c r="A333" s="4"/>
      <c r="B333" s="190"/>
      <c r="C333" s="4"/>
      <c r="D333" s="4"/>
      <c r="E333" s="4"/>
      <c r="F333" s="4"/>
      <c r="G333" s="4"/>
      <c r="H333" s="3"/>
      <c r="I333" s="4"/>
      <c r="J333" s="4"/>
      <c r="K333" s="4"/>
      <c r="L333" s="4"/>
      <c r="M333" s="4"/>
      <c r="N333" s="4"/>
      <c r="O333" s="4"/>
      <c r="P333" s="4"/>
      <c r="Q333" s="4"/>
      <c r="R333" s="4"/>
      <c r="S333" s="4"/>
      <c r="T333" s="4"/>
      <c r="U333" s="4"/>
      <c r="V333" s="4"/>
      <c r="W333" s="4"/>
      <c r="X333" s="4"/>
      <c r="Y333" s="4"/>
      <c r="Z333" s="4"/>
    </row>
    <row r="334" spans="1:26" ht="12.75" customHeight="1" x14ac:dyDescent="0.2">
      <c r="A334" s="4"/>
      <c r="B334" s="190"/>
      <c r="C334" s="4"/>
      <c r="D334" s="4"/>
      <c r="E334" s="4"/>
      <c r="F334" s="4"/>
      <c r="G334" s="4"/>
      <c r="H334" s="3"/>
      <c r="I334" s="4"/>
      <c r="J334" s="4"/>
      <c r="K334" s="4"/>
      <c r="L334" s="4"/>
      <c r="M334" s="4"/>
      <c r="N334" s="4"/>
      <c r="O334" s="4"/>
      <c r="P334" s="4"/>
      <c r="Q334" s="4"/>
      <c r="R334" s="4"/>
      <c r="S334" s="4"/>
      <c r="T334" s="4"/>
      <c r="U334" s="4"/>
      <c r="V334" s="4"/>
      <c r="W334" s="4"/>
      <c r="X334" s="4"/>
      <c r="Y334" s="4"/>
      <c r="Z334" s="4"/>
    </row>
    <row r="335" spans="1:26" ht="12.75" customHeight="1" x14ac:dyDescent="0.2">
      <c r="A335" s="4"/>
      <c r="B335" s="190"/>
      <c r="C335" s="4"/>
      <c r="D335" s="4"/>
      <c r="E335" s="4"/>
      <c r="F335" s="4"/>
      <c r="G335" s="4"/>
      <c r="H335" s="3"/>
      <c r="I335" s="4"/>
      <c r="J335" s="4"/>
      <c r="K335" s="4"/>
      <c r="L335" s="4"/>
      <c r="M335" s="4"/>
      <c r="N335" s="4"/>
      <c r="O335" s="4"/>
      <c r="P335" s="4"/>
      <c r="Q335" s="4"/>
      <c r="R335" s="4"/>
      <c r="S335" s="4"/>
      <c r="T335" s="4"/>
      <c r="U335" s="4"/>
      <c r="V335" s="4"/>
      <c r="W335" s="4"/>
      <c r="X335" s="4"/>
      <c r="Y335" s="4"/>
      <c r="Z335" s="4"/>
    </row>
    <row r="336" spans="1:26" ht="12.75" customHeight="1" x14ac:dyDescent="0.2">
      <c r="A336" s="4"/>
      <c r="B336" s="190"/>
      <c r="C336" s="4"/>
      <c r="D336" s="4"/>
      <c r="E336" s="4"/>
      <c r="F336" s="4"/>
      <c r="G336" s="4"/>
      <c r="H336" s="3"/>
      <c r="I336" s="4"/>
      <c r="J336" s="4"/>
      <c r="K336" s="4"/>
      <c r="L336" s="4"/>
      <c r="M336" s="4"/>
      <c r="N336" s="4"/>
      <c r="O336" s="4"/>
      <c r="P336" s="4"/>
      <c r="Q336" s="4"/>
      <c r="R336" s="4"/>
      <c r="S336" s="4"/>
      <c r="T336" s="4"/>
      <c r="U336" s="4"/>
      <c r="V336" s="4"/>
      <c r="W336" s="4"/>
      <c r="X336" s="4"/>
      <c r="Y336" s="4"/>
      <c r="Z336" s="4"/>
    </row>
    <row r="337" spans="1:26" ht="12.75" customHeight="1" x14ac:dyDescent="0.2">
      <c r="A337" s="4"/>
      <c r="B337" s="190"/>
      <c r="C337" s="4"/>
      <c r="D337" s="4"/>
      <c r="E337" s="4"/>
      <c r="F337" s="4"/>
      <c r="G337" s="4"/>
      <c r="H337" s="3"/>
      <c r="I337" s="4"/>
      <c r="J337" s="4"/>
      <c r="K337" s="4"/>
      <c r="L337" s="4"/>
      <c r="M337" s="4"/>
      <c r="N337" s="4"/>
      <c r="O337" s="4"/>
      <c r="P337" s="4"/>
      <c r="Q337" s="4"/>
      <c r="R337" s="4"/>
      <c r="S337" s="4"/>
      <c r="T337" s="4"/>
      <c r="U337" s="4"/>
      <c r="V337" s="4"/>
      <c r="W337" s="4"/>
      <c r="X337" s="4"/>
      <c r="Y337" s="4"/>
      <c r="Z337" s="4"/>
    </row>
    <row r="338" spans="1:26" ht="12.75" customHeight="1" x14ac:dyDescent="0.2">
      <c r="A338" s="4"/>
      <c r="B338" s="190"/>
      <c r="C338" s="4"/>
      <c r="D338" s="4"/>
      <c r="E338" s="4"/>
      <c r="F338" s="4"/>
      <c r="G338" s="4"/>
      <c r="H338" s="3"/>
      <c r="I338" s="4"/>
      <c r="J338" s="4"/>
      <c r="K338" s="4"/>
      <c r="L338" s="4"/>
      <c r="M338" s="4"/>
      <c r="N338" s="4"/>
      <c r="O338" s="4"/>
      <c r="P338" s="4"/>
      <c r="Q338" s="4"/>
      <c r="R338" s="4"/>
      <c r="S338" s="4"/>
      <c r="T338" s="4"/>
      <c r="U338" s="4"/>
      <c r="V338" s="4"/>
      <c r="W338" s="4"/>
      <c r="X338" s="4"/>
      <c r="Y338" s="4"/>
      <c r="Z338" s="4"/>
    </row>
    <row r="339" spans="1:26" ht="12.75" customHeight="1" x14ac:dyDescent="0.2">
      <c r="A339" s="4"/>
      <c r="B339" s="190"/>
      <c r="C339" s="4"/>
      <c r="D339" s="4"/>
      <c r="E339" s="4"/>
      <c r="F339" s="4"/>
      <c r="G339" s="4"/>
      <c r="H339" s="3"/>
      <c r="I339" s="4"/>
      <c r="J339" s="4"/>
      <c r="K339" s="4"/>
      <c r="L339" s="4"/>
      <c r="M339" s="4"/>
      <c r="N339" s="4"/>
      <c r="O339" s="4"/>
      <c r="P339" s="4"/>
      <c r="Q339" s="4"/>
      <c r="R339" s="4"/>
      <c r="S339" s="4"/>
      <c r="T339" s="4"/>
      <c r="U339" s="4"/>
      <c r="V339" s="4"/>
      <c r="W339" s="4"/>
      <c r="X339" s="4"/>
      <c r="Y339" s="4"/>
      <c r="Z339" s="4"/>
    </row>
    <row r="340" spans="1:26" ht="12.75" customHeight="1" x14ac:dyDescent="0.2">
      <c r="A340" s="4"/>
      <c r="B340" s="190"/>
      <c r="C340" s="4"/>
      <c r="D340" s="4"/>
      <c r="E340" s="4"/>
      <c r="F340" s="4"/>
      <c r="G340" s="4"/>
      <c r="H340" s="3"/>
      <c r="I340" s="4"/>
      <c r="J340" s="4"/>
      <c r="K340" s="4"/>
      <c r="L340" s="4"/>
      <c r="M340" s="4"/>
      <c r="N340" s="4"/>
      <c r="O340" s="4"/>
      <c r="P340" s="4"/>
      <c r="Q340" s="4"/>
      <c r="R340" s="4"/>
      <c r="S340" s="4"/>
      <c r="T340" s="4"/>
      <c r="U340" s="4"/>
      <c r="V340" s="4"/>
      <c r="W340" s="4"/>
      <c r="X340" s="4"/>
      <c r="Y340" s="4"/>
      <c r="Z340" s="4"/>
    </row>
    <row r="341" spans="1:26" ht="12.75" customHeight="1" x14ac:dyDescent="0.2">
      <c r="A341" s="4"/>
      <c r="B341" s="190"/>
      <c r="C341" s="4"/>
      <c r="D341" s="4"/>
      <c r="E341" s="4"/>
      <c r="F341" s="4"/>
      <c r="G341" s="4"/>
      <c r="H341" s="3"/>
      <c r="I341" s="4"/>
      <c r="J341" s="4"/>
      <c r="K341" s="4"/>
      <c r="L341" s="4"/>
      <c r="M341" s="4"/>
      <c r="N341" s="4"/>
      <c r="O341" s="4"/>
      <c r="P341" s="4"/>
      <c r="Q341" s="4"/>
      <c r="R341" s="4"/>
      <c r="S341" s="4"/>
      <c r="T341" s="4"/>
      <c r="U341" s="4"/>
      <c r="V341" s="4"/>
      <c r="W341" s="4"/>
      <c r="X341" s="4"/>
      <c r="Y341" s="4"/>
      <c r="Z341" s="4"/>
    </row>
    <row r="342" spans="1:26" ht="12.75" customHeight="1" x14ac:dyDescent="0.2">
      <c r="A342" s="4"/>
      <c r="B342" s="190"/>
      <c r="C342" s="4"/>
      <c r="D342" s="4"/>
      <c r="E342" s="4"/>
      <c r="F342" s="4"/>
      <c r="G342" s="4"/>
      <c r="H342" s="3"/>
      <c r="I342" s="4"/>
      <c r="J342" s="4"/>
      <c r="K342" s="4"/>
      <c r="L342" s="4"/>
      <c r="M342" s="4"/>
      <c r="N342" s="4"/>
      <c r="O342" s="4"/>
      <c r="P342" s="4"/>
      <c r="Q342" s="4"/>
      <c r="R342" s="4"/>
      <c r="S342" s="4"/>
      <c r="T342" s="4"/>
      <c r="U342" s="4"/>
      <c r="V342" s="4"/>
      <c r="W342" s="4"/>
      <c r="X342" s="4"/>
      <c r="Y342" s="4"/>
      <c r="Z342" s="4"/>
    </row>
    <row r="343" spans="1:26" ht="12.75" customHeight="1" x14ac:dyDescent="0.2">
      <c r="A343" s="4"/>
      <c r="B343" s="190"/>
      <c r="C343" s="4"/>
      <c r="D343" s="4"/>
      <c r="E343" s="4"/>
      <c r="F343" s="4"/>
      <c r="G343" s="4"/>
      <c r="H343" s="3"/>
      <c r="I343" s="4"/>
      <c r="J343" s="4"/>
      <c r="K343" s="4"/>
      <c r="L343" s="4"/>
      <c r="M343" s="4"/>
      <c r="N343" s="4"/>
      <c r="O343" s="4"/>
      <c r="P343" s="4"/>
      <c r="Q343" s="4"/>
      <c r="R343" s="4"/>
      <c r="S343" s="4"/>
      <c r="T343" s="4"/>
      <c r="U343" s="4"/>
      <c r="V343" s="4"/>
      <c r="W343" s="4"/>
      <c r="X343" s="4"/>
      <c r="Y343" s="4"/>
      <c r="Z343" s="4"/>
    </row>
    <row r="344" spans="1:26" ht="12.75" customHeight="1" x14ac:dyDescent="0.2">
      <c r="A344" s="4"/>
      <c r="B344" s="190"/>
      <c r="C344" s="4"/>
      <c r="D344" s="4"/>
      <c r="E344" s="4"/>
      <c r="F344" s="4"/>
      <c r="G344" s="4"/>
      <c r="H344" s="3"/>
      <c r="I344" s="4"/>
      <c r="J344" s="4"/>
      <c r="K344" s="4"/>
      <c r="L344" s="4"/>
      <c r="M344" s="4"/>
      <c r="N344" s="4"/>
      <c r="O344" s="4"/>
      <c r="P344" s="4"/>
      <c r="Q344" s="4"/>
      <c r="R344" s="4"/>
      <c r="S344" s="4"/>
      <c r="T344" s="4"/>
      <c r="U344" s="4"/>
      <c r="V344" s="4"/>
      <c r="W344" s="4"/>
      <c r="X344" s="4"/>
      <c r="Y344" s="4"/>
      <c r="Z344" s="4"/>
    </row>
    <row r="345" spans="1:26" ht="12.75" customHeight="1" x14ac:dyDescent="0.2">
      <c r="A345" s="4"/>
      <c r="B345" s="190"/>
      <c r="C345" s="4"/>
      <c r="D345" s="4"/>
      <c r="E345" s="4"/>
      <c r="F345" s="4"/>
      <c r="G345" s="4"/>
      <c r="H345" s="3"/>
      <c r="I345" s="4"/>
      <c r="J345" s="4"/>
      <c r="K345" s="4"/>
      <c r="L345" s="4"/>
      <c r="M345" s="4"/>
      <c r="N345" s="4"/>
      <c r="O345" s="4"/>
      <c r="P345" s="4"/>
      <c r="Q345" s="4"/>
      <c r="R345" s="4"/>
      <c r="S345" s="4"/>
      <c r="T345" s="4"/>
      <c r="U345" s="4"/>
      <c r="V345" s="4"/>
      <c r="W345" s="4"/>
      <c r="X345" s="4"/>
      <c r="Y345" s="4"/>
      <c r="Z345" s="4"/>
    </row>
    <row r="346" spans="1:26" ht="12.75" customHeight="1" x14ac:dyDescent="0.2">
      <c r="A346" s="4"/>
      <c r="B346" s="190"/>
      <c r="C346" s="4"/>
      <c r="D346" s="4"/>
      <c r="E346" s="4"/>
      <c r="F346" s="4"/>
      <c r="G346" s="4"/>
      <c r="H346" s="3"/>
      <c r="I346" s="4"/>
      <c r="J346" s="4"/>
      <c r="K346" s="4"/>
      <c r="L346" s="4"/>
      <c r="M346" s="4"/>
      <c r="N346" s="4"/>
      <c r="O346" s="4"/>
      <c r="P346" s="4"/>
      <c r="Q346" s="4"/>
      <c r="R346" s="4"/>
      <c r="S346" s="4"/>
      <c r="T346" s="4"/>
      <c r="U346" s="4"/>
      <c r="V346" s="4"/>
      <c r="W346" s="4"/>
      <c r="X346" s="4"/>
      <c r="Y346" s="4"/>
      <c r="Z346" s="4"/>
    </row>
    <row r="347" spans="1:26" ht="12.75" customHeight="1" x14ac:dyDescent="0.2">
      <c r="A347" s="4"/>
      <c r="B347" s="190"/>
      <c r="C347" s="4"/>
      <c r="D347" s="4"/>
      <c r="E347" s="4"/>
      <c r="F347" s="4"/>
      <c r="G347" s="4"/>
      <c r="H347" s="3"/>
      <c r="I347" s="4"/>
      <c r="J347" s="4"/>
      <c r="K347" s="4"/>
      <c r="L347" s="4"/>
      <c r="M347" s="4"/>
      <c r="N347" s="4"/>
      <c r="O347" s="4"/>
      <c r="P347" s="4"/>
      <c r="Q347" s="4"/>
      <c r="R347" s="4"/>
      <c r="S347" s="4"/>
      <c r="T347" s="4"/>
      <c r="U347" s="4"/>
      <c r="V347" s="4"/>
      <c r="W347" s="4"/>
      <c r="X347" s="4"/>
      <c r="Y347" s="4"/>
      <c r="Z347" s="4"/>
    </row>
    <row r="348" spans="1:26" ht="12.75" customHeight="1" x14ac:dyDescent="0.2">
      <c r="A348" s="4"/>
      <c r="B348" s="190"/>
      <c r="C348" s="4"/>
      <c r="D348" s="4"/>
      <c r="E348" s="4"/>
      <c r="F348" s="4"/>
      <c r="G348" s="4"/>
      <c r="H348" s="3"/>
      <c r="I348" s="4"/>
      <c r="J348" s="4"/>
      <c r="K348" s="4"/>
      <c r="L348" s="4"/>
      <c r="M348" s="4"/>
      <c r="N348" s="4"/>
      <c r="O348" s="4"/>
      <c r="P348" s="4"/>
      <c r="Q348" s="4"/>
      <c r="R348" s="4"/>
      <c r="S348" s="4"/>
      <c r="T348" s="4"/>
      <c r="U348" s="4"/>
      <c r="V348" s="4"/>
      <c r="W348" s="4"/>
      <c r="X348" s="4"/>
      <c r="Y348" s="4"/>
      <c r="Z348" s="4"/>
    </row>
    <row r="349" spans="1:26" ht="12.75" customHeight="1" x14ac:dyDescent="0.2">
      <c r="A349" s="4"/>
      <c r="B349" s="190"/>
      <c r="C349" s="4"/>
      <c r="D349" s="4"/>
      <c r="E349" s="4"/>
      <c r="F349" s="4"/>
      <c r="G349" s="4"/>
      <c r="H349" s="3"/>
      <c r="I349" s="4"/>
      <c r="J349" s="4"/>
      <c r="K349" s="4"/>
      <c r="L349" s="4"/>
      <c r="M349" s="4"/>
      <c r="N349" s="4"/>
      <c r="O349" s="4"/>
      <c r="P349" s="4"/>
      <c r="Q349" s="4"/>
      <c r="R349" s="4"/>
      <c r="S349" s="4"/>
      <c r="T349" s="4"/>
      <c r="U349" s="4"/>
      <c r="V349" s="4"/>
      <c r="W349" s="4"/>
      <c r="X349" s="4"/>
      <c r="Y349" s="4"/>
      <c r="Z349" s="4"/>
    </row>
    <row r="350" spans="1:26" ht="12.75" customHeight="1" x14ac:dyDescent="0.2">
      <c r="A350" s="4"/>
      <c r="B350" s="190"/>
      <c r="C350" s="4"/>
      <c r="D350" s="4"/>
      <c r="E350" s="4"/>
      <c r="F350" s="4"/>
      <c r="G350" s="4"/>
      <c r="H350" s="3"/>
      <c r="I350" s="4"/>
      <c r="J350" s="4"/>
      <c r="K350" s="4"/>
      <c r="L350" s="4"/>
      <c r="M350" s="4"/>
      <c r="N350" s="4"/>
      <c r="O350" s="4"/>
      <c r="P350" s="4"/>
      <c r="Q350" s="4"/>
      <c r="R350" s="4"/>
      <c r="S350" s="4"/>
      <c r="T350" s="4"/>
      <c r="U350" s="4"/>
      <c r="V350" s="4"/>
      <c r="W350" s="4"/>
      <c r="X350" s="4"/>
      <c r="Y350" s="4"/>
      <c r="Z350" s="4"/>
    </row>
    <row r="351" spans="1:26" ht="12.75" customHeight="1" x14ac:dyDescent="0.2">
      <c r="A351" s="4"/>
      <c r="B351" s="190"/>
      <c r="C351" s="4"/>
      <c r="D351" s="4"/>
      <c r="E351" s="4"/>
      <c r="F351" s="4"/>
      <c r="G351" s="4"/>
      <c r="H351" s="3"/>
      <c r="I351" s="4"/>
      <c r="J351" s="4"/>
      <c r="K351" s="4"/>
      <c r="L351" s="4"/>
      <c r="M351" s="4"/>
      <c r="N351" s="4"/>
      <c r="O351" s="4"/>
      <c r="P351" s="4"/>
      <c r="Q351" s="4"/>
      <c r="R351" s="4"/>
      <c r="S351" s="4"/>
      <c r="T351" s="4"/>
      <c r="U351" s="4"/>
      <c r="V351" s="4"/>
      <c r="W351" s="4"/>
      <c r="X351" s="4"/>
      <c r="Y351" s="4"/>
      <c r="Z351" s="4"/>
    </row>
    <row r="352" spans="1:26" ht="12.75" customHeight="1" x14ac:dyDescent="0.2">
      <c r="A352" s="4"/>
      <c r="B352" s="190"/>
      <c r="C352" s="4"/>
      <c r="D352" s="4"/>
      <c r="E352" s="4"/>
      <c r="F352" s="4"/>
      <c r="G352" s="4"/>
      <c r="H352" s="3"/>
      <c r="I352" s="4"/>
      <c r="J352" s="4"/>
      <c r="K352" s="4"/>
      <c r="L352" s="4"/>
      <c r="M352" s="4"/>
      <c r="N352" s="4"/>
      <c r="O352" s="4"/>
      <c r="P352" s="4"/>
      <c r="Q352" s="4"/>
      <c r="R352" s="4"/>
      <c r="S352" s="4"/>
      <c r="T352" s="4"/>
      <c r="U352" s="4"/>
      <c r="V352" s="4"/>
      <c r="W352" s="4"/>
      <c r="X352" s="4"/>
      <c r="Y352" s="4"/>
      <c r="Z352" s="4"/>
    </row>
    <row r="353" spans="1:26" ht="12.75" customHeight="1" x14ac:dyDescent="0.2">
      <c r="A353" s="4"/>
      <c r="B353" s="190"/>
      <c r="C353" s="4"/>
      <c r="D353" s="4"/>
      <c r="E353" s="4"/>
      <c r="F353" s="4"/>
      <c r="G353" s="4"/>
      <c r="H353" s="3"/>
      <c r="I353" s="4"/>
      <c r="J353" s="4"/>
      <c r="K353" s="4"/>
      <c r="L353" s="4"/>
      <c r="M353" s="4"/>
      <c r="N353" s="4"/>
      <c r="O353" s="4"/>
      <c r="P353" s="4"/>
      <c r="Q353" s="4"/>
      <c r="R353" s="4"/>
      <c r="S353" s="4"/>
      <c r="T353" s="4"/>
      <c r="U353" s="4"/>
      <c r="V353" s="4"/>
      <c r="W353" s="4"/>
      <c r="X353" s="4"/>
      <c r="Y353" s="4"/>
      <c r="Z353" s="4"/>
    </row>
    <row r="354" spans="1:26" ht="12.75" customHeight="1" x14ac:dyDescent="0.2">
      <c r="A354" s="4"/>
      <c r="B354" s="190"/>
      <c r="C354" s="4"/>
      <c r="D354" s="4"/>
      <c r="E354" s="4"/>
      <c r="F354" s="4"/>
      <c r="G354" s="4"/>
      <c r="H354" s="3"/>
      <c r="I354" s="4"/>
      <c r="J354" s="4"/>
      <c r="K354" s="4"/>
      <c r="L354" s="4"/>
      <c r="M354" s="4"/>
      <c r="N354" s="4"/>
      <c r="O354" s="4"/>
      <c r="P354" s="4"/>
      <c r="Q354" s="4"/>
      <c r="R354" s="4"/>
      <c r="S354" s="4"/>
      <c r="T354" s="4"/>
      <c r="U354" s="4"/>
      <c r="V354" s="4"/>
      <c r="W354" s="4"/>
      <c r="X354" s="4"/>
      <c r="Y354" s="4"/>
      <c r="Z354" s="4"/>
    </row>
    <row r="355" spans="1:26" ht="12.75" customHeight="1" x14ac:dyDescent="0.2">
      <c r="A355" s="4"/>
      <c r="B355" s="190"/>
      <c r="C355" s="4"/>
      <c r="D355" s="4"/>
      <c r="E355" s="4"/>
      <c r="F355" s="4"/>
      <c r="G355" s="4"/>
      <c r="H355" s="3"/>
      <c r="I355" s="4"/>
      <c r="J355" s="4"/>
      <c r="K355" s="4"/>
      <c r="L355" s="4"/>
      <c r="M355" s="4"/>
      <c r="N355" s="4"/>
      <c r="O355" s="4"/>
      <c r="P355" s="4"/>
      <c r="Q355" s="4"/>
      <c r="R355" s="4"/>
      <c r="S355" s="4"/>
      <c r="T355" s="4"/>
      <c r="U355" s="4"/>
      <c r="V355" s="4"/>
      <c r="W355" s="4"/>
      <c r="X355" s="4"/>
      <c r="Y355" s="4"/>
      <c r="Z355" s="4"/>
    </row>
    <row r="356" spans="1:26" ht="12.75" customHeight="1" x14ac:dyDescent="0.2">
      <c r="A356" s="4"/>
      <c r="B356" s="190"/>
      <c r="C356" s="4"/>
      <c r="D356" s="4"/>
      <c r="E356" s="4"/>
      <c r="F356" s="4"/>
      <c r="G356" s="4"/>
      <c r="H356" s="3"/>
      <c r="I356" s="4"/>
      <c r="J356" s="4"/>
      <c r="K356" s="4"/>
      <c r="L356" s="4"/>
      <c r="M356" s="4"/>
      <c r="N356" s="4"/>
      <c r="O356" s="4"/>
      <c r="P356" s="4"/>
      <c r="Q356" s="4"/>
      <c r="R356" s="4"/>
      <c r="S356" s="4"/>
      <c r="T356" s="4"/>
      <c r="U356" s="4"/>
      <c r="V356" s="4"/>
      <c r="W356" s="4"/>
      <c r="X356" s="4"/>
      <c r="Y356" s="4"/>
      <c r="Z356" s="4"/>
    </row>
    <row r="357" spans="1:26" ht="12.75" customHeight="1" x14ac:dyDescent="0.2">
      <c r="A357" s="4"/>
      <c r="B357" s="190"/>
      <c r="C357" s="4"/>
      <c r="D357" s="4"/>
      <c r="E357" s="4"/>
      <c r="F357" s="4"/>
      <c r="G357" s="4"/>
      <c r="H357" s="3"/>
      <c r="I357" s="4"/>
      <c r="J357" s="4"/>
      <c r="K357" s="4"/>
      <c r="L357" s="4"/>
      <c r="M357" s="4"/>
      <c r="N357" s="4"/>
      <c r="O357" s="4"/>
      <c r="P357" s="4"/>
      <c r="Q357" s="4"/>
      <c r="R357" s="4"/>
      <c r="S357" s="4"/>
      <c r="T357" s="4"/>
      <c r="U357" s="4"/>
      <c r="V357" s="4"/>
      <c r="W357" s="4"/>
      <c r="X357" s="4"/>
      <c r="Y357" s="4"/>
      <c r="Z357" s="4"/>
    </row>
    <row r="358" spans="1:26" ht="12.75" customHeight="1" x14ac:dyDescent="0.2">
      <c r="A358" s="4"/>
      <c r="B358" s="190"/>
      <c r="C358" s="4"/>
      <c r="D358" s="4"/>
      <c r="E358" s="4"/>
      <c r="F358" s="4"/>
      <c r="G358" s="4"/>
      <c r="H358" s="3"/>
      <c r="I358" s="4"/>
      <c r="J358" s="4"/>
      <c r="K358" s="4"/>
      <c r="L358" s="4"/>
      <c r="M358" s="4"/>
      <c r="N358" s="4"/>
      <c r="O358" s="4"/>
      <c r="P358" s="4"/>
      <c r="Q358" s="4"/>
      <c r="R358" s="4"/>
      <c r="S358" s="4"/>
      <c r="T358" s="4"/>
      <c r="U358" s="4"/>
      <c r="V358" s="4"/>
      <c r="W358" s="4"/>
      <c r="X358" s="4"/>
      <c r="Y358" s="4"/>
      <c r="Z358" s="4"/>
    </row>
    <row r="359" spans="1:26" ht="12.75" customHeight="1" x14ac:dyDescent="0.2">
      <c r="A359" s="4"/>
      <c r="B359" s="190"/>
      <c r="C359" s="4"/>
      <c r="D359" s="4"/>
      <c r="E359" s="4"/>
      <c r="F359" s="4"/>
      <c r="G359" s="4"/>
      <c r="H359" s="3"/>
      <c r="I359" s="4"/>
      <c r="J359" s="4"/>
      <c r="K359" s="4"/>
      <c r="L359" s="4"/>
      <c r="M359" s="4"/>
      <c r="N359" s="4"/>
      <c r="O359" s="4"/>
      <c r="P359" s="4"/>
      <c r="Q359" s="4"/>
      <c r="R359" s="4"/>
      <c r="S359" s="4"/>
      <c r="T359" s="4"/>
      <c r="U359" s="4"/>
      <c r="V359" s="4"/>
      <c r="W359" s="4"/>
      <c r="X359" s="4"/>
      <c r="Y359" s="4"/>
      <c r="Z359" s="4"/>
    </row>
    <row r="360" spans="1:26" ht="12.75" customHeight="1" x14ac:dyDescent="0.2">
      <c r="A360" s="4"/>
      <c r="B360" s="190"/>
      <c r="C360" s="4"/>
      <c r="D360" s="4"/>
      <c r="E360" s="4"/>
      <c r="F360" s="4"/>
      <c r="G360" s="4"/>
      <c r="H360" s="3"/>
      <c r="I360" s="4"/>
      <c r="J360" s="4"/>
      <c r="K360" s="4"/>
      <c r="L360" s="4"/>
      <c r="M360" s="4"/>
      <c r="N360" s="4"/>
      <c r="O360" s="4"/>
      <c r="P360" s="4"/>
      <c r="Q360" s="4"/>
      <c r="R360" s="4"/>
      <c r="S360" s="4"/>
      <c r="T360" s="4"/>
      <c r="U360" s="4"/>
      <c r="V360" s="4"/>
      <c r="W360" s="4"/>
      <c r="X360" s="4"/>
      <c r="Y360" s="4"/>
      <c r="Z360" s="4"/>
    </row>
    <row r="361" spans="1:26" ht="12.75" customHeight="1" x14ac:dyDescent="0.2">
      <c r="A361" s="4"/>
      <c r="B361" s="190"/>
      <c r="C361" s="4"/>
      <c r="D361" s="4"/>
      <c r="E361" s="4"/>
      <c r="F361" s="4"/>
      <c r="G361" s="4"/>
      <c r="H361" s="3"/>
      <c r="I361" s="4"/>
      <c r="J361" s="4"/>
      <c r="K361" s="4"/>
      <c r="L361" s="4"/>
      <c r="M361" s="4"/>
      <c r="N361" s="4"/>
      <c r="O361" s="4"/>
      <c r="P361" s="4"/>
      <c r="Q361" s="4"/>
      <c r="R361" s="4"/>
      <c r="S361" s="4"/>
      <c r="T361" s="4"/>
      <c r="U361" s="4"/>
      <c r="V361" s="4"/>
      <c r="W361" s="4"/>
      <c r="X361" s="4"/>
      <c r="Y361" s="4"/>
      <c r="Z361" s="4"/>
    </row>
    <row r="362" spans="1:26" ht="12.75" customHeight="1" x14ac:dyDescent="0.2">
      <c r="A362" s="4"/>
      <c r="B362" s="190"/>
      <c r="C362" s="4"/>
      <c r="D362" s="4"/>
      <c r="E362" s="4"/>
      <c r="F362" s="4"/>
      <c r="G362" s="4"/>
      <c r="H362" s="3"/>
      <c r="I362" s="4"/>
      <c r="J362" s="4"/>
      <c r="K362" s="4"/>
      <c r="L362" s="4"/>
      <c r="M362" s="4"/>
      <c r="N362" s="4"/>
      <c r="O362" s="4"/>
      <c r="P362" s="4"/>
      <c r="Q362" s="4"/>
      <c r="R362" s="4"/>
      <c r="S362" s="4"/>
      <c r="T362" s="4"/>
      <c r="U362" s="4"/>
      <c r="V362" s="4"/>
      <c r="W362" s="4"/>
      <c r="X362" s="4"/>
      <c r="Y362" s="4"/>
      <c r="Z362" s="4"/>
    </row>
    <row r="363" spans="1:26" ht="12.75" customHeight="1" x14ac:dyDescent="0.2">
      <c r="A363" s="4"/>
      <c r="B363" s="190"/>
      <c r="C363" s="4"/>
      <c r="D363" s="4"/>
      <c r="E363" s="4"/>
      <c r="F363" s="4"/>
      <c r="G363" s="4"/>
      <c r="H363" s="3"/>
      <c r="I363" s="4"/>
      <c r="J363" s="4"/>
      <c r="K363" s="4"/>
      <c r="L363" s="4"/>
      <c r="M363" s="4"/>
      <c r="N363" s="4"/>
      <c r="O363" s="4"/>
      <c r="P363" s="4"/>
      <c r="Q363" s="4"/>
      <c r="R363" s="4"/>
      <c r="S363" s="4"/>
      <c r="T363" s="4"/>
      <c r="U363" s="4"/>
      <c r="V363" s="4"/>
      <c r="W363" s="4"/>
      <c r="X363" s="4"/>
      <c r="Y363" s="4"/>
      <c r="Z363" s="4"/>
    </row>
    <row r="364" spans="1:26" ht="12.75" customHeight="1" x14ac:dyDescent="0.2">
      <c r="A364" s="4"/>
      <c r="B364" s="190"/>
      <c r="C364" s="4"/>
      <c r="D364" s="4"/>
      <c r="E364" s="4"/>
      <c r="F364" s="4"/>
      <c r="G364" s="4"/>
      <c r="H364" s="3"/>
      <c r="I364" s="4"/>
      <c r="J364" s="4"/>
      <c r="K364" s="4"/>
      <c r="L364" s="4"/>
      <c r="M364" s="4"/>
      <c r="N364" s="4"/>
      <c r="O364" s="4"/>
      <c r="P364" s="4"/>
      <c r="Q364" s="4"/>
      <c r="R364" s="4"/>
      <c r="S364" s="4"/>
      <c r="T364" s="4"/>
      <c r="U364" s="4"/>
      <c r="V364" s="4"/>
      <c r="W364" s="4"/>
      <c r="X364" s="4"/>
      <c r="Y364" s="4"/>
      <c r="Z364" s="4"/>
    </row>
    <row r="365" spans="1:26" ht="12.75" customHeight="1" x14ac:dyDescent="0.2">
      <c r="A365" s="4"/>
      <c r="B365" s="190"/>
      <c r="C365" s="4"/>
      <c r="D365" s="4"/>
      <c r="E365" s="4"/>
      <c r="F365" s="4"/>
      <c r="G365" s="4"/>
      <c r="H365" s="3"/>
      <c r="I365" s="4"/>
      <c r="J365" s="4"/>
      <c r="K365" s="4"/>
      <c r="L365" s="4"/>
      <c r="M365" s="4"/>
      <c r="N365" s="4"/>
      <c r="O365" s="4"/>
      <c r="P365" s="4"/>
      <c r="Q365" s="4"/>
      <c r="R365" s="4"/>
      <c r="S365" s="4"/>
      <c r="T365" s="4"/>
      <c r="U365" s="4"/>
      <c r="V365" s="4"/>
      <c r="W365" s="4"/>
      <c r="X365" s="4"/>
      <c r="Y365" s="4"/>
      <c r="Z365" s="4"/>
    </row>
    <row r="366" spans="1:26" ht="12.75" customHeight="1" x14ac:dyDescent="0.2">
      <c r="A366" s="4"/>
      <c r="B366" s="190"/>
      <c r="C366" s="4"/>
      <c r="D366" s="4"/>
      <c r="E366" s="4"/>
      <c r="F366" s="4"/>
      <c r="G366" s="4"/>
      <c r="H366" s="3"/>
      <c r="I366" s="4"/>
      <c r="J366" s="4"/>
      <c r="K366" s="4"/>
      <c r="L366" s="4"/>
      <c r="M366" s="4"/>
      <c r="N366" s="4"/>
      <c r="O366" s="4"/>
      <c r="P366" s="4"/>
      <c r="Q366" s="4"/>
      <c r="R366" s="4"/>
      <c r="S366" s="4"/>
      <c r="T366" s="4"/>
      <c r="U366" s="4"/>
      <c r="V366" s="4"/>
      <c r="W366" s="4"/>
      <c r="X366" s="4"/>
      <c r="Y366" s="4"/>
      <c r="Z366" s="4"/>
    </row>
    <row r="367" spans="1:26" ht="12.75" customHeight="1" x14ac:dyDescent="0.2">
      <c r="A367" s="4"/>
      <c r="B367" s="190"/>
      <c r="C367" s="4"/>
      <c r="D367" s="4"/>
      <c r="E367" s="4"/>
      <c r="F367" s="4"/>
      <c r="G367" s="4"/>
      <c r="H367" s="3"/>
      <c r="I367" s="4"/>
      <c r="J367" s="4"/>
      <c r="K367" s="4"/>
      <c r="L367" s="4"/>
      <c r="M367" s="4"/>
      <c r="N367" s="4"/>
      <c r="O367" s="4"/>
      <c r="P367" s="4"/>
      <c r="Q367" s="4"/>
      <c r="R367" s="4"/>
      <c r="S367" s="4"/>
      <c r="T367" s="4"/>
      <c r="U367" s="4"/>
      <c r="V367" s="4"/>
      <c r="W367" s="4"/>
      <c r="X367" s="4"/>
      <c r="Y367" s="4"/>
      <c r="Z367" s="4"/>
    </row>
    <row r="368" spans="1:26" ht="12.75" customHeight="1" x14ac:dyDescent="0.2">
      <c r="A368" s="4"/>
      <c r="B368" s="190"/>
      <c r="C368" s="4"/>
      <c r="D368" s="4"/>
      <c r="E368" s="4"/>
      <c r="F368" s="4"/>
      <c r="G368" s="4"/>
      <c r="H368" s="3"/>
      <c r="I368" s="4"/>
      <c r="J368" s="4"/>
      <c r="K368" s="4"/>
      <c r="L368" s="4"/>
      <c r="M368" s="4"/>
      <c r="N368" s="4"/>
      <c r="O368" s="4"/>
      <c r="P368" s="4"/>
      <c r="Q368" s="4"/>
      <c r="R368" s="4"/>
      <c r="S368" s="4"/>
      <c r="T368" s="4"/>
      <c r="U368" s="4"/>
      <c r="V368" s="4"/>
      <c r="W368" s="4"/>
      <c r="X368" s="4"/>
      <c r="Y368" s="4"/>
      <c r="Z368" s="4"/>
    </row>
    <row r="369" spans="1:26" ht="12.75" customHeight="1" x14ac:dyDescent="0.2">
      <c r="A369" s="4"/>
      <c r="B369" s="190"/>
      <c r="C369" s="4"/>
      <c r="D369" s="4"/>
      <c r="E369" s="4"/>
      <c r="F369" s="4"/>
      <c r="G369" s="4"/>
      <c r="H369" s="3"/>
      <c r="I369" s="4"/>
      <c r="J369" s="4"/>
      <c r="K369" s="4"/>
      <c r="L369" s="4"/>
      <c r="M369" s="4"/>
      <c r="N369" s="4"/>
      <c r="O369" s="4"/>
      <c r="P369" s="4"/>
      <c r="Q369" s="4"/>
      <c r="R369" s="4"/>
      <c r="S369" s="4"/>
      <c r="T369" s="4"/>
      <c r="U369" s="4"/>
      <c r="V369" s="4"/>
      <c r="W369" s="4"/>
      <c r="X369" s="4"/>
      <c r="Y369" s="4"/>
      <c r="Z369" s="4"/>
    </row>
    <row r="370" spans="1:26" ht="12.75" customHeight="1" x14ac:dyDescent="0.2">
      <c r="A370" s="4"/>
      <c r="B370" s="190"/>
      <c r="C370" s="4"/>
      <c r="D370" s="4"/>
      <c r="E370" s="4"/>
      <c r="F370" s="4"/>
      <c r="G370" s="4"/>
      <c r="H370" s="3"/>
      <c r="I370" s="4"/>
      <c r="J370" s="4"/>
      <c r="K370" s="4"/>
      <c r="L370" s="4"/>
      <c r="M370" s="4"/>
      <c r="N370" s="4"/>
      <c r="O370" s="4"/>
      <c r="P370" s="4"/>
      <c r="Q370" s="4"/>
      <c r="R370" s="4"/>
      <c r="S370" s="4"/>
      <c r="T370" s="4"/>
      <c r="U370" s="4"/>
      <c r="V370" s="4"/>
      <c r="W370" s="4"/>
      <c r="X370" s="4"/>
      <c r="Y370" s="4"/>
      <c r="Z370" s="4"/>
    </row>
    <row r="371" spans="1:26" ht="12.75" customHeight="1" x14ac:dyDescent="0.2">
      <c r="A371" s="4"/>
      <c r="B371" s="190"/>
      <c r="C371" s="4"/>
      <c r="D371" s="4"/>
      <c r="E371" s="4"/>
      <c r="F371" s="4"/>
      <c r="G371" s="4"/>
      <c r="H371" s="3"/>
      <c r="I371" s="4"/>
      <c r="J371" s="4"/>
      <c r="K371" s="4"/>
      <c r="L371" s="4"/>
      <c r="M371" s="4"/>
      <c r="N371" s="4"/>
      <c r="O371" s="4"/>
      <c r="P371" s="4"/>
      <c r="Q371" s="4"/>
      <c r="R371" s="4"/>
      <c r="S371" s="4"/>
      <c r="T371" s="4"/>
      <c r="U371" s="4"/>
      <c r="V371" s="4"/>
      <c r="W371" s="4"/>
      <c r="X371" s="4"/>
      <c r="Y371" s="4"/>
      <c r="Z371" s="4"/>
    </row>
    <row r="372" spans="1:26" ht="12.75" customHeight="1" x14ac:dyDescent="0.2">
      <c r="A372" s="4"/>
      <c r="B372" s="190"/>
      <c r="C372" s="4"/>
      <c r="D372" s="4"/>
      <c r="E372" s="4"/>
      <c r="F372" s="4"/>
      <c r="G372" s="4"/>
      <c r="H372" s="3"/>
      <c r="I372" s="4"/>
      <c r="J372" s="4"/>
      <c r="K372" s="4"/>
      <c r="L372" s="4"/>
      <c r="M372" s="4"/>
      <c r="N372" s="4"/>
      <c r="O372" s="4"/>
      <c r="P372" s="4"/>
      <c r="Q372" s="4"/>
      <c r="R372" s="4"/>
      <c r="S372" s="4"/>
      <c r="T372" s="4"/>
      <c r="U372" s="4"/>
      <c r="V372" s="4"/>
      <c r="W372" s="4"/>
      <c r="X372" s="4"/>
      <c r="Y372" s="4"/>
      <c r="Z372" s="4"/>
    </row>
    <row r="373" spans="1:26" ht="12.75" customHeight="1" x14ac:dyDescent="0.2">
      <c r="A373" s="4"/>
      <c r="B373" s="190"/>
      <c r="C373" s="4"/>
      <c r="D373" s="4"/>
      <c r="E373" s="4"/>
      <c r="F373" s="4"/>
      <c r="G373" s="4"/>
      <c r="H373" s="3"/>
      <c r="I373" s="4"/>
      <c r="J373" s="4"/>
      <c r="K373" s="4"/>
      <c r="L373" s="4"/>
      <c r="M373" s="4"/>
      <c r="N373" s="4"/>
      <c r="O373" s="4"/>
      <c r="P373" s="4"/>
      <c r="Q373" s="4"/>
      <c r="R373" s="4"/>
      <c r="S373" s="4"/>
      <c r="T373" s="4"/>
      <c r="U373" s="4"/>
      <c r="V373" s="4"/>
      <c r="W373" s="4"/>
      <c r="X373" s="4"/>
      <c r="Y373" s="4"/>
      <c r="Z373" s="4"/>
    </row>
    <row r="374" spans="1:26" ht="12.75" customHeight="1" x14ac:dyDescent="0.2">
      <c r="A374" s="4"/>
      <c r="B374" s="190"/>
      <c r="C374" s="4"/>
      <c r="D374" s="4"/>
      <c r="E374" s="4"/>
      <c r="F374" s="4"/>
      <c r="G374" s="4"/>
      <c r="H374" s="3"/>
      <c r="I374" s="4"/>
      <c r="J374" s="4"/>
      <c r="K374" s="4"/>
      <c r="L374" s="4"/>
      <c r="M374" s="4"/>
      <c r="N374" s="4"/>
      <c r="O374" s="4"/>
      <c r="P374" s="4"/>
      <c r="Q374" s="4"/>
      <c r="R374" s="4"/>
      <c r="S374" s="4"/>
      <c r="T374" s="4"/>
      <c r="U374" s="4"/>
      <c r="V374" s="4"/>
      <c r="W374" s="4"/>
      <c r="X374" s="4"/>
      <c r="Y374" s="4"/>
      <c r="Z374" s="4"/>
    </row>
    <row r="375" spans="1:26" ht="12.75" customHeight="1" x14ac:dyDescent="0.2">
      <c r="A375" s="4"/>
      <c r="B375" s="190"/>
      <c r="C375" s="4"/>
      <c r="D375" s="4"/>
      <c r="E375" s="4"/>
      <c r="F375" s="4"/>
      <c r="G375" s="4"/>
      <c r="H375" s="3"/>
      <c r="I375" s="4"/>
      <c r="J375" s="4"/>
      <c r="K375" s="4"/>
      <c r="L375" s="4"/>
      <c r="M375" s="4"/>
      <c r="N375" s="4"/>
      <c r="O375" s="4"/>
      <c r="P375" s="4"/>
      <c r="Q375" s="4"/>
      <c r="R375" s="4"/>
      <c r="S375" s="4"/>
      <c r="T375" s="4"/>
      <c r="U375" s="4"/>
      <c r="V375" s="4"/>
      <c r="W375" s="4"/>
      <c r="X375" s="4"/>
      <c r="Y375" s="4"/>
      <c r="Z375" s="4"/>
    </row>
    <row r="376" spans="1:26" ht="12.75" customHeight="1" x14ac:dyDescent="0.2">
      <c r="A376" s="4"/>
      <c r="B376" s="190"/>
      <c r="C376" s="4"/>
      <c r="D376" s="4"/>
      <c r="E376" s="4"/>
      <c r="F376" s="4"/>
      <c r="G376" s="4"/>
      <c r="H376" s="3"/>
      <c r="I376" s="4"/>
      <c r="J376" s="4"/>
      <c r="K376" s="4"/>
      <c r="L376" s="4"/>
      <c r="M376" s="4"/>
      <c r="N376" s="4"/>
      <c r="O376" s="4"/>
      <c r="P376" s="4"/>
      <c r="Q376" s="4"/>
      <c r="R376" s="4"/>
      <c r="S376" s="4"/>
      <c r="T376" s="4"/>
      <c r="U376" s="4"/>
      <c r="V376" s="4"/>
      <c r="W376" s="4"/>
      <c r="X376" s="4"/>
      <c r="Y376" s="4"/>
      <c r="Z376" s="4"/>
    </row>
    <row r="377" spans="1:26" ht="12.75" customHeight="1" x14ac:dyDescent="0.2">
      <c r="A377" s="4"/>
      <c r="B377" s="190"/>
      <c r="C377" s="4"/>
      <c r="D377" s="4"/>
      <c r="E377" s="4"/>
      <c r="F377" s="4"/>
      <c r="G377" s="4"/>
      <c r="H377" s="3"/>
      <c r="I377" s="4"/>
      <c r="J377" s="4"/>
      <c r="K377" s="4"/>
      <c r="L377" s="4"/>
      <c r="M377" s="4"/>
      <c r="N377" s="4"/>
      <c r="O377" s="4"/>
      <c r="P377" s="4"/>
      <c r="Q377" s="4"/>
      <c r="R377" s="4"/>
      <c r="S377" s="4"/>
      <c r="T377" s="4"/>
      <c r="U377" s="4"/>
      <c r="V377" s="4"/>
      <c r="W377" s="4"/>
      <c r="X377" s="4"/>
      <c r="Y377" s="4"/>
      <c r="Z377" s="4"/>
    </row>
    <row r="378" spans="1:26" ht="12.75" customHeight="1" x14ac:dyDescent="0.2">
      <c r="A378" s="4"/>
      <c r="B378" s="190"/>
      <c r="C378" s="4"/>
      <c r="D378" s="4"/>
      <c r="E378" s="4"/>
      <c r="F378" s="4"/>
      <c r="G378" s="4"/>
      <c r="H378" s="3"/>
      <c r="I378" s="4"/>
      <c r="J378" s="4"/>
      <c r="K378" s="4"/>
      <c r="L378" s="4"/>
      <c r="M378" s="4"/>
      <c r="N378" s="4"/>
      <c r="O378" s="4"/>
      <c r="P378" s="4"/>
      <c r="Q378" s="4"/>
      <c r="R378" s="4"/>
      <c r="S378" s="4"/>
      <c r="T378" s="4"/>
      <c r="U378" s="4"/>
      <c r="V378" s="4"/>
      <c r="W378" s="4"/>
      <c r="X378" s="4"/>
      <c r="Y378" s="4"/>
      <c r="Z378" s="4"/>
    </row>
    <row r="379" spans="1:26" ht="12.75" customHeight="1" x14ac:dyDescent="0.2">
      <c r="A379" s="4"/>
      <c r="B379" s="190"/>
      <c r="C379" s="4"/>
      <c r="D379" s="4"/>
      <c r="E379" s="4"/>
      <c r="F379" s="4"/>
      <c r="G379" s="4"/>
      <c r="H379" s="3"/>
      <c r="I379" s="4"/>
      <c r="J379" s="4"/>
      <c r="K379" s="4"/>
      <c r="L379" s="4"/>
      <c r="M379" s="4"/>
      <c r="N379" s="4"/>
      <c r="O379" s="4"/>
      <c r="P379" s="4"/>
      <c r="Q379" s="4"/>
      <c r="R379" s="4"/>
      <c r="S379" s="4"/>
      <c r="T379" s="4"/>
      <c r="U379" s="4"/>
      <c r="V379" s="4"/>
      <c r="W379" s="4"/>
      <c r="X379" s="4"/>
      <c r="Y379" s="4"/>
      <c r="Z379" s="4"/>
    </row>
    <row r="380" spans="1:26" ht="12.75" customHeight="1" x14ac:dyDescent="0.2">
      <c r="A380" s="4"/>
      <c r="B380" s="190"/>
      <c r="C380" s="4"/>
      <c r="D380" s="4"/>
      <c r="E380" s="4"/>
      <c r="F380" s="4"/>
      <c r="G380" s="4"/>
      <c r="H380" s="3"/>
      <c r="I380" s="4"/>
      <c r="J380" s="4"/>
      <c r="K380" s="4"/>
      <c r="L380" s="4"/>
      <c r="M380" s="4"/>
      <c r="N380" s="4"/>
      <c r="O380" s="4"/>
      <c r="P380" s="4"/>
      <c r="Q380" s="4"/>
      <c r="R380" s="4"/>
      <c r="S380" s="4"/>
      <c r="T380" s="4"/>
      <c r="U380" s="4"/>
      <c r="V380" s="4"/>
      <c r="W380" s="4"/>
      <c r="X380" s="4"/>
      <c r="Y380" s="4"/>
      <c r="Z380" s="4"/>
    </row>
    <row r="381" spans="1:26" ht="12.75" customHeight="1" x14ac:dyDescent="0.2">
      <c r="A381" s="4"/>
      <c r="B381" s="190"/>
      <c r="C381" s="4"/>
      <c r="D381" s="4"/>
      <c r="E381" s="4"/>
      <c r="F381" s="4"/>
      <c r="G381" s="4"/>
      <c r="H381" s="3"/>
      <c r="I381" s="4"/>
      <c r="J381" s="4"/>
      <c r="K381" s="4"/>
      <c r="L381" s="4"/>
      <c r="M381" s="4"/>
      <c r="N381" s="4"/>
      <c r="O381" s="4"/>
      <c r="P381" s="4"/>
      <c r="Q381" s="4"/>
      <c r="R381" s="4"/>
      <c r="S381" s="4"/>
      <c r="T381" s="4"/>
      <c r="U381" s="4"/>
      <c r="V381" s="4"/>
      <c r="W381" s="4"/>
      <c r="X381" s="4"/>
      <c r="Y381" s="4"/>
      <c r="Z381" s="4"/>
    </row>
    <row r="382" spans="1:26" ht="12.75" customHeight="1" x14ac:dyDescent="0.2">
      <c r="A382" s="4"/>
      <c r="B382" s="190"/>
      <c r="C382" s="4"/>
      <c r="D382" s="4"/>
      <c r="E382" s="4"/>
      <c r="F382" s="4"/>
      <c r="G382" s="4"/>
      <c r="H382" s="3"/>
      <c r="I382" s="4"/>
      <c r="J382" s="4"/>
      <c r="K382" s="4"/>
      <c r="L382" s="4"/>
      <c r="M382" s="4"/>
      <c r="N382" s="4"/>
      <c r="O382" s="4"/>
      <c r="P382" s="4"/>
      <c r="Q382" s="4"/>
      <c r="R382" s="4"/>
      <c r="S382" s="4"/>
      <c r="T382" s="4"/>
      <c r="U382" s="4"/>
      <c r="V382" s="4"/>
      <c r="W382" s="4"/>
      <c r="X382" s="4"/>
      <c r="Y382" s="4"/>
      <c r="Z382" s="4"/>
    </row>
    <row r="383" spans="1:26" ht="12.75" customHeight="1" x14ac:dyDescent="0.2">
      <c r="A383" s="4"/>
      <c r="B383" s="190"/>
      <c r="C383" s="4"/>
      <c r="D383" s="4"/>
      <c r="E383" s="4"/>
      <c r="F383" s="4"/>
      <c r="G383" s="4"/>
      <c r="H383" s="3"/>
      <c r="I383" s="4"/>
      <c r="J383" s="4"/>
      <c r="K383" s="4"/>
      <c r="L383" s="4"/>
      <c r="M383" s="4"/>
      <c r="N383" s="4"/>
      <c r="O383" s="4"/>
      <c r="P383" s="4"/>
      <c r="Q383" s="4"/>
      <c r="R383" s="4"/>
      <c r="S383" s="4"/>
      <c r="T383" s="4"/>
      <c r="U383" s="4"/>
      <c r="V383" s="4"/>
      <c r="W383" s="4"/>
      <c r="X383" s="4"/>
      <c r="Y383" s="4"/>
      <c r="Z383" s="4"/>
    </row>
    <row r="384" spans="1:26" ht="12.75" customHeight="1" x14ac:dyDescent="0.2">
      <c r="A384" s="4"/>
      <c r="B384" s="190"/>
      <c r="C384" s="4"/>
      <c r="D384" s="4"/>
      <c r="E384" s="4"/>
      <c r="F384" s="4"/>
      <c r="G384" s="4"/>
      <c r="H384" s="3"/>
      <c r="I384" s="4"/>
      <c r="J384" s="4"/>
      <c r="K384" s="4"/>
      <c r="L384" s="4"/>
      <c r="M384" s="4"/>
      <c r="N384" s="4"/>
      <c r="O384" s="4"/>
      <c r="P384" s="4"/>
      <c r="Q384" s="4"/>
      <c r="R384" s="4"/>
      <c r="S384" s="4"/>
      <c r="T384" s="4"/>
      <c r="U384" s="4"/>
      <c r="V384" s="4"/>
      <c r="W384" s="4"/>
      <c r="X384" s="4"/>
      <c r="Y384" s="4"/>
      <c r="Z384" s="4"/>
    </row>
    <row r="385" spans="1:26" ht="12.75" customHeight="1" x14ac:dyDescent="0.2">
      <c r="A385" s="4"/>
      <c r="B385" s="190"/>
      <c r="C385" s="4"/>
      <c r="D385" s="4"/>
      <c r="E385" s="4"/>
      <c r="F385" s="4"/>
      <c r="G385" s="4"/>
      <c r="H385" s="3"/>
      <c r="I385" s="4"/>
      <c r="J385" s="4"/>
      <c r="K385" s="4"/>
      <c r="L385" s="4"/>
      <c r="M385" s="4"/>
      <c r="N385" s="4"/>
      <c r="O385" s="4"/>
      <c r="P385" s="4"/>
      <c r="Q385" s="4"/>
      <c r="R385" s="4"/>
      <c r="S385" s="4"/>
      <c r="T385" s="4"/>
      <c r="U385" s="4"/>
      <c r="V385" s="4"/>
      <c r="W385" s="4"/>
      <c r="X385" s="4"/>
      <c r="Y385" s="4"/>
      <c r="Z385" s="4"/>
    </row>
    <row r="386" spans="1:26" ht="12.75" customHeight="1" x14ac:dyDescent="0.2">
      <c r="A386" s="4"/>
      <c r="B386" s="190"/>
      <c r="C386" s="4"/>
      <c r="D386" s="4"/>
      <c r="E386" s="4"/>
      <c r="F386" s="4"/>
      <c r="G386" s="4"/>
      <c r="H386" s="3"/>
      <c r="I386" s="4"/>
      <c r="J386" s="4"/>
      <c r="K386" s="4"/>
      <c r="L386" s="4"/>
      <c r="M386" s="4"/>
      <c r="N386" s="4"/>
      <c r="O386" s="4"/>
      <c r="P386" s="4"/>
      <c r="Q386" s="4"/>
      <c r="R386" s="4"/>
      <c r="S386" s="4"/>
      <c r="T386" s="4"/>
      <c r="U386" s="4"/>
      <c r="V386" s="4"/>
      <c r="W386" s="4"/>
      <c r="X386" s="4"/>
      <c r="Y386" s="4"/>
      <c r="Z386" s="4"/>
    </row>
    <row r="387" spans="1:26" ht="12.75" customHeight="1" x14ac:dyDescent="0.2">
      <c r="A387" s="4"/>
      <c r="B387" s="190"/>
      <c r="C387" s="4"/>
      <c r="D387" s="4"/>
      <c r="E387" s="4"/>
      <c r="F387" s="4"/>
      <c r="G387" s="4"/>
      <c r="H387" s="3"/>
      <c r="I387" s="4"/>
      <c r="J387" s="4"/>
      <c r="K387" s="4"/>
      <c r="L387" s="4"/>
      <c r="M387" s="4"/>
      <c r="N387" s="4"/>
      <c r="O387" s="4"/>
      <c r="P387" s="4"/>
      <c r="Q387" s="4"/>
      <c r="R387" s="4"/>
      <c r="S387" s="4"/>
      <c r="T387" s="4"/>
      <c r="U387" s="4"/>
      <c r="V387" s="4"/>
      <c r="W387" s="4"/>
      <c r="X387" s="4"/>
      <c r="Y387" s="4"/>
      <c r="Z387" s="4"/>
    </row>
    <row r="388" spans="1:26" ht="12.75" customHeight="1" x14ac:dyDescent="0.2">
      <c r="A388" s="4"/>
      <c r="B388" s="190"/>
      <c r="C388" s="4"/>
      <c r="D388" s="4"/>
      <c r="E388" s="4"/>
      <c r="F388" s="4"/>
      <c r="G388" s="4"/>
      <c r="H388" s="3"/>
      <c r="I388" s="4"/>
      <c r="J388" s="4"/>
      <c r="K388" s="4"/>
      <c r="L388" s="4"/>
      <c r="M388" s="4"/>
      <c r="N388" s="4"/>
      <c r="O388" s="4"/>
      <c r="P388" s="4"/>
      <c r="Q388" s="4"/>
      <c r="R388" s="4"/>
      <c r="S388" s="4"/>
      <c r="T388" s="4"/>
      <c r="U388" s="4"/>
      <c r="V388" s="4"/>
      <c r="W388" s="4"/>
      <c r="X388" s="4"/>
      <c r="Y388" s="4"/>
      <c r="Z388" s="4"/>
    </row>
    <row r="389" spans="1:26" ht="12.75" customHeight="1" x14ac:dyDescent="0.2">
      <c r="A389" s="4"/>
      <c r="B389" s="190"/>
      <c r="C389" s="4"/>
      <c r="D389" s="4"/>
      <c r="E389" s="4"/>
      <c r="F389" s="4"/>
      <c r="G389" s="4"/>
      <c r="H389" s="3"/>
      <c r="I389" s="4"/>
      <c r="J389" s="4"/>
      <c r="K389" s="4"/>
      <c r="L389" s="4"/>
      <c r="M389" s="4"/>
      <c r="N389" s="4"/>
      <c r="O389" s="4"/>
      <c r="P389" s="4"/>
      <c r="Q389" s="4"/>
      <c r="R389" s="4"/>
      <c r="S389" s="4"/>
      <c r="T389" s="4"/>
      <c r="U389" s="4"/>
      <c r="V389" s="4"/>
      <c r="W389" s="4"/>
      <c r="X389" s="4"/>
      <c r="Y389" s="4"/>
      <c r="Z389" s="4"/>
    </row>
    <row r="390" spans="1:26" ht="12.75" customHeight="1" x14ac:dyDescent="0.2">
      <c r="A390" s="4"/>
      <c r="B390" s="190"/>
      <c r="C390" s="4"/>
      <c r="D390" s="4"/>
      <c r="E390" s="4"/>
      <c r="F390" s="4"/>
      <c r="G390" s="4"/>
      <c r="H390" s="3"/>
      <c r="I390" s="4"/>
      <c r="J390" s="4"/>
      <c r="K390" s="4"/>
      <c r="L390" s="4"/>
      <c r="M390" s="4"/>
      <c r="N390" s="4"/>
      <c r="O390" s="4"/>
      <c r="P390" s="4"/>
      <c r="Q390" s="4"/>
      <c r="R390" s="4"/>
      <c r="S390" s="4"/>
      <c r="T390" s="4"/>
      <c r="U390" s="4"/>
      <c r="V390" s="4"/>
      <c r="W390" s="4"/>
      <c r="X390" s="4"/>
      <c r="Y390" s="4"/>
      <c r="Z390" s="4"/>
    </row>
    <row r="391" spans="1:26" ht="12.75" customHeight="1" x14ac:dyDescent="0.2">
      <c r="A391" s="4"/>
      <c r="B391" s="190"/>
      <c r="C391" s="4"/>
      <c r="D391" s="4"/>
      <c r="E391" s="4"/>
      <c r="F391" s="4"/>
      <c r="G391" s="4"/>
      <c r="H391" s="3"/>
      <c r="I391" s="4"/>
      <c r="J391" s="4"/>
      <c r="K391" s="4"/>
      <c r="L391" s="4"/>
      <c r="M391" s="4"/>
      <c r="N391" s="4"/>
      <c r="O391" s="4"/>
      <c r="P391" s="4"/>
      <c r="Q391" s="4"/>
      <c r="R391" s="4"/>
      <c r="S391" s="4"/>
      <c r="T391" s="4"/>
      <c r="U391" s="4"/>
      <c r="V391" s="4"/>
      <c r="W391" s="4"/>
      <c r="X391" s="4"/>
      <c r="Y391" s="4"/>
      <c r="Z391" s="4"/>
    </row>
    <row r="392" spans="1:26" ht="12.75" customHeight="1" x14ac:dyDescent="0.2">
      <c r="A392" s="4"/>
      <c r="B392" s="190"/>
      <c r="C392" s="4"/>
      <c r="D392" s="4"/>
      <c r="E392" s="4"/>
      <c r="F392" s="4"/>
      <c r="G392" s="4"/>
      <c r="H392" s="3"/>
      <c r="I392" s="4"/>
      <c r="J392" s="4"/>
      <c r="K392" s="4"/>
      <c r="L392" s="4"/>
      <c r="M392" s="4"/>
      <c r="N392" s="4"/>
      <c r="O392" s="4"/>
      <c r="P392" s="4"/>
      <c r="Q392" s="4"/>
      <c r="R392" s="4"/>
      <c r="S392" s="4"/>
      <c r="T392" s="4"/>
      <c r="U392" s="4"/>
      <c r="V392" s="4"/>
      <c r="W392" s="4"/>
      <c r="X392" s="4"/>
      <c r="Y392" s="4"/>
      <c r="Z392" s="4"/>
    </row>
    <row r="393" spans="1:26" ht="12.75" customHeight="1" x14ac:dyDescent="0.2">
      <c r="A393" s="4"/>
      <c r="B393" s="190"/>
      <c r="C393" s="4"/>
      <c r="D393" s="4"/>
      <c r="E393" s="4"/>
      <c r="F393" s="4"/>
      <c r="G393" s="4"/>
      <c r="H393" s="3"/>
      <c r="I393" s="4"/>
      <c r="J393" s="4"/>
      <c r="K393" s="4"/>
      <c r="L393" s="4"/>
      <c r="M393" s="4"/>
      <c r="N393" s="4"/>
      <c r="O393" s="4"/>
      <c r="P393" s="4"/>
      <c r="Q393" s="4"/>
      <c r="R393" s="4"/>
      <c r="S393" s="4"/>
      <c r="T393" s="4"/>
      <c r="U393" s="4"/>
      <c r="V393" s="4"/>
      <c r="W393" s="4"/>
      <c r="X393" s="4"/>
      <c r="Y393" s="4"/>
      <c r="Z393" s="4"/>
    </row>
    <row r="394" spans="1:26" ht="12.75" customHeight="1" x14ac:dyDescent="0.2">
      <c r="A394" s="4"/>
      <c r="B394" s="190"/>
      <c r="C394" s="4"/>
      <c r="D394" s="4"/>
      <c r="E394" s="4"/>
      <c r="F394" s="4"/>
      <c r="G394" s="4"/>
      <c r="H394" s="3"/>
      <c r="I394" s="4"/>
      <c r="J394" s="4"/>
      <c r="K394" s="4"/>
      <c r="L394" s="4"/>
      <c r="M394" s="4"/>
      <c r="N394" s="4"/>
      <c r="O394" s="4"/>
      <c r="P394" s="4"/>
      <c r="Q394" s="4"/>
      <c r="R394" s="4"/>
      <c r="S394" s="4"/>
      <c r="T394" s="4"/>
      <c r="U394" s="4"/>
      <c r="V394" s="4"/>
      <c r="W394" s="4"/>
      <c r="X394" s="4"/>
      <c r="Y394" s="4"/>
      <c r="Z394" s="4"/>
    </row>
    <row r="395" spans="1:26" ht="12.75" customHeight="1" x14ac:dyDescent="0.2">
      <c r="A395" s="4"/>
      <c r="B395" s="190"/>
      <c r="C395" s="4"/>
      <c r="D395" s="4"/>
      <c r="E395" s="4"/>
      <c r="F395" s="4"/>
      <c r="G395" s="4"/>
      <c r="H395" s="3"/>
      <c r="I395" s="4"/>
      <c r="J395" s="4"/>
      <c r="K395" s="4"/>
      <c r="L395" s="4"/>
      <c r="M395" s="4"/>
      <c r="N395" s="4"/>
      <c r="O395" s="4"/>
      <c r="P395" s="4"/>
      <c r="Q395" s="4"/>
      <c r="R395" s="4"/>
      <c r="S395" s="4"/>
      <c r="T395" s="4"/>
      <c r="U395" s="4"/>
      <c r="V395" s="4"/>
      <c r="W395" s="4"/>
      <c r="X395" s="4"/>
      <c r="Y395" s="4"/>
      <c r="Z395" s="4"/>
    </row>
    <row r="396" spans="1:26" ht="12.75" customHeight="1" x14ac:dyDescent="0.2">
      <c r="A396" s="4"/>
      <c r="B396" s="190"/>
      <c r="C396" s="4"/>
      <c r="D396" s="4"/>
      <c r="E396" s="4"/>
      <c r="F396" s="4"/>
      <c r="G396" s="4"/>
      <c r="H396" s="3"/>
      <c r="I396" s="4"/>
      <c r="J396" s="4"/>
      <c r="K396" s="4"/>
      <c r="L396" s="4"/>
      <c r="M396" s="4"/>
      <c r="N396" s="4"/>
      <c r="O396" s="4"/>
      <c r="P396" s="4"/>
      <c r="Q396" s="4"/>
      <c r="R396" s="4"/>
      <c r="S396" s="4"/>
      <c r="T396" s="4"/>
      <c r="U396" s="4"/>
      <c r="V396" s="4"/>
      <c r="W396" s="4"/>
      <c r="X396" s="4"/>
      <c r="Y396" s="4"/>
      <c r="Z396" s="4"/>
    </row>
    <row r="397" spans="1:26" ht="12.75" customHeight="1" x14ac:dyDescent="0.2">
      <c r="A397" s="4"/>
      <c r="B397" s="190"/>
      <c r="C397" s="4"/>
      <c r="D397" s="4"/>
      <c r="E397" s="4"/>
      <c r="F397" s="4"/>
      <c r="G397" s="4"/>
      <c r="H397" s="3"/>
      <c r="I397" s="4"/>
      <c r="J397" s="4"/>
      <c r="K397" s="4"/>
      <c r="L397" s="4"/>
      <c r="M397" s="4"/>
      <c r="N397" s="4"/>
      <c r="O397" s="4"/>
      <c r="P397" s="4"/>
      <c r="Q397" s="4"/>
      <c r="R397" s="4"/>
      <c r="S397" s="4"/>
      <c r="T397" s="4"/>
      <c r="U397" s="4"/>
      <c r="V397" s="4"/>
      <c r="W397" s="4"/>
      <c r="X397" s="4"/>
      <c r="Y397" s="4"/>
      <c r="Z397" s="4"/>
    </row>
    <row r="398" spans="1:26" ht="12.75" customHeight="1" x14ac:dyDescent="0.2">
      <c r="A398" s="4"/>
      <c r="B398" s="190"/>
      <c r="C398" s="4"/>
      <c r="D398" s="4"/>
      <c r="E398" s="4"/>
      <c r="F398" s="4"/>
      <c r="G398" s="4"/>
      <c r="H398" s="3"/>
      <c r="I398" s="4"/>
      <c r="J398" s="4"/>
      <c r="K398" s="4"/>
      <c r="L398" s="4"/>
      <c r="M398" s="4"/>
      <c r="N398" s="4"/>
      <c r="O398" s="4"/>
      <c r="P398" s="4"/>
      <c r="Q398" s="4"/>
      <c r="R398" s="4"/>
      <c r="S398" s="4"/>
      <c r="T398" s="4"/>
      <c r="U398" s="4"/>
      <c r="V398" s="4"/>
      <c r="W398" s="4"/>
      <c r="X398" s="4"/>
      <c r="Y398" s="4"/>
      <c r="Z398" s="4"/>
    </row>
    <row r="399" spans="1:26" ht="12.75" customHeight="1" x14ac:dyDescent="0.2">
      <c r="A399" s="4"/>
      <c r="B399" s="190"/>
      <c r="C399" s="4"/>
      <c r="D399" s="4"/>
      <c r="E399" s="4"/>
      <c r="F399" s="4"/>
      <c r="G399" s="4"/>
      <c r="H399" s="3"/>
      <c r="I399" s="4"/>
      <c r="J399" s="4"/>
      <c r="K399" s="4"/>
      <c r="L399" s="4"/>
      <c r="M399" s="4"/>
      <c r="N399" s="4"/>
      <c r="O399" s="4"/>
      <c r="P399" s="4"/>
      <c r="Q399" s="4"/>
      <c r="R399" s="4"/>
      <c r="S399" s="4"/>
      <c r="T399" s="4"/>
      <c r="U399" s="4"/>
      <c r="V399" s="4"/>
      <c r="W399" s="4"/>
      <c r="X399" s="4"/>
      <c r="Y399" s="4"/>
      <c r="Z399" s="4"/>
    </row>
    <row r="400" spans="1:26" ht="12.75" customHeight="1" x14ac:dyDescent="0.2">
      <c r="A400" s="4"/>
      <c r="B400" s="190"/>
      <c r="C400" s="4"/>
      <c r="D400" s="4"/>
      <c r="E400" s="4"/>
      <c r="F400" s="4"/>
      <c r="G400" s="4"/>
      <c r="H400" s="3"/>
      <c r="I400" s="4"/>
      <c r="J400" s="4"/>
      <c r="K400" s="4"/>
      <c r="L400" s="4"/>
      <c r="M400" s="4"/>
      <c r="N400" s="4"/>
      <c r="O400" s="4"/>
      <c r="P400" s="4"/>
      <c r="Q400" s="4"/>
      <c r="R400" s="4"/>
      <c r="S400" s="4"/>
      <c r="T400" s="4"/>
      <c r="U400" s="4"/>
      <c r="V400" s="4"/>
      <c r="W400" s="4"/>
      <c r="X400" s="4"/>
      <c r="Y400" s="4"/>
      <c r="Z400" s="4"/>
    </row>
    <row r="401" spans="1:26" ht="12.75" customHeight="1" x14ac:dyDescent="0.2">
      <c r="A401" s="4"/>
      <c r="B401" s="190"/>
      <c r="C401" s="4"/>
      <c r="D401" s="4"/>
      <c r="E401" s="4"/>
      <c r="F401" s="4"/>
      <c r="G401" s="4"/>
      <c r="H401" s="3"/>
      <c r="I401" s="4"/>
      <c r="J401" s="4"/>
      <c r="K401" s="4"/>
      <c r="L401" s="4"/>
      <c r="M401" s="4"/>
      <c r="N401" s="4"/>
      <c r="O401" s="4"/>
      <c r="P401" s="4"/>
      <c r="Q401" s="4"/>
      <c r="R401" s="4"/>
      <c r="S401" s="4"/>
      <c r="T401" s="4"/>
      <c r="U401" s="4"/>
      <c r="V401" s="4"/>
      <c r="W401" s="4"/>
      <c r="X401" s="4"/>
      <c r="Y401" s="4"/>
      <c r="Z401" s="4"/>
    </row>
    <row r="402" spans="1:26" ht="12.75" customHeight="1" x14ac:dyDescent="0.2">
      <c r="A402" s="4"/>
      <c r="B402" s="190"/>
      <c r="C402" s="4"/>
      <c r="D402" s="4"/>
      <c r="E402" s="4"/>
      <c r="F402" s="4"/>
      <c r="G402" s="4"/>
      <c r="H402" s="3"/>
      <c r="I402" s="4"/>
      <c r="J402" s="4"/>
      <c r="K402" s="4"/>
      <c r="L402" s="4"/>
      <c r="M402" s="4"/>
      <c r="N402" s="4"/>
      <c r="O402" s="4"/>
      <c r="P402" s="4"/>
      <c r="Q402" s="4"/>
      <c r="R402" s="4"/>
      <c r="S402" s="4"/>
      <c r="T402" s="4"/>
      <c r="U402" s="4"/>
      <c r="V402" s="4"/>
      <c r="W402" s="4"/>
      <c r="X402" s="4"/>
      <c r="Y402" s="4"/>
      <c r="Z402" s="4"/>
    </row>
    <row r="403" spans="1:26" ht="12.75" customHeight="1" x14ac:dyDescent="0.2">
      <c r="A403" s="4"/>
      <c r="B403" s="190"/>
      <c r="C403" s="4"/>
      <c r="D403" s="4"/>
      <c r="E403" s="4"/>
      <c r="F403" s="4"/>
      <c r="G403" s="4"/>
      <c r="H403" s="3"/>
      <c r="I403" s="4"/>
      <c r="J403" s="4"/>
      <c r="K403" s="4"/>
      <c r="L403" s="4"/>
      <c r="M403" s="4"/>
      <c r="N403" s="4"/>
      <c r="O403" s="4"/>
      <c r="P403" s="4"/>
      <c r="Q403" s="4"/>
      <c r="R403" s="4"/>
      <c r="S403" s="4"/>
      <c r="T403" s="4"/>
      <c r="U403" s="4"/>
      <c r="V403" s="4"/>
      <c r="W403" s="4"/>
      <c r="X403" s="4"/>
      <c r="Y403" s="4"/>
      <c r="Z403" s="4"/>
    </row>
    <row r="404" spans="1:26" ht="12.75" customHeight="1" x14ac:dyDescent="0.2">
      <c r="A404" s="4"/>
      <c r="B404" s="190"/>
      <c r="C404" s="4"/>
      <c r="D404" s="4"/>
      <c r="E404" s="4"/>
      <c r="F404" s="4"/>
      <c r="G404" s="4"/>
      <c r="H404" s="3"/>
      <c r="I404" s="4"/>
      <c r="J404" s="4"/>
      <c r="K404" s="4"/>
      <c r="L404" s="4"/>
      <c r="M404" s="4"/>
      <c r="N404" s="4"/>
      <c r="O404" s="4"/>
      <c r="P404" s="4"/>
      <c r="Q404" s="4"/>
      <c r="R404" s="4"/>
      <c r="S404" s="4"/>
      <c r="T404" s="4"/>
      <c r="U404" s="4"/>
      <c r="V404" s="4"/>
      <c r="W404" s="4"/>
      <c r="X404" s="4"/>
      <c r="Y404" s="4"/>
      <c r="Z404" s="4"/>
    </row>
    <row r="405" spans="1:26" ht="12.75" customHeight="1" x14ac:dyDescent="0.2">
      <c r="A405" s="4"/>
      <c r="B405" s="190"/>
      <c r="C405" s="4"/>
      <c r="D405" s="4"/>
      <c r="E405" s="4"/>
      <c r="F405" s="4"/>
      <c r="G405" s="4"/>
      <c r="H405" s="3"/>
      <c r="I405" s="4"/>
      <c r="J405" s="4"/>
      <c r="K405" s="4"/>
      <c r="L405" s="4"/>
      <c r="M405" s="4"/>
      <c r="N405" s="4"/>
      <c r="O405" s="4"/>
      <c r="P405" s="4"/>
      <c r="Q405" s="4"/>
      <c r="R405" s="4"/>
      <c r="S405" s="4"/>
      <c r="T405" s="4"/>
      <c r="U405" s="4"/>
      <c r="V405" s="4"/>
      <c r="W405" s="4"/>
      <c r="X405" s="4"/>
      <c r="Y405" s="4"/>
      <c r="Z405" s="4"/>
    </row>
    <row r="406" spans="1:26" ht="12.75" customHeight="1" x14ac:dyDescent="0.2">
      <c r="A406" s="4"/>
      <c r="B406" s="190"/>
      <c r="C406" s="4"/>
      <c r="D406" s="4"/>
      <c r="E406" s="4"/>
      <c r="F406" s="4"/>
      <c r="G406" s="4"/>
      <c r="H406" s="3"/>
      <c r="I406" s="4"/>
      <c r="J406" s="4"/>
      <c r="K406" s="4"/>
      <c r="L406" s="4"/>
      <c r="M406" s="4"/>
      <c r="N406" s="4"/>
      <c r="O406" s="4"/>
      <c r="P406" s="4"/>
      <c r="Q406" s="4"/>
      <c r="R406" s="4"/>
      <c r="S406" s="4"/>
      <c r="T406" s="4"/>
      <c r="U406" s="4"/>
      <c r="V406" s="4"/>
      <c r="W406" s="4"/>
      <c r="X406" s="4"/>
      <c r="Y406" s="4"/>
      <c r="Z406" s="4"/>
    </row>
    <row r="407" spans="1:26" ht="12.75" customHeight="1" x14ac:dyDescent="0.2">
      <c r="A407" s="4"/>
      <c r="B407" s="190"/>
      <c r="C407" s="4"/>
      <c r="D407" s="4"/>
      <c r="E407" s="4"/>
      <c r="F407" s="4"/>
      <c r="G407" s="4"/>
      <c r="H407" s="3"/>
      <c r="I407" s="4"/>
      <c r="J407" s="4"/>
      <c r="K407" s="4"/>
      <c r="L407" s="4"/>
      <c r="M407" s="4"/>
      <c r="N407" s="4"/>
      <c r="O407" s="4"/>
      <c r="P407" s="4"/>
      <c r="Q407" s="4"/>
      <c r="R407" s="4"/>
      <c r="S407" s="4"/>
      <c r="T407" s="4"/>
      <c r="U407" s="4"/>
      <c r="V407" s="4"/>
      <c r="W407" s="4"/>
      <c r="X407" s="4"/>
      <c r="Y407" s="4"/>
      <c r="Z407" s="4"/>
    </row>
    <row r="408" spans="1:26" ht="12.75" customHeight="1" x14ac:dyDescent="0.2">
      <c r="A408" s="4"/>
      <c r="B408" s="190"/>
      <c r="C408" s="4"/>
      <c r="D408" s="4"/>
      <c r="E408" s="4"/>
      <c r="F408" s="4"/>
      <c r="G408" s="4"/>
      <c r="H408" s="3"/>
      <c r="I408" s="4"/>
      <c r="J408" s="4"/>
      <c r="K408" s="4"/>
      <c r="L408" s="4"/>
      <c r="M408" s="4"/>
      <c r="N408" s="4"/>
      <c r="O408" s="4"/>
      <c r="P408" s="4"/>
      <c r="Q408" s="4"/>
      <c r="R408" s="4"/>
      <c r="S408" s="4"/>
      <c r="T408" s="4"/>
      <c r="U408" s="4"/>
      <c r="V408" s="4"/>
      <c r="W408" s="4"/>
      <c r="X408" s="4"/>
      <c r="Y408" s="4"/>
      <c r="Z408" s="4"/>
    </row>
    <row r="409" spans="1:26" ht="12.75" customHeight="1" x14ac:dyDescent="0.2">
      <c r="A409" s="4"/>
      <c r="B409" s="190"/>
      <c r="C409" s="4"/>
      <c r="D409" s="4"/>
      <c r="E409" s="4"/>
      <c r="F409" s="4"/>
      <c r="G409" s="4"/>
      <c r="H409" s="3"/>
      <c r="I409" s="4"/>
      <c r="J409" s="4"/>
      <c r="K409" s="4"/>
      <c r="L409" s="4"/>
      <c r="M409" s="4"/>
      <c r="N409" s="4"/>
      <c r="O409" s="4"/>
      <c r="P409" s="4"/>
      <c r="Q409" s="4"/>
      <c r="R409" s="4"/>
      <c r="S409" s="4"/>
      <c r="T409" s="4"/>
      <c r="U409" s="4"/>
      <c r="V409" s="4"/>
      <c r="W409" s="4"/>
      <c r="X409" s="4"/>
      <c r="Y409" s="4"/>
      <c r="Z409" s="4"/>
    </row>
    <row r="410" spans="1:26" ht="12.75" customHeight="1" x14ac:dyDescent="0.2">
      <c r="A410" s="4"/>
      <c r="B410" s="190"/>
      <c r="C410" s="4"/>
      <c r="D410" s="4"/>
      <c r="E410" s="4"/>
      <c r="F410" s="4"/>
      <c r="G410" s="4"/>
      <c r="H410" s="3"/>
      <c r="I410" s="4"/>
      <c r="J410" s="4"/>
      <c r="K410" s="4"/>
      <c r="L410" s="4"/>
      <c r="M410" s="4"/>
      <c r="N410" s="4"/>
      <c r="O410" s="4"/>
      <c r="P410" s="4"/>
      <c r="Q410" s="4"/>
      <c r="R410" s="4"/>
      <c r="S410" s="4"/>
      <c r="T410" s="4"/>
      <c r="U410" s="4"/>
      <c r="V410" s="4"/>
      <c r="W410" s="4"/>
      <c r="X410" s="4"/>
      <c r="Y410" s="4"/>
      <c r="Z410" s="4"/>
    </row>
    <row r="411" spans="1:26" ht="12.75" customHeight="1" x14ac:dyDescent="0.2">
      <c r="A411" s="4"/>
      <c r="B411" s="190"/>
      <c r="C411" s="4"/>
      <c r="D411" s="4"/>
      <c r="E411" s="4"/>
      <c r="F411" s="4"/>
      <c r="G411" s="4"/>
      <c r="H411" s="3"/>
      <c r="I411" s="4"/>
      <c r="J411" s="4"/>
      <c r="K411" s="4"/>
      <c r="L411" s="4"/>
      <c r="M411" s="4"/>
      <c r="N411" s="4"/>
      <c r="O411" s="4"/>
      <c r="P411" s="4"/>
      <c r="Q411" s="4"/>
      <c r="R411" s="4"/>
      <c r="S411" s="4"/>
      <c r="T411" s="4"/>
      <c r="U411" s="4"/>
      <c r="V411" s="4"/>
      <c r="W411" s="4"/>
      <c r="X411" s="4"/>
      <c r="Y411" s="4"/>
      <c r="Z411" s="4"/>
    </row>
    <row r="412" spans="1:26" ht="12.75" customHeight="1" x14ac:dyDescent="0.2">
      <c r="A412" s="4"/>
      <c r="B412" s="190"/>
      <c r="C412" s="4"/>
      <c r="D412" s="4"/>
      <c r="E412" s="4"/>
      <c r="F412" s="4"/>
      <c r="G412" s="4"/>
      <c r="H412" s="3"/>
      <c r="I412" s="4"/>
      <c r="J412" s="4"/>
      <c r="K412" s="4"/>
      <c r="L412" s="4"/>
      <c r="M412" s="4"/>
      <c r="N412" s="4"/>
      <c r="O412" s="4"/>
      <c r="P412" s="4"/>
      <c r="Q412" s="4"/>
      <c r="R412" s="4"/>
      <c r="S412" s="4"/>
      <c r="T412" s="4"/>
      <c r="U412" s="4"/>
      <c r="V412" s="4"/>
      <c r="W412" s="4"/>
      <c r="X412" s="4"/>
      <c r="Y412" s="4"/>
      <c r="Z412" s="4"/>
    </row>
    <row r="413" spans="1:26" ht="12.75" customHeight="1" x14ac:dyDescent="0.2">
      <c r="A413" s="4"/>
      <c r="B413" s="190"/>
      <c r="C413" s="4"/>
      <c r="D413" s="4"/>
      <c r="E413" s="4"/>
      <c r="F413" s="4"/>
      <c r="G413" s="4"/>
      <c r="H413" s="3"/>
      <c r="I413" s="4"/>
      <c r="J413" s="4"/>
      <c r="K413" s="4"/>
      <c r="L413" s="4"/>
      <c r="M413" s="4"/>
      <c r="N413" s="4"/>
      <c r="O413" s="4"/>
      <c r="P413" s="4"/>
      <c r="Q413" s="4"/>
      <c r="R413" s="4"/>
      <c r="S413" s="4"/>
      <c r="T413" s="4"/>
      <c r="U413" s="4"/>
      <c r="V413" s="4"/>
      <c r="W413" s="4"/>
      <c r="X413" s="4"/>
      <c r="Y413" s="4"/>
      <c r="Z413" s="4"/>
    </row>
    <row r="414" spans="1:26" ht="12.75" customHeight="1" x14ac:dyDescent="0.2">
      <c r="A414" s="4"/>
      <c r="B414" s="190"/>
      <c r="C414" s="4"/>
      <c r="D414" s="4"/>
      <c r="E414" s="4"/>
      <c r="F414" s="4"/>
      <c r="G414" s="4"/>
      <c r="H414" s="3"/>
      <c r="I414" s="4"/>
      <c r="J414" s="4"/>
      <c r="K414" s="4"/>
      <c r="L414" s="4"/>
      <c r="M414" s="4"/>
      <c r="N414" s="4"/>
      <c r="O414" s="4"/>
      <c r="P414" s="4"/>
      <c r="Q414" s="4"/>
      <c r="R414" s="4"/>
      <c r="S414" s="4"/>
      <c r="T414" s="4"/>
      <c r="U414" s="4"/>
      <c r="V414" s="4"/>
      <c r="W414" s="4"/>
      <c r="X414" s="4"/>
      <c r="Y414" s="4"/>
      <c r="Z414" s="4"/>
    </row>
    <row r="415" spans="1:26" ht="12.75" customHeight="1" x14ac:dyDescent="0.2">
      <c r="A415" s="4"/>
      <c r="B415" s="190"/>
      <c r="C415" s="4"/>
      <c r="D415" s="4"/>
      <c r="E415" s="4"/>
      <c r="F415" s="4"/>
      <c r="G415" s="4"/>
      <c r="H415" s="3"/>
      <c r="I415" s="4"/>
      <c r="J415" s="4"/>
      <c r="K415" s="4"/>
      <c r="L415" s="4"/>
      <c r="M415" s="4"/>
      <c r="N415" s="4"/>
      <c r="O415" s="4"/>
      <c r="P415" s="4"/>
      <c r="Q415" s="4"/>
      <c r="R415" s="4"/>
      <c r="S415" s="4"/>
      <c r="T415" s="4"/>
      <c r="U415" s="4"/>
      <c r="V415" s="4"/>
      <c r="W415" s="4"/>
      <c r="X415" s="4"/>
      <c r="Y415" s="4"/>
      <c r="Z415" s="4"/>
    </row>
    <row r="416" spans="1:26" ht="12.75" customHeight="1" x14ac:dyDescent="0.2">
      <c r="A416" s="4"/>
      <c r="B416" s="190"/>
      <c r="C416" s="4"/>
      <c r="D416" s="4"/>
      <c r="E416" s="4"/>
      <c r="F416" s="4"/>
      <c r="G416" s="4"/>
      <c r="H416" s="3"/>
      <c r="I416" s="4"/>
      <c r="J416" s="4"/>
      <c r="K416" s="4"/>
      <c r="L416" s="4"/>
      <c r="M416" s="4"/>
      <c r="N416" s="4"/>
      <c r="O416" s="4"/>
      <c r="P416" s="4"/>
      <c r="Q416" s="4"/>
      <c r="R416" s="4"/>
      <c r="S416" s="4"/>
      <c r="T416" s="4"/>
      <c r="U416" s="4"/>
      <c r="V416" s="4"/>
      <c r="W416" s="4"/>
      <c r="X416" s="4"/>
      <c r="Y416" s="4"/>
      <c r="Z416" s="4"/>
    </row>
    <row r="417" spans="1:26" ht="12.75" customHeight="1" x14ac:dyDescent="0.2">
      <c r="A417" s="4"/>
      <c r="B417" s="190"/>
      <c r="C417" s="4"/>
      <c r="D417" s="4"/>
      <c r="E417" s="4"/>
      <c r="F417" s="4"/>
      <c r="G417" s="4"/>
      <c r="H417" s="3"/>
      <c r="I417" s="4"/>
      <c r="J417" s="4"/>
      <c r="K417" s="4"/>
      <c r="L417" s="4"/>
      <c r="M417" s="4"/>
      <c r="N417" s="4"/>
      <c r="O417" s="4"/>
      <c r="P417" s="4"/>
      <c r="Q417" s="4"/>
      <c r="R417" s="4"/>
      <c r="S417" s="4"/>
      <c r="T417" s="4"/>
      <c r="U417" s="4"/>
      <c r="V417" s="4"/>
      <c r="W417" s="4"/>
      <c r="X417" s="4"/>
      <c r="Y417" s="4"/>
      <c r="Z417" s="4"/>
    </row>
    <row r="418" spans="1:26" ht="12.75" customHeight="1" x14ac:dyDescent="0.2">
      <c r="A418" s="4"/>
      <c r="B418" s="190"/>
      <c r="C418" s="4"/>
      <c r="D418" s="4"/>
      <c r="E418" s="4"/>
      <c r="F418" s="4"/>
      <c r="G418" s="4"/>
      <c r="H418" s="3"/>
      <c r="I418" s="4"/>
      <c r="J418" s="4"/>
      <c r="K418" s="4"/>
      <c r="L418" s="4"/>
      <c r="M418" s="4"/>
      <c r="N418" s="4"/>
      <c r="O418" s="4"/>
      <c r="P418" s="4"/>
      <c r="Q418" s="4"/>
      <c r="R418" s="4"/>
      <c r="S418" s="4"/>
      <c r="T418" s="4"/>
      <c r="U418" s="4"/>
      <c r="V418" s="4"/>
      <c r="W418" s="4"/>
      <c r="X418" s="4"/>
      <c r="Y418" s="4"/>
      <c r="Z418" s="4"/>
    </row>
    <row r="419" spans="1:26" ht="12.75" customHeight="1" x14ac:dyDescent="0.2">
      <c r="A419" s="4"/>
      <c r="B419" s="190"/>
      <c r="C419" s="4"/>
      <c r="D419" s="4"/>
      <c r="E419" s="4"/>
      <c r="F419" s="4"/>
      <c r="G419" s="4"/>
      <c r="H419" s="3"/>
      <c r="I419" s="4"/>
      <c r="J419" s="4"/>
      <c r="K419" s="4"/>
      <c r="L419" s="4"/>
      <c r="M419" s="4"/>
      <c r="N419" s="4"/>
      <c r="O419" s="4"/>
      <c r="P419" s="4"/>
      <c r="Q419" s="4"/>
      <c r="R419" s="4"/>
      <c r="S419" s="4"/>
      <c r="T419" s="4"/>
      <c r="U419" s="4"/>
      <c r="V419" s="4"/>
      <c r="W419" s="4"/>
      <c r="X419" s="4"/>
      <c r="Y419" s="4"/>
      <c r="Z419" s="4"/>
    </row>
    <row r="420" spans="1:26" ht="12.75" customHeight="1" x14ac:dyDescent="0.2">
      <c r="A420" s="4"/>
      <c r="B420" s="190"/>
      <c r="C420" s="4"/>
      <c r="D420" s="4"/>
      <c r="E420" s="4"/>
      <c r="F420" s="4"/>
      <c r="G420" s="4"/>
      <c r="H420" s="3"/>
      <c r="I420" s="4"/>
      <c r="J420" s="4"/>
      <c r="K420" s="4"/>
      <c r="L420" s="4"/>
      <c r="M420" s="4"/>
      <c r="N420" s="4"/>
      <c r="O420" s="4"/>
      <c r="P420" s="4"/>
      <c r="Q420" s="4"/>
      <c r="R420" s="4"/>
      <c r="S420" s="4"/>
      <c r="T420" s="4"/>
      <c r="U420" s="4"/>
      <c r="V420" s="4"/>
      <c r="W420" s="4"/>
      <c r="X420" s="4"/>
      <c r="Y420" s="4"/>
      <c r="Z420" s="4"/>
    </row>
    <row r="421" spans="1:26" ht="12.75" customHeight="1" x14ac:dyDescent="0.2">
      <c r="A421" s="4"/>
      <c r="B421" s="190"/>
      <c r="C421" s="4"/>
      <c r="D421" s="4"/>
      <c r="E421" s="4"/>
      <c r="F421" s="4"/>
      <c r="G421" s="4"/>
      <c r="H421" s="3"/>
      <c r="I421" s="4"/>
      <c r="J421" s="4"/>
      <c r="K421" s="4"/>
      <c r="L421" s="4"/>
      <c r="M421" s="4"/>
      <c r="N421" s="4"/>
      <c r="O421" s="4"/>
      <c r="P421" s="4"/>
      <c r="Q421" s="4"/>
      <c r="R421" s="4"/>
      <c r="S421" s="4"/>
      <c r="T421" s="4"/>
      <c r="U421" s="4"/>
      <c r="V421" s="4"/>
      <c r="W421" s="4"/>
      <c r="X421" s="4"/>
      <c r="Y421" s="4"/>
      <c r="Z421" s="4"/>
    </row>
    <row r="422" spans="1:26" ht="12.75" customHeight="1" x14ac:dyDescent="0.2">
      <c r="A422" s="4"/>
      <c r="B422" s="190"/>
      <c r="C422" s="4"/>
      <c r="D422" s="4"/>
      <c r="E422" s="4"/>
      <c r="F422" s="4"/>
      <c r="G422" s="4"/>
      <c r="H422" s="3"/>
      <c r="I422" s="4"/>
      <c r="J422" s="4"/>
      <c r="K422" s="4"/>
      <c r="L422" s="4"/>
      <c r="M422" s="4"/>
      <c r="N422" s="4"/>
      <c r="O422" s="4"/>
      <c r="P422" s="4"/>
      <c r="Q422" s="4"/>
      <c r="R422" s="4"/>
      <c r="S422" s="4"/>
      <c r="T422" s="4"/>
      <c r="U422" s="4"/>
      <c r="V422" s="4"/>
      <c r="W422" s="4"/>
      <c r="X422" s="4"/>
      <c r="Y422" s="4"/>
      <c r="Z422" s="4"/>
    </row>
    <row r="423" spans="1:26" ht="12.75" customHeight="1" x14ac:dyDescent="0.2">
      <c r="A423" s="4"/>
      <c r="B423" s="190"/>
      <c r="C423" s="4"/>
      <c r="D423" s="4"/>
      <c r="E423" s="4"/>
      <c r="F423" s="4"/>
      <c r="G423" s="4"/>
      <c r="H423" s="3"/>
      <c r="I423" s="4"/>
      <c r="J423" s="4"/>
      <c r="K423" s="4"/>
      <c r="L423" s="4"/>
      <c r="M423" s="4"/>
      <c r="N423" s="4"/>
      <c r="O423" s="4"/>
      <c r="P423" s="4"/>
      <c r="Q423" s="4"/>
      <c r="R423" s="4"/>
      <c r="S423" s="4"/>
      <c r="T423" s="4"/>
      <c r="U423" s="4"/>
      <c r="V423" s="4"/>
      <c r="W423" s="4"/>
      <c r="X423" s="4"/>
      <c r="Y423" s="4"/>
      <c r="Z423" s="4"/>
    </row>
    <row r="424" spans="1:26" ht="12.75" customHeight="1" x14ac:dyDescent="0.2">
      <c r="A424" s="4"/>
      <c r="B424" s="190"/>
      <c r="C424" s="4"/>
      <c r="D424" s="4"/>
      <c r="E424" s="4"/>
      <c r="F424" s="4"/>
      <c r="G424" s="4"/>
      <c r="H424" s="3"/>
      <c r="I424" s="4"/>
      <c r="J424" s="4"/>
      <c r="K424" s="4"/>
      <c r="L424" s="4"/>
      <c r="M424" s="4"/>
      <c r="N424" s="4"/>
      <c r="O424" s="4"/>
      <c r="P424" s="4"/>
      <c r="Q424" s="4"/>
      <c r="R424" s="4"/>
      <c r="S424" s="4"/>
      <c r="T424" s="4"/>
      <c r="U424" s="4"/>
      <c r="V424" s="4"/>
      <c r="W424" s="4"/>
      <c r="X424" s="4"/>
      <c r="Y424" s="4"/>
      <c r="Z424" s="4"/>
    </row>
    <row r="425" spans="1:26" ht="12.75" customHeight="1" x14ac:dyDescent="0.2">
      <c r="A425" s="4"/>
      <c r="B425" s="190"/>
      <c r="C425" s="4"/>
      <c r="D425" s="4"/>
      <c r="E425" s="4"/>
      <c r="F425" s="4"/>
      <c r="G425" s="4"/>
      <c r="H425" s="3"/>
      <c r="I425" s="4"/>
      <c r="J425" s="4"/>
      <c r="K425" s="4"/>
      <c r="L425" s="4"/>
      <c r="M425" s="4"/>
      <c r="N425" s="4"/>
      <c r="O425" s="4"/>
      <c r="P425" s="4"/>
      <c r="Q425" s="4"/>
      <c r="R425" s="4"/>
      <c r="S425" s="4"/>
      <c r="T425" s="4"/>
      <c r="U425" s="4"/>
      <c r="V425" s="4"/>
      <c r="W425" s="4"/>
      <c r="X425" s="4"/>
      <c r="Y425" s="4"/>
      <c r="Z425" s="4"/>
    </row>
    <row r="426" spans="1:26" ht="12.75" customHeight="1" x14ac:dyDescent="0.2">
      <c r="A426" s="4"/>
      <c r="B426" s="190"/>
      <c r="C426" s="4"/>
      <c r="D426" s="4"/>
      <c r="E426" s="4"/>
      <c r="F426" s="4"/>
      <c r="G426" s="4"/>
      <c r="H426" s="3"/>
      <c r="I426" s="4"/>
      <c r="J426" s="4"/>
      <c r="K426" s="4"/>
      <c r="L426" s="4"/>
      <c r="M426" s="4"/>
      <c r="N426" s="4"/>
      <c r="O426" s="4"/>
      <c r="P426" s="4"/>
      <c r="Q426" s="4"/>
      <c r="R426" s="4"/>
      <c r="S426" s="4"/>
      <c r="T426" s="4"/>
      <c r="U426" s="4"/>
      <c r="V426" s="4"/>
      <c r="W426" s="4"/>
      <c r="X426" s="4"/>
      <c r="Y426" s="4"/>
      <c r="Z426" s="4"/>
    </row>
    <row r="427" spans="1:26" ht="12.75" customHeight="1" x14ac:dyDescent="0.2">
      <c r="A427" s="4"/>
      <c r="B427" s="190"/>
      <c r="C427" s="4"/>
      <c r="D427" s="4"/>
      <c r="E427" s="4"/>
      <c r="F427" s="4"/>
      <c r="G427" s="4"/>
      <c r="H427" s="3"/>
      <c r="I427" s="4"/>
      <c r="J427" s="4"/>
      <c r="K427" s="4"/>
      <c r="L427" s="4"/>
      <c r="M427" s="4"/>
      <c r="N427" s="4"/>
      <c r="O427" s="4"/>
      <c r="P427" s="4"/>
      <c r="Q427" s="4"/>
      <c r="R427" s="4"/>
      <c r="S427" s="4"/>
      <c r="T427" s="4"/>
      <c r="U427" s="4"/>
      <c r="V427" s="4"/>
      <c r="W427" s="4"/>
      <c r="X427" s="4"/>
      <c r="Y427" s="4"/>
      <c r="Z427" s="4"/>
    </row>
    <row r="428" spans="1:26" ht="12.75" customHeight="1" x14ac:dyDescent="0.2">
      <c r="A428" s="4"/>
      <c r="B428" s="190"/>
      <c r="C428" s="4"/>
      <c r="D428" s="4"/>
      <c r="E428" s="4"/>
      <c r="F428" s="4"/>
      <c r="G428" s="4"/>
      <c r="H428" s="3"/>
      <c r="I428" s="4"/>
      <c r="J428" s="4"/>
      <c r="K428" s="4"/>
      <c r="L428" s="4"/>
      <c r="M428" s="4"/>
      <c r="N428" s="4"/>
      <c r="O428" s="4"/>
      <c r="P428" s="4"/>
      <c r="Q428" s="4"/>
      <c r="R428" s="4"/>
      <c r="S428" s="4"/>
      <c r="T428" s="4"/>
      <c r="U428" s="4"/>
      <c r="V428" s="4"/>
      <c r="W428" s="4"/>
      <c r="X428" s="4"/>
      <c r="Y428" s="4"/>
      <c r="Z428" s="4"/>
    </row>
    <row r="429" spans="1:26" ht="12.75" customHeight="1" x14ac:dyDescent="0.2">
      <c r="A429" s="4"/>
      <c r="B429" s="190"/>
      <c r="C429" s="4"/>
      <c r="D429" s="4"/>
      <c r="E429" s="4"/>
      <c r="F429" s="4"/>
      <c r="G429" s="4"/>
      <c r="H429" s="3"/>
      <c r="I429" s="4"/>
      <c r="J429" s="4"/>
      <c r="K429" s="4"/>
      <c r="L429" s="4"/>
      <c r="M429" s="4"/>
      <c r="N429" s="4"/>
      <c r="O429" s="4"/>
      <c r="P429" s="4"/>
      <c r="Q429" s="4"/>
      <c r="R429" s="4"/>
      <c r="S429" s="4"/>
      <c r="T429" s="4"/>
      <c r="U429" s="4"/>
      <c r="V429" s="4"/>
      <c r="W429" s="4"/>
      <c r="X429" s="4"/>
      <c r="Y429" s="4"/>
      <c r="Z429" s="4"/>
    </row>
    <row r="430" spans="1:26" ht="12.75" customHeight="1" x14ac:dyDescent="0.2">
      <c r="A430" s="4"/>
      <c r="B430" s="190"/>
      <c r="C430" s="4"/>
      <c r="D430" s="4"/>
      <c r="E430" s="4"/>
      <c r="F430" s="4"/>
      <c r="G430" s="4"/>
      <c r="H430" s="3"/>
      <c r="I430" s="4"/>
      <c r="J430" s="4"/>
      <c r="K430" s="4"/>
      <c r="L430" s="4"/>
      <c r="M430" s="4"/>
      <c r="N430" s="4"/>
      <c r="O430" s="4"/>
      <c r="P430" s="4"/>
      <c r="Q430" s="4"/>
      <c r="R430" s="4"/>
      <c r="S430" s="4"/>
      <c r="T430" s="4"/>
      <c r="U430" s="4"/>
      <c r="V430" s="4"/>
      <c r="W430" s="4"/>
      <c r="X430" s="4"/>
      <c r="Y430" s="4"/>
      <c r="Z430" s="4"/>
    </row>
    <row r="431" spans="1:26" ht="12.75" customHeight="1" x14ac:dyDescent="0.2">
      <c r="A431" s="4"/>
      <c r="B431" s="190"/>
      <c r="C431" s="4"/>
      <c r="D431" s="4"/>
      <c r="E431" s="4"/>
      <c r="F431" s="4"/>
      <c r="G431" s="4"/>
      <c r="H431" s="3"/>
      <c r="I431" s="4"/>
      <c r="J431" s="4"/>
      <c r="K431" s="4"/>
      <c r="L431" s="4"/>
      <c r="M431" s="4"/>
      <c r="N431" s="4"/>
      <c r="O431" s="4"/>
      <c r="P431" s="4"/>
      <c r="Q431" s="4"/>
      <c r="R431" s="4"/>
      <c r="S431" s="4"/>
      <c r="T431" s="4"/>
      <c r="U431" s="4"/>
      <c r="V431" s="4"/>
      <c r="W431" s="4"/>
      <c r="X431" s="4"/>
      <c r="Y431" s="4"/>
      <c r="Z431" s="4"/>
    </row>
    <row r="432" spans="1:26" ht="12.75" customHeight="1" x14ac:dyDescent="0.2">
      <c r="A432" s="4"/>
      <c r="B432" s="190"/>
      <c r="C432" s="4"/>
      <c r="D432" s="4"/>
      <c r="E432" s="4"/>
      <c r="F432" s="4"/>
      <c r="G432" s="4"/>
      <c r="H432" s="3"/>
      <c r="I432" s="4"/>
      <c r="J432" s="4"/>
      <c r="K432" s="4"/>
      <c r="L432" s="4"/>
      <c r="M432" s="4"/>
      <c r="N432" s="4"/>
      <c r="O432" s="4"/>
      <c r="P432" s="4"/>
      <c r="Q432" s="4"/>
      <c r="R432" s="4"/>
      <c r="S432" s="4"/>
      <c r="T432" s="4"/>
      <c r="U432" s="4"/>
      <c r="V432" s="4"/>
      <c r="W432" s="4"/>
      <c r="X432" s="4"/>
      <c r="Y432" s="4"/>
      <c r="Z432" s="4"/>
    </row>
    <row r="433" spans="1:26" ht="12.75" customHeight="1" x14ac:dyDescent="0.2">
      <c r="A433" s="4"/>
      <c r="B433" s="190"/>
      <c r="C433" s="4"/>
      <c r="D433" s="4"/>
      <c r="E433" s="4"/>
      <c r="F433" s="4"/>
      <c r="G433" s="4"/>
      <c r="H433" s="3"/>
      <c r="I433" s="4"/>
      <c r="J433" s="4"/>
      <c r="K433" s="4"/>
      <c r="L433" s="4"/>
      <c r="M433" s="4"/>
      <c r="N433" s="4"/>
      <c r="O433" s="4"/>
      <c r="P433" s="4"/>
      <c r="Q433" s="4"/>
      <c r="R433" s="4"/>
      <c r="S433" s="4"/>
      <c r="T433" s="4"/>
      <c r="U433" s="4"/>
      <c r="V433" s="4"/>
      <c r="W433" s="4"/>
      <c r="X433" s="4"/>
      <c r="Y433" s="4"/>
      <c r="Z433" s="4"/>
    </row>
    <row r="434" spans="1:26" ht="12.75" customHeight="1" x14ac:dyDescent="0.2">
      <c r="A434" s="4"/>
      <c r="B434" s="190"/>
      <c r="C434" s="4"/>
      <c r="D434" s="4"/>
      <c r="E434" s="4"/>
      <c r="F434" s="4"/>
      <c r="G434" s="4"/>
      <c r="H434" s="3"/>
      <c r="I434" s="4"/>
      <c r="J434" s="4"/>
      <c r="K434" s="4"/>
      <c r="L434" s="4"/>
      <c r="M434" s="4"/>
      <c r="N434" s="4"/>
      <c r="O434" s="4"/>
      <c r="P434" s="4"/>
      <c r="Q434" s="4"/>
      <c r="R434" s="4"/>
      <c r="S434" s="4"/>
      <c r="T434" s="4"/>
      <c r="U434" s="4"/>
      <c r="V434" s="4"/>
      <c r="W434" s="4"/>
      <c r="X434" s="4"/>
      <c r="Y434" s="4"/>
      <c r="Z434" s="4"/>
    </row>
    <row r="435" spans="1:26" ht="12.75" customHeight="1" x14ac:dyDescent="0.2">
      <c r="A435" s="4"/>
      <c r="B435" s="190"/>
      <c r="C435" s="4"/>
      <c r="D435" s="4"/>
      <c r="E435" s="4"/>
      <c r="F435" s="4"/>
      <c r="G435" s="4"/>
      <c r="H435" s="3"/>
      <c r="I435" s="4"/>
      <c r="J435" s="4"/>
      <c r="K435" s="4"/>
      <c r="L435" s="4"/>
      <c r="M435" s="4"/>
      <c r="N435" s="4"/>
      <c r="O435" s="4"/>
      <c r="P435" s="4"/>
      <c r="Q435" s="4"/>
      <c r="R435" s="4"/>
      <c r="S435" s="4"/>
      <c r="T435" s="4"/>
      <c r="U435" s="4"/>
      <c r="V435" s="4"/>
      <c r="W435" s="4"/>
      <c r="X435" s="4"/>
      <c r="Y435" s="4"/>
      <c r="Z435" s="4"/>
    </row>
    <row r="436" spans="1:26" ht="12.75" customHeight="1" x14ac:dyDescent="0.2">
      <c r="A436" s="4"/>
      <c r="B436" s="190"/>
      <c r="C436" s="4"/>
      <c r="D436" s="4"/>
      <c r="E436" s="4"/>
      <c r="F436" s="4"/>
      <c r="G436" s="4"/>
      <c r="H436" s="3"/>
      <c r="I436" s="4"/>
      <c r="J436" s="4"/>
      <c r="K436" s="4"/>
      <c r="L436" s="4"/>
      <c r="M436" s="4"/>
      <c r="N436" s="4"/>
      <c r="O436" s="4"/>
      <c r="P436" s="4"/>
      <c r="Q436" s="4"/>
      <c r="R436" s="4"/>
      <c r="S436" s="4"/>
      <c r="T436" s="4"/>
      <c r="U436" s="4"/>
      <c r="V436" s="4"/>
      <c r="W436" s="4"/>
      <c r="X436" s="4"/>
      <c r="Y436" s="4"/>
      <c r="Z436" s="4"/>
    </row>
    <row r="437" spans="1:26" ht="12.75" customHeight="1" x14ac:dyDescent="0.2">
      <c r="A437" s="4"/>
      <c r="B437" s="190"/>
      <c r="C437" s="4"/>
      <c r="D437" s="4"/>
      <c r="E437" s="4"/>
      <c r="F437" s="4"/>
      <c r="G437" s="4"/>
      <c r="H437" s="3"/>
      <c r="I437" s="4"/>
      <c r="J437" s="4"/>
      <c r="K437" s="4"/>
      <c r="L437" s="4"/>
      <c r="M437" s="4"/>
      <c r="N437" s="4"/>
      <c r="O437" s="4"/>
      <c r="P437" s="4"/>
      <c r="Q437" s="4"/>
      <c r="R437" s="4"/>
      <c r="S437" s="4"/>
      <c r="T437" s="4"/>
      <c r="U437" s="4"/>
      <c r="V437" s="4"/>
      <c r="W437" s="4"/>
      <c r="X437" s="4"/>
      <c r="Y437" s="4"/>
      <c r="Z437" s="4"/>
    </row>
    <row r="438" spans="1:26" ht="12.75" customHeight="1" x14ac:dyDescent="0.2">
      <c r="A438" s="4"/>
      <c r="B438" s="190"/>
      <c r="C438" s="4"/>
      <c r="D438" s="4"/>
      <c r="E438" s="4"/>
      <c r="F438" s="4"/>
      <c r="G438" s="4"/>
      <c r="H438" s="3"/>
      <c r="I438" s="4"/>
      <c r="J438" s="4"/>
      <c r="K438" s="4"/>
      <c r="L438" s="4"/>
      <c r="M438" s="4"/>
      <c r="N438" s="4"/>
      <c r="O438" s="4"/>
      <c r="P438" s="4"/>
      <c r="Q438" s="4"/>
      <c r="R438" s="4"/>
      <c r="S438" s="4"/>
      <c r="T438" s="4"/>
      <c r="U438" s="4"/>
      <c r="V438" s="4"/>
      <c r="W438" s="4"/>
      <c r="X438" s="4"/>
      <c r="Y438" s="4"/>
      <c r="Z438" s="4"/>
    </row>
    <row r="439" spans="1:26" ht="12.75" customHeight="1" x14ac:dyDescent="0.2">
      <c r="A439" s="4"/>
      <c r="B439" s="190"/>
      <c r="C439" s="4"/>
      <c r="D439" s="4"/>
      <c r="E439" s="4"/>
      <c r="F439" s="4"/>
      <c r="G439" s="4"/>
      <c r="H439" s="3"/>
      <c r="I439" s="4"/>
      <c r="J439" s="4"/>
      <c r="K439" s="4"/>
      <c r="L439" s="4"/>
      <c r="M439" s="4"/>
      <c r="N439" s="4"/>
      <c r="O439" s="4"/>
      <c r="P439" s="4"/>
      <c r="Q439" s="4"/>
      <c r="R439" s="4"/>
      <c r="S439" s="4"/>
      <c r="T439" s="4"/>
      <c r="U439" s="4"/>
      <c r="V439" s="4"/>
      <c r="W439" s="4"/>
      <c r="X439" s="4"/>
      <c r="Y439" s="4"/>
      <c r="Z439" s="4"/>
    </row>
    <row r="440" spans="1:26" ht="12.75" customHeight="1" x14ac:dyDescent="0.2">
      <c r="A440" s="4"/>
      <c r="B440" s="190"/>
      <c r="C440" s="4"/>
      <c r="D440" s="4"/>
      <c r="E440" s="4"/>
      <c r="F440" s="4"/>
      <c r="G440" s="4"/>
      <c r="H440" s="3"/>
      <c r="I440" s="4"/>
      <c r="J440" s="4"/>
      <c r="K440" s="4"/>
      <c r="L440" s="4"/>
      <c r="M440" s="4"/>
      <c r="N440" s="4"/>
      <c r="O440" s="4"/>
      <c r="P440" s="4"/>
      <c r="Q440" s="4"/>
      <c r="R440" s="4"/>
      <c r="S440" s="4"/>
      <c r="T440" s="4"/>
      <c r="U440" s="4"/>
      <c r="V440" s="4"/>
      <c r="W440" s="4"/>
      <c r="X440" s="4"/>
      <c r="Y440" s="4"/>
      <c r="Z440" s="4"/>
    </row>
    <row r="441" spans="1:26" ht="12.75" customHeight="1" x14ac:dyDescent="0.2">
      <c r="A441" s="4"/>
      <c r="B441" s="190"/>
      <c r="C441" s="4"/>
      <c r="D441" s="4"/>
      <c r="E441" s="4"/>
      <c r="F441" s="4"/>
      <c r="G441" s="4"/>
      <c r="H441" s="3"/>
      <c r="I441" s="4"/>
      <c r="J441" s="4"/>
      <c r="K441" s="4"/>
      <c r="L441" s="4"/>
      <c r="M441" s="4"/>
      <c r="N441" s="4"/>
      <c r="O441" s="4"/>
      <c r="P441" s="4"/>
      <c r="Q441" s="4"/>
      <c r="R441" s="4"/>
      <c r="S441" s="4"/>
      <c r="T441" s="4"/>
      <c r="U441" s="4"/>
      <c r="V441" s="4"/>
      <c r="W441" s="4"/>
      <c r="X441" s="4"/>
      <c r="Y441" s="4"/>
      <c r="Z441" s="4"/>
    </row>
    <row r="442" spans="1:26" ht="12.75" customHeight="1" x14ac:dyDescent="0.2">
      <c r="A442" s="4"/>
      <c r="B442" s="190"/>
      <c r="C442" s="4"/>
      <c r="D442" s="4"/>
      <c r="E442" s="4"/>
      <c r="F442" s="4"/>
      <c r="G442" s="4"/>
      <c r="H442" s="3"/>
      <c r="I442" s="4"/>
      <c r="J442" s="4"/>
      <c r="K442" s="4"/>
      <c r="L442" s="4"/>
      <c r="M442" s="4"/>
      <c r="N442" s="4"/>
      <c r="O442" s="4"/>
      <c r="P442" s="4"/>
      <c r="Q442" s="4"/>
      <c r="R442" s="4"/>
      <c r="S442" s="4"/>
      <c r="T442" s="4"/>
      <c r="U442" s="4"/>
      <c r="V442" s="4"/>
      <c r="W442" s="4"/>
      <c r="X442" s="4"/>
      <c r="Y442" s="4"/>
      <c r="Z442" s="4"/>
    </row>
    <row r="443" spans="1:26" ht="12.75" customHeight="1" x14ac:dyDescent="0.2">
      <c r="A443" s="4"/>
      <c r="B443" s="190"/>
      <c r="C443" s="4"/>
      <c r="D443" s="4"/>
      <c r="E443" s="4"/>
      <c r="F443" s="4"/>
      <c r="G443" s="4"/>
      <c r="H443" s="3"/>
      <c r="I443" s="4"/>
      <c r="J443" s="4"/>
      <c r="K443" s="4"/>
      <c r="L443" s="4"/>
      <c r="M443" s="4"/>
      <c r="N443" s="4"/>
      <c r="O443" s="4"/>
      <c r="P443" s="4"/>
      <c r="Q443" s="4"/>
      <c r="R443" s="4"/>
      <c r="S443" s="4"/>
      <c r="T443" s="4"/>
      <c r="U443" s="4"/>
      <c r="V443" s="4"/>
      <c r="W443" s="4"/>
      <c r="X443" s="4"/>
      <c r="Y443" s="4"/>
      <c r="Z443" s="4"/>
    </row>
    <row r="444" spans="1:26" ht="12.75" customHeight="1" x14ac:dyDescent="0.2">
      <c r="A444" s="4"/>
      <c r="B444" s="190"/>
      <c r="C444" s="4"/>
      <c r="D444" s="4"/>
      <c r="E444" s="4"/>
      <c r="F444" s="4"/>
      <c r="G444" s="4"/>
      <c r="H444" s="3"/>
      <c r="I444" s="4"/>
      <c r="J444" s="4"/>
      <c r="K444" s="4"/>
      <c r="L444" s="4"/>
      <c r="M444" s="4"/>
      <c r="N444" s="4"/>
      <c r="O444" s="4"/>
      <c r="P444" s="4"/>
      <c r="Q444" s="4"/>
      <c r="R444" s="4"/>
      <c r="S444" s="4"/>
      <c r="T444" s="4"/>
      <c r="U444" s="4"/>
      <c r="V444" s="4"/>
      <c r="W444" s="4"/>
      <c r="X444" s="4"/>
      <c r="Y444" s="4"/>
      <c r="Z444" s="4"/>
    </row>
    <row r="445" spans="1:26" ht="12.75" customHeight="1" x14ac:dyDescent="0.2">
      <c r="A445" s="4"/>
      <c r="B445" s="190"/>
      <c r="C445" s="4"/>
      <c r="D445" s="4"/>
      <c r="E445" s="4"/>
      <c r="F445" s="4"/>
      <c r="G445" s="4"/>
      <c r="H445" s="3"/>
      <c r="I445" s="4"/>
      <c r="J445" s="4"/>
      <c r="K445" s="4"/>
      <c r="L445" s="4"/>
      <c r="M445" s="4"/>
      <c r="N445" s="4"/>
      <c r="O445" s="4"/>
      <c r="P445" s="4"/>
      <c r="Q445" s="4"/>
      <c r="R445" s="4"/>
      <c r="S445" s="4"/>
      <c r="T445" s="4"/>
      <c r="U445" s="4"/>
      <c r="V445" s="4"/>
      <c r="W445" s="4"/>
      <c r="X445" s="4"/>
      <c r="Y445" s="4"/>
      <c r="Z445" s="4"/>
    </row>
    <row r="446" spans="1:26" ht="12.75" customHeight="1" x14ac:dyDescent="0.2">
      <c r="A446" s="4"/>
      <c r="B446" s="190"/>
      <c r="C446" s="4"/>
      <c r="D446" s="4"/>
      <c r="E446" s="4"/>
      <c r="F446" s="4"/>
      <c r="G446" s="4"/>
      <c r="H446" s="3"/>
      <c r="I446" s="4"/>
      <c r="J446" s="4"/>
      <c r="K446" s="4"/>
      <c r="L446" s="4"/>
      <c r="M446" s="4"/>
      <c r="N446" s="4"/>
      <c r="O446" s="4"/>
      <c r="P446" s="4"/>
      <c r="Q446" s="4"/>
      <c r="R446" s="4"/>
      <c r="S446" s="4"/>
      <c r="T446" s="4"/>
      <c r="U446" s="4"/>
      <c r="V446" s="4"/>
      <c r="W446" s="4"/>
      <c r="X446" s="4"/>
      <c r="Y446" s="4"/>
      <c r="Z446" s="4"/>
    </row>
    <row r="447" spans="1:26" ht="12.75" customHeight="1" x14ac:dyDescent="0.2">
      <c r="A447" s="4"/>
      <c r="B447" s="190"/>
      <c r="C447" s="4"/>
      <c r="D447" s="4"/>
      <c r="E447" s="4"/>
      <c r="F447" s="4"/>
      <c r="G447" s="4"/>
      <c r="H447" s="3"/>
      <c r="I447" s="4"/>
      <c r="J447" s="4"/>
      <c r="K447" s="4"/>
      <c r="L447" s="4"/>
      <c r="M447" s="4"/>
      <c r="N447" s="4"/>
      <c r="O447" s="4"/>
      <c r="P447" s="4"/>
      <c r="Q447" s="4"/>
      <c r="R447" s="4"/>
      <c r="S447" s="4"/>
      <c r="T447" s="4"/>
      <c r="U447" s="4"/>
      <c r="V447" s="4"/>
      <c r="W447" s="4"/>
      <c r="X447" s="4"/>
      <c r="Y447" s="4"/>
      <c r="Z447" s="4"/>
    </row>
    <row r="448" spans="1:26" ht="12.75" customHeight="1" x14ac:dyDescent="0.2">
      <c r="A448" s="4"/>
      <c r="B448" s="190"/>
      <c r="C448" s="4"/>
      <c r="D448" s="4"/>
      <c r="E448" s="4"/>
      <c r="F448" s="4"/>
      <c r="G448" s="4"/>
      <c r="H448" s="3"/>
      <c r="I448" s="4"/>
      <c r="J448" s="4"/>
      <c r="K448" s="4"/>
      <c r="L448" s="4"/>
      <c r="M448" s="4"/>
      <c r="N448" s="4"/>
      <c r="O448" s="4"/>
      <c r="P448" s="4"/>
      <c r="Q448" s="4"/>
      <c r="R448" s="4"/>
      <c r="S448" s="4"/>
      <c r="T448" s="4"/>
      <c r="U448" s="4"/>
      <c r="V448" s="4"/>
      <c r="W448" s="4"/>
      <c r="X448" s="4"/>
      <c r="Y448" s="4"/>
      <c r="Z448" s="4"/>
    </row>
    <row r="449" spans="1:26" ht="12.75" customHeight="1" x14ac:dyDescent="0.2">
      <c r="A449" s="4"/>
      <c r="B449" s="190"/>
      <c r="C449" s="4"/>
      <c r="D449" s="4"/>
      <c r="E449" s="4"/>
      <c r="F449" s="4"/>
      <c r="G449" s="4"/>
      <c r="H449" s="3"/>
      <c r="I449" s="4"/>
      <c r="J449" s="4"/>
      <c r="K449" s="4"/>
      <c r="L449" s="4"/>
      <c r="M449" s="4"/>
      <c r="N449" s="4"/>
      <c r="O449" s="4"/>
      <c r="P449" s="4"/>
      <c r="Q449" s="4"/>
      <c r="R449" s="4"/>
      <c r="S449" s="4"/>
      <c r="T449" s="4"/>
      <c r="U449" s="4"/>
      <c r="V449" s="4"/>
      <c r="W449" s="4"/>
      <c r="X449" s="4"/>
      <c r="Y449" s="4"/>
      <c r="Z449" s="4"/>
    </row>
    <row r="450" spans="1:26" ht="12.75" customHeight="1" x14ac:dyDescent="0.2">
      <c r="A450" s="4"/>
      <c r="B450" s="190"/>
      <c r="C450" s="4"/>
      <c r="D450" s="4"/>
      <c r="E450" s="4"/>
      <c r="F450" s="4"/>
      <c r="G450" s="4"/>
      <c r="H450" s="3"/>
      <c r="I450" s="4"/>
      <c r="J450" s="4"/>
      <c r="K450" s="4"/>
      <c r="L450" s="4"/>
      <c r="M450" s="4"/>
      <c r="N450" s="4"/>
      <c r="O450" s="4"/>
      <c r="P450" s="4"/>
      <c r="Q450" s="4"/>
      <c r="R450" s="4"/>
      <c r="S450" s="4"/>
      <c r="T450" s="4"/>
      <c r="U450" s="4"/>
      <c r="V450" s="4"/>
      <c r="W450" s="4"/>
      <c r="X450" s="4"/>
      <c r="Y450" s="4"/>
      <c r="Z450" s="4"/>
    </row>
    <row r="451" spans="1:26" ht="12.75" customHeight="1" x14ac:dyDescent="0.2">
      <c r="A451" s="4"/>
      <c r="B451" s="190"/>
      <c r="C451" s="4"/>
      <c r="D451" s="4"/>
      <c r="E451" s="4"/>
      <c r="F451" s="4"/>
      <c r="G451" s="4"/>
      <c r="H451" s="3"/>
      <c r="I451" s="4"/>
      <c r="J451" s="4"/>
      <c r="K451" s="4"/>
      <c r="L451" s="4"/>
      <c r="M451" s="4"/>
      <c r="N451" s="4"/>
      <c r="O451" s="4"/>
      <c r="P451" s="4"/>
      <c r="Q451" s="4"/>
      <c r="R451" s="4"/>
      <c r="S451" s="4"/>
      <c r="T451" s="4"/>
      <c r="U451" s="4"/>
      <c r="V451" s="4"/>
      <c r="W451" s="4"/>
      <c r="X451" s="4"/>
      <c r="Y451" s="4"/>
      <c r="Z451" s="4"/>
    </row>
    <row r="452" spans="1:26" ht="12.75" customHeight="1" x14ac:dyDescent="0.2">
      <c r="A452" s="4"/>
      <c r="B452" s="190"/>
      <c r="C452" s="4"/>
      <c r="D452" s="4"/>
      <c r="E452" s="4"/>
      <c r="F452" s="4"/>
      <c r="G452" s="4"/>
      <c r="H452" s="3"/>
      <c r="I452" s="4"/>
      <c r="J452" s="4"/>
      <c r="K452" s="4"/>
      <c r="L452" s="4"/>
      <c r="M452" s="4"/>
      <c r="N452" s="4"/>
      <c r="O452" s="4"/>
      <c r="P452" s="4"/>
      <c r="Q452" s="4"/>
      <c r="R452" s="4"/>
      <c r="S452" s="4"/>
      <c r="T452" s="4"/>
      <c r="U452" s="4"/>
      <c r="V452" s="4"/>
      <c r="W452" s="4"/>
      <c r="X452" s="4"/>
      <c r="Y452" s="4"/>
      <c r="Z452" s="4"/>
    </row>
    <row r="453" spans="1:26" ht="12.75" customHeight="1" x14ac:dyDescent="0.2">
      <c r="A453" s="4"/>
      <c r="B453" s="190"/>
      <c r="C453" s="4"/>
      <c r="D453" s="4"/>
      <c r="E453" s="4"/>
      <c r="F453" s="4"/>
      <c r="G453" s="4"/>
      <c r="H453" s="3"/>
      <c r="I453" s="4"/>
      <c r="J453" s="4"/>
      <c r="K453" s="4"/>
      <c r="L453" s="4"/>
      <c r="M453" s="4"/>
      <c r="N453" s="4"/>
      <c r="O453" s="4"/>
      <c r="P453" s="4"/>
      <c r="Q453" s="4"/>
      <c r="R453" s="4"/>
      <c r="S453" s="4"/>
      <c r="T453" s="4"/>
      <c r="U453" s="4"/>
      <c r="V453" s="4"/>
      <c r="W453" s="4"/>
      <c r="X453" s="4"/>
      <c r="Y453" s="4"/>
      <c r="Z453" s="4"/>
    </row>
    <row r="454" spans="1:26" ht="12.75" customHeight="1" x14ac:dyDescent="0.2">
      <c r="A454" s="4"/>
      <c r="B454" s="190"/>
      <c r="C454" s="4"/>
      <c r="D454" s="4"/>
      <c r="E454" s="4"/>
      <c r="F454" s="4"/>
      <c r="G454" s="4"/>
      <c r="H454" s="3"/>
      <c r="I454" s="4"/>
      <c r="J454" s="4"/>
      <c r="K454" s="4"/>
      <c r="L454" s="4"/>
      <c r="M454" s="4"/>
      <c r="N454" s="4"/>
      <c r="O454" s="4"/>
      <c r="P454" s="4"/>
      <c r="Q454" s="4"/>
      <c r="R454" s="4"/>
      <c r="S454" s="4"/>
      <c r="T454" s="4"/>
      <c r="U454" s="4"/>
      <c r="V454" s="4"/>
      <c r="W454" s="4"/>
      <c r="X454" s="4"/>
      <c r="Y454" s="4"/>
      <c r="Z454" s="4"/>
    </row>
    <row r="455" spans="1:26" ht="12.75" customHeight="1" x14ac:dyDescent="0.2">
      <c r="A455" s="4"/>
      <c r="B455" s="190"/>
      <c r="C455" s="4"/>
      <c r="D455" s="4"/>
      <c r="E455" s="4"/>
      <c r="F455" s="4"/>
      <c r="G455" s="4"/>
      <c r="H455" s="3"/>
      <c r="I455" s="4"/>
      <c r="J455" s="4"/>
      <c r="K455" s="4"/>
      <c r="L455" s="4"/>
      <c r="M455" s="4"/>
      <c r="N455" s="4"/>
      <c r="O455" s="4"/>
      <c r="P455" s="4"/>
      <c r="Q455" s="4"/>
      <c r="R455" s="4"/>
      <c r="S455" s="4"/>
      <c r="T455" s="4"/>
      <c r="U455" s="4"/>
      <c r="V455" s="4"/>
      <c r="W455" s="4"/>
      <c r="X455" s="4"/>
      <c r="Y455" s="4"/>
      <c r="Z455" s="4"/>
    </row>
    <row r="456" spans="1:26" ht="12.75" customHeight="1" x14ac:dyDescent="0.2">
      <c r="A456" s="4"/>
      <c r="B456" s="190"/>
      <c r="C456" s="4"/>
      <c r="D456" s="4"/>
      <c r="E456" s="4"/>
      <c r="F456" s="4"/>
      <c r="G456" s="4"/>
      <c r="H456" s="3"/>
      <c r="I456" s="4"/>
      <c r="J456" s="4"/>
      <c r="K456" s="4"/>
      <c r="L456" s="4"/>
      <c r="M456" s="4"/>
      <c r="N456" s="4"/>
      <c r="O456" s="4"/>
      <c r="P456" s="4"/>
      <c r="Q456" s="4"/>
      <c r="R456" s="4"/>
      <c r="S456" s="4"/>
      <c r="T456" s="4"/>
      <c r="U456" s="4"/>
      <c r="V456" s="4"/>
      <c r="W456" s="4"/>
      <c r="X456" s="4"/>
      <c r="Y456" s="4"/>
      <c r="Z456" s="4"/>
    </row>
    <row r="457" spans="1:26" ht="12.75" customHeight="1" x14ac:dyDescent="0.2">
      <c r="A457" s="4"/>
      <c r="B457" s="190"/>
      <c r="C457" s="4"/>
      <c r="D457" s="4"/>
      <c r="E457" s="4"/>
      <c r="F457" s="4"/>
      <c r="G457" s="4"/>
      <c r="H457" s="3"/>
      <c r="I457" s="4"/>
      <c r="J457" s="4"/>
      <c r="K457" s="4"/>
      <c r="L457" s="4"/>
      <c r="M457" s="4"/>
      <c r="N457" s="4"/>
      <c r="O457" s="4"/>
      <c r="P457" s="4"/>
      <c r="Q457" s="4"/>
      <c r="R457" s="4"/>
      <c r="S457" s="4"/>
      <c r="T457" s="4"/>
      <c r="U457" s="4"/>
      <c r="V457" s="4"/>
      <c r="W457" s="4"/>
      <c r="X457" s="4"/>
      <c r="Y457" s="4"/>
      <c r="Z457" s="4"/>
    </row>
    <row r="458" spans="1:26" ht="12.75" customHeight="1" x14ac:dyDescent="0.2">
      <c r="A458" s="4"/>
      <c r="B458" s="190"/>
      <c r="C458" s="4"/>
      <c r="D458" s="4"/>
      <c r="E458" s="4"/>
      <c r="F458" s="4"/>
      <c r="G458" s="4"/>
      <c r="H458" s="3"/>
      <c r="I458" s="4"/>
      <c r="J458" s="4"/>
      <c r="K458" s="4"/>
      <c r="L458" s="4"/>
      <c r="M458" s="4"/>
      <c r="N458" s="4"/>
      <c r="O458" s="4"/>
      <c r="P458" s="4"/>
      <c r="Q458" s="4"/>
      <c r="R458" s="4"/>
      <c r="S458" s="4"/>
      <c r="T458" s="4"/>
      <c r="U458" s="4"/>
      <c r="V458" s="4"/>
      <c r="W458" s="4"/>
      <c r="X458" s="4"/>
      <c r="Y458" s="4"/>
      <c r="Z458" s="4"/>
    </row>
    <row r="459" spans="1:26" ht="12.75" customHeight="1" x14ac:dyDescent="0.2">
      <c r="A459" s="4"/>
      <c r="B459" s="190"/>
      <c r="C459" s="4"/>
      <c r="D459" s="4"/>
      <c r="E459" s="4"/>
      <c r="F459" s="4"/>
      <c r="G459" s="4"/>
      <c r="H459" s="3"/>
      <c r="I459" s="4"/>
      <c r="J459" s="4"/>
      <c r="K459" s="4"/>
      <c r="L459" s="4"/>
      <c r="M459" s="4"/>
      <c r="N459" s="4"/>
      <c r="O459" s="4"/>
      <c r="P459" s="4"/>
      <c r="Q459" s="4"/>
      <c r="R459" s="4"/>
      <c r="S459" s="4"/>
      <c r="T459" s="4"/>
      <c r="U459" s="4"/>
      <c r="V459" s="4"/>
      <c r="W459" s="4"/>
      <c r="X459" s="4"/>
      <c r="Y459" s="4"/>
      <c r="Z459" s="4"/>
    </row>
    <row r="460" spans="1:26" ht="12.75" customHeight="1" x14ac:dyDescent="0.2">
      <c r="A460" s="4"/>
      <c r="B460" s="190"/>
      <c r="C460" s="4"/>
      <c r="D460" s="4"/>
      <c r="E460" s="4"/>
      <c r="F460" s="4"/>
      <c r="G460" s="4"/>
      <c r="H460" s="3"/>
      <c r="I460" s="4"/>
      <c r="J460" s="4"/>
      <c r="K460" s="4"/>
      <c r="L460" s="4"/>
      <c r="M460" s="4"/>
      <c r="N460" s="4"/>
      <c r="O460" s="4"/>
      <c r="P460" s="4"/>
      <c r="Q460" s="4"/>
      <c r="R460" s="4"/>
      <c r="S460" s="4"/>
      <c r="T460" s="4"/>
      <c r="U460" s="4"/>
      <c r="V460" s="4"/>
      <c r="W460" s="4"/>
      <c r="X460" s="4"/>
      <c r="Y460" s="4"/>
      <c r="Z460" s="4"/>
    </row>
    <row r="461" spans="1:26" ht="12.75" customHeight="1" x14ac:dyDescent="0.2">
      <c r="A461" s="4"/>
      <c r="B461" s="190"/>
      <c r="C461" s="4"/>
      <c r="D461" s="4"/>
      <c r="E461" s="4"/>
      <c r="F461" s="4"/>
      <c r="G461" s="4"/>
      <c r="H461" s="3"/>
      <c r="I461" s="4"/>
      <c r="J461" s="4"/>
      <c r="K461" s="4"/>
      <c r="L461" s="4"/>
      <c r="M461" s="4"/>
      <c r="N461" s="4"/>
      <c r="O461" s="4"/>
      <c r="P461" s="4"/>
      <c r="Q461" s="4"/>
      <c r="R461" s="4"/>
      <c r="S461" s="4"/>
      <c r="T461" s="4"/>
      <c r="U461" s="4"/>
      <c r="V461" s="4"/>
      <c r="W461" s="4"/>
      <c r="X461" s="4"/>
      <c r="Y461" s="4"/>
      <c r="Z461" s="4"/>
    </row>
    <row r="462" spans="1:26" ht="12.75" customHeight="1" x14ac:dyDescent="0.2">
      <c r="A462" s="4"/>
      <c r="B462" s="190"/>
      <c r="C462" s="4"/>
      <c r="D462" s="4"/>
      <c r="E462" s="4"/>
      <c r="F462" s="4"/>
      <c r="G462" s="4"/>
      <c r="H462" s="3"/>
      <c r="I462" s="4"/>
      <c r="J462" s="4"/>
      <c r="K462" s="4"/>
      <c r="L462" s="4"/>
      <c r="M462" s="4"/>
      <c r="N462" s="4"/>
      <c r="O462" s="4"/>
      <c r="P462" s="4"/>
      <c r="Q462" s="4"/>
      <c r="R462" s="4"/>
      <c r="S462" s="4"/>
      <c r="T462" s="4"/>
      <c r="U462" s="4"/>
      <c r="V462" s="4"/>
      <c r="W462" s="4"/>
      <c r="X462" s="4"/>
      <c r="Y462" s="4"/>
      <c r="Z462" s="4"/>
    </row>
    <row r="463" spans="1:26" ht="12.75" customHeight="1" x14ac:dyDescent="0.2">
      <c r="A463" s="4"/>
      <c r="B463" s="190"/>
      <c r="C463" s="4"/>
      <c r="D463" s="4"/>
      <c r="E463" s="4"/>
      <c r="F463" s="4"/>
      <c r="G463" s="4"/>
      <c r="H463" s="3"/>
      <c r="I463" s="4"/>
      <c r="J463" s="4"/>
      <c r="K463" s="4"/>
      <c r="L463" s="4"/>
      <c r="M463" s="4"/>
      <c r="N463" s="4"/>
      <c r="O463" s="4"/>
      <c r="P463" s="4"/>
      <c r="Q463" s="4"/>
      <c r="R463" s="4"/>
      <c r="S463" s="4"/>
      <c r="T463" s="4"/>
      <c r="U463" s="4"/>
      <c r="V463" s="4"/>
      <c r="W463" s="4"/>
      <c r="X463" s="4"/>
      <c r="Y463" s="4"/>
      <c r="Z463" s="4"/>
    </row>
    <row r="464" spans="1:26" ht="12.75" customHeight="1" x14ac:dyDescent="0.2">
      <c r="A464" s="4"/>
      <c r="B464" s="190"/>
      <c r="C464" s="4"/>
      <c r="D464" s="4"/>
      <c r="E464" s="4"/>
      <c r="F464" s="4"/>
      <c r="G464" s="4"/>
      <c r="H464" s="3"/>
      <c r="I464" s="4"/>
      <c r="J464" s="4"/>
      <c r="K464" s="4"/>
      <c r="L464" s="4"/>
      <c r="M464" s="4"/>
      <c r="N464" s="4"/>
      <c r="O464" s="4"/>
      <c r="P464" s="4"/>
      <c r="Q464" s="4"/>
      <c r="R464" s="4"/>
      <c r="S464" s="4"/>
      <c r="T464" s="4"/>
      <c r="U464" s="4"/>
      <c r="V464" s="4"/>
      <c r="W464" s="4"/>
      <c r="X464" s="4"/>
      <c r="Y464" s="4"/>
      <c r="Z464" s="4"/>
    </row>
    <row r="465" spans="1:26" ht="12.75" customHeight="1" x14ac:dyDescent="0.2">
      <c r="A465" s="4"/>
      <c r="B465" s="190"/>
      <c r="C465" s="4"/>
      <c r="D465" s="4"/>
      <c r="E465" s="4"/>
      <c r="F465" s="4"/>
      <c r="G465" s="4"/>
      <c r="H465" s="3"/>
      <c r="I465" s="4"/>
      <c r="J465" s="4"/>
      <c r="K465" s="4"/>
      <c r="L465" s="4"/>
      <c r="M465" s="4"/>
      <c r="N465" s="4"/>
      <c r="O465" s="4"/>
      <c r="P465" s="4"/>
      <c r="Q465" s="4"/>
      <c r="R465" s="4"/>
      <c r="S465" s="4"/>
      <c r="T465" s="4"/>
      <c r="U465" s="4"/>
      <c r="V465" s="4"/>
      <c r="W465" s="4"/>
      <c r="X465" s="4"/>
      <c r="Y465" s="4"/>
      <c r="Z465" s="4"/>
    </row>
    <row r="466" spans="1:26" ht="12.75" customHeight="1" x14ac:dyDescent="0.2">
      <c r="A466" s="4"/>
      <c r="B466" s="190"/>
      <c r="C466" s="4"/>
      <c r="D466" s="4"/>
      <c r="E466" s="4"/>
      <c r="F466" s="4"/>
      <c r="G466" s="4"/>
      <c r="H466" s="3"/>
      <c r="I466" s="4"/>
      <c r="J466" s="4"/>
      <c r="K466" s="4"/>
      <c r="L466" s="4"/>
      <c r="M466" s="4"/>
      <c r="N466" s="4"/>
      <c r="O466" s="4"/>
      <c r="P466" s="4"/>
      <c r="Q466" s="4"/>
      <c r="R466" s="4"/>
      <c r="S466" s="4"/>
      <c r="T466" s="4"/>
      <c r="U466" s="4"/>
      <c r="V466" s="4"/>
      <c r="W466" s="4"/>
      <c r="X466" s="4"/>
      <c r="Y466" s="4"/>
      <c r="Z466" s="4"/>
    </row>
    <row r="467" spans="1:26" ht="12.75" customHeight="1" x14ac:dyDescent="0.2">
      <c r="A467" s="4"/>
      <c r="B467" s="190"/>
      <c r="C467" s="4"/>
      <c r="D467" s="4"/>
      <c r="E467" s="4"/>
      <c r="F467" s="4"/>
      <c r="G467" s="4"/>
      <c r="H467" s="3"/>
      <c r="I467" s="4"/>
      <c r="J467" s="4"/>
      <c r="K467" s="4"/>
      <c r="L467" s="4"/>
      <c r="M467" s="4"/>
      <c r="N467" s="4"/>
      <c r="O467" s="4"/>
      <c r="P467" s="4"/>
      <c r="Q467" s="4"/>
      <c r="R467" s="4"/>
      <c r="S467" s="4"/>
      <c r="T467" s="4"/>
      <c r="U467" s="4"/>
      <c r="V467" s="4"/>
      <c r="W467" s="4"/>
      <c r="X467" s="4"/>
      <c r="Y467" s="4"/>
      <c r="Z467" s="4"/>
    </row>
    <row r="468" spans="1:26" ht="12.75" customHeight="1" x14ac:dyDescent="0.2">
      <c r="A468" s="4"/>
      <c r="B468" s="190"/>
      <c r="C468" s="4"/>
      <c r="D468" s="4"/>
      <c r="E468" s="4"/>
      <c r="F468" s="4"/>
      <c r="G468" s="4"/>
      <c r="H468" s="3"/>
      <c r="I468" s="4"/>
      <c r="J468" s="4"/>
      <c r="K468" s="4"/>
      <c r="L468" s="4"/>
      <c r="M468" s="4"/>
      <c r="N468" s="4"/>
      <c r="O468" s="4"/>
      <c r="P468" s="4"/>
      <c r="Q468" s="4"/>
      <c r="R468" s="4"/>
      <c r="S468" s="4"/>
      <c r="T468" s="4"/>
      <c r="U468" s="4"/>
      <c r="V468" s="4"/>
      <c r="W468" s="4"/>
      <c r="X468" s="4"/>
      <c r="Y468" s="4"/>
      <c r="Z468" s="4"/>
    </row>
    <row r="469" spans="1:26" ht="12.75" customHeight="1" x14ac:dyDescent="0.2">
      <c r="A469" s="4"/>
      <c r="B469" s="190"/>
      <c r="C469" s="4"/>
      <c r="D469" s="4"/>
      <c r="E469" s="4"/>
      <c r="F469" s="4"/>
      <c r="G469" s="4"/>
      <c r="H469" s="3"/>
      <c r="I469" s="4"/>
      <c r="J469" s="4"/>
      <c r="K469" s="4"/>
      <c r="L469" s="4"/>
      <c r="M469" s="4"/>
      <c r="N469" s="4"/>
      <c r="O469" s="4"/>
      <c r="P469" s="4"/>
      <c r="Q469" s="4"/>
      <c r="R469" s="4"/>
      <c r="S469" s="4"/>
      <c r="T469" s="4"/>
      <c r="U469" s="4"/>
      <c r="V469" s="4"/>
      <c r="W469" s="4"/>
      <c r="X469" s="4"/>
      <c r="Y469" s="4"/>
      <c r="Z469" s="4"/>
    </row>
    <row r="470" spans="1:26" ht="12.75" customHeight="1" x14ac:dyDescent="0.2">
      <c r="A470" s="4"/>
      <c r="B470" s="190"/>
      <c r="C470" s="4"/>
      <c r="D470" s="4"/>
      <c r="E470" s="4"/>
      <c r="F470" s="4"/>
      <c r="G470" s="4"/>
      <c r="H470" s="3"/>
      <c r="I470" s="4"/>
      <c r="J470" s="4"/>
      <c r="K470" s="4"/>
      <c r="L470" s="4"/>
      <c r="M470" s="4"/>
      <c r="N470" s="4"/>
      <c r="O470" s="4"/>
      <c r="P470" s="4"/>
      <c r="Q470" s="4"/>
      <c r="R470" s="4"/>
      <c r="S470" s="4"/>
      <c r="T470" s="4"/>
      <c r="U470" s="4"/>
      <c r="V470" s="4"/>
      <c r="W470" s="4"/>
      <c r="X470" s="4"/>
      <c r="Y470" s="4"/>
      <c r="Z470" s="4"/>
    </row>
    <row r="471" spans="1:26" ht="12.75" customHeight="1" x14ac:dyDescent="0.2">
      <c r="A471" s="4"/>
      <c r="B471" s="190"/>
      <c r="C471" s="4"/>
      <c r="D471" s="4"/>
      <c r="E471" s="4"/>
      <c r="F471" s="4"/>
      <c r="G471" s="4"/>
      <c r="H471" s="3"/>
      <c r="I471" s="4"/>
      <c r="J471" s="4"/>
      <c r="K471" s="4"/>
      <c r="L471" s="4"/>
      <c r="M471" s="4"/>
      <c r="N471" s="4"/>
      <c r="O471" s="4"/>
      <c r="P471" s="4"/>
      <c r="Q471" s="4"/>
      <c r="R471" s="4"/>
      <c r="S471" s="4"/>
      <c r="T471" s="4"/>
      <c r="U471" s="4"/>
      <c r="V471" s="4"/>
      <c r="W471" s="4"/>
      <c r="X471" s="4"/>
      <c r="Y471" s="4"/>
      <c r="Z471" s="4"/>
    </row>
    <row r="472" spans="1:26" ht="12.75" customHeight="1" x14ac:dyDescent="0.2">
      <c r="A472" s="4"/>
      <c r="B472" s="190"/>
      <c r="C472" s="4"/>
      <c r="D472" s="4"/>
      <c r="E472" s="4"/>
      <c r="F472" s="4"/>
      <c r="G472" s="4"/>
      <c r="H472" s="3"/>
      <c r="I472" s="4"/>
      <c r="J472" s="4"/>
      <c r="K472" s="4"/>
      <c r="L472" s="4"/>
      <c r="M472" s="4"/>
      <c r="N472" s="4"/>
      <c r="O472" s="4"/>
      <c r="P472" s="4"/>
      <c r="Q472" s="4"/>
      <c r="R472" s="4"/>
      <c r="S472" s="4"/>
      <c r="T472" s="4"/>
      <c r="U472" s="4"/>
      <c r="V472" s="4"/>
      <c r="W472" s="4"/>
      <c r="X472" s="4"/>
      <c r="Y472" s="4"/>
      <c r="Z472" s="4"/>
    </row>
    <row r="473" spans="1:26" ht="12.75" customHeight="1" x14ac:dyDescent="0.2">
      <c r="A473" s="4"/>
      <c r="B473" s="190"/>
      <c r="C473" s="4"/>
      <c r="D473" s="4"/>
      <c r="E473" s="4"/>
      <c r="F473" s="4"/>
      <c r="G473" s="4"/>
      <c r="H473" s="3"/>
      <c r="I473" s="4"/>
      <c r="J473" s="4"/>
      <c r="K473" s="4"/>
      <c r="L473" s="4"/>
      <c r="M473" s="4"/>
      <c r="N473" s="4"/>
      <c r="O473" s="4"/>
      <c r="P473" s="4"/>
      <c r="Q473" s="4"/>
      <c r="R473" s="4"/>
      <c r="S473" s="4"/>
      <c r="T473" s="4"/>
      <c r="U473" s="4"/>
      <c r="V473" s="4"/>
      <c r="W473" s="4"/>
      <c r="X473" s="4"/>
      <c r="Y473" s="4"/>
      <c r="Z473" s="4"/>
    </row>
    <row r="474" spans="1:26" ht="12.75" customHeight="1" x14ac:dyDescent="0.2">
      <c r="A474" s="4"/>
      <c r="B474" s="190"/>
      <c r="C474" s="4"/>
      <c r="D474" s="4"/>
      <c r="E474" s="4"/>
      <c r="F474" s="4"/>
      <c r="G474" s="4"/>
      <c r="H474" s="3"/>
      <c r="I474" s="4"/>
      <c r="J474" s="4"/>
      <c r="K474" s="4"/>
      <c r="L474" s="4"/>
      <c r="M474" s="4"/>
      <c r="N474" s="4"/>
      <c r="O474" s="4"/>
      <c r="P474" s="4"/>
      <c r="Q474" s="4"/>
      <c r="R474" s="4"/>
      <c r="S474" s="4"/>
      <c r="T474" s="4"/>
      <c r="U474" s="4"/>
      <c r="V474" s="4"/>
      <c r="W474" s="4"/>
      <c r="X474" s="4"/>
      <c r="Y474" s="4"/>
      <c r="Z474" s="4"/>
    </row>
    <row r="475" spans="1:26" ht="12.75" customHeight="1" x14ac:dyDescent="0.2">
      <c r="A475" s="4"/>
      <c r="B475" s="190"/>
      <c r="C475" s="4"/>
      <c r="D475" s="4"/>
      <c r="E475" s="4"/>
      <c r="F475" s="4"/>
      <c r="G475" s="4"/>
      <c r="H475" s="3"/>
      <c r="I475" s="4"/>
      <c r="J475" s="4"/>
      <c r="K475" s="4"/>
      <c r="L475" s="4"/>
      <c r="M475" s="4"/>
      <c r="N475" s="4"/>
      <c r="O475" s="4"/>
      <c r="P475" s="4"/>
      <c r="Q475" s="4"/>
      <c r="R475" s="4"/>
      <c r="S475" s="4"/>
      <c r="T475" s="4"/>
      <c r="U475" s="4"/>
      <c r="V475" s="4"/>
      <c r="W475" s="4"/>
      <c r="X475" s="4"/>
      <c r="Y475" s="4"/>
      <c r="Z475" s="4"/>
    </row>
    <row r="476" spans="1:26" ht="12.75" customHeight="1" x14ac:dyDescent="0.2">
      <c r="A476" s="4"/>
      <c r="B476" s="190"/>
      <c r="C476" s="4"/>
      <c r="D476" s="4"/>
      <c r="E476" s="4"/>
      <c r="F476" s="4"/>
      <c r="G476" s="4"/>
      <c r="H476" s="3"/>
      <c r="I476" s="4"/>
      <c r="J476" s="4"/>
      <c r="K476" s="4"/>
      <c r="L476" s="4"/>
      <c r="M476" s="4"/>
      <c r="N476" s="4"/>
      <c r="O476" s="4"/>
      <c r="P476" s="4"/>
      <c r="Q476" s="4"/>
      <c r="R476" s="4"/>
      <c r="S476" s="4"/>
      <c r="T476" s="4"/>
      <c r="U476" s="4"/>
      <c r="V476" s="4"/>
      <c r="W476" s="4"/>
      <c r="X476" s="4"/>
      <c r="Y476" s="4"/>
      <c r="Z476" s="4"/>
    </row>
    <row r="477" spans="1:26" ht="12.75" customHeight="1" x14ac:dyDescent="0.2">
      <c r="A477" s="4"/>
      <c r="B477" s="190"/>
      <c r="C477" s="4"/>
      <c r="D477" s="4"/>
      <c r="E477" s="4"/>
      <c r="F477" s="4"/>
      <c r="G477" s="4"/>
      <c r="H477" s="3"/>
      <c r="I477" s="4"/>
      <c r="J477" s="4"/>
      <c r="K477" s="4"/>
      <c r="L477" s="4"/>
      <c r="M477" s="4"/>
      <c r="N477" s="4"/>
      <c r="O477" s="4"/>
      <c r="P477" s="4"/>
      <c r="Q477" s="4"/>
      <c r="R477" s="4"/>
      <c r="S477" s="4"/>
      <c r="T477" s="4"/>
      <c r="U477" s="4"/>
      <c r="V477" s="4"/>
      <c r="W477" s="4"/>
      <c r="X477" s="4"/>
      <c r="Y477" s="4"/>
      <c r="Z477" s="4"/>
    </row>
    <row r="478" spans="1:26" ht="12.75" customHeight="1" x14ac:dyDescent="0.2">
      <c r="A478" s="4"/>
      <c r="B478" s="190"/>
      <c r="C478" s="4"/>
      <c r="D478" s="4"/>
      <c r="E478" s="4"/>
      <c r="F478" s="4"/>
      <c r="G478" s="4"/>
      <c r="H478" s="3"/>
      <c r="I478" s="4"/>
      <c r="J478" s="4"/>
      <c r="K478" s="4"/>
      <c r="L478" s="4"/>
      <c r="M478" s="4"/>
      <c r="N478" s="4"/>
      <c r="O478" s="4"/>
      <c r="P478" s="4"/>
      <c r="Q478" s="4"/>
      <c r="R478" s="4"/>
      <c r="S478" s="4"/>
      <c r="T478" s="4"/>
      <c r="U478" s="4"/>
      <c r="V478" s="4"/>
      <c r="W478" s="4"/>
      <c r="X478" s="4"/>
      <c r="Y478" s="4"/>
      <c r="Z478" s="4"/>
    </row>
    <row r="479" spans="1:26" ht="12.75" customHeight="1" x14ac:dyDescent="0.2">
      <c r="A479" s="4"/>
      <c r="B479" s="190"/>
      <c r="C479" s="4"/>
      <c r="D479" s="4"/>
      <c r="E479" s="4"/>
      <c r="F479" s="4"/>
      <c r="G479" s="4"/>
      <c r="H479" s="3"/>
      <c r="I479" s="4"/>
      <c r="J479" s="4"/>
      <c r="K479" s="4"/>
      <c r="L479" s="4"/>
      <c r="M479" s="4"/>
      <c r="N479" s="4"/>
      <c r="O479" s="4"/>
      <c r="P479" s="4"/>
      <c r="Q479" s="4"/>
      <c r="R479" s="4"/>
      <c r="S479" s="4"/>
      <c r="T479" s="4"/>
      <c r="U479" s="4"/>
      <c r="V479" s="4"/>
      <c r="W479" s="4"/>
      <c r="X479" s="4"/>
      <c r="Y479" s="4"/>
      <c r="Z479" s="4"/>
    </row>
    <row r="480" spans="1:26" ht="12.75" customHeight="1" x14ac:dyDescent="0.2">
      <c r="A480" s="4"/>
      <c r="B480" s="190"/>
      <c r="C480" s="4"/>
      <c r="D480" s="4"/>
      <c r="E480" s="4"/>
      <c r="F480" s="4"/>
      <c r="G480" s="4"/>
      <c r="H480" s="3"/>
      <c r="I480" s="4"/>
      <c r="J480" s="4"/>
      <c r="K480" s="4"/>
      <c r="L480" s="4"/>
      <c r="M480" s="4"/>
      <c r="N480" s="4"/>
      <c r="O480" s="4"/>
      <c r="P480" s="4"/>
      <c r="Q480" s="4"/>
      <c r="R480" s="4"/>
      <c r="S480" s="4"/>
      <c r="T480" s="4"/>
      <c r="U480" s="4"/>
      <c r="V480" s="4"/>
      <c r="W480" s="4"/>
      <c r="X480" s="4"/>
      <c r="Y480" s="4"/>
      <c r="Z480" s="4"/>
    </row>
    <row r="481" spans="1:26" ht="12.75" customHeight="1" x14ac:dyDescent="0.2">
      <c r="A481" s="4"/>
      <c r="B481" s="190"/>
      <c r="C481" s="4"/>
      <c r="D481" s="4"/>
      <c r="E481" s="4"/>
      <c r="F481" s="4"/>
      <c r="G481" s="4"/>
      <c r="H481" s="3"/>
      <c r="I481" s="4"/>
      <c r="J481" s="4"/>
      <c r="K481" s="4"/>
      <c r="L481" s="4"/>
      <c r="M481" s="4"/>
      <c r="N481" s="4"/>
      <c r="O481" s="4"/>
      <c r="P481" s="4"/>
      <c r="Q481" s="4"/>
      <c r="R481" s="4"/>
      <c r="S481" s="4"/>
      <c r="T481" s="4"/>
      <c r="U481" s="4"/>
      <c r="V481" s="4"/>
      <c r="W481" s="4"/>
      <c r="X481" s="4"/>
      <c r="Y481" s="4"/>
      <c r="Z481" s="4"/>
    </row>
    <row r="482" spans="1:26" ht="12.75" customHeight="1" x14ac:dyDescent="0.2">
      <c r="A482" s="4"/>
      <c r="B482" s="190"/>
      <c r="C482" s="4"/>
      <c r="D482" s="4"/>
      <c r="E482" s="4"/>
      <c r="F482" s="4"/>
      <c r="G482" s="4"/>
      <c r="H482" s="3"/>
      <c r="I482" s="4"/>
      <c r="J482" s="4"/>
      <c r="K482" s="4"/>
      <c r="L482" s="4"/>
      <c r="M482" s="4"/>
      <c r="N482" s="4"/>
      <c r="O482" s="4"/>
      <c r="P482" s="4"/>
      <c r="Q482" s="4"/>
      <c r="R482" s="4"/>
      <c r="S482" s="4"/>
      <c r="T482" s="4"/>
      <c r="U482" s="4"/>
      <c r="V482" s="4"/>
      <c r="W482" s="4"/>
      <c r="X482" s="4"/>
      <c r="Y482" s="4"/>
      <c r="Z482" s="4"/>
    </row>
    <row r="483" spans="1:26" ht="12.75" customHeight="1" x14ac:dyDescent="0.2">
      <c r="A483" s="4"/>
      <c r="B483" s="190"/>
      <c r="C483" s="4"/>
      <c r="D483" s="4"/>
      <c r="E483" s="4"/>
      <c r="F483" s="4"/>
      <c r="G483" s="4"/>
      <c r="H483" s="3"/>
      <c r="I483" s="4"/>
      <c r="J483" s="4"/>
      <c r="K483" s="4"/>
      <c r="L483" s="4"/>
      <c r="M483" s="4"/>
      <c r="N483" s="4"/>
      <c r="O483" s="4"/>
      <c r="P483" s="4"/>
      <c r="Q483" s="4"/>
      <c r="R483" s="4"/>
      <c r="S483" s="4"/>
      <c r="T483" s="4"/>
      <c r="U483" s="4"/>
      <c r="V483" s="4"/>
      <c r="W483" s="4"/>
      <c r="X483" s="4"/>
      <c r="Y483" s="4"/>
      <c r="Z483" s="4"/>
    </row>
    <row r="484" spans="1:26" ht="12.75" customHeight="1" x14ac:dyDescent="0.2">
      <c r="A484" s="4"/>
      <c r="B484" s="190"/>
      <c r="C484" s="4"/>
      <c r="D484" s="4"/>
      <c r="E484" s="4"/>
      <c r="F484" s="4"/>
      <c r="G484" s="4"/>
      <c r="H484" s="3"/>
      <c r="I484" s="4"/>
      <c r="J484" s="4"/>
      <c r="K484" s="4"/>
      <c r="L484" s="4"/>
      <c r="M484" s="4"/>
      <c r="N484" s="4"/>
      <c r="O484" s="4"/>
      <c r="P484" s="4"/>
      <c r="Q484" s="4"/>
      <c r="R484" s="4"/>
      <c r="S484" s="4"/>
      <c r="T484" s="4"/>
      <c r="U484" s="4"/>
      <c r="V484" s="4"/>
      <c r="W484" s="4"/>
      <c r="X484" s="4"/>
      <c r="Y484" s="4"/>
      <c r="Z484" s="4"/>
    </row>
    <row r="485" spans="1:26" ht="12.75" customHeight="1" x14ac:dyDescent="0.2">
      <c r="A485" s="4"/>
      <c r="B485" s="190"/>
      <c r="C485" s="4"/>
      <c r="D485" s="4"/>
      <c r="E485" s="4"/>
      <c r="F485" s="4"/>
      <c r="G485" s="4"/>
      <c r="H485" s="3"/>
      <c r="I485" s="4"/>
      <c r="J485" s="4"/>
      <c r="K485" s="4"/>
      <c r="L485" s="4"/>
      <c r="M485" s="4"/>
      <c r="N485" s="4"/>
      <c r="O485" s="4"/>
      <c r="P485" s="4"/>
      <c r="Q485" s="4"/>
      <c r="R485" s="4"/>
      <c r="S485" s="4"/>
      <c r="T485" s="4"/>
      <c r="U485" s="4"/>
      <c r="V485" s="4"/>
      <c r="W485" s="4"/>
      <c r="X485" s="4"/>
      <c r="Y485" s="4"/>
      <c r="Z485" s="4"/>
    </row>
    <row r="486" spans="1:26" ht="12.75" customHeight="1" x14ac:dyDescent="0.2">
      <c r="A486" s="4"/>
      <c r="B486" s="190"/>
      <c r="C486" s="4"/>
      <c r="D486" s="4"/>
      <c r="E486" s="4"/>
      <c r="F486" s="4"/>
      <c r="G486" s="4"/>
      <c r="H486" s="3"/>
      <c r="I486" s="4"/>
      <c r="J486" s="4"/>
      <c r="K486" s="4"/>
      <c r="L486" s="4"/>
      <c r="M486" s="4"/>
      <c r="N486" s="4"/>
      <c r="O486" s="4"/>
      <c r="P486" s="4"/>
      <c r="Q486" s="4"/>
      <c r="R486" s="4"/>
      <c r="S486" s="4"/>
      <c r="T486" s="4"/>
      <c r="U486" s="4"/>
      <c r="V486" s="4"/>
      <c r="W486" s="4"/>
      <c r="X486" s="4"/>
      <c r="Y486" s="4"/>
      <c r="Z486" s="4"/>
    </row>
    <row r="487" spans="1:26" ht="12.75" customHeight="1" x14ac:dyDescent="0.2">
      <c r="A487" s="4"/>
      <c r="B487" s="190"/>
      <c r="C487" s="4"/>
      <c r="D487" s="4"/>
      <c r="E487" s="4"/>
      <c r="F487" s="4"/>
      <c r="G487" s="4"/>
      <c r="H487" s="3"/>
      <c r="I487" s="4"/>
      <c r="J487" s="4"/>
      <c r="K487" s="4"/>
      <c r="L487" s="4"/>
      <c r="M487" s="4"/>
      <c r="N487" s="4"/>
      <c r="O487" s="4"/>
      <c r="P487" s="4"/>
      <c r="Q487" s="4"/>
      <c r="R487" s="4"/>
      <c r="S487" s="4"/>
      <c r="T487" s="4"/>
      <c r="U487" s="4"/>
      <c r="V487" s="4"/>
      <c r="W487" s="4"/>
      <c r="X487" s="4"/>
      <c r="Y487" s="4"/>
      <c r="Z487" s="4"/>
    </row>
    <row r="488" spans="1:26" ht="12.75" customHeight="1" x14ac:dyDescent="0.2">
      <c r="A488" s="4"/>
      <c r="B488" s="190"/>
      <c r="C488" s="4"/>
      <c r="D488" s="4"/>
      <c r="E488" s="4"/>
      <c r="F488" s="4"/>
      <c r="G488" s="4"/>
      <c r="H488" s="3"/>
      <c r="I488" s="4"/>
      <c r="J488" s="4"/>
      <c r="K488" s="4"/>
      <c r="L488" s="4"/>
      <c r="M488" s="4"/>
      <c r="N488" s="4"/>
      <c r="O488" s="4"/>
      <c r="P488" s="4"/>
      <c r="Q488" s="4"/>
      <c r="R488" s="4"/>
      <c r="S488" s="4"/>
      <c r="T488" s="4"/>
      <c r="U488" s="4"/>
      <c r="V488" s="4"/>
      <c r="W488" s="4"/>
      <c r="X488" s="4"/>
      <c r="Y488" s="4"/>
      <c r="Z488" s="4"/>
    </row>
    <row r="489" spans="1:26" ht="12.75" customHeight="1" x14ac:dyDescent="0.2">
      <c r="A489" s="4"/>
      <c r="B489" s="190"/>
      <c r="C489" s="4"/>
      <c r="D489" s="4"/>
      <c r="E489" s="4"/>
      <c r="F489" s="4"/>
      <c r="G489" s="4"/>
      <c r="H489" s="3"/>
      <c r="I489" s="4"/>
      <c r="J489" s="4"/>
      <c r="K489" s="4"/>
      <c r="L489" s="4"/>
      <c r="M489" s="4"/>
      <c r="N489" s="4"/>
      <c r="O489" s="4"/>
      <c r="P489" s="4"/>
      <c r="Q489" s="4"/>
      <c r="R489" s="4"/>
      <c r="S489" s="4"/>
      <c r="T489" s="4"/>
      <c r="U489" s="4"/>
      <c r="V489" s="4"/>
      <c r="W489" s="4"/>
      <c r="X489" s="4"/>
      <c r="Y489" s="4"/>
      <c r="Z489" s="4"/>
    </row>
    <row r="490" spans="1:26" ht="12.75" customHeight="1" x14ac:dyDescent="0.2">
      <c r="A490" s="4"/>
      <c r="B490" s="190"/>
      <c r="C490" s="4"/>
      <c r="D490" s="4"/>
      <c r="E490" s="4"/>
      <c r="F490" s="4"/>
      <c r="G490" s="4"/>
      <c r="H490" s="3"/>
      <c r="I490" s="4"/>
      <c r="J490" s="4"/>
      <c r="K490" s="4"/>
      <c r="L490" s="4"/>
      <c r="M490" s="4"/>
      <c r="N490" s="4"/>
      <c r="O490" s="4"/>
      <c r="P490" s="4"/>
      <c r="Q490" s="4"/>
      <c r="R490" s="4"/>
      <c r="S490" s="4"/>
      <c r="T490" s="4"/>
      <c r="U490" s="4"/>
      <c r="V490" s="4"/>
      <c r="W490" s="4"/>
      <c r="X490" s="4"/>
      <c r="Y490" s="4"/>
      <c r="Z490" s="4"/>
    </row>
    <row r="491" spans="1:26" ht="12.75" customHeight="1" x14ac:dyDescent="0.2">
      <c r="A491" s="4"/>
      <c r="B491" s="190"/>
      <c r="C491" s="4"/>
      <c r="D491" s="4"/>
      <c r="E491" s="4"/>
      <c r="F491" s="4"/>
      <c r="G491" s="4"/>
      <c r="H491" s="3"/>
      <c r="I491" s="4"/>
      <c r="J491" s="4"/>
      <c r="K491" s="4"/>
      <c r="L491" s="4"/>
      <c r="M491" s="4"/>
      <c r="N491" s="4"/>
      <c r="O491" s="4"/>
      <c r="P491" s="4"/>
      <c r="Q491" s="4"/>
      <c r="R491" s="4"/>
      <c r="S491" s="4"/>
      <c r="T491" s="4"/>
      <c r="U491" s="4"/>
      <c r="V491" s="4"/>
      <c r="W491" s="4"/>
      <c r="X491" s="4"/>
      <c r="Y491" s="4"/>
      <c r="Z491" s="4"/>
    </row>
    <row r="492" spans="1:26" ht="12.75" customHeight="1" x14ac:dyDescent="0.2">
      <c r="A492" s="4"/>
      <c r="B492" s="190"/>
      <c r="C492" s="4"/>
      <c r="D492" s="4"/>
      <c r="E492" s="4"/>
      <c r="F492" s="4"/>
      <c r="G492" s="4"/>
      <c r="H492" s="3"/>
      <c r="I492" s="4"/>
      <c r="J492" s="4"/>
      <c r="K492" s="4"/>
      <c r="L492" s="4"/>
      <c r="M492" s="4"/>
      <c r="N492" s="4"/>
      <c r="O492" s="4"/>
      <c r="P492" s="4"/>
      <c r="Q492" s="4"/>
      <c r="R492" s="4"/>
      <c r="S492" s="4"/>
      <c r="T492" s="4"/>
      <c r="U492" s="4"/>
      <c r="V492" s="4"/>
      <c r="W492" s="4"/>
      <c r="X492" s="4"/>
      <c r="Y492" s="4"/>
      <c r="Z492" s="4"/>
    </row>
    <row r="493" spans="1:26" ht="12.75" customHeight="1" x14ac:dyDescent="0.2">
      <c r="A493" s="4"/>
      <c r="B493" s="190"/>
      <c r="C493" s="4"/>
      <c r="D493" s="4"/>
      <c r="E493" s="4"/>
      <c r="F493" s="4"/>
      <c r="G493" s="4"/>
      <c r="H493" s="3"/>
      <c r="I493" s="4"/>
      <c r="J493" s="4"/>
      <c r="K493" s="4"/>
      <c r="L493" s="4"/>
      <c r="M493" s="4"/>
      <c r="N493" s="4"/>
      <c r="O493" s="4"/>
      <c r="P493" s="4"/>
      <c r="Q493" s="4"/>
      <c r="R493" s="4"/>
      <c r="S493" s="4"/>
      <c r="T493" s="4"/>
      <c r="U493" s="4"/>
      <c r="V493" s="4"/>
      <c r="W493" s="4"/>
      <c r="X493" s="4"/>
      <c r="Y493" s="4"/>
      <c r="Z493" s="4"/>
    </row>
    <row r="494" spans="1:26" ht="12.75" customHeight="1" x14ac:dyDescent="0.2">
      <c r="A494" s="4"/>
      <c r="B494" s="190"/>
      <c r="C494" s="4"/>
      <c r="D494" s="4"/>
      <c r="E494" s="4"/>
      <c r="F494" s="4"/>
      <c r="G494" s="4"/>
      <c r="H494" s="3"/>
      <c r="I494" s="4"/>
      <c r="J494" s="4"/>
      <c r="K494" s="4"/>
      <c r="L494" s="4"/>
      <c r="M494" s="4"/>
      <c r="N494" s="4"/>
      <c r="O494" s="4"/>
      <c r="P494" s="4"/>
      <c r="Q494" s="4"/>
      <c r="R494" s="4"/>
      <c r="S494" s="4"/>
      <c r="T494" s="4"/>
      <c r="U494" s="4"/>
      <c r="V494" s="4"/>
      <c r="W494" s="4"/>
      <c r="X494" s="4"/>
      <c r="Y494" s="4"/>
      <c r="Z494" s="4"/>
    </row>
    <row r="495" spans="1:26" ht="12.75" customHeight="1" x14ac:dyDescent="0.2">
      <c r="A495" s="4"/>
      <c r="B495" s="190"/>
      <c r="C495" s="4"/>
      <c r="D495" s="4"/>
      <c r="E495" s="4"/>
      <c r="F495" s="4"/>
      <c r="G495" s="4"/>
      <c r="H495" s="3"/>
      <c r="I495" s="4"/>
      <c r="J495" s="4"/>
      <c r="K495" s="4"/>
      <c r="L495" s="4"/>
      <c r="M495" s="4"/>
      <c r="N495" s="4"/>
      <c r="O495" s="4"/>
      <c r="P495" s="4"/>
      <c r="Q495" s="4"/>
      <c r="R495" s="4"/>
      <c r="S495" s="4"/>
      <c r="T495" s="4"/>
      <c r="U495" s="4"/>
      <c r="V495" s="4"/>
      <c r="W495" s="4"/>
      <c r="X495" s="4"/>
      <c r="Y495" s="4"/>
      <c r="Z495" s="4"/>
    </row>
    <row r="496" spans="1:26" ht="12.75" customHeight="1" x14ac:dyDescent="0.2">
      <c r="A496" s="4"/>
      <c r="B496" s="190"/>
      <c r="C496" s="4"/>
      <c r="D496" s="4"/>
      <c r="E496" s="4"/>
      <c r="F496" s="4"/>
      <c r="G496" s="4"/>
      <c r="H496" s="3"/>
      <c r="I496" s="4"/>
      <c r="J496" s="4"/>
      <c r="K496" s="4"/>
      <c r="L496" s="4"/>
      <c r="M496" s="4"/>
      <c r="N496" s="4"/>
      <c r="O496" s="4"/>
      <c r="P496" s="4"/>
      <c r="Q496" s="4"/>
      <c r="R496" s="4"/>
      <c r="S496" s="4"/>
      <c r="T496" s="4"/>
      <c r="U496" s="4"/>
      <c r="V496" s="4"/>
      <c r="W496" s="4"/>
      <c r="X496" s="4"/>
      <c r="Y496" s="4"/>
      <c r="Z496" s="4"/>
    </row>
    <row r="497" spans="1:26" ht="12.75" customHeight="1" x14ac:dyDescent="0.2">
      <c r="A497" s="4"/>
      <c r="B497" s="190"/>
      <c r="C497" s="4"/>
      <c r="D497" s="4"/>
      <c r="E497" s="4"/>
      <c r="F497" s="4"/>
      <c r="G497" s="4"/>
      <c r="H497" s="3"/>
      <c r="I497" s="4"/>
      <c r="J497" s="4"/>
      <c r="K497" s="4"/>
      <c r="L497" s="4"/>
      <c r="M497" s="4"/>
      <c r="N497" s="4"/>
      <c r="O497" s="4"/>
      <c r="P497" s="4"/>
      <c r="Q497" s="4"/>
      <c r="R497" s="4"/>
      <c r="S497" s="4"/>
      <c r="T497" s="4"/>
      <c r="U497" s="4"/>
      <c r="V497" s="4"/>
      <c r="W497" s="4"/>
      <c r="X497" s="4"/>
      <c r="Y497" s="4"/>
      <c r="Z497" s="4"/>
    </row>
    <row r="498" spans="1:26" ht="12.75" customHeight="1" x14ac:dyDescent="0.2">
      <c r="A498" s="4"/>
      <c r="B498" s="190"/>
      <c r="C498" s="4"/>
      <c r="D498" s="4"/>
      <c r="E498" s="4"/>
      <c r="F498" s="4"/>
      <c r="G498" s="4"/>
      <c r="H498" s="3"/>
      <c r="I498" s="4"/>
      <c r="J498" s="4"/>
      <c r="K498" s="4"/>
      <c r="L498" s="4"/>
      <c r="M498" s="4"/>
      <c r="N498" s="4"/>
      <c r="O498" s="4"/>
      <c r="P498" s="4"/>
      <c r="Q498" s="4"/>
      <c r="R498" s="4"/>
      <c r="S498" s="4"/>
      <c r="T498" s="4"/>
      <c r="U498" s="4"/>
      <c r="V498" s="4"/>
      <c r="W498" s="4"/>
      <c r="X498" s="4"/>
      <c r="Y498" s="4"/>
      <c r="Z498" s="4"/>
    </row>
    <row r="499" spans="1:26" ht="12.75" customHeight="1" x14ac:dyDescent="0.2">
      <c r="A499" s="4"/>
      <c r="B499" s="190"/>
      <c r="C499" s="4"/>
      <c r="D499" s="4"/>
      <c r="E499" s="4"/>
      <c r="F499" s="4"/>
      <c r="G499" s="4"/>
      <c r="H499" s="3"/>
      <c r="I499" s="4"/>
      <c r="J499" s="4"/>
      <c r="K499" s="4"/>
      <c r="L499" s="4"/>
      <c r="M499" s="4"/>
      <c r="N499" s="4"/>
      <c r="O499" s="4"/>
      <c r="P499" s="4"/>
      <c r="Q499" s="4"/>
      <c r="R499" s="4"/>
      <c r="S499" s="4"/>
      <c r="T499" s="4"/>
      <c r="U499" s="4"/>
      <c r="V499" s="4"/>
      <c r="W499" s="4"/>
      <c r="X499" s="4"/>
      <c r="Y499" s="4"/>
      <c r="Z499" s="4"/>
    </row>
    <row r="500" spans="1:26" ht="12.75" customHeight="1" x14ac:dyDescent="0.2">
      <c r="A500" s="4"/>
      <c r="B500" s="190"/>
      <c r="C500" s="4"/>
      <c r="D500" s="4"/>
      <c r="E500" s="4"/>
      <c r="F500" s="4"/>
      <c r="G500" s="4"/>
      <c r="H500" s="3"/>
      <c r="I500" s="4"/>
      <c r="J500" s="4"/>
      <c r="K500" s="4"/>
      <c r="L500" s="4"/>
      <c r="M500" s="4"/>
      <c r="N500" s="4"/>
      <c r="O500" s="4"/>
      <c r="P500" s="4"/>
      <c r="Q500" s="4"/>
      <c r="R500" s="4"/>
      <c r="S500" s="4"/>
      <c r="T500" s="4"/>
      <c r="U500" s="4"/>
      <c r="V500" s="4"/>
      <c r="W500" s="4"/>
      <c r="X500" s="4"/>
      <c r="Y500" s="4"/>
      <c r="Z500" s="4"/>
    </row>
    <row r="501" spans="1:26" ht="12.75" customHeight="1" x14ac:dyDescent="0.2">
      <c r="A501" s="4"/>
      <c r="B501" s="190"/>
      <c r="C501" s="4"/>
      <c r="D501" s="4"/>
      <c r="E501" s="4"/>
      <c r="F501" s="4"/>
      <c r="G501" s="4"/>
      <c r="H501" s="3"/>
      <c r="I501" s="4"/>
      <c r="J501" s="4"/>
      <c r="K501" s="4"/>
      <c r="L501" s="4"/>
      <c r="M501" s="4"/>
      <c r="N501" s="4"/>
      <c r="O501" s="4"/>
      <c r="P501" s="4"/>
      <c r="Q501" s="4"/>
      <c r="R501" s="4"/>
      <c r="S501" s="4"/>
      <c r="T501" s="4"/>
      <c r="U501" s="4"/>
      <c r="V501" s="4"/>
      <c r="W501" s="4"/>
      <c r="X501" s="4"/>
      <c r="Y501" s="4"/>
      <c r="Z501" s="4"/>
    </row>
    <row r="502" spans="1:26" ht="12.75" customHeight="1" x14ac:dyDescent="0.2">
      <c r="A502" s="4"/>
      <c r="B502" s="190"/>
      <c r="C502" s="4"/>
      <c r="D502" s="4"/>
      <c r="E502" s="4"/>
      <c r="F502" s="4"/>
      <c r="G502" s="4"/>
      <c r="H502" s="3"/>
      <c r="I502" s="4"/>
      <c r="J502" s="4"/>
      <c r="K502" s="4"/>
      <c r="L502" s="4"/>
      <c r="M502" s="4"/>
      <c r="N502" s="4"/>
      <c r="O502" s="4"/>
      <c r="P502" s="4"/>
      <c r="Q502" s="4"/>
      <c r="R502" s="4"/>
      <c r="S502" s="4"/>
      <c r="T502" s="4"/>
      <c r="U502" s="4"/>
      <c r="V502" s="4"/>
      <c r="W502" s="4"/>
      <c r="X502" s="4"/>
      <c r="Y502" s="4"/>
      <c r="Z502" s="4"/>
    </row>
    <row r="503" spans="1:26" ht="12.75" customHeight="1" x14ac:dyDescent="0.2">
      <c r="A503" s="4"/>
      <c r="B503" s="190"/>
      <c r="C503" s="4"/>
      <c r="D503" s="4"/>
      <c r="E503" s="4"/>
      <c r="F503" s="4"/>
      <c r="G503" s="4"/>
      <c r="H503" s="3"/>
      <c r="I503" s="4"/>
      <c r="J503" s="4"/>
      <c r="K503" s="4"/>
      <c r="L503" s="4"/>
      <c r="M503" s="4"/>
      <c r="N503" s="4"/>
      <c r="O503" s="4"/>
      <c r="P503" s="4"/>
      <c r="Q503" s="4"/>
      <c r="R503" s="4"/>
      <c r="S503" s="4"/>
      <c r="T503" s="4"/>
      <c r="U503" s="4"/>
      <c r="V503" s="4"/>
      <c r="W503" s="4"/>
      <c r="X503" s="4"/>
      <c r="Y503" s="4"/>
      <c r="Z503" s="4"/>
    </row>
    <row r="504" spans="1:26" ht="12.75" customHeight="1" x14ac:dyDescent="0.2">
      <c r="A504" s="4"/>
      <c r="B504" s="190"/>
      <c r="C504" s="4"/>
      <c r="D504" s="4"/>
      <c r="E504" s="4"/>
      <c r="F504" s="4"/>
      <c r="G504" s="4"/>
      <c r="H504" s="3"/>
      <c r="I504" s="4"/>
      <c r="J504" s="4"/>
      <c r="K504" s="4"/>
      <c r="L504" s="4"/>
      <c r="M504" s="4"/>
      <c r="N504" s="4"/>
      <c r="O504" s="4"/>
      <c r="P504" s="4"/>
      <c r="Q504" s="4"/>
      <c r="R504" s="4"/>
      <c r="S504" s="4"/>
      <c r="T504" s="4"/>
      <c r="U504" s="4"/>
      <c r="V504" s="4"/>
      <c r="W504" s="4"/>
      <c r="X504" s="4"/>
      <c r="Y504" s="4"/>
      <c r="Z504" s="4"/>
    </row>
    <row r="505" spans="1:26" ht="12.75" customHeight="1" x14ac:dyDescent="0.2">
      <c r="A505" s="4"/>
      <c r="B505" s="190"/>
      <c r="C505" s="4"/>
      <c r="D505" s="4"/>
      <c r="E505" s="4"/>
      <c r="F505" s="4"/>
      <c r="G505" s="4"/>
      <c r="H505" s="3"/>
      <c r="I505" s="4"/>
      <c r="J505" s="4"/>
      <c r="K505" s="4"/>
      <c r="L505" s="4"/>
      <c r="M505" s="4"/>
      <c r="N505" s="4"/>
      <c r="O505" s="4"/>
      <c r="P505" s="4"/>
      <c r="Q505" s="4"/>
      <c r="R505" s="4"/>
      <c r="S505" s="4"/>
      <c r="T505" s="4"/>
      <c r="U505" s="4"/>
      <c r="V505" s="4"/>
      <c r="W505" s="4"/>
      <c r="X505" s="4"/>
      <c r="Y505" s="4"/>
      <c r="Z505" s="4"/>
    </row>
    <row r="506" spans="1:26" ht="12.75" customHeight="1" x14ac:dyDescent="0.2">
      <c r="A506" s="4"/>
      <c r="B506" s="190"/>
      <c r="C506" s="4"/>
      <c r="D506" s="4"/>
      <c r="E506" s="4"/>
      <c r="F506" s="4"/>
      <c r="G506" s="4"/>
      <c r="H506" s="3"/>
      <c r="I506" s="4"/>
      <c r="J506" s="4"/>
      <c r="K506" s="4"/>
      <c r="L506" s="4"/>
      <c r="M506" s="4"/>
      <c r="N506" s="4"/>
      <c r="O506" s="4"/>
      <c r="P506" s="4"/>
      <c r="Q506" s="4"/>
      <c r="R506" s="4"/>
      <c r="S506" s="4"/>
      <c r="T506" s="4"/>
      <c r="U506" s="4"/>
      <c r="V506" s="4"/>
      <c r="W506" s="4"/>
      <c r="X506" s="4"/>
      <c r="Y506" s="4"/>
      <c r="Z506" s="4"/>
    </row>
    <row r="507" spans="1:26" ht="12.75" customHeight="1" x14ac:dyDescent="0.2">
      <c r="A507" s="4"/>
      <c r="B507" s="190"/>
      <c r="C507" s="4"/>
      <c r="D507" s="4"/>
      <c r="E507" s="4"/>
      <c r="F507" s="4"/>
      <c r="G507" s="4"/>
      <c r="H507" s="3"/>
      <c r="I507" s="4"/>
      <c r="J507" s="4"/>
      <c r="K507" s="4"/>
      <c r="L507" s="4"/>
      <c r="M507" s="4"/>
      <c r="N507" s="4"/>
      <c r="O507" s="4"/>
      <c r="P507" s="4"/>
      <c r="Q507" s="4"/>
      <c r="R507" s="4"/>
      <c r="S507" s="4"/>
      <c r="T507" s="4"/>
      <c r="U507" s="4"/>
      <c r="V507" s="4"/>
      <c r="W507" s="4"/>
      <c r="X507" s="4"/>
      <c r="Y507" s="4"/>
      <c r="Z507" s="4"/>
    </row>
    <row r="508" spans="1:26" ht="12.75" customHeight="1" x14ac:dyDescent="0.2">
      <c r="A508" s="4"/>
      <c r="B508" s="190"/>
      <c r="C508" s="4"/>
      <c r="D508" s="4"/>
      <c r="E508" s="4"/>
      <c r="F508" s="4"/>
      <c r="G508" s="4"/>
      <c r="H508" s="3"/>
      <c r="I508" s="4"/>
      <c r="J508" s="4"/>
      <c r="K508" s="4"/>
      <c r="L508" s="4"/>
      <c r="M508" s="4"/>
      <c r="N508" s="4"/>
      <c r="O508" s="4"/>
      <c r="P508" s="4"/>
      <c r="Q508" s="4"/>
      <c r="R508" s="4"/>
      <c r="S508" s="4"/>
      <c r="T508" s="4"/>
      <c r="U508" s="4"/>
      <c r="V508" s="4"/>
      <c r="W508" s="4"/>
      <c r="X508" s="4"/>
      <c r="Y508" s="4"/>
      <c r="Z508" s="4"/>
    </row>
    <row r="509" spans="1:26" ht="12.75" customHeight="1" x14ac:dyDescent="0.2">
      <c r="A509" s="4"/>
      <c r="B509" s="190"/>
      <c r="C509" s="4"/>
      <c r="D509" s="4"/>
      <c r="E509" s="4"/>
      <c r="F509" s="4"/>
      <c r="G509" s="4"/>
      <c r="H509" s="3"/>
      <c r="I509" s="4"/>
      <c r="J509" s="4"/>
      <c r="K509" s="4"/>
      <c r="L509" s="4"/>
      <c r="M509" s="4"/>
      <c r="N509" s="4"/>
      <c r="O509" s="4"/>
      <c r="P509" s="4"/>
      <c r="Q509" s="4"/>
      <c r="R509" s="4"/>
      <c r="S509" s="4"/>
      <c r="T509" s="4"/>
      <c r="U509" s="4"/>
      <c r="V509" s="4"/>
      <c r="W509" s="4"/>
      <c r="X509" s="4"/>
      <c r="Y509" s="4"/>
      <c r="Z509" s="4"/>
    </row>
    <row r="510" spans="1:26" ht="12.75" customHeight="1" x14ac:dyDescent="0.2">
      <c r="A510" s="4"/>
      <c r="B510" s="190"/>
      <c r="C510" s="4"/>
      <c r="D510" s="4"/>
      <c r="E510" s="4"/>
      <c r="F510" s="4"/>
      <c r="G510" s="4"/>
      <c r="H510" s="3"/>
      <c r="I510" s="4"/>
      <c r="J510" s="4"/>
      <c r="K510" s="4"/>
      <c r="L510" s="4"/>
      <c r="M510" s="4"/>
      <c r="N510" s="4"/>
      <c r="O510" s="4"/>
      <c r="P510" s="4"/>
      <c r="Q510" s="4"/>
      <c r="R510" s="4"/>
      <c r="S510" s="4"/>
      <c r="T510" s="4"/>
      <c r="U510" s="4"/>
      <c r="V510" s="4"/>
      <c r="W510" s="4"/>
      <c r="X510" s="4"/>
      <c r="Y510" s="4"/>
      <c r="Z510" s="4"/>
    </row>
    <row r="511" spans="1:26" ht="12.75" customHeight="1" x14ac:dyDescent="0.2">
      <c r="A511" s="4"/>
      <c r="B511" s="190"/>
      <c r="C511" s="4"/>
      <c r="D511" s="4"/>
      <c r="E511" s="4"/>
      <c r="F511" s="4"/>
      <c r="G511" s="4"/>
      <c r="H511" s="3"/>
      <c r="I511" s="4"/>
      <c r="J511" s="4"/>
      <c r="K511" s="4"/>
      <c r="L511" s="4"/>
      <c r="M511" s="4"/>
      <c r="N511" s="4"/>
      <c r="O511" s="4"/>
      <c r="P511" s="4"/>
      <c r="Q511" s="4"/>
      <c r="R511" s="4"/>
      <c r="S511" s="4"/>
      <c r="T511" s="4"/>
      <c r="U511" s="4"/>
      <c r="V511" s="4"/>
      <c r="W511" s="4"/>
      <c r="X511" s="4"/>
      <c r="Y511" s="4"/>
      <c r="Z511" s="4"/>
    </row>
    <row r="512" spans="1:26" ht="12.75" customHeight="1" x14ac:dyDescent="0.2">
      <c r="A512" s="4"/>
      <c r="B512" s="190"/>
      <c r="C512" s="4"/>
      <c r="D512" s="4"/>
      <c r="E512" s="4"/>
      <c r="F512" s="4"/>
      <c r="G512" s="4"/>
      <c r="H512" s="3"/>
      <c r="I512" s="4"/>
      <c r="J512" s="4"/>
      <c r="K512" s="4"/>
      <c r="L512" s="4"/>
      <c r="M512" s="4"/>
      <c r="N512" s="4"/>
      <c r="O512" s="4"/>
      <c r="P512" s="4"/>
      <c r="Q512" s="4"/>
      <c r="R512" s="4"/>
      <c r="S512" s="4"/>
      <c r="T512" s="4"/>
      <c r="U512" s="4"/>
      <c r="V512" s="4"/>
      <c r="W512" s="4"/>
      <c r="X512" s="4"/>
      <c r="Y512" s="4"/>
      <c r="Z512" s="4"/>
    </row>
    <row r="513" spans="1:26" ht="12.75" customHeight="1" x14ac:dyDescent="0.2">
      <c r="A513" s="4"/>
      <c r="B513" s="190"/>
      <c r="C513" s="4"/>
      <c r="D513" s="4"/>
      <c r="E513" s="4"/>
      <c r="F513" s="4"/>
      <c r="G513" s="4"/>
      <c r="H513" s="3"/>
      <c r="I513" s="4"/>
      <c r="J513" s="4"/>
      <c r="K513" s="4"/>
      <c r="L513" s="4"/>
      <c r="M513" s="4"/>
      <c r="N513" s="4"/>
      <c r="O513" s="4"/>
      <c r="P513" s="4"/>
      <c r="Q513" s="4"/>
      <c r="R513" s="4"/>
      <c r="S513" s="4"/>
      <c r="T513" s="4"/>
      <c r="U513" s="4"/>
      <c r="V513" s="4"/>
      <c r="W513" s="4"/>
      <c r="X513" s="4"/>
      <c r="Y513" s="4"/>
      <c r="Z513" s="4"/>
    </row>
    <row r="514" spans="1:26" ht="12.75" customHeight="1" x14ac:dyDescent="0.2">
      <c r="A514" s="4"/>
      <c r="B514" s="190"/>
      <c r="C514" s="4"/>
      <c r="D514" s="4"/>
      <c r="E514" s="4"/>
      <c r="F514" s="4"/>
      <c r="G514" s="4"/>
      <c r="H514" s="3"/>
      <c r="I514" s="4"/>
      <c r="J514" s="4"/>
      <c r="K514" s="4"/>
      <c r="L514" s="4"/>
      <c r="M514" s="4"/>
      <c r="N514" s="4"/>
      <c r="O514" s="4"/>
      <c r="P514" s="4"/>
      <c r="Q514" s="4"/>
      <c r="R514" s="4"/>
      <c r="S514" s="4"/>
      <c r="T514" s="4"/>
      <c r="U514" s="4"/>
      <c r="V514" s="4"/>
      <c r="W514" s="4"/>
      <c r="X514" s="4"/>
      <c r="Y514" s="4"/>
      <c r="Z514" s="4"/>
    </row>
    <row r="515" spans="1:26" ht="12.75" customHeight="1" x14ac:dyDescent="0.2">
      <c r="A515" s="4"/>
      <c r="B515" s="190"/>
      <c r="C515" s="4"/>
      <c r="D515" s="4"/>
      <c r="E515" s="4"/>
      <c r="F515" s="4"/>
      <c r="G515" s="4"/>
      <c r="H515" s="3"/>
      <c r="I515" s="4"/>
      <c r="J515" s="4"/>
      <c r="K515" s="4"/>
      <c r="L515" s="4"/>
      <c r="M515" s="4"/>
      <c r="N515" s="4"/>
      <c r="O515" s="4"/>
      <c r="P515" s="4"/>
      <c r="Q515" s="4"/>
      <c r="R515" s="4"/>
      <c r="S515" s="4"/>
      <c r="T515" s="4"/>
      <c r="U515" s="4"/>
      <c r="V515" s="4"/>
      <c r="W515" s="4"/>
      <c r="X515" s="4"/>
      <c r="Y515" s="4"/>
      <c r="Z515" s="4"/>
    </row>
    <row r="516" spans="1:26" ht="12.75" customHeight="1" x14ac:dyDescent="0.2">
      <c r="A516" s="4"/>
      <c r="B516" s="190"/>
      <c r="C516" s="4"/>
      <c r="D516" s="4"/>
      <c r="E516" s="4"/>
      <c r="F516" s="4"/>
      <c r="G516" s="4"/>
      <c r="H516" s="3"/>
      <c r="I516" s="4"/>
      <c r="J516" s="4"/>
      <c r="K516" s="4"/>
      <c r="L516" s="4"/>
      <c r="M516" s="4"/>
      <c r="N516" s="4"/>
      <c r="O516" s="4"/>
      <c r="P516" s="4"/>
      <c r="Q516" s="4"/>
      <c r="R516" s="4"/>
      <c r="S516" s="4"/>
      <c r="T516" s="4"/>
      <c r="U516" s="4"/>
      <c r="V516" s="4"/>
      <c r="W516" s="4"/>
      <c r="X516" s="4"/>
      <c r="Y516" s="4"/>
      <c r="Z516" s="4"/>
    </row>
    <row r="517" spans="1:26" ht="12.75" customHeight="1" x14ac:dyDescent="0.2">
      <c r="A517" s="4"/>
      <c r="B517" s="190"/>
      <c r="C517" s="4"/>
      <c r="D517" s="4"/>
      <c r="E517" s="4"/>
      <c r="F517" s="4"/>
      <c r="G517" s="4"/>
      <c r="H517" s="3"/>
      <c r="I517" s="4"/>
      <c r="J517" s="4"/>
      <c r="K517" s="4"/>
      <c r="L517" s="4"/>
      <c r="M517" s="4"/>
      <c r="N517" s="4"/>
      <c r="O517" s="4"/>
      <c r="P517" s="4"/>
      <c r="Q517" s="4"/>
      <c r="R517" s="4"/>
      <c r="S517" s="4"/>
      <c r="T517" s="4"/>
      <c r="U517" s="4"/>
      <c r="V517" s="4"/>
      <c r="W517" s="4"/>
      <c r="X517" s="4"/>
      <c r="Y517" s="4"/>
      <c r="Z517" s="4"/>
    </row>
    <row r="518" spans="1:26" ht="12.75" customHeight="1" x14ac:dyDescent="0.2">
      <c r="A518" s="4"/>
      <c r="B518" s="190"/>
      <c r="C518" s="4"/>
      <c r="D518" s="4"/>
      <c r="E518" s="4"/>
      <c r="F518" s="4"/>
      <c r="G518" s="4"/>
      <c r="H518" s="3"/>
      <c r="I518" s="4"/>
      <c r="J518" s="4"/>
      <c r="K518" s="4"/>
      <c r="L518" s="4"/>
      <c r="M518" s="4"/>
      <c r="N518" s="4"/>
      <c r="O518" s="4"/>
      <c r="P518" s="4"/>
      <c r="Q518" s="4"/>
      <c r="R518" s="4"/>
      <c r="S518" s="4"/>
      <c r="T518" s="4"/>
      <c r="U518" s="4"/>
      <c r="V518" s="4"/>
      <c r="W518" s="4"/>
      <c r="X518" s="4"/>
      <c r="Y518" s="4"/>
      <c r="Z518" s="4"/>
    </row>
    <row r="519" spans="1:26" ht="12.75" customHeight="1" x14ac:dyDescent="0.2">
      <c r="A519" s="4"/>
      <c r="B519" s="190"/>
      <c r="C519" s="4"/>
      <c r="D519" s="4"/>
      <c r="E519" s="4"/>
      <c r="F519" s="4"/>
      <c r="G519" s="4"/>
      <c r="H519" s="3"/>
      <c r="I519" s="4"/>
      <c r="J519" s="4"/>
      <c r="K519" s="4"/>
      <c r="L519" s="4"/>
      <c r="M519" s="4"/>
      <c r="N519" s="4"/>
      <c r="O519" s="4"/>
      <c r="P519" s="4"/>
      <c r="Q519" s="4"/>
      <c r="R519" s="4"/>
      <c r="S519" s="4"/>
      <c r="T519" s="4"/>
      <c r="U519" s="4"/>
      <c r="V519" s="4"/>
      <c r="W519" s="4"/>
      <c r="X519" s="4"/>
      <c r="Y519" s="4"/>
      <c r="Z519" s="4"/>
    </row>
    <row r="520" spans="1:26" ht="12.75" customHeight="1" x14ac:dyDescent="0.2">
      <c r="A520" s="4"/>
      <c r="B520" s="190"/>
      <c r="C520" s="4"/>
      <c r="D520" s="4"/>
      <c r="E520" s="4"/>
      <c r="F520" s="4"/>
      <c r="G520" s="4"/>
      <c r="H520" s="3"/>
      <c r="I520" s="4"/>
      <c r="J520" s="4"/>
      <c r="K520" s="4"/>
      <c r="L520" s="4"/>
      <c r="M520" s="4"/>
      <c r="N520" s="4"/>
      <c r="O520" s="4"/>
      <c r="P520" s="4"/>
      <c r="Q520" s="4"/>
      <c r="R520" s="4"/>
      <c r="S520" s="4"/>
      <c r="T520" s="4"/>
      <c r="U520" s="4"/>
      <c r="V520" s="4"/>
      <c r="W520" s="4"/>
      <c r="X520" s="4"/>
      <c r="Y520" s="4"/>
      <c r="Z520" s="4"/>
    </row>
    <row r="521" spans="1:26" ht="12.75" customHeight="1" x14ac:dyDescent="0.2">
      <c r="A521" s="4"/>
      <c r="B521" s="190"/>
      <c r="C521" s="4"/>
      <c r="D521" s="4"/>
      <c r="E521" s="4"/>
      <c r="F521" s="4"/>
      <c r="G521" s="4"/>
      <c r="H521" s="3"/>
      <c r="I521" s="4"/>
      <c r="J521" s="4"/>
      <c r="K521" s="4"/>
      <c r="L521" s="4"/>
      <c r="M521" s="4"/>
      <c r="N521" s="4"/>
      <c r="O521" s="4"/>
      <c r="P521" s="4"/>
      <c r="Q521" s="4"/>
      <c r="R521" s="4"/>
      <c r="S521" s="4"/>
      <c r="T521" s="4"/>
      <c r="U521" s="4"/>
      <c r="V521" s="4"/>
      <c r="W521" s="4"/>
      <c r="X521" s="4"/>
      <c r="Y521" s="4"/>
      <c r="Z521" s="4"/>
    </row>
    <row r="522" spans="1:26" ht="12.75" customHeight="1" x14ac:dyDescent="0.2">
      <c r="A522" s="4"/>
      <c r="B522" s="190"/>
      <c r="C522" s="4"/>
      <c r="D522" s="4"/>
      <c r="E522" s="4"/>
      <c r="F522" s="4"/>
      <c r="G522" s="4"/>
      <c r="H522" s="3"/>
      <c r="I522" s="4"/>
      <c r="J522" s="4"/>
      <c r="K522" s="4"/>
      <c r="L522" s="4"/>
      <c r="M522" s="4"/>
      <c r="N522" s="4"/>
      <c r="O522" s="4"/>
      <c r="P522" s="4"/>
      <c r="Q522" s="4"/>
      <c r="R522" s="4"/>
      <c r="S522" s="4"/>
      <c r="T522" s="4"/>
      <c r="U522" s="4"/>
      <c r="V522" s="4"/>
      <c r="W522" s="4"/>
      <c r="X522" s="4"/>
      <c r="Y522" s="4"/>
      <c r="Z522" s="4"/>
    </row>
    <row r="523" spans="1:26" ht="12.75" customHeight="1" x14ac:dyDescent="0.2">
      <c r="A523" s="4"/>
      <c r="B523" s="190"/>
      <c r="C523" s="4"/>
      <c r="D523" s="4"/>
      <c r="E523" s="4"/>
      <c r="F523" s="4"/>
      <c r="G523" s="4"/>
      <c r="H523" s="3"/>
      <c r="I523" s="4"/>
      <c r="J523" s="4"/>
      <c r="K523" s="4"/>
      <c r="L523" s="4"/>
      <c r="M523" s="4"/>
      <c r="N523" s="4"/>
      <c r="O523" s="4"/>
      <c r="P523" s="4"/>
      <c r="Q523" s="4"/>
      <c r="R523" s="4"/>
      <c r="S523" s="4"/>
      <c r="T523" s="4"/>
      <c r="U523" s="4"/>
      <c r="V523" s="4"/>
      <c r="W523" s="4"/>
      <c r="X523" s="4"/>
      <c r="Y523" s="4"/>
      <c r="Z523" s="4"/>
    </row>
    <row r="524" spans="1:26" ht="12.75" customHeight="1" x14ac:dyDescent="0.2">
      <c r="A524" s="4"/>
      <c r="B524" s="190"/>
      <c r="C524" s="4"/>
      <c r="D524" s="4"/>
      <c r="E524" s="4"/>
      <c r="F524" s="4"/>
      <c r="G524" s="4"/>
      <c r="H524" s="3"/>
      <c r="I524" s="4"/>
      <c r="J524" s="4"/>
      <c r="K524" s="4"/>
      <c r="L524" s="4"/>
      <c r="M524" s="4"/>
      <c r="N524" s="4"/>
      <c r="O524" s="4"/>
      <c r="P524" s="4"/>
      <c r="Q524" s="4"/>
      <c r="R524" s="4"/>
      <c r="S524" s="4"/>
      <c r="T524" s="4"/>
      <c r="U524" s="4"/>
      <c r="V524" s="4"/>
      <c r="W524" s="4"/>
      <c r="X524" s="4"/>
      <c r="Y524" s="4"/>
      <c r="Z524" s="4"/>
    </row>
    <row r="525" spans="1:26" ht="12.75" customHeight="1" x14ac:dyDescent="0.2">
      <c r="A525" s="4"/>
      <c r="B525" s="190"/>
      <c r="C525" s="4"/>
      <c r="D525" s="4"/>
      <c r="E525" s="4"/>
      <c r="F525" s="4"/>
      <c r="G525" s="4"/>
      <c r="H525" s="3"/>
      <c r="I525" s="4"/>
      <c r="J525" s="4"/>
      <c r="K525" s="4"/>
      <c r="L525" s="4"/>
      <c r="M525" s="4"/>
      <c r="N525" s="4"/>
      <c r="O525" s="4"/>
      <c r="P525" s="4"/>
      <c r="Q525" s="4"/>
      <c r="R525" s="4"/>
      <c r="S525" s="4"/>
      <c r="T525" s="4"/>
      <c r="U525" s="4"/>
      <c r="V525" s="4"/>
      <c r="W525" s="4"/>
      <c r="X525" s="4"/>
      <c r="Y525" s="4"/>
      <c r="Z525" s="4"/>
    </row>
    <row r="526" spans="1:26" ht="12.75" customHeight="1" x14ac:dyDescent="0.2">
      <c r="A526" s="4"/>
      <c r="B526" s="190"/>
      <c r="C526" s="4"/>
      <c r="D526" s="4"/>
      <c r="E526" s="4"/>
      <c r="F526" s="4"/>
      <c r="G526" s="4"/>
      <c r="H526" s="3"/>
      <c r="I526" s="4"/>
      <c r="J526" s="4"/>
      <c r="K526" s="4"/>
      <c r="L526" s="4"/>
      <c r="M526" s="4"/>
      <c r="N526" s="4"/>
      <c r="O526" s="4"/>
      <c r="P526" s="4"/>
      <c r="Q526" s="4"/>
      <c r="R526" s="4"/>
      <c r="S526" s="4"/>
      <c r="T526" s="4"/>
      <c r="U526" s="4"/>
      <c r="V526" s="4"/>
      <c r="W526" s="4"/>
      <c r="X526" s="4"/>
      <c r="Y526" s="4"/>
      <c r="Z526" s="4"/>
    </row>
    <row r="527" spans="1:26" ht="12.75" customHeight="1" x14ac:dyDescent="0.2">
      <c r="A527" s="4"/>
      <c r="B527" s="190"/>
      <c r="C527" s="4"/>
      <c r="D527" s="4"/>
      <c r="E527" s="4"/>
      <c r="F527" s="4"/>
      <c r="G527" s="4"/>
      <c r="H527" s="3"/>
      <c r="I527" s="4"/>
      <c r="J527" s="4"/>
      <c r="K527" s="4"/>
      <c r="L527" s="4"/>
      <c r="M527" s="4"/>
      <c r="N527" s="4"/>
      <c r="O527" s="4"/>
      <c r="P527" s="4"/>
      <c r="Q527" s="4"/>
      <c r="R527" s="4"/>
      <c r="S527" s="4"/>
      <c r="T527" s="4"/>
      <c r="U527" s="4"/>
      <c r="V527" s="4"/>
      <c r="W527" s="4"/>
      <c r="X527" s="4"/>
      <c r="Y527" s="4"/>
      <c r="Z527" s="4"/>
    </row>
    <row r="528" spans="1:26" ht="12.75" customHeight="1" x14ac:dyDescent="0.2">
      <c r="A528" s="4"/>
      <c r="B528" s="190"/>
      <c r="C528" s="4"/>
      <c r="D528" s="4"/>
      <c r="E528" s="4"/>
      <c r="F528" s="4"/>
      <c r="G528" s="4"/>
      <c r="H528" s="3"/>
      <c r="I528" s="4"/>
      <c r="J528" s="4"/>
      <c r="K528" s="4"/>
      <c r="L528" s="4"/>
      <c r="M528" s="4"/>
      <c r="N528" s="4"/>
      <c r="O528" s="4"/>
      <c r="P528" s="4"/>
      <c r="Q528" s="4"/>
      <c r="R528" s="4"/>
      <c r="S528" s="4"/>
      <c r="T528" s="4"/>
      <c r="U528" s="4"/>
      <c r="V528" s="4"/>
      <c r="W528" s="4"/>
      <c r="X528" s="4"/>
      <c r="Y528" s="4"/>
      <c r="Z528" s="4"/>
    </row>
    <row r="529" spans="1:26" ht="12.75" customHeight="1" x14ac:dyDescent="0.2">
      <c r="A529" s="4"/>
      <c r="B529" s="190"/>
      <c r="C529" s="4"/>
      <c r="D529" s="4"/>
      <c r="E529" s="4"/>
      <c r="F529" s="4"/>
      <c r="G529" s="4"/>
      <c r="H529" s="3"/>
      <c r="I529" s="4"/>
      <c r="J529" s="4"/>
      <c r="K529" s="4"/>
      <c r="L529" s="4"/>
      <c r="M529" s="4"/>
      <c r="N529" s="4"/>
      <c r="O529" s="4"/>
      <c r="P529" s="4"/>
      <c r="Q529" s="4"/>
      <c r="R529" s="4"/>
      <c r="S529" s="4"/>
      <c r="T529" s="4"/>
      <c r="U529" s="4"/>
      <c r="V529" s="4"/>
      <c r="W529" s="4"/>
      <c r="X529" s="4"/>
      <c r="Y529" s="4"/>
      <c r="Z529" s="4"/>
    </row>
    <row r="530" spans="1:26" ht="12.75" customHeight="1" x14ac:dyDescent="0.2">
      <c r="A530" s="4"/>
      <c r="B530" s="190"/>
      <c r="C530" s="4"/>
      <c r="D530" s="4"/>
      <c r="E530" s="4"/>
      <c r="F530" s="4"/>
      <c r="G530" s="4"/>
      <c r="H530" s="3"/>
      <c r="I530" s="4"/>
      <c r="J530" s="4"/>
      <c r="K530" s="4"/>
      <c r="L530" s="4"/>
      <c r="M530" s="4"/>
      <c r="N530" s="4"/>
      <c r="O530" s="4"/>
      <c r="P530" s="4"/>
      <c r="Q530" s="4"/>
      <c r="R530" s="4"/>
      <c r="S530" s="4"/>
      <c r="T530" s="4"/>
      <c r="U530" s="4"/>
      <c r="V530" s="4"/>
      <c r="W530" s="4"/>
      <c r="X530" s="4"/>
      <c r="Y530" s="4"/>
      <c r="Z530" s="4"/>
    </row>
    <row r="531" spans="1:26" ht="12.75" customHeight="1" x14ac:dyDescent="0.2">
      <c r="A531" s="4"/>
      <c r="B531" s="190"/>
      <c r="C531" s="4"/>
      <c r="D531" s="4"/>
      <c r="E531" s="4"/>
      <c r="F531" s="4"/>
      <c r="G531" s="4"/>
      <c r="H531" s="3"/>
      <c r="I531" s="4"/>
      <c r="J531" s="4"/>
      <c r="K531" s="4"/>
      <c r="L531" s="4"/>
      <c r="M531" s="4"/>
      <c r="N531" s="4"/>
      <c r="O531" s="4"/>
      <c r="P531" s="4"/>
      <c r="Q531" s="4"/>
      <c r="R531" s="4"/>
      <c r="S531" s="4"/>
      <c r="T531" s="4"/>
      <c r="U531" s="4"/>
      <c r="V531" s="4"/>
      <c r="W531" s="4"/>
      <c r="X531" s="4"/>
      <c r="Y531" s="4"/>
      <c r="Z531" s="4"/>
    </row>
    <row r="532" spans="1:26" ht="12.75" customHeight="1" x14ac:dyDescent="0.2">
      <c r="A532" s="4"/>
      <c r="B532" s="190"/>
      <c r="C532" s="4"/>
      <c r="D532" s="4"/>
      <c r="E532" s="4"/>
      <c r="F532" s="4"/>
      <c r="G532" s="4"/>
      <c r="H532" s="3"/>
      <c r="I532" s="4"/>
      <c r="J532" s="4"/>
      <c r="K532" s="4"/>
      <c r="L532" s="4"/>
      <c r="M532" s="4"/>
      <c r="N532" s="4"/>
      <c r="O532" s="4"/>
      <c r="P532" s="4"/>
      <c r="Q532" s="4"/>
      <c r="R532" s="4"/>
      <c r="S532" s="4"/>
      <c r="T532" s="4"/>
      <c r="U532" s="4"/>
      <c r="V532" s="4"/>
      <c r="W532" s="4"/>
      <c r="X532" s="4"/>
      <c r="Y532" s="4"/>
      <c r="Z532" s="4"/>
    </row>
    <row r="533" spans="1:26" ht="12.75" customHeight="1" x14ac:dyDescent="0.2">
      <c r="A533" s="4"/>
      <c r="B533" s="190"/>
      <c r="C533" s="4"/>
      <c r="D533" s="4"/>
      <c r="E533" s="4"/>
      <c r="F533" s="4"/>
      <c r="G533" s="4"/>
      <c r="H533" s="3"/>
      <c r="I533" s="4"/>
      <c r="J533" s="4"/>
      <c r="K533" s="4"/>
      <c r="L533" s="4"/>
      <c r="M533" s="4"/>
      <c r="N533" s="4"/>
      <c r="O533" s="4"/>
      <c r="P533" s="4"/>
      <c r="Q533" s="4"/>
      <c r="R533" s="4"/>
      <c r="S533" s="4"/>
      <c r="T533" s="4"/>
      <c r="U533" s="4"/>
      <c r="V533" s="4"/>
      <c r="W533" s="4"/>
      <c r="X533" s="4"/>
      <c r="Y533" s="4"/>
      <c r="Z533" s="4"/>
    </row>
    <row r="534" spans="1:26" ht="12.75" customHeight="1" x14ac:dyDescent="0.2">
      <c r="A534" s="4"/>
      <c r="B534" s="190"/>
      <c r="C534" s="4"/>
      <c r="D534" s="4"/>
      <c r="E534" s="4"/>
      <c r="F534" s="4"/>
      <c r="G534" s="4"/>
      <c r="H534" s="3"/>
      <c r="I534" s="4"/>
      <c r="J534" s="4"/>
      <c r="K534" s="4"/>
      <c r="L534" s="4"/>
      <c r="M534" s="4"/>
      <c r="N534" s="4"/>
      <c r="O534" s="4"/>
      <c r="P534" s="4"/>
      <c r="Q534" s="4"/>
      <c r="R534" s="4"/>
      <c r="S534" s="4"/>
      <c r="T534" s="4"/>
      <c r="U534" s="4"/>
      <c r="V534" s="4"/>
      <c r="W534" s="4"/>
      <c r="X534" s="4"/>
      <c r="Y534" s="4"/>
      <c r="Z534" s="4"/>
    </row>
    <row r="535" spans="1:26" ht="12.75" customHeight="1" x14ac:dyDescent="0.2">
      <c r="A535" s="4"/>
      <c r="B535" s="190"/>
      <c r="C535" s="4"/>
      <c r="D535" s="4"/>
      <c r="E535" s="4"/>
      <c r="F535" s="4"/>
      <c r="G535" s="4"/>
      <c r="H535" s="3"/>
      <c r="I535" s="4"/>
      <c r="J535" s="4"/>
      <c r="K535" s="4"/>
      <c r="L535" s="4"/>
      <c r="M535" s="4"/>
      <c r="N535" s="4"/>
      <c r="O535" s="4"/>
      <c r="P535" s="4"/>
      <c r="Q535" s="4"/>
      <c r="R535" s="4"/>
      <c r="S535" s="4"/>
      <c r="T535" s="4"/>
      <c r="U535" s="4"/>
      <c r="V535" s="4"/>
      <c r="W535" s="4"/>
      <c r="X535" s="4"/>
      <c r="Y535" s="4"/>
      <c r="Z535" s="4"/>
    </row>
    <row r="536" spans="1:26" ht="12.75" customHeight="1" x14ac:dyDescent="0.2">
      <c r="A536" s="4"/>
      <c r="B536" s="190"/>
      <c r="C536" s="4"/>
      <c r="D536" s="4"/>
      <c r="E536" s="4"/>
      <c r="F536" s="4"/>
      <c r="G536" s="4"/>
      <c r="H536" s="3"/>
      <c r="I536" s="4"/>
      <c r="J536" s="4"/>
      <c r="K536" s="4"/>
      <c r="L536" s="4"/>
      <c r="M536" s="4"/>
      <c r="N536" s="4"/>
      <c r="O536" s="4"/>
      <c r="P536" s="4"/>
      <c r="Q536" s="4"/>
      <c r="R536" s="4"/>
      <c r="S536" s="4"/>
      <c r="T536" s="4"/>
      <c r="U536" s="4"/>
      <c r="V536" s="4"/>
      <c r="W536" s="4"/>
      <c r="X536" s="4"/>
      <c r="Y536" s="4"/>
      <c r="Z536" s="4"/>
    </row>
    <row r="537" spans="1:26" ht="12.75" customHeight="1" x14ac:dyDescent="0.2">
      <c r="A537" s="4"/>
      <c r="B537" s="190"/>
      <c r="C537" s="4"/>
      <c r="D537" s="4"/>
      <c r="E537" s="4"/>
      <c r="F537" s="4"/>
      <c r="G537" s="4"/>
      <c r="H537" s="3"/>
      <c r="I537" s="4"/>
      <c r="J537" s="4"/>
      <c r="K537" s="4"/>
      <c r="L537" s="4"/>
      <c r="M537" s="4"/>
      <c r="N537" s="4"/>
      <c r="O537" s="4"/>
      <c r="P537" s="4"/>
      <c r="Q537" s="4"/>
      <c r="R537" s="4"/>
      <c r="S537" s="4"/>
      <c r="T537" s="4"/>
      <c r="U537" s="4"/>
      <c r="V537" s="4"/>
      <c r="W537" s="4"/>
      <c r="X537" s="4"/>
      <c r="Y537" s="4"/>
      <c r="Z537" s="4"/>
    </row>
    <row r="538" spans="1:26" ht="12.75" customHeight="1" x14ac:dyDescent="0.2">
      <c r="A538" s="4"/>
      <c r="B538" s="190"/>
      <c r="C538" s="4"/>
      <c r="D538" s="4"/>
      <c r="E538" s="4"/>
      <c r="F538" s="4"/>
      <c r="G538" s="4"/>
      <c r="H538" s="3"/>
      <c r="I538" s="4"/>
      <c r="J538" s="4"/>
      <c r="K538" s="4"/>
      <c r="L538" s="4"/>
      <c r="M538" s="4"/>
      <c r="N538" s="4"/>
      <c r="O538" s="4"/>
      <c r="P538" s="4"/>
      <c r="Q538" s="4"/>
      <c r="R538" s="4"/>
      <c r="S538" s="4"/>
      <c r="T538" s="4"/>
      <c r="U538" s="4"/>
      <c r="V538" s="4"/>
      <c r="W538" s="4"/>
      <c r="X538" s="4"/>
      <c r="Y538" s="4"/>
      <c r="Z538" s="4"/>
    </row>
    <row r="539" spans="1:26" ht="12.75" customHeight="1" x14ac:dyDescent="0.2">
      <c r="A539" s="4"/>
      <c r="B539" s="190"/>
      <c r="C539" s="4"/>
      <c r="D539" s="4"/>
      <c r="E539" s="4"/>
      <c r="F539" s="4"/>
      <c r="G539" s="4"/>
      <c r="H539" s="3"/>
      <c r="I539" s="4"/>
      <c r="J539" s="4"/>
      <c r="K539" s="4"/>
      <c r="L539" s="4"/>
      <c r="M539" s="4"/>
      <c r="N539" s="4"/>
      <c r="O539" s="4"/>
      <c r="P539" s="4"/>
      <c r="Q539" s="4"/>
      <c r="R539" s="4"/>
      <c r="S539" s="4"/>
      <c r="T539" s="4"/>
      <c r="U539" s="4"/>
      <c r="V539" s="4"/>
      <c r="W539" s="4"/>
      <c r="X539" s="4"/>
      <c r="Y539" s="4"/>
      <c r="Z539" s="4"/>
    </row>
    <row r="540" spans="1:26" ht="12.75" customHeight="1" x14ac:dyDescent="0.2">
      <c r="A540" s="4"/>
      <c r="B540" s="190"/>
      <c r="C540" s="4"/>
      <c r="D540" s="4"/>
      <c r="E540" s="4"/>
      <c r="F540" s="4"/>
      <c r="G540" s="4"/>
      <c r="H540" s="3"/>
      <c r="I540" s="4"/>
      <c r="J540" s="4"/>
      <c r="K540" s="4"/>
      <c r="L540" s="4"/>
      <c r="M540" s="4"/>
      <c r="N540" s="4"/>
      <c r="O540" s="4"/>
      <c r="P540" s="4"/>
      <c r="Q540" s="4"/>
      <c r="R540" s="4"/>
      <c r="S540" s="4"/>
      <c r="T540" s="4"/>
      <c r="U540" s="4"/>
      <c r="V540" s="4"/>
      <c r="W540" s="4"/>
      <c r="X540" s="4"/>
      <c r="Y540" s="4"/>
      <c r="Z540" s="4"/>
    </row>
    <row r="541" spans="1:26" ht="12.75" customHeight="1" x14ac:dyDescent="0.2">
      <c r="A541" s="4"/>
      <c r="B541" s="190"/>
      <c r="C541" s="4"/>
      <c r="D541" s="4"/>
      <c r="E541" s="4"/>
      <c r="F541" s="4"/>
      <c r="G541" s="4"/>
      <c r="H541" s="3"/>
      <c r="I541" s="4"/>
      <c r="J541" s="4"/>
      <c r="K541" s="4"/>
      <c r="L541" s="4"/>
      <c r="M541" s="4"/>
      <c r="N541" s="4"/>
      <c r="O541" s="4"/>
      <c r="P541" s="4"/>
      <c r="Q541" s="4"/>
      <c r="R541" s="4"/>
      <c r="S541" s="4"/>
      <c r="T541" s="4"/>
      <c r="U541" s="4"/>
      <c r="V541" s="4"/>
      <c r="W541" s="4"/>
      <c r="X541" s="4"/>
      <c r="Y541" s="4"/>
      <c r="Z541" s="4"/>
    </row>
    <row r="542" spans="1:26" ht="12.75" customHeight="1" x14ac:dyDescent="0.2">
      <c r="A542" s="4"/>
      <c r="B542" s="190"/>
      <c r="C542" s="4"/>
      <c r="D542" s="4"/>
      <c r="E542" s="4"/>
      <c r="F542" s="4"/>
      <c r="G542" s="4"/>
      <c r="H542" s="3"/>
      <c r="I542" s="4"/>
      <c r="J542" s="4"/>
      <c r="K542" s="4"/>
      <c r="L542" s="4"/>
      <c r="M542" s="4"/>
      <c r="N542" s="4"/>
      <c r="O542" s="4"/>
      <c r="P542" s="4"/>
      <c r="Q542" s="4"/>
      <c r="R542" s="4"/>
      <c r="S542" s="4"/>
      <c r="T542" s="4"/>
      <c r="U542" s="4"/>
      <c r="V542" s="4"/>
      <c r="W542" s="4"/>
      <c r="X542" s="4"/>
      <c r="Y542" s="4"/>
      <c r="Z542" s="4"/>
    </row>
    <row r="543" spans="1:26" ht="12.75" customHeight="1" x14ac:dyDescent="0.2">
      <c r="A543" s="4"/>
      <c r="B543" s="190"/>
      <c r="C543" s="4"/>
      <c r="D543" s="4"/>
      <c r="E543" s="4"/>
      <c r="F543" s="4"/>
      <c r="G543" s="4"/>
      <c r="H543" s="3"/>
      <c r="I543" s="4"/>
      <c r="J543" s="4"/>
      <c r="K543" s="4"/>
      <c r="L543" s="4"/>
      <c r="M543" s="4"/>
      <c r="N543" s="4"/>
      <c r="O543" s="4"/>
      <c r="P543" s="4"/>
      <c r="Q543" s="4"/>
      <c r="R543" s="4"/>
      <c r="S543" s="4"/>
      <c r="T543" s="4"/>
      <c r="U543" s="4"/>
      <c r="V543" s="4"/>
      <c r="W543" s="4"/>
      <c r="X543" s="4"/>
      <c r="Y543" s="4"/>
      <c r="Z543" s="4"/>
    </row>
    <row r="544" spans="1:26" ht="12.75" customHeight="1" x14ac:dyDescent="0.2">
      <c r="A544" s="4"/>
      <c r="B544" s="190"/>
      <c r="C544" s="4"/>
      <c r="D544" s="4"/>
      <c r="E544" s="4"/>
      <c r="F544" s="4"/>
      <c r="G544" s="4"/>
      <c r="H544" s="3"/>
      <c r="I544" s="4"/>
      <c r="J544" s="4"/>
      <c r="K544" s="4"/>
      <c r="L544" s="4"/>
      <c r="M544" s="4"/>
      <c r="N544" s="4"/>
      <c r="O544" s="4"/>
      <c r="P544" s="4"/>
      <c r="Q544" s="4"/>
      <c r="R544" s="4"/>
      <c r="S544" s="4"/>
      <c r="T544" s="4"/>
      <c r="U544" s="4"/>
      <c r="V544" s="4"/>
      <c r="W544" s="4"/>
      <c r="X544" s="4"/>
      <c r="Y544" s="4"/>
      <c r="Z544" s="4"/>
    </row>
    <row r="545" spans="1:26" ht="12.75" customHeight="1" x14ac:dyDescent="0.2">
      <c r="A545" s="4"/>
      <c r="B545" s="190"/>
      <c r="C545" s="4"/>
      <c r="D545" s="4"/>
      <c r="E545" s="4"/>
      <c r="F545" s="4"/>
      <c r="G545" s="4"/>
      <c r="H545" s="3"/>
      <c r="I545" s="4"/>
      <c r="J545" s="4"/>
      <c r="K545" s="4"/>
      <c r="L545" s="4"/>
      <c r="M545" s="4"/>
      <c r="N545" s="4"/>
      <c r="O545" s="4"/>
      <c r="P545" s="4"/>
      <c r="Q545" s="4"/>
      <c r="R545" s="4"/>
      <c r="S545" s="4"/>
      <c r="T545" s="4"/>
      <c r="U545" s="4"/>
      <c r="V545" s="4"/>
      <c r="W545" s="4"/>
      <c r="X545" s="4"/>
      <c r="Y545" s="4"/>
      <c r="Z545" s="4"/>
    </row>
    <row r="546" spans="1:26" ht="12.75" customHeight="1" x14ac:dyDescent="0.2">
      <c r="A546" s="4"/>
      <c r="B546" s="190"/>
      <c r="C546" s="4"/>
      <c r="D546" s="4"/>
      <c r="E546" s="4"/>
      <c r="F546" s="4"/>
      <c r="G546" s="4"/>
      <c r="H546" s="3"/>
      <c r="I546" s="4"/>
      <c r="J546" s="4"/>
      <c r="K546" s="4"/>
      <c r="L546" s="4"/>
      <c r="M546" s="4"/>
      <c r="N546" s="4"/>
      <c r="O546" s="4"/>
      <c r="P546" s="4"/>
      <c r="Q546" s="4"/>
      <c r="R546" s="4"/>
      <c r="S546" s="4"/>
      <c r="T546" s="4"/>
      <c r="U546" s="4"/>
      <c r="V546" s="4"/>
      <c r="W546" s="4"/>
      <c r="X546" s="4"/>
      <c r="Y546" s="4"/>
      <c r="Z546" s="4"/>
    </row>
    <row r="547" spans="1:26" ht="12.75" customHeight="1" x14ac:dyDescent="0.2">
      <c r="A547" s="4"/>
      <c r="B547" s="190"/>
      <c r="C547" s="4"/>
      <c r="D547" s="4"/>
      <c r="E547" s="4"/>
      <c r="F547" s="4"/>
      <c r="G547" s="4"/>
      <c r="H547" s="3"/>
      <c r="I547" s="4"/>
      <c r="J547" s="4"/>
      <c r="K547" s="4"/>
      <c r="L547" s="4"/>
      <c r="M547" s="4"/>
      <c r="N547" s="4"/>
      <c r="O547" s="4"/>
      <c r="P547" s="4"/>
      <c r="Q547" s="4"/>
      <c r="R547" s="4"/>
      <c r="S547" s="4"/>
      <c r="T547" s="4"/>
      <c r="U547" s="4"/>
      <c r="V547" s="4"/>
      <c r="W547" s="4"/>
      <c r="X547" s="4"/>
      <c r="Y547" s="4"/>
      <c r="Z547" s="4"/>
    </row>
    <row r="548" spans="1:26" ht="12.75" customHeight="1" x14ac:dyDescent="0.2">
      <c r="A548" s="4"/>
      <c r="B548" s="190"/>
      <c r="C548" s="4"/>
      <c r="D548" s="4"/>
      <c r="E548" s="4"/>
      <c r="F548" s="4"/>
      <c r="G548" s="4"/>
      <c r="H548" s="3"/>
      <c r="I548" s="4"/>
      <c r="J548" s="4"/>
      <c r="K548" s="4"/>
      <c r="L548" s="4"/>
      <c r="M548" s="4"/>
      <c r="N548" s="4"/>
      <c r="O548" s="4"/>
      <c r="P548" s="4"/>
      <c r="Q548" s="4"/>
      <c r="R548" s="4"/>
      <c r="S548" s="4"/>
      <c r="T548" s="4"/>
      <c r="U548" s="4"/>
      <c r="V548" s="4"/>
      <c r="W548" s="4"/>
      <c r="X548" s="4"/>
      <c r="Y548" s="4"/>
      <c r="Z548" s="4"/>
    </row>
    <row r="549" spans="1:26" ht="12.75" customHeight="1" x14ac:dyDescent="0.2">
      <c r="A549" s="4"/>
      <c r="B549" s="190"/>
      <c r="C549" s="4"/>
      <c r="D549" s="4"/>
      <c r="E549" s="4"/>
      <c r="F549" s="4"/>
      <c r="G549" s="4"/>
      <c r="H549" s="3"/>
      <c r="I549" s="4"/>
      <c r="J549" s="4"/>
      <c r="K549" s="4"/>
      <c r="L549" s="4"/>
      <c r="M549" s="4"/>
      <c r="N549" s="4"/>
      <c r="O549" s="4"/>
      <c r="P549" s="4"/>
      <c r="Q549" s="4"/>
      <c r="R549" s="4"/>
      <c r="S549" s="4"/>
      <c r="T549" s="4"/>
      <c r="U549" s="4"/>
      <c r="V549" s="4"/>
      <c r="W549" s="4"/>
      <c r="X549" s="4"/>
      <c r="Y549" s="4"/>
      <c r="Z549" s="4"/>
    </row>
    <row r="550" spans="1:26" ht="12.75" customHeight="1" x14ac:dyDescent="0.2">
      <c r="A550" s="4"/>
      <c r="B550" s="190"/>
      <c r="C550" s="4"/>
      <c r="D550" s="4"/>
      <c r="E550" s="4"/>
      <c r="F550" s="4"/>
      <c r="G550" s="4"/>
      <c r="H550" s="3"/>
      <c r="I550" s="4"/>
      <c r="J550" s="4"/>
      <c r="K550" s="4"/>
      <c r="L550" s="4"/>
      <c r="M550" s="4"/>
      <c r="N550" s="4"/>
      <c r="O550" s="4"/>
      <c r="P550" s="4"/>
      <c r="Q550" s="4"/>
      <c r="R550" s="4"/>
      <c r="S550" s="4"/>
      <c r="T550" s="4"/>
      <c r="U550" s="4"/>
      <c r="V550" s="4"/>
      <c r="W550" s="4"/>
      <c r="X550" s="4"/>
      <c r="Y550" s="4"/>
      <c r="Z550" s="4"/>
    </row>
    <row r="551" spans="1:26" ht="12.75" customHeight="1" x14ac:dyDescent="0.2">
      <c r="A551" s="4"/>
      <c r="B551" s="190"/>
      <c r="C551" s="4"/>
      <c r="D551" s="4"/>
      <c r="E551" s="4"/>
      <c r="F551" s="4"/>
      <c r="G551" s="4"/>
      <c r="H551" s="3"/>
      <c r="I551" s="4"/>
      <c r="J551" s="4"/>
      <c r="K551" s="4"/>
      <c r="L551" s="4"/>
      <c r="M551" s="4"/>
      <c r="N551" s="4"/>
      <c r="O551" s="4"/>
      <c r="P551" s="4"/>
      <c r="Q551" s="4"/>
      <c r="R551" s="4"/>
      <c r="S551" s="4"/>
      <c r="T551" s="4"/>
      <c r="U551" s="4"/>
      <c r="V551" s="4"/>
      <c r="W551" s="4"/>
      <c r="X551" s="4"/>
      <c r="Y551" s="4"/>
      <c r="Z551" s="4"/>
    </row>
    <row r="552" spans="1:26" ht="12.75" customHeight="1" x14ac:dyDescent="0.2">
      <c r="A552" s="4"/>
      <c r="B552" s="190"/>
      <c r="C552" s="4"/>
      <c r="D552" s="4"/>
      <c r="E552" s="4"/>
      <c r="F552" s="4"/>
      <c r="G552" s="4"/>
      <c r="H552" s="3"/>
      <c r="I552" s="4"/>
      <c r="J552" s="4"/>
      <c r="K552" s="4"/>
      <c r="L552" s="4"/>
      <c r="M552" s="4"/>
      <c r="N552" s="4"/>
      <c r="O552" s="4"/>
      <c r="P552" s="4"/>
      <c r="Q552" s="4"/>
      <c r="R552" s="4"/>
      <c r="S552" s="4"/>
      <c r="T552" s="4"/>
      <c r="U552" s="4"/>
      <c r="V552" s="4"/>
      <c r="W552" s="4"/>
      <c r="X552" s="4"/>
      <c r="Y552" s="4"/>
      <c r="Z552" s="4"/>
    </row>
    <row r="553" spans="1:26" ht="12.75" customHeight="1" x14ac:dyDescent="0.2">
      <c r="A553" s="4"/>
      <c r="B553" s="190"/>
      <c r="C553" s="4"/>
      <c r="D553" s="4"/>
      <c r="E553" s="4"/>
      <c r="F553" s="4"/>
      <c r="G553" s="4"/>
      <c r="H553" s="3"/>
      <c r="I553" s="4"/>
      <c r="J553" s="4"/>
      <c r="K553" s="4"/>
      <c r="L553" s="4"/>
      <c r="M553" s="4"/>
      <c r="N553" s="4"/>
      <c r="O553" s="4"/>
      <c r="P553" s="4"/>
      <c r="Q553" s="4"/>
      <c r="R553" s="4"/>
      <c r="S553" s="4"/>
      <c r="T553" s="4"/>
      <c r="U553" s="4"/>
      <c r="V553" s="4"/>
      <c r="W553" s="4"/>
      <c r="X553" s="4"/>
      <c r="Y553" s="4"/>
      <c r="Z553" s="4"/>
    </row>
    <row r="554" spans="1:26" ht="12.75" customHeight="1" x14ac:dyDescent="0.2">
      <c r="A554" s="4"/>
      <c r="B554" s="190"/>
      <c r="C554" s="4"/>
      <c r="D554" s="4"/>
      <c r="E554" s="4"/>
      <c r="F554" s="4"/>
      <c r="G554" s="4"/>
      <c r="H554" s="3"/>
      <c r="I554" s="4"/>
      <c r="J554" s="4"/>
      <c r="K554" s="4"/>
      <c r="L554" s="4"/>
      <c r="M554" s="4"/>
      <c r="N554" s="4"/>
      <c r="O554" s="4"/>
      <c r="P554" s="4"/>
      <c r="Q554" s="4"/>
      <c r="R554" s="4"/>
      <c r="S554" s="4"/>
      <c r="T554" s="4"/>
      <c r="U554" s="4"/>
      <c r="V554" s="4"/>
      <c r="W554" s="4"/>
      <c r="X554" s="4"/>
      <c r="Y554" s="4"/>
      <c r="Z554" s="4"/>
    </row>
    <row r="555" spans="1:26" ht="12.75" customHeight="1" x14ac:dyDescent="0.2">
      <c r="A555" s="4"/>
      <c r="B555" s="190"/>
      <c r="C555" s="4"/>
      <c r="D555" s="4"/>
      <c r="E555" s="4"/>
      <c r="F555" s="4"/>
      <c r="G555" s="4"/>
      <c r="H555" s="3"/>
      <c r="I555" s="4"/>
      <c r="J555" s="4"/>
      <c r="K555" s="4"/>
      <c r="L555" s="4"/>
      <c r="M555" s="4"/>
      <c r="N555" s="4"/>
      <c r="O555" s="4"/>
      <c r="P555" s="4"/>
      <c r="Q555" s="4"/>
      <c r="R555" s="4"/>
      <c r="S555" s="4"/>
      <c r="T555" s="4"/>
      <c r="U555" s="4"/>
      <c r="V555" s="4"/>
      <c r="W555" s="4"/>
      <c r="X555" s="4"/>
      <c r="Y555" s="4"/>
      <c r="Z555" s="4"/>
    </row>
    <row r="556" spans="1:26" ht="12.75" customHeight="1" x14ac:dyDescent="0.2">
      <c r="A556" s="4"/>
      <c r="B556" s="190"/>
      <c r="C556" s="4"/>
      <c r="D556" s="4"/>
      <c r="E556" s="4"/>
      <c r="F556" s="4"/>
      <c r="G556" s="4"/>
      <c r="H556" s="3"/>
      <c r="I556" s="4"/>
      <c r="J556" s="4"/>
      <c r="K556" s="4"/>
      <c r="L556" s="4"/>
      <c r="M556" s="4"/>
      <c r="N556" s="4"/>
      <c r="O556" s="4"/>
      <c r="P556" s="4"/>
      <c r="Q556" s="4"/>
      <c r="R556" s="4"/>
      <c r="S556" s="4"/>
      <c r="T556" s="4"/>
      <c r="U556" s="4"/>
      <c r="V556" s="4"/>
      <c r="W556" s="4"/>
      <c r="X556" s="4"/>
      <c r="Y556" s="4"/>
      <c r="Z556" s="4"/>
    </row>
    <row r="557" spans="1:26" ht="12.75" customHeight="1" x14ac:dyDescent="0.2">
      <c r="A557" s="4"/>
      <c r="B557" s="190"/>
      <c r="C557" s="4"/>
      <c r="D557" s="4"/>
      <c r="E557" s="4"/>
      <c r="F557" s="4"/>
      <c r="G557" s="4"/>
      <c r="H557" s="3"/>
      <c r="I557" s="4"/>
      <c r="J557" s="4"/>
      <c r="K557" s="4"/>
      <c r="L557" s="4"/>
      <c r="M557" s="4"/>
      <c r="N557" s="4"/>
      <c r="O557" s="4"/>
      <c r="P557" s="4"/>
      <c r="Q557" s="4"/>
      <c r="R557" s="4"/>
      <c r="S557" s="4"/>
      <c r="T557" s="4"/>
      <c r="U557" s="4"/>
      <c r="V557" s="4"/>
      <c r="W557" s="4"/>
      <c r="X557" s="4"/>
      <c r="Y557" s="4"/>
      <c r="Z557" s="4"/>
    </row>
    <row r="558" spans="1:26" ht="12.75" customHeight="1" x14ac:dyDescent="0.2">
      <c r="A558" s="4"/>
      <c r="B558" s="190"/>
      <c r="C558" s="4"/>
      <c r="D558" s="4"/>
      <c r="E558" s="4"/>
      <c r="F558" s="4"/>
      <c r="G558" s="4"/>
      <c r="H558" s="3"/>
      <c r="I558" s="4"/>
      <c r="J558" s="4"/>
      <c r="K558" s="4"/>
      <c r="L558" s="4"/>
      <c r="M558" s="4"/>
      <c r="N558" s="4"/>
      <c r="O558" s="4"/>
      <c r="P558" s="4"/>
      <c r="Q558" s="4"/>
      <c r="R558" s="4"/>
      <c r="S558" s="4"/>
      <c r="T558" s="4"/>
      <c r="U558" s="4"/>
      <c r="V558" s="4"/>
      <c r="W558" s="4"/>
      <c r="X558" s="4"/>
      <c r="Y558" s="4"/>
      <c r="Z558" s="4"/>
    </row>
    <row r="559" spans="1:26" ht="12.75" customHeight="1" x14ac:dyDescent="0.2">
      <c r="A559" s="4"/>
      <c r="B559" s="190"/>
      <c r="C559" s="4"/>
      <c r="D559" s="4"/>
      <c r="E559" s="4"/>
      <c r="F559" s="4"/>
      <c r="G559" s="4"/>
      <c r="H559" s="3"/>
      <c r="I559" s="4"/>
      <c r="J559" s="4"/>
      <c r="K559" s="4"/>
      <c r="L559" s="4"/>
      <c r="M559" s="4"/>
      <c r="N559" s="4"/>
      <c r="O559" s="4"/>
      <c r="P559" s="4"/>
      <c r="Q559" s="4"/>
      <c r="R559" s="4"/>
      <c r="S559" s="4"/>
      <c r="T559" s="4"/>
      <c r="U559" s="4"/>
      <c r="V559" s="4"/>
      <c r="W559" s="4"/>
      <c r="X559" s="4"/>
      <c r="Y559" s="4"/>
      <c r="Z559" s="4"/>
    </row>
    <row r="560" spans="1:26" ht="12.75" customHeight="1" x14ac:dyDescent="0.2">
      <c r="A560" s="4"/>
      <c r="B560" s="190"/>
      <c r="C560" s="4"/>
      <c r="D560" s="4"/>
      <c r="E560" s="4"/>
      <c r="F560" s="4"/>
      <c r="G560" s="4"/>
      <c r="H560" s="3"/>
      <c r="I560" s="4"/>
      <c r="J560" s="4"/>
      <c r="K560" s="4"/>
      <c r="L560" s="4"/>
      <c r="M560" s="4"/>
      <c r="N560" s="4"/>
      <c r="O560" s="4"/>
      <c r="P560" s="4"/>
      <c r="Q560" s="4"/>
      <c r="R560" s="4"/>
      <c r="S560" s="4"/>
      <c r="T560" s="4"/>
      <c r="U560" s="4"/>
      <c r="V560" s="4"/>
      <c r="W560" s="4"/>
      <c r="X560" s="4"/>
      <c r="Y560" s="4"/>
      <c r="Z560" s="4"/>
    </row>
    <row r="561" spans="1:26" ht="12.75" customHeight="1" x14ac:dyDescent="0.2">
      <c r="A561" s="4"/>
      <c r="B561" s="190"/>
      <c r="C561" s="4"/>
      <c r="D561" s="4"/>
      <c r="E561" s="4"/>
      <c r="F561" s="4"/>
      <c r="G561" s="4"/>
      <c r="H561" s="3"/>
      <c r="I561" s="4"/>
      <c r="J561" s="4"/>
      <c r="K561" s="4"/>
      <c r="L561" s="4"/>
      <c r="M561" s="4"/>
      <c r="N561" s="4"/>
      <c r="O561" s="4"/>
      <c r="P561" s="4"/>
      <c r="Q561" s="4"/>
      <c r="R561" s="4"/>
      <c r="S561" s="4"/>
      <c r="T561" s="4"/>
      <c r="U561" s="4"/>
      <c r="V561" s="4"/>
      <c r="W561" s="4"/>
      <c r="X561" s="4"/>
      <c r="Y561" s="4"/>
      <c r="Z561" s="4"/>
    </row>
    <row r="562" spans="1:26" ht="12.75" customHeight="1" x14ac:dyDescent="0.2">
      <c r="A562" s="4"/>
      <c r="B562" s="190"/>
      <c r="C562" s="4"/>
      <c r="D562" s="4"/>
      <c r="E562" s="4"/>
      <c r="F562" s="4"/>
      <c r="G562" s="4"/>
      <c r="H562" s="3"/>
      <c r="I562" s="4"/>
      <c r="J562" s="4"/>
      <c r="K562" s="4"/>
      <c r="L562" s="4"/>
      <c r="M562" s="4"/>
      <c r="N562" s="4"/>
      <c r="O562" s="4"/>
      <c r="P562" s="4"/>
      <c r="Q562" s="4"/>
      <c r="R562" s="4"/>
      <c r="S562" s="4"/>
      <c r="T562" s="4"/>
      <c r="U562" s="4"/>
      <c r="V562" s="4"/>
      <c r="W562" s="4"/>
      <c r="X562" s="4"/>
      <c r="Y562" s="4"/>
      <c r="Z562" s="4"/>
    </row>
    <row r="563" spans="1:26" ht="12.75" customHeight="1" x14ac:dyDescent="0.2">
      <c r="A563" s="4"/>
      <c r="B563" s="190"/>
      <c r="C563" s="4"/>
      <c r="D563" s="4"/>
      <c r="E563" s="4"/>
      <c r="F563" s="4"/>
      <c r="G563" s="4"/>
      <c r="H563" s="3"/>
      <c r="I563" s="4"/>
      <c r="J563" s="4"/>
      <c r="K563" s="4"/>
      <c r="L563" s="4"/>
      <c r="M563" s="4"/>
      <c r="N563" s="4"/>
      <c r="O563" s="4"/>
      <c r="P563" s="4"/>
      <c r="Q563" s="4"/>
      <c r="R563" s="4"/>
      <c r="S563" s="4"/>
      <c r="T563" s="4"/>
      <c r="U563" s="4"/>
      <c r="V563" s="4"/>
      <c r="W563" s="4"/>
      <c r="X563" s="4"/>
      <c r="Y563" s="4"/>
      <c r="Z563" s="4"/>
    </row>
    <row r="564" spans="1:26" ht="12.75" customHeight="1" x14ac:dyDescent="0.2">
      <c r="A564" s="4"/>
      <c r="B564" s="190"/>
      <c r="C564" s="4"/>
      <c r="D564" s="4"/>
      <c r="E564" s="4"/>
      <c r="F564" s="4"/>
      <c r="G564" s="4"/>
      <c r="H564" s="3"/>
      <c r="I564" s="4"/>
      <c r="J564" s="4"/>
      <c r="K564" s="4"/>
      <c r="L564" s="4"/>
      <c r="M564" s="4"/>
      <c r="N564" s="4"/>
      <c r="O564" s="4"/>
      <c r="P564" s="4"/>
      <c r="Q564" s="4"/>
      <c r="R564" s="4"/>
      <c r="S564" s="4"/>
      <c r="T564" s="4"/>
      <c r="U564" s="4"/>
      <c r="V564" s="4"/>
      <c r="W564" s="4"/>
      <c r="X564" s="4"/>
      <c r="Y564" s="4"/>
      <c r="Z564" s="4"/>
    </row>
    <row r="565" spans="1:26" ht="12.75" customHeight="1" x14ac:dyDescent="0.2">
      <c r="A565" s="4"/>
      <c r="B565" s="190"/>
      <c r="C565" s="4"/>
      <c r="D565" s="4"/>
      <c r="E565" s="4"/>
      <c r="F565" s="4"/>
      <c r="G565" s="4"/>
      <c r="H565" s="3"/>
      <c r="I565" s="4"/>
      <c r="J565" s="4"/>
      <c r="K565" s="4"/>
      <c r="L565" s="4"/>
      <c r="M565" s="4"/>
      <c r="N565" s="4"/>
      <c r="O565" s="4"/>
      <c r="P565" s="4"/>
      <c r="Q565" s="4"/>
      <c r="R565" s="4"/>
      <c r="S565" s="4"/>
      <c r="T565" s="4"/>
      <c r="U565" s="4"/>
      <c r="V565" s="4"/>
      <c r="W565" s="4"/>
      <c r="X565" s="4"/>
      <c r="Y565" s="4"/>
      <c r="Z565" s="4"/>
    </row>
    <row r="566" spans="1:26" ht="12.75" customHeight="1" x14ac:dyDescent="0.2">
      <c r="A566" s="4"/>
      <c r="B566" s="190"/>
      <c r="C566" s="4"/>
      <c r="D566" s="4"/>
      <c r="E566" s="4"/>
      <c r="F566" s="4"/>
      <c r="G566" s="4"/>
      <c r="H566" s="3"/>
      <c r="I566" s="4"/>
      <c r="J566" s="4"/>
      <c r="K566" s="4"/>
      <c r="L566" s="4"/>
      <c r="M566" s="4"/>
      <c r="N566" s="4"/>
      <c r="O566" s="4"/>
      <c r="P566" s="4"/>
      <c r="Q566" s="4"/>
      <c r="R566" s="4"/>
      <c r="S566" s="4"/>
      <c r="T566" s="4"/>
      <c r="U566" s="4"/>
      <c r="V566" s="4"/>
      <c r="W566" s="4"/>
      <c r="X566" s="4"/>
      <c r="Y566" s="4"/>
      <c r="Z566" s="4"/>
    </row>
    <row r="567" spans="1:26" ht="12.75" customHeight="1" x14ac:dyDescent="0.2">
      <c r="A567" s="4"/>
      <c r="B567" s="190"/>
      <c r="C567" s="4"/>
      <c r="D567" s="4"/>
      <c r="E567" s="4"/>
      <c r="F567" s="4"/>
      <c r="G567" s="4"/>
      <c r="H567" s="3"/>
      <c r="I567" s="4"/>
      <c r="J567" s="4"/>
      <c r="K567" s="4"/>
      <c r="L567" s="4"/>
      <c r="M567" s="4"/>
      <c r="N567" s="4"/>
      <c r="O567" s="4"/>
      <c r="P567" s="4"/>
      <c r="Q567" s="4"/>
      <c r="R567" s="4"/>
      <c r="S567" s="4"/>
      <c r="T567" s="4"/>
      <c r="U567" s="4"/>
      <c r="V567" s="4"/>
      <c r="W567" s="4"/>
      <c r="X567" s="4"/>
      <c r="Y567" s="4"/>
      <c r="Z567" s="4"/>
    </row>
    <row r="568" spans="1:26" ht="12.75" customHeight="1" x14ac:dyDescent="0.2">
      <c r="A568" s="4"/>
      <c r="B568" s="190"/>
      <c r="C568" s="4"/>
      <c r="D568" s="4"/>
      <c r="E568" s="4"/>
      <c r="F568" s="4"/>
      <c r="G568" s="4"/>
      <c r="H568" s="3"/>
      <c r="I568" s="4"/>
      <c r="J568" s="4"/>
      <c r="K568" s="4"/>
      <c r="L568" s="4"/>
      <c r="M568" s="4"/>
      <c r="N568" s="4"/>
      <c r="O568" s="4"/>
      <c r="P568" s="4"/>
      <c r="Q568" s="4"/>
      <c r="R568" s="4"/>
      <c r="S568" s="4"/>
      <c r="T568" s="4"/>
      <c r="U568" s="4"/>
      <c r="V568" s="4"/>
      <c r="W568" s="4"/>
      <c r="X568" s="4"/>
      <c r="Y568" s="4"/>
      <c r="Z568" s="4"/>
    </row>
    <row r="569" spans="1:26" ht="12.75" customHeight="1" x14ac:dyDescent="0.2">
      <c r="A569" s="4"/>
      <c r="B569" s="190"/>
      <c r="C569" s="4"/>
      <c r="D569" s="4"/>
      <c r="E569" s="4"/>
      <c r="F569" s="4"/>
      <c r="G569" s="4"/>
      <c r="H569" s="3"/>
      <c r="I569" s="4"/>
      <c r="J569" s="4"/>
      <c r="K569" s="4"/>
      <c r="L569" s="4"/>
      <c r="M569" s="4"/>
      <c r="N569" s="4"/>
      <c r="O569" s="4"/>
      <c r="P569" s="4"/>
      <c r="Q569" s="4"/>
      <c r="R569" s="4"/>
      <c r="S569" s="4"/>
      <c r="T569" s="4"/>
      <c r="U569" s="4"/>
      <c r="V569" s="4"/>
      <c r="W569" s="4"/>
      <c r="X569" s="4"/>
      <c r="Y569" s="4"/>
      <c r="Z569" s="4"/>
    </row>
    <row r="570" spans="1:26" ht="12.75" customHeight="1" x14ac:dyDescent="0.2">
      <c r="A570" s="4"/>
      <c r="B570" s="190"/>
      <c r="C570" s="4"/>
      <c r="D570" s="4"/>
      <c r="E570" s="4"/>
      <c r="F570" s="4"/>
      <c r="G570" s="4"/>
      <c r="H570" s="3"/>
      <c r="I570" s="4"/>
      <c r="J570" s="4"/>
      <c r="K570" s="4"/>
      <c r="L570" s="4"/>
      <c r="M570" s="4"/>
      <c r="N570" s="4"/>
      <c r="O570" s="4"/>
      <c r="P570" s="4"/>
      <c r="Q570" s="4"/>
      <c r="R570" s="4"/>
      <c r="S570" s="4"/>
      <c r="T570" s="4"/>
      <c r="U570" s="4"/>
      <c r="V570" s="4"/>
      <c r="W570" s="4"/>
      <c r="X570" s="4"/>
      <c r="Y570" s="4"/>
      <c r="Z570" s="4"/>
    </row>
    <row r="571" spans="1:26" ht="12.75" customHeight="1" x14ac:dyDescent="0.2">
      <c r="A571" s="4"/>
      <c r="B571" s="190"/>
      <c r="C571" s="4"/>
      <c r="D571" s="4"/>
      <c r="E571" s="4"/>
      <c r="F571" s="4"/>
      <c r="G571" s="4"/>
      <c r="H571" s="3"/>
      <c r="I571" s="4"/>
      <c r="J571" s="4"/>
      <c r="K571" s="4"/>
      <c r="L571" s="4"/>
      <c r="M571" s="4"/>
      <c r="N571" s="4"/>
      <c r="O571" s="4"/>
      <c r="P571" s="4"/>
      <c r="Q571" s="4"/>
      <c r="R571" s="4"/>
      <c r="S571" s="4"/>
      <c r="T571" s="4"/>
      <c r="U571" s="4"/>
      <c r="V571" s="4"/>
      <c r="W571" s="4"/>
      <c r="X571" s="4"/>
      <c r="Y571" s="4"/>
      <c r="Z571" s="4"/>
    </row>
    <row r="572" spans="1:26" ht="12.75" customHeight="1" x14ac:dyDescent="0.2">
      <c r="A572" s="4"/>
      <c r="B572" s="190"/>
      <c r="C572" s="4"/>
      <c r="D572" s="4"/>
      <c r="E572" s="4"/>
      <c r="F572" s="4"/>
      <c r="G572" s="4"/>
      <c r="H572" s="3"/>
      <c r="I572" s="4"/>
      <c r="J572" s="4"/>
      <c r="K572" s="4"/>
      <c r="L572" s="4"/>
      <c r="M572" s="4"/>
      <c r="N572" s="4"/>
      <c r="O572" s="4"/>
      <c r="P572" s="4"/>
      <c r="Q572" s="4"/>
      <c r="R572" s="4"/>
      <c r="S572" s="4"/>
      <c r="T572" s="4"/>
      <c r="U572" s="4"/>
      <c r="V572" s="4"/>
      <c r="W572" s="4"/>
      <c r="X572" s="4"/>
      <c r="Y572" s="4"/>
      <c r="Z572" s="4"/>
    </row>
    <row r="573" spans="1:26" ht="12.75" customHeight="1" x14ac:dyDescent="0.2">
      <c r="A573" s="4"/>
      <c r="B573" s="190"/>
      <c r="C573" s="4"/>
      <c r="D573" s="4"/>
      <c r="E573" s="4"/>
      <c r="F573" s="4"/>
      <c r="G573" s="4"/>
      <c r="H573" s="3"/>
      <c r="I573" s="4"/>
      <c r="J573" s="4"/>
      <c r="K573" s="4"/>
      <c r="L573" s="4"/>
      <c r="M573" s="4"/>
      <c r="N573" s="4"/>
      <c r="O573" s="4"/>
      <c r="P573" s="4"/>
      <c r="Q573" s="4"/>
      <c r="R573" s="4"/>
      <c r="S573" s="4"/>
      <c r="T573" s="4"/>
      <c r="U573" s="4"/>
      <c r="V573" s="4"/>
      <c r="W573" s="4"/>
      <c r="X573" s="4"/>
      <c r="Y573" s="4"/>
      <c r="Z573" s="4"/>
    </row>
    <row r="574" spans="1:26" ht="12.75" customHeight="1" x14ac:dyDescent="0.2">
      <c r="A574" s="4"/>
      <c r="B574" s="190"/>
      <c r="C574" s="4"/>
      <c r="D574" s="4"/>
      <c r="E574" s="4"/>
      <c r="F574" s="4"/>
      <c r="G574" s="4"/>
      <c r="H574" s="3"/>
      <c r="I574" s="4"/>
      <c r="J574" s="4"/>
      <c r="K574" s="4"/>
      <c r="L574" s="4"/>
      <c r="M574" s="4"/>
      <c r="N574" s="4"/>
      <c r="O574" s="4"/>
      <c r="P574" s="4"/>
      <c r="Q574" s="4"/>
      <c r="R574" s="4"/>
      <c r="S574" s="4"/>
      <c r="T574" s="4"/>
      <c r="U574" s="4"/>
      <c r="V574" s="4"/>
      <c r="W574" s="4"/>
      <c r="X574" s="4"/>
      <c r="Y574" s="4"/>
      <c r="Z574" s="4"/>
    </row>
    <row r="575" spans="1:26" ht="12.75" customHeight="1" x14ac:dyDescent="0.2">
      <c r="A575" s="4"/>
      <c r="B575" s="190"/>
      <c r="C575" s="4"/>
      <c r="D575" s="4"/>
      <c r="E575" s="4"/>
      <c r="F575" s="4"/>
      <c r="G575" s="4"/>
      <c r="H575" s="3"/>
      <c r="I575" s="4"/>
      <c r="J575" s="4"/>
      <c r="K575" s="4"/>
      <c r="L575" s="4"/>
      <c r="M575" s="4"/>
      <c r="N575" s="4"/>
      <c r="O575" s="4"/>
      <c r="P575" s="4"/>
      <c r="Q575" s="4"/>
      <c r="R575" s="4"/>
      <c r="S575" s="4"/>
      <c r="T575" s="4"/>
      <c r="U575" s="4"/>
      <c r="V575" s="4"/>
      <c r="W575" s="4"/>
      <c r="X575" s="4"/>
      <c r="Y575" s="4"/>
      <c r="Z575" s="4"/>
    </row>
    <row r="576" spans="1:26" ht="12.75" customHeight="1" x14ac:dyDescent="0.2">
      <c r="A576" s="4"/>
      <c r="B576" s="190"/>
      <c r="C576" s="4"/>
      <c r="D576" s="4"/>
      <c r="E576" s="4"/>
      <c r="F576" s="4"/>
      <c r="G576" s="4"/>
      <c r="H576" s="3"/>
      <c r="I576" s="4"/>
      <c r="J576" s="4"/>
      <c r="K576" s="4"/>
      <c r="L576" s="4"/>
      <c r="M576" s="4"/>
      <c r="N576" s="4"/>
      <c r="O576" s="4"/>
      <c r="P576" s="4"/>
      <c r="Q576" s="4"/>
      <c r="R576" s="4"/>
      <c r="S576" s="4"/>
      <c r="T576" s="4"/>
      <c r="U576" s="4"/>
      <c r="V576" s="4"/>
      <c r="W576" s="4"/>
      <c r="X576" s="4"/>
      <c r="Y576" s="4"/>
      <c r="Z576" s="4"/>
    </row>
    <row r="577" spans="1:26" ht="12.75" customHeight="1" x14ac:dyDescent="0.2">
      <c r="A577" s="4"/>
      <c r="B577" s="190"/>
      <c r="C577" s="4"/>
      <c r="D577" s="4"/>
      <c r="E577" s="4"/>
      <c r="F577" s="4"/>
      <c r="G577" s="4"/>
      <c r="H577" s="3"/>
      <c r="I577" s="4"/>
      <c r="J577" s="4"/>
      <c r="K577" s="4"/>
      <c r="L577" s="4"/>
      <c r="M577" s="4"/>
      <c r="N577" s="4"/>
      <c r="O577" s="4"/>
      <c r="P577" s="4"/>
      <c r="Q577" s="4"/>
      <c r="R577" s="4"/>
      <c r="S577" s="4"/>
      <c r="T577" s="4"/>
      <c r="U577" s="4"/>
      <c r="V577" s="4"/>
      <c r="W577" s="4"/>
      <c r="X577" s="4"/>
      <c r="Y577" s="4"/>
      <c r="Z577" s="4"/>
    </row>
    <row r="578" spans="1:26" ht="12.75" customHeight="1" x14ac:dyDescent="0.2">
      <c r="A578" s="4"/>
      <c r="B578" s="190"/>
      <c r="C578" s="4"/>
      <c r="D578" s="4"/>
      <c r="E578" s="4"/>
      <c r="F578" s="4"/>
      <c r="G578" s="4"/>
      <c r="H578" s="3"/>
      <c r="I578" s="4"/>
      <c r="J578" s="4"/>
      <c r="K578" s="4"/>
      <c r="L578" s="4"/>
      <c r="M578" s="4"/>
      <c r="N578" s="4"/>
      <c r="O578" s="4"/>
      <c r="P578" s="4"/>
      <c r="Q578" s="4"/>
      <c r="R578" s="4"/>
      <c r="S578" s="4"/>
      <c r="T578" s="4"/>
      <c r="U578" s="4"/>
      <c r="V578" s="4"/>
      <c r="W578" s="4"/>
      <c r="X578" s="4"/>
      <c r="Y578" s="4"/>
      <c r="Z578" s="4"/>
    </row>
    <row r="579" spans="1:26" ht="12.75" customHeight="1" x14ac:dyDescent="0.2">
      <c r="A579" s="4"/>
      <c r="B579" s="190"/>
      <c r="C579" s="4"/>
      <c r="D579" s="4"/>
      <c r="E579" s="4"/>
      <c r="F579" s="4"/>
      <c r="G579" s="4"/>
      <c r="H579" s="3"/>
      <c r="I579" s="4"/>
      <c r="J579" s="4"/>
      <c r="K579" s="4"/>
      <c r="L579" s="4"/>
      <c r="M579" s="4"/>
      <c r="N579" s="4"/>
      <c r="O579" s="4"/>
      <c r="P579" s="4"/>
      <c r="Q579" s="4"/>
      <c r="R579" s="4"/>
      <c r="S579" s="4"/>
      <c r="T579" s="4"/>
      <c r="U579" s="4"/>
      <c r="V579" s="4"/>
      <c r="W579" s="4"/>
      <c r="X579" s="4"/>
      <c r="Y579" s="4"/>
      <c r="Z579" s="4"/>
    </row>
    <row r="580" spans="1:26" ht="12.75" customHeight="1" x14ac:dyDescent="0.2">
      <c r="A580" s="4"/>
      <c r="B580" s="190"/>
      <c r="C580" s="4"/>
      <c r="D580" s="4"/>
      <c r="E580" s="4"/>
      <c r="F580" s="4"/>
      <c r="G580" s="4"/>
      <c r="H580" s="3"/>
      <c r="I580" s="4"/>
      <c r="J580" s="4"/>
      <c r="K580" s="4"/>
      <c r="L580" s="4"/>
      <c r="M580" s="4"/>
      <c r="N580" s="4"/>
      <c r="O580" s="4"/>
      <c r="P580" s="4"/>
      <c r="Q580" s="4"/>
      <c r="R580" s="4"/>
      <c r="S580" s="4"/>
      <c r="T580" s="4"/>
      <c r="U580" s="4"/>
      <c r="V580" s="4"/>
      <c r="W580" s="4"/>
      <c r="X580" s="4"/>
      <c r="Y580" s="4"/>
      <c r="Z580" s="4"/>
    </row>
    <row r="581" spans="1:26" ht="12.75" customHeight="1" x14ac:dyDescent="0.2">
      <c r="A581" s="4"/>
      <c r="B581" s="190"/>
      <c r="C581" s="4"/>
      <c r="D581" s="4"/>
      <c r="E581" s="4"/>
      <c r="F581" s="4"/>
      <c r="G581" s="4"/>
      <c r="H581" s="3"/>
      <c r="I581" s="4"/>
      <c r="J581" s="4"/>
      <c r="K581" s="4"/>
      <c r="L581" s="4"/>
      <c r="M581" s="4"/>
      <c r="N581" s="4"/>
      <c r="O581" s="4"/>
      <c r="P581" s="4"/>
      <c r="Q581" s="4"/>
      <c r="R581" s="4"/>
      <c r="S581" s="4"/>
      <c r="T581" s="4"/>
      <c r="U581" s="4"/>
      <c r="V581" s="4"/>
      <c r="W581" s="4"/>
      <c r="X581" s="4"/>
      <c r="Y581" s="4"/>
      <c r="Z581" s="4"/>
    </row>
    <row r="582" spans="1:26" ht="12.75" customHeight="1" x14ac:dyDescent="0.2">
      <c r="A582" s="4"/>
      <c r="B582" s="190"/>
      <c r="C582" s="4"/>
      <c r="D582" s="4"/>
      <c r="E582" s="4"/>
      <c r="F582" s="4"/>
      <c r="G582" s="4"/>
      <c r="H582" s="3"/>
      <c r="I582" s="4"/>
      <c r="J582" s="4"/>
      <c r="K582" s="4"/>
      <c r="L582" s="4"/>
      <c r="M582" s="4"/>
      <c r="N582" s="4"/>
      <c r="O582" s="4"/>
      <c r="P582" s="4"/>
      <c r="Q582" s="4"/>
      <c r="R582" s="4"/>
      <c r="S582" s="4"/>
      <c r="T582" s="4"/>
      <c r="U582" s="4"/>
      <c r="V582" s="4"/>
      <c r="W582" s="4"/>
      <c r="X582" s="4"/>
      <c r="Y582" s="4"/>
      <c r="Z582" s="4"/>
    </row>
    <row r="583" spans="1:26" ht="12.75" customHeight="1" x14ac:dyDescent="0.2">
      <c r="A583" s="4"/>
      <c r="B583" s="190"/>
      <c r="C583" s="4"/>
      <c r="D583" s="4"/>
      <c r="E583" s="4"/>
      <c r="F583" s="4"/>
      <c r="G583" s="4"/>
      <c r="H583" s="3"/>
      <c r="I583" s="4"/>
      <c r="J583" s="4"/>
      <c r="K583" s="4"/>
      <c r="L583" s="4"/>
      <c r="M583" s="4"/>
      <c r="N583" s="4"/>
      <c r="O583" s="4"/>
      <c r="P583" s="4"/>
      <c r="Q583" s="4"/>
      <c r="R583" s="4"/>
      <c r="S583" s="4"/>
      <c r="T583" s="4"/>
      <c r="U583" s="4"/>
      <c r="V583" s="4"/>
      <c r="W583" s="4"/>
      <c r="X583" s="4"/>
      <c r="Y583" s="4"/>
      <c r="Z583" s="4"/>
    </row>
    <row r="584" spans="1:26" ht="12.75" customHeight="1" x14ac:dyDescent="0.2">
      <c r="A584" s="4"/>
      <c r="B584" s="190"/>
      <c r="C584" s="4"/>
      <c r="D584" s="4"/>
      <c r="E584" s="4"/>
      <c r="F584" s="4"/>
      <c r="G584" s="4"/>
      <c r="H584" s="3"/>
      <c r="I584" s="4"/>
      <c r="J584" s="4"/>
      <c r="K584" s="4"/>
      <c r="L584" s="4"/>
      <c r="M584" s="4"/>
      <c r="N584" s="4"/>
      <c r="O584" s="4"/>
      <c r="P584" s="4"/>
      <c r="Q584" s="4"/>
      <c r="R584" s="4"/>
      <c r="S584" s="4"/>
      <c r="T584" s="4"/>
      <c r="U584" s="4"/>
      <c r="V584" s="4"/>
      <c r="W584" s="4"/>
      <c r="X584" s="4"/>
      <c r="Y584" s="4"/>
      <c r="Z584" s="4"/>
    </row>
    <row r="585" spans="1:26" ht="12.75" customHeight="1" x14ac:dyDescent="0.2">
      <c r="A585" s="4"/>
      <c r="B585" s="190"/>
      <c r="C585" s="4"/>
      <c r="D585" s="4"/>
      <c r="E585" s="4"/>
      <c r="F585" s="4"/>
      <c r="G585" s="4"/>
      <c r="H585" s="3"/>
      <c r="I585" s="4"/>
      <c r="J585" s="4"/>
      <c r="K585" s="4"/>
      <c r="L585" s="4"/>
      <c r="M585" s="4"/>
      <c r="N585" s="4"/>
      <c r="O585" s="4"/>
      <c r="P585" s="4"/>
      <c r="Q585" s="4"/>
      <c r="R585" s="4"/>
      <c r="S585" s="4"/>
      <c r="T585" s="4"/>
      <c r="U585" s="4"/>
      <c r="V585" s="4"/>
      <c r="W585" s="4"/>
      <c r="X585" s="4"/>
      <c r="Y585" s="4"/>
      <c r="Z585" s="4"/>
    </row>
    <row r="586" spans="1:26" ht="12.75" customHeight="1" x14ac:dyDescent="0.2">
      <c r="A586" s="4"/>
      <c r="B586" s="190"/>
      <c r="C586" s="4"/>
      <c r="D586" s="4"/>
      <c r="E586" s="4"/>
      <c r="F586" s="4"/>
      <c r="G586" s="4"/>
      <c r="H586" s="3"/>
      <c r="I586" s="4"/>
      <c r="J586" s="4"/>
      <c r="K586" s="4"/>
      <c r="L586" s="4"/>
      <c r="M586" s="4"/>
      <c r="N586" s="4"/>
      <c r="O586" s="4"/>
      <c r="P586" s="4"/>
      <c r="Q586" s="4"/>
      <c r="R586" s="4"/>
      <c r="S586" s="4"/>
      <c r="T586" s="4"/>
      <c r="U586" s="4"/>
      <c r="V586" s="4"/>
      <c r="W586" s="4"/>
      <c r="X586" s="4"/>
      <c r="Y586" s="4"/>
      <c r="Z586" s="4"/>
    </row>
    <row r="587" spans="1:26" ht="12.75" customHeight="1" x14ac:dyDescent="0.2">
      <c r="A587" s="4"/>
      <c r="B587" s="190"/>
      <c r="C587" s="4"/>
      <c r="D587" s="4"/>
      <c r="E587" s="4"/>
      <c r="F587" s="4"/>
      <c r="G587" s="4"/>
      <c r="H587" s="3"/>
      <c r="I587" s="4"/>
      <c r="J587" s="4"/>
      <c r="K587" s="4"/>
      <c r="L587" s="4"/>
      <c r="M587" s="4"/>
      <c r="N587" s="4"/>
      <c r="O587" s="4"/>
      <c r="P587" s="4"/>
      <c r="Q587" s="4"/>
      <c r="R587" s="4"/>
      <c r="S587" s="4"/>
      <c r="T587" s="4"/>
      <c r="U587" s="4"/>
      <c r="V587" s="4"/>
      <c r="W587" s="4"/>
      <c r="X587" s="4"/>
      <c r="Y587" s="4"/>
      <c r="Z587" s="4"/>
    </row>
    <row r="588" spans="1:26" ht="12.75" customHeight="1" x14ac:dyDescent="0.2">
      <c r="A588" s="4"/>
      <c r="B588" s="190"/>
      <c r="C588" s="4"/>
      <c r="D588" s="4"/>
      <c r="E588" s="4"/>
      <c r="F588" s="4"/>
      <c r="G588" s="4"/>
      <c r="H588" s="3"/>
      <c r="I588" s="4"/>
      <c r="J588" s="4"/>
      <c r="K588" s="4"/>
      <c r="L588" s="4"/>
      <c r="M588" s="4"/>
      <c r="N588" s="4"/>
      <c r="O588" s="4"/>
      <c r="P588" s="4"/>
      <c r="Q588" s="4"/>
      <c r="R588" s="4"/>
      <c r="S588" s="4"/>
      <c r="T588" s="4"/>
      <c r="U588" s="4"/>
      <c r="V588" s="4"/>
      <c r="W588" s="4"/>
      <c r="X588" s="4"/>
      <c r="Y588" s="4"/>
      <c r="Z588" s="4"/>
    </row>
    <row r="589" spans="1:26" ht="12.75" customHeight="1" x14ac:dyDescent="0.2">
      <c r="A589" s="4"/>
      <c r="B589" s="190"/>
      <c r="C589" s="4"/>
      <c r="D589" s="4"/>
      <c r="E589" s="4"/>
      <c r="F589" s="4"/>
      <c r="G589" s="4"/>
      <c r="H589" s="3"/>
      <c r="I589" s="4"/>
      <c r="J589" s="4"/>
      <c r="K589" s="4"/>
      <c r="L589" s="4"/>
      <c r="M589" s="4"/>
      <c r="N589" s="4"/>
      <c r="O589" s="4"/>
      <c r="P589" s="4"/>
      <c r="Q589" s="4"/>
      <c r="R589" s="4"/>
      <c r="S589" s="4"/>
      <c r="T589" s="4"/>
      <c r="U589" s="4"/>
      <c r="V589" s="4"/>
      <c r="W589" s="4"/>
      <c r="X589" s="4"/>
      <c r="Y589" s="4"/>
      <c r="Z589" s="4"/>
    </row>
    <row r="590" spans="1:26" ht="12.75" customHeight="1" x14ac:dyDescent="0.2">
      <c r="A590" s="4"/>
      <c r="B590" s="190"/>
      <c r="C590" s="4"/>
      <c r="D590" s="4"/>
      <c r="E590" s="4"/>
      <c r="F590" s="4"/>
      <c r="G590" s="4"/>
      <c r="H590" s="3"/>
      <c r="I590" s="4"/>
      <c r="J590" s="4"/>
      <c r="K590" s="4"/>
      <c r="L590" s="4"/>
      <c r="M590" s="4"/>
      <c r="N590" s="4"/>
      <c r="O590" s="4"/>
      <c r="P590" s="4"/>
      <c r="Q590" s="4"/>
      <c r="R590" s="4"/>
      <c r="S590" s="4"/>
      <c r="T590" s="4"/>
      <c r="U590" s="4"/>
      <c r="V590" s="4"/>
      <c r="W590" s="4"/>
      <c r="X590" s="4"/>
      <c r="Y590" s="4"/>
      <c r="Z590" s="4"/>
    </row>
    <row r="591" spans="1:26" ht="12.75" customHeight="1" x14ac:dyDescent="0.2">
      <c r="A591" s="4"/>
      <c r="B591" s="190"/>
      <c r="C591" s="4"/>
      <c r="D591" s="4"/>
      <c r="E591" s="4"/>
      <c r="F591" s="4"/>
      <c r="G591" s="4"/>
      <c r="H591" s="3"/>
      <c r="I591" s="4"/>
      <c r="J591" s="4"/>
      <c r="K591" s="4"/>
      <c r="L591" s="4"/>
      <c r="M591" s="4"/>
      <c r="N591" s="4"/>
      <c r="O591" s="4"/>
      <c r="P591" s="4"/>
      <c r="Q591" s="4"/>
      <c r="R591" s="4"/>
      <c r="S591" s="4"/>
      <c r="T591" s="4"/>
      <c r="U591" s="4"/>
      <c r="V591" s="4"/>
      <c r="W591" s="4"/>
      <c r="X591" s="4"/>
      <c r="Y591" s="4"/>
      <c r="Z591" s="4"/>
    </row>
    <row r="592" spans="1:26" ht="12.75" customHeight="1" x14ac:dyDescent="0.2">
      <c r="A592" s="4"/>
      <c r="B592" s="190"/>
      <c r="C592" s="4"/>
      <c r="D592" s="4"/>
      <c r="E592" s="4"/>
      <c r="F592" s="4"/>
      <c r="G592" s="4"/>
      <c r="H592" s="3"/>
      <c r="I592" s="4"/>
      <c r="J592" s="4"/>
      <c r="K592" s="4"/>
      <c r="L592" s="4"/>
      <c r="M592" s="4"/>
      <c r="N592" s="4"/>
      <c r="O592" s="4"/>
      <c r="P592" s="4"/>
      <c r="Q592" s="4"/>
      <c r="R592" s="4"/>
      <c r="S592" s="4"/>
      <c r="T592" s="4"/>
      <c r="U592" s="4"/>
      <c r="V592" s="4"/>
      <c r="W592" s="4"/>
      <c r="X592" s="4"/>
      <c r="Y592" s="4"/>
      <c r="Z592" s="4"/>
    </row>
    <row r="593" spans="1:26" ht="12.75" customHeight="1" x14ac:dyDescent="0.2">
      <c r="A593" s="4"/>
      <c r="B593" s="190"/>
      <c r="C593" s="4"/>
      <c r="D593" s="4"/>
      <c r="E593" s="4"/>
      <c r="F593" s="4"/>
      <c r="G593" s="4"/>
      <c r="H593" s="3"/>
      <c r="I593" s="4"/>
      <c r="J593" s="4"/>
      <c r="K593" s="4"/>
      <c r="L593" s="4"/>
      <c r="M593" s="4"/>
      <c r="N593" s="4"/>
      <c r="O593" s="4"/>
      <c r="P593" s="4"/>
      <c r="Q593" s="4"/>
      <c r="R593" s="4"/>
      <c r="S593" s="4"/>
      <c r="T593" s="4"/>
      <c r="U593" s="4"/>
      <c r="V593" s="4"/>
      <c r="W593" s="4"/>
      <c r="X593" s="4"/>
      <c r="Y593" s="4"/>
      <c r="Z593" s="4"/>
    </row>
    <row r="594" spans="1:26" ht="12.75" customHeight="1" x14ac:dyDescent="0.2">
      <c r="A594" s="4"/>
      <c r="B594" s="190"/>
      <c r="C594" s="4"/>
      <c r="D594" s="4"/>
      <c r="E594" s="4"/>
      <c r="F594" s="4"/>
      <c r="G594" s="4"/>
      <c r="H594" s="3"/>
      <c r="I594" s="4"/>
      <c r="J594" s="4"/>
      <c r="K594" s="4"/>
      <c r="L594" s="4"/>
      <c r="M594" s="4"/>
      <c r="N594" s="4"/>
      <c r="O594" s="4"/>
      <c r="P594" s="4"/>
      <c r="Q594" s="4"/>
      <c r="R594" s="4"/>
      <c r="S594" s="4"/>
      <c r="T594" s="4"/>
      <c r="U594" s="4"/>
      <c r="V594" s="4"/>
      <c r="W594" s="4"/>
      <c r="X594" s="4"/>
      <c r="Y594" s="4"/>
      <c r="Z594" s="4"/>
    </row>
    <row r="595" spans="1:26" ht="12.75" customHeight="1" x14ac:dyDescent="0.2">
      <c r="A595" s="4"/>
      <c r="B595" s="190"/>
      <c r="C595" s="4"/>
      <c r="D595" s="4"/>
      <c r="E595" s="4"/>
      <c r="F595" s="4"/>
      <c r="G595" s="4"/>
      <c r="H595" s="3"/>
      <c r="I595" s="4"/>
      <c r="J595" s="4"/>
      <c r="K595" s="4"/>
      <c r="L595" s="4"/>
      <c r="M595" s="4"/>
      <c r="N595" s="4"/>
      <c r="O595" s="4"/>
      <c r="P595" s="4"/>
      <c r="Q595" s="4"/>
      <c r="R595" s="4"/>
      <c r="S595" s="4"/>
      <c r="T595" s="4"/>
      <c r="U595" s="4"/>
      <c r="V595" s="4"/>
      <c r="W595" s="4"/>
      <c r="X595" s="4"/>
      <c r="Y595" s="4"/>
      <c r="Z595" s="4"/>
    </row>
    <row r="596" spans="1:26" ht="12.75" customHeight="1" x14ac:dyDescent="0.2">
      <c r="A596" s="4"/>
      <c r="B596" s="190"/>
      <c r="C596" s="4"/>
      <c r="D596" s="4"/>
      <c r="E596" s="4"/>
      <c r="F596" s="4"/>
      <c r="G596" s="4"/>
      <c r="H596" s="3"/>
      <c r="I596" s="4"/>
      <c r="J596" s="4"/>
      <c r="K596" s="4"/>
      <c r="L596" s="4"/>
      <c r="M596" s="4"/>
      <c r="N596" s="4"/>
      <c r="O596" s="4"/>
      <c r="P596" s="4"/>
      <c r="Q596" s="4"/>
      <c r="R596" s="4"/>
      <c r="S596" s="4"/>
      <c r="T596" s="4"/>
      <c r="U596" s="4"/>
      <c r="V596" s="4"/>
      <c r="W596" s="4"/>
      <c r="X596" s="4"/>
      <c r="Y596" s="4"/>
      <c r="Z596" s="4"/>
    </row>
    <row r="597" spans="1:26" ht="12.75" customHeight="1" x14ac:dyDescent="0.2">
      <c r="A597" s="4"/>
      <c r="B597" s="190"/>
      <c r="C597" s="4"/>
      <c r="D597" s="4"/>
      <c r="E597" s="4"/>
      <c r="F597" s="4"/>
      <c r="G597" s="4"/>
      <c r="H597" s="3"/>
      <c r="I597" s="4"/>
      <c r="J597" s="4"/>
      <c r="K597" s="4"/>
      <c r="L597" s="4"/>
      <c r="M597" s="4"/>
      <c r="N597" s="4"/>
      <c r="O597" s="4"/>
      <c r="P597" s="4"/>
      <c r="Q597" s="4"/>
      <c r="R597" s="4"/>
      <c r="S597" s="4"/>
      <c r="T597" s="4"/>
      <c r="U597" s="4"/>
      <c r="V597" s="4"/>
      <c r="W597" s="4"/>
      <c r="X597" s="4"/>
      <c r="Y597" s="4"/>
      <c r="Z597" s="4"/>
    </row>
    <row r="598" spans="1:26" ht="12.75" customHeight="1" x14ac:dyDescent="0.2">
      <c r="A598" s="4"/>
      <c r="B598" s="190"/>
      <c r="C598" s="4"/>
      <c r="D598" s="4"/>
      <c r="E598" s="4"/>
      <c r="F598" s="4"/>
      <c r="G598" s="4"/>
      <c r="H598" s="3"/>
      <c r="I598" s="4"/>
      <c r="J598" s="4"/>
      <c r="K598" s="4"/>
      <c r="L598" s="4"/>
      <c r="M598" s="4"/>
      <c r="N598" s="4"/>
      <c r="O598" s="4"/>
      <c r="P598" s="4"/>
      <c r="Q598" s="4"/>
      <c r="R598" s="4"/>
      <c r="S598" s="4"/>
      <c r="T598" s="4"/>
      <c r="U598" s="4"/>
      <c r="V598" s="4"/>
      <c r="W598" s="4"/>
      <c r="X598" s="4"/>
      <c r="Y598" s="4"/>
      <c r="Z598" s="4"/>
    </row>
    <row r="599" spans="1:26" ht="12.75" customHeight="1" x14ac:dyDescent="0.2">
      <c r="A599" s="4"/>
      <c r="B599" s="190"/>
      <c r="C599" s="4"/>
      <c r="D599" s="4"/>
      <c r="E599" s="4"/>
      <c r="F599" s="4"/>
      <c r="G599" s="4"/>
      <c r="H599" s="3"/>
      <c r="I599" s="4"/>
      <c r="J599" s="4"/>
      <c r="K599" s="4"/>
      <c r="L599" s="4"/>
      <c r="M599" s="4"/>
      <c r="N599" s="4"/>
      <c r="O599" s="4"/>
      <c r="P599" s="4"/>
      <c r="Q599" s="4"/>
      <c r="R599" s="4"/>
      <c r="S599" s="4"/>
      <c r="T599" s="4"/>
      <c r="U599" s="4"/>
      <c r="V599" s="4"/>
      <c r="W599" s="4"/>
      <c r="X599" s="4"/>
      <c r="Y599" s="4"/>
      <c r="Z599" s="4"/>
    </row>
    <row r="600" spans="1:26" ht="12.75" customHeight="1" x14ac:dyDescent="0.2">
      <c r="A600" s="4"/>
      <c r="B600" s="190"/>
      <c r="C600" s="4"/>
      <c r="D600" s="4"/>
      <c r="E600" s="4"/>
      <c r="F600" s="4"/>
      <c r="G600" s="4"/>
      <c r="H600" s="3"/>
      <c r="I600" s="4"/>
      <c r="J600" s="4"/>
      <c r="K600" s="4"/>
      <c r="L600" s="4"/>
      <c r="M600" s="4"/>
      <c r="N600" s="4"/>
      <c r="O600" s="4"/>
      <c r="P600" s="4"/>
      <c r="Q600" s="4"/>
      <c r="R600" s="4"/>
      <c r="S600" s="4"/>
      <c r="T600" s="4"/>
      <c r="U600" s="4"/>
      <c r="V600" s="4"/>
      <c r="W600" s="4"/>
      <c r="X600" s="4"/>
      <c r="Y600" s="4"/>
      <c r="Z600" s="4"/>
    </row>
    <row r="601" spans="1:26" ht="12.75" customHeight="1" x14ac:dyDescent="0.2">
      <c r="A601" s="4"/>
      <c r="B601" s="190"/>
      <c r="C601" s="4"/>
      <c r="D601" s="4"/>
      <c r="E601" s="4"/>
      <c r="F601" s="4"/>
      <c r="G601" s="4"/>
      <c r="H601" s="3"/>
      <c r="I601" s="4"/>
      <c r="J601" s="4"/>
      <c r="K601" s="4"/>
      <c r="L601" s="4"/>
      <c r="M601" s="4"/>
      <c r="N601" s="4"/>
      <c r="O601" s="4"/>
      <c r="P601" s="4"/>
      <c r="Q601" s="4"/>
      <c r="R601" s="4"/>
      <c r="S601" s="4"/>
      <c r="T601" s="4"/>
      <c r="U601" s="4"/>
      <c r="V601" s="4"/>
      <c r="W601" s="4"/>
      <c r="X601" s="4"/>
      <c r="Y601" s="4"/>
      <c r="Z601" s="4"/>
    </row>
    <row r="602" spans="1:26" ht="12.75" customHeight="1" x14ac:dyDescent="0.2">
      <c r="A602" s="4"/>
      <c r="B602" s="190"/>
      <c r="C602" s="4"/>
      <c r="D602" s="4"/>
      <c r="E602" s="4"/>
      <c r="F602" s="4"/>
      <c r="G602" s="4"/>
      <c r="H602" s="3"/>
      <c r="I602" s="4"/>
      <c r="J602" s="4"/>
      <c r="K602" s="4"/>
      <c r="L602" s="4"/>
      <c r="M602" s="4"/>
      <c r="N602" s="4"/>
      <c r="O602" s="4"/>
      <c r="P602" s="4"/>
      <c r="Q602" s="4"/>
      <c r="R602" s="4"/>
      <c r="S602" s="4"/>
      <c r="T602" s="4"/>
      <c r="U602" s="4"/>
      <c r="V602" s="4"/>
      <c r="W602" s="4"/>
      <c r="X602" s="4"/>
      <c r="Y602" s="4"/>
      <c r="Z602" s="4"/>
    </row>
    <row r="603" spans="1:26" ht="12.75" customHeight="1" x14ac:dyDescent="0.2">
      <c r="A603" s="4"/>
      <c r="B603" s="190"/>
      <c r="C603" s="4"/>
      <c r="D603" s="4"/>
      <c r="E603" s="4"/>
      <c r="F603" s="4"/>
      <c r="G603" s="4"/>
      <c r="H603" s="3"/>
      <c r="I603" s="4"/>
      <c r="J603" s="4"/>
      <c r="K603" s="4"/>
      <c r="L603" s="4"/>
      <c r="M603" s="4"/>
      <c r="N603" s="4"/>
      <c r="O603" s="4"/>
      <c r="P603" s="4"/>
      <c r="Q603" s="4"/>
      <c r="R603" s="4"/>
      <c r="S603" s="4"/>
      <c r="T603" s="4"/>
      <c r="U603" s="4"/>
      <c r="V603" s="4"/>
      <c r="W603" s="4"/>
      <c r="X603" s="4"/>
      <c r="Y603" s="4"/>
      <c r="Z603" s="4"/>
    </row>
    <row r="604" spans="1:26" ht="12.75" customHeight="1" x14ac:dyDescent="0.2">
      <c r="A604" s="4"/>
      <c r="B604" s="190"/>
      <c r="C604" s="4"/>
      <c r="D604" s="4"/>
      <c r="E604" s="4"/>
      <c r="F604" s="4"/>
      <c r="G604" s="4"/>
      <c r="H604" s="3"/>
      <c r="I604" s="4"/>
      <c r="J604" s="4"/>
      <c r="K604" s="4"/>
      <c r="L604" s="4"/>
      <c r="M604" s="4"/>
      <c r="N604" s="4"/>
      <c r="O604" s="4"/>
      <c r="P604" s="4"/>
      <c r="Q604" s="4"/>
      <c r="R604" s="4"/>
      <c r="S604" s="4"/>
      <c r="T604" s="4"/>
      <c r="U604" s="4"/>
      <c r="V604" s="4"/>
      <c r="W604" s="4"/>
      <c r="X604" s="4"/>
      <c r="Y604" s="4"/>
      <c r="Z604" s="4"/>
    </row>
    <row r="605" spans="1:26" ht="12.75" customHeight="1" x14ac:dyDescent="0.2">
      <c r="A605" s="4"/>
      <c r="B605" s="190"/>
      <c r="C605" s="4"/>
      <c r="D605" s="4"/>
      <c r="E605" s="4"/>
      <c r="F605" s="4"/>
      <c r="G605" s="4"/>
      <c r="H605" s="3"/>
      <c r="I605" s="4"/>
      <c r="J605" s="4"/>
      <c r="K605" s="4"/>
      <c r="L605" s="4"/>
      <c r="M605" s="4"/>
      <c r="N605" s="4"/>
      <c r="O605" s="4"/>
      <c r="P605" s="4"/>
      <c r="Q605" s="4"/>
      <c r="R605" s="4"/>
      <c r="S605" s="4"/>
      <c r="T605" s="4"/>
      <c r="U605" s="4"/>
      <c r="V605" s="4"/>
      <c r="W605" s="4"/>
      <c r="X605" s="4"/>
      <c r="Y605" s="4"/>
      <c r="Z605" s="4"/>
    </row>
    <row r="606" spans="1:26" ht="12.75" customHeight="1" x14ac:dyDescent="0.2">
      <c r="A606" s="4"/>
      <c r="B606" s="190"/>
      <c r="C606" s="4"/>
      <c r="D606" s="4"/>
      <c r="E606" s="4"/>
      <c r="F606" s="4"/>
      <c r="G606" s="4"/>
      <c r="H606" s="3"/>
      <c r="I606" s="4"/>
      <c r="J606" s="4"/>
      <c r="K606" s="4"/>
      <c r="L606" s="4"/>
      <c r="M606" s="4"/>
      <c r="N606" s="4"/>
      <c r="O606" s="4"/>
      <c r="P606" s="4"/>
      <c r="Q606" s="4"/>
      <c r="R606" s="4"/>
      <c r="S606" s="4"/>
      <c r="T606" s="4"/>
      <c r="U606" s="4"/>
      <c r="V606" s="4"/>
      <c r="W606" s="4"/>
      <c r="X606" s="4"/>
      <c r="Y606" s="4"/>
      <c r="Z606" s="4"/>
    </row>
    <row r="607" spans="1:26" ht="12.75" customHeight="1" x14ac:dyDescent="0.2">
      <c r="A607" s="4"/>
      <c r="B607" s="190"/>
      <c r="C607" s="4"/>
      <c r="D607" s="4"/>
      <c r="E607" s="4"/>
      <c r="F607" s="4"/>
      <c r="G607" s="4"/>
      <c r="H607" s="3"/>
      <c r="I607" s="4"/>
      <c r="J607" s="4"/>
      <c r="K607" s="4"/>
      <c r="L607" s="4"/>
      <c r="M607" s="4"/>
      <c r="N607" s="4"/>
      <c r="O607" s="4"/>
      <c r="P607" s="4"/>
      <c r="Q607" s="4"/>
      <c r="R607" s="4"/>
      <c r="S607" s="4"/>
      <c r="T607" s="4"/>
      <c r="U607" s="4"/>
      <c r="V607" s="4"/>
      <c r="W607" s="4"/>
      <c r="X607" s="4"/>
      <c r="Y607" s="4"/>
      <c r="Z607" s="4"/>
    </row>
    <row r="608" spans="1:26" ht="12.75" customHeight="1" x14ac:dyDescent="0.2">
      <c r="A608" s="4"/>
      <c r="B608" s="190"/>
      <c r="C608" s="4"/>
      <c r="D608" s="4"/>
      <c r="E608" s="4"/>
      <c r="F608" s="4"/>
      <c r="G608" s="4"/>
      <c r="H608" s="3"/>
      <c r="I608" s="4"/>
      <c r="J608" s="4"/>
      <c r="K608" s="4"/>
      <c r="L608" s="4"/>
      <c r="M608" s="4"/>
      <c r="N608" s="4"/>
      <c r="O608" s="4"/>
      <c r="P608" s="4"/>
      <c r="Q608" s="4"/>
      <c r="R608" s="4"/>
      <c r="S608" s="4"/>
      <c r="T608" s="4"/>
      <c r="U608" s="4"/>
      <c r="V608" s="4"/>
      <c r="W608" s="4"/>
      <c r="X608" s="4"/>
      <c r="Y608" s="4"/>
      <c r="Z608" s="4"/>
    </row>
    <row r="609" spans="1:26" ht="12.75" customHeight="1" x14ac:dyDescent="0.2">
      <c r="A609" s="4"/>
      <c r="B609" s="190"/>
      <c r="C609" s="4"/>
      <c r="D609" s="4"/>
      <c r="E609" s="4"/>
      <c r="F609" s="4"/>
      <c r="G609" s="4"/>
      <c r="H609" s="3"/>
      <c r="I609" s="4"/>
      <c r="J609" s="4"/>
      <c r="K609" s="4"/>
      <c r="L609" s="4"/>
      <c r="M609" s="4"/>
      <c r="N609" s="4"/>
      <c r="O609" s="4"/>
      <c r="P609" s="4"/>
      <c r="Q609" s="4"/>
      <c r="R609" s="4"/>
      <c r="S609" s="4"/>
      <c r="T609" s="4"/>
      <c r="U609" s="4"/>
      <c r="V609" s="4"/>
      <c r="W609" s="4"/>
      <c r="X609" s="4"/>
      <c r="Y609" s="4"/>
      <c r="Z609" s="4"/>
    </row>
    <row r="610" spans="1:26" ht="12.75" customHeight="1" x14ac:dyDescent="0.2">
      <c r="A610" s="4"/>
      <c r="B610" s="190"/>
      <c r="C610" s="4"/>
      <c r="D610" s="4"/>
      <c r="E610" s="4"/>
      <c r="F610" s="4"/>
      <c r="G610" s="4"/>
      <c r="H610" s="3"/>
      <c r="I610" s="4"/>
      <c r="J610" s="4"/>
      <c r="K610" s="4"/>
      <c r="L610" s="4"/>
      <c r="M610" s="4"/>
      <c r="N610" s="4"/>
      <c r="O610" s="4"/>
      <c r="P610" s="4"/>
      <c r="Q610" s="4"/>
      <c r="R610" s="4"/>
      <c r="S610" s="4"/>
      <c r="T610" s="4"/>
      <c r="U610" s="4"/>
      <c r="V610" s="4"/>
      <c r="W610" s="4"/>
      <c r="X610" s="4"/>
      <c r="Y610" s="4"/>
      <c r="Z610" s="4"/>
    </row>
    <row r="611" spans="1:26" ht="12.75" customHeight="1" x14ac:dyDescent="0.2">
      <c r="A611" s="4"/>
      <c r="B611" s="190"/>
      <c r="C611" s="4"/>
      <c r="D611" s="4"/>
      <c r="E611" s="4"/>
      <c r="F611" s="4"/>
      <c r="G611" s="4"/>
      <c r="H611" s="3"/>
      <c r="I611" s="4"/>
      <c r="J611" s="4"/>
      <c r="K611" s="4"/>
      <c r="L611" s="4"/>
      <c r="M611" s="4"/>
      <c r="N611" s="4"/>
      <c r="O611" s="4"/>
      <c r="P611" s="4"/>
      <c r="Q611" s="4"/>
      <c r="R611" s="4"/>
      <c r="S611" s="4"/>
      <c r="T611" s="4"/>
      <c r="U611" s="4"/>
      <c r="V611" s="4"/>
      <c r="W611" s="4"/>
      <c r="X611" s="4"/>
      <c r="Y611" s="4"/>
      <c r="Z611" s="4"/>
    </row>
    <row r="612" spans="1:26" ht="12.75" customHeight="1" x14ac:dyDescent="0.2">
      <c r="A612" s="4"/>
      <c r="B612" s="190"/>
      <c r="C612" s="4"/>
      <c r="D612" s="4"/>
      <c r="E612" s="4"/>
      <c r="F612" s="4"/>
      <c r="G612" s="4"/>
      <c r="H612" s="3"/>
      <c r="I612" s="4"/>
      <c r="J612" s="4"/>
      <c r="K612" s="4"/>
      <c r="L612" s="4"/>
      <c r="M612" s="4"/>
      <c r="N612" s="4"/>
      <c r="O612" s="4"/>
      <c r="P612" s="4"/>
      <c r="Q612" s="4"/>
      <c r="R612" s="4"/>
      <c r="S612" s="4"/>
      <c r="T612" s="4"/>
      <c r="U612" s="4"/>
      <c r="V612" s="4"/>
      <c r="W612" s="4"/>
      <c r="X612" s="4"/>
      <c r="Y612" s="4"/>
      <c r="Z612" s="4"/>
    </row>
    <row r="613" spans="1:26" ht="12.75" customHeight="1" x14ac:dyDescent="0.2">
      <c r="A613" s="4"/>
      <c r="B613" s="190"/>
      <c r="C613" s="4"/>
      <c r="D613" s="4"/>
      <c r="E613" s="4"/>
      <c r="F613" s="4"/>
      <c r="G613" s="4"/>
      <c r="H613" s="3"/>
      <c r="I613" s="4"/>
      <c r="J613" s="4"/>
      <c r="K613" s="4"/>
      <c r="L613" s="4"/>
      <c r="M613" s="4"/>
      <c r="N613" s="4"/>
      <c r="O613" s="4"/>
      <c r="P613" s="4"/>
      <c r="Q613" s="4"/>
      <c r="R613" s="4"/>
      <c r="S613" s="4"/>
      <c r="T613" s="4"/>
      <c r="U613" s="4"/>
      <c r="V613" s="4"/>
      <c r="W613" s="4"/>
      <c r="X613" s="4"/>
      <c r="Y613" s="4"/>
      <c r="Z613" s="4"/>
    </row>
    <row r="614" spans="1:26" ht="12.75" customHeight="1" x14ac:dyDescent="0.2">
      <c r="A614" s="4"/>
      <c r="B614" s="190"/>
      <c r="C614" s="4"/>
      <c r="D614" s="4"/>
      <c r="E614" s="4"/>
      <c r="F614" s="4"/>
      <c r="G614" s="4"/>
      <c r="H614" s="3"/>
      <c r="I614" s="4"/>
      <c r="J614" s="4"/>
      <c r="K614" s="4"/>
      <c r="L614" s="4"/>
      <c r="M614" s="4"/>
      <c r="N614" s="4"/>
      <c r="O614" s="4"/>
      <c r="P614" s="4"/>
      <c r="Q614" s="4"/>
      <c r="R614" s="4"/>
      <c r="S614" s="4"/>
      <c r="T614" s="4"/>
      <c r="U614" s="4"/>
      <c r="V614" s="4"/>
      <c r="W614" s="4"/>
      <c r="X614" s="4"/>
      <c r="Y614" s="4"/>
      <c r="Z614" s="4"/>
    </row>
    <row r="615" spans="1:26" ht="12.75" customHeight="1" x14ac:dyDescent="0.2">
      <c r="A615" s="4"/>
      <c r="B615" s="190"/>
      <c r="C615" s="4"/>
      <c r="D615" s="4"/>
      <c r="E615" s="4"/>
      <c r="F615" s="4"/>
      <c r="G615" s="4"/>
      <c r="H615" s="3"/>
      <c r="I615" s="4"/>
      <c r="J615" s="4"/>
      <c r="K615" s="4"/>
      <c r="L615" s="4"/>
      <c r="M615" s="4"/>
      <c r="N615" s="4"/>
      <c r="O615" s="4"/>
      <c r="P615" s="4"/>
      <c r="Q615" s="4"/>
      <c r="R615" s="4"/>
      <c r="S615" s="4"/>
      <c r="T615" s="4"/>
      <c r="U615" s="4"/>
      <c r="V615" s="4"/>
      <c r="W615" s="4"/>
      <c r="X615" s="4"/>
      <c r="Y615" s="4"/>
      <c r="Z615" s="4"/>
    </row>
    <row r="616" spans="1:26" ht="12.75" customHeight="1" x14ac:dyDescent="0.2">
      <c r="A616" s="4"/>
      <c r="B616" s="190"/>
      <c r="C616" s="4"/>
      <c r="D616" s="4"/>
      <c r="E616" s="4"/>
      <c r="F616" s="4"/>
      <c r="G616" s="4"/>
      <c r="H616" s="3"/>
      <c r="I616" s="4"/>
      <c r="J616" s="4"/>
      <c r="K616" s="4"/>
      <c r="L616" s="4"/>
      <c r="M616" s="4"/>
      <c r="N616" s="4"/>
      <c r="O616" s="4"/>
      <c r="P616" s="4"/>
      <c r="Q616" s="4"/>
      <c r="R616" s="4"/>
      <c r="S616" s="4"/>
      <c r="T616" s="4"/>
      <c r="U616" s="4"/>
      <c r="V616" s="4"/>
      <c r="W616" s="4"/>
      <c r="X616" s="4"/>
      <c r="Y616" s="4"/>
      <c r="Z616" s="4"/>
    </row>
    <row r="617" spans="1:26" ht="12.75" customHeight="1" x14ac:dyDescent="0.2">
      <c r="A617" s="4"/>
      <c r="B617" s="190"/>
      <c r="C617" s="4"/>
      <c r="D617" s="4"/>
      <c r="E617" s="4"/>
      <c r="F617" s="4"/>
      <c r="G617" s="4"/>
      <c r="H617" s="3"/>
      <c r="I617" s="4"/>
      <c r="J617" s="4"/>
      <c r="K617" s="4"/>
      <c r="L617" s="4"/>
      <c r="M617" s="4"/>
      <c r="N617" s="4"/>
      <c r="O617" s="4"/>
      <c r="P617" s="4"/>
      <c r="Q617" s="4"/>
      <c r="R617" s="4"/>
      <c r="S617" s="4"/>
      <c r="T617" s="4"/>
      <c r="U617" s="4"/>
      <c r="V617" s="4"/>
      <c r="W617" s="4"/>
      <c r="X617" s="4"/>
      <c r="Y617" s="4"/>
      <c r="Z617" s="4"/>
    </row>
    <row r="618" spans="1:26" ht="12.75" customHeight="1" x14ac:dyDescent="0.2">
      <c r="A618" s="4"/>
      <c r="B618" s="190"/>
      <c r="C618" s="4"/>
      <c r="D618" s="4"/>
      <c r="E618" s="4"/>
      <c r="F618" s="4"/>
      <c r="G618" s="4"/>
      <c r="H618" s="3"/>
      <c r="I618" s="4"/>
      <c r="J618" s="4"/>
      <c r="K618" s="4"/>
      <c r="L618" s="4"/>
      <c r="M618" s="4"/>
      <c r="N618" s="4"/>
      <c r="O618" s="4"/>
      <c r="P618" s="4"/>
      <c r="Q618" s="4"/>
      <c r="R618" s="4"/>
      <c r="S618" s="4"/>
      <c r="T618" s="4"/>
      <c r="U618" s="4"/>
      <c r="V618" s="4"/>
      <c r="W618" s="4"/>
      <c r="X618" s="4"/>
      <c r="Y618" s="4"/>
      <c r="Z618" s="4"/>
    </row>
    <row r="619" spans="1:26" ht="12.75" customHeight="1" x14ac:dyDescent="0.2">
      <c r="A619" s="4"/>
      <c r="B619" s="190"/>
      <c r="C619" s="4"/>
      <c r="D619" s="4"/>
      <c r="E619" s="4"/>
      <c r="F619" s="4"/>
      <c r="G619" s="4"/>
      <c r="H619" s="3"/>
      <c r="I619" s="4"/>
      <c r="J619" s="4"/>
      <c r="K619" s="4"/>
      <c r="L619" s="4"/>
      <c r="M619" s="4"/>
      <c r="N619" s="4"/>
      <c r="O619" s="4"/>
      <c r="P619" s="4"/>
      <c r="Q619" s="4"/>
      <c r="R619" s="4"/>
      <c r="S619" s="4"/>
      <c r="T619" s="4"/>
      <c r="U619" s="4"/>
      <c r="V619" s="4"/>
      <c r="W619" s="4"/>
      <c r="X619" s="4"/>
      <c r="Y619" s="4"/>
      <c r="Z619" s="4"/>
    </row>
    <row r="620" spans="1:26" ht="12.75" customHeight="1" x14ac:dyDescent="0.2">
      <c r="A620" s="4"/>
      <c r="B620" s="190"/>
      <c r="C620" s="4"/>
      <c r="D620" s="4"/>
      <c r="E620" s="4"/>
      <c r="F620" s="4"/>
      <c r="G620" s="4"/>
      <c r="H620" s="3"/>
      <c r="I620" s="4"/>
      <c r="J620" s="4"/>
      <c r="K620" s="4"/>
      <c r="L620" s="4"/>
      <c r="M620" s="4"/>
      <c r="N620" s="4"/>
      <c r="O620" s="4"/>
      <c r="P620" s="4"/>
      <c r="Q620" s="4"/>
      <c r="R620" s="4"/>
      <c r="S620" s="4"/>
      <c r="T620" s="4"/>
      <c r="U620" s="4"/>
      <c r="V620" s="4"/>
      <c r="W620" s="4"/>
      <c r="X620" s="4"/>
      <c r="Y620" s="4"/>
      <c r="Z620" s="4"/>
    </row>
    <row r="621" spans="1:26" ht="12.75" customHeight="1" x14ac:dyDescent="0.2">
      <c r="A621" s="4"/>
      <c r="B621" s="190"/>
      <c r="C621" s="4"/>
      <c r="D621" s="4"/>
      <c r="E621" s="4"/>
      <c r="F621" s="4"/>
      <c r="G621" s="4"/>
      <c r="H621" s="3"/>
      <c r="I621" s="4"/>
      <c r="J621" s="4"/>
      <c r="K621" s="4"/>
      <c r="L621" s="4"/>
      <c r="M621" s="4"/>
      <c r="N621" s="4"/>
      <c r="O621" s="4"/>
      <c r="P621" s="4"/>
      <c r="Q621" s="4"/>
      <c r="R621" s="4"/>
      <c r="S621" s="4"/>
      <c r="T621" s="4"/>
      <c r="U621" s="4"/>
      <c r="V621" s="4"/>
      <c r="W621" s="4"/>
      <c r="X621" s="4"/>
      <c r="Y621" s="4"/>
      <c r="Z621" s="4"/>
    </row>
    <row r="622" spans="1:26" ht="12.75" customHeight="1" x14ac:dyDescent="0.2">
      <c r="A622" s="4"/>
      <c r="B622" s="190"/>
      <c r="C622" s="4"/>
      <c r="D622" s="4"/>
      <c r="E622" s="4"/>
      <c r="F622" s="4"/>
      <c r="G622" s="4"/>
      <c r="H622" s="3"/>
      <c r="I622" s="4"/>
      <c r="J622" s="4"/>
      <c r="K622" s="4"/>
      <c r="L622" s="4"/>
      <c r="M622" s="4"/>
      <c r="N622" s="4"/>
      <c r="O622" s="4"/>
      <c r="P622" s="4"/>
      <c r="Q622" s="4"/>
      <c r="R622" s="4"/>
      <c r="S622" s="4"/>
      <c r="T622" s="4"/>
      <c r="U622" s="4"/>
      <c r="V622" s="4"/>
      <c r="W622" s="4"/>
      <c r="X622" s="4"/>
      <c r="Y622" s="4"/>
      <c r="Z622" s="4"/>
    </row>
    <row r="623" spans="1:26" ht="12.75" customHeight="1" x14ac:dyDescent="0.2">
      <c r="A623" s="4"/>
      <c r="B623" s="190"/>
      <c r="C623" s="4"/>
      <c r="D623" s="4"/>
      <c r="E623" s="4"/>
      <c r="F623" s="4"/>
      <c r="G623" s="4"/>
      <c r="H623" s="3"/>
      <c r="I623" s="4"/>
      <c r="J623" s="4"/>
      <c r="K623" s="4"/>
      <c r="L623" s="4"/>
      <c r="M623" s="4"/>
      <c r="N623" s="4"/>
      <c r="O623" s="4"/>
      <c r="P623" s="4"/>
      <c r="Q623" s="4"/>
      <c r="R623" s="4"/>
      <c r="S623" s="4"/>
      <c r="T623" s="4"/>
      <c r="U623" s="4"/>
      <c r="V623" s="4"/>
      <c r="W623" s="4"/>
      <c r="X623" s="4"/>
      <c r="Y623" s="4"/>
      <c r="Z623" s="4"/>
    </row>
    <row r="624" spans="1:26" ht="12.75" customHeight="1" x14ac:dyDescent="0.2">
      <c r="A624" s="4"/>
      <c r="B624" s="190"/>
      <c r="C624" s="4"/>
      <c r="D624" s="4"/>
      <c r="E624" s="4"/>
      <c r="F624" s="4"/>
      <c r="G624" s="4"/>
      <c r="H624" s="3"/>
      <c r="I624" s="4"/>
      <c r="J624" s="4"/>
      <c r="K624" s="4"/>
      <c r="L624" s="4"/>
      <c r="M624" s="4"/>
      <c r="N624" s="4"/>
      <c r="O624" s="4"/>
      <c r="P624" s="4"/>
      <c r="Q624" s="4"/>
      <c r="R624" s="4"/>
      <c r="S624" s="4"/>
      <c r="T624" s="4"/>
      <c r="U624" s="4"/>
      <c r="V624" s="4"/>
      <c r="W624" s="4"/>
      <c r="X624" s="4"/>
      <c r="Y624" s="4"/>
      <c r="Z624" s="4"/>
    </row>
    <row r="625" spans="1:26" ht="12.75" customHeight="1" x14ac:dyDescent="0.2">
      <c r="A625" s="4"/>
      <c r="B625" s="190"/>
      <c r="C625" s="4"/>
      <c r="D625" s="4"/>
      <c r="E625" s="4"/>
      <c r="F625" s="4"/>
      <c r="G625" s="4"/>
      <c r="H625" s="3"/>
      <c r="I625" s="4"/>
      <c r="J625" s="4"/>
      <c r="K625" s="4"/>
      <c r="L625" s="4"/>
      <c r="M625" s="4"/>
      <c r="N625" s="4"/>
      <c r="O625" s="4"/>
      <c r="P625" s="4"/>
      <c r="Q625" s="4"/>
      <c r="R625" s="4"/>
      <c r="S625" s="4"/>
      <c r="T625" s="4"/>
      <c r="U625" s="4"/>
      <c r="V625" s="4"/>
      <c r="W625" s="4"/>
      <c r="X625" s="4"/>
      <c r="Y625" s="4"/>
      <c r="Z625" s="4"/>
    </row>
    <row r="626" spans="1:26" ht="12.75" customHeight="1" x14ac:dyDescent="0.2">
      <c r="A626" s="4"/>
      <c r="B626" s="190"/>
      <c r="C626" s="4"/>
      <c r="D626" s="4"/>
      <c r="E626" s="4"/>
      <c r="F626" s="4"/>
      <c r="G626" s="4"/>
      <c r="H626" s="3"/>
      <c r="I626" s="4"/>
      <c r="J626" s="4"/>
      <c r="K626" s="4"/>
      <c r="L626" s="4"/>
      <c r="M626" s="4"/>
      <c r="N626" s="4"/>
      <c r="O626" s="4"/>
      <c r="P626" s="4"/>
      <c r="Q626" s="4"/>
      <c r="R626" s="4"/>
      <c r="S626" s="4"/>
      <c r="T626" s="4"/>
      <c r="U626" s="4"/>
      <c r="V626" s="4"/>
      <c r="W626" s="4"/>
      <c r="X626" s="4"/>
      <c r="Y626" s="4"/>
      <c r="Z626" s="4"/>
    </row>
    <row r="627" spans="1:26" ht="12.75" customHeight="1" x14ac:dyDescent="0.2">
      <c r="A627" s="4"/>
      <c r="B627" s="190"/>
      <c r="C627" s="4"/>
      <c r="D627" s="4"/>
      <c r="E627" s="4"/>
      <c r="F627" s="4"/>
      <c r="G627" s="4"/>
      <c r="H627" s="3"/>
      <c r="I627" s="4"/>
      <c r="J627" s="4"/>
      <c r="K627" s="4"/>
      <c r="L627" s="4"/>
      <c r="M627" s="4"/>
      <c r="N627" s="4"/>
      <c r="O627" s="4"/>
      <c r="P627" s="4"/>
      <c r="Q627" s="4"/>
      <c r="R627" s="4"/>
      <c r="S627" s="4"/>
      <c r="T627" s="4"/>
      <c r="U627" s="4"/>
      <c r="V627" s="4"/>
      <c r="W627" s="4"/>
      <c r="X627" s="4"/>
      <c r="Y627" s="4"/>
      <c r="Z627" s="4"/>
    </row>
    <row r="628" spans="1:26" ht="12.75" customHeight="1" x14ac:dyDescent="0.2">
      <c r="A628" s="4"/>
      <c r="B628" s="190"/>
      <c r="C628" s="4"/>
      <c r="D628" s="4"/>
      <c r="E628" s="4"/>
      <c r="F628" s="4"/>
      <c r="G628" s="4"/>
      <c r="H628" s="3"/>
      <c r="I628" s="4"/>
      <c r="J628" s="4"/>
      <c r="K628" s="4"/>
      <c r="L628" s="4"/>
      <c r="M628" s="4"/>
      <c r="N628" s="4"/>
      <c r="O628" s="4"/>
      <c r="P628" s="4"/>
      <c r="Q628" s="4"/>
      <c r="R628" s="4"/>
      <c r="S628" s="4"/>
      <c r="T628" s="4"/>
      <c r="U628" s="4"/>
      <c r="V628" s="4"/>
      <c r="W628" s="4"/>
      <c r="X628" s="4"/>
      <c r="Y628" s="4"/>
      <c r="Z628" s="4"/>
    </row>
    <row r="629" spans="1:26" ht="12.75" customHeight="1" x14ac:dyDescent="0.2">
      <c r="A629" s="4"/>
      <c r="B629" s="190"/>
      <c r="C629" s="4"/>
      <c r="D629" s="4"/>
      <c r="E629" s="4"/>
      <c r="F629" s="4"/>
      <c r="G629" s="4"/>
      <c r="H629" s="3"/>
      <c r="I629" s="4"/>
      <c r="J629" s="4"/>
      <c r="K629" s="4"/>
      <c r="L629" s="4"/>
      <c r="M629" s="4"/>
      <c r="N629" s="4"/>
      <c r="O629" s="4"/>
      <c r="P629" s="4"/>
      <c r="Q629" s="4"/>
      <c r="R629" s="4"/>
      <c r="S629" s="4"/>
      <c r="T629" s="4"/>
      <c r="U629" s="4"/>
      <c r="V629" s="4"/>
      <c r="W629" s="4"/>
      <c r="X629" s="4"/>
      <c r="Y629" s="4"/>
      <c r="Z629" s="4"/>
    </row>
    <row r="630" spans="1:26" ht="12.75" customHeight="1" x14ac:dyDescent="0.2">
      <c r="A630" s="4"/>
      <c r="B630" s="190"/>
      <c r="C630" s="4"/>
      <c r="D630" s="4"/>
      <c r="E630" s="4"/>
      <c r="F630" s="4"/>
      <c r="G630" s="4"/>
      <c r="H630" s="3"/>
      <c r="I630" s="4"/>
      <c r="J630" s="4"/>
      <c r="K630" s="4"/>
      <c r="L630" s="4"/>
      <c r="M630" s="4"/>
      <c r="N630" s="4"/>
      <c r="O630" s="4"/>
      <c r="P630" s="4"/>
      <c r="Q630" s="4"/>
      <c r="R630" s="4"/>
      <c r="S630" s="4"/>
      <c r="T630" s="4"/>
      <c r="U630" s="4"/>
      <c r="V630" s="4"/>
      <c r="W630" s="4"/>
      <c r="X630" s="4"/>
      <c r="Y630" s="4"/>
      <c r="Z630" s="4"/>
    </row>
    <row r="631" spans="1:26" ht="12.75" customHeight="1" x14ac:dyDescent="0.2">
      <c r="A631" s="4"/>
      <c r="B631" s="190"/>
      <c r="C631" s="4"/>
      <c r="D631" s="4"/>
      <c r="E631" s="4"/>
      <c r="F631" s="4"/>
      <c r="G631" s="4"/>
      <c r="H631" s="3"/>
      <c r="I631" s="4"/>
      <c r="J631" s="4"/>
      <c r="K631" s="4"/>
      <c r="L631" s="4"/>
      <c r="M631" s="4"/>
      <c r="N631" s="4"/>
      <c r="O631" s="4"/>
      <c r="P631" s="4"/>
      <c r="Q631" s="4"/>
      <c r="R631" s="4"/>
      <c r="S631" s="4"/>
      <c r="T631" s="4"/>
      <c r="U631" s="4"/>
      <c r="V631" s="4"/>
      <c r="W631" s="4"/>
      <c r="X631" s="4"/>
      <c r="Y631" s="4"/>
      <c r="Z631" s="4"/>
    </row>
    <row r="632" spans="1:26" ht="12.75" customHeight="1" x14ac:dyDescent="0.2">
      <c r="A632" s="4"/>
      <c r="B632" s="190"/>
      <c r="C632" s="4"/>
      <c r="D632" s="4"/>
      <c r="E632" s="4"/>
      <c r="F632" s="4"/>
      <c r="G632" s="4"/>
      <c r="H632" s="3"/>
      <c r="I632" s="4"/>
      <c r="J632" s="4"/>
      <c r="K632" s="4"/>
      <c r="L632" s="4"/>
      <c r="M632" s="4"/>
      <c r="N632" s="4"/>
      <c r="O632" s="4"/>
      <c r="P632" s="4"/>
      <c r="Q632" s="4"/>
      <c r="R632" s="4"/>
      <c r="S632" s="4"/>
      <c r="T632" s="4"/>
      <c r="U632" s="4"/>
      <c r="V632" s="4"/>
      <c r="W632" s="4"/>
      <c r="X632" s="4"/>
      <c r="Y632" s="4"/>
      <c r="Z632" s="4"/>
    </row>
    <row r="633" spans="1:26" ht="12.75" customHeight="1" x14ac:dyDescent="0.2">
      <c r="A633" s="4"/>
      <c r="B633" s="190"/>
      <c r="C633" s="4"/>
      <c r="D633" s="4"/>
      <c r="E633" s="4"/>
      <c r="F633" s="4"/>
      <c r="G633" s="4"/>
      <c r="H633" s="3"/>
      <c r="I633" s="4"/>
      <c r="J633" s="4"/>
      <c r="K633" s="4"/>
      <c r="L633" s="4"/>
      <c r="M633" s="4"/>
      <c r="N633" s="4"/>
      <c r="O633" s="4"/>
      <c r="P633" s="4"/>
      <c r="Q633" s="4"/>
      <c r="R633" s="4"/>
      <c r="S633" s="4"/>
      <c r="T633" s="4"/>
      <c r="U633" s="4"/>
      <c r="V633" s="4"/>
      <c r="W633" s="4"/>
      <c r="X633" s="4"/>
      <c r="Y633" s="4"/>
      <c r="Z633" s="4"/>
    </row>
    <row r="634" spans="1:26" ht="12.75" customHeight="1" x14ac:dyDescent="0.2">
      <c r="A634" s="4"/>
      <c r="B634" s="190"/>
      <c r="C634" s="4"/>
      <c r="D634" s="4"/>
      <c r="E634" s="4"/>
      <c r="F634" s="4"/>
      <c r="G634" s="4"/>
      <c r="H634" s="3"/>
      <c r="I634" s="4"/>
      <c r="J634" s="4"/>
      <c r="K634" s="4"/>
      <c r="L634" s="4"/>
      <c r="M634" s="4"/>
      <c r="N634" s="4"/>
      <c r="O634" s="4"/>
      <c r="P634" s="4"/>
      <c r="Q634" s="4"/>
      <c r="R634" s="4"/>
      <c r="S634" s="4"/>
      <c r="T634" s="4"/>
      <c r="U634" s="4"/>
      <c r="V634" s="4"/>
      <c r="W634" s="4"/>
      <c r="X634" s="4"/>
      <c r="Y634" s="4"/>
      <c r="Z634" s="4"/>
    </row>
    <row r="635" spans="1:26" ht="12.75" customHeight="1" x14ac:dyDescent="0.2">
      <c r="A635" s="4"/>
      <c r="B635" s="190"/>
      <c r="C635" s="4"/>
      <c r="D635" s="4"/>
      <c r="E635" s="4"/>
      <c r="F635" s="4"/>
      <c r="G635" s="4"/>
      <c r="H635" s="3"/>
      <c r="I635" s="4"/>
      <c r="J635" s="4"/>
      <c r="K635" s="4"/>
      <c r="L635" s="4"/>
      <c r="M635" s="4"/>
      <c r="N635" s="4"/>
      <c r="O635" s="4"/>
      <c r="P635" s="4"/>
      <c r="Q635" s="4"/>
      <c r="R635" s="4"/>
      <c r="S635" s="4"/>
      <c r="T635" s="4"/>
      <c r="U635" s="4"/>
      <c r="V635" s="4"/>
      <c r="W635" s="4"/>
      <c r="X635" s="4"/>
      <c r="Y635" s="4"/>
      <c r="Z635" s="4"/>
    </row>
    <row r="636" spans="1:26" ht="12.75" customHeight="1" x14ac:dyDescent="0.2">
      <c r="A636" s="4"/>
      <c r="B636" s="190"/>
      <c r="C636" s="4"/>
      <c r="D636" s="4"/>
      <c r="E636" s="4"/>
      <c r="F636" s="4"/>
      <c r="G636" s="4"/>
      <c r="H636" s="3"/>
      <c r="I636" s="4"/>
      <c r="J636" s="4"/>
      <c r="K636" s="4"/>
      <c r="L636" s="4"/>
      <c r="M636" s="4"/>
      <c r="N636" s="4"/>
      <c r="O636" s="4"/>
      <c r="P636" s="4"/>
      <c r="Q636" s="4"/>
      <c r="R636" s="4"/>
      <c r="S636" s="4"/>
      <c r="T636" s="4"/>
      <c r="U636" s="4"/>
      <c r="V636" s="4"/>
      <c r="W636" s="4"/>
      <c r="X636" s="4"/>
      <c r="Y636" s="4"/>
      <c r="Z636" s="4"/>
    </row>
    <row r="637" spans="1:26" ht="12.75" customHeight="1" x14ac:dyDescent="0.2">
      <c r="A637" s="4"/>
      <c r="B637" s="190"/>
      <c r="C637" s="4"/>
      <c r="D637" s="4"/>
      <c r="E637" s="4"/>
      <c r="F637" s="4"/>
      <c r="G637" s="4"/>
      <c r="H637" s="3"/>
      <c r="I637" s="4"/>
      <c r="J637" s="4"/>
      <c r="K637" s="4"/>
      <c r="L637" s="4"/>
      <c r="M637" s="4"/>
      <c r="N637" s="4"/>
      <c r="O637" s="4"/>
      <c r="P637" s="4"/>
      <c r="Q637" s="4"/>
      <c r="R637" s="4"/>
      <c r="S637" s="4"/>
      <c r="T637" s="4"/>
      <c r="U637" s="4"/>
      <c r="V637" s="4"/>
      <c r="W637" s="4"/>
      <c r="X637" s="4"/>
      <c r="Y637" s="4"/>
      <c r="Z637" s="4"/>
    </row>
    <row r="638" spans="1:26" ht="12.75" customHeight="1" x14ac:dyDescent="0.2">
      <c r="A638" s="4"/>
      <c r="B638" s="190"/>
      <c r="C638" s="4"/>
      <c r="D638" s="4"/>
      <c r="E638" s="4"/>
      <c r="F638" s="4"/>
      <c r="G638" s="4"/>
      <c r="H638" s="3"/>
      <c r="I638" s="4"/>
      <c r="J638" s="4"/>
      <c r="K638" s="4"/>
      <c r="L638" s="4"/>
      <c r="M638" s="4"/>
      <c r="N638" s="4"/>
      <c r="O638" s="4"/>
      <c r="P638" s="4"/>
      <c r="Q638" s="4"/>
      <c r="R638" s="4"/>
      <c r="S638" s="4"/>
      <c r="T638" s="4"/>
      <c r="U638" s="4"/>
      <c r="V638" s="4"/>
      <c r="W638" s="4"/>
      <c r="X638" s="4"/>
      <c r="Y638" s="4"/>
      <c r="Z638" s="4"/>
    </row>
    <row r="639" spans="1:26" ht="12.75" customHeight="1" x14ac:dyDescent="0.2">
      <c r="A639" s="4"/>
      <c r="B639" s="190"/>
      <c r="C639" s="4"/>
      <c r="D639" s="4"/>
      <c r="E639" s="4"/>
      <c r="F639" s="4"/>
      <c r="G639" s="4"/>
      <c r="H639" s="3"/>
      <c r="I639" s="4"/>
      <c r="J639" s="4"/>
      <c r="K639" s="4"/>
      <c r="L639" s="4"/>
      <c r="M639" s="4"/>
      <c r="N639" s="4"/>
      <c r="O639" s="4"/>
      <c r="P639" s="4"/>
      <c r="Q639" s="4"/>
      <c r="R639" s="4"/>
      <c r="S639" s="4"/>
      <c r="T639" s="4"/>
      <c r="U639" s="4"/>
      <c r="V639" s="4"/>
      <c r="W639" s="4"/>
      <c r="X639" s="4"/>
      <c r="Y639" s="4"/>
      <c r="Z639" s="4"/>
    </row>
    <row r="640" spans="1:26" ht="12.75" customHeight="1" x14ac:dyDescent="0.2">
      <c r="A640" s="4"/>
      <c r="B640" s="190"/>
      <c r="C640" s="4"/>
      <c r="D640" s="4"/>
      <c r="E640" s="4"/>
      <c r="F640" s="4"/>
      <c r="G640" s="4"/>
      <c r="H640" s="3"/>
      <c r="I640" s="4"/>
      <c r="J640" s="4"/>
      <c r="K640" s="4"/>
      <c r="L640" s="4"/>
      <c r="M640" s="4"/>
      <c r="N640" s="4"/>
      <c r="O640" s="4"/>
      <c r="P640" s="4"/>
      <c r="Q640" s="4"/>
      <c r="R640" s="4"/>
      <c r="S640" s="4"/>
      <c r="T640" s="4"/>
      <c r="U640" s="4"/>
      <c r="V640" s="4"/>
      <c r="W640" s="4"/>
      <c r="X640" s="4"/>
      <c r="Y640" s="4"/>
      <c r="Z640" s="4"/>
    </row>
    <row r="641" spans="1:26" ht="12.75" customHeight="1" x14ac:dyDescent="0.2">
      <c r="A641" s="4"/>
      <c r="B641" s="190"/>
      <c r="C641" s="4"/>
      <c r="D641" s="4"/>
      <c r="E641" s="4"/>
      <c r="F641" s="4"/>
      <c r="G641" s="4"/>
      <c r="H641" s="3"/>
      <c r="I641" s="4"/>
      <c r="J641" s="4"/>
      <c r="K641" s="4"/>
      <c r="L641" s="4"/>
      <c r="M641" s="4"/>
      <c r="N641" s="4"/>
      <c r="O641" s="4"/>
      <c r="P641" s="4"/>
      <c r="Q641" s="4"/>
      <c r="R641" s="4"/>
      <c r="S641" s="4"/>
      <c r="T641" s="4"/>
      <c r="U641" s="4"/>
      <c r="V641" s="4"/>
      <c r="W641" s="4"/>
      <c r="X641" s="4"/>
      <c r="Y641" s="4"/>
      <c r="Z641" s="4"/>
    </row>
    <row r="642" spans="1:26" ht="12.75" customHeight="1" x14ac:dyDescent="0.2">
      <c r="A642" s="4"/>
      <c r="B642" s="190"/>
      <c r="C642" s="4"/>
      <c r="D642" s="4"/>
      <c r="E642" s="4"/>
      <c r="F642" s="4"/>
      <c r="G642" s="4"/>
      <c r="H642" s="3"/>
      <c r="I642" s="4"/>
      <c r="J642" s="4"/>
      <c r="K642" s="4"/>
      <c r="L642" s="4"/>
      <c r="M642" s="4"/>
      <c r="N642" s="4"/>
      <c r="O642" s="4"/>
      <c r="P642" s="4"/>
      <c r="Q642" s="4"/>
      <c r="R642" s="4"/>
      <c r="S642" s="4"/>
      <c r="T642" s="4"/>
      <c r="U642" s="4"/>
      <c r="V642" s="4"/>
      <c r="W642" s="4"/>
      <c r="X642" s="4"/>
      <c r="Y642" s="4"/>
      <c r="Z642" s="4"/>
    </row>
    <row r="643" spans="1:26" ht="12.75" customHeight="1" x14ac:dyDescent="0.2">
      <c r="A643" s="4"/>
      <c r="B643" s="190"/>
      <c r="C643" s="4"/>
      <c r="D643" s="4"/>
      <c r="E643" s="4"/>
      <c r="F643" s="4"/>
      <c r="G643" s="4"/>
      <c r="H643" s="3"/>
      <c r="I643" s="4"/>
      <c r="J643" s="4"/>
      <c r="K643" s="4"/>
      <c r="L643" s="4"/>
      <c r="M643" s="4"/>
      <c r="N643" s="4"/>
      <c r="O643" s="4"/>
      <c r="P643" s="4"/>
      <c r="Q643" s="4"/>
      <c r="R643" s="4"/>
      <c r="S643" s="4"/>
      <c r="T643" s="4"/>
      <c r="U643" s="4"/>
      <c r="V643" s="4"/>
      <c r="W643" s="4"/>
      <c r="X643" s="4"/>
      <c r="Y643" s="4"/>
      <c r="Z643" s="4"/>
    </row>
    <row r="644" spans="1:26" ht="12.75" customHeight="1" x14ac:dyDescent="0.2">
      <c r="A644" s="4"/>
      <c r="B644" s="190"/>
      <c r="C644" s="4"/>
      <c r="D644" s="4"/>
      <c r="E644" s="4"/>
      <c r="F644" s="4"/>
      <c r="G644" s="4"/>
      <c r="H644" s="3"/>
      <c r="I644" s="4"/>
      <c r="J644" s="4"/>
      <c r="K644" s="4"/>
      <c r="L644" s="4"/>
      <c r="M644" s="4"/>
      <c r="N644" s="4"/>
      <c r="O644" s="4"/>
      <c r="P644" s="4"/>
      <c r="Q644" s="4"/>
      <c r="R644" s="4"/>
      <c r="S644" s="4"/>
      <c r="T644" s="4"/>
      <c r="U644" s="4"/>
      <c r="V644" s="4"/>
      <c r="W644" s="4"/>
      <c r="X644" s="4"/>
      <c r="Y644" s="4"/>
      <c r="Z644" s="4"/>
    </row>
    <row r="645" spans="1:26" ht="12.75" customHeight="1" x14ac:dyDescent="0.2">
      <c r="A645" s="4"/>
      <c r="B645" s="190"/>
      <c r="C645" s="4"/>
      <c r="D645" s="4"/>
      <c r="E645" s="4"/>
      <c r="F645" s="4"/>
      <c r="G645" s="4"/>
      <c r="H645" s="3"/>
      <c r="I645" s="4"/>
      <c r="J645" s="4"/>
      <c r="K645" s="4"/>
      <c r="L645" s="4"/>
      <c r="M645" s="4"/>
      <c r="N645" s="4"/>
      <c r="O645" s="4"/>
      <c r="P645" s="4"/>
      <c r="Q645" s="4"/>
      <c r="R645" s="4"/>
      <c r="S645" s="4"/>
      <c r="T645" s="4"/>
      <c r="U645" s="4"/>
      <c r="V645" s="4"/>
      <c r="W645" s="4"/>
      <c r="X645" s="4"/>
      <c r="Y645" s="4"/>
      <c r="Z645" s="4"/>
    </row>
    <row r="646" spans="1:26" ht="12.75" customHeight="1" x14ac:dyDescent="0.2">
      <c r="A646" s="4"/>
      <c r="B646" s="190"/>
      <c r="C646" s="4"/>
      <c r="D646" s="4"/>
      <c r="E646" s="4"/>
      <c r="F646" s="4"/>
      <c r="G646" s="4"/>
      <c r="H646" s="3"/>
      <c r="I646" s="4"/>
      <c r="J646" s="4"/>
      <c r="K646" s="4"/>
      <c r="L646" s="4"/>
      <c r="M646" s="4"/>
      <c r="N646" s="4"/>
      <c r="O646" s="4"/>
      <c r="P646" s="4"/>
      <c r="Q646" s="4"/>
      <c r="R646" s="4"/>
      <c r="S646" s="4"/>
      <c r="T646" s="4"/>
      <c r="U646" s="4"/>
      <c r="V646" s="4"/>
      <c r="W646" s="4"/>
      <c r="X646" s="4"/>
      <c r="Y646" s="4"/>
      <c r="Z646" s="4"/>
    </row>
    <row r="647" spans="1:26" ht="12.75" customHeight="1" x14ac:dyDescent="0.2">
      <c r="A647" s="4"/>
      <c r="B647" s="190"/>
      <c r="C647" s="4"/>
      <c r="D647" s="4"/>
      <c r="E647" s="4"/>
      <c r="F647" s="4"/>
      <c r="G647" s="4"/>
      <c r="H647" s="3"/>
      <c r="I647" s="4"/>
      <c r="J647" s="4"/>
      <c r="K647" s="4"/>
      <c r="L647" s="4"/>
      <c r="M647" s="4"/>
      <c r="N647" s="4"/>
      <c r="O647" s="4"/>
      <c r="P647" s="4"/>
      <c r="Q647" s="4"/>
      <c r="R647" s="4"/>
      <c r="S647" s="4"/>
      <c r="T647" s="4"/>
      <c r="U647" s="4"/>
      <c r="V647" s="4"/>
      <c r="W647" s="4"/>
      <c r="X647" s="4"/>
      <c r="Y647" s="4"/>
      <c r="Z647" s="4"/>
    </row>
    <row r="648" spans="1:26" ht="12.75" customHeight="1" x14ac:dyDescent="0.2">
      <c r="A648" s="4"/>
      <c r="B648" s="190"/>
      <c r="C648" s="4"/>
      <c r="D648" s="4"/>
      <c r="E648" s="4"/>
      <c r="F648" s="4"/>
      <c r="G648" s="4"/>
      <c r="H648" s="3"/>
      <c r="I648" s="4"/>
      <c r="J648" s="4"/>
      <c r="K648" s="4"/>
      <c r="L648" s="4"/>
      <c r="M648" s="4"/>
      <c r="N648" s="4"/>
      <c r="O648" s="4"/>
      <c r="P648" s="4"/>
      <c r="Q648" s="4"/>
      <c r="R648" s="4"/>
      <c r="S648" s="4"/>
      <c r="T648" s="4"/>
      <c r="U648" s="4"/>
      <c r="V648" s="4"/>
      <c r="W648" s="4"/>
      <c r="X648" s="4"/>
      <c r="Y648" s="4"/>
      <c r="Z648" s="4"/>
    </row>
    <row r="649" spans="1:26" ht="12.75" customHeight="1" x14ac:dyDescent="0.2">
      <c r="A649" s="4"/>
      <c r="B649" s="190"/>
      <c r="C649" s="4"/>
      <c r="D649" s="4"/>
      <c r="E649" s="4"/>
      <c r="F649" s="4"/>
      <c r="G649" s="4"/>
      <c r="H649" s="3"/>
      <c r="I649" s="4"/>
      <c r="J649" s="4"/>
      <c r="K649" s="4"/>
      <c r="L649" s="4"/>
      <c r="M649" s="4"/>
      <c r="N649" s="4"/>
      <c r="O649" s="4"/>
      <c r="P649" s="4"/>
      <c r="Q649" s="4"/>
      <c r="R649" s="4"/>
      <c r="S649" s="4"/>
      <c r="T649" s="4"/>
      <c r="U649" s="4"/>
      <c r="V649" s="4"/>
      <c r="W649" s="4"/>
      <c r="X649" s="4"/>
      <c r="Y649" s="4"/>
      <c r="Z649" s="4"/>
    </row>
    <row r="650" spans="1:26" ht="12.75" customHeight="1" x14ac:dyDescent="0.2">
      <c r="A650" s="4"/>
      <c r="B650" s="190"/>
      <c r="C650" s="4"/>
      <c r="D650" s="4"/>
      <c r="E650" s="4"/>
      <c r="F650" s="4"/>
      <c r="G650" s="4"/>
      <c r="H650" s="3"/>
      <c r="I650" s="4"/>
      <c r="J650" s="4"/>
      <c r="K650" s="4"/>
      <c r="L650" s="4"/>
      <c r="M650" s="4"/>
      <c r="N650" s="4"/>
      <c r="O650" s="4"/>
      <c r="P650" s="4"/>
      <c r="Q650" s="4"/>
      <c r="R650" s="4"/>
      <c r="S650" s="4"/>
      <c r="T650" s="4"/>
      <c r="U650" s="4"/>
      <c r="V650" s="4"/>
      <c r="W650" s="4"/>
      <c r="X650" s="4"/>
      <c r="Y650" s="4"/>
      <c r="Z650" s="4"/>
    </row>
    <row r="651" spans="1:26" ht="12.75" customHeight="1" x14ac:dyDescent="0.2">
      <c r="A651" s="4"/>
      <c r="B651" s="190"/>
      <c r="C651" s="4"/>
      <c r="D651" s="4"/>
      <c r="E651" s="4"/>
      <c r="F651" s="4"/>
      <c r="G651" s="4"/>
      <c r="H651" s="3"/>
      <c r="I651" s="4"/>
      <c r="J651" s="4"/>
      <c r="K651" s="4"/>
      <c r="L651" s="4"/>
      <c r="M651" s="4"/>
      <c r="N651" s="4"/>
      <c r="O651" s="4"/>
      <c r="P651" s="4"/>
      <c r="Q651" s="4"/>
      <c r="R651" s="4"/>
      <c r="S651" s="4"/>
      <c r="T651" s="4"/>
      <c r="U651" s="4"/>
      <c r="V651" s="4"/>
      <c r="W651" s="4"/>
      <c r="X651" s="4"/>
      <c r="Y651" s="4"/>
      <c r="Z651" s="4"/>
    </row>
    <row r="652" spans="1:26" ht="12.75" customHeight="1" x14ac:dyDescent="0.2">
      <c r="A652" s="4"/>
      <c r="B652" s="190"/>
      <c r="C652" s="4"/>
      <c r="D652" s="4"/>
      <c r="E652" s="4"/>
      <c r="F652" s="4"/>
      <c r="G652" s="4"/>
      <c r="H652" s="3"/>
      <c r="I652" s="4"/>
      <c r="J652" s="4"/>
      <c r="K652" s="4"/>
      <c r="L652" s="4"/>
      <c r="M652" s="4"/>
      <c r="N652" s="4"/>
      <c r="O652" s="4"/>
      <c r="P652" s="4"/>
      <c r="Q652" s="4"/>
      <c r="R652" s="4"/>
      <c r="S652" s="4"/>
      <c r="T652" s="4"/>
      <c r="U652" s="4"/>
      <c r="V652" s="4"/>
      <c r="W652" s="4"/>
      <c r="X652" s="4"/>
      <c r="Y652" s="4"/>
      <c r="Z652" s="4"/>
    </row>
    <row r="653" spans="1:26" ht="12.75" customHeight="1" x14ac:dyDescent="0.2">
      <c r="A653" s="4"/>
      <c r="B653" s="190"/>
      <c r="C653" s="4"/>
      <c r="D653" s="4"/>
      <c r="E653" s="4"/>
      <c r="F653" s="4"/>
      <c r="G653" s="4"/>
      <c r="H653" s="3"/>
      <c r="I653" s="4"/>
      <c r="J653" s="4"/>
      <c r="K653" s="4"/>
      <c r="L653" s="4"/>
      <c r="M653" s="4"/>
      <c r="N653" s="4"/>
      <c r="O653" s="4"/>
      <c r="P653" s="4"/>
      <c r="Q653" s="4"/>
      <c r="R653" s="4"/>
      <c r="S653" s="4"/>
      <c r="T653" s="4"/>
      <c r="U653" s="4"/>
      <c r="V653" s="4"/>
      <c r="W653" s="4"/>
      <c r="X653" s="4"/>
      <c r="Y653" s="4"/>
      <c r="Z653" s="4"/>
    </row>
    <row r="654" spans="1:26" ht="12.75" customHeight="1" x14ac:dyDescent="0.2">
      <c r="A654" s="4"/>
      <c r="B654" s="190"/>
      <c r="C654" s="4"/>
      <c r="D654" s="4"/>
      <c r="E654" s="4"/>
      <c r="F654" s="4"/>
      <c r="G654" s="4"/>
      <c r="H654" s="3"/>
      <c r="I654" s="4"/>
      <c r="J654" s="4"/>
      <c r="K654" s="4"/>
      <c r="L654" s="4"/>
      <c r="M654" s="4"/>
      <c r="N654" s="4"/>
      <c r="O654" s="4"/>
      <c r="P654" s="4"/>
      <c r="Q654" s="4"/>
      <c r="R654" s="4"/>
      <c r="S654" s="4"/>
      <c r="T654" s="4"/>
      <c r="U654" s="4"/>
      <c r="V654" s="4"/>
      <c r="W654" s="4"/>
      <c r="X654" s="4"/>
      <c r="Y654" s="4"/>
      <c r="Z654" s="4"/>
    </row>
    <row r="655" spans="1:26" ht="12.75" customHeight="1" x14ac:dyDescent="0.2">
      <c r="A655" s="4"/>
      <c r="B655" s="190"/>
      <c r="C655" s="4"/>
      <c r="D655" s="4"/>
      <c r="E655" s="4"/>
      <c r="F655" s="4"/>
      <c r="G655" s="4"/>
      <c r="H655" s="3"/>
      <c r="I655" s="4"/>
      <c r="J655" s="4"/>
      <c r="K655" s="4"/>
      <c r="L655" s="4"/>
      <c r="M655" s="4"/>
      <c r="N655" s="4"/>
      <c r="O655" s="4"/>
      <c r="P655" s="4"/>
      <c r="Q655" s="4"/>
      <c r="R655" s="4"/>
      <c r="S655" s="4"/>
      <c r="T655" s="4"/>
      <c r="U655" s="4"/>
      <c r="V655" s="4"/>
      <c r="W655" s="4"/>
      <c r="X655" s="4"/>
      <c r="Y655" s="4"/>
      <c r="Z655" s="4"/>
    </row>
    <row r="656" spans="1:26" ht="12.75" customHeight="1" x14ac:dyDescent="0.2">
      <c r="A656" s="4"/>
      <c r="B656" s="190"/>
      <c r="C656" s="4"/>
      <c r="D656" s="4"/>
      <c r="E656" s="4"/>
      <c r="F656" s="4"/>
      <c r="G656" s="4"/>
      <c r="H656" s="3"/>
      <c r="I656" s="4"/>
      <c r="J656" s="4"/>
      <c r="K656" s="4"/>
      <c r="L656" s="4"/>
      <c r="M656" s="4"/>
      <c r="N656" s="4"/>
      <c r="O656" s="4"/>
      <c r="P656" s="4"/>
      <c r="Q656" s="4"/>
      <c r="R656" s="4"/>
      <c r="S656" s="4"/>
      <c r="T656" s="4"/>
      <c r="U656" s="4"/>
      <c r="V656" s="4"/>
      <c r="W656" s="4"/>
      <c r="X656" s="4"/>
      <c r="Y656" s="4"/>
      <c r="Z656" s="4"/>
    </row>
    <row r="657" spans="1:26" ht="12.75" customHeight="1" x14ac:dyDescent="0.2">
      <c r="A657" s="4"/>
      <c r="B657" s="190"/>
      <c r="C657" s="4"/>
      <c r="D657" s="4"/>
      <c r="E657" s="4"/>
      <c r="F657" s="4"/>
      <c r="G657" s="4"/>
      <c r="H657" s="3"/>
      <c r="I657" s="4"/>
      <c r="J657" s="4"/>
      <c r="K657" s="4"/>
      <c r="L657" s="4"/>
      <c r="M657" s="4"/>
      <c r="N657" s="4"/>
      <c r="O657" s="4"/>
      <c r="P657" s="4"/>
      <c r="Q657" s="4"/>
      <c r="R657" s="4"/>
      <c r="S657" s="4"/>
      <c r="T657" s="4"/>
      <c r="U657" s="4"/>
      <c r="V657" s="4"/>
      <c r="W657" s="4"/>
      <c r="X657" s="4"/>
      <c r="Y657" s="4"/>
      <c r="Z657" s="4"/>
    </row>
    <row r="658" spans="1:26" ht="12.75" customHeight="1" x14ac:dyDescent="0.2">
      <c r="A658" s="4"/>
      <c r="B658" s="190"/>
      <c r="C658" s="4"/>
      <c r="D658" s="4"/>
      <c r="E658" s="4"/>
      <c r="F658" s="4"/>
      <c r="G658" s="4"/>
      <c r="H658" s="3"/>
      <c r="I658" s="4"/>
      <c r="J658" s="4"/>
      <c r="K658" s="4"/>
      <c r="L658" s="4"/>
      <c r="M658" s="4"/>
      <c r="N658" s="4"/>
      <c r="O658" s="4"/>
      <c r="P658" s="4"/>
      <c r="Q658" s="4"/>
      <c r="R658" s="4"/>
      <c r="S658" s="4"/>
      <c r="T658" s="4"/>
      <c r="U658" s="4"/>
      <c r="V658" s="4"/>
      <c r="W658" s="4"/>
      <c r="X658" s="4"/>
      <c r="Y658" s="4"/>
      <c r="Z658" s="4"/>
    </row>
    <row r="659" spans="1:26" ht="12.75" customHeight="1" x14ac:dyDescent="0.2">
      <c r="A659" s="4"/>
      <c r="B659" s="190"/>
      <c r="C659" s="4"/>
      <c r="D659" s="4"/>
      <c r="E659" s="4"/>
      <c r="F659" s="4"/>
      <c r="G659" s="4"/>
      <c r="H659" s="3"/>
      <c r="I659" s="4"/>
      <c r="J659" s="4"/>
      <c r="K659" s="4"/>
      <c r="L659" s="4"/>
      <c r="M659" s="4"/>
      <c r="N659" s="4"/>
      <c r="O659" s="4"/>
      <c r="P659" s="4"/>
      <c r="Q659" s="4"/>
      <c r="R659" s="4"/>
      <c r="S659" s="4"/>
      <c r="T659" s="4"/>
      <c r="U659" s="4"/>
      <c r="V659" s="4"/>
      <c r="W659" s="4"/>
      <c r="X659" s="4"/>
      <c r="Y659" s="4"/>
      <c r="Z659" s="4"/>
    </row>
    <row r="660" spans="1:26" ht="12.75" customHeight="1" x14ac:dyDescent="0.2">
      <c r="A660" s="4"/>
      <c r="B660" s="190"/>
      <c r="C660" s="4"/>
      <c r="D660" s="4"/>
      <c r="E660" s="4"/>
      <c r="F660" s="4"/>
      <c r="G660" s="4"/>
      <c r="H660" s="3"/>
      <c r="I660" s="4"/>
      <c r="J660" s="4"/>
      <c r="K660" s="4"/>
      <c r="L660" s="4"/>
      <c r="M660" s="4"/>
      <c r="N660" s="4"/>
      <c r="O660" s="4"/>
      <c r="P660" s="4"/>
      <c r="Q660" s="4"/>
      <c r="R660" s="4"/>
      <c r="S660" s="4"/>
      <c r="T660" s="4"/>
      <c r="U660" s="4"/>
      <c r="V660" s="4"/>
      <c r="W660" s="4"/>
      <c r="X660" s="4"/>
      <c r="Y660" s="4"/>
      <c r="Z660" s="4"/>
    </row>
    <row r="661" spans="1:26" ht="12.75" customHeight="1" x14ac:dyDescent="0.2">
      <c r="A661" s="4"/>
      <c r="B661" s="190"/>
      <c r="C661" s="4"/>
      <c r="D661" s="4"/>
      <c r="E661" s="4"/>
      <c r="F661" s="4"/>
      <c r="G661" s="4"/>
      <c r="H661" s="3"/>
      <c r="I661" s="4"/>
      <c r="J661" s="4"/>
      <c r="K661" s="4"/>
      <c r="L661" s="4"/>
      <c r="M661" s="4"/>
      <c r="N661" s="4"/>
      <c r="O661" s="4"/>
      <c r="P661" s="4"/>
      <c r="Q661" s="4"/>
      <c r="R661" s="4"/>
      <c r="S661" s="4"/>
      <c r="T661" s="4"/>
      <c r="U661" s="4"/>
      <c r="V661" s="4"/>
      <c r="W661" s="4"/>
      <c r="X661" s="4"/>
      <c r="Y661" s="4"/>
      <c r="Z661" s="4"/>
    </row>
    <row r="662" spans="1:26" ht="12.75" customHeight="1" x14ac:dyDescent="0.2">
      <c r="A662" s="4"/>
      <c r="B662" s="190"/>
      <c r="C662" s="4"/>
      <c r="D662" s="4"/>
      <c r="E662" s="4"/>
      <c r="F662" s="4"/>
      <c r="G662" s="4"/>
      <c r="H662" s="3"/>
      <c r="I662" s="4"/>
      <c r="J662" s="4"/>
      <c r="K662" s="4"/>
      <c r="L662" s="4"/>
      <c r="M662" s="4"/>
      <c r="N662" s="4"/>
      <c r="O662" s="4"/>
      <c r="P662" s="4"/>
      <c r="Q662" s="4"/>
      <c r="R662" s="4"/>
      <c r="S662" s="4"/>
      <c r="T662" s="4"/>
      <c r="U662" s="4"/>
      <c r="V662" s="4"/>
      <c r="W662" s="4"/>
      <c r="X662" s="4"/>
      <c r="Y662" s="4"/>
      <c r="Z662" s="4"/>
    </row>
    <row r="663" spans="1:26" ht="12.75" customHeight="1" x14ac:dyDescent="0.2">
      <c r="A663" s="4"/>
      <c r="B663" s="190"/>
      <c r="C663" s="4"/>
      <c r="D663" s="4"/>
      <c r="E663" s="4"/>
      <c r="F663" s="4"/>
      <c r="G663" s="4"/>
      <c r="H663" s="3"/>
      <c r="I663" s="4"/>
      <c r="J663" s="4"/>
      <c r="K663" s="4"/>
      <c r="L663" s="4"/>
      <c r="M663" s="4"/>
      <c r="N663" s="4"/>
      <c r="O663" s="4"/>
      <c r="P663" s="4"/>
      <c r="Q663" s="4"/>
      <c r="R663" s="4"/>
      <c r="S663" s="4"/>
      <c r="T663" s="4"/>
      <c r="U663" s="4"/>
      <c r="V663" s="4"/>
      <c r="W663" s="4"/>
      <c r="X663" s="4"/>
      <c r="Y663" s="4"/>
      <c r="Z663" s="4"/>
    </row>
    <row r="664" spans="1:26" ht="12.75" customHeight="1" x14ac:dyDescent="0.2">
      <c r="A664" s="4"/>
      <c r="B664" s="190"/>
      <c r="C664" s="4"/>
      <c r="D664" s="4"/>
      <c r="E664" s="4"/>
      <c r="F664" s="4"/>
      <c r="G664" s="4"/>
      <c r="H664" s="3"/>
      <c r="I664" s="4"/>
      <c r="J664" s="4"/>
      <c r="K664" s="4"/>
      <c r="L664" s="4"/>
      <c r="M664" s="4"/>
      <c r="N664" s="4"/>
      <c r="O664" s="4"/>
      <c r="P664" s="4"/>
      <c r="Q664" s="4"/>
      <c r="R664" s="4"/>
      <c r="S664" s="4"/>
      <c r="T664" s="4"/>
      <c r="U664" s="4"/>
      <c r="V664" s="4"/>
      <c r="W664" s="4"/>
      <c r="X664" s="4"/>
      <c r="Y664" s="4"/>
      <c r="Z664" s="4"/>
    </row>
    <row r="665" spans="1:26" ht="12.75" customHeight="1" x14ac:dyDescent="0.2">
      <c r="A665" s="4"/>
      <c r="B665" s="190"/>
      <c r="C665" s="4"/>
      <c r="D665" s="4"/>
      <c r="E665" s="4"/>
      <c r="F665" s="4"/>
      <c r="G665" s="4"/>
      <c r="H665" s="3"/>
      <c r="I665" s="4"/>
      <c r="J665" s="4"/>
      <c r="K665" s="4"/>
      <c r="L665" s="4"/>
      <c r="M665" s="4"/>
      <c r="N665" s="4"/>
      <c r="O665" s="4"/>
      <c r="P665" s="4"/>
      <c r="Q665" s="4"/>
      <c r="R665" s="4"/>
      <c r="S665" s="4"/>
      <c r="T665" s="4"/>
      <c r="U665" s="4"/>
      <c r="V665" s="4"/>
      <c r="W665" s="4"/>
      <c r="X665" s="4"/>
      <c r="Y665" s="4"/>
      <c r="Z665" s="4"/>
    </row>
    <row r="666" spans="1:26" ht="12.75" customHeight="1" x14ac:dyDescent="0.2">
      <c r="A666" s="4"/>
      <c r="B666" s="190"/>
      <c r="C666" s="4"/>
      <c r="D666" s="4"/>
      <c r="E666" s="4"/>
      <c r="F666" s="4"/>
      <c r="G666" s="4"/>
      <c r="H666" s="3"/>
      <c r="I666" s="4"/>
      <c r="J666" s="4"/>
      <c r="K666" s="4"/>
      <c r="L666" s="4"/>
      <c r="M666" s="4"/>
      <c r="N666" s="4"/>
      <c r="O666" s="4"/>
      <c r="P666" s="4"/>
      <c r="Q666" s="4"/>
      <c r="R666" s="4"/>
      <c r="S666" s="4"/>
      <c r="T666" s="4"/>
      <c r="U666" s="4"/>
      <c r="V666" s="4"/>
      <c r="W666" s="4"/>
      <c r="X666" s="4"/>
      <c r="Y666" s="4"/>
      <c r="Z666" s="4"/>
    </row>
    <row r="667" spans="1:26" ht="12.75" customHeight="1" x14ac:dyDescent="0.2">
      <c r="A667" s="4"/>
      <c r="B667" s="190"/>
      <c r="C667" s="4"/>
      <c r="D667" s="4"/>
      <c r="E667" s="4"/>
      <c r="F667" s="4"/>
      <c r="G667" s="4"/>
      <c r="H667" s="3"/>
      <c r="I667" s="4"/>
      <c r="J667" s="4"/>
      <c r="K667" s="4"/>
      <c r="L667" s="4"/>
      <c r="M667" s="4"/>
      <c r="N667" s="4"/>
      <c r="O667" s="4"/>
      <c r="P667" s="4"/>
      <c r="Q667" s="4"/>
      <c r="R667" s="4"/>
      <c r="S667" s="4"/>
      <c r="T667" s="4"/>
      <c r="U667" s="4"/>
      <c r="V667" s="4"/>
      <c r="W667" s="4"/>
      <c r="X667" s="4"/>
      <c r="Y667" s="4"/>
      <c r="Z667" s="4"/>
    </row>
    <row r="668" spans="1:26" ht="12.75" customHeight="1" x14ac:dyDescent="0.2">
      <c r="A668" s="4"/>
      <c r="B668" s="190"/>
      <c r="C668" s="4"/>
      <c r="D668" s="4"/>
      <c r="E668" s="4"/>
      <c r="F668" s="4"/>
      <c r="G668" s="4"/>
      <c r="H668" s="3"/>
      <c r="I668" s="4"/>
      <c r="J668" s="4"/>
      <c r="K668" s="4"/>
      <c r="L668" s="4"/>
      <c r="M668" s="4"/>
      <c r="N668" s="4"/>
      <c r="O668" s="4"/>
      <c r="P668" s="4"/>
      <c r="Q668" s="4"/>
      <c r="R668" s="4"/>
      <c r="S668" s="4"/>
      <c r="T668" s="4"/>
      <c r="U668" s="4"/>
      <c r="V668" s="4"/>
      <c r="W668" s="4"/>
      <c r="X668" s="4"/>
      <c r="Y668" s="4"/>
      <c r="Z668" s="4"/>
    </row>
    <row r="669" spans="1:26" ht="12.75" customHeight="1" x14ac:dyDescent="0.2">
      <c r="A669" s="4"/>
      <c r="B669" s="190"/>
      <c r="C669" s="4"/>
      <c r="D669" s="4"/>
      <c r="E669" s="4"/>
      <c r="F669" s="4"/>
      <c r="G669" s="4"/>
      <c r="H669" s="3"/>
      <c r="I669" s="4"/>
      <c r="J669" s="4"/>
      <c r="K669" s="4"/>
      <c r="L669" s="4"/>
      <c r="M669" s="4"/>
      <c r="N669" s="4"/>
      <c r="O669" s="4"/>
      <c r="P669" s="4"/>
      <c r="Q669" s="4"/>
      <c r="R669" s="4"/>
      <c r="S669" s="4"/>
      <c r="T669" s="4"/>
      <c r="U669" s="4"/>
      <c r="V669" s="4"/>
      <c r="W669" s="4"/>
      <c r="X669" s="4"/>
      <c r="Y669" s="4"/>
      <c r="Z669" s="4"/>
    </row>
    <row r="670" spans="1:26" ht="12.75" customHeight="1" x14ac:dyDescent="0.2">
      <c r="A670" s="4"/>
      <c r="B670" s="190"/>
      <c r="C670" s="4"/>
      <c r="D670" s="4"/>
      <c r="E670" s="4"/>
      <c r="F670" s="4"/>
      <c r="G670" s="4"/>
      <c r="H670" s="3"/>
      <c r="I670" s="4"/>
      <c r="J670" s="4"/>
      <c r="K670" s="4"/>
      <c r="L670" s="4"/>
      <c r="M670" s="4"/>
      <c r="N670" s="4"/>
      <c r="O670" s="4"/>
      <c r="P670" s="4"/>
      <c r="Q670" s="4"/>
      <c r="R670" s="4"/>
      <c r="S670" s="4"/>
      <c r="T670" s="4"/>
      <c r="U670" s="4"/>
      <c r="V670" s="4"/>
      <c r="W670" s="4"/>
      <c r="X670" s="4"/>
      <c r="Y670" s="4"/>
      <c r="Z670" s="4"/>
    </row>
    <row r="671" spans="1:26" ht="12.75" customHeight="1" x14ac:dyDescent="0.2">
      <c r="A671" s="4"/>
      <c r="B671" s="190"/>
      <c r="C671" s="4"/>
      <c r="D671" s="4"/>
      <c r="E671" s="4"/>
      <c r="F671" s="4"/>
      <c r="G671" s="4"/>
      <c r="H671" s="3"/>
      <c r="I671" s="4"/>
      <c r="J671" s="4"/>
      <c r="K671" s="4"/>
      <c r="L671" s="4"/>
      <c r="M671" s="4"/>
      <c r="N671" s="4"/>
      <c r="O671" s="4"/>
      <c r="P671" s="4"/>
      <c r="Q671" s="4"/>
      <c r="R671" s="4"/>
      <c r="S671" s="4"/>
      <c r="T671" s="4"/>
      <c r="U671" s="4"/>
      <c r="V671" s="4"/>
      <c r="W671" s="4"/>
      <c r="X671" s="4"/>
      <c r="Y671" s="4"/>
      <c r="Z671" s="4"/>
    </row>
    <row r="672" spans="1:26" ht="12.75" customHeight="1" x14ac:dyDescent="0.2">
      <c r="A672" s="4"/>
      <c r="B672" s="190"/>
      <c r="C672" s="4"/>
      <c r="D672" s="4"/>
      <c r="E672" s="4"/>
      <c r="F672" s="4"/>
      <c r="G672" s="4"/>
      <c r="H672" s="3"/>
      <c r="I672" s="4"/>
      <c r="J672" s="4"/>
      <c r="K672" s="4"/>
      <c r="L672" s="4"/>
      <c r="M672" s="4"/>
      <c r="N672" s="4"/>
      <c r="O672" s="4"/>
      <c r="P672" s="4"/>
      <c r="Q672" s="4"/>
      <c r="R672" s="4"/>
      <c r="S672" s="4"/>
      <c r="T672" s="4"/>
      <c r="U672" s="4"/>
      <c r="V672" s="4"/>
      <c r="W672" s="4"/>
      <c r="X672" s="4"/>
      <c r="Y672" s="4"/>
      <c r="Z672" s="4"/>
    </row>
    <row r="673" spans="1:26" ht="12.75" customHeight="1" x14ac:dyDescent="0.2">
      <c r="A673" s="4"/>
      <c r="B673" s="190"/>
      <c r="C673" s="4"/>
      <c r="D673" s="4"/>
      <c r="E673" s="4"/>
      <c r="F673" s="4"/>
      <c r="G673" s="4"/>
      <c r="H673" s="3"/>
      <c r="I673" s="4"/>
      <c r="J673" s="4"/>
      <c r="K673" s="4"/>
      <c r="L673" s="4"/>
      <c r="M673" s="4"/>
      <c r="N673" s="4"/>
      <c r="O673" s="4"/>
      <c r="P673" s="4"/>
      <c r="Q673" s="4"/>
      <c r="R673" s="4"/>
      <c r="S673" s="4"/>
      <c r="T673" s="4"/>
      <c r="U673" s="4"/>
      <c r="V673" s="4"/>
      <c r="W673" s="4"/>
      <c r="X673" s="4"/>
      <c r="Y673" s="4"/>
      <c r="Z673" s="4"/>
    </row>
    <row r="674" spans="1:26" ht="12.75" customHeight="1" x14ac:dyDescent="0.2">
      <c r="A674" s="4"/>
      <c r="B674" s="190"/>
      <c r="C674" s="4"/>
      <c r="D674" s="4"/>
      <c r="E674" s="4"/>
      <c r="F674" s="4"/>
      <c r="G674" s="4"/>
      <c r="H674" s="3"/>
      <c r="I674" s="4"/>
      <c r="J674" s="4"/>
      <c r="K674" s="4"/>
      <c r="L674" s="4"/>
      <c r="M674" s="4"/>
      <c r="N674" s="4"/>
      <c r="O674" s="4"/>
      <c r="P674" s="4"/>
      <c r="Q674" s="4"/>
      <c r="R674" s="4"/>
      <c r="S674" s="4"/>
      <c r="T674" s="4"/>
      <c r="U674" s="4"/>
      <c r="V674" s="4"/>
      <c r="W674" s="4"/>
      <c r="X674" s="4"/>
      <c r="Y674" s="4"/>
      <c r="Z674" s="4"/>
    </row>
    <row r="675" spans="1:26" ht="12.75" customHeight="1" x14ac:dyDescent="0.2">
      <c r="A675" s="4"/>
      <c r="B675" s="190"/>
      <c r="C675" s="4"/>
      <c r="D675" s="4"/>
      <c r="E675" s="4"/>
      <c r="F675" s="4"/>
      <c r="G675" s="4"/>
      <c r="H675" s="3"/>
      <c r="I675" s="4"/>
      <c r="J675" s="4"/>
      <c r="K675" s="4"/>
      <c r="L675" s="4"/>
      <c r="M675" s="4"/>
      <c r="N675" s="4"/>
      <c r="O675" s="4"/>
      <c r="P675" s="4"/>
      <c r="Q675" s="4"/>
      <c r="R675" s="4"/>
      <c r="S675" s="4"/>
      <c r="T675" s="4"/>
      <c r="U675" s="4"/>
      <c r="V675" s="4"/>
      <c r="W675" s="4"/>
      <c r="X675" s="4"/>
      <c r="Y675" s="4"/>
      <c r="Z675" s="4"/>
    </row>
    <row r="676" spans="1:26" ht="12.75" customHeight="1" x14ac:dyDescent="0.2">
      <c r="A676" s="4"/>
      <c r="B676" s="190"/>
      <c r="C676" s="4"/>
      <c r="D676" s="4"/>
      <c r="E676" s="4"/>
      <c r="F676" s="4"/>
      <c r="G676" s="4"/>
      <c r="H676" s="3"/>
      <c r="I676" s="4"/>
      <c r="J676" s="4"/>
      <c r="K676" s="4"/>
      <c r="L676" s="4"/>
      <c r="M676" s="4"/>
      <c r="N676" s="4"/>
      <c r="O676" s="4"/>
      <c r="P676" s="4"/>
      <c r="Q676" s="4"/>
      <c r="R676" s="4"/>
      <c r="S676" s="4"/>
      <c r="T676" s="4"/>
      <c r="U676" s="4"/>
      <c r="V676" s="4"/>
      <c r="W676" s="4"/>
      <c r="X676" s="4"/>
      <c r="Y676" s="4"/>
      <c r="Z676" s="4"/>
    </row>
    <row r="677" spans="1:26" ht="12.75" customHeight="1" x14ac:dyDescent="0.2">
      <c r="A677" s="4"/>
      <c r="B677" s="190"/>
      <c r="C677" s="4"/>
      <c r="D677" s="4"/>
      <c r="E677" s="4"/>
      <c r="F677" s="4"/>
      <c r="G677" s="4"/>
      <c r="H677" s="3"/>
      <c r="I677" s="4"/>
      <c r="J677" s="4"/>
      <c r="K677" s="4"/>
      <c r="L677" s="4"/>
      <c r="M677" s="4"/>
      <c r="N677" s="4"/>
      <c r="O677" s="4"/>
      <c r="P677" s="4"/>
      <c r="Q677" s="4"/>
      <c r="R677" s="4"/>
      <c r="S677" s="4"/>
      <c r="T677" s="4"/>
      <c r="U677" s="4"/>
      <c r="V677" s="4"/>
      <c r="W677" s="4"/>
      <c r="X677" s="4"/>
      <c r="Y677" s="4"/>
      <c r="Z677" s="4"/>
    </row>
    <row r="678" spans="1:26" ht="12.75" customHeight="1" x14ac:dyDescent="0.2">
      <c r="A678" s="4"/>
      <c r="B678" s="190"/>
      <c r="C678" s="4"/>
      <c r="D678" s="4"/>
      <c r="E678" s="4"/>
      <c r="F678" s="4"/>
      <c r="G678" s="4"/>
      <c r="H678" s="3"/>
      <c r="I678" s="4"/>
      <c r="J678" s="4"/>
      <c r="K678" s="4"/>
      <c r="L678" s="4"/>
      <c r="M678" s="4"/>
      <c r="N678" s="4"/>
      <c r="O678" s="4"/>
      <c r="P678" s="4"/>
      <c r="Q678" s="4"/>
      <c r="R678" s="4"/>
      <c r="S678" s="4"/>
      <c r="T678" s="4"/>
      <c r="U678" s="4"/>
      <c r="V678" s="4"/>
      <c r="W678" s="4"/>
      <c r="X678" s="4"/>
      <c r="Y678" s="4"/>
      <c r="Z678" s="4"/>
    </row>
    <row r="679" spans="1:26" ht="12.75" customHeight="1" x14ac:dyDescent="0.2">
      <c r="A679" s="4"/>
      <c r="B679" s="190"/>
      <c r="C679" s="4"/>
      <c r="D679" s="4"/>
      <c r="E679" s="4"/>
      <c r="F679" s="4"/>
      <c r="G679" s="4"/>
      <c r="H679" s="3"/>
      <c r="I679" s="4"/>
      <c r="J679" s="4"/>
      <c r="K679" s="4"/>
      <c r="L679" s="4"/>
      <c r="M679" s="4"/>
      <c r="N679" s="4"/>
      <c r="O679" s="4"/>
      <c r="P679" s="4"/>
      <c r="Q679" s="4"/>
      <c r="R679" s="4"/>
      <c r="S679" s="4"/>
      <c r="T679" s="4"/>
      <c r="U679" s="4"/>
      <c r="V679" s="4"/>
      <c r="W679" s="4"/>
      <c r="X679" s="4"/>
      <c r="Y679" s="4"/>
      <c r="Z679" s="4"/>
    </row>
    <row r="680" spans="1:26" ht="12.75" customHeight="1" x14ac:dyDescent="0.2">
      <c r="A680" s="4"/>
      <c r="B680" s="190"/>
      <c r="C680" s="4"/>
      <c r="D680" s="4"/>
      <c r="E680" s="4"/>
      <c r="F680" s="4"/>
      <c r="G680" s="4"/>
      <c r="H680" s="3"/>
      <c r="I680" s="4"/>
      <c r="J680" s="4"/>
      <c r="K680" s="4"/>
      <c r="L680" s="4"/>
      <c r="M680" s="4"/>
      <c r="N680" s="4"/>
      <c r="O680" s="4"/>
      <c r="P680" s="4"/>
      <c r="Q680" s="4"/>
      <c r="R680" s="4"/>
      <c r="S680" s="4"/>
      <c r="T680" s="4"/>
      <c r="U680" s="4"/>
      <c r="V680" s="4"/>
      <c r="W680" s="4"/>
      <c r="X680" s="4"/>
      <c r="Y680" s="4"/>
      <c r="Z680" s="4"/>
    </row>
    <row r="681" spans="1:26" ht="12.75" customHeight="1" x14ac:dyDescent="0.2">
      <c r="A681" s="4"/>
      <c r="B681" s="190"/>
      <c r="C681" s="4"/>
      <c r="D681" s="4"/>
      <c r="E681" s="4"/>
      <c r="F681" s="4"/>
      <c r="G681" s="4"/>
      <c r="H681" s="3"/>
      <c r="I681" s="4"/>
      <c r="J681" s="4"/>
      <c r="K681" s="4"/>
      <c r="L681" s="4"/>
      <c r="M681" s="4"/>
      <c r="N681" s="4"/>
      <c r="O681" s="4"/>
      <c r="P681" s="4"/>
      <c r="Q681" s="4"/>
      <c r="R681" s="4"/>
      <c r="S681" s="4"/>
      <c r="T681" s="4"/>
      <c r="U681" s="4"/>
      <c r="V681" s="4"/>
      <c r="W681" s="4"/>
      <c r="X681" s="4"/>
      <c r="Y681" s="4"/>
      <c r="Z681" s="4"/>
    </row>
    <row r="682" spans="1:26" ht="12.75" customHeight="1" x14ac:dyDescent="0.2">
      <c r="A682" s="4"/>
      <c r="B682" s="190"/>
      <c r="C682" s="4"/>
      <c r="D682" s="4"/>
      <c r="E682" s="4"/>
      <c r="F682" s="4"/>
      <c r="G682" s="4"/>
      <c r="H682" s="3"/>
      <c r="I682" s="4"/>
      <c r="J682" s="4"/>
      <c r="K682" s="4"/>
      <c r="L682" s="4"/>
      <c r="M682" s="4"/>
      <c r="N682" s="4"/>
      <c r="O682" s="4"/>
      <c r="P682" s="4"/>
      <c r="Q682" s="4"/>
      <c r="R682" s="4"/>
      <c r="S682" s="4"/>
      <c r="T682" s="4"/>
      <c r="U682" s="4"/>
      <c r="V682" s="4"/>
      <c r="W682" s="4"/>
      <c r="X682" s="4"/>
      <c r="Y682" s="4"/>
      <c r="Z682" s="4"/>
    </row>
    <row r="683" spans="1:26" ht="12.75" customHeight="1" x14ac:dyDescent="0.2">
      <c r="A683" s="4"/>
      <c r="B683" s="190"/>
      <c r="C683" s="4"/>
      <c r="D683" s="4"/>
      <c r="E683" s="4"/>
      <c r="F683" s="4"/>
      <c r="G683" s="4"/>
      <c r="H683" s="3"/>
      <c r="I683" s="4"/>
      <c r="J683" s="4"/>
      <c r="K683" s="4"/>
      <c r="L683" s="4"/>
      <c r="M683" s="4"/>
      <c r="N683" s="4"/>
      <c r="O683" s="4"/>
      <c r="P683" s="4"/>
      <c r="Q683" s="4"/>
      <c r="R683" s="4"/>
      <c r="S683" s="4"/>
      <c r="T683" s="4"/>
      <c r="U683" s="4"/>
      <c r="V683" s="4"/>
      <c r="W683" s="4"/>
      <c r="X683" s="4"/>
      <c r="Y683" s="4"/>
      <c r="Z683" s="4"/>
    </row>
    <row r="684" spans="1:26" ht="12.75" customHeight="1" x14ac:dyDescent="0.2">
      <c r="A684" s="4"/>
      <c r="B684" s="190"/>
      <c r="C684" s="4"/>
      <c r="D684" s="4"/>
      <c r="E684" s="4"/>
      <c r="F684" s="4"/>
      <c r="G684" s="4"/>
      <c r="H684" s="3"/>
      <c r="I684" s="4"/>
      <c r="J684" s="4"/>
      <c r="K684" s="4"/>
      <c r="L684" s="4"/>
      <c r="M684" s="4"/>
      <c r="N684" s="4"/>
      <c r="O684" s="4"/>
      <c r="P684" s="4"/>
      <c r="Q684" s="4"/>
      <c r="R684" s="4"/>
      <c r="S684" s="4"/>
      <c r="T684" s="4"/>
      <c r="U684" s="4"/>
      <c r="V684" s="4"/>
      <c r="W684" s="4"/>
      <c r="X684" s="4"/>
      <c r="Y684" s="4"/>
      <c r="Z684" s="4"/>
    </row>
    <row r="685" spans="1:26" ht="12.75" customHeight="1" x14ac:dyDescent="0.2">
      <c r="A685" s="4"/>
      <c r="B685" s="190"/>
      <c r="C685" s="4"/>
      <c r="D685" s="4"/>
      <c r="E685" s="4"/>
      <c r="F685" s="4"/>
      <c r="G685" s="4"/>
      <c r="H685" s="3"/>
      <c r="I685" s="4"/>
      <c r="J685" s="4"/>
      <c r="K685" s="4"/>
      <c r="L685" s="4"/>
      <c r="M685" s="4"/>
      <c r="N685" s="4"/>
      <c r="O685" s="4"/>
      <c r="P685" s="4"/>
      <c r="Q685" s="4"/>
      <c r="R685" s="4"/>
      <c r="S685" s="4"/>
      <c r="T685" s="4"/>
      <c r="U685" s="4"/>
      <c r="V685" s="4"/>
      <c r="W685" s="4"/>
      <c r="X685" s="4"/>
      <c r="Y685" s="4"/>
      <c r="Z685" s="4"/>
    </row>
    <row r="686" spans="1:26" ht="12.75" customHeight="1" x14ac:dyDescent="0.2">
      <c r="A686" s="4"/>
      <c r="B686" s="190"/>
      <c r="C686" s="4"/>
      <c r="D686" s="4"/>
      <c r="E686" s="4"/>
      <c r="F686" s="4"/>
      <c r="G686" s="4"/>
      <c r="H686" s="3"/>
      <c r="I686" s="4"/>
      <c r="J686" s="4"/>
      <c r="K686" s="4"/>
      <c r="L686" s="4"/>
      <c r="M686" s="4"/>
      <c r="N686" s="4"/>
      <c r="O686" s="4"/>
      <c r="P686" s="4"/>
      <c r="Q686" s="4"/>
      <c r="R686" s="4"/>
      <c r="S686" s="4"/>
      <c r="T686" s="4"/>
      <c r="U686" s="4"/>
      <c r="V686" s="4"/>
      <c r="W686" s="4"/>
      <c r="X686" s="4"/>
      <c r="Y686" s="4"/>
      <c r="Z686" s="4"/>
    </row>
    <row r="687" spans="1:26" ht="12.75" customHeight="1" x14ac:dyDescent="0.2">
      <c r="A687" s="4"/>
      <c r="B687" s="190"/>
      <c r="C687" s="4"/>
      <c r="D687" s="4"/>
      <c r="E687" s="4"/>
      <c r="F687" s="4"/>
      <c r="G687" s="4"/>
      <c r="H687" s="3"/>
      <c r="I687" s="4"/>
      <c r="J687" s="4"/>
      <c r="K687" s="4"/>
      <c r="L687" s="4"/>
      <c r="M687" s="4"/>
      <c r="N687" s="4"/>
      <c r="O687" s="4"/>
      <c r="P687" s="4"/>
      <c r="Q687" s="4"/>
      <c r="R687" s="4"/>
      <c r="S687" s="4"/>
      <c r="T687" s="4"/>
      <c r="U687" s="4"/>
      <c r="V687" s="4"/>
      <c r="W687" s="4"/>
      <c r="X687" s="4"/>
      <c r="Y687" s="4"/>
      <c r="Z687" s="4"/>
    </row>
    <row r="688" spans="1:26" ht="12.75" customHeight="1" x14ac:dyDescent="0.2">
      <c r="A688" s="4"/>
      <c r="B688" s="190"/>
      <c r="C688" s="4"/>
      <c r="D688" s="4"/>
      <c r="E688" s="4"/>
      <c r="F688" s="4"/>
      <c r="G688" s="4"/>
      <c r="H688" s="3"/>
      <c r="I688" s="4"/>
      <c r="J688" s="4"/>
      <c r="K688" s="4"/>
      <c r="L688" s="4"/>
      <c r="M688" s="4"/>
      <c r="N688" s="4"/>
      <c r="O688" s="4"/>
      <c r="P688" s="4"/>
      <c r="Q688" s="4"/>
      <c r="R688" s="4"/>
      <c r="S688" s="4"/>
      <c r="T688" s="4"/>
      <c r="U688" s="4"/>
      <c r="V688" s="4"/>
      <c r="W688" s="4"/>
      <c r="X688" s="4"/>
      <c r="Y688" s="4"/>
      <c r="Z688" s="4"/>
    </row>
    <row r="689" spans="1:26" ht="12.75" customHeight="1" x14ac:dyDescent="0.2">
      <c r="A689" s="4"/>
      <c r="B689" s="190"/>
      <c r="C689" s="4"/>
      <c r="D689" s="4"/>
      <c r="E689" s="4"/>
      <c r="F689" s="4"/>
      <c r="G689" s="4"/>
      <c r="H689" s="3"/>
      <c r="I689" s="4"/>
      <c r="J689" s="4"/>
      <c r="K689" s="4"/>
      <c r="L689" s="4"/>
      <c r="M689" s="4"/>
      <c r="N689" s="4"/>
      <c r="O689" s="4"/>
      <c r="P689" s="4"/>
      <c r="Q689" s="4"/>
      <c r="R689" s="4"/>
      <c r="S689" s="4"/>
      <c r="T689" s="4"/>
      <c r="U689" s="4"/>
      <c r="V689" s="4"/>
      <c r="W689" s="4"/>
      <c r="X689" s="4"/>
      <c r="Y689" s="4"/>
      <c r="Z689" s="4"/>
    </row>
    <row r="690" spans="1:26" ht="12.75" customHeight="1" x14ac:dyDescent="0.2">
      <c r="A690" s="4"/>
      <c r="B690" s="190"/>
      <c r="C690" s="4"/>
      <c r="D690" s="4"/>
      <c r="E690" s="4"/>
      <c r="F690" s="4"/>
      <c r="G690" s="4"/>
      <c r="H690" s="3"/>
      <c r="I690" s="4"/>
      <c r="J690" s="4"/>
      <c r="K690" s="4"/>
      <c r="L690" s="4"/>
      <c r="M690" s="4"/>
      <c r="N690" s="4"/>
      <c r="O690" s="4"/>
      <c r="P690" s="4"/>
      <c r="Q690" s="4"/>
      <c r="R690" s="4"/>
      <c r="S690" s="4"/>
      <c r="T690" s="4"/>
      <c r="U690" s="4"/>
      <c r="V690" s="4"/>
      <c r="W690" s="4"/>
      <c r="X690" s="4"/>
      <c r="Y690" s="4"/>
      <c r="Z690" s="4"/>
    </row>
    <row r="691" spans="1:26" ht="12.75" customHeight="1" x14ac:dyDescent="0.2">
      <c r="A691" s="4"/>
      <c r="B691" s="190"/>
      <c r="C691" s="4"/>
      <c r="D691" s="4"/>
      <c r="E691" s="4"/>
      <c r="F691" s="4"/>
      <c r="G691" s="4"/>
      <c r="H691" s="3"/>
      <c r="I691" s="4"/>
      <c r="J691" s="4"/>
      <c r="K691" s="4"/>
      <c r="L691" s="4"/>
      <c r="M691" s="4"/>
      <c r="N691" s="4"/>
      <c r="O691" s="4"/>
      <c r="P691" s="4"/>
      <c r="Q691" s="4"/>
      <c r="R691" s="4"/>
      <c r="S691" s="4"/>
      <c r="T691" s="4"/>
      <c r="U691" s="4"/>
      <c r="V691" s="4"/>
      <c r="W691" s="4"/>
      <c r="X691" s="4"/>
      <c r="Y691" s="4"/>
      <c r="Z691" s="4"/>
    </row>
    <row r="692" spans="1:26" ht="12.75" customHeight="1" x14ac:dyDescent="0.2">
      <c r="A692" s="4"/>
      <c r="B692" s="190"/>
      <c r="C692" s="4"/>
      <c r="D692" s="4"/>
      <c r="E692" s="4"/>
      <c r="F692" s="4"/>
      <c r="G692" s="4"/>
      <c r="H692" s="3"/>
      <c r="I692" s="4"/>
      <c r="J692" s="4"/>
      <c r="K692" s="4"/>
      <c r="L692" s="4"/>
      <c r="M692" s="4"/>
      <c r="N692" s="4"/>
      <c r="O692" s="4"/>
      <c r="P692" s="4"/>
      <c r="Q692" s="4"/>
      <c r="R692" s="4"/>
      <c r="S692" s="4"/>
      <c r="T692" s="4"/>
      <c r="U692" s="4"/>
      <c r="V692" s="4"/>
      <c r="W692" s="4"/>
      <c r="X692" s="4"/>
      <c r="Y692" s="4"/>
      <c r="Z692" s="4"/>
    </row>
    <row r="693" spans="1:26" ht="12.75" customHeight="1" x14ac:dyDescent="0.2">
      <c r="A693" s="4"/>
      <c r="B693" s="190"/>
      <c r="C693" s="4"/>
      <c r="D693" s="4"/>
      <c r="E693" s="4"/>
      <c r="F693" s="4"/>
      <c r="G693" s="4"/>
      <c r="H693" s="3"/>
      <c r="I693" s="4"/>
      <c r="J693" s="4"/>
      <c r="K693" s="4"/>
      <c r="L693" s="4"/>
      <c r="M693" s="4"/>
      <c r="N693" s="4"/>
      <c r="O693" s="4"/>
      <c r="P693" s="4"/>
      <c r="Q693" s="4"/>
      <c r="R693" s="4"/>
      <c r="S693" s="4"/>
      <c r="T693" s="4"/>
      <c r="U693" s="4"/>
      <c r="V693" s="4"/>
      <c r="W693" s="4"/>
      <c r="X693" s="4"/>
      <c r="Y693" s="4"/>
      <c r="Z693" s="4"/>
    </row>
    <row r="694" spans="1:26" ht="12.75" customHeight="1" x14ac:dyDescent="0.2">
      <c r="A694" s="4"/>
      <c r="B694" s="190"/>
      <c r="C694" s="4"/>
      <c r="D694" s="4"/>
      <c r="E694" s="4"/>
      <c r="F694" s="4"/>
      <c r="G694" s="4"/>
      <c r="H694" s="3"/>
      <c r="I694" s="4"/>
      <c r="J694" s="4"/>
      <c r="K694" s="4"/>
      <c r="L694" s="4"/>
      <c r="M694" s="4"/>
      <c r="N694" s="4"/>
      <c r="O694" s="4"/>
      <c r="P694" s="4"/>
      <c r="Q694" s="4"/>
      <c r="R694" s="4"/>
      <c r="S694" s="4"/>
      <c r="T694" s="4"/>
      <c r="U694" s="4"/>
      <c r="V694" s="4"/>
      <c r="W694" s="4"/>
      <c r="X694" s="4"/>
      <c r="Y694" s="4"/>
      <c r="Z694" s="4"/>
    </row>
    <row r="695" spans="1:26" ht="12.75" customHeight="1" x14ac:dyDescent="0.2">
      <c r="A695" s="4"/>
      <c r="B695" s="190"/>
      <c r="C695" s="4"/>
      <c r="D695" s="4"/>
      <c r="E695" s="4"/>
      <c r="F695" s="4"/>
      <c r="G695" s="4"/>
      <c r="H695" s="3"/>
      <c r="I695" s="4"/>
      <c r="J695" s="4"/>
      <c r="K695" s="4"/>
      <c r="L695" s="4"/>
      <c r="M695" s="4"/>
      <c r="N695" s="4"/>
      <c r="O695" s="4"/>
      <c r="P695" s="4"/>
      <c r="Q695" s="4"/>
      <c r="R695" s="4"/>
      <c r="S695" s="4"/>
      <c r="T695" s="4"/>
      <c r="U695" s="4"/>
      <c r="V695" s="4"/>
      <c r="W695" s="4"/>
      <c r="X695" s="4"/>
      <c r="Y695" s="4"/>
      <c r="Z695" s="4"/>
    </row>
    <row r="696" spans="1:26" ht="12.75" customHeight="1" x14ac:dyDescent="0.2">
      <c r="A696" s="4"/>
      <c r="B696" s="190"/>
      <c r="C696" s="4"/>
      <c r="D696" s="4"/>
      <c r="E696" s="4"/>
      <c r="F696" s="4"/>
      <c r="G696" s="4"/>
      <c r="H696" s="3"/>
      <c r="I696" s="4"/>
      <c r="J696" s="4"/>
      <c r="K696" s="4"/>
      <c r="L696" s="4"/>
      <c r="M696" s="4"/>
      <c r="N696" s="4"/>
      <c r="O696" s="4"/>
      <c r="P696" s="4"/>
      <c r="Q696" s="4"/>
      <c r="R696" s="4"/>
      <c r="S696" s="4"/>
      <c r="T696" s="4"/>
      <c r="U696" s="4"/>
      <c r="V696" s="4"/>
      <c r="W696" s="4"/>
      <c r="X696" s="4"/>
      <c r="Y696" s="4"/>
      <c r="Z696" s="4"/>
    </row>
    <row r="697" spans="1:26" ht="12.75" customHeight="1" x14ac:dyDescent="0.2">
      <c r="A697" s="4"/>
      <c r="B697" s="190"/>
      <c r="C697" s="4"/>
      <c r="D697" s="4"/>
      <c r="E697" s="4"/>
      <c r="F697" s="4"/>
      <c r="G697" s="4"/>
      <c r="H697" s="3"/>
      <c r="I697" s="4"/>
      <c r="J697" s="4"/>
      <c r="K697" s="4"/>
      <c r="L697" s="4"/>
      <c r="M697" s="4"/>
      <c r="N697" s="4"/>
      <c r="O697" s="4"/>
      <c r="P697" s="4"/>
      <c r="Q697" s="4"/>
      <c r="R697" s="4"/>
      <c r="S697" s="4"/>
      <c r="T697" s="4"/>
      <c r="U697" s="4"/>
      <c r="V697" s="4"/>
      <c r="W697" s="4"/>
      <c r="X697" s="4"/>
      <c r="Y697" s="4"/>
      <c r="Z697" s="4"/>
    </row>
    <row r="698" spans="1:26" ht="12.75" customHeight="1" x14ac:dyDescent="0.2">
      <c r="A698" s="4"/>
      <c r="B698" s="190"/>
      <c r="C698" s="4"/>
      <c r="D698" s="4"/>
      <c r="E698" s="4"/>
      <c r="F698" s="4"/>
      <c r="G698" s="4"/>
      <c r="H698" s="3"/>
      <c r="I698" s="4"/>
      <c r="J698" s="4"/>
      <c r="K698" s="4"/>
      <c r="L698" s="4"/>
      <c r="M698" s="4"/>
      <c r="N698" s="4"/>
      <c r="O698" s="4"/>
      <c r="P698" s="4"/>
      <c r="Q698" s="4"/>
      <c r="R698" s="4"/>
      <c r="S698" s="4"/>
      <c r="T698" s="4"/>
      <c r="U698" s="4"/>
      <c r="V698" s="4"/>
      <c r="W698" s="4"/>
      <c r="X698" s="4"/>
      <c r="Y698" s="4"/>
      <c r="Z698" s="4"/>
    </row>
    <row r="699" spans="1:26" ht="12.75" customHeight="1" x14ac:dyDescent="0.2">
      <c r="A699" s="4"/>
      <c r="B699" s="190"/>
      <c r="C699" s="4"/>
      <c r="D699" s="4"/>
      <c r="E699" s="4"/>
      <c r="F699" s="4"/>
      <c r="G699" s="4"/>
      <c r="H699" s="3"/>
      <c r="I699" s="4"/>
      <c r="J699" s="4"/>
      <c r="K699" s="4"/>
      <c r="L699" s="4"/>
      <c r="M699" s="4"/>
      <c r="N699" s="4"/>
      <c r="O699" s="4"/>
      <c r="P699" s="4"/>
      <c r="Q699" s="4"/>
      <c r="R699" s="4"/>
      <c r="S699" s="4"/>
      <c r="T699" s="4"/>
      <c r="U699" s="4"/>
      <c r="V699" s="4"/>
      <c r="W699" s="4"/>
      <c r="X699" s="4"/>
      <c r="Y699" s="4"/>
      <c r="Z699" s="4"/>
    </row>
    <row r="700" spans="1:26" ht="12.75" customHeight="1" x14ac:dyDescent="0.2">
      <c r="A700" s="4"/>
      <c r="B700" s="190"/>
      <c r="C700" s="4"/>
      <c r="D700" s="4"/>
      <c r="E700" s="4"/>
      <c r="F700" s="4"/>
      <c r="G700" s="4"/>
      <c r="H700" s="3"/>
      <c r="I700" s="4"/>
      <c r="J700" s="4"/>
      <c r="K700" s="4"/>
      <c r="L700" s="4"/>
      <c r="M700" s="4"/>
      <c r="N700" s="4"/>
      <c r="O700" s="4"/>
      <c r="P700" s="4"/>
      <c r="Q700" s="4"/>
      <c r="R700" s="4"/>
      <c r="S700" s="4"/>
      <c r="T700" s="4"/>
      <c r="U700" s="4"/>
      <c r="V700" s="4"/>
      <c r="W700" s="4"/>
      <c r="X700" s="4"/>
      <c r="Y700" s="4"/>
      <c r="Z700" s="4"/>
    </row>
    <row r="701" spans="1:26" ht="12.75" customHeight="1" x14ac:dyDescent="0.2">
      <c r="A701" s="4"/>
      <c r="B701" s="190"/>
      <c r="C701" s="4"/>
      <c r="D701" s="4"/>
      <c r="E701" s="4"/>
      <c r="F701" s="4"/>
      <c r="G701" s="4"/>
      <c r="H701" s="3"/>
      <c r="I701" s="4"/>
      <c r="J701" s="4"/>
      <c r="K701" s="4"/>
      <c r="L701" s="4"/>
      <c r="M701" s="4"/>
      <c r="N701" s="4"/>
      <c r="O701" s="4"/>
      <c r="P701" s="4"/>
      <c r="Q701" s="4"/>
      <c r="R701" s="4"/>
      <c r="S701" s="4"/>
      <c r="T701" s="4"/>
      <c r="U701" s="4"/>
      <c r="V701" s="4"/>
      <c r="W701" s="4"/>
      <c r="X701" s="4"/>
      <c r="Y701" s="4"/>
      <c r="Z701" s="4"/>
    </row>
    <row r="702" spans="1:26" ht="12.75" customHeight="1" x14ac:dyDescent="0.2">
      <c r="A702" s="4"/>
      <c r="B702" s="190"/>
      <c r="C702" s="4"/>
      <c r="D702" s="4"/>
      <c r="E702" s="4"/>
      <c r="F702" s="4"/>
      <c r="G702" s="4"/>
      <c r="H702" s="3"/>
      <c r="I702" s="4"/>
      <c r="J702" s="4"/>
      <c r="K702" s="4"/>
      <c r="L702" s="4"/>
      <c r="M702" s="4"/>
      <c r="N702" s="4"/>
      <c r="O702" s="4"/>
      <c r="P702" s="4"/>
      <c r="Q702" s="4"/>
      <c r="R702" s="4"/>
      <c r="S702" s="4"/>
      <c r="T702" s="4"/>
      <c r="U702" s="4"/>
      <c r="V702" s="4"/>
      <c r="W702" s="4"/>
      <c r="X702" s="4"/>
      <c r="Y702" s="4"/>
      <c r="Z702" s="4"/>
    </row>
    <row r="703" spans="1:26" ht="12.75" customHeight="1" x14ac:dyDescent="0.2">
      <c r="A703" s="4"/>
      <c r="B703" s="190"/>
      <c r="C703" s="4"/>
      <c r="D703" s="4"/>
      <c r="E703" s="4"/>
      <c r="F703" s="4"/>
      <c r="G703" s="4"/>
      <c r="H703" s="3"/>
      <c r="I703" s="4"/>
      <c r="J703" s="4"/>
      <c r="K703" s="4"/>
      <c r="L703" s="4"/>
      <c r="M703" s="4"/>
      <c r="N703" s="4"/>
      <c r="O703" s="4"/>
      <c r="P703" s="4"/>
      <c r="Q703" s="4"/>
      <c r="R703" s="4"/>
      <c r="S703" s="4"/>
      <c r="T703" s="4"/>
      <c r="U703" s="4"/>
      <c r="V703" s="4"/>
      <c r="W703" s="4"/>
      <c r="X703" s="4"/>
      <c r="Y703" s="4"/>
      <c r="Z703" s="4"/>
    </row>
    <row r="704" spans="1:26" ht="12.75" customHeight="1" x14ac:dyDescent="0.2">
      <c r="A704" s="4"/>
      <c r="B704" s="190"/>
      <c r="C704" s="4"/>
      <c r="D704" s="4"/>
      <c r="E704" s="4"/>
      <c r="F704" s="4"/>
      <c r="G704" s="4"/>
      <c r="H704" s="3"/>
      <c r="I704" s="4"/>
      <c r="J704" s="4"/>
      <c r="K704" s="4"/>
      <c r="L704" s="4"/>
      <c r="M704" s="4"/>
      <c r="N704" s="4"/>
      <c r="O704" s="4"/>
      <c r="P704" s="4"/>
      <c r="Q704" s="4"/>
      <c r="R704" s="4"/>
      <c r="S704" s="4"/>
      <c r="T704" s="4"/>
      <c r="U704" s="4"/>
      <c r="V704" s="4"/>
      <c r="W704" s="4"/>
      <c r="X704" s="4"/>
      <c r="Y704" s="4"/>
      <c r="Z704" s="4"/>
    </row>
    <row r="705" spans="1:26" ht="12.75" customHeight="1" x14ac:dyDescent="0.2">
      <c r="A705" s="4"/>
      <c r="B705" s="190"/>
      <c r="C705" s="4"/>
      <c r="D705" s="4"/>
      <c r="E705" s="4"/>
      <c r="F705" s="4"/>
      <c r="G705" s="4"/>
      <c r="H705" s="3"/>
      <c r="I705" s="4"/>
      <c r="J705" s="4"/>
      <c r="K705" s="4"/>
      <c r="L705" s="4"/>
      <c r="M705" s="4"/>
      <c r="N705" s="4"/>
      <c r="O705" s="4"/>
      <c r="P705" s="4"/>
      <c r="Q705" s="4"/>
      <c r="R705" s="4"/>
      <c r="S705" s="4"/>
      <c r="T705" s="4"/>
      <c r="U705" s="4"/>
      <c r="V705" s="4"/>
      <c r="W705" s="4"/>
      <c r="X705" s="4"/>
      <c r="Y705" s="4"/>
      <c r="Z705" s="4"/>
    </row>
    <row r="706" spans="1:26" ht="12.75" customHeight="1" x14ac:dyDescent="0.2">
      <c r="A706" s="4"/>
      <c r="B706" s="190"/>
      <c r="C706" s="4"/>
      <c r="D706" s="4"/>
      <c r="E706" s="4"/>
      <c r="F706" s="4"/>
      <c r="G706" s="4"/>
      <c r="H706" s="3"/>
      <c r="I706" s="4"/>
      <c r="J706" s="4"/>
      <c r="K706" s="4"/>
      <c r="L706" s="4"/>
      <c r="M706" s="4"/>
      <c r="N706" s="4"/>
      <c r="O706" s="4"/>
      <c r="P706" s="4"/>
      <c r="Q706" s="4"/>
      <c r="R706" s="4"/>
      <c r="S706" s="4"/>
      <c r="T706" s="4"/>
      <c r="U706" s="4"/>
      <c r="V706" s="4"/>
      <c r="W706" s="4"/>
      <c r="X706" s="4"/>
      <c r="Y706" s="4"/>
      <c r="Z706" s="4"/>
    </row>
    <row r="707" spans="1:26" ht="12.75" customHeight="1" x14ac:dyDescent="0.2">
      <c r="A707" s="4"/>
      <c r="B707" s="190"/>
      <c r="C707" s="4"/>
      <c r="D707" s="4"/>
      <c r="E707" s="4"/>
      <c r="F707" s="4"/>
      <c r="G707" s="4"/>
      <c r="H707" s="3"/>
      <c r="I707" s="4"/>
      <c r="J707" s="4"/>
      <c r="K707" s="4"/>
      <c r="L707" s="4"/>
      <c r="M707" s="4"/>
      <c r="N707" s="4"/>
      <c r="O707" s="4"/>
      <c r="P707" s="4"/>
      <c r="Q707" s="4"/>
      <c r="R707" s="4"/>
      <c r="S707" s="4"/>
      <c r="T707" s="4"/>
      <c r="U707" s="4"/>
      <c r="V707" s="4"/>
      <c r="W707" s="4"/>
      <c r="X707" s="4"/>
      <c r="Y707" s="4"/>
      <c r="Z707" s="4"/>
    </row>
    <row r="708" spans="1:26" ht="12.75" customHeight="1" x14ac:dyDescent="0.2">
      <c r="A708" s="4"/>
      <c r="B708" s="190"/>
      <c r="C708" s="4"/>
      <c r="D708" s="4"/>
      <c r="E708" s="4"/>
      <c r="F708" s="4"/>
      <c r="G708" s="4"/>
      <c r="H708" s="3"/>
      <c r="I708" s="4"/>
      <c r="J708" s="4"/>
      <c r="K708" s="4"/>
      <c r="L708" s="4"/>
      <c r="M708" s="4"/>
      <c r="N708" s="4"/>
      <c r="O708" s="4"/>
      <c r="P708" s="4"/>
      <c r="Q708" s="4"/>
      <c r="R708" s="4"/>
      <c r="S708" s="4"/>
      <c r="T708" s="4"/>
      <c r="U708" s="4"/>
      <c r="V708" s="4"/>
      <c r="W708" s="4"/>
      <c r="X708" s="4"/>
      <c r="Y708" s="4"/>
      <c r="Z708" s="4"/>
    </row>
    <row r="709" spans="1:26" ht="12.75" customHeight="1" x14ac:dyDescent="0.2">
      <c r="A709" s="4"/>
      <c r="B709" s="190"/>
      <c r="C709" s="4"/>
      <c r="D709" s="4"/>
      <c r="E709" s="4"/>
      <c r="F709" s="4"/>
      <c r="G709" s="4"/>
      <c r="H709" s="3"/>
      <c r="I709" s="4"/>
      <c r="J709" s="4"/>
      <c r="K709" s="4"/>
      <c r="L709" s="4"/>
      <c r="M709" s="4"/>
      <c r="N709" s="4"/>
      <c r="O709" s="4"/>
      <c r="P709" s="4"/>
      <c r="Q709" s="4"/>
      <c r="R709" s="4"/>
      <c r="S709" s="4"/>
      <c r="T709" s="4"/>
      <c r="U709" s="4"/>
      <c r="V709" s="4"/>
      <c r="W709" s="4"/>
      <c r="X709" s="4"/>
      <c r="Y709" s="4"/>
      <c r="Z709" s="4"/>
    </row>
    <row r="710" spans="1:26" ht="12.75" customHeight="1" x14ac:dyDescent="0.2">
      <c r="A710" s="4"/>
      <c r="B710" s="190"/>
      <c r="C710" s="4"/>
      <c r="D710" s="4"/>
      <c r="E710" s="4"/>
      <c r="F710" s="4"/>
      <c r="G710" s="4"/>
      <c r="H710" s="3"/>
      <c r="I710" s="4"/>
      <c r="J710" s="4"/>
      <c r="K710" s="4"/>
      <c r="L710" s="4"/>
      <c r="M710" s="4"/>
      <c r="N710" s="4"/>
      <c r="O710" s="4"/>
      <c r="P710" s="4"/>
      <c r="Q710" s="4"/>
      <c r="R710" s="4"/>
      <c r="S710" s="4"/>
      <c r="T710" s="4"/>
      <c r="U710" s="4"/>
      <c r="V710" s="4"/>
      <c r="W710" s="4"/>
      <c r="X710" s="4"/>
      <c r="Y710" s="4"/>
      <c r="Z710" s="4"/>
    </row>
    <row r="711" spans="1:26" ht="12.75" customHeight="1" x14ac:dyDescent="0.2">
      <c r="A711" s="4"/>
      <c r="B711" s="190"/>
      <c r="C711" s="4"/>
      <c r="D711" s="4"/>
      <c r="E711" s="4"/>
      <c r="F711" s="4"/>
      <c r="G711" s="4"/>
      <c r="H711" s="3"/>
      <c r="I711" s="4"/>
      <c r="J711" s="4"/>
      <c r="K711" s="4"/>
      <c r="L711" s="4"/>
      <c r="M711" s="4"/>
      <c r="N711" s="4"/>
      <c r="O711" s="4"/>
      <c r="P711" s="4"/>
      <c r="Q711" s="4"/>
      <c r="R711" s="4"/>
      <c r="S711" s="4"/>
      <c r="T711" s="4"/>
      <c r="U711" s="4"/>
      <c r="V711" s="4"/>
      <c r="W711" s="4"/>
      <c r="X711" s="4"/>
      <c r="Y711" s="4"/>
      <c r="Z711" s="4"/>
    </row>
    <row r="712" spans="1:26" ht="12.75" customHeight="1" x14ac:dyDescent="0.2">
      <c r="A712" s="4"/>
      <c r="B712" s="190"/>
      <c r="C712" s="4"/>
      <c r="D712" s="4"/>
      <c r="E712" s="4"/>
      <c r="F712" s="4"/>
      <c r="G712" s="4"/>
      <c r="H712" s="3"/>
      <c r="I712" s="4"/>
      <c r="J712" s="4"/>
      <c r="K712" s="4"/>
      <c r="L712" s="4"/>
      <c r="M712" s="4"/>
      <c r="N712" s="4"/>
      <c r="O712" s="4"/>
      <c r="P712" s="4"/>
      <c r="Q712" s="4"/>
      <c r="R712" s="4"/>
      <c r="S712" s="4"/>
      <c r="T712" s="4"/>
      <c r="U712" s="4"/>
      <c r="V712" s="4"/>
      <c r="W712" s="4"/>
      <c r="X712" s="4"/>
      <c r="Y712" s="4"/>
      <c r="Z712" s="4"/>
    </row>
    <row r="713" spans="1:26" ht="12.75" customHeight="1" x14ac:dyDescent="0.2">
      <c r="A713" s="4"/>
      <c r="B713" s="190"/>
      <c r="C713" s="4"/>
      <c r="D713" s="4"/>
      <c r="E713" s="4"/>
      <c r="F713" s="4"/>
      <c r="G713" s="4"/>
      <c r="H713" s="3"/>
      <c r="I713" s="4"/>
      <c r="J713" s="4"/>
      <c r="K713" s="4"/>
      <c r="L713" s="4"/>
      <c r="M713" s="4"/>
      <c r="N713" s="4"/>
      <c r="O713" s="4"/>
      <c r="P713" s="4"/>
      <c r="Q713" s="4"/>
      <c r="R713" s="4"/>
      <c r="S713" s="4"/>
      <c r="T713" s="4"/>
      <c r="U713" s="4"/>
      <c r="V713" s="4"/>
      <c r="W713" s="4"/>
      <c r="X713" s="4"/>
      <c r="Y713" s="4"/>
      <c r="Z713" s="4"/>
    </row>
    <row r="714" spans="1:26" ht="12.75" customHeight="1" x14ac:dyDescent="0.2">
      <c r="A714" s="4"/>
      <c r="B714" s="190"/>
      <c r="C714" s="4"/>
      <c r="D714" s="4"/>
      <c r="E714" s="4"/>
      <c r="F714" s="4"/>
      <c r="G714" s="4"/>
      <c r="H714" s="3"/>
      <c r="I714" s="4"/>
      <c r="J714" s="4"/>
      <c r="K714" s="4"/>
      <c r="L714" s="4"/>
      <c r="M714" s="4"/>
      <c r="N714" s="4"/>
      <c r="O714" s="4"/>
      <c r="P714" s="4"/>
      <c r="Q714" s="4"/>
      <c r="R714" s="4"/>
      <c r="S714" s="4"/>
      <c r="T714" s="4"/>
      <c r="U714" s="4"/>
      <c r="V714" s="4"/>
      <c r="W714" s="4"/>
      <c r="X714" s="4"/>
      <c r="Y714" s="4"/>
      <c r="Z714" s="4"/>
    </row>
    <row r="715" spans="1:26" ht="12.75" customHeight="1" x14ac:dyDescent="0.2">
      <c r="A715" s="4"/>
      <c r="B715" s="190"/>
      <c r="C715" s="4"/>
      <c r="D715" s="4"/>
      <c r="E715" s="4"/>
      <c r="F715" s="4"/>
      <c r="G715" s="4"/>
      <c r="H715" s="3"/>
      <c r="I715" s="4"/>
      <c r="J715" s="4"/>
      <c r="K715" s="4"/>
      <c r="L715" s="4"/>
      <c r="M715" s="4"/>
      <c r="N715" s="4"/>
      <c r="O715" s="4"/>
      <c r="P715" s="4"/>
      <c r="Q715" s="4"/>
      <c r="R715" s="4"/>
      <c r="S715" s="4"/>
      <c r="T715" s="4"/>
      <c r="U715" s="4"/>
      <c r="V715" s="4"/>
      <c r="W715" s="4"/>
      <c r="X715" s="4"/>
      <c r="Y715" s="4"/>
      <c r="Z715" s="4"/>
    </row>
    <row r="716" spans="1:26" ht="12.75" customHeight="1" x14ac:dyDescent="0.2">
      <c r="A716" s="4"/>
      <c r="B716" s="190"/>
      <c r="C716" s="4"/>
      <c r="D716" s="4"/>
      <c r="E716" s="4"/>
      <c r="F716" s="4"/>
      <c r="G716" s="4"/>
      <c r="H716" s="3"/>
      <c r="I716" s="4"/>
      <c r="J716" s="4"/>
      <c r="K716" s="4"/>
      <c r="L716" s="4"/>
      <c r="M716" s="4"/>
      <c r="N716" s="4"/>
      <c r="O716" s="4"/>
      <c r="P716" s="4"/>
      <c r="Q716" s="4"/>
      <c r="R716" s="4"/>
      <c r="S716" s="4"/>
      <c r="T716" s="4"/>
      <c r="U716" s="4"/>
      <c r="V716" s="4"/>
      <c r="W716" s="4"/>
      <c r="X716" s="4"/>
      <c r="Y716" s="4"/>
      <c r="Z716" s="4"/>
    </row>
    <row r="717" spans="1:26" ht="12.75" customHeight="1" x14ac:dyDescent="0.2">
      <c r="A717" s="4"/>
      <c r="B717" s="190"/>
      <c r="C717" s="4"/>
      <c r="D717" s="4"/>
      <c r="E717" s="4"/>
      <c r="F717" s="4"/>
      <c r="G717" s="4"/>
      <c r="H717" s="3"/>
      <c r="I717" s="4"/>
      <c r="J717" s="4"/>
      <c r="K717" s="4"/>
      <c r="L717" s="4"/>
      <c r="M717" s="4"/>
      <c r="N717" s="4"/>
      <c r="O717" s="4"/>
      <c r="P717" s="4"/>
      <c r="Q717" s="4"/>
      <c r="R717" s="4"/>
      <c r="S717" s="4"/>
      <c r="T717" s="4"/>
      <c r="U717" s="4"/>
      <c r="V717" s="4"/>
      <c r="W717" s="4"/>
      <c r="X717" s="4"/>
      <c r="Y717" s="4"/>
      <c r="Z717" s="4"/>
    </row>
    <row r="718" spans="1:26" ht="12.75" customHeight="1" x14ac:dyDescent="0.2">
      <c r="A718" s="4"/>
      <c r="B718" s="190"/>
      <c r="C718" s="4"/>
      <c r="D718" s="4"/>
      <c r="E718" s="4"/>
      <c r="F718" s="4"/>
      <c r="G718" s="4"/>
      <c r="H718" s="3"/>
      <c r="I718" s="4"/>
      <c r="J718" s="4"/>
      <c r="K718" s="4"/>
      <c r="L718" s="4"/>
      <c r="M718" s="4"/>
      <c r="N718" s="4"/>
      <c r="O718" s="4"/>
      <c r="P718" s="4"/>
      <c r="Q718" s="4"/>
      <c r="R718" s="4"/>
      <c r="S718" s="4"/>
      <c r="T718" s="4"/>
      <c r="U718" s="4"/>
      <c r="V718" s="4"/>
      <c r="W718" s="4"/>
      <c r="X718" s="4"/>
      <c r="Y718" s="4"/>
      <c r="Z718" s="4"/>
    </row>
    <row r="719" spans="1:26" ht="12.75" customHeight="1" x14ac:dyDescent="0.2">
      <c r="A719" s="4"/>
      <c r="B719" s="190"/>
      <c r="C719" s="4"/>
      <c r="D719" s="4"/>
      <c r="E719" s="4"/>
      <c r="F719" s="4"/>
      <c r="G719" s="4"/>
      <c r="H719" s="3"/>
      <c r="I719" s="4"/>
      <c r="J719" s="4"/>
      <c r="K719" s="4"/>
      <c r="L719" s="4"/>
      <c r="M719" s="4"/>
      <c r="N719" s="4"/>
      <c r="O719" s="4"/>
      <c r="P719" s="4"/>
      <c r="Q719" s="4"/>
      <c r="R719" s="4"/>
      <c r="S719" s="4"/>
      <c r="T719" s="4"/>
      <c r="U719" s="4"/>
      <c r="V719" s="4"/>
      <c r="W719" s="4"/>
      <c r="X719" s="4"/>
      <c r="Y719" s="4"/>
      <c r="Z719" s="4"/>
    </row>
    <row r="720" spans="1:26" ht="12.75" customHeight="1" x14ac:dyDescent="0.2">
      <c r="A720" s="4"/>
      <c r="B720" s="190"/>
      <c r="C720" s="4"/>
      <c r="D720" s="4"/>
      <c r="E720" s="4"/>
      <c r="F720" s="4"/>
      <c r="G720" s="4"/>
      <c r="H720" s="3"/>
      <c r="I720" s="4"/>
      <c r="J720" s="4"/>
      <c r="K720" s="4"/>
      <c r="L720" s="4"/>
      <c r="M720" s="4"/>
      <c r="N720" s="4"/>
      <c r="O720" s="4"/>
      <c r="P720" s="4"/>
      <c r="Q720" s="4"/>
      <c r="R720" s="4"/>
      <c r="S720" s="4"/>
      <c r="T720" s="4"/>
      <c r="U720" s="4"/>
      <c r="V720" s="4"/>
      <c r="W720" s="4"/>
      <c r="X720" s="4"/>
      <c r="Y720" s="4"/>
      <c r="Z720" s="4"/>
    </row>
    <row r="721" spans="1:26" ht="12.75" customHeight="1" x14ac:dyDescent="0.2">
      <c r="A721" s="4"/>
      <c r="B721" s="190"/>
      <c r="C721" s="4"/>
      <c r="D721" s="4"/>
      <c r="E721" s="4"/>
      <c r="F721" s="4"/>
      <c r="G721" s="4"/>
      <c r="H721" s="3"/>
      <c r="I721" s="4"/>
      <c r="J721" s="4"/>
      <c r="K721" s="4"/>
      <c r="L721" s="4"/>
      <c r="M721" s="4"/>
      <c r="N721" s="4"/>
      <c r="O721" s="4"/>
      <c r="P721" s="4"/>
      <c r="Q721" s="4"/>
      <c r="R721" s="4"/>
      <c r="S721" s="4"/>
      <c r="T721" s="4"/>
      <c r="U721" s="4"/>
      <c r="V721" s="4"/>
      <c r="W721" s="4"/>
      <c r="X721" s="4"/>
      <c r="Y721" s="4"/>
      <c r="Z721" s="4"/>
    </row>
    <row r="722" spans="1:26" ht="12.75" customHeight="1" x14ac:dyDescent="0.2">
      <c r="A722" s="4"/>
      <c r="B722" s="190"/>
      <c r="C722" s="4"/>
      <c r="D722" s="4"/>
      <c r="E722" s="4"/>
      <c r="F722" s="4"/>
      <c r="G722" s="4"/>
      <c r="H722" s="3"/>
      <c r="I722" s="4"/>
      <c r="J722" s="4"/>
      <c r="K722" s="4"/>
      <c r="L722" s="4"/>
      <c r="M722" s="4"/>
      <c r="N722" s="4"/>
      <c r="O722" s="4"/>
      <c r="P722" s="4"/>
      <c r="Q722" s="4"/>
      <c r="R722" s="4"/>
      <c r="S722" s="4"/>
      <c r="T722" s="4"/>
      <c r="U722" s="4"/>
      <c r="V722" s="4"/>
      <c r="W722" s="4"/>
      <c r="X722" s="4"/>
      <c r="Y722" s="4"/>
      <c r="Z722" s="4"/>
    </row>
    <row r="723" spans="1:26" ht="12.75" customHeight="1" x14ac:dyDescent="0.2">
      <c r="A723" s="4"/>
      <c r="B723" s="190"/>
      <c r="C723" s="4"/>
      <c r="D723" s="4"/>
      <c r="E723" s="4"/>
      <c r="F723" s="4"/>
      <c r="G723" s="4"/>
      <c r="H723" s="3"/>
      <c r="I723" s="4"/>
      <c r="J723" s="4"/>
      <c r="K723" s="4"/>
      <c r="L723" s="4"/>
      <c r="M723" s="4"/>
      <c r="N723" s="4"/>
      <c r="O723" s="4"/>
      <c r="P723" s="4"/>
      <c r="Q723" s="4"/>
      <c r="R723" s="4"/>
      <c r="S723" s="4"/>
      <c r="T723" s="4"/>
      <c r="U723" s="4"/>
      <c r="V723" s="4"/>
      <c r="W723" s="4"/>
      <c r="X723" s="4"/>
      <c r="Y723" s="4"/>
      <c r="Z723" s="4"/>
    </row>
    <row r="724" spans="1:26" ht="12.75" customHeight="1" x14ac:dyDescent="0.2">
      <c r="A724" s="4"/>
      <c r="B724" s="190"/>
      <c r="C724" s="4"/>
      <c r="D724" s="4"/>
      <c r="E724" s="4"/>
      <c r="F724" s="4"/>
      <c r="G724" s="4"/>
      <c r="H724" s="3"/>
      <c r="I724" s="4"/>
      <c r="J724" s="4"/>
      <c r="K724" s="4"/>
      <c r="L724" s="4"/>
      <c r="M724" s="4"/>
      <c r="N724" s="4"/>
      <c r="O724" s="4"/>
      <c r="P724" s="4"/>
      <c r="Q724" s="4"/>
      <c r="R724" s="4"/>
      <c r="S724" s="4"/>
      <c r="T724" s="4"/>
      <c r="U724" s="4"/>
      <c r="V724" s="4"/>
      <c r="W724" s="4"/>
      <c r="X724" s="4"/>
      <c r="Y724" s="4"/>
      <c r="Z724" s="4"/>
    </row>
    <row r="725" spans="1:26" ht="12.75" customHeight="1" x14ac:dyDescent="0.2">
      <c r="A725" s="4"/>
      <c r="B725" s="190"/>
      <c r="C725" s="4"/>
      <c r="D725" s="4"/>
      <c r="E725" s="4"/>
      <c r="F725" s="4"/>
      <c r="G725" s="4"/>
      <c r="H725" s="3"/>
      <c r="I725" s="4"/>
      <c r="J725" s="4"/>
      <c r="K725" s="4"/>
      <c r="L725" s="4"/>
      <c r="M725" s="4"/>
      <c r="N725" s="4"/>
      <c r="O725" s="4"/>
      <c r="P725" s="4"/>
      <c r="Q725" s="4"/>
      <c r="R725" s="4"/>
      <c r="S725" s="4"/>
      <c r="T725" s="4"/>
      <c r="U725" s="4"/>
      <c r="V725" s="4"/>
      <c r="W725" s="4"/>
      <c r="X725" s="4"/>
      <c r="Y725" s="4"/>
      <c r="Z725" s="4"/>
    </row>
    <row r="726" spans="1:26" ht="12.75" customHeight="1" x14ac:dyDescent="0.2">
      <c r="A726" s="4"/>
      <c r="B726" s="190"/>
      <c r="C726" s="4"/>
      <c r="D726" s="4"/>
      <c r="E726" s="4"/>
      <c r="F726" s="4"/>
      <c r="G726" s="4"/>
      <c r="H726" s="3"/>
      <c r="I726" s="4"/>
      <c r="J726" s="4"/>
      <c r="K726" s="4"/>
      <c r="L726" s="4"/>
      <c r="M726" s="4"/>
      <c r="N726" s="4"/>
      <c r="O726" s="4"/>
      <c r="P726" s="4"/>
      <c r="Q726" s="4"/>
      <c r="R726" s="4"/>
      <c r="S726" s="4"/>
      <c r="T726" s="4"/>
      <c r="U726" s="4"/>
      <c r="V726" s="4"/>
      <c r="W726" s="4"/>
      <c r="X726" s="4"/>
      <c r="Y726" s="4"/>
      <c r="Z726" s="4"/>
    </row>
    <row r="727" spans="1:26" ht="12.75" customHeight="1" x14ac:dyDescent="0.2">
      <c r="A727" s="4"/>
      <c r="B727" s="190"/>
      <c r="C727" s="4"/>
      <c r="D727" s="4"/>
      <c r="E727" s="4"/>
      <c r="F727" s="4"/>
      <c r="G727" s="4"/>
      <c r="H727" s="3"/>
      <c r="I727" s="4"/>
      <c r="J727" s="4"/>
      <c r="K727" s="4"/>
      <c r="L727" s="4"/>
      <c r="M727" s="4"/>
      <c r="N727" s="4"/>
      <c r="O727" s="4"/>
      <c r="P727" s="4"/>
      <c r="Q727" s="4"/>
      <c r="R727" s="4"/>
      <c r="S727" s="4"/>
      <c r="T727" s="4"/>
      <c r="U727" s="4"/>
      <c r="V727" s="4"/>
      <c r="W727" s="4"/>
      <c r="X727" s="4"/>
      <c r="Y727" s="4"/>
      <c r="Z727" s="4"/>
    </row>
    <row r="728" spans="1:26" ht="12.75" customHeight="1" x14ac:dyDescent="0.2">
      <c r="A728" s="4"/>
      <c r="B728" s="190"/>
      <c r="C728" s="4"/>
      <c r="D728" s="4"/>
      <c r="E728" s="4"/>
      <c r="F728" s="4"/>
      <c r="G728" s="4"/>
      <c r="H728" s="3"/>
      <c r="I728" s="4"/>
      <c r="J728" s="4"/>
      <c r="K728" s="4"/>
      <c r="L728" s="4"/>
      <c r="M728" s="4"/>
      <c r="N728" s="4"/>
      <c r="O728" s="4"/>
      <c r="P728" s="4"/>
      <c r="Q728" s="4"/>
      <c r="R728" s="4"/>
      <c r="S728" s="4"/>
      <c r="T728" s="4"/>
      <c r="U728" s="4"/>
      <c r="V728" s="4"/>
      <c r="W728" s="4"/>
      <c r="X728" s="4"/>
      <c r="Y728" s="4"/>
      <c r="Z728" s="4"/>
    </row>
    <row r="729" spans="1:26" ht="12.75" customHeight="1" x14ac:dyDescent="0.2">
      <c r="A729" s="4"/>
      <c r="B729" s="190"/>
      <c r="C729" s="4"/>
      <c r="D729" s="4"/>
      <c r="E729" s="4"/>
      <c r="F729" s="4"/>
      <c r="G729" s="4"/>
      <c r="H729" s="3"/>
      <c r="I729" s="4"/>
      <c r="J729" s="4"/>
      <c r="K729" s="4"/>
      <c r="L729" s="4"/>
      <c r="M729" s="4"/>
      <c r="N729" s="4"/>
      <c r="O729" s="4"/>
      <c r="P729" s="4"/>
      <c r="Q729" s="4"/>
      <c r="R729" s="4"/>
      <c r="S729" s="4"/>
      <c r="T729" s="4"/>
      <c r="U729" s="4"/>
      <c r="V729" s="4"/>
      <c r="W729" s="4"/>
      <c r="X729" s="4"/>
      <c r="Y729" s="4"/>
      <c r="Z729" s="4"/>
    </row>
    <row r="730" spans="1:26" ht="12.75" customHeight="1" x14ac:dyDescent="0.2">
      <c r="A730" s="4"/>
      <c r="B730" s="190"/>
      <c r="C730" s="4"/>
      <c r="D730" s="4"/>
      <c r="E730" s="4"/>
      <c r="F730" s="4"/>
      <c r="G730" s="4"/>
      <c r="H730" s="3"/>
      <c r="I730" s="4"/>
      <c r="J730" s="4"/>
      <c r="K730" s="4"/>
      <c r="L730" s="4"/>
      <c r="M730" s="4"/>
      <c r="N730" s="4"/>
      <c r="O730" s="4"/>
      <c r="P730" s="4"/>
      <c r="Q730" s="4"/>
      <c r="R730" s="4"/>
      <c r="S730" s="4"/>
      <c r="T730" s="4"/>
      <c r="U730" s="4"/>
      <c r="V730" s="4"/>
      <c r="W730" s="4"/>
      <c r="X730" s="4"/>
      <c r="Y730" s="4"/>
      <c r="Z730" s="4"/>
    </row>
    <row r="731" spans="1:26" ht="12.75" customHeight="1" x14ac:dyDescent="0.2">
      <c r="A731" s="4"/>
      <c r="B731" s="190"/>
      <c r="C731" s="4"/>
      <c r="D731" s="4"/>
      <c r="E731" s="4"/>
      <c r="F731" s="4"/>
      <c r="G731" s="4"/>
      <c r="H731" s="3"/>
      <c r="I731" s="4"/>
      <c r="J731" s="4"/>
      <c r="K731" s="4"/>
      <c r="L731" s="4"/>
      <c r="M731" s="4"/>
      <c r="N731" s="4"/>
      <c r="O731" s="4"/>
      <c r="P731" s="4"/>
      <c r="Q731" s="4"/>
      <c r="R731" s="4"/>
      <c r="S731" s="4"/>
      <c r="T731" s="4"/>
      <c r="U731" s="4"/>
      <c r="V731" s="4"/>
      <c r="W731" s="4"/>
      <c r="X731" s="4"/>
      <c r="Y731" s="4"/>
      <c r="Z731" s="4"/>
    </row>
    <row r="732" spans="1:26" ht="12.75" customHeight="1" x14ac:dyDescent="0.2">
      <c r="A732" s="4"/>
      <c r="B732" s="190"/>
      <c r="C732" s="4"/>
      <c r="D732" s="4"/>
      <c r="E732" s="4"/>
      <c r="F732" s="4"/>
      <c r="G732" s="4"/>
      <c r="H732" s="3"/>
      <c r="I732" s="4"/>
      <c r="J732" s="4"/>
      <c r="K732" s="4"/>
      <c r="L732" s="4"/>
      <c r="M732" s="4"/>
      <c r="N732" s="4"/>
      <c r="O732" s="4"/>
      <c r="P732" s="4"/>
      <c r="Q732" s="4"/>
      <c r="R732" s="4"/>
      <c r="S732" s="4"/>
      <c r="T732" s="4"/>
      <c r="U732" s="4"/>
      <c r="V732" s="4"/>
      <c r="W732" s="4"/>
      <c r="X732" s="4"/>
      <c r="Y732" s="4"/>
      <c r="Z732" s="4"/>
    </row>
    <row r="733" spans="1:26" ht="12.75" customHeight="1" x14ac:dyDescent="0.2">
      <c r="A733" s="4"/>
      <c r="B733" s="190"/>
      <c r="C733" s="4"/>
      <c r="D733" s="4"/>
      <c r="E733" s="4"/>
      <c r="F733" s="4"/>
      <c r="G733" s="4"/>
      <c r="H733" s="3"/>
      <c r="I733" s="4"/>
      <c r="J733" s="4"/>
      <c r="K733" s="4"/>
      <c r="L733" s="4"/>
      <c r="M733" s="4"/>
      <c r="N733" s="4"/>
      <c r="O733" s="4"/>
      <c r="P733" s="4"/>
      <c r="Q733" s="4"/>
      <c r="R733" s="4"/>
      <c r="S733" s="4"/>
      <c r="T733" s="4"/>
      <c r="U733" s="4"/>
      <c r="V733" s="4"/>
      <c r="W733" s="4"/>
      <c r="X733" s="4"/>
      <c r="Y733" s="4"/>
      <c r="Z733" s="4"/>
    </row>
    <row r="734" spans="1:26" ht="12.75" customHeight="1" x14ac:dyDescent="0.2">
      <c r="A734" s="4"/>
      <c r="B734" s="190"/>
      <c r="C734" s="4"/>
      <c r="D734" s="4"/>
      <c r="E734" s="4"/>
      <c r="F734" s="4"/>
      <c r="G734" s="4"/>
      <c r="H734" s="3"/>
      <c r="I734" s="4"/>
      <c r="J734" s="4"/>
      <c r="K734" s="4"/>
      <c r="L734" s="4"/>
      <c r="M734" s="4"/>
      <c r="N734" s="4"/>
      <c r="O734" s="4"/>
      <c r="P734" s="4"/>
      <c r="Q734" s="4"/>
      <c r="R734" s="4"/>
      <c r="S734" s="4"/>
      <c r="T734" s="4"/>
      <c r="U734" s="4"/>
      <c r="V734" s="4"/>
      <c r="W734" s="4"/>
      <c r="X734" s="4"/>
      <c r="Y734" s="4"/>
      <c r="Z734" s="4"/>
    </row>
    <row r="735" spans="1:26" ht="12.75" customHeight="1" x14ac:dyDescent="0.2">
      <c r="A735" s="4"/>
      <c r="B735" s="190"/>
      <c r="C735" s="4"/>
      <c r="D735" s="4"/>
      <c r="E735" s="4"/>
      <c r="F735" s="4"/>
      <c r="G735" s="4"/>
      <c r="H735" s="3"/>
      <c r="I735" s="4"/>
      <c r="J735" s="4"/>
      <c r="K735" s="4"/>
      <c r="L735" s="4"/>
      <c r="M735" s="4"/>
      <c r="N735" s="4"/>
      <c r="O735" s="4"/>
      <c r="P735" s="4"/>
      <c r="Q735" s="4"/>
      <c r="R735" s="4"/>
      <c r="S735" s="4"/>
      <c r="T735" s="4"/>
      <c r="U735" s="4"/>
      <c r="V735" s="4"/>
      <c r="W735" s="4"/>
      <c r="X735" s="4"/>
      <c r="Y735" s="4"/>
      <c r="Z735" s="4"/>
    </row>
    <row r="736" spans="1:26" ht="12.75" customHeight="1" x14ac:dyDescent="0.2">
      <c r="A736" s="4"/>
      <c r="B736" s="190"/>
      <c r="C736" s="4"/>
      <c r="D736" s="4"/>
      <c r="E736" s="4"/>
      <c r="F736" s="4"/>
      <c r="G736" s="4"/>
      <c r="H736" s="3"/>
      <c r="I736" s="4"/>
      <c r="J736" s="4"/>
      <c r="K736" s="4"/>
      <c r="L736" s="4"/>
      <c r="M736" s="4"/>
      <c r="N736" s="4"/>
      <c r="O736" s="4"/>
      <c r="P736" s="4"/>
      <c r="Q736" s="4"/>
      <c r="R736" s="4"/>
      <c r="S736" s="4"/>
      <c r="T736" s="4"/>
      <c r="U736" s="4"/>
      <c r="V736" s="4"/>
      <c r="W736" s="4"/>
      <c r="X736" s="4"/>
      <c r="Y736" s="4"/>
      <c r="Z736" s="4"/>
    </row>
    <row r="737" spans="1:26" ht="12.75" customHeight="1" x14ac:dyDescent="0.2">
      <c r="A737" s="4"/>
      <c r="B737" s="190"/>
      <c r="C737" s="4"/>
      <c r="D737" s="4"/>
      <c r="E737" s="4"/>
      <c r="F737" s="4"/>
      <c r="G737" s="4"/>
      <c r="H737" s="3"/>
      <c r="I737" s="4"/>
      <c r="J737" s="4"/>
      <c r="K737" s="4"/>
      <c r="L737" s="4"/>
      <c r="M737" s="4"/>
      <c r="N737" s="4"/>
      <c r="O737" s="4"/>
      <c r="P737" s="4"/>
      <c r="Q737" s="4"/>
      <c r="R737" s="4"/>
      <c r="S737" s="4"/>
      <c r="T737" s="4"/>
      <c r="U737" s="4"/>
      <c r="V737" s="4"/>
      <c r="W737" s="4"/>
      <c r="X737" s="4"/>
      <c r="Y737" s="4"/>
      <c r="Z737" s="4"/>
    </row>
    <row r="738" spans="1:26" ht="12.75" customHeight="1" x14ac:dyDescent="0.2">
      <c r="A738" s="4"/>
      <c r="B738" s="190"/>
      <c r="C738" s="4"/>
      <c r="D738" s="4"/>
      <c r="E738" s="4"/>
      <c r="F738" s="4"/>
      <c r="G738" s="4"/>
      <c r="H738" s="3"/>
      <c r="I738" s="4"/>
      <c r="J738" s="4"/>
      <c r="K738" s="4"/>
      <c r="L738" s="4"/>
      <c r="M738" s="4"/>
      <c r="N738" s="4"/>
      <c r="O738" s="4"/>
      <c r="P738" s="4"/>
      <c r="Q738" s="4"/>
      <c r="R738" s="4"/>
      <c r="S738" s="4"/>
      <c r="T738" s="4"/>
      <c r="U738" s="4"/>
      <c r="V738" s="4"/>
      <c r="W738" s="4"/>
      <c r="X738" s="4"/>
      <c r="Y738" s="4"/>
      <c r="Z738" s="4"/>
    </row>
    <row r="739" spans="1:26" ht="12.75" customHeight="1" x14ac:dyDescent="0.2">
      <c r="A739" s="4"/>
      <c r="B739" s="190"/>
      <c r="C739" s="4"/>
      <c r="D739" s="4"/>
      <c r="E739" s="4"/>
      <c r="F739" s="4"/>
      <c r="G739" s="4"/>
      <c r="H739" s="3"/>
      <c r="I739" s="4"/>
      <c r="J739" s="4"/>
      <c r="K739" s="4"/>
      <c r="L739" s="4"/>
      <c r="M739" s="4"/>
      <c r="N739" s="4"/>
      <c r="O739" s="4"/>
      <c r="P739" s="4"/>
      <c r="Q739" s="4"/>
      <c r="R739" s="4"/>
      <c r="S739" s="4"/>
      <c r="T739" s="4"/>
      <c r="U739" s="4"/>
      <c r="V739" s="4"/>
      <c r="W739" s="4"/>
      <c r="X739" s="4"/>
      <c r="Y739" s="4"/>
      <c r="Z739" s="4"/>
    </row>
    <row r="740" spans="1:26" ht="12.75" customHeight="1" x14ac:dyDescent="0.2">
      <c r="A740" s="4"/>
      <c r="B740" s="190"/>
      <c r="C740" s="4"/>
      <c r="D740" s="4"/>
      <c r="E740" s="4"/>
      <c r="F740" s="4"/>
      <c r="G740" s="4"/>
      <c r="H740" s="3"/>
      <c r="I740" s="4"/>
      <c r="J740" s="4"/>
      <c r="K740" s="4"/>
      <c r="L740" s="4"/>
      <c r="M740" s="4"/>
      <c r="N740" s="4"/>
      <c r="O740" s="4"/>
      <c r="P740" s="4"/>
      <c r="Q740" s="4"/>
      <c r="R740" s="4"/>
      <c r="S740" s="4"/>
      <c r="T740" s="4"/>
      <c r="U740" s="4"/>
      <c r="V740" s="4"/>
      <c r="W740" s="4"/>
      <c r="X740" s="4"/>
      <c r="Y740" s="4"/>
      <c r="Z740" s="4"/>
    </row>
    <row r="741" spans="1:26" ht="12.75" customHeight="1" x14ac:dyDescent="0.2">
      <c r="A741" s="4"/>
      <c r="B741" s="190"/>
      <c r="C741" s="4"/>
      <c r="D741" s="4"/>
      <c r="E741" s="4"/>
      <c r="F741" s="4"/>
      <c r="G741" s="4"/>
      <c r="H741" s="3"/>
      <c r="I741" s="4"/>
      <c r="J741" s="4"/>
      <c r="K741" s="4"/>
      <c r="L741" s="4"/>
      <c r="M741" s="4"/>
      <c r="N741" s="4"/>
      <c r="O741" s="4"/>
      <c r="P741" s="4"/>
      <c r="Q741" s="4"/>
      <c r="R741" s="4"/>
      <c r="S741" s="4"/>
      <c r="T741" s="4"/>
      <c r="U741" s="4"/>
      <c r="V741" s="4"/>
      <c r="W741" s="4"/>
      <c r="X741" s="4"/>
      <c r="Y741" s="4"/>
      <c r="Z741" s="4"/>
    </row>
    <row r="742" spans="1:26" ht="12.75" customHeight="1" x14ac:dyDescent="0.2">
      <c r="A742" s="4"/>
      <c r="B742" s="190"/>
      <c r="C742" s="4"/>
      <c r="D742" s="4"/>
      <c r="E742" s="4"/>
      <c r="F742" s="4"/>
      <c r="G742" s="4"/>
      <c r="H742" s="3"/>
      <c r="I742" s="4"/>
      <c r="J742" s="4"/>
      <c r="K742" s="4"/>
      <c r="L742" s="4"/>
      <c r="M742" s="4"/>
      <c r="N742" s="4"/>
      <c r="O742" s="4"/>
      <c r="P742" s="4"/>
      <c r="Q742" s="4"/>
      <c r="R742" s="4"/>
      <c r="S742" s="4"/>
      <c r="T742" s="4"/>
      <c r="U742" s="4"/>
      <c r="V742" s="4"/>
      <c r="W742" s="4"/>
      <c r="X742" s="4"/>
      <c r="Y742" s="4"/>
      <c r="Z742" s="4"/>
    </row>
    <row r="743" spans="1:26" ht="12.75" customHeight="1" x14ac:dyDescent="0.2">
      <c r="A743" s="4"/>
      <c r="B743" s="190"/>
      <c r="C743" s="4"/>
      <c r="D743" s="4"/>
      <c r="E743" s="4"/>
      <c r="F743" s="4"/>
      <c r="G743" s="4"/>
      <c r="H743" s="3"/>
      <c r="I743" s="4"/>
      <c r="J743" s="4"/>
      <c r="K743" s="4"/>
      <c r="L743" s="4"/>
      <c r="M743" s="4"/>
      <c r="N743" s="4"/>
      <c r="O743" s="4"/>
      <c r="P743" s="4"/>
      <c r="Q743" s="4"/>
      <c r="R743" s="4"/>
      <c r="S743" s="4"/>
      <c r="T743" s="4"/>
      <c r="U743" s="4"/>
      <c r="V743" s="4"/>
      <c r="W743" s="4"/>
      <c r="X743" s="4"/>
      <c r="Y743" s="4"/>
      <c r="Z743" s="4"/>
    </row>
    <row r="744" spans="1:26" ht="12.75" customHeight="1" x14ac:dyDescent="0.2">
      <c r="A744" s="4"/>
      <c r="B744" s="190"/>
      <c r="C744" s="4"/>
      <c r="D744" s="4"/>
      <c r="E744" s="4"/>
      <c r="F744" s="4"/>
      <c r="G744" s="4"/>
      <c r="H744" s="3"/>
      <c r="I744" s="4"/>
      <c r="J744" s="4"/>
      <c r="K744" s="4"/>
      <c r="L744" s="4"/>
      <c r="M744" s="4"/>
      <c r="N744" s="4"/>
      <c r="O744" s="4"/>
      <c r="P744" s="4"/>
      <c r="Q744" s="4"/>
      <c r="R744" s="4"/>
      <c r="S744" s="4"/>
      <c r="T744" s="4"/>
      <c r="U744" s="4"/>
      <c r="V744" s="4"/>
      <c r="W744" s="4"/>
      <c r="X744" s="4"/>
      <c r="Y744" s="4"/>
      <c r="Z744" s="4"/>
    </row>
    <row r="745" spans="1:26" ht="12.75" customHeight="1" x14ac:dyDescent="0.2">
      <c r="A745" s="4"/>
      <c r="B745" s="190"/>
      <c r="C745" s="4"/>
      <c r="D745" s="4"/>
      <c r="E745" s="4"/>
      <c r="F745" s="4"/>
      <c r="G745" s="4"/>
      <c r="H745" s="3"/>
      <c r="I745" s="4"/>
      <c r="J745" s="4"/>
      <c r="K745" s="4"/>
      <c r="L745" s="4"/>
      <c r="M745" s="4"/>
      <c r="N745" s="4"/>
      <c r="O745" s="4"/>
      <c r="P745" s="4"/>
      <c r="Q745" s="4"/>
      <c r="R745" s="4"/>
      <c r="S745" s="4"/>
      <c r="T745" s="4"/>
      <c r="U745" s="4"/>
      <c r="V745" s="4"/>
      <c r="W745" s="4"/>
      <c r="X745" s="4"/>
      <c r="Y745" s="4"/>
      <c r="Z745" s="4"/>
    </row>
    <row r="746" spans="1:26" ht="12.75" customHeight="1" x14ac:dyDescent="0.2">
      <c r="A746" s="4"/>
      <c r="B746" s="190"/>
      <c r="C746" s="4"/>
      <c r="D746" s="4"/>
      <c r="E746" s="4"/>
      <c r="F746" s="4"/>
      <c r="G746" s="4"/>
      <c r="H746" s="3"/>
      <c r="I746" s="4"/>
      <c r="J746" s="4"/>
      <c r="K746" s="4"/>
      <c r="L746" s="4"/>
      <c r="M746" s="4"/>
      <c r="N746" s="4"/>
      <c r="O746" s="4"/>
      <c r="P746" s="4"/>
      <c r="Q746" s="4"/>
      <c r="R746" s="4"/>
      <c r="S746" s="4"/>
      <c r="T746" s="4"/>
      <c r="U746" s="4"/>
      <c r="V746" s="4"/>
      <c r="W746" s="4"/>
      <c r="X746" s="4"/>
      <c r="Y746" s="4"/>
      <c r="Z746" s="4"/>
    </row>
    <row r="747" spans="1:26" ht="12.75" customHeight="1" x14ac:dyDescent="0.2">
      <c r="A747" s="4"/>
      <c r="B747" s="190"/>
      <c r="C747" s="4"/>
      <c r="D747" s="4"/>
      <c r="E747" s="4"/>
      <c r="F747" s="4"/>
      <c r="G747" s="4"/>
      <c r="H747" s="3"/>
      <c r="I747" s="4"/>
      <c r="J747" s="4"/>
      <c r="K747" s="4"/>
      <c r="L747" s="4"/>
      <c r="M747" s="4"/>
      <c r="N747" s="4"/>
      <c r="O747" s="4"/>
      <c r="P747" s="4"/>
      <c r="Q747" s="4"/>
      <c r="R747" s="4"/>
      <c r="S747" s="4"/>
      <c r="T747" s="4"/>
      <c r="U747" s="4"/>
      <c r="V747" s="4"/>
      <c r="W747" s="4"/>
      <c r="X747" s="4"/>
      <c r="Y747" s="4"/>
      <c r="Z747" s="4"/>
    </row>
    <row r="748" spans="1:26" ht="12.75" customHeight="1" x14ac:dyDescent="0.2">
      <c r="A748" s="4"/>
      <c r="B748" s="190"/>
      <c r="C748" s="4"/>
      <c r="D748" s="4"/>
      <c r="E748" s="4"/>
      <c r="F748" s="4"/>
      <c r="G748" s="4"/>
      <c r="H748" s="3"/>
      <c r="I748" s="4"/>
      <c r="J748" s="4"/>
      <c r="K748" s="4"/>
      <c r="L748" s="4"/>
      <c r="M748" s="4"/>
      <c r="N748" s="4"/>
      <c r="O748" s="4"/>
      <c r="P748" s="4"/>
      <c r="Q748" s="4"/>
      <c r="R748" s="4"/>
      <c r="S748" s="4"/>
      <c r="T748" s="4"/>
      <c r="U748" s="4"/>
      <c r="V748" s="4"/>
      <c r="W748" s="4"/>
      <c r="X748" s="4"/>
      <c r="Y748" s="4"/>
      <c r="Z748" s="4"/>
    </row>
    <row r="749" spans="1:26" ht="12.75" customHeight="1" x14ac:dyDescent="0.2">
      <c r="A749" s="4"/>
      <c r="B749" s="190"/>
      <c r="C749" s="4"/>
      <c r="D749" s="4"/>
      <c r="E749" s="4"/>
      <c r="F749" s="4"/>
      <c r="G749" s="4"/>
      <c r="H749" s="3"/>
      <c r="I749" s="4"/>
      <c r="J749" s="4"/>
      <c r="K749" s="4"/>
      <c r="L749" s="4"/>
      <c r="M749" s="4"/>
      <c r="N749" s="4"/>
      <c r="O749" s="4"/>
      <c r="P749" s="4"/>
      <c r="Q749" s="4"/>
      <c r="R749" s="4"/>
      <c r="S749" s="4"/>
      <c r="T749" s="4"/>
      <c r="U749" s="4"/>
      <c r="V749" s="4"/>
      <c r="W749" s="4"/>
      <c r="X749" s="4"/>
      <c r="Y749" s="4"/>
      <c r="Z749" s="4"/>
    </row>
    <row r="750" spans="1:26" ht="12.75" customHeight="1" x14ac:dyDescent="0.2">
      <c r="A750" s="4"/>
      <c r="B750" s="190"/>
      <c r="C750" s="4"/>
      <c r="D750" s="4"/>
      <c r="E750" s="4"/>
      <c r="F750" s="4"/>
      <c r="G750" s="4"/>
      <c r="H750" s="3"/>
      <c r="I750" s="4"/>
      <c r="J750" s="4"/>
      <c r="K750" s="4"/>
      <c r="L750" s="4"/>
      <c r="M750" s="4"/>
      <c r="N750" s="4"/>
      <c r="O750" s="4"/>
      <c r="P750" s="4"/>
      <c r="Q750" s="4"/>
      <c r="R750" s="4"/>
      <c r="S750" s="4"/>
      <c r="T750" s="4"/>
      <c r="U750" s="4"/>
      <c r="V750" s="4"/>
      <c r="W750" s="4"/>
      <c r="X750" s="4"/>
      <c r="Y750" s="4"/>
      <c r="Z750" s="4"/>
    </row>
    <row r="751" spans="1:26" ht="12.75" customHeight="1" x14ac:dyDescent="0.2">
      <c r="A751" s="4"/>
      <c r="B751" s="190"/>
      <c r="C751" s="4"/>
      <c r="D751" s="4"/>
      <c r="E751" s="4"/>
      <c r="F751" s="4"/>
      <c r="G751" s="4"/>
      <c r="H751" s="3"/>
      <c r="I751" s="4"/>
      <c r="J751" s="4"/>
      <c r="K751" s="4"/>
      <c r="L751" s="4"/>
      <c r="M751" s="4"/>
      <c r="N751" s="4"/>
      <c r="O751" s="4"/>
      <c r="P751" s="4"/>
      <c r="Q751" s="4"/>
      <c r="R751" s="4"/>
      <c r="S751" s="4"/>
      <c r="T751" s="4"/>
      <c r="U751" s="4"/>
      <c r="V751" s="4"/>
      <c r="W751" s="4"/>
      <c r="X751" s="4"/>
      <c r="Y751" s="4"/>
      <c r="Z751" s="4"/>
    </row>
    <row r="752" spans="1:26" ht="12.75" customHeight="1" x14ac:dyDescent="0.2">
      <c r="A752" s="4"/>
      <c r="B752" s="190"/>
      <c r="C752" s="4"/>
      <c r="D752" s="4"/>
      <c r="E752" s="4"/>
      <c r="F752" s="4"/>
      <c r="G752" s="4"/>
      <c r="H752" s="3"/>
      <c r="I752" s="4"/>
      <c r="J752" s="4"/>
      <c r="K752" s="4"/>
      <c r="L752" s="4"/>
      <c r="M752" s="4"/>
      <c r="N752" s="4"/>
      <c r="O752" s="4"/>
      <c r="P752" s="4"/>
      <c r="Q752" s="4"/>
      <c r="R752" s="4"/>
      <c r="S752" s="4"/>
      <c r="T752" s="4"/>
      <c r="U752" s="4"/>
      <c r="V752" s="4"/>
      <c r="W752" s="4"/>
      <c r="X752" s="4"/>
      <c r="Y752" s="4"/>
      <c r="Z752" s="4"/>
    </row>
    <row r="753" spans="1:26" ht="12.75" customHeight="1" x14ac:dyDescent="0.2">
      <c r="A753" s="4"/>
      <c r="B753" s="190"/>
      <c r="C753" s="4"/>
      <c r="D753" s="4"/>
      <c r="E753" s="4"/>
      <c r="F753" s="4"/>
      <c r="G753" s="4"/>
      <c r="H753" s="3"/>
      <c r="I753" s="4"/>
      <c r="J753" s="4"/>
      <c r="K753" s="4"/>
      <c r="L753" s="4"/>
      <c r="M753" s="4"/>
      <c r="N753" s="4"/>
      <c r="O753" s="4"/>
      <c r="P753" s="4"/>
      <c r="Q753" s="4"/>
      <c r="R753" s="4"/>
      <c r="S753" s="4"/>
      <c r="T753" s="4"/>
      <c r="U753" s="4"/>
      <c r="V753" s="4"/>
      <c r="W753" s="4"/>
      <c r="X753" s="4"/>
      <c r="Y753" s="4"/>
      <c r="Z753" s="4"/>
    </row>
    <row r="754" spans="1:26" ht="12.75" customHeight="1" x14ac:dyDescent="0.2">
      <c r="A754" s="4"/>
      <c r="B754" s="190"/>
      <c r="C754" s="4"/>
      <c r="D754" s="4"/>
      <c r="E754" s="4"/>
      <c r="F754" s="4"/>
      <c r="G754" s="4"/>
      <c r="H754" s="3"/>
      <c r="I754" s="4"/>
      <c r="J754" s="4"/>
      <c r="K754" s="4"/>
      <c r="L754" s="4"/>
      <c r="M754" s="4"/>
      <c r="N754" s="4"/>
      <c r="O754" s="4"/>
      <c r="P754" s="4"/>
      <c r="Q754" s="4"/>
      <c r="R754" s="4"/>
      <c r="S754" s="4"/>
      <c r="T754" s="4"/>
      <c r="U754" s="4"/>
      <c r="V754" s="4"/>
      <c r="W754" s="4"/>
      <c r="X754" s="4"/>
      <c r="Y754" s="4"/>
      <c r="Z754" s="4"/>
    </row>
    <row r="755" spans="1:26" ht="12.75" customHeight="1" x14ac:dyDescent="0.2">
      <c r="A755" s="4"/>
      <c r="B755" s="190"/>
      <c r="C755" s="4"/>
      <c r="D755" s="4"/>
      <c r="E755" s="4"/>
      <c r="F755" s="4"/>
      <c r="G755" s="4"/>
      <c r="H755" s="3"/>
      <c r="I755" s="4"/>
      <c r="J755" s="4"/>
      <c r="K755" s="4"/>
      <c r="L755" s="4"/>
      <c r="M755" s="4"/>
      <c r="N755" s="4"/>
      <c r="O755" s="4"/>
      <c r="P755" s="4"/>
      <c r="Q755" s="4"/>
      <c r="R755" s="4"/>
      <c r="S755" s="4"/>
      <c r="T755" s="4"/>
      <c r="U755" s="4"/>
      <c r="V755" s="4"/>
      <c r="W755" s="4"/>
      <c r="X755" s="4"/>
      <c r="Y755" s="4"/>
      <c r="Z755" s="4"/>
    </row>
    <row r="756" spans="1:26" ht="12.75" customHeight="1" x14ac:dyDescent="0.2">
      <c r="A756" s="4"/>
      <c r="B756" s="190"/>
      <c r="C756" s="4"/>
      <c r="D756" s="4"/>
      <c r="E756" s="4"/>
      <c r="F756" s="4"/>
      <c r="G756" s="4"/>
      <c r="H756" s="3"/>
      <c r="I756" s="4"/>
      <c r="J756" s="4"/>
      <c r="K756" s="4"/>
      <c r="L756" s="4"/>
      <c r="M756" s="4"/>
      <c r="N756" s="4"/>
      <c r="O756" s="4"/>
      <c r="P756" s="4"/>
      <c r="Q756" s="4"/>
      <c r="R756" s="4"/>
      <c r="S756" s="4"/>
      <c r="T756" s="4"/>
      <c r="U756" s="4"/>
      <c r="V756" s="4"/>
      <c r="W756" s="4"/>
      <c r="X756" s="4"/>
      <c r="Y756" s="4"/>
      <c r="Z756" s="4"/>
    </row>
    <row r="757" spans="1:26" ht="12.75" customHeight="1" x14ac:dyDescent="0.2">
      <c r="A757" s="4"/>
      <c r="B757" s="190"/>
      <c r="C757" s="4"/>
      <c r="D757" s="4"/>
      <c r="E757" s="4"/>
      <c r="F757" s="4"/>
      <c r="G757" s="4"/>
      <c r="H757" s="3"/>
      <c r="I757" s="4"/>
      <c r="J757" s="4"/>
      <c r="K757" s="4"/>
      <c r="L757" s="4"/>
      <c r="M757" s="4"/>
      <c r="N757" s="4"/>
      <c r="O757" s="4"/>
      <c r="P757" s="4"/>
      <c r="Q757" s="4"/>
      <c r="R757" s="4"/>
      <c r="S757" s="4"/>
      <c r="T757" s="4"/>
      <c r="U757" s="4"/>
      <c r="V757" s="4"/>
      <c r="W757" s="4"/>
      <c r="X757" s="4"/>
      <c r="Y757" s="4"/>
      <c r="Z757" s="4"/>
    </row>
    <row r="758" spans="1:26" ht="12.75" customHeight="1" x14ac:dyDescent="0.2">
      <c r="A758" s="4"/>
      <c r="B758" s="190"/>
      <c r="C758" s="4"/>
      <c r="D758" s="4"/>
      <c r="E758" s="4"/>
      <c r="F758" s="4"/>
      <c r="G758" s="4"/>
      <c r="H758" s="3"/>
      <c r="I758" s="4"/>
      <c r="J758" s="4"/>
      <c r="K758" s="4"/>
      <c r="L758" s="4"/>
      <c r="M758" s="4"/>
      <c r="N758" s="4"/>
      <c r="O758" s="4"/>
      <c r="P758" s="4"/>
      <c r="Q758" s="4"/>
      <c r="R758" s="4"/>
      <c r="S758" s="4"/>
      <c r="T758" s="4"/>
      <c r="U758" s="4"/>
      <c r="V758" s="4"/>
      <c r="W758" s="4"/>
      <c r="X758" s="4"/>
      <c r="Y758" s="4"/>
      <c r="Z758" s="4"/>
    </row>
    <row r="759" spans="1:26" ht="12.75" customHeight="1" x14ac:dyDescent="0.2">
      <c r="A759" s="4"/>
      <c r="B759" s="190"/>
      <c r="C759" s="4"/>
      <c r="D759" s="4"/>
      <c r="E759" s="4"/>
      <c r="F759" s="4"/>
      <c r="G759" s="4"/>
      <c r="H759" s="3"/>
      <c r="I759" s="4"/>
      <c r="J759" s="4"/>
      <c r="K759" s="4"/>
      <c r="L759" s="4"/>
      <c r="M759" s="4"/>
      <c r="N759" s="4"/>
      <c r="O759" s="4"/>
      <c r="P759" s="4"/>
      <c r="Q759" s="4"/>
      <c r="R759" s="4"/>
      <c r="S759" s="4"/>
      <c r="T759" s="4"/>
      <c r="U759" s="4"/>
      <c r="V759" s="4"/>
      <c r="W759" s="4"/>
      <c r="X759" s="4"/>
      <c r="Y759" s="4"/>
      <c r="Z759" s="4"/>
    </row>
    <row r="760" spans="1:26" ht="12.75" customHeight="1" x14ac:dyDescent="0.2">
      <c r="A760" s="4"/>
      <c r="B760" s="190"/>
      <c r="C760" s="4"/>
      <c r="D760" s="4"/>
      <c r="E760" s="4"/>
      <c r="F760" s="4"/>
      <c r="G760" s="4"/>
      <c r="H760" s="3"/>
      <c r="I760" s="4"/>
      <c r="J760" s="4"/>
      <c r="K760" s="4"/>
      <c r="L760" s="4"/>
      <c r="M760" s="4"/>
      <c r="N760" s="4"/>
      <c r="O760" s="4"/>
      <c r="P760" s="4"/>
      <c r="Q760" s="4"/>
      <c r="R760" s="4"/>
      <c r="S760" s="4"/>
      <c r="T760" s="4"/>
      <c r="U760" s="4"/>
      <c r="V760" s="4"/>
      <c r="W760" s="4"/>
      <c r="X760" s="4"/>
      <c r="Y760" s="4"/>
      <c r="Z760" s="4"/>
    </row>
    <row r="761" spans="1:26" ht="12.75" customHeight="1" x14ac:dyDescent="0.2">
      <c r="A761" s="4"/>
      <c r="B761" s="190"/>
      <c r="C761" s="4"/>
      <c r="D761" s="4"/>
      <c r="E761" s="4"/>
      <c r="F761" s="4"/>
      <c r="G761" s="4"/>
      <c r="H761" s="3"/>
      <c r="I761" s="4"/>
      <c r="J761" s="4"/>
      <c r="K761" s="4"/>
      <c r="L761" s="4"/>
      <c r="M761" s="4"/>
      <c r="N761" s="4"/>
      <c r="O761" s="4"/>
      <c r="P761" s="4"/>
      <c r="Q761" s="4"/>
      <c r="R761" s="4"/>
      <c r="S761" s="4"/>
      <c r="T761" s="4"/>
      <c r="U761" s="4"/>
      <c r="V761" s="4"/>
      <c r="W761" s="4"/>
      <c r="X761" s="4"/>
      <c r="Y761" s="4"/>
      <c r="Z761" s="4"/>
    </row>
    <row r="762" spans="1:26" ht="12.75" customHeight="1" x14ac:dyDescent="0.2">
      <c r="A762" s="4"/>
      <c r="B762" s="190"/>
      <c r="C762" s="4"/>
      <c r="D762" s="4"/>
      <c r="E762" s="4"/>
      <c r="F762" s="4"/>
      <c r="G762" s="4"/>
      <c r="H762" s="3"/>
      <c r="I762" s="4"/>
      <c r="J762" s="4"/>
      <c r="K762" s="4"/>
      <c r="L762" s="4"/>
      <c r="M762" s="4"/>
      <c r="N762" s="4"/>
      <c r="O762" s="4"/>
      <c r="P762" s="4"/>
      <c r="Q762" s="4"/>
      <c r="R762" s="4"/>
      <c r="S762" s="4"/>
      <c r="T762" s="4"/>
      <c r="U762" s="4"/>
      <c r="V762" s="4"/>
      <c r="W762" s="4"/>
      <c r="X762" s="4"/>
      <c r="Y762" s="4"/>
      <c r="Z762" s="4"/>
    </row>
    <row r="763" spans="1:26" ht="12.75" customHeight="1" x14ac:dyDescent="0.2">
      <c r="A763" s="4"/>
      <c r="B763" s="190"/>
      <c r="C763" s="4"/>
      <c r="D763" s="4"/>
      <c r="E763" s="4"/>
      <c r="F763" s="4"/>
      <c r="G763" s="4"/>
      <c r="H763" s="3"/>
      <c r="I763" s="4"/>
      <c r="J763" s="4"/>
      <c r="K763" s="4"/>
      <c r="L763" s="4"/>
      <c r="M763" s="4"/>
      <c r="N763" s="4"/>
      <c r="O763" s="4"/>
      <c r="P763" s="4"/>
      <c r="Q763" s="4"/>
      <c r="R763" s="4"/>
      <c r="S763" s="4"/>
      <c r="T763" s="4"/>
      <c r="U763" s="4"/>
      <c r="V763" s="4"/>
      <c r="W763" s="4"/>
      <c r="X763" s="4"/>
      <c r="Y763" s="4"/>
      <c r="Z763" s="4"/>
    </row>
    <row r="764" spans="1:26" ht="12.75" customHeight="1" x14ac:dyDescent="0.2">
      <c r="A764" s="4"/>
      <c r="B764" s="190"/>
      <c r="C764" s="4"/>
      <c r="D764" s="4"/>
      <c r="E764" s="4"/>
      <c r="F764" s="4"/>
      <c r="G764" s="4"/>
      <c r="H764" s="3"/>
      <c r="I764" s="4"/>
      <c r="J764" s="4"/>
      <c r="K764" s="4"/>
      <c r="L764" s="4"/>
      <c r="M764" s="4"/>
      <c r="N764" s="4"/>
      <c r="O764" s="4"/>
      <c r="P764" s="4"/>
      <c r="Q764" s="4"/>
      <c r="R764" s="4"/>
      <c r="S764" s="4"/>
      <c r="T764" s="4"/>
      <c r="U764" s="4"/>
      <c r="V764" s="4"/>
      <c r="W764" s="4"/>
      <c r="X764" s="4"/>
      <c r="Y764" s="4"/>
      <c r="Z764" s="4"/>
    </row>
    <row r="765" spans="1:26" ht="12.75" customHeight="1" x14ac:dyDescent="0.2">
      <c r="A765" s="4"/>
      <c r="B765" s="190"/>
      <c r="C765" s="4"/>
      <c r="D765" s="4"/>
      <c r="E765" s="4"/>
      <c r="F765" s="4"/>
      <c r="G765" s="4"/>
      <c r="H765" s="3"/>
      <c r="I765" s="4"/>
      <c r="J765" s="4"/>
      <c r="K765" s="4"/>
      <c r="L765" s="4"/>
      <c r="M765" s="4"/>
      <c r="N765" s="4"/>
      <c r="O765" s="4"/>
      <c r="P765" s="4"/>
      <c r="Q765" s="4"/>
      <c r="R765" s="4"/>
      <c r="S765" s="4"/>
      <c r="T765" s="4"/>
      <c r="U765" s="4"/>
      <c r="V765" s="4"/>
      <c r="W765" s="4"/>
      <c r="X765" s="4"/>
      <c r="Y765" s="4"/>
      <c r="Z765" s="4"/>
    </row>
    <row r="766" spans="1:26" ht="12.75" customHeight="1" x14ac:dyDescent="0.2">
      <c r="A766" s="4"/>
      <c r="B766" s="190"/>
      <c r="C766" s="4"/>
      <c r="D766" s="4"/>
      <c r="E766" s="4"/>
      <c r="F766" s="4"/>
      <c r="G766" s="4"/>
      <c r="H766" s="3"/>
      <c r="I766" s="4"/>
      <c r="J766" s="4"/>
      <c r="K766" s="4"/>
      <c r="L766" s="4"/>
      <c r="M766" s="4"/>
      <c r="N766" s="4"/>
      <c r="O766" s="4"/>
      <c r="P766" s="4"/>
      <c r="Q766" s="4"/>
      <c r="R766" s="4"/>
      <c r="S766" s="4"/>
      <c r="T766" s="4"/>
      <c r="U766" s="4"/>
      <c r="V766" s="4"/>
      <c r="W766" s="4"/>
      <c r="X766" s="4"/>
      <c r="Y766" s="4"/>
      <c r="Z766" s="4"/>
    </row>
    <row r="767" spans="1:26" ht="12.75" customHeight="1" x14ac:dyDescent="0.2">
      <c r="A767" s="4"/>
      <c r="B767" s="190"/>
      <c r="C767" s="4"/>
      <c r="D767" s="4"/>
      <c r="E767" s="4"/>
      <c r="F767" s="4"/>
      <c r="G767" s="4"/>
      <c r="H767" s="3"/>
      <c r="I767" s="4"/>
      <c r="J767" s="4"/>
      <c r="K767" s="4"/>
      <c r="L767" s="4"/>
      <c r="M767" s="4"/>
      <c r="N767" s="4"/>
      <c r="O767" s="4"/>
      <c r="P767" s="4"/>
      <c r="Q767" s="4"/>
      <c r="R767" s="4"/>
      <c r="S767" s="4"/>
      <c r="T767" s="4"/>
      <c r="U767" s="4"/>
      <c r="V767" s="4"/>
      <c r="W767" s="4"/>
      <c r="X767" s="4"/>
      <c r="Y767" s="4"/>
      <c r="Z767" s="4"/>
    </row>
    <row r="768" spans="1:26" ht="12.75" customHeight="1" x14ac:dyDescent="0.2">
      <c r="A768" s="4"/>
      <c r="B768" s="190"/>
      <c r="C768" s="4"/>
      <c r="D768" s="4"/>
      <c r="E768" s="4"/>
      <c r="F768" s="4"/>
      <c r="G768" s="4"/>
      <c r="H768" s="3"/>
      <c r="I768" s="4"/>
      <c r="J768" s="4"/>
      <c r="K768" s="4"/>
      <c r="L768" s="4"/>
      <c r="M768" s="4"/>
      <c r="N768" s="4"/>
      <c r="O768" s="4"/>
      <c r="P768" s="4"/>
      <c r="Q768" s="4"/>
      <c r="R768" s="4"/>
      <c r="S768" s="4"/>
      <c r="T768" s="4"/>
      <c r="U768" s="4"/>
      <c r="V768" s="4"/>
      <c r="W768" s="4"/>
      <c r="X768" s="4"/>
      <c r="Y768" s="4"/>
      <c r="Z768" s="4"/>
    </row>
    <row r="769" spans="1:26" ht="12.75" customHeight="1" x14ac:dyDescent="0.2">
      <c r="A769" s="4"/>
      <c r="B769" s="190"/>
      <c r="C769" s="4"/>
      <c r="D769" s="4"/>
      <c r="E769" s="4"/>
      <c r="F769" s="4"/>
      <c r="G769" s="4"/>
      <c r="H769" s="3"/>
      <c r="I769" s="4"/>
      <c r="J769" s="4"/>
      <c r="K769" s="4"/>
      <c r="L769" s="4"/>
      <c r="M769" s="4"/>
      <c r="N769" s="4"/>
      <c r="O769" s="4"/>
      <c r="P769" s="4"/>
      <c r="Q769" s="4"/>
      <c r="R769" s="4"/>
      <c r="S769" s="4"/>
      <c r="T769" s="4"/>
      <c r="U769" s="4"/>
      <c r="V769" s="4"/>
      <c r="W769" s="4"/>
      <c r="X769" s="4"/>
      <c r="Y769" s="4"/>
      <c r="Z769" s="4"/>
    </row>
    <row r="770" spans="1:26" ht="12.75" customHeight="1" x14ac:dyDescent="0.2">
      <c r="A770" s="4"/>
      <c r="B770" s="190"/>
      <c r="C770" s="4"/>
      <c r="D770" s="4"/>
      <c r="E770" s="4"/>
      <c r="F770" s="4"/>
      <c r="G770" s="4"/>
      <c r="H770" s="3"/>
      <c r="I770" s="4"/>
      <c r="J770" s="4"/>
      <c r="K770" s="4"/>
      <c r="L770" s="4"/>
      <c r="M770" s="4"/>
      <c r="N770" s="4"/>
      <c r="O770" s="4"/>
      <c r="P770" s="4"/>
      <c r="Q770" s="4"/>
      <c r="R770" s="4"/>
      <c r="S770" s="4"/>
      <c r="T770" s="4"/>
      <c r="U770" s="4"/>
      <c r="V770" s="4"/>
      <c r="W770" s="4"/>
      <c r="X770" s="4"/>
      <c r="Y770" s="4"/>
      <c r="Z770" s="4"/>
    </row>
    <row r="771" spans="1:26" ht="12.75" customHeight="1" x14ac:dyDescent="0.2">
      <c r="A771" s="4"/>
      <c r="B771" s="190"/>
      <c r="C771" s="4"/>
      <c r="D771" s="4"/>
      <c r="E771" s="4"/>
      <c r="F771" s="4"/>
      <c r="G771" s="4"/>
      <c r="H771" s="3"/>
      <c r="I771" s="4"/>
      <c r="J771" s="4"/>
      <c r="K771" s="4"/>
      <c r="L771" s="4"/>
      <c r="M771" s="4"/>
      <c r="N771" s="4"/>
      <c r="O771" s="4"/>
      <c r="P771" s="4"/>
      <c r="Q771" s="4"/>
      <c r="R771" s="4"/>
      <c r="S771" s="4"/>
      <c r="T771" s="4"/>
      <c r="U771" s="4"/>
      <c r="V771" s="4"/>
      <c r="W771" s="4"/>
      <c r="X771" s="4"/>
      <c r="Y771" s="4"/>
      <c r="Z771" s="4"/>
    </row>
    <row r="772" spans="1:26" ht="12.75" customHeight="1" x14ac:dyDescent="0.2">
      <c r="A772" s="4"/>
      <c r="B772" s="190"/>
      <c r="C772" s="4"/>
      <c r="D772" s="4"/>
      <c r="E772" s="4"/>
      <c r="F772" s="4"/>
      <c r="G772" s="4"/>
      <c r="H772" s="3"/>
      <c r="I772" s="4"/>
      <c r="J772" s="4"/>
      <c r="K772" s="4"/>
      <c r="L772" s="4"/>
      <c r="M772" s="4"/>
      <c r="N772" s="4"/>
      <c r="O772" s="4"/>
      <c r="P772" s="4"/>
      <c r="Q772" s="4"/>
      <c r="R772" s="4"/>
      <c r="S772" s="4"/>
      <c r="T772" s="4"/>
      <c r="U772" s="4"/>
      <c r="V772" s="4"/>
      <c r="W772" s="4"/>
      <c r="X772" s="4"/>
      <c r="Y772" s="4"/>
      <c r="Z772" s="4"/>
    </row>
    <row r="773" spans="1:26" ht="12.75" customHeight="1" x14ac:dyDescent="0.2">
      <c r="A773" s="4"/>
      <c r="B773" s="190"/>
      <c r="C773" s="4"/>
      <c r="D773" s="4"/>
      <c r="E773" s="4"/>
      <c r="F773" s="4"/>
      <c r="G773" s="4"/>
      <c r="H773" s="3"/>
      <c r="I773" s="4"/>
      <c r="J773" s="4"/>
      <c r="K773" s="4"/>
      <c r="L773" s="4"/>
      <c r="M773" s="4"/>
      <c r="N773" s="4"/>
      <c r="O773" s="4"/>
      <c r="P773" s="4"/>
      <c r="Q773" s="4"/>
      <c r="R773" s="4"/>
      <c r="S773" s="4"/>
      <c r="T773" s="4"/>
      <c r="U773" s="4"/>
      <c r="V773" s="4"/>
      <c r="W773" s="4"/>
      <c r="X773" s="4"/>
      <c r="Y773" s="4"/>
      <c r="Z773" s="4"/>
    </row>
    <row r="774" spans="1:26" ht="12.75" customHeight="1" x14ac:dyDescent="0.2">
      <c r="A774" s="4"/>
      <c r="B774" s="190"/>
      <c r="C774" s="4"/>
      <c r="D774" s="4"/>
      <c r="E774" s="4"/>
      <c r="F774" s="4"/>
      <c r="G774" s="4"/>
      <c r="H774" s="3"/>
      <c r="I774" s="4"/>
      <c r="J774" s="4"/>
      <c r="K774" s="4"/>
      <c r="L774" s="4"/>
      <c r="M774" s="4"/>
      <c r="N774" s="4"/>
      <c r="O774" s="4"/>
      <c r="P774" s="4"/>
      <c r="Q774" s="4"/>
      <c r="R774" s="4"/>
      <c r="S774" s="4"/>
      <c r="T774" s="4"/>
      <c r="U774" s="4"/>
      <c r="V774" s="4"/>
      <c r="W774" s="4"/>
      <c r="X774" s="4"/>
      <c r="Y774" s="4"/>
      <c r="Z774" s="4"/>
    </row>
    <row r="775" spans="1:26" ht="12.75" customHeight="1" x14ac:dyDescent="0.2">
      <c r="A775" s="4"/>
      <c r="B775" s="190"/>
      <c r="C775" s="4"/>
      <c r="D775" s="4"/>
      <c r="E775" s="4"/>
      <c r="F775" s="4"/>
      <c r="G775" s="4"/>
      <c r="H775" s="3"/>
      <c r="I775" s="4"/>
      <c r="J775" s="4"/>
      <c r="K775" s="4"/>
      <c r="L775" s="4"/>
      <c r="M775" s="4"/>
      <c r="N775" s="4"/>
      <c r="O775" s="4"/>
      <c r="P775" s="4"/>
      <c r="Q775" s="4"/>
      <c r="R775" s="4"/>
      <c r="S775" s="4"/>
      <c r="T775" s="4"/>
      <c r="U775" s="4"/>
      <c r="V775" s="4"/>
      <c r="W775" s="4"/>
      <c r="X775" s="4"/>
      <c r="Y775" s="4"/>
      <c r="Z775" s="4"/>
    </row>
    <row r="776" spans="1:26" ht="12.75" customHeight="1" x14ac:dyDescent="0.2">
      <c r="A776" s="4"/>
      <c r="B776" s="190"/>
      <c r="C776" s="4"/>
      <c r="D776" s="4"/>
      <c r="E776" s="4"/>
      <c r="F776" s="4"/>
      <c r="G776" s="4"/>
      <c r="H776" s="3"/>
      <c r="I776" s="4"/>
      <c r="J776" s="4"/>
      <c r="K776" s="4"/>
      <c r="L776" s="4"/>
      <c r="M776" s="4"/>
      <c r="N776" s="4"/>
      <c r="O776" s="4"/>
      <c r="P776" s="4"/>
      <c r="Q776" s="4"/>
      <c r="R776" s="4"/>
      <c r="S776" s="4"/>
      <c r="T776" s="4"/>
      <c r="U776" s="4"/>
      <c r="V776" s="4"/>
      <c r="W776" s="4"/>
      <c r="X776" s="4"/>
      <c r="Y776" s="4"/>
      <c r="Z776" s="4"/>
    </row>
    <row r="777" spans="1:26" ht="12.75" customHeight="1" x14ac:dyDescent="0.2">
      <c r="A777" s="4"/>
      <c r="B777" s="190"/>
      <c r="C777" s="4"/>
      <c r="D777" s="4"/>
      <c r="E777" s="4"/>
      <c r="F777" s="4"/>
      <c r="G777" s="4"/>
      <c r="H777" s="3"/>
      <c r="I777" s="4"/>
      <c r="J777" s="4"/>
      <c r="K777" s="4"/>
      <c r="L777" s="4"/>
      <c r="M777" s="4"/>
      <c r="N777" s="4"/>
      <c r="O777" s="4"/>
      <c r="P777" s="4"/>
      <c r="Q777" s="4"/>
      <c r="R777" s="4"/>
      <c r="S777" s="4"/>
      <c r="T777" s="4"/>
      <c r="U777" s="4"/>
      <c r="V777" s="4"/>
      <c r="W777" s="4"/>
      <c r="X777" s="4"/>
      <c r="Y777" s="4"/>
      <c r="Z777" s="4"/>
    </row>
    <row r="778" spans="1:26" ht="12.75" customHeight="1" x14ac:dyDescent="0.2">
      <c r="A778" s="4"/>
      <c r="B778" s="190"/>
      <c r="C778" s="4"/>
      <c r="D778" s="4"/>
      <c r="E778" s="4"/>
      <c r="F778" s="4"/>
      <c r="G778" s="4"/>
      <c r="H778" s="3"/>
      <c r="I778" s="4"/>
      <c r="J778" s="4"/>
      <c r="K778" s="4"/>
      <c r="L778" s="4"/>
      <c r="M778" s="4"/>
      <c r="N778" s="4"/>
      <c r="O778" s="4"/>
      <c r="P778" s="4"/>
      <c r="Q778" s="4"/>
      <c r="R778" s="4"/>
      <c r="S778" s="4"/>
      <c r="T778" s="4"/>
      <c r="U778" s="4"/>
      <c r="V778" s="4"/>
      <c r="W778" s="4"/>
      <c r="X778" s="4"/>
      <c r="Y778" s="4"/>
      <c r="Z778" s="4"/>
    </row>
    <row r="779" spans="1:26" ht="12.75" customHeight="1" x14ac:dyDescent="0.2">
      <c r="A779" s="4"/>
      <c r="B779" s="190"/>
      <c r="C779" s="4"/>
      <c r="D779" s="4"/>
      <c r="E779" s="4"/>
      <c r="F779" s="4"/>
      <c r="G779" s="4"/>
      <c r="H779" s="3"/>
      <c r="I779" s="4"/>
      <c r="J779" s="4"/>
      <c r="K779" s="4"/>
      <c r="L779" s="4"/>
      <c r="M779" s="4"/>
      <c r="N779" s="4"/>
      <c r="O779" s="4"/>
      <c r="P779" s="4"/>
      <c r="Q779" s="4"/>
      <c r="R779" s="4"/>
      <c r="S779" s="4"/>
      <c r="T779" s="4"/>
      <c r="U779" s="4"/>
      <c r="V779" s="4"/>
      <c r="W779" s="4"/>
      <c r="X779" s="4"/>
      <c r="Y779" s="4"/>
      <c r="Z779" s="4"/>
    </row>
    <row r="780" spans="1:26" ht="12.75" customHeight="1" x14ac:dyDescent="0.2">
      <c r="A780" s="4"/>
      <c r="B780" s="190"/>
      <c r="C780" s="4"/>
      <c r="D780" s="4"/>
      <c r="E780" s="4"/>
      <c r="F780" s="4"/>
      <c r="G780" s="4"/>
      <c r="H780" s="3"/>
      <c r="I780" s="4"/>
      <c r="J780" s="4"/>
      <c r="K780" s="4"/>
      <c r="L780" s="4"/>
      <c r="M780" s="4"/>
      <c r="N780" s="4"/>
      <c r="O780" s="4"/>
      <c r="P780" s="4"/>
      <c r="Q780" s="4"/>
      <c r="R780" s="4"/>
      <c r="S780" s="4"/>
      <c r="T780" s="4"/>
      <c r="U780" s="4"/>
      <c r="V780" s="4"/>
      <c r="W780" s="4"/>
      <c r="X780" s="4"/>
      <c r="Y780" s="4"/>
      <c r="Z780" s="4"/>
    </row>
    <row r="781" spans="1:26" ht="12.75" customHeight="1" x14ac:dyDescent="0.2">
      <c r="A781" s="4"/>
      <c r="B781" s="190"/>
      <c r="C781" s="4"/>
      <c r="D781" s="4"/>
      <c r="E781" s="4"/>
      <c r="F781" s="4"/>
      <c r="G781" s="4"/>
      <c r="H781" s="3"/>
      <c r="I781" s="4"/>
      <c r="J781" s="4"/>
      <c r="K781" s="4"/>
      <c r="L781" s="4"/>
      <c r="M781" s="4"/>
      <c r="N781" s="4"/>
      <c r="O781" s="4"/>
      <c r="P781" s="4"/>
      <c r="Q781" s="4"/>
      <c r="R781" s="4"/>
      <c r="S781" s="4"/>
      <c r="T781" s="4"/>
      <c r="U781" s="4"/>
      <c r="V781" s="4"/>
      <c r="W781" s="4"/>
      <c r="X781" s="4"/>
      <c r="Y781" s="4"/>
      <c r="Z781" s="4"/>
    </row>
    <row r="782" spans="1:26" ht="12.75" customHeight="1" x14ac:dyDescent="0.2">
      <c r="A782" s="4"/>
      <c r="B782" s="190"/>
      <c r="C782" s="4"/>
      <c r="D782" s="4"/>
      <c r="E782" s="4"/>
      <c r="F782" s="4"/>
      <c r="G782" s="4"/>
      <c r="H782" s="3"/>
      <c r="I782" s="4"/>
      <c r="J782" s="4"/>
      <c r="K782" s="4"/>
      <c r="L782" s="4"/>
      <c r="M782" s="4"/>
      <c r="N782" s="4"/>
      <c r="O782" s="4"/>
      <c r="P782" s="4"/>
      <c r="Q782" s="4"/>
      <c r="R782" s="4"/>
      <c r="S782" s="4"/>
      <c r="T782" s="4"/>
      <c r="U782" s="4"/>
      <c r="V782" s="4"/>
      <c r="W782" s="4"/>
      <c r="X782" s="4"/>
      <c r="Y782" s="4"/>
      <c r="Z782" s="4"/>
    </row>
    <row r="783" spans="1:26" ht="12.75" customHeight="1" x14ac:dyDescent="0.2">
      <c r="A783" s="4"/>
      <c r="B783" s="190"/>
      <c r="C783" s="4"/>
      <c r="D783" s="4"/>
      <c r="E783" s="4"/>
      <c r="F783" s="4"/>
      <c r="G783" s="4"/>
      <c r="H783" s="3"/>
      <c r="I783" s="4"/>
      <c r="J783" s="4"/>
      <c r="K783" s="4"/>
      <c r="L783" s="4"/>
      <c r="M783" s="4"/>
      <c r="N783" s="4"/>
      <c r="O783" s="4"/>
      <c r="P783" s="4"/>
      <c r="Q783" s="4"/>
      <c r="R783" s="4"/>
      <c r="S783" s="4"/>
      <c r="T783" s="4"/>
      <c r="U783" s="4"/>
      <c r="V783" s="4"/>
      <c r="W783" s="4"/>
      <c r="X783" s="4"/>
      <c r="Y783" s="4"/>
      <c r="Z783" s="4"/>
    </row>
    <row r="784" spans="1:26" ht="12.75" customHeight="1" x14ac:dyDescent="0.2">
      <c r="A784" s="4"/>
      <c r="B784" s="190"/>
      <c r="C784" s="4"/>
      <c r="D784" s="4"/>
      <c r="E784" s="4"/>
      <c r="F784" s="4"/>
      <c r="G784" s="4"/>
      <c r="H784" s="3"/>
      <c r="I784" s="4"/>
      <c r="J784" s="4"/>
      <c r="K784" s="4"/>
      <c r="L784" s="4"/>
      <c r="M784" s="4"/>
      <c r="N784" s="4"/>
      <c r="O784" s="4"/>
      <c r="P784" s="4"/>
      <c r="Q784" s="4"/>
      <c r="R784" s="4"/>
      <c r="S784" s="4"/>
      <c r="T784" s="4"/>
      <c r="U784" s="4"/>
      <c r="V784" s="4"/>
      <c r="W784" s="4"/>
      <c r="X784" s="4"/>
      <c r="Y784" s="4"/>
      <c r="Z784" s="4"/>
    </row>
    <row r="785" spans="1:26" ht="12.75" customHeight="1" x14ac:dyDescent="0.2">
      <c r="A785" s="4"/>
      <c r="B785" s="190"/>
      <c r="C785" s="4"/>
      <c r="D785" s="4"/>
      <c r="E785" s="4"/>
      <c r="F785" s="4"/>
      <c r="G785" s="4"/>
      <c r="H785" s="3"/>
      <c r="I785" s="4"/>
      <c r="J785" s="4"/>
      <c r="K785" s="4"/>
      <c r="L785" s="4"/>
      <c r="M785" s="4"/>
      <c r="N785" s="4"/>
      <c r="O785" s="4"/>
      <c r="P785" s="4"/>
      <c r="Q785" s="4"/>
      <c r="R785" s="4"/>
      <c r="S785" s="4"/>
      <c r="T785" s="4"/>
      <c r="U785" s="4"/>
      <c r="V785" s="4"/>
      <c r="W785" s="4"/>
      <c r="X785" s="4"/>
      <c r="Y785" s="4"/>
      <c r="Z785" s="4"/>
    </row>
    <row r="786" spans="1:26" ht="12.75" customHeight="1" x14ac:dyDescent="0.2">
      <c r="A786" s="4"/>
      <c r="B786" s="190"/>
      <c r="C786" s="4"/>
      <c r="D786" s="4"/>
      <c r="E786" s="4"/>
      <c r="F786" s="4"/>
      <c r="G786" s="4"/>
      <c r="H786" s="3"/>
      <c r="I786" s="4"/>
      <c r="J786" s="4"/>
      <c r="K786" s="4"/>
      <c r="L786" s="4"/>
      <c r="M786" s="4"/>
      <c r="N786" s="4"/>
      <c r="O786" s="4"/>
      <c r="P786" s="4"/>
      <c r="Q786" s="4"/>
      <c r="R786" s="4"/>
      <c r="S786" s="4"/>
      <c r="T786" s="4"/>
      <c r="U786" s="4"/>
      <c r="V786" s="4"/>
      <c r="W786" s="4"/>
      <c r="X786" s="4"/>
      <c r="Y786" s="4"/>
      <c r="Z786" s="4"/>
    </row>
    <row r="787" spans="1:26" ht="12.75" customHeight="1" x14ac:dyDescent="0.2">
      <c r="A787" s="4"/>
      <c r="B787" s="190"/>
      <c r="C787" s="4"/>
      <c r="D787" s="4"/>
      <c r="E787" s="4"/>
      <c r="F787" s="4"/>
      <c r="G787" s="4"/>
      <c r="H787" s="3"/>
      <c r="I787" s="4"/>
      <c r="J787" s="4"/>
      <c r="K787" s="4"/>
      <c r="L787" s="4"/>
      <c r="M787" s="4"/>
      <c r="N787" s="4"/>
      <c r="O787" s="4"/>
      <c r="P787" s="4"/>
      <c r="Q787" s="4"/>
      <c r="R787" s="4"/>
      <c r="S787" s="4"/>
      <c r="T787" s="4"/>
      <c r="U787" s="4"/>
      <c r="V787" s="4"/>
      <c r="W787" s="4"/>
      <c r="X787" s="4"/>
      <c r="Y787" s="4"/>
      <c r="Z787" s="4"/>
    </row>
    <row r="788" spans="1:26" ht="12.75" customHeight="1" x14ac:dyDescent="0.2">
      <c r="A788" s="4"/>
      <c r="B788" s="190"/>
      <c r="C788" s="4"/>
      <c r="D788" s="4"/>
      <c r="E788" s="4"/>
      <c r="F788" s="4"/>
      <c r="G788" s="4"/>
      <c r="H788" s="3"/>
      <c r="I788" s="4"/>
      <c r="J788" s="4"/>
      <c r="K788" s="4"/>
      <c r="L788" s="4"/>
      <c r="M788" s="4"/>
      <c r="N788" s="4"/>
      <c r="O788" s="4"/>
      <c r="P788" s="4"/>
      <c r="Q788" s="4"/>
      <c r="R788" s="4"/>
      <c r="S788" s="4"/>
      <c r="T788" s="4"/>
      <c r="U788" s="4"/>
      <c r="V788" s="4"/>
      <c r="W788" s="4"/>
      <c r="X788" s="4"/>
      <c r="Y788" s="4"/>
      <c r="Z788" s="4"/>
    </row>
    <row r="789" spans="1:26" ht="12.75" customHeight="1" x14ac:dyDescent="0.2">
      <c r="A789" s="4"/>
      <c r="B789" s="190"/>
      <c r="C789" s="4"/>
      <c r="D789" s="4"/>
      <c r="E789" s="4"/>
      <c r="F789" s="4"/>
      <c r="G789" s="4"/>
      <c r="H789" s="3"/>
      <c r="I789" s="4"/>
      <c r="J789" s="4"/>
      <c r="K789" s="4"/>
      <c r="L789" s="4"/>
      <c r="M789" s="4"/>
      <c r="N789" s="4"/>
      <c r="O789" s="4"/>
      <c r="P789" s="4"/>
      <c r="Q789" s="4"/>
      <c r="R789" s="4"/>
      <c r="S789" s="4"/>
      <c r="T789" s="4"/>
      <c r="U789" s="4"/>
      <c r="V789" s="4"/>
      <c r="W789" s="4"/>
      <c r="X789" s="4"/>
      <c r="Y789" s="4"/>
      <c r="Z789" s="4"/>
    </row>
    <row r="790" spans="1:26" ht="12.75" customHeight="1" x14ac:dyDescent="0.2">
      <c r="A790" s="4"/>
      <c r="B790" s="190"/>
      <c r="C790" s="4"/>
      <c r="D790" s="4"/>
      <c r="E790" s="4"/>
      <c r="F790" s="4"/>
      <c r="G790" s="4"/>
      <c r="H790" s="3"/>
      <c r="I790" s="4"/>
      <c r="J790" s="4"/>
      <c r="K790" s="4"/>
      <c r="L790" s="4"/>
      <c r="M790" s="4"/>
      <c r="N790" s="4"/>
      <c r="O790" s="4"/>
      <c r="P790" s="4"/>
      <c r="Q790" s="4"/>
      <c r="R790" s="4"/>
      <c r="S790" s="4"/>
      <c r="T790" s="4"/>
      <c r="U790" s="4"/>
      <c r="V790" s="4"/>
      <c r="W790" s="4"/>
      <c r="X790" s="4"/>
      <c r="Y790" s="4"/>
      <c r="Z790" s="4"/>
    </row>
    <row r="791" spans="1:26" ht="12.75" customHeight="1" x14ac:dyDescent="0.2">
      <c r="A791" s="4"/>
      <c r="B791" s="190"/>
      <c r="C791" s="4"/>
      <c r="D791" s="4"/>
      <c r="E791" s="4"/>
      <c r="F791" s="4"/>
      <c r="G791" s="4"/>
      <c r="H791" s="3"/>
      <c r="I791" s="4"/>
      <c r="J791" s="4"/>
      <c r="K791" s="4"/>
      <c r="L791" s="4"/>
      <c r="M791" s="4"/>
      <c r="N791" s="4"/>
      <c r="O791" s="4"/>
      <c r="P791" s="4"/>
      <c r="Q791" s="4"/>
      <c r="R791" s="4"/>
      <c r="S791" s="4"/>
      <c r="T791" s="4"/>
      <c r="U791" s="4"/>
      <c r="V791" s="4"/>
      <c r="W791" s="4"/>
      <c r="X791" s="4"/>
      <c r="Y791" s="4"/>
      <c r="Z791" s="4"/>
    </row>
    <row r="792" spans="1:26" ht="12.75" customHeight="1" x14ac:dyDescent="0.2">
      <c r="A792" s="4"/>
      <c r="B792" s="190"/>
      <c r="C792" s="4"/>
      <c r="D792" s="4"/>
      <c r="E792" s="4"/>
      <c r="F792" s="4"/>
      <c r="G792" s="4"/>
      <c r="H792" s="3"/>
      <c r="I792" s="4"/>
      <c r="J792" s="4"/>
      <c r="K792" s="4"/>
      <c r="L792" s="4"/>
      <c r="M792" s="4"/>
      <c r="N792" s="4"/>
      <c r="O792" s="4"/>
      <c r="P792" s="4"/>
      <c r="Q792" s="4"/>
      <c r="R792" s="4"/>
      <c r="S792" s="4"/>
      <c r="T792" s="4"/>
      <c r="U792" s="4"/>
      <c r="V792" s="4"/>
      <c r="W792" s="4"/>
      <c r="X792" s="4"/>
      <c r="Y792" s="4"/>
      <c r="Z792" s="4"/>
    </row>
    <row r="793" spans="1:26" ht="12.75" customHeight="1" x14ac:dyDescent="0.2">
      <c r="A793" s="4"/>
      <c r="B793" s="190"/>
      <c r="C793" s="4"/>
      <c r="D793" s="4"/>
      <c r="E793" s="4"/>
      <c r="F793" s="4"/>
      <c r="G793" s="4"/>
      <c r="H793" s="3"/>
      <c r="I793" s="4"/>
      <c r="J793" s="4"/>
      <c r="K793" s="4"/>
      <c r="L793" s="4"/>
      <c r="M793" s="4"/>
      <c r="N793" s="4"/>
      <c r="O793" s="4"/>
      <c r="P793" s="4"/>
      <c r="Q793" s="4"/>
      <c r="R793" s="4"/>
      <c r="S793" s="4"/>
      <c r="T793" s="4"/>
      <c r="U793" s="4"/>
      <c r="V793" s="4"/>
      <c r="W793" s="4"/>
      <c r="X793" s="4"/>
      <c r="Y793" s="4"/>
      <c r="Z793" s="4"/>
    </row>
    <row r="794" spans="1:26" ht="12.75" customHeight="1" x14ac:dyDescent="0.2">
      <c r="A794" s="4"/>
      <c r="B794" s="190"/>
      <c r="C794" s="4"/>
      <c r="D794" s="4"/>
      <c r="E794" s="4"/>
      <c r="F794" s="4"/>
      <c r="G794" s="4"/>
      <c r="H794" s="3"/>
      <c r="I794" s="4"/>
      <c r="J794" s="4"/>
      <c r="K794" s="4"/>
      <c r="L794" s="4"/>
      <c r="M794" s="4"/>
      <c r="N794" s="4"/>
      <c r="O794" s="4"/>
      <c r="P794" s="4"/>
      <c r="Q794" s="4"/>
      <c r="R794" s="4"/>
      <c r="S794" s="4"/>
      <c r="T794" s="4"/>
      <c r="U794" s="4"/>
      <c r="V794" s="4"/>
      <c r="W794" s="4"/>
      <c r="X794" s="4"/>
      <c r="Y794" s="4"/>
      <c r="Z794" s="4"/>
    </row>
    <row r="795" spans="1:26" ht="12.75" customHeight="1" x14ac:dyDescent="0.2">
      <c r="A795" s="4"/>
      <c r="B795" s="190"/>
      <c r="C795" s="4"/>
      <c r="D795" s="4"/>
      <c r="E795" s="4"/>
      <c r="F795" s="4"/>
      <c r="G795" s="4"/>
      <c r="H795" s="3"/>
      <c r="I795" s="4"/>
      <c r="J795" s="4"/>
      <c r="K795" s="4"/>
      <c r="L795" s="4"/>
      <c r="M795" s="4"/>
      <c r="N795" s="4"/>
      <c r="O795" s="4"/>
      <c r="P795" s="4"/>
      <c r="Q795" s="4"/>
      <c r="R795" s="4"/>
      <c r="S795" s="4"/>
      <c r="T795" s="4"/>
      <c r="U795" s="4"/>
      <c r="V795" s="4"/>
      <c r="W795" s="4"/>
      <c r="X795" s="4"/>
      <c r="Y795" s="4"/>
      <c r="Z795" s="4"/>
    </row>
    <row r="796" spans="1:26" ht="12.75" customHeight="1" x14ac:dyDescent="0.2">
      <c r="A796" s="4"/>
      <c r="B796" s="190"/>
      <c r="C796" s="4"/>
      <c r="D796" s="4"/>
      <c r="E796" s="4"/>
      <c r="F796" s="4"/>
      <c r="G796" s="4"/>
      <c r="H796" s="3"/>
      <c r="I796" s="4"/>
      <c r="J796" s="4"/>
      <c r="K796" s="4"/>
      <c r="L796" s="4"/>
      <c r="M796" s="4"/>
      <c r="N796" s="4"/>
      <c r="O796" s="4"/>
      <c r="P796" s="4"/>
      <c r="Q796" s="4"/>
      <c r="R796" s="4"/>
      <c r="S796" s="4"/>
      <c r="T796" s="4"/>
      <c r="U796" s="4"/>
      <c r="V796" s="4"/>
      <c r="W796" s="4"/>
      <c r="X796" s="4"/>
      <c r="Y796" s="4"/>
      <c r="Z796" s="4"/>
    </row>
    <row r="797" spans="1:26" ht="12.75" customHeight="1" x14ac:dyDescent="0.2">
      <c r="A797" s="4"/>
      <c r="B797" s="190"/>
      <c r="C797" s="4"/>
      <c r="D797" s="4"/>
      <c r="E797" s="4"/>
      <c r="F797" s="4"/>
      <c r="G797" s="4"/>
      <c r="H797" s="3"/>
      <c r="I797" s="4"/>
      <c r="J797" s="4"/>
      <c r="K797" s="4"/>
      <c r="L797" s="4"/>
      <c r="M797" s="4"/>
      <c r="N797" s="4"/>
      <c r="O797" s="4"/>
      <c r="P797" s="4"/>
      <c r="Q797" s="4"/>
      <c r="R797" s="4"/>
      <c r="S797" s="4"/>
      <c r="T797" s="4"/>
      <c r="U797" s="4"/>
      <c r="V797" s="4"/>
      <c r="W797" s="4"/>
      <c r="X797" s="4"/>
      <c r="Y797" s="4"/>
      <c r="Z797" s="4"/>
    </row>
    <row r="798" spans="1:26" ht="12.75" customHeight="1" x14ac:dyDescent="0.2">
      <c r="A798" s="4"/>
      <c r="B798" s="190"/>
      <c r="C798" s="4"/>
      <c r="D798" s="4"/>
      <c r="E798" s="4"/>
      <c r="F798" s="4"/>
      <c r="G798" s="4"/>
      <c r="H798" s="3"/>
      <c r="I798" s="4"/>
      <c r="J798" s="4"/>
      <c r="K798" s="4"/>
      <c r="L798" s="4"/>
      <c r="M798" s="4"/>
      <c r="N798" s="4"/>
      <c r="O798" s="4"/>
      <c r="P798" s="4"/>
      <c r="Q798" s="4"/>
      <c r="R798" s="4"/>
      <c r="S798" s="4"/>
      <c r="T798" s="4"/>
      <c r="U798" s="4"/>
      <c r="V798" s="4"/>
      <c r="W798" s="4"/>
      <c r="X798" s="4"/>
      <c r="Y798" s="4"/>
      <c r="Z798" s="4"/>
    </row>
    <row r="799" spans="1:26" ht="12.75" customHeight="1" x14ac:dyDescent="0.2">
      <c r="A799" s="4"/>
      <c r="B799" s="190"/>
      <c r="C799" s="4"/>
      <c r="D799" s="4"/>
      <c r="E799" s="4"/>
      <c r="F799" s="4"/>
      <c r="G799" s="4"/>
      <c r="H799" s="3"/>
      <c r="I799" s="4"/>
      <c r="J799" s="4"/>
      <c r="K799" s="4"/>
      <c r="L799" s="4"/>
      <c r="M799" s="4"/>
      <c r="N799" s="4"/>
      <c r="O799" s="4"/>
      <c r="P799" s="4"/>
      <c r="Q799" s="4"/>
      <c r="R799" s="4"/>
      <c r="S799" s="4"/>
      <c r="T799" s="4"/>
      <c r="U799" s="4"/>
      <c r="V799" s="4"/>
      <c r="W799" s="4"/>
      <c r="X799" s="4"/>
      <c r="Y799" s="4"/>
      <c r="Z799" s="4"/>
    </row>
    <row r="800" spans="1:26" ht="12.75" customHeight="1" x14ac:dyDescent="0.2">
      <c r="A800" s="4"/>
      <c r="B800" s="190"/>
      <c r="C800" s="4"/>
      <c r="D800" s="4"/>
      <c r="E800" s="4"/>
      <c r="F800" s="4"/>
      <c r="G800" s="4"/>
      <c r="H800" s="3"/>
      <c r="I800" s="4"/>
      <c r="J800" s="4"/>
      <c r="K800" s="4"/>
      <c r="L800" s="4"/>
      <c r="M800" s="4"/>
      <c r="N800" s="4"/>
      <c r="O800" s="4"/>
      <c r="P800" s="4"/>
      <c r="Q800" s="4"/>
      <c r="R800" s="4"/>
      <c r="S800" s="4"/>
      <c r="T800" s="4"/>
      <c r="U800" s="4"/>
      <c r="V800" s="4"/>
      <c r="W800" s="4"/>
      <c r="X800" s="4"/>
      <c r="Y800" s="4"/>
      <c r="Z800" s="4"/>
    </row>
    <row r="801" spans="1:26" ht="12.75" customHeight="1" x14ac:dyDescent="0.2">
      <c r="A801" s="4"/>
      <c r="B801" s="190"/>
      <c r="C801" s="4"/>
      <c r="D801" s="4"/>
      <c r="E801" s="4"/>
      <c r="F801" s="4"/>
      <c r="G801" s="4"/>
      <c r="H801" s="3"/>
      <c r="I801" s="4"/>
      <c r="J801" s="4"/>
      <c r="K801" s="4"/>
      <c r="L801" s="4"/>
      <c r="M801" s="4"/>
      <c r="N801" s="4"/>
      <c r="O801" s="4"/>
      <c r="P801" s="4"/>
      <c r="Q801" s="4"/>
      <c r="R801" s="4"/>
      <c r="S801" s="4"/>
      <c r="T801" s="4"/>
      <c r="U801" s="4"/>
      <c r="V801" s="4"/>
      <c r="W801" s="4"/>
      <c r="X801" s="4"/>
      <c r="Y801" s="4"/>
      <c r="Z801" s="4"/>
    </row>
    <row r="802" spans="1:26" ht="12.75" customHeight="1" x14ac:dyDescent="0.2">
      <c r="A802" s="4"/>
      <c r="B802" s="190"/>
      <c r="C802" s="4"/>
      <c r="D802" s="4"/>
      <c r="E802" s="4"/>
      <c r="F802" s="4"/>
      <c r="G802" s="4"/>
      <c r="H802" s="3"/>
      <c r="I802" s="4"/>
      <c r="J802" s="4"/>
      <c r="K802" s="4"/>
      <c r="L802" s="4"/>
      <c r="M802" s="4"/>
      <c r="N802" s="4"/>
      <c r="O802" s="4"/>
      <c r="P802" s="4"/>
      <c r="Q802" s="4"/>
      <c r="R802" s="4"/>
      <c r="S802" s="4"/>
      <c r="T802" s="4"/>
      <c r="U802" s="4"/>
      <c r="V802" s="4"/>
      <c r="W802" s="4"/>
      <c r="X802" s="4"/>
      <c r="Y802" s="4"/>
      <c r="Z802" s="4"/>
    </row>
    <row r="803" spans="1:26" ht="12.75" customHeight="1" x14ac:dyDescent="0.2">
      <c r="A803" s="4"/>
      <c r="B803" s="190"/>
      <c r="C803" s="4"/>
      <c r="D803" s="4"/>
      <c r="E803" s="4"/>
      <c r="F803" s="4"/>
      <c r="G803" s="4"/>
      <c r="H803" s="3"/>
      <c r="I803" s="4"/>
      <c r="J803" s="4"/>
      <c r="K803" s="4"/>
      <c r="L803" s="4"/>
      <c r="M803" s="4"/>
      <c r="N803" s="4"/>
      <c r="O803" s="4"/>
      <c r="P803" s="4"/>
      <c r="Q803" s="4"/>
      <c r="R803" s="4"/>
      <c r="S803" s="4"/>
      <c r="T803" s="4"/>
      <c r="U803" s="4"/>
      <c r="V803" s="4"/>
      <c r="W803" s="4"/>
      <c r="X803" s="4"/>
      <c r="Y803" s="4"/>
      <c r="Z803" s="4"/>
    </row>
    <row r="804" spans="1:26" ht="12.75" customHeight="1" x14ac:dyDescent="0.2">
      <c r="A804" s="4"/>
      <c r="B804" s="190"/>
      <c r="C804" s="4"/>
      <c r="D804" s="4"/>
      <c r="E804" s="4"/>
      <c r="F804" s="4"/>
      <c r="G804" s="4"/>
      <c r="H804" s="3"/>
      <c r="I804" s="4"/>
      <c r="J804" s="4"/>
      <c r="K804" s="4"/>
      <c r="L804" s="4"/>
      <c r="M804" s="4"/>
      <c r="N804" s="4"/>
      <c r="O804" s="4"/>
      <c r="P804" s="4"/>
      <c r="Q804" s="4"/>
      <c r="R804" s="4"/>
      <c r="S804" s="4"/>
      <c r="T804" s="4"/>
      <c r="U804" s="4"/>
      <c r="V804" s="4"/>
      <c r="W804" s="4"/>
      <c r="X804" s="4"/>
      <c r="Y804" s="4"/>
      <c r="Z804" s="4"/>
    </row>
    <row r="805" spans="1:26" ht="12.75" customHeight="1" x14ac:dyDescent="0.2">
      <c r="A805" s="4"/>
      <c r="B805" s="190"/>
      <c r="C805" s="4"/>
      <c r="D805" s="4"/>
      <c r="E805" s="4"/>
      <c r="F805" s="4"/>
      <c r="G805" s="4"/>
      <c r="H805" s="3"/>
      <c r="I805" s="4"/>
      <c r="J805" s="4"/>
      <c r="K805" s="4"/>
      <c r="L805" s="4"/>
      <c r="M805" s="4"/>
      <c r="N805" s="4"/>
      <c r="O805" s="4"/>
      <c r="P805" s="4"/>
      <c r="Q805" s="4"/>
      <c r="R805" s="4"/>
      <c r="S805" s="4"/>
      <c r="T805" s="4"/>
      <c r="U805" s="4"/>
      <c r="V805" s="4"/>
      <c r="W805" s="4"/>
      <c r="X805" s="4"/>
      <c r="Y805" s="4"/>
      <c r="Z805" s="4"/>
    </row>
    <row r="806" spans="1:26" ht="12.75" customHeight="1" x14ac:dyDescent="0.2">
      <c r="A806" s="4"/>
      <c r="B806" s="190"/>
      <c r="C806" s="4"/>
      <c r="D806" s="4"/>
      <c r="E806" s="4"/>
      <c r="F806" s="4"/>
      <c r="G806" s="4"/>
      <c r="H806" s="3"/>
      <c r="I806" s="4"/>
      <c r="J806" s="4"/>
      <c r="K806" s="4"/>
      <c r="L806" s="4"/>
      <c r="M806" s="4"/>
      <c r="N806" s="4"/>
      <c r="O806" s="4"/>
      <c r="P806" s="4"/>
      <c r="Q806" s="4"/>
      <c r="R806" s="4"/>
      <c r="S806" s="4"/>
      <c r="T806" s="4"/>
      <c r="U806" s="4"/>
      <c r="V806" s="4"/>
      <c r="W806" s="4"/>
      <c r="X806" s="4"/>
      <c r="Y806" s="4"/>
      <c r="Z806" s="4"/>
    </row>
    <row r="807" spans="1:26" ht="12.75" customHeight="1" x14ac:dyDescent="0.2">
      <c r="A807" s="4"/>
      <c r="B807" s="190"/>
      <c r="C807" s="4"/>
      <c r="D807" s="4"/>
      <c r="E807" s="4"/>
      <c r="F807" s="4"/>
      <c r="G807" s="4"/>
      <c r="H807" s="3"/>
      <c r="I807" s="4"/>
      <c r="J807" s="4"/>
      <c r="K807" s="4"/>
      <c r="L807" s="4"/>
      <c r="M807" s="4"/>
      <c r="N807" s="4"/>
      <c r="O807" s="4"/>
      <c r="P807" s="4"/>
      <c r="Q807" s="4"/>
      <c r="R807" s="4"/>
      <c r="S807" s="4"/>
      <c r="T807" s="4"/>
      <c r="U807" s="4"/>
      <c r="V807" s="4"/>
      <c r="W807" s="4"/>
      <c r="X807" s="4"/>
      <c r="Y807" s="4"/>
      <c r="Z807" s="4"/>
    </row>
    <row r="808" spans="1:26" ht="12.75" customHeight="1" x14ac:dyDescent="0.2">
      <c r="A808" s="4"/>
      <c r="B808" s="190"/>
      <c r="C808" s="4"/>
      <c r="D808" s="4"/>
      <c r="E808" s="4"/>
      <c r="F808" s="4"/>
      <c r="G808" s="4"/>
      <c r="H808" s="3"/>
      <c r="I808" s="4"/>
      <c r="J808" s="4"/>
      <c r="K808" s="4"/>
      <c r="L808" s="4"/>
      <c r="M808" s="4"/>
      <c r="N808" s="4"/>
      <c r="O808" s="4"/>
      <c r="P808" s="4"/>
      <c r="Q808" s="4"/>
      <c r="R808" s="4"/>
      <c r="S808" s="4"/>
      <c r="T808" s="4"/>
      <c r="U808" s="4"/>
      <c r="V808" s="4"/>
      <c r="W808" s="4"/>
      <c r="X808" s="4"/>
      <c r="Y808" s="4"/>
      <c r="Z808" s="4"/>
    </row>
    <row r="809" spans="1:26" ht="12.75" customHeight="1" x14ac:dyDescent="0.2">
      <c r="A809" s="4"/>
      <c r="B809" s="190"/>
      <c r="C809" s="4"/>
      <c r="D809" s="4"/>
      <c r="E809" s="4"/>
      <c r="F809" s="4"/>
      <c r="G809" s="4"/>
      <c r="H809" s="3"/>
      <c r="I809" s="4"/>
      <c r="J809" s="4"/>
      <c r="K809" s="4"/>
      <c r="L809" s="4"/>
      <c r="M809" s="4"/>
      <c r="N809" s="4"/>
      <c r="O809" s="4"/>
      <c r="P809" s="4"/>
      <c r="Q809" s="4"/>
      <c r="R809" s="4"/>
      <c r="S809" s="4"/>
      <c r="T809" s="4"/>
      <c r="U809" s="4"/>
      <c r="V809" s="4"/>
      <c r="W809" s="4"/>
      <c r="X809" s="4"/>
      <c r="Y809" s="4"/>
      <c r="Z809" s="4"/>
    </row>
    <row r="810" spans="1:26" ht="12.75" customHeight="1" x14ac:dyDescent="0.2">
      <c r="A810" s="4"/>
      <c r="B810" s="190"/>
      <c r="C810" s="4"/>
      <c r="D810" s="4"/>
      <c r="E810" s="4"/>
      <c r="F810" s="4"/>
      <c r="G810" s="4"/>
      <c r="H810" s="3"/>
      <c r="I810" s="4"/>
      <c r="J810" s="4"/>
      <c r="K810" s="4"/>
      <c r="L810" s="4"/>
      <c r="M810" s="4"/>
      <c r="N810" s="4"/>
      <c r="O810" s="4"/>
      <c r="P810" s="4"/>
      <c r="Q810" s="4"/>
      <c r="R810" s="4"/>
      <c r="S810" s="4"/>
      <c r="T810" s="4"/>
      <c r="U810" s="4"/>
      <c r="V810" s="4"/>
      <c r="W810" s="4"/>
      <c r="X810" s="4"/>
      <c r="Y810" s="4"/>
      <c r="Z810" s="4"/>
    </row>
    <row r="811" spans="1:26" ht="12.75" customHeight="1" x14ac:dyDescent="0.2">
      <c r="A811" s="4"/>
      <c r="B811" s="190"/>
      <c r="C811" s="4"/>
      <c r="D811" s="4"/>
      <c r="E811" s="4"/>
      <c r="F811" s="4"/>
      <c r="G811" s="4"/>
      <c r="H811" s="3"/>
      <c r="I811" s="4"/>
      <c r="J811" s="4"/>
      <c r="K811" s="4"/>
      <c r="L811" s="4"/>
      <c r="M811" s="4"/>
      <c r="N811" s="4"/>
      <c r="O811" s="4"/>
      <c r="P811" s="4"/>
      <c r="Q811" s="4"/>
      <c r="R811" s="4"/>
      <c r="S811" s="4"/>
      <c r="T811" s="4"/>
      <c r="U811" s="4"/>
      <c r="V811" s="4"/>
      <c r="W811" s="4"/>
      <c r="X811" s="4"/>
      <c r="Y811" s="4"/>
      <c r="Z811" s="4"/>
    </row>
    <row r="812" spans="1:26" ht="12.75" customHeight="1" x14ac:dyDescent="0.2">
      <c r="A812" s="4"/>
      <c r="B812" s="190"/>
      <c r="C812" s="4"/>
      <c r="D812" s="4"/>
      <c r="E812" s="4"/>
      <c r="F812" s="4"/>
      <c r="G812" s="4"/>
      <c r="H812" s="3"/>
      <c r="I812" s="4"/>
      <c r="J812" s="4"/>
      <c r="K812" s="4"/>
      <c r="L812" s="4"/>
      <c r="M812" s="4"/>
      <c r="N812" s="4"/>
      <c r="O812" s="4"/>
      <c r="P812" s="4"/>
      <c r="Q812" s="4"/>
      <c r="R812" s="4"/>
      <c r="S812" s="4"/>
      <c r="T812" s="4"/>
      <c r="U812" s="4"/>
      <c r="V812" s="4"/>
      <c r="W812" s="4"/>
      <c r="X812" s="4"/>
      <c r="Y812" s="4"/>
      <c r="Z812" s="4"/>
    </row>
    <row r="813" spans="1:26" ht="12.75" customHeight="1" x14ac:dyDescent="0.2">
      <c r="A813" s="4"/>
      <c r="B813" s="190"/>
      <c r="C813" s="4"/>
      <c r="D813" s="4"/>
      <c r="E813" s="4"/>
      <c r="F813" s="4"/>
      <c r="G813" s="4"/>
      <c r="H813" s="3"/>
      <c r="I813" s="4"/>
      <c r="J813" s="4"/>
      <c r="K813" s="4"/>
      <c r="L813" s="4"/>
      <c r="M813" s="4"/>
      <c r="N813" s="4"/>
      <c r="O813" s="4"/>
      <c r="P813" s="4"/>
      <c r="Q813" s="4"/>
      <c r="R813" s="4"/>
      <c r="S813" s="4"/>
      <c r="T813" s="4"/>
      <c r="U813" s="4"/>
      <c r="V813" s="4"/>
      <c r="W813" s="4"/>
      <c r="X813" s="4"/>
      <c r="Y813" s="4"/>
      <c r="Z813" s="4"/>
    </row>
    <row r="814" spans="1:26" ht="12.75" customHeight="1" x14ac:dyDescent="0.2">
      <c r="A814" s="4"/>
      <c r="B814" s="190"/>
      <c r="C814" s="4"/>
      <c r="D814" s="4"/>
      <c r="E814" s="4"/>
      <c r="F814" s="4"/>
      <c r="G814" s="4"/>
      <c r="H814" s="3"/>
      <c r="I814" s="4"/>
      <c r="J814" s="4"/>
      <c r="K814" s="4"/>
      <c r="L814" s="4"/>
      <c r="M814" s="4"/>
      <c r="N814" s="4"/>
      <c r="O814" s="4"/>
      <c r="P814" s="4"/>
      <c r="Q814" s="4"/>
      <c r="R814" s="4"/>
      <c r="S814" s="4"/>
      <c r="T814" s="4"/>
      <c r="U814" s="4"/>
      <c r="V814" s="4"/>
      <c r="W814" s="4"/>
      <c r="X814" s="4"/>
      <c r="Y814" s="4"/>
      <c r="Z814" s="4"/>
    </row>
    <row r="815" spans="1:26" ht="12.75" customHeight="1" x14ac:dyDescent="0.2">
      <c r="A815" s="4"/>
      <c r="B815" s="190"/>
      <c r="C815" s="4"/>
      <c r="D815" s="4"/>
      <c r="E815" s="4"/>
      <c r="F815" s="4"/>
      <c r="G815" s="4"/>
      <c r="H815" s="3"/>
      <c r="I815" s="4"/>
      <c r="J815" s="4"/>
      <c r="K815" s="4"/>
      <c r="L815" s="4"/>
      <c r="M815" s="4"/>
      <c r="N815" s="4"/>
      <c r="O815" s="4"/>
      <c r="P815" s="4"/>
      <c r="Q815" s="4"/>
      <c r="R815" s="4"/>
      <c r="S815" s="4"/>
      <c r="T815" s="4"/>
      <c r="U815" s="4"/>
      <c r="V815" s="4"/>
      <c r="W815" s="4"/>
      <c r="X815" s="4"/>
      <c r="Y815" s="4"/>
      <c r="Z815" s="4"/>
    </row>
    <row r="816" spans="1:26" ht="12.75" customHeight="1" x14ac:dyDescent="0.2">
      <c r="A816" s="4"/>
      <c r="B816" s="190"/>
      <c r="C816" s="4"/>
      <c r="D816" s="4"/>
      <c r="E816" s="4"/>
      <c r="F816" s="4"/>
      <c r="G816" s="4"/>
      <c r="H816" s="3"/>
      <c r="I816" s="4"/>
      <c r="J816" s="4"/>
      <c r="K816" s="4"/>
      <c r="L816" s="4"/>
      <c r="M816" s="4"/>
      <c r="N816" s="4"/>
      <c r="O816" s="4"/>
      <c r="P816" s="4"/>
      <c r="Q816" s="4"/>
      <c r="R816" s="4"/>
      <c r="S816" s="4"/>
      <c r="T816" s="4"/>
      <c r="U816" s="4"/>
      <c r="V816" s="4"/>
      <c r="W816" s="4"/>
      <c r="X816" s="4"/>
      <c r="Y816" s="4"/>
      <c r="Z816" s="4"/>
    </row>
    <row r="817" spans="1:26" ht="12.75" customHeight="1" x14ac:dyDescent="0.2">
      <c r="A817" s="4"/>
      <c r="B817" s="190"/>
      <c r="C817" s="4"/>
      <c r="D817" s="4"/>
      <c r="E817" s="4"/>
      <c r="F817" s="4"/>
      <c r="G817" s="4"/>
      <c r="H817" s="3"/>
      <c r="I817" s="4"/>
      <c r="J817" s="4"/>
      <c r="K817" s="4"/>
      <c r="L817" s="4"/>
      <c r="M817" s="4"/>
      <c r="N817" s="4"/>
      <c r="O817" s="4"/>
      <c r="P817" s="4"/>
      <c r="Q817" s="4"/>
      <c r="R817" s="4"/>
      <c r="S817" s="4"/>
      <c r="T817" s="4"/>
      <c r="U817" s="4"/>
      <c r="V817" s="4"/>
      <c r="W817" s="4"/>
      <c r="X817" s="4"/>
      <c r="Y817" s="4"/>
      <c r="Z817" s="4"/>
    </row>
    <row r="818" spans="1:26" ht="12.75" customHeight="1" x14ac:dyDescent="0.2">
      <c r="A818" s="4"/>
      <c r="B818" s="190"/>
      <c r="C818" s="4"/>
      <c r="D818" s="4"/>
      <c r="E818" s="4"/>
      <c r="F818" s="4"/>
      <c r="G818" s="4"/>
      <c r="H818" s="3"/>
      <c r="I818" s="4"/>
      <c r="J818" s="4"/>
      <c r="K818" s="4"/>
      <c r="L818" s="4"/>
      <c r="M818" s="4"/>
      <c r="N818" s="4"/>
      <c r="O818" s="4"/>
      <c r="P818" s="4"/>
      <c r="Q818" s="4"/>
      <c r="R818" s="4"/>
      <c r="S818" s="4"/>
      <c r="T818" s="4"/>
      <c r="U818" s="4"/>
      <c r="V818" s="4"/>
      <c r="W818" s="4"/>
      <c r="X818" s="4"/>
      <c r="Y818" s="4"/>
      <c r="Z818" s="4"/>
    </row>
    <row r="819" spans="1:26" ht="12.75" customHeight="1" x14ac:dyDescent="0.2">
      <c r="A819" s="4"/>
      <c r="B819" s="190"/>
      <c r="C819" s="4"/>
      <c r="D819" s="4"/>
      <c r="E819" s="4"/>
      <c r="F819" s="4"/>
      <c r="G819" s="4"/>
      <c r="H819" s="3"/>
      <c r="I819" s="4"/>
      <c r="J819" s="4"/>
      <c r="K819" s="4"/>
      <c r="L819" s="4"/>
      <c r="M819" s="4"/>
      <c r="N819" s="4"/>
      <c r="O819" s="4"/>
      <c r="P819" s="4"/>
      <c r="Q819" s="4"/>
      <c r="R819" s="4"/>
      <c r="S819" s="4"/>
      <c r="T819" s="4"/>
      <c r="U819" s="4"/>
      <c r="V819" s="4"/>
      <c r="W819" s="4"/>
      <c r="X819" s="4"/>
      <c r="Y819" s="4"/>
      <c r="Z819" s="4"/>
    </row>
    <row r="820" spans="1:26" ht="12.75" customHeight="1" x14ac:dyDescent="0.2">
      <c r="A820" s="4"/>
      <c r="B820" s="190"/>
      <c r="C820" s="4"/>
      <c r="D820" s="4"/>
      <c r="E820" s="4"/>
      <c r="F820" s="4"/>
      <c r="G820" s="4"/>
      <c r="H820" s="3"/>
      <c r="I820" s="4"/>
      <c r="J820" s="4"/>
      <c r="K820" s="4"/>
      <c r="L820" s="4"/>
      <c r="M820" s="4"/>
      <c r="N820" s="4"/>
      <c r="O820" s="4"/>
      <c r="P820" s="4"/>
      <c r="Q820" s="4"/>
      <c r="R820" s="4"/>
      <c r="S820" s="4"/>
      <c r="T820" s="4"/>
      <c r="U820" s="4"/>
      <c r="V820" s="4"/>
      <c r="W820" s="4"/>
      <c r="X820" s="4"/>
      <c r="Y820" s="4"/>
      <c r="Z820" s="4"/>
    </row>
    <row r="821" spans="1:26" ht="12.75" customHeight="1" x14ac:dyDescent="0.2">
      <c r="A821" s="4"/>
      <c r="B821" s="190"/>
      <c r="C821" s="4"/>
      <c r="D821" s="4"/>
      <c r="E821" s="4"/>
      <c r="F821" s="4"/>
      <c r="G821" s="4"/>
      <c r="H821" s="3"/>
      <c r="I821" s="4"/>
      <c r="J821" s="4"/>
      <c r="K821" s="4"/>
      <c r="L821" s="4"/>
      <c r="M821" s="4"/>
      <c r="N821" s="4"/>
      <c r="O821" s="4"/>
      <c r="P821" s="4"/>
      <c r="Q821" s="4"/>
      <c r="R821" s="4"/>
      <c r="S821" s="4"/>
      <c r="T821" s="4"/>
      <c r="U821" s="4"/>
      <c r="V821" s="4"/>
      <c r="W821" s="4"/>
      <c r="X821" s="4"/>
      <c r="Y821" s="4"/>
      <c r="Z821" s="4"/>
    </row>
    <row r="822" spans="1:26" ht="12.75" customHeight="1" x14ac:dyDescent="0.2">
      <c r="A822" s="4"/>
      <c r="B822" s="190"/>
      <c r="C822" s="4"/>
      <c r="D822" s="4"/>
      <c r="E822" s="4"/>
      <c r="F822" s="4"/>
      <c r="G822" s="4"/>
      <c r="H822" s="3"/>
      <c r="I822" s="4"/>
      <c r="J822" s="4"/>
      <c r="K822" s="4"/>
      <c r="L822" s="4"/>
      <c r="M822" s="4"/>
      <c r="N822" s="4"/>
      <c r="O822" s="4"/>
      <c r="P822" s="4"/>
      <c r="Q822" s="4"/>
      <c r="R822" s="4"/>
      <c r="S822" s="4"/>
      <c r="T822" s="4"/>
      <c r="U822" s="4"/>
      <c r="V822" s="4"/>
      <c r="W822" s="4"/>
      <c r="X822" s="4"/>
      <c r="Y822" s="4"/>
      <c r="Z822" s="4"/>
    </row>
    <row r="823" spans="1:26" ht="12.75" customHeight="1" x14ac:dyDescent="0.2">
      <c r="A823" s="4"/>
      <c r="B823" s="190"/>
      <c r="C823" s="4"/>
      <c r="D823" s="4"/>
      <c r="E823" s="4"/>
      <c r="F823" s="4"/>
      <c r="G823" s="4"/>
      <c r="H823" s="3"/>
      <c r="I823" s="4"/>
      <c r="J823" s="4"/>
      <c r="K823" s="4"/>
      <c r="L823" s="4"/>
      <c r="M823" s="4"/>
      <c r="N823" s="4"/>
      <c r="O823" s="4"/>
      <c r="P823" s="4"/>
      <c r="Q823" s="4"/>
      <c r="R823" s="4"/>
      <c r="S823" s="4"/>
      <c r="T823" s="4"/>
      <c r="U823" s="4"/>
      <c r="V823" s="4"/>
      <c r="W823" s="4"/>
      <c r="X823" s="4"/>
      <c r="Y823" s="4"/>
      <c r="Z823" s="4"/>
    </row>
    <row r="824" spans="1:26" ht="12.75" customHeight="1" x14ac:dyDescent="0.2">
      <c r="A824" s="4"/>
      <c r="B824" s="190"/>
      <c r="C824" s="4"/>
      <c r="D824" s="4"/>
      <c r="E824" s="4"/>
      <c r="F824" s="4"/>
      <c r="G824" s="4"/>
      <c r="H824" s="3"/>
      <c r="I824" s="4"/>
      <c r="J824" s="4"/>
      <c r="K824" s="4"/>
      <c r="L824" s="4"/>
      <c r="M824" s="4"/>
      <c r="N824" s="4"/>
      <c r="O824" s="4"/>
      <c r="P824" s="4"/>
      <c r="Q824" s="4"/>
      <c r="R824" s="4"/>
      <c r="S824" s="4"/>
      <c r="T824" s="4"/>
      <c r="U824" s="4"/>
      <c r="V824" s="4"/>
      <c r="W824" s="4"/>
      <c r="X824" s="4"/>
      <c r="Y824" s="4"/>
      <c r="Z824" s="4"/>
    </row>
    <row r="825" spans="1:26" ht="12.75" customHeight="1" x14ac:dyDescent="0.2">
      <c r="A825" s="4"/>
      <c r="B825" s="190"/>
      <c r="C825" s="4"/>
      <c r="D825" s="4"/>
      <c r="E825" s="4"/>
      <c r="F825" s="4"/>
      <c r="G825" s="4"/>
      <c r="H825" s="3"/>
      <c r="I825" s="4"/>
      <c r="J825" s="4"/>
      <c r="K825" s="4"/>
      <c r="L825" s="4"/>
      <c r="M825" s="4"/>
      <c r="N825" s="4"/>
      <c r="O825" s="4"/>
      <c r="P825" s="4"/>
      <c r="Q825" s="4"/>
      <c r="R825" s="4"/>
      <c r="S825" s="4"/>
      <c r="T825" s="4"/>
      <c r="U825" s="4"/>
      <c r="V825" s="4"/>
      <c r="W825" s="4"/>
      <c r="X825" s="4"/>
      <c r="Y825" s="4"/>
      <c r="Z825" s="4"/>
    </row>
    <row r="826" spans="1:26" ht="12.75" customHeight="1" x14ac:dyDescent="0.2">
      <c r="A826" s="4"/>
      <c r="B826" s="190"/>
      <c r="C826" s="4"/>
      <c r="D826" s="4"/>
      <c r="E826" s="4"/>
      <c r="F826" s="4"/>
      <c r="G826" s="4"/>
      <c r="H826" s="3"/>
      <c r="I826" s="4"/>
      <c r="J826" s="4"/>
      <c r="K826" s="4"/>
      <c r="L826" s="4"/>
      <c r="M826" s="4"/>
      <c r="N826" s="4"/>
      <c r="O826" s="4"/>
      <c r="P826" s="4"/>
      <c r="Q826" s="4"/>
      <c r="R826" s="4"/>
      <c r="S826" s="4"/>
      <c r="T826" s="4"/>
      <c r="U826" s="4"/>
      <c r="V826" s="4"/>
      <c r="W826" s="4"/>
      <c r="X826" s="4"/>
      <c r="Y826" s="4"/>
      <c r="Z826" s="4"/>
    </row>
    <row r="827" spans="1:26" ht="12.75" customHeight="1" x14ac:dyDescent="0.2">
      <c r="A827" s="4"/>
      <c r="B827" s="190"/>
      <c r="C827" s="4"/>
      <c r="D827" s="4"/>
      <c r="E827" s="4"/>
      <c r="F827" s="4"/>
      <c r="G827" s="4"/>
      <c r="H827" s="3"/>
      <c r="I827" s="4"/>
      <c r="J827" s="4"/>
      <c r="K827" s="4"/>
      <c r="L827" s="4"/>
      <c r="M827" s="4"/>
      <c r="N827" s="4"/>
      <c r="O827" s="4"/>
      <c r="P827" s="4"/>
      <c r="Q827" s="4"/>
      <c r="R827" s="4"/>
      <c r="S827" s="4"/>
      <c r="T827" s="4"/>
      <c r="U827" s="4"/>
      <c r="V827" s="4"/>
      <c r="W827" s="4"/>
      <c r="X827" s="4"/>
      <c r="Y827" s="4"/>
      <c r="Z827" s="4"/>
    </row>
    <row r="828" spans="1:26" ht="12.75" customHeight="1" x14ac:dyDescent="0.2">
      <c r="A828" s="4"/>
      <c r="B828" s="190"/>
      <c r="C828" s="4"/>
      <c r="D828" s="4"/>
      <c r="E828" s="4"/>
      <c r="F828" s="4"/>
      <c r="G828" s="4"/>
      <c r="H828" s="3"/>
      <c r="I828" s="4"/>
      <c r="J828" s="4"/>
      <c r="K828" s="4"/>
      <c r="L828" s="4"/>
      <c r="M828" s="4"/>
      <c r="N828" s="4"/>
      <c r="O828" s="4"/>
      <c r="P828" s="4"/>
      <c r="Q828" s="4"/>
      <c r="R828" s="4"/>
      <c r="S828" s="4"/>
      <c r="T828" s="4"/>
      <c r="U828" s="4"/>
      <c r="V828" s="4"/>
      <c r="W828" s="4"/>
      <c r="X828" s="4"/>
      <c r="Y828" s="4"/>
      <c r="Z828" s="4"/>
    </row>
    <row r="829" spans="1:26" ht="12.75" customHeight="1" x14ac:dyDescent="0.2">
      <c r="A829" s="4"/>
      <c r="B829" s="190"/>
      <c r="C829" s="4"/>
      <c r="D829" s="4"/>
      <c r="E829" s="4"/>
      <c r="F829" s="4"/>
      <c r="G829" s="4"/>
      <c r="H829" s="3"/>
      <c r="I829" s="4"/>
      <c r="J829" s="4"/>
      <c r="K829" s="4"/>
      <c r="L829" s="4"/>
      <c r="M829" s="4"/>
      <c r="N829" s="4"/>
      <c r="O829" s="4"/>
      <c r="P829" s="4"/>
      <c r="Q829" s="4"/>
      <c r="R829" s="4"/>
      <c r="S829" s="4"/>
      <c r="T829" s="4"/>
      <c r="U829" s="4"/>
      <c r="V829" s="4"/>
      <c r="W829" s="4"/>
      <c r="X829" s="4"/>
      <c r="Y829" s="4"/>
      <c r="Z829" s="4"/>
    </row>
    <row r="830" spans="1:26" ht="12.75" customHeight="1" x14ac:dyDescent="0.2">
      <c r="A830" s="4"/>
      <c r="B830" s="190"/>
      <c r="C830" s="4"/>
      <c r="D830" s="4"/>
      <c r="E830" s="4"/>
      <c r="F830" s="4"/>
      <c r="G830" s="4"/>
      <c r="H830" s="3"/>
      <c r="I830" s="4"/>
      <c r="J830" s="4"/>
      <c r="K830" s="4"/>
      <c r="L830" s="4"/>
      <c r="M830" s="4"/>
      <c r="N830" s="4"/>
      <c r="O830" s="4"/>
      <c r="P830" s="4"/>
      <c r="Q830" s="4"/>
      <c r="R830" s="4"/>
      <c r="S830" s="4"/>
      <c r="T830" s="4"/>
      <c r="U830" s="4"/>
      <c r="V830" s="4"/>
      <c r="W830" s="4"/>
      <c r="X830" s="4"/>
      <c r="Y830" s="4"/>
      <c r="Z830" s="4"/>
    </row>
    <row r="831" spans="1:26" ht="12.75" customHeight="1" x14ac:dyDescent="0.2">
      <c r="A831" s="4"/>
      <c r="B831" s="190"/>
      <c r="C831" s="4"/>
      <c r="D831" s="4"/>
      <c r="E831" s="4"/>
      <c r="F831" s="4"/>
      <c r="G831" s="4"/>
      <c r="H831" s="3"/>
      <c r="I831" s="4"/>
      <c r="J831" s="4"/>
      <c r="K831" s="4"/>
      <c r="L831" s="4"/>
      <c r="M831" s="4"/>
      <c r="N831" s="4"/>
      <c r="O831" s="4"/>
      <c r="P831" s="4"/>
      <c r="Q831" s="4"/>
      <c r="R831" s="4"/>
      <c r="S831" s="4"/>
      <c r="T831" s="4"/>
      <c r="U831" s="4"/>
      <c r="V831" s="4"/>
      <c r="W831" s="4"/>
      <c r="X831" s="4"/>
      <c r="Y831" s="4"/>
      <c r="Z831" s="4"/>
    </row>
    <row r="832" spans="1:26" ht="12.75" customHeight="1" x14ac:dyDescent="0.2">
      <c r="A832" s="4"/>
      <c r="B832" s="190"/>
      <c r="C832" s="4"/>
      <c r="D832" s="4"/>
      <c r="E832" s="4"/>
      <c r="F832" s="4"/>
      <c r="G832" s="4"/>
      <c r="H832" s="3"/>
      <c r="I832" s="4"/>
      <c r="J832" s="4"/>
      <c r="K832" s="4"/>
      <c r="L832" s="4"/>
      <c r="M832" s="4"/>
      <c r="N832" s="4"/>
      <c r="O832" s="4"/>
      <c r="P832" s="4"/>
      <c r="Q832" s="4"/>
      <c r="R832" s="4"/>
      <c r="S832" s="4"/>
      <c r="T832" s="4"/>
      <c r="U832" s="4"/>
      <c r="V832" s="4"/>
      <c r="W832" s="4"/>
      <c r="X832" s="4"/>
      <c r="Y832" s="4"/>
      <c r="Z832" s="4"/>
    </row>
    <row r="833" spans="1:26" ht="12.75" customHeight="1" x14ac:dyDescent="0.2">
      <c r="A833" s="4"/>
      <c r="B833" s="190"/>
      <c r="C833" s="4"/>
      <c r="D833" s="4"/>
      <c r="E833" s="4"/>
      <c r="F833" s="4"/>
      <c r="G833" s="4"/>
      <c r="H833" s="3"/>
      <c r="I833" s="4"/>
      <c r="J833" s="4"/>
      <c r="K833" s="4"/>
      <c r="L833" s="4"/>
      <c r="M833" s="4"/>
      <c r="N833" s="4"/>
      <c r="O833" s="4"/>
      <c r="P833" s="4"/>
      <c r="Q833" s="4"/>
      <c r="R833" s="4"/>
      <c r="S833" s="4"/>
      <c r="T833" s="4"/>
      <c r="U833" s="4"/>
      <c r="V833" s="4"/>
      <c r="W833" s="4"/>
      <c r="X833" s="4"/>
      <c r="Y833" s="4"/>
      <c r="Z833" s="4"/>
    </row>
    <row r="834" spans="1:26" ht="12.75" customHeight="1" x14ac:dyDescent="0.2">
      <c r="A834" s="4"/>
      <c r="B834" s="190"/>
      <c r="C834" s="4"/>
      <c r="D834" s="4"/>
      <c r="E834" s="4"/>
      <c r="F834" s="4"/>
      <c r="G834" s="4"/>
      <c r="H834" s="3"/>
      <c r="I834" s="4"/>
      <c r="J834" s="4"/>
      <c r="K834" s="4"/>
      <c r="L834" s="4"/>
      <c r="M834" s="4"/>
      <c r="N834" s="4"/>
      <c r="O834" s="4"/>
      <c r="P834" s="4"/>
      <c r="Q834" s="4"/>
      <c r="R834" s="4"/>
      <c r="S834" s="4"/>
      <c r="T834" s="4"/>
      <c r="U834" s="4"/>
      <c r="V834" s="4"/>
      <c r="W834" s="4"/>
      <c r="X834" s="4"/>
      <c r="Y834" s="4"/>
      <c r="Z834" s="4"/>
    </row>
    <row r="835" spans="1:26" ht="12.75" customHeight="1" x14ac:dyDescent="0.2">
      <c r="A835" s="4"/>
      <c r="B835" s="190"/>
      <c r="C835" s="4"/>
      <c r="D835" s="4"/>
      <c r="E835" s="4"/>
      <c r="F835" s="4"/>
      <c r="G835" s="4"/>
      <c r="H835" s="3"/>
      <c r="I835" s="4"/>
      <c r="J835" s="4"/>
      <c r="K835" s="4"/>
      <c r="L835" s="4"/>
      <c r="M835" s="4"/>
      <c r="N835" s="4"/>
      <c r="O835" s="4"/>
      <c r="P835" s="4"/>
      <c r="Q835" s="4"/>
      <c r="R835" s="4"/>
      <c r="S835" s="4"/>
      <c r="T835" s="4"/>
      <c r="U835" s="4"/>
      <c r="V835" s="4"/>
      <c r="W835" s="4"/>
      <c r="X835" s="4"/>
      <c r="Y835" s="4"/>
      <c r="Z835" s="4"/>
    </row>
    <row r="836" spans="1:26" ht="12.75" customHeight="1" x14ac:dyDescent="0.2">
      <c r="A836" s="4"/>
      <c r="B836" s="190"/>
      <c r="C836" s="4"/>
      <c r="D836" s="4"/>
      <c r="E836" s="4"/>
      <c r="F836" s="4"/>
      <c r="G836" s="4"/>
      <c r="H836" s="3"/>
      <c r="I836" s="4"/>
      <c r="J836" s="4"/>
      <c r="K836" s="4"/>
      <c r="L836" s="4"/>
      <c r="M836" s="4"/>
      <c r="N836" s="4"/>
      <c r="O836" s="4"/>
      <c r="P836" s="4"/>
      <c r="Q836" s="4"/>
      <c r="R836" s="4"/>
      <c r="S836" s="4"/>
      <c r="T836" s="4"/>
      <c r="U836" s="4"/>
      <c r="V836" s="4"/>
      <c r="W836" s="4"/>
      <c r="X836" s="4"/>
      <c r="Y836" s="4"/>
      <c r="Z836" s="4"/>
    </row>
    <row r="837" spans="1:26" ht="12.75" customHeight="1" x14ac:dyDescent="0.2">
      <c r="A837" s="4"/>
      <c r="B837" s="190"/>
      <c r="C837" s="4"/>
      <c r="D837" s="4"/>
      <c r="E837" s="4"/>
      <c r="F837" s="4"/>
      <c r="G837" s="4"/>
      <c r="H837" s="3"/>
      <c r="I837" s="4"/>
      <c r="J837" s="4"/>
      <c r="K837" s="4"/>
      <c r="L837" s="4"/>
      <c r="M837" s="4"/>
      <c r="N837" s="4"/>
      <c r="O837" s="4"/>
      <c r="P837" s="4"/>
      <c r="Q837" s="4"/>
      <c r="R837" s="4"/>
      <c r="S837" s="4"/>
      <c r="T837" s="4"/>
      <c r="U837" s="4"/>
      <c r="V837" s="4"/>
      <c r="W837" s="4"/>
      <c r="X837" s="4"/>
      <c r="Y837" s="4"/>
      <c r="Z837" s="4"/>
    </row>
    <row r="838" spans="1:26" ht="12.75" customHeight="1" x14ac:dyDescent="0.2">
      <c r="A838" s="4"/>
      <c r="B838" s="190"/>
      <c r="C838" s="4"/>
      <c r="D838" s="4"/>
      <c r="E838" s="4"/>
      <c r="F838" s="4"/>
      <c r="G838" s="4"/>
      <c r="H838" s="3"/>
      <c r="I838" s="4"/>
      <c r="J838" s="4"/>
      <c r="K838" s="4"/>
      <c r="L838" s="4"/>
      <c r="M838" s="4"/>
      <c r="N838" s="4"/>
      <c r="O838" s="4"/>
      <c r="P838" s="4"/>
      <c r="Q838" s="4"/>
      <c r="R838" s="4"/>
      <c r="S838" s="4"/>
      <c r="T838" s="4"/>
      <c r="U838" s="4"/>
      <c r="V838" s="4"/>
      <c r="W838" s="4"/>
      <c r="X838" s="4"/>
      <c r="Y838" s="4"/>
      <c r="Z838" s="4"/>
    </row>
    <row r="839" spans="1:26" ht="12.75" customHeight="1" x14ac:dyDescent="0.2">
      <c r="A839" s="4"/>
      <c r="B839" s="190"/>
      <c r="C839" s="4"/>
      <c r="D839" s="4"/>
      <c r="E839" s="4"/>
      <c r="F839" s="4"/>
      <c r="G839" s="4"/>
      <c r="H839" s="3"/>
      <c r="I839" s="4"/>
      <c r="J839" s="4"/>
      <c r="K839" s="4"/>
      <c r="L839" s="4"/>
      <c r="M839" s="4"/>
      <c r="N839" s="4"/>
      <c r="O839" s="4"/>
      <c r="P839" s="4"/>
      <c r="Q839" s="4"/>
      <c r="R839" s="4"/>
      <c r="S839" s="4"/>
      <c r="T839" s="4"/>
      <c r="U839" s="4"/>
      <c r="V839" s="4"/>
      <c r="W839" s="4"/>
      <c r="X839" s="4"/>
      <c r="Y839" s="4"/>
      <c r="Z839" s="4"/>
    </row>
    <row r="840" spans="1:26" ht="12.75" customHeight="1" x14ac:dyDescent="0.2">
      <c r="A840" s="4"/>
      <c r="B840" s="190"/>
      <c r="C840" s="4"/>
      <c r="D840" s="4"/>
      <c r="E840" s="4"/>
      <c r="F840" s="4"/>
      <c r="G840" s="4"/>
      <c r="H840" s="3"/>
      <c r="I840" s="4"/>
      <c r="J840" s="4"/>
      <c r="K840" s="4"/>
      <c r="L840" s="4"/>
      <c r="M840" s="4"/>
      <c r="N840" s="4"/>
      <c r="O840" s="4"/>
      <c r="P840" s="4"/>
      <c r="Q840" s="4"/>
      <c r="R840" s="4"/>
      <c r="S840" s="4"/>
      <c r="T840" s="4"/>
      <c r="U840" s="4"/>
      <c r="V840" s="4"/>
      <c r="W840" s="4"/>
      <c r="X840" s="4"/>
      <c r="Y840" s="4"/>
      <c r="Z840" s="4"/>
    </row>
    <row r="841" spans="1:26" ht="12.75" customHeight="1" x14ac:dyDescent="0.2">
      <c r="A841" s="4"/>
      <c r="B841" s="190"/>
      <c r="C841" s="4"/>
      <c r="D841" s="4"/>
      <c r="E841" s="4"/>
      <c r="F841" s="4"/>
      <c r="G841" s="4"/>
      <c r="H841" s="3"/>
      <c r="I841" s="4"/>
      <c r="J841" s="4"/>
      <c r="K841" s="4"/>
      <c r="L841" s="4"/>
      <c r="M841" s="4"/>
      <c r="N841" s="4"/>
      <c r="O841" s="4"/>
      <c r="P841" s="4"/>
      <c r="Q841" s="4"/>
      <c r="R841" s="4"/>
      <c r="S841" s="4"/>
      <c r="T841" s="4"/>
      <c r="U841" s="4"/>
      <c r="V841" s="4"/>
      <c r="W841" s="4"/>
      <c r="X841" s="4"/>
      <c r="Y841" s="4"/>
      <c r="Z841" s="4"/>
    </row>
    <row r="842" spans="1:26" ht="12.75" customHeight="1" x14ac:dyDescent="0.2">
      <c r="A842" s="4"/>
      <c r="B842" s="190"/>
      <c r="C842" s="4"/>
      <c r="D842" s="4"/>
      <c r="E842" s="4"/>
      <c r="F842" s="4"/>
      <c r="G842" s="4"/>
      <c r="H842" s="3"/>
      <c r="I842" s="4"/>
      <c r="J842" s="4"/>
      <c r="K842" s="4"/>
      <c r="L842" s="4"/>
      <c r="M842" s="4"/>
      <c r="N842" s="4"/>
      <c r="O842" s="4"/>
      <c r="P842" s="4"/>
      <c r="Q842" s="4"/>
      <c r="R842" s="4"/>
      <c r="S842" s="4"/>
      <c r="T842" s="4"/>
      <c r="U842" s="4"/>
      <c r="V842" s="4"/>
      <c r="W842" s="4"/>
      <c r="X842" s="4"/>
      <c r="Y842" s="4"/>
      <c r="Z842" s="4"/>
    </row>
    <row r="843" spans="1:26" ht="12.75" customHeight="1" x14ac:dyDescent="0.2">
      <c r="A843" s="4"/>
      <c r="B843" s="190"/>
      <c r="C843" s="4"/>
      <c r="D843" s="4"/>
      <c r="E843" s="4"/>
      <c r="F843" s="4"/>
      <c r="G843" s="4"/>
      <c r="H843" s="3"/>
      <c r="I843" s="4"/>
      <c r="J843" s="4"/>
      <c r="K843" s="4"/>
      <c r="L843" s="4"/>
      <c r="M843" s="4"/>
      <c r="N843" s="4"/>
      <c r="O843" s="4"/>
      <c r="P843" s="4"/>
      <c r="Q843" s="4"/>
      <c r="R843" s="4"/>
      <c r="S843" s="4"/>
      <c r="T843" s="4"/>
      <c r="U843" s="4"/>
      <c r="V843" s="4"/>
      <c r="W843" s="4"/>
      <c r="X843" s="4"/>
      <c r="Y843" s="4"/>
      <c r="Z843" s="4"/>
    </row>
    <row r="844" spans="1:26" ht="12.75" customHeight="1" x14ac:dyDescent="0.2">
      <c r="A844" s="4"/>
      <c r="B844" s="190"/>
      <c r="C844" s="4"/>
      <c r="D844" s="4"/>
      <c r="E844" s="4"/>
      <c r="F844" s="4"/>
      <c r="G844" s="4"/>
      <c r="H844" s="3"/>
      <c r="I844" s="4"/>
      <c r="J844" s="4"/>
      <c r="K844" s="4"/>
      <c r="L844" s="4"/>
      <c r="M844" s="4"/>
      <c r="N844" s="4"/>
      <c r="O844" s="4"/>
      <c r="P844" s="4"/>
      <c r="Q844" s="4"/>
      <c r="R844" s="4"/>
      <c r="S844" s="4"/>
      <c r="T844" s="4"/>
      <c r="U844" s="4"/>
      <c r="V844" s="4"/>
      <c r="W844" s="4"/>
      <c r="X844" s="4"/>
      <c r="Y844" s="4"/>
      <c r="Z844" s="4"/>
    </row>
    <row r="845" spans="1:26" ht="12.75" customHeight="1" x14ac:dyDescent="0.2">
      <c r="A845" s="4"/>
      <c r="B845" s="190"/>
      <c r="C845" s="4"/>
      <c r="D845" s="4"/>
      <c r="E845" s="4"/>
      <c r="F845" s="4"/>
      <c r="G845" s="4"/>
      <c r="H845" s="3"/>
      <c r="I845" s="4"/>
      <c r="J845" s="4"/>
      <c r="K845" s="4"/>
      <c r="L845" s="4"/>
      <c r="M845" s="4"/>
      <c r="N845" s="4"/>
      <c r="O845" s="4"/>
      <c r="P845" s="4"/>
      <c r="Q845" s="4"/>
      <c r="R845" s="4"/>
      <c r="S845" s="4"/>
      <c r="T845" s="4"/>
      <c r="U845" s="4"/>
      <c r="V845" s="4"/>
      <c r="W845" s="4"/>
      <c r="X845" s="4"/>
      <c r="Y845" s="4"/>
      <c r="Z845" s="4"/>
    </row>
    <row r="846" spans="1:26" ht="12.75" customHeight="1" x14ac:dyDescent="0.2">
      <c r="A846" s="4"/>
      <c r="B846" s="190"/>
      <c r="C846" s="4"/>
      <c r="D846" s="4"/>
      <c r="E846" s="4"/>
      <c r="F846" s="4"/>
      <c r="G846" s="4"/>
      <c r="H846" s="3"/>
      <c r="I846" s="4"/>
      <c r="J846" s="4"/>
      <c r="K846" s="4"/>
      <c r="L846" s="4"/>
      <c r="M846" s="4"/>
      <c r="N846" s="4"/>
      <c r="O846" s="4"/>
      <c r="P846" s="4"/>
      <c r="Q846" s="4"/>
      <c r="R846" s="4"/>
      <c r="S846" s="4"/>
      <c r="T846" s="4"/>
      <c r="U846" s="4"/>
      <c r="V846" s="4"/>
      <c r="W846" s="4"/>
      <c r="X846" s="4"/>
      <c r="Y846" s="4"/>
      <c r="Z846" s="4"/>
    </row>
    <row r="847" spans="1:26" ht="12.75" customHeight="1" x14ac:dyDescent="0.2">
      <c r="A847" s="4"/>
      <c r="B847" s="190"/>
      <c r="C847" s="4"/>
      <c r="D847" s="4"/>
      <c r="E847" s="4"/>
      <c r="F847" s="4"/>
      <c r="G847" s="4"/>
      <c r="H847" s="3"/>
      <c r="I847" s="4"/>
      <c r="J847" s="4"/>
      <c r="K847" s="4"/>
      <c r="L847" s="4"/>
      <c r="M847" s="4"/>
      <c r="N847" s="4"/>
      <c r="O847" s="4"/>
      <c r="P847" s="4"/>
      <c r="Q847" s="4"/>
      <c r="R847" s="4"/>
      <c r="S847" s="4"/>
      <c r="T847" s="4"/>
      <c r="U847" s="4"/>
      <c r="V847" s="4"/>
      <c r="W847" s="4"/>
      <c r="X847" s="4"/>
      <c r="Y847" s="4"/>
      <c r="Z847" s="4"/>
    </row>
    <row r="848" spans="1:26" ht="12.75" customHeight="1" x14ac:dyDescent="0.2">
      <c r="A848" s="4"/>
      <c r="B848" s="190"/>
      <c r="C848" s="4"/>
      <c r="D848" s="4"/>
      <c r="E848" s="4"/>
      <c r="F848" s="4"/>
      <c r="G848" s="4"/>
      <c r="H848" s="3"/>
      <c r="I848" s="4"/>
      <c r="J848" s="4"/>
      <c r="K848" s="4"/>
      <c r="L848" s="4"/>
      <c r="M848" s="4"/>
      <c r="N848" s="4"/>
      <c r="O848" s="4"/>
      <c r="P848" s="4"/>
      <c r="Q848" s="4"/>
      <c r="R848" s="4"/>
      <c r="S848" s="4"/>
      <c r="T848" s="4"/>
      <c r="U848" s="4"/>
      <c r="V848" s="4"/>
      <c r="W848" s="4"/>
      <c r="X848" s="4"/>
      <c r="Y848" s="4"/>
      <c r="Z848" s="4"/>
    </row>
    <row r="849" spans="1:26" ht="12.75" customHeight="1" x14ac:dyDescent="0.2">
      <c r="A849" s="4"/>
      <c r="B849" s="190"/>
      <c r="C849" s="4"/>
      <c r="D849" s="4"/>
      <c r="E849" s="4"/>
      <c r="F849" s="4"/>
      <c r="G849" s="4"/>
      <c r="H849" s="3"/>
      <c r="I849" s="4"/>
      <c r="J849" s="4"/>
      <c r="K849" s="4"/>
      <c r="L849" s="4"/>
      <c r="M849" s="4"/>
      <c r="N849" s="4"/>
      <c r="O849" s="4"/>
      <c r="P849" s="4"/>
      <c r="Q849" s="4"/>
      <c r="R849" s="4"/>
      <c r="S849" s="4"/>
      <c r="T849" s="4"/>
      <c r="U849" s="4"/>
      <c r="V849" s="4"/>
      <c r="W849" s="4"/>
      <c r="X849" s="4"/>
      <c r="Y849" s="4"/>
      <c r="Z849" s="4"/>
    </row>
    <row r="850" spans="1:26" ht="12.75" customHeight="1" x14ac:dyDescent="0.2">
      <c r="A850" s="4"/>
      <c r="B850" s="190"/>
      <c r="C850" s="4"/>
      <c r="D850" s="4"/>
      <c r="E850" s="4"/>
      <c r="F850" s="4"/>
      <c r="G850" s="4"/>
      <c r="H850" s="3"/>
      <c r="I850" s="4"/>
      <c r="J850" s="4"/>
      <c r="K850" s="4"/>
      <c r="L850" s="4"/>
      <c r="M850" s="4"/>
      <c r="N850" s="4"/>
      <c r="O850" s="4"/>
      <c r="P850" s="4"/>
      <c r="Q850" s="4"/>
      <c r="R850" s="4"/>
      <c r="S850" s="4"/>
      <c r="T850" s="4"/>
      <c r="U850" s="4"/>
      <c r="V850" s="4"/>
      <c r="W850" s="4"/>
      <c r="X850" s="4"/>
      <c r="Y850" s="4"/>
      <c r="Z850" s="4"/>
    </row>
    <row r="851" spans="1:26" ht="12.75" customHeight="1" x14ac:dyDescent="0.2">
      <c r="A851" s="4"/>
      <c r="B851" s="190"/>
      <c r="C851" s="4"/>
      <c r="D851" s="4"/>
      <c r="E851" s="4"/>
      <c r="F851" s="4"/>
      <c r="G851" s="4"/>
      <c r="H851" s="3"/>
      <c r="I851" s="4"/>
      <c r="J851" s="4"/>
      <c r="K851" s="4"/>
      <c r="L851" s="4"/>
      <c r="M851" s="4"/>
      <c r="N851" s="4"/>
      <c r="O851" s="4"/>
      <c r="P851" s="4"/>
      <c r="Q851" s="4"/>
      <c r="R851" s="4"/>
      <c r="S851" s="4"/>
      <c r="T851" s="4"/>
      <c r="U851" s="4"/>
      <c r="V851" s="4"/>
      <c r="W851" s="4"/>
      <c r="X851" s="4"/>
      <c r="Y851" s="4"/>
      <c r="Z851" s="4"/>
    </row>
    <row r="852" spans="1:26" ht="12.75" customHeight="1" x14ac:dyDescent="0.2">
      <c r="A852" s="4"/>
      <c r="B852" s="190"/>
      <c r="C852" s="4"/>
      <c r="D852" s="4"/>
      <c r="E852" s="4"/>
      <c r="F852" s="4"/>
      <c r="G852" s="4"/>
      <c r="H852" s="3"/>
      <c r="I852" s="4"/>
      <c r="J852" s="4"/>
      <c r="K852" s="4"/>
      <c r="L852" s="4"/>
      <c r="M852" s="4"/>
      <c r="N852" s="4"/>
      <c r="O852" s="4"/>
      <c r="P852" s="4"/>
      <c r="Q852" s="4"/>
      <c r="R852" s="4"/>
      <c r="S852" s="4"/>
      <c r="T852" s="4"/>
      <c r="U852" s="4"/>
      <c r="V852" s="4"/>
      <c r="W852" s="4"/>
      <c r="X852" s="4"/>
      <c r="Y852" s="4"/>
      <c r="Z852" s="4"/>
    </row>
    <row r="853" spans="1:26" ht="12.75" customHeight="1" x14ac:dyDescent="0.2">
      <c r="A853" s="4"/>
      <c r="B853" s="190"/>
      <c r="C853" s="4"/>
      <c r="D853" s="4"/>
      <c r="E853" s="4"/>
      <c r="F853" s="4"/>
      <c r="G853" s="4"/>
      <c r="H853" s="3"/>
      <c r="I853" s="4"/>
      <c r="J853" s="4"/>
      <c r="K853" s="4"/>
      <c r="L853" s="4"/>
      <c r="M853" s="4"/>
      <c r="N853" s="4"/>
      <c r="O853" s="4"/>
      <c r="P853" s="4"/>
      <c r="Q853" s="4"/>
      <c r="R853" s="4"/>
      <c r="S853" s="4"/>
      <c r="T853" s="4"/>
      <c r="U853" s="4"/>
      <c r="V853" s="4"/>
      <c r="W853" s="4"/>
      <c r="X853" s="4"/>
      <c r="Y853" s="4"/>
      <c r="Z853" s="4"/>
    </row>
    <row r="854" spans="1:26" ht="12.75" customHeight="1" x14ac:dyDescent="0.2">
      <c r="A854" s="4"/>
      <c r="B854" s="190"/>
      <c r="C854" s="4"/>
      <c r="D854" s="4"/>
      <c r="E854" s="4"/>
      <c r="F854" s="4"/>
      <c r="G854" s="4"/>
      <c r="H854" s="3"/>
      <c r="I854" s="4"/>
      <c r="J854" s="4"/>
      <c r="K854" s="4"/>
      <c r="L854" s="4"/>
      <c r="M854" s="4"/>
      <c r="N854" s="4"/>
      <c r="O854" s="4"/>
      <c r="P854" s="4"/>
      <c r="Q854" s="4"/>
      <c r="R854" s="4"/>
      <c r="S854" s="4"/>
      <c r="T854" s="4"/>
      <c r="U854" s="4"/>
      <c r="V854" s="4"/>
      <c r="W854" s="4"/>
      <c r="X854" s="4"/>
      <c r="Y854" s="4"/>
      <c r="Z854" s="4"/>
    </row>
    <row r="855" spans="1:26" ht="12.75" customHeight="1" x14ac:dyDescent="0.2">
      <c r="A855" s="4"/>
      <c r="B855" s="190"/>
      <c r="C855" s="4"/>
      <c r="D855" s="4"/>
      <c r="E855" s="4"/>
      <c r="F855" s="4"/>
      <c r="G855" s="4"/>
      <c r="H855" s="3"/>
      <c r="I855" s="4"/>
      <c r="J855" s="4"/>
      <c r="K855" s="4"/>
      <c r="L855" s="4"/>
      <c r="M855" s="4"/>
      <c r="N855" s="4"/>
      <c r="O855" s="4"/>
      <c r="P855" s="4"/>
      <c r="Q855" s="4"/>
      <c r="R855" s="4"/>
      <c r="S855" s="4"/>
      <c r="T855" s="4"/>
      <c r="U855" s="4"/>
      <c r="V855" s="4"/>
      <c r="W855" s="4"/>
      <c r="X855" s="4"/>
      <c r="Y855" s="4"/>
      <c r="Z855" s="4"/>
    </row>
    <row r="856" spans="1:26" ht="12.75" customHeight="1" x14ac:dyDescent="0.2">
      <c r="A856" s="4"/>
      <c r="B856" s="190"/>
      <c r="C856" s="4"/>
      <c r="D856" s="4"/>
      <c r="E856" s="4"/>
      <c r="F856" s="4"/>
      <c r="G856" s="4"/>
      <c r="H856" s="3"/>
      <c r="I856" s="4"/>
      <c r="J856" s="4"/>
      <c r="K856" s="4"/>
      <c r="L856" s="4"/>
      <c r="M856" s="4"/>
      <c r="N856" s="4"/>
      <c r="O856" s="4"/>
      <c r="P856" s="4"/>
      <c r="Q856" s="4"/>
      <c r="R856" s="4"/>
      <c r="S856" s="4"/>
      <c r="T856" s="4"/>
      <c r="U856" s="4"/>
      <c r="V856" s="4"/>
      <c r="W856" s="4"/>
      <c r="X856" s="4"/>
      <c r="Y856" s="4"/>
      <c r="Z856" s="4"/>
    </row>
    <row r="857" spans="1:26" ht="12.75" customHeight="1" x14ac:dyDescent="0.2">
      <c r="A857" s="4"/>
      <c r="B857" s="190"/>
      <c r="C857" s="4"/>
      <c r="D857" s="4"/>
      <c r="E857" s="4"/>
      <c r="F857" s="4"/>
      <c r="G857" s="4"/>
      <c r="H857" s="3"/>
      <c r="I857" s="4"/>
      <c r="J857" s="4"/>
      <c r="K857" s="4"/>
      <c r="L857" s="4"/>
      <c r="M857" s="4"/>
      <c r="N857" s="4"/>
      <c r="O857" s="4"/>
      <c r="P857" s="4"/>
      <c r="Q857" s="4"/>
      <c r="R857" s="4"/>
      <c r="S857" s="4"/>
      <c r="T857" s="4"/>
      <c r="U857" s="4"/>
      <c r="V857" s="4"/>
      <c r="W857" s="4"/>
      <c r="X857" s="4"/>
      <c r="Y857" s="4"/>
      <c r="Z857" s="4"/>
    </row>
    <row r="858" spans="1:26" ht="12.75" customHeight="1" x14ac:dyDescent="0.2">
      <c r="A858" s="4"/>
      <c r="B858" s="190"/>
      <c r="C858" s="4"/>
      <c r="D858" s="4"/>
      <c r="E858" s="4"/>
      <c r="F858" s="4"/>
      <c r="G858" s="4"/>
      <c r="H858" s="3"/>
      <c r="I858" s="4"/>
      <c r="J858" s="4"/>
      <c r="K858" s="4"/>
      <c r="L858" s="4"/>
      <c r="M858" s="4"/>
      <c r="N858" s="4"/>
      <c r="O858" s="4"/>
      <c r="P858" s="4"/>
      <c r="Q858" s="4"/>
      <c r="R858" s="4"/>
      <c r="S858" s="4"/>
      <c r="T858" s="4"/>
      <c r="U858" s="4"/>
      <c r="V858" s="4"/>
      <c r="W858" s="4"/>
      <c r="X858" s="4"/>
      <c r="Y858" s="4"/>
      <c r="Z858" s="4"/>
    </row>
    <row r="859" spans="1:26" ht="12.75" customHeight="1" x14ac:dyDescent="0.2">
      <c r="A859" s="4"/>
      <c r="B859" s="190"/>
      <c r="C859" s="4"/>
      <c r="D859" s="4"/>
      <c r="E859" s="4"/>
      <c r="F859" s="4"/>
      <c r="G859" s="4"/>
      <c r="H859" s="3"/>
      <c r="I859" s="4"/>
      <c r="J859" s="4"/>
      <c r="K859" s="4"/>
      <c r="L859" s="4"/>
      <c r="M859" s="4"/>
      <c r="N859" s="4"/>
      <c r="O859" s="4"/>
      <c r="P859" s="4"/>
      <c r="Q859" s="4"/>
      <c r="R859" s="4"/>
      <c r="S859" s="4"/>
      <c r="T859" s="4"/>
      <c r="U859" s="4"/>
      <c r="V859" s="4"/>
      <c r="W859" s="4"/>
      <c r="X859" s="4"/>
      <c r="Y859" s="4"/>
      <c r="Z859" s="4"/>
    </row>
    <row r="860" spans="1:26" ht="12.75" customHeight="1" x14ac:dyDescent="0.2">
      <c r="A860" s="4"/>
      <c r="B860" s="190"/>
      <c r="C860" s="4"/>
      <c r="D860" s="4"/>
      <c r="E860" s="4"/>
      <c r="F860" s="4"/>
      <c r="G860" s="4"/>
      <c r="H860" s="3"/>
      <c r="I860" s="4"/>
      <c r="J860" s="4"/>
      <c r="K860" s="4"/>
      <c r="L860" s="4"/>
      <c r="M860" s="4"/>
      <c r="N860" s="4"/>
      <c r="O860" s="4"/>
      <c r="P860" s="4"/>
      <c r="Q860" s="4"/>
      <c r="R860" s="4"/>
      <c r="S860" s="4"/>
      <c r="T860" s="4"/>
      <c r="U860" s="4"/>
      <c r="V860" s="4"/>
      <c r="W860" s="4"/>
      <c r="X860" s="4"/>
      <c r="Y860" s="4"/>
      <c r="Z860" s="4"/>
    </row>
    <row r="861" spans="1:26" ht="12.75" customHeight="1" x14ac:dyDescent="0.2">
      <c r="A861" s="4"/>
      <c r="B861" s="190"/>
      <c r="C861" s="4"/>
      <c r="D861" s="4"/>
      <c r="E861" s="4"/>
      <c r="F861" s="4"/>
      <c r="G861" s="4"/>
      <c r="H861" s="3"/>
      <c r="I861" s="4"/>
      <c r="J861" s="4"/>
      <c r="K861" s="4"/>
      <c r="L861" s="4"/>
      <c r="M861" s="4"/>
      <c r="N861" s="4"/>
      <c r="O861" s="4"/>
      <c r="P861" s="4"/>
      <c r="Q861" s="4"/>
      <c r="R861" s="4"/>
      <c r="S861" s="4"/>
      <c r="T861" s="4"/>
      <c r="U861" s="4"/>
      <c r="V861" s="4"/>
      <c r="W861" s="4"/>
      <c r="X861" s="4"/>
      <c r="Y861" s="4"/>
      <c r="Z861" s="4"/>
    </row>
    <row r="862" spans="1:26" ht="12.75" customHeight="1" x14ac:dyDescent="0.2">
      <c r="A862" s="4"/>
      <c r="B862" s="190"/>
      <c r="C862" s="4"/>
      <c r="D862" s="4"/>
      <c r="E862" s="4"/>
      <c r="F862" s="4"/>
      <c r="G862" s="4"/>
      <c r="H862" s="3"/>
      <c r="I862" s="4"/>
      <c r="J862" s="4"/>
      <c r="K862" s="4"/>
      <c r="L862" s="4"/>
      <c r="M862" s="4"/>
      <c r="N862" s="4"/>
      <c r="O862" s="4"/>
      <c r="P862" s="4"/>
      <c r="Q862" s="4"/>
      <c r="R862" s="4"/>
      <c r="S862" s="4"/>
      <c r="T862" s="4"/>
      <c r="U862" s="4"/>
      <c r="V862" s="4"/>
      <c r="W862" s="4"/>
      <c r="X862" s="4"/>
      <c r="Y862" s="4"/>
      <c r="Z862" s="4"/>
    </row>
    <row r="863" spans="1:26" ht="12.75" customHeight="1" x14ac:dyDescent="0.2">
      <c r="A863" s="4"/>
      <c r="B863" s="190"/>
      <c r="C863" s="4"/>
      <c r="D863" s="4"/>
      <c r="E863" s="4"/>
      <c r="F863" s="4"/>
      <c r="G863" s="4"/>
      <c r="H863" s="3"/>
      <c r="I863" s="4"/>
      <c r="J863" s="4"/>
      <c r="K863" s="4"/>
      <c r="L863" s="4"/>
      <c r="M863" s="4"/>
      <c r="N863" s="4"/>
      <c r="O863" s="4"/>
      <c r="P863" s="4"/>
      <c r="Q863" s="4"/>
      <c r="R863" s="4"/>
      <c r="S863" s="4"/>
      <c r="T863" s="4"/>
      <c r="U863" s="4"/>
      <c r="V863" s="4"/>
      <c r="W863" s="4"/>
      <c r="X863" s="4"/>
      <c r="Y863" s="4"/>
      <c r="Z863" s="4"/>
    </row>
    <row r="864" spans="1:26" ht="12.75" customHeight="1" x14ac:dyDescent="0.2">
      <c r="A864" s="4"/>
      <c r="B864" s="190"/>
      <c r="C864" s="4"/>
      <c r="D864" s="4"/>
      <c r="E864" s="4"/>
      <c r="F864" s="4"/>
      <c r="G864" s="4"/>
      <c r="H864" s="3"/>
      <c r="I864" s="4"/>
      <c r="J864" s="4"/>
      <c r="K864" s="4"/>
      <c r="L864" s="4"/>
      <c r="M864" s="4"/>
      <c r="N864" s="4"/>
      <c r="O864" s="4"/>
      <c r="P864" s="4"/>
      <c r="Q864" s="4"/>
      <c r="R864" s="4"/>
      <c r="S864" s="4"/>
      <c r="T864" s="4"/>
      <c r="U864" s="4"/>
      <c r="V864" s="4"/>
      <c r="W864" s="4"/>
      <c r="X864" s="4"/>
      <c r="Y864" s="4"/>
      <c r="Z864" s="4"/>
    </row>
    <row r="865" spans="1:26" ht="12.75" customHeight="1" x14ac:dyDescent="0.2">
      <c r="A865" s="4"/>
      <c r="B865" s="190"/>
      <c r="C865" s="4"/>
      <c r="D865" s="4"/>
      <c r="E865" s="4"/>
      <c r="F865" s="4"/>
      <c r="G865" s="4"/>
      <c r="H865" s="3"/>
      <c r="I865" s="4"/>
      <c r="J865" s="4"/>
      <c r="K865" s="4"/>
      <c r="L865" s="4"/>
      <c r="M865" s="4"/>
      <c r="N865" s="4"/>
      <c r="O865" s="4"/>
      <c r="P865" s="4"/>
      <c r="Q865" s="4"/>
      <c r="R865" s="4"/>
      <c r="S865" s="4"/>
      <c r="T865" s="4"/>
      <c r="U865" s="4"/>
      <c r="V865" s="4"/>
      <c r="W865" s="4"/>
      <c r="X865" s="4"/>
      <c r="Y865" s="4"/>
      <c r="Z865" s="4"/>
    </row>
    <row r="866" spans="1:26" ht="12.75" customHeight="1" x14ac:dyDescent="0.2">
      <c r="A866" s="4"/>
      <c r="B866" s="190"/>
      <c r="C866" s="4"/>
      <c r="D866" s="4"/>
      <c r="E866" s="4"/>
      <c r="F866" s="4"/>
      <c r="G866" s="4"/>
      <c r="H866" s="3"/>
      <c r="I866" s="4"/>
      <c r="J866" s="4"/>
      <c r="K866" s="4"/>
      <c r="L866" s="4"/>
      <c r="M866" s="4"/>
      <c r="N866" s="4"/>
      <c r="O866" s="4"/>
      <c r="P866" s="4"/>
      <c r="Q866" s="4"/>
      <c r="R866" s="4"/>
      <c r="S866" s="4"/>
      <c r="T866" s="4"/>
      <c r="U866" s="4"/>
      <c r="V866" s="4"/>
      <c r="W866" s="4"/>
      <c r="X866" s="4"/>
      <c r="Y866" s="4"/>
      <c r="Z866" s="4"/>
    </row>
    <row r="867" spans="1:26" ht="12.75" customHeight="1" x14ac:dyDescent="0.2">
      <c r="A867" s="4"/>
      <c r="B867" s="190"/>
      <c r="C867" s="4"/>
      <c r="D867" s="4"/>
      <c r="E867" s="4"/>
      <c r="F867" s="4"/>
      <c r="G867" s="4"/>
      <c r="H867" s="3"/>
      <c r="I867" s="4"/>
      <c r="J867" s="4"/>
      <c r="K867" s="4"/>
      <c r="L867" s="4"/>
      <c r="M867" s="4"/>
      <c r="N867" s="4"/>
      <c r="O867" s="4"/>
      <c r="P867" s="4"/>
      <c r="Q867" s="4"/>
      <c r="R867" s="4"/>
      <c r="S867" s="4"/>
      <c r="T867" s="4"/>
      <c r="U867" s="4"/>
      <c r="V867" s="4"/>
      <c r="W867" s="4"/>
      <c r="X867" s="4"/>
      <c r="Y867" s="4"/>
      <c r="Z867" s="4"/>
    </row>
    <row r="868" spans="1:26" ht="12.75" customHeight="1" x14ac:dyDescent="0.2">
      <c r="A868" s="4"/>
      <c r="B868" s="190"/>
      <c r="C868" s="4"/>
      <c r="D868" s="4"/>
      <c r="E868" s="4"/>
      <c r="F868" s="4"/>
      <c r="G868" s="4"/>
      <c r="H868" s="3"/>
      <c r="I868" s="4"/>
      <c r="J868" s="4"/>
      <c r="K868" s="4"/>
      <c r="L868" s="4"/>
      <c r="M868" s="4"/>
      <c r="N868" s="4"/>
      <c r="O868" s="4"/>
      <c r="P868" s="4"/>
      <c r="Q868" s="4"/>
      <c r="R868" s="4"/>
      <c r="S868" s="4"/>
      <c r="T868" s="4"/>
      <c r="U868" s="4"/>
      <c r="V868" s="4"/>
      <c r="W868" s="4"/>
      <c r="X868" s="4"/>
      <c r="Y868" s="4"/>
      <c r="Z868" s="4"/>
    </row>
    <row r="869" spans="1:26" ht="12.75" customHeight="1" x14ac:dyDescent="0.2">
      <c r="A869" s="4"/>
      <c r="B869" s="190"/>
      <c r="C869" s="4"/>
      <c r="D869" s="4"/>
      <c r="E869" s="4"/>
      <c r="F869" s="4"/>
      <c r="G869" s="4"/>
      <c r="H869" s="3"/>
      <c r="I869" s="4"/>
      <c r="J869" s="4"/>
      <c r="K869" s="4"/>
      <c r="L869" s="4"/>
      <c r="M869" s="4"/>
      <c r="N869" s="4"/>
      <c r="O869" s="4"/>
      <c r="P869" s="4"/>
      <c r="Q869" s="4"/>
      <c r="R869" s="4"/>
      <c r="S869" s="4"/>
      <c r="T869" s="4"/>
      <c r="U869" s="4"/>
      <c r="V869" s="4"/>
      <c r="W869" s="4"/>
      <c r="X869" s="4"/>
      <c r="Y869" s="4"/>
      <c r="Z869" s="4"/>
    </row>
    <row r="870" spans="1:26" ht="12.75" customHeight="1" x14ac:dyDescent="0.2">
      <c r="A870" s="4"/>
      <c r="B870" s="190"/>
      <c r="C870" s="4"/>
      <c r="D870" s="4"/>
      <c r="E870" s="4"/>
      <c r="F870" s="4"/>
      <c r="G870" s="4"/>
      <c r="H870" s="3"/>
      <c r="I870" s="4"/>
      <c r="J870" s="4"/>
      <c r="K870" s="4"/>
      <c r="L870" s="4"/>
      <c r="M870" s="4"/>
      <c r="N870" s="4"/>
      <c r="O870" s="4"/>
      <c r="P870" s="4"/>
      <c r="Q870" s="4"/>
      <c r="R870" s="4"/>
      <c r="S870" s="4"/>
      <c r="T870" s="4"/>
      <c r="U870" s="4"/>
      <c r="V870" s="4"/>
      <c r="W870" s="4"/>
      <c r="X870" s="4"/>
      <c r="Y870" s="4"/>
      <c r="Z870" s="4"/>
    </row>
    <row r="871" spans="1:26" ht="12.75" customHeight="1" x14ac:dyDescent="0.2">
      <c r="A871" s="4"/>
      <c r="B871" s="190"/>
      <c r="C871" s="4"/>
      <c r="D871" s="4"/>
      <c r="E871" s="4"/>
      <c r="F871" s="4"/>
      <c r="G871" s="4"/>
      <c r="H871" s="3"/>
      <c r="I871" s="4"/>
      <c r="J871" s="4"/>
      <c r="K871" s="4"/>
      <c r="L871" s="4"/>
      <c r="M871" s="4"/>
      <c r="N871" s="4"/>
      <c r="O871" s="4"/>
      <c r="P871" s="4"/>
      <c r="Q871" s="4"/>
      <c r="R871" s="4"/>
      <c r="S871" s="4"/>
      <c r="T871" s="4"/>
      <c r="U871" s="4"/>
      <c r="V871" s="4"/>
      <c r="W871" s="4"/>
      <c r="X871" s="4"/>
      <c r="Y871" s="4"/>
      <c r="Z871" s="4"/>
    </row>
    <row r="872" spans="1:26" ht="12.75" customHeight="1" x14ac:dyDescent="0.2">
      <c r="A872" s="4"/>
      <c r="B872" s="190"/>
      <c r="C872" s="4"/>
      <c r="D872" s="4"/>
      <c r="E872" s="4"/>
      <c r="F872" s="4"/>
      <c r="G872" s="4"/>
      <c r="H872" s="3"/>
      <c r="I872" s="4"/>
      <c r="J872" s="4"/>
      <c r="K872" s="4"/>
      <c r="L872" s="4"/>
      <c r="M872" s="4"/>
      <c r="N872" s="4"/>
      <c r="O872" s="4"/>
      <c r="P872" s="4"/>
      <c r="Q872" s="4"/>
      <c r="R872" s="4"/>
      <c r="S872" s="4"/>
      <c r="T872" s="4"/>
      <c r="U872" s="4"/>
      <c r="V872" s="4"/>
      <c r="W872" s="4"/>
      <c r="X872" s="4"/>
      <c r="Y872" s="4"/>
      <c r="Z872" s="4"/>
    </row>
    <row r="873" spans="1:26" ht="12.75" customHeight="1" x14ac:dyDescent="0.2">
      <c r="A873" s="4"/>
      <c r="B873" s="190"/>
      <c r="C873" s="4"/>
      <c r="D873" s="4"/>
      <c r="E873" s="4"/>
      <c r="F873" s="4"/>
      <c r="G873" s="4"/>
      <c r="H873" s="3"/>
      <c r="I873" s="4"/>
      <c r="J873" s="4"/>
      <c r="K873" s="4"/>
      <c r="L873" s="4"/>
      <c r="M873" s="4"/>
      <c r="N873" s="4"/>
      <c r="O873" s="4"/>
      <c r="P873" s="4"/>
      <c r="Q873" s="4"/>
      <c r="R873" s="4"/>
      <c r="S873" s="4"/>
      <c r="T873" s="4"/>
      <c r="U873" s="4"/>
      <c r="V873" s="4"/>
      <c r="W873" s="4"/>
      <c r="X873" s="4"/>
      <c r="Y873" s="4"/>
      <c r="Z873" s="4"/>
    </row>
    <row r="874" spans="1:26" ht="12.75" customHeight="1" x14ac:dyDescent="0.2">
      <c r="A874" s="4"/>
      <c r="B874" s="190"/>
      <c r="C874" s="4"/>
      <c r="D874" s="4"/>
      <c r="E874" s="4"/>
      <c r="F874" s="4"/>
      <c r="G874" s="4"/>
      <c r="H874" s="3"/>
      <c r="I874" s="4"/>
      <c r="J874" s="4"/>
      <c r="K874" s="4"/>
      <c r="L874" s="4"/>
      <c r="M874" s="4"/>
      <c r="N874" s="4"/>
      <c r="O874" s="4"/>
      <c r="P874" s="4"/>
      <c r="Q874" s="4"/>
      <c r="R874" s="4"/>
      <c r="S874" s="4"/>
      <c r="T874" s="4"/>
      <c r="U874" s="4"/>
      <c r="V874" s="4"/>
      <c r="W874" s="4"/>
      <c r="X874" s="4"/>
      <c r="Y874" s="4"/>
      <c r="Z874" s="4"/>
    </row>
    <row r="875" spans="1:26" ht="12.75" customHeight="1" x14ac:dyDescent="0.2">
      <c r="A875" s="4"/>
      <c r="B875" s="190"/>
      <c r="C875" s="4"/>
      <c r="D875" s="4"/>
      <c r="E875" s="4"/>
      <c r="F875" s="4"/>
      <c r="G875" s="4"/>
      <c r="H875" s="3"/>
      <c r="I875" s="4"/>
      <c r="J875" s="4"/>
      <c r="K875" s="4"/>
      <c r="L875" s="4"/>
      <c r="M875" s="4"/>
      <c r="N875" s="4"/>
      <c r="O875" s="4"/>
      <c r="P875" s="4"/>
      <c r="Q875" s="4"/>
      <c r="R875" s="4"/>
      <c r="S875" s="4"/>
      <c r="T875" s="4"/>
      <c r="U875" s="4"/>
      <c r="V875" s="4"/>
      <c r="W875" s="4"/>
      <c r="X875" s="4"/>
      <c r="Y875" s="4"/>
      <c r="Z875" s="4"/>
    </row>
    <row r="876" spans="1:26" ht="12.75" customHeight="1" x14ac:dyDescent="0.2">
      <c r="A876" s="4"/>
      <c r="B876" s="190"/>
      <c r="C876" s="4"/>
      <c r="D876" s="4"/>
      <c r="E876" s="4"/>
      <c r="F876" s="4"/>
      <c r="G876" s="4"/>
      <c r="H876" s="3"/>
      <c r="I876" s="4"/>
      <c r="J876" s="4"/>
      <c r="K876" s="4"/>
      <c r="L876" s="4"/>
      <c r="M876" s="4"/>
      <c r="N876" s="4"/>
      <c r="O876" s="4"/>
      <c r="P876" s="4"/>
      <c r="Q876" s="4"/>
      <c r="R876" s="4"/>
      <c r="S876" s="4"/>
      <c r="T876" s="4"/>
      <c r="U876" s="4"/>
      <c r="V876" s="4"/>
      <c r="W876" s="4"/>
      <c r="X876" s="4"/>
      <c r="Y876" s="4"/>
      <c r="Z876" s="4"/>
    </row>
    <row r="877" spans="1:26" ht="12.75" customHeight="1" x14ac:dyDescent="0.2">
      <c r="A877" s="4"/>
      <c r="B877" s="190"/>
      <c r="C877" s="4"/>
      <c r="D877" s="4"/>
      <c r="E877" s="4"/>
      <c r="F877" s="4"/>
      <c r="G877" s="4"/>
      <c r="H877" s="3"/>
      <c r="I877" s="4"/>
      <c r="J877" s="4"/>
      <c r="K877" s="4"/>
      <c r="L877" s="4"/>
      <c r="M877" s="4"/>
      <c r="N877" s="4"/>
      <c r="O877" s="4"/>
      <c r="P877" s="4"/>
      <c r="Q877" s="4"/>
      <c r="R877" s="4"/>
      <c r="S877" s="4"/>
      <c r="T877" s="4"/>
      <c r="U877" s="4"/>
      <c r="V877" s="4"/>
      <c r="W877" s="4"/>
      <c r="X877" s="4"/>
      <c r="Y877" s="4"/>
      <c r="Z877" s="4"/>
    </row>
    <row r="878" spans="1:26" ht="12.75" customHeight="1" x14ac:dyDescent="0.2">
      <c r="A878" s="4"/>
      <c r="B878" s="190"/>
      <c r="C878" s="4"/>
      <c r="D878" s="4"/>
      <c r="E878" s="4"/>
      <c r="F878" s="4"/>
      <c r="G878" s="4"/>
      <c r="H878" s="3"/>
      <c r="I878" s="4"/>
      <c r="J878" s="4"/>
      <c r="K878" s="4"/>
      <c r="L878" s="4"/>
      <c r="M878" s="4"/>
      <c r="N878" s="4"/>
      <c r="O878" s="4"/>
      <c r="P878" s="4"/>
      <c r="Q878" s="4"/>
      <c r="R878" s="4"/>
      <c r="S878" s="4"/>
      <c r="T878" s="4"/>
      <c r="U878" s="4"/>
      <c r="V878" s="4"/>
      <c r="W878" s="4"/>
      <c r="X878" s="4"/>
      <c r="Y878" s="4"/>
      <c r="Z878" s="4"/>
    </row>
    <row r="879" spans="1:26" ht="12.75" customHeight="1" x14ac:dyDescent="0.2">
      <c r="A879" s="4"/>
      <c r="B879" s="190"/>
      <c r="C879" s="4"/>
      <c r="D879" s="4"/>
      <c r="E879" s="4"/>
      <c r="F879" s="4"/>
      <c r="G879" s="4"/>
      <c r="H879" s="3"/>
      <c r="I879" s="4"/>
      <c r="J879" s="4"/>
      <c r="K879" s="4"/>
      <c r="L879" s="4"/>
      <c r="M879" s="4"/>
      <c r="N879" s="4"/>
      <c r="O879" s="4"/>
      <c r="P879" s="4"/>
      <c r="Q879" s="4"/>
      <c r="R879" s="4"/>
      <c r="S879" s="4"/>
      <c r="T879" s="4"/>
      <c r="U879" s="4"/>
      <c r="V879" s="4"/>
      <c r="W879" s="4"/>
      <c r="X879" s="4"/>
      <c r="Y879" s="4"/>
      <c r="Z879" s="4"/>
    </row>
    <row r="880" spans="1:26" ht="12.75" customHeight="1" x14ac:dyDescent="0.2">
      <c r="A880" s="4"/>
      <c r="B880" s="190"/>
      <c r="C880" s="4"/>
      <c r="D880" s="4"/>
      <c r="E880" s="4"/>
      <c r="F880" s="4"/>
      <c r="G880" s="4"/>
      <c r="H880" s="3"/>
      <c r="I880" s="4"/>
      <c r="J880" s="4"/>
      <c r="K880" s="4"/>
      <c r="L880" s="4"/>
      <c r="M880" s="4"/>
      <c r="N880" s="4"/>
      <c r="O880" s="4"/>
      <c r="P880" s="4"/>
      <c r="Q880" s="4"/>
      <c r="R880" s="4"/>
      <c r="S880" s="4"/>
      <c r="T880" s="4"/>
      <c r="U880" s="4"/>
      <c r="V880" s="4"/>
      <c r="W880" s="4"/>
      <c r="X880" s="4"/>
      <c r="Y880" s="4"/>
      <c r="Z880" s="4"/>
    </row>
    <row r="881" spans="1:26" ht="12.75" customHeight="1" x14ac:dyDescent="0.2">
      <c r="A881" s="4"/>
      <c r="B881" s="190"/>
      <c r="C881" s="4"/>
      <c r="D881" s="4"/>
      <c r="E881" s="4"/>
      <c r="F881" s="4"/>
      <c r="G881" s="4"/>
      <c r="H881" s="3"/>
      <c r="I881" s="4"/>
      <c r="J881" s="4"/>
      <c r="K881" s="4"/>
      <c r="L881" s="4"/>
      <c r="M881" s="4"/>
      <c r="N881" s="4"/>
      <c r="O881" s="4"/>
      <c r="P881" s="4"/>
      <c r="Q881" s="4"/>
      <c r="R881" s="4"/>
      <c r="S881" s="4"/>
      <c r="T881" s="4"/>
      <c r="U881" s="4"/>
      <c r="V881" s="4"/>
      <c r="W881" s="4"/>
      <c r="X881" s="4"/>
      <c r="Y881" s="4"/>
      <c r="Z881" s="4"/>
    </row>
    <row r="882" spans="1:26" ht="12.75" customHeight="1" x14ac:dyDescent="0.2">
      <c r="A882" s="4"/>
      <c r="B882" s="190"/>
      <c r="C882" s="4"/>
      <c r="D882" s="4"/>
      <c r="E882" s="4"/>
      <c r="F882" s="4"/>
      <c r="G882" s="4"/>
      <c r="H882" s="3"/>
      <c r="I882" s="4"/>
      <c r="J882" s="4"/>
      <c r="K882" s="4"/>
      <c r="L882" s="4"/>
      <c r="M882" s="4"/>
      <c r="N882" s="4"/>
      <c r="O882" s="4"/>
      <c r="P882" s="4"/>
      <c r="Q882" s="4"/>
      <c r="R882" s="4"/>
      <c r="S882" s="4"/>
      <c r="T882" s="4"/>
      <c r="U882" s="4"/>
      <c r="V882" s="4"/>
      <c r="W882" s="4"/>
      <c r="X882" s="4"/>
      <c r="Y882" s="4"/>
      <c r="Z882" s="4"/>
    </row>
    <row r="883" spans="1:26" ht="12.75" customHeight="1" x14ac:dyDescent="0.2">
      <c r="A883" s="4"/>
      <c r="B883" s="190"/>
      <c r="C883" s="4"/>
      <c r="D883" s="4"/>
      <c r="E883" s="4"/>
      <c r="F883" s="4"/>
      <c r="G883" s="4"/>
      <c r="H883" s="3"/>
      <c r="I883" s="4"/>
      <c r="J883" s="4"/>
      <c r="K883" s="4"/>
      <c r="L883" s="4"/>
      <c r="M883" s="4"/>
      <c r="N883" s="4"/>
      <c r="O883" s="4"/>
      <c r="P883" s="4"/>
      <c r="Q883" s="4"/>
      <c r="R883" s="4"/>
      <c r="S883" s="4"/>
      <c r="T883" s="4"/>
      <c r="U883" s="4"/>
      <c r="V883" s="4"/>
      <c r="W883" s="4"/>
      <c r="X883" s="4"/>
      <c r="Y883" s="4"/>
      <c r="Z883" s="4"/>
    </row>
    <row r="884" spans="1:26" ht="12.75" customHeight="1" x14ac:dyDescent="0.2">
      <c r="A884" s="4"/>
      <c r="B884" s="190"/>
      <c r="C884" s="4"/>
      <c r="D884" s="4"/>
      <c r="E884" s="4"/>
      <c r="F884" s="4"/>
      <c r="G884" s="4"/>
      <c r="H884" s="3"/>
      <c r="I884" s="4"/>
      <c r="J884" s="4"/>
      <c r="K884" s="4"/>
      <c r="L884" s="4"/>
      <c r="M884" s="4"/>
      <c r="N884" s="4"/>
      <c r="O884" s="4"/>
      <c r="P884" s="4"/>
      <c r="Q884" s="4"/>
      <c r="R884" s="4"/>
      <c r="S884" s="4"/>
      <c r="T884" s="4"/>
      <c r="U884" s="4"/>
      <c r="V884" s="4"/>
      <c r="W884" s="4"/>
      <c r="X884" s="4"/>
      <c r="Y884" s="4"/>
      <c r="Z884" s="4"/>
    </row>
    <row r="885" spans="1:26" ht="12.75" customHeight="1" x14ac:dyDescent="0.2">
      <c r="A885" s="4"/>
      <c r="B885" s="190"/>
      <c r="C885" s="4"/>
      <c r="D885" s="4"/>
      <c r="E885" s="4"/>
      <c r="F885" s="4"/>
      <c r="G885" s="4"/>
      <c r="H885" s="3"/>
      <c r="I885" s="4"/>
      <c r="J885" s="4"/>
      <c r="K885" s="4"/>
      <c r="L885" s="4"/>
      <c r="M885" s="4"/>
      <c r="N885" s="4"/>
      <c r="O885" s="4"/>
      <c r="P885" s="4"/>
      <c r="Q885" s="4"/>
      <c r="R885" s="4"/>
      <c r="S885" s="4"/>
      <c r="T885" s="4"/>
      <c r="U885" s="4"/>
      <c r="V885" s="4"/>
      <c r="W885" s="4"/>
      <c r="X885" s="4"/>
      <c r="Y885" s="4"/>
      <c r="Z885" s="4"/>
    </row>
    <row r="886" spans="1:26" ht="12.75" customHeight="1" x14ac:dyDescent="0.2">
      <c r="A886" s="4"/>
      <c r="B886" s="190"/>
      <c r="C886" s="4"/>
      <c r="D886" s="4"/>
      <c r="E886" s="4"/>
      <c r="F886" s="4"/>
      <c r="G886" s="4"/>
      <c r="H886" s="3"/>
      <c r="I886" s="4"/>
      <c r="J886" s="4"/>
      <c r="K886" s="4"/>
      <c r="L886" s="4"/>
      <c r="M886" s="4"/>
      <c r="N886" s="4"/>
      <c r="O886" s="4"/>
      <c r="P886" s="4"/>
      <c r="Q886" s="4"/>
      <c r="R886" s="4"/>
      <c r="S886" s="4"/>
      <c r="T886" s="4"/>
      <c r="U886" s="4"/>
      <c r="V886" s="4"/>
      <c r="W886" s="4"/>
      <c r="X886" s="4"/>
      <c r="Y886" s="4"/>
      <c r="Z886" s="4"/>
    </row>
    <row r="887" spans="1:26" ht="12.75" customHeight="1" x14ac:dyDescent="0.2">
      <c r="A887" s="4"/>
      <c r="B887" s="190"/>
      <c r="C887" s="4"/>
      <c r="D887" s="4"/>
      <c r="E887" s="4"/>
      <c r="F887" s="4"/>
      <c r="G887" s="4"/>
      <c r="H887" s="3"/>
      <c r="I887" s="4"/>
      <c r="J887" s="4"/>
      <c r="K887" s="4"/>
      <c r="L887" s="4"/>
      <c r="M887" s="4"/>
      <c r="N887" s="4"/>
      <c r="O887" s="4"/>
      <c r="P887" s="4"/>
      <c r="Q887" s="4"/>
      <c r="R887" s="4"/>
      <c r="S887" s="4"/>
      <c r="T887" s="4"/>
      <c r="U887" s="4"/>
      <c r="V887" s="4"/>
      <c r="W887" s="4"/>
      <c r="X887" s="4"/>
      <c r="Y887" s="4"/>
      <c r="Z887" s="4"/>
    </row>
    <row r="888" spans="1:26" ht="12.75" customHeight="1" x14ac:dyDescent="0.2">
      <c r="A888" s="4"/>
      <c r="B888" s="190"/>
      <c r="C888" s="4"/>
      <c r="D888" s="4"/>
      <c r="E888" s="4"/>
      <c r="F888" s="4"/>
      <c r="G888" s="4"/>
      <c r="H888" s="3"/>
      <c r="I888" s="4"/>
      <c r="J888" s="4"/>
      <c r="K888" s="4"/>
      <c r="L888" s="4"/>
      <c r="M888" s="4"/>
      <c r="N888" s="4"/>
      <c r="O888" s="4"/>
      <c r="P888" s="4"/>
      <c r="Q888" s="4"/>
      <c r="R888" s="4"/>
      <c r="S888" s="4"/>
      <c r="T888" s="4"/>
      <c r="U888" s="4"/>
      <c r="V888" s="4"/>
      <c r="W888" s="4"/>
      <c r="X888" s="4"/>
      <c r="Y888" s="4"/>
      <c r="Z888" s="4"/>
    </row>
    <row r="889" spans="1:26" ht="12.75" customHeight="1" x14ac:dyDescent="0.2">
      <c r="A889" s="4"/>
      <c r="B889" s="190"/>
      <c r="C889" s="4"/>
      <c r="D889" s="4"/>
      <c r="E889" s="4"/>
      <c r="F889" s="4"/>
      <c r="G889" s="4"/>
      <c r="H889" s="3"/>
      <c r="I889" s="4"/>
      <c r="J889" s="4"/>
      <c r="K889" s="4"/>
      <c r="L889" s="4"/>
      <c r="M889" s="4"/>
      <c r="N889" s="4"/>
      <c r="O889" s="4"/>
      <c r="P889" s="4"/>
      <c r="Q889" s="4"/>
      <c r="R889" s="4"/>
      <c r="S889" s="4"/>
      <c r="T889" s="4"/>
      <c r="U889" s="4"/>
      <c r="V889" s="4"/>
      <c r="W889" s="4"/>
      <c r="X889" s="4"/>
      <c r="Y889" s="4"/>
      <c r="Z889" s="4"/>
    </row>
    <row r="890" spans="1:26" ht="12.75" customHeight="1" x14ac:dyDescent="0.2">
      <c r="A890" s="4"/>
      <c r="B890" s="190"/>
      <c r="C890" s="4"/>
      <c r="D890" s="4"/>
      <c r="E890" s="4"/>
      <c r="F890" s="4"/>
      <c r="G890" s="4"/>
      <c r="H890" s="3"/>
      <c r="I890" s="4"/>
      <c r="J890" s="4"/>
      <c r="K890" s="4"/>
      <c r="L890" s="4"/>
      <c r="M890" s="4"/>
      <c r="N890" s="4"/>
      <c r="O890" s="4"/>
      <c r="P890" s="4"/>
      <c r="Q890" s="4"/>
      <c r="R890" s="4"/>
      <c r="S890" s="4"/>
      <c r="T890" s="4"/>
      <c r="U890" s="4"/>
      <c r="V890" s="4"/>
      <c r="W890" s="4"/>
      <c r="X890" s="4"/>
      <c r="Y890" s="4"/>
      <c r="Z890" s="4"/>
    </row>
    <row r="891" spans="1:26" ht="12.75" customHeight="1" x14ac:dyDescent="0.2">
      <c r="A891" s="4"/>
      <c r="B891" s="190"/>
      <c r="C891" s="4"/>
      <c r="D891" s="4"/>
      <c r="E891" s="4"/>
      <c r="F891" s="4"/>
      <c r="G891" s="4"/>
      <c r="H891" s="3"/>
      <c r="I891" s="4"/>
      <c r="J891" s="4"/>
      <c r="K891" s="4"/>
      <c r="L891" s="4"/>
      <c r="M891" s="4"/>
      <c r="N891" s="4"/>
      <c r="O891" s="4"/>
      <c r="P891" s="4"/>
      <c r="Q891" s="4"/>
      <c r="R891" s="4"/>
      <c r="S891" s="4"/>
      <c r="T891" s="4"/>
      <c r="U891" s="4"/>
      <c r="V891" s="4"/>
      <c r="W891" s="4"/>
      <c r="X891" s="4"/>
      <c r="Y891" s="4"/>
      <c r="Z891" s="4"/>
    </row>
    <row r="892" spans="1:26" ht="12.75" customHeight="1" x14ac:dyDescent="0.2">
      <c r="A892" s="4"/>
      <c r="B892" s="190"/>
      <c r="C892" s="4"/>
      <c r="D892" s="4"/>
      <c r="E892" s="4"/>
      <c r="F892" s="4"/>
      <c r="G892" s="4"/>
      <c r="H892" s="3"/>
      <c r="I892" s="4"/>
      <c r="J892" s="4"/>
      <c r="K892" s="4"/>
      <c r="L892" s="4"/>
      <c r="M892" s="4"/>
      <c r="N892" s="4"/>
      <c r="O892" s="4"/>
      <c r="P892" s="4"/>
      <c r="Q892" s="4"/>
      <c r="R892" s="4"/>
      <c r="S892" s="4"/>
      <c r="T892" s="4"/>
      <c r="U892" s="4"/>
      <c r="V892" s="4"/>
      <c r="W892" s="4"/>
      <c r="X892" s="4"/>
      <c r="Y892" s="4"/>
      <c r="Z892" s="4"/>
    </row>
    <row r="893" spans="1:26" ht="12.75" customHeight="1" x14ac:dyDescent="0.2">
      <c r="A893" s="4"/>
      <c r="B893" s="190"/>
      <c r="C893" s="4"/>
      <c r="D893" s="4"/>
      <c r="E893" s="4"/>
      <c r="F893" s="4"/>
      <c r="G893" s="4"/>
      <c r="H893" s="3"/>
      <c r="I893" s="4"/>
      <c r="J893" s="4"/>
      <c r="K893" s="4"/>
      <c r="L893" s="4"/>
      <c r="M893" s="4"/>
      <c r="N893" s="4"/>
      <c r="O893" s="4"/>
      <c r="P893" s="4"/>
      <c r="Q893" s="4"/>
      <c r="R893" s="4"/>
      <c r="S893" s="4"/>
      <c r="T893" s="4"/>
      <c r="U893" s="4"/>
      <c r="V893" s="4"/>
      <c r="W893" s="4"/>
      <c r="X893" s="4"/>
      <c r="Y893" s="4"/>
      <c r="Z893" s="4"/>
    </row>
    <row r="894" spans="1:26" ht="12.75" customHeight="1" x14ac:dyDescent="0.2">
      <c r="A894" s="4"/>
      <c r="B894" s="190"/>
      <c r="C894" s="4"/>
      <c r="D894" s="4"/>
      <c r="E894" s="4"/>
      <c r="F894" s="4"/>
      <c r="G894" s="4"/>
      <c r="H894" s="3"/>
      <c r="I894" s="4"/>
      <c r="J894" s="4"/>
      <c r="K894" s="4"/>
      <c r="L894" s="4"/>
      <c r="M894" s="4"/>
      <c r="N894" s="4"/>
      <c r="O894" s="4"/>
      <c r="P894" s="4"/>
      <c r="Q894" s="4"/>
      <c r="R894" s="4"/>
      <c r="S894" s="4"/>
      <c r="T894" s="4"/>
      <c r="U894" s="4"/>
      <c r="V894" s="4"/>
      <c r="W894" s="4"/>
      <c r="X894" s="4"/>
      <c r="Y894" s="4"/>
      <c r="Z894" s="4"/>
    </row>
    <row r="895" spans="1:26" ht="12.75" customHeight="1" x14ac:dyDescent="0.2">
      <c r="A895" s="4"/>
      <c r="B895" s="190"/>
      <c r="C895" s="4"/>
      <c r="D895" s="4"/>
      <c r="E895" s="4"/>
      <c r="F895" s="4"/>
      <c r="G895" s="4"/>
      <c r="H895" s="3"/>
      <c r="I895" s="4"/>
      <c r="J895" s="4"/>
      <c r="K895" s="4"/>
      <c r="L895" s="4"/>
      <c r="M895" s="4"/>
      <c r="N895" s="4"/>
      <c r="O895" s="4"/>
      <c r="P895" s="4"/>
      <c r="Q895" s="4"/>
      <c r="R895" s="4"/>
      <c r="S895" s="4"/>
      <c r="T895" s="4"/>
      <c r="U895" s="4"/>
      <c r="V895" s="4"/>
      <c r="W895" s="4"/>
      <c r="X895" s="4"/>
      <c r="Y895" s="4"/>
      <c r="Z895" s="4"/>
    </row>
    <row r="896" spans="1:26" ht="12.75" customHeight="1" x14ac:dyDescent="0.2">
      <c r="A896" s="4"/>
      <c r="B896" s="190"/>
      <c r="C896" s="4"/>
      <c r="D896" s="4"/>
      <c r="E896" s="4"/>
      <c r="F896" s="4"/>
      <c r="G896" s="4"/>
      <c r="H896" s="3"/>
      <c r="I896" s="4"/>
      <c r="J896" s="4"/>
      <c r="K896" s="4"/>
      <c r="L896" s="4"/>
      <c r="M896" s="4"/>
      <c r="N896" s="4"/>
      <c r="O896" s="4"/>
      <c r="P896" s="4"/>
      <c r="Q896" s="4"/>
      <c r="R896" s="4"/>
      <c r="S896" s="4"/>
      <c r="T896" s="4"/>
      <c r="U896" s="4"/>
      <c r="V896" s="4"/>
      <c r="W896" s="4"/>
      <c r="X896" s="4"/>
      <c r="Y896" s="4"/>
      <c r="Z896" s="4"/>
    </row>
    <row r="897" spans="1:26" ht="12.75" customHeight="1" x14ac:dyDescent="0.2">
      <c r="A897" s="4"/>
      <c r="B897" s="190"/>
      <c r="C897" s="4"/>
      <c r="D897" s="4"/>
      <c r="E897" s="4"/>
      <c r="F897" s="4"/>
      <c r="G897" s="4"/>
      <c r="H897" s="3"/>
      <c r="I897" s="4"/>
      <c r="J897" s="4"/>
      <c r="K897" s="4"/>
      <c r="L897" s="4"/>
      <c r="M897" s="4"/>
      <c r="N897" s="4"/>
      <c r="O897" s="4"/>
      <c r="P897" s="4"/>
      <c r="Q897" s="4"/>
      <c r="R897" s="4"/>
      <c r="S897" s="4"/>
      <c r="T897" s="4"/>
      <c r="U897" s="4"/>
      <c r="V897" s="4"/>
      <c r="W897" s="4"/>
      <c r="X897" s="4"/>
      <c r="Y897" s="4"/>
      <c r="Z897" s="4"/>
    </row>
    <row r="898" spans="1:26" ht="12.75" customHeight="1" x14ac:dyDescent="0.2">
      <c r="A898" s="4"/>
      <c r="B898" s="190"/>
      <c r="C898" s="4"/>
      <c r="D898" s="4"/>
      <c r="E898" s="4"/>
      <c r="F898" s="4"/>
      <c r="G898" s="4"/>
      <c r="H898" s="3"/>
      <c r="I898" s="4"/>
      <c r="J898" s="4"/>
      <c r="K898" s="4"/>
      <c r="L898" s="4"/>
      <c r="M898" s="4"/>
      <c r="N898" s="4"/>
      <c r="O898" s="4"/>
      <c r="P898" s="4"/>
      <c r="Q898" s="4"/>
      <c r="R898" s="4"/>
      <c r="S898" s="4"/>
      <c r="T898" s="4"/>
      <c r="U898" s="4"/>
      <c r="V898" s="4"/>
      <c r="W898" s="4"/>
      <c r="X898" s="4"/>
      <c r="Y898" s="4"/>
      <c r="Z898" s="4"/>
    </row>
    <row r="899" spans="1:26" ht="12.75" customHeight="1" x14ac:dyDescent="0.2">
      <c r="A899" s="4"/>
      <c r="B899" s="190"/>
      <c r="C899" s="4"/>
      <c r="D899" s="4"/>
      <c r="E899" s="4"/>
      <c r="F899" s="4"/>
      <c r="G899" s="4"/>
      <c r="H899" s="3"/>
      <c r="I899" s="4"/>
      <c r="J899" s="4"/>
      <c r="K899" s="4"/>
      <c r="L899" s="4"/>
      <c r="M899" s="4"/>
      <c r="N899" s="4"/>
      <c r="O899" s="4"/>
      <c r="P899" s="4"/>
      <c r="Q899" s="4"/>
      <c r="R899" s="4"/>
      <c r="S899" s="4"/>
      <c r="T899" s="4"/>
      <c r="U899" s="4"/>
      <c r="V899" s="4"/>
      <c r="W899" s="4"/>
      <c r="X899" s="4"/>
      <c r="Y899" s="4"/>
      <c r="Z899" s="4"/>
    </row>
    <row r="900" spans="1:26" ht="12.75" customHeight="1" x14ac:dyDescent="0.2">
      <c r="A900" s="4"/>
      <c r="B900" s="190"/>
      <c r="C900" s="4"/>
      <c r="D900" s="4"/>
      <c r="E900" s="4"/>
      <c r="F900" s="4"/>
      <c r="G900" s="4"/>
      <c r="H900" s="3"/>
      <c r="I900" s="4"/>
      <c r="J900" s="4"/>
      <c r="K900" s="4"/>
      <c r="L900" s="4"/>
      <c r="M900" s="4"/>
      <c r="N900" s="4"/>
      <c r="O900" s="4"/>
      <c r="P900" s="4"/>
      <c r="Q900" s="4"/>
      <c r="R900" s="4"/>
      <c r="S900" s="4"/>
      <c r="T900" s="4"/>
      <c r="U900" s="4"/>
      <c r="V900" s="4"/>
      <c r="W900" s="4"/>
      <c r="X900" s="4"/>
      <c r="Y900" s="4"/>
      <c r="Z900" s="4"/>
    </row>
    <row r="901" spans="1:26" ht="12.75" customHeight="1" x14ac:dyDescent="0.2">
      <c r="A901" s="4"/>
      <c r="B901" s="190"/>
      <c r="C901" s="4"/>
      <c r="D901" s="4"/>
      <c r="E901" s="4"/>
      <c r="F901" s="4"/>
      <c r="G901" s="4"/>
      <c r="H901" s="3"/>
      <c r="I901" s="4"/>
      <c r="J901" s="4"/>
      <c r="K901" s="4"/>
      <c r="L901" s="4"/>
      <c r="M901" s="4"/>
      <c r="N901" s="4"/>
      <c r="O901" s="4"/>
      <c r="P901" s="4"/>
      <c r="Q901" s="4"/>
      <c r="R901" s="4"/>
      <c r="S901" s="4"/>
      <c r="T901" s="4"/>
      <c r="U901" s="4"/>
      <c r="V901" s="4"/>
      <c r="W901" s="4"/>
      <c r="X901" s="4"/>
      <c r="Y901" s="4"/>
      <c r="Z901" s="4"/>
    </row>
    <row r="902" spans="1:26" ht="12.75" customHeight="1" x14ac:dyDescent="0.2">
      <c r="A902" s="4"/>
      <c r="B902" s="190"/>
      <c r="C902" s="4"/>
      <c r="D902" s="4"/>
      <c r="E902" s="4"/>
      <c r="F902" s="4"/>
      <c r="G902" s="4"/>
      <c r="H902" s="3"/>
      <c r="I902" s="4"/>
      <c r="J902" s="4"/>
      <c r="K902" s="4"/>
      <c r="L902" s="4"/>
      <c r="M902" s="4"/>
      <c r="N902" s="4"/>
      <c r="O902" s="4"/>
      <c r="P902" s="4"/>
      <c r="Q902" s="4"/>
      <c r="R902" s="4"/>
      <c r="S902" s="4"/>
      <c r="T902" s="4"/>
      <c r="U902" s="4"/>
      <c r="V902" s="4"/>
      <c r="W902" s="4"/>
      <c r="X902" s="4"/>
      <c r="Y902" s="4"/>
      <c r="Z902" s="4"/>
    </row>
    <row r="903" spans="1:26" ht="12.75" customHeight="1" x14ac:dyDescent="0.2">
      <c r="A903" s="4"/>
      <c r="B903" s="190"/>
      <c r="C903" s="4"/>
      <c r="D903" s="4"/>
      <c r="E903" s="4"/>
      <c r="F903" s="4"/>
      <c r="G903" s="4"/>
      <c r="H903" s="3"/>
      <c r="I903" s="4"/>
      <c r="J903" s="4"/>
      <c r="K903" s="4"/>
      <c r="L903" s="4"/>
      <c r="M903" s="4"/>
      <c r="N903" s="4"/>
      <c r="O903" s="4"/>
      <c r="P903" s="4"/>
      <c r="Q903" s="4"/>
      <c r="R903" s="4"/>
      <c r="S903" s="4"/>
      <c r="T903" s="4"/>
      <c r="U903" s="4"/>
      <c r="V903" s="4"/>
      <c r="W903" s="4"/>
      <c r="X903" s="4"/>
      <c r="Y903" s="4"/>
      <c r="Z903" s="4"/>
    </row>
    <row r="904" spans="1:26" ht="12.75" customHeight="1" x14ac:dyDescent="0.2">
      <c r="A904" s="4"/>
      <c r="B904" s="190"/>
      <c r="C904" s="4"/>
      <c r="D904" s="4"/>
      <c r="E904" s="4"/>
      <c r="F904" s="4"/>
      <c r="G904" s="4"/>
      <c r="H904" s="3"/>
      <c r="I904" s="4"/>
      <c r="J904" s="4"/>
      <c r="K904" s="4"/>
      <c r="L904" s="4"/>
      <c r="M904" s="4"/>
      <c r="N904" s="4"/>
      <c r="O904" s="4"/>
      <c r="P904" s="4"/>
      <c r="Q904" s="4"/>
      <c r="R904" s="4"/>
      <c r="S904" s="4"/>
      <c r="T904" s="4"/>
      <c r="U904" s="4"/>
      <c r="V904" s="4"/>
      <c r="W904" s="4"/>
      <c r="X904" s="4"/>
      <c r="Y904" s="4"/>
      <c r="Z904" s="4"/>
    </row>
    <row r="905" spans="1:26" ht="12.75" customHeight="1" x14ac:dyDescent="0.2">
      <c r="A905" s="4"/>
      <c r="B905" s="190"/>
      <c r="C905" s="4"/>
      <c r="D905" s="4"/>
      <c r="E905" s="4"/>
      <c r="F905" s="4"/>
      <c r="G905" s="4"/>
      <c r="H905" s="3"/>
      <c r="I905" s="4"/>
      <c r="J905" s="4"/>
      <c r="K905" s="4"/>
      <c r="L905" s="4"/>
      <c r="M905" s="4"/>
      <c r="N905" s="4"/>
      <c r="O905" s="4"/>
      <c r="P905" s="4"/>
      <c r="Q905" s="4"/>
      <c r="R905" s="4"/>
      <c r="S905" s="4"/>
      <c r="T905" s="4"/>
      <c r="U905" s="4"/>
      <c r="V905" s="4"/>
      <c r="W905" s="4"/>
      <c r="X905" s="4"/>
      <c r="Y905" s="4"/>
      <c r="Z905" s="4"/>
    </row>
    <row r="906" spans="1:26" ht="12.75" customHeight="1" x14ac:dyDescent="0.2">
      <c r="A906" s="4"/>
      <c r="B906" s="190"/>
      <c r="C906" s="4"/>
      <c r="D906" s="4"/>
      <c r="E906" s="4"/>
      <c r="F906" s="4"/>
      <c r="G906" s="4"/>
      <c r="H906" s="3"/>
      <c r="I906" s="4"/>
      <c r="J906" s="4"/>
      <c r="K906" s="4"/>
      <c r="L906" s="4"/>
      <c r="M906" s="4"/>
      <c r="N906" s="4"/>
      <c r="O906" s="4"/>
      <c r="P906" s="4"/>
      <c r="Q906" s="4"/>
      <c r="R906" s="4"/>
      <c r="S906" s="4"/>
      <c r="T906" s="4"/>
      <c r="U906" s="4"/>
      <c r="V906" s="4"/>
      <c r="W906" s="4"/>
      <c r="X906" s="4"/>
      <c r="Y906" s="4"/>
      <c r="Z906" s="4"/>
    </row>
    <row r="907" spans="1:26" ht="12.75" customHeight="1" x14ac:dyDescent="0.2">
      <c r="A907" s="4"/>
      <c r="B907" s="190"/>
      <c r="C907" s="4"/>
      <c r="D907" s="4"/>
      <c r="E907" s="4"/>
      <c r="F907" s="4"/>
      <c r="G907" s="4"/>
      <c r="H907" s="3"/>
      <c r="I907" s="4"/>
      <c r="J907" s="4"/>
      <c r="K907" s="4"/>
      <c r="L907" s="4"/>
      <c r="M907" s="4"/>
      <c r="N907" s="4"/>
      <c r="O907" s="4"/>
      <c r="P907" s="4"/>
      <c r="Q907" s="4"/>
      <c r="R907" s="4"/>
      <c r="S907" s="4"/>
      <c r="T907" s="4"/>
      <c r="U907" s="4"/>
      <c r="V907" s="4"/>
      <c r="W907" s="4"/>
      <c r="X907" s="4"/>
      <c r="Y907" s="4"/>
      <c r="Z907" s="4"/>
    </row>
    <row r="908" spans="1:26" ht="12.75" customHeight="1" x14ac:dyDescent="0.2">
      <c r="A908" s="4"/>
      <c r="B908" s="190"/>
      <c r="C908" s="4"/>
      <c r="D908" s="4"/>
      <c r="E908" s="4"/>
      <c r="F908" s="4"/>
      <c r="G908" s="4"/>
      <c r="H908" s="3"/>
      <c r="I908" s="4"/>
      <c r="J908" s="4"/>
      <c r="K908" s="4"/>
      <c r="L908" s="4"/>
      <c r="M908" s="4"/>
      <c r="N908" s="4"/>
      <c r="O908" s="4"/>
      <c r="P908" s="4"/>
      <c r="Q908" s="4"/>
      <c r="R908" s="4"/>
      <c r="S908" s="4"/>
      <c r="T908" s="4"/>
      <c r="U908" s="4"/>
      <c r="V908" s="4"/>
      <c r="W908" s="4"/>
      <c r="X908" s="4"/>
      <c r="Y908" s="4"/>
      <c r="Z908" s="4"/>
    </row>
    <row r="909" spans="1:26" ht="12.75" customHeight="1" x14ac:dyDescent="0.2">
      <c r="A909" s="4"/>
      <c r="B909" s="190"/>
      <c r="C909" s="4"/>
      <c r="D909" s="4"/>
      <c r="E909" s="4"/>
      <c r="F909" s="4"/>
      <c r="G909" s="4"/>
      <c r="H909" s="3"/>
      <c r="I909" s="4"/>
      <c r="J909" s="4"/>
      <c r="K909" s="4"/>
      <c r="L909" s="4"/>
      <c r="M909" s="4"/>
      <c r="N909" s="4"/>
      <c r="O909" s="4"/>
      <c r="P909" s="4"/>
      <c r="Q909" s="4"/>
      <c r="R909" s="4"/>
      <c r="S909" s="4"/>
      <c r="T909" s="4"/>
      <c r="U909" s="4"/>
      <c r="V909" s="4"/>
      <c r="W909" s="4"/>
      <c r="X909" s="4"/>
      <c r="Y909" s="4"/>
      <c r="Z909" s="4"/>
    </row>
    <row r="910" spans="1:26" ht="12.75" customHeight="1" x14ac:dyDescent="0.2">
      <c r="A910" s="4"/>
      <c r="B910" s="190"/>
      <c r="C910" s="4"/>
      <c r="D910" s="4"/>
      <c r="E910" s="4"/>
      <c r="F910" s="4"/>
      <c r="G910" s="4"/>
      <c r="H910" s="3"/>
      <c r="I910" s="4"/>
      <c r="J910" s="4"/>
      <c r="K910" s="4"/>
      <c r="L910" s="4"/>
      <c r="M910" s="4"/>
      <c r="N910" s="4"/>
      <c r="O910" s="4"/>
      <c r="P910" s="4"/>
      <c r="Q910" s="4"/>
      <c r="R910" s="4"/>
      <c r="S910" s="4"/>
      <c r="T910" s="4"/>
      <c r="U910" s="4"/>
      <c r="V910" s="4"/>
      <c r="W910" s="4"/>
      <c r="X910" s="4"/>
      <c r="Y910" s="4"/>
      <c r="Z910" s="4"/>
    </row>
    <row r="911" spans="1:26" ht="12.75" customHeight="1" x14ac:dyDescent="0.2">
      <c r="A911" s="4"/>
      <c r="B911" s="190"/>
      <c r="C911" s="4"/>
      <c r="D911" s="4"/>
      <c r="E911" s="4"/>
      <c r="F911" s="4"/>
      <c r="G911" s="4"/>
      <c r="H911" s="3"/>
      <c r="I911" s="4"/>
      <c r="J911" s="4"/>
      <c r="K911" s="4"/>
      <c r="L911" s="4"/>
      <c r="M911" s="4"/>
      <c r="N911" s="4"/>
      <c r="O911" s="4"/>
      <c r="P911" s="4"/>
      <c r="Q911" s="4"/>
      <c r="R911" s="4"/>
      <c r="S911" s="4"/>
      <c r="T911" s="4"/>
      <c r="U911" s="4"/>
      <c r="V911" s="4"/>
      <c r="W911" s="4"/>
      <c r="X911" s="4"/>
      <c r="Y911" s="4"/>
      <c r="Z911" s="4"/>
    </row>
    <row r="912" spans="1:26" ht="12.75" customHeight="1" x14ac:dyDescent="0.2">
      <c r="A912" s="4"/>
      <c r="B912" s="190"/>
      <c r="C912" s="4"/>
      <c r="D912" s="4"/>
      <c r="E912" s="4"/>
      <c r="F912" s="4"/>
      <c r="G912" s="4"/>
      <c r="H912" s="3"/>
      <c r="I912" s="4"/>
      <c r="J912" s="4"/>
      <c r="K912" s="4"/>
      <c r="L912" s="4"/>
      <c r="M912" s="4"/>
      <c r="N912" s="4"/>
      <c r="O912" s="4"/>
      <c r="P912" s="4"/>
      <c r="Q912" s="4"/>
      <c r="R912" s="4"/>
      <c r="S912" s="4"/>
      <c r="T912" s="4"/>
      <c r="U912" s="4"/>
      <c r="V912" s="4"/>
      <c r="W912" s="4"/>
      <c r="X912" s="4"/>
      <c r="Y912" s="4"/>
      <c r="Z912" s="4"/>
    </row>
    <row r="913" spans="1:26" ht="12.75" customHeight="1" x14ac:dyDescent="0.2">
      <c r="A913" s="4"/>
      <c r="B913" s="190"/>
      <c r="C913" s="4"/>
      <c r="D913" s="4"/>
      <c r="E913" s="4"/>
      <c r="F913" s="4"/>
      <c r="G913" s="4"/>
      <c r="H913" s="3"/>
      <c r="I913" s="4"/>
      <c r="J913" s="4"/>
      <c r="K913" s="4"/>
      <c r="L913" s="4"/>
      <c r="M913" s="4"/>
      <c r="N913" s="4"/>
      <c r="O913" s="4"/>
      <c r="P913" s="4"/>
      <c r="Q913" s="4"/>
      <c r="R913" s="4"/>
      <c r="S913" s="4"/>
      <c r="T913" s="4"/>
      <c r="U913" s="4"/>
      <c r="V913" s="4"/>
      <c r="W913" s="4"/>
      <c r="X913" s="4"/>
      <c r="Y913" s="4"/>
      <c r="Z913" s="4"/>
    </row>
    <row r="914" spans="1:26" ht="12.75" customHeight="1" x14ac:dyDescent="0.2">
      <c r="A914" s="4"/>
      <c r="B914" s="190"/>
      <c r="C914" s="4"/>
      <c r="D914" s="4"/>
      <c r="E914" s="4"/>
      <c r="F914" s="4"/>
      <c r="G914" s="4"/>
      <c r="H914" s="3"/>
      <c r="I914" s="4"/>
      <c r="J914" s="4"/>
      <c r="K914" s="4"/>
      <c r="L914" s="4"/>
      <c r="M914" s="4"/>
      <c r="N914" s="4"/>
      <c r="O914" s="4"/>
      <c r="P914" s="4"/>
      <c r="Q914" s="4"/>
      <c r="R914" s="4"/>
      <c r="S914" s="4"/>
      <c r="T914" s="4"/>
      <c r="U914" s="4"/>
      <c r="V914" s="4"/>
      <c r="W914" s="4"/>
      <c r="X914" s="4"/>
      <c r="Y914" s="4"/>
      <c r="Z914" s="4"/>
    </row>
    <row r="915" spans="1:26" ht="12.75" customHeight="1" x14ac:dyDescent="0.2">
      <c r="A915" s="4"/>
      <c r="B915" s="190"/>
      <c r="C915" s="4"/>
      <c r="D915" s="4"/>
      <c r="E915" s="4"/>
      <c r="F915" s="4"/>
      <c r="G915" s="4"/>
      <c r="H915" s="3"/>
      <c r="I915" s="4"/>
      <c r="J915" s="4"/>
      <c r="K915" s="4"/>
      <c r="L915" s="4"/>
      <c r="M915" s="4"/>
      <c r="N915" s="4"/>
      <c r="O915" s="4"/>
      <c r="P915" s="4"/>
      <c r="Q915" s="4"/>
      <c r="R915" s="4"/>
      <c r="S915" s="4"/>
      <c r="T915" s="4"/>
      <c r="U915" s="4"/>
      <c r="V915" s="4"/>
      <c r="W915" s="4"/>
      <c r="X915" s="4"/>
      <c r="Y915" s="4"/>
      <c r="Z915" s="4"/>
    </row>
    <row r="916" spans="1:26" ht="12.75" customHeight="1" x14ac:dyDescent="0.2">
      <c r="A916" s="4"/>
      <c r="B916" s="190"/>
      <c r="C916" s="4"/>
      <c r="D916" s="4"/>
      <c r="E916" s="4"/>
      <c r="F916" s="4"/>
      <c r="G916" s="4"/>
      <c r="H916" s="3"/>
      <c r="I916" s="4"/>
      <c r="J916" s="4"/>
      <c r="K916" s="4"/>
      <c r="L916" s="4"/>
      <c r="M916" s="4"/>
      <c r="N916" s="4"/>
      <c r="O916" s="4"/>
      <c r="P916" s="4"/>
      <c r="Q916" s="4"/>
      <c r="R916" s="4"/>
      <c r="S916" s="4"/>
      <c r="T916" s="4"/>
      <c r="U916" s="4"/>
      <c r="V916" s="4"/>
      <c r="W916" s="4"/>
      <c r="X916" s="4"/>
      <c r="Y916" s="4"/>
      <c r="Z916" s="4"/>
    </row>
    <row r="917" spans="1:26" ht="12.75" customHeight="1" x14ac:dyDescent="0.2">
      <c r="A917" s="4"/>
      <c r="B917" s="190"/>
      <c r="C917" s="4"/>
      <c r="D917" s="4"/>
      <c r="E917" s="4"/>
      <c r="F917" s="4"/>
      <c r="G917" s="4"/>
      <c r="H917" s="3"/>
      <c r="I917" s="4"/>
      <c r="J917" s="4"/>
      <c r="K917" s="4"/>
      <c r="L917" s="4"/>
      <c r="M917" s="4"/>
      <c r="N917" s="4"/>
      <c r="O917" s="4"/>
      <c r="P917" s="4"/>
      <c r="Q917" s="4"/>
      <c r="R917" s="4"/>
      <c r="S917" s="4"/>
      <c r="T917" s="4"/>
      <c r="U917" s="4"/>
      <c r="V917" s="4"/>
      <c r="W917" s="4"/>
      <c r="X917" s="4"/>
      <c r="Y917" s="4"/>
      <c r="Z917" s="4"/>
    </row>
    <row r="918" spans="1:26" ht="12.75" customHeight="1" x14ac:dyDescent="0.2">
      <c r="A918" s="4"/>
      <c r="B918" s="190"/>
      <c r="C918" s="4"/>
      <c r="D918" s="4"/>
      <c r="E918" s="4"/>
      <c r="F918" s="4"/>
      <c r="G918" s="4"/>
      <c r="H918" s="3"/>
      <c r="I918" s="4"/>
      <c r="J918" s="4"/>
      <c r="K918" s="4"/>
      <c r="L918" s="4"/>
      <c r="M918" s="4"/>
      <c r="N918" s="4"/>
      <c r="O918" s="4"/>
      <c r="P918" s="4"/>
      <c r="Q918" s="4"/>
      <c r="R918" s="4"/>
      <c r="S918" s="4"/>
      <c r="T918" s="4"/>
      <c r="U918" s="4"/>
      <c r="V918" s="4"/>
      <c r="W918" s="4"/>
      <c r="X918" s="4"/>
      <c r="Y918" s="4"/>
      <c r="Z918" s="4"/>
    </row>
    <row r="919" spans="1:26" ht="12.75" customHeight="1" x14ac:dyDescent="0.2">
      <c r="A919" s="4"/>
      <c r="B919" s="190"/>
      <c r="C919" s="4"/>
      <c r="D919" s="4"/>
      <c r="E919" s="4"/>
      <c r="F919" s="4"/>
      <c r="G919" s="4"/>
      <c r="H919" s="3"/>
      <c r="I919" s="4"/>
      <c r="J919" s="4"/>
      <c r="K919" s="4"/>
      <c r="L919" s="4"/>
      <c r="M919" s="4"/>
      <c r="N919" s="4"/>
      <c r="O919" s="4"/>
      <c r="P919" s="4"/>
      <c r="Q919" s="4"/>
      <c r="R919" s="4"/>
      <c r="S919" s="4"/>
      <c r="T919" s="4"/>
      <c r="U919" s="4"/>
      <c r="V919" s="4"/>
      <c r="W919" s="4"/>
      <c r="X919" s="4"/>
      <c r="Y919" s="4"/>
      <c r="Z919" s="4"/>
    </row>
    <row r="920" spans="1:26" ht="12.75" customHeight="1" x14ac:dyDescent="0.2">
      <c r="A920" s="4"/>
      <c r="B920" s="190"/>
      <c r="C920" s="4"/>
      <c r="D920" s="4"/>
      <c r="E920" s="4"/>
      <c r="F920" s="4"/>
      <c r="G920" s="4"/>
      <c r="H920" s="3"/>
      <c r="I920" s="4"/>
      <c r="J920" s="4"/>
      <c r="K920" s="4"/>
      <c r="L920" s="4"/>
      <c r="M920" s="4"/>
      <c r="N920" s="4"/>
      <c r="O920" s="4"/>
      <c r="P920" s="4"/>
      <c r="Q920" s="4"/>
      <c r="R920" s="4"/>
      <c r="S920" s="4"/>
      <c r="T920" s="4"/>
      <c r="U920" s="4"/>
      <c r="V920" s="4"/>
      <c r="W920" s="4"/>
      <c r="X920" s="4"/>
      <c r="Y920" s="4"/>
      <c r="Z920" s="4"/>
    </row>
    <row r="921" spans="1:26" ht="12.75" customHeight="1" x14ac:dyDescent="0.2">
      <c r="A921" s="4"/>
      <c r="B921" s="190"/>
      <c r="C921" s="4"/>
      <c r="D921" s="4"/>
      <c r="E921" s="4"/>
      <c r="F921" s="4"/>
      <c r="G921" s="4"/>
      <c r="H921" s="3"/>
      <c r="I921" s="4"/>
      <c r="J921" s="4"/>
      <c r="K921" s="4"/>
      <c r="L921" s="4"/>
      <c r="M921" s="4"/>
      <c r="N921" s="4"/>
      <c r="O921" s="4"/>
      <c r="P921" s="4"/>
      <c r="Q921" s="4"/>
      <c r="R921" s="4"/>
      <c r="S921" s="4"/>
      <c r="T921" s="4"/>
      <c r="U921" s="4"/>
      <c r="V921" s="4"/>
      <c r="W921" s="4"/>
      <c r="X921" s="4"/>
      <c r="Y921" s="4"/>
      <c r="Z921" s="4"/>
    </row>
    <row r="922" spans="1:26" ht="12.75" customHeight="1" x14ac:dyDescent="0.2">
      <c r="A922" s="4"/>
      <c r="B922" s="190"/>
      <c r="C922" s="4"/>
      <c r="D922" s="4"/>
      <c r="E922" s="4"/>
      <c r="F922" s="4"/>
      <c r="G922" s="4"/>
      <c r="H922" s="3"/>
      <c r="I922" s="4"/>
      <c r="J922" s="4"/>
      <c r="K922" s="4"/>
      <c r="L922" s="4"/>
      <c r="M922" s="4"/>
      <c r="N922" s="4"/>
      <c r="O922" s="4"/>
      <c r="P922" s="4"/>
      <c r="Q922" s="4"/>
      <c r="R922" s="4"/>
      <c r="S922" s="4"/>
      <c r="T922" s="4"/>
      <c r="U922" s="4"/>
      <c r="V922" s="4"/>
      <c r="W922" s="4"/>
      <c r="X922" s="4"/>
      <c r="Y922" s="4"/>
      <c r="Z922" s="4"/>
    </row>
    <row r="923" spans="1:26" ht="12.75" customHeight="1" x14ac:dyDescent="0.2">
      <c r="A923" s="4"/>
      <c r="B923" s="190"/>
      <c r="C923" s="4"/>
      <c r="D923" s="4"/>
      <c r="E923" s="4"/>
      <c r="F923" s="4"/>
      <c r="G923" s="4"/>
      <c r="H923" s="3"/>
      <c r="I923" s="4"/>
      <c r="J923" s="4"/>
      <c r="K923" s="4"/>
      <c r="L923" s="4"/>
      <c r="M923" s="4"/>
      <c r="N923" s="4"/>
      <c r="O923" s="4"/>
      <c r="P923" s="4"/>
      <c r="Q923" s="4"/>
      <c r="R923" s="4"/>
      <c r="S923" s="4"/>
      <c r="T923" s="4"/>
      <c r="U923" s="4"/>
      <c r="V923" s="4"/>
      <c r="W923" s="4"/>
      <c r="X923" s="4"/>
      <c r="Y923" s="4"/>
      <c r="Z923" s="4"/>
    </row>
    <row r="924" spans="1:26" ht="12.75" customHeight="1" x14ac:dyDescent="0.2">
      <c r="A924" s="4"/>
      <c r="B924" s="190"/>
      <c r="C924" s="4"/>
      <c r="D924" s="4"/>
      <c r="E924" s="4"/>
      <c r="F924" s="4"/>
      <c r="G924" s="4"/>
      <c r="H924" s="3"/>
      <c r="I924" s="4"/>
      <c r="J924" s="4"/>
      <c r="K924" s="4"/>
      <c r="L924" s="4"/>
      <c r="M924" s="4"/>
      <c r="N924" s="4"/>
      <c r="O924" s="4"/>
      <c r="P924" s="4"/>
      <c r="Q924" s="4"/>
      <c r="R924" s="4"/>
      <c r="S924" s="4"/>
      <c r="T924" s="4"/>
      <c r="U924" s="4"/>
      <c r="V924" s="4"/>
      <c r="W924" s="4"/>
      <c r="X924" s="4"/>
      <c r="Y924" s="4"/>
      <c r="Z924" s="4"/>
    </row>
    <row r="925" spans="1:26" ht="12.75" customHeight="1" x14ac:dyDescent="0.2">
      <c r="A925" s="4"/>
      <c r="B925" s="190"/>
      <c r="C925" s="4"/>
      <c r="D925" s="4"/>
      <c r="E925" s="4"/>
      <c r="F925" s="4"/>
      <c r="G925" s="4"/>
      <c r="H925" s="3"/>
      <c r="I925" s="4"/>
      <c r="J925" s="4"/>
      <c r="K925" s="4"/>
      <c r="L925" s="4"/>
      <c r="M925" s="4"/>
      <c r="N925" s="4"/>
      <c r="O925" s="4"/>
      <c r="P925" s="4"/>
      <c r="Q925" s="4"/>
      <c r="R925" s="4"/>
      <c r="S925" s="4"/>
      <c r="T925" s="4"/>
      <c r="U925" s="4"/>
      <c r="V925" s="4"/>
      <c r="W925" s="4"/>
      <c r="X925" s="4"/>
      <c r="Y925" s="4"/>
      <c r="Z925" s="4"/>
    </row>
    <row r="926" spans="1:26" ht="12.75" customHeight="1" x14ac:dyDescent="0.2">
      <c r="A926" s="4"/>
      <c r="B926" s="190"/>
      <c r="C926" s="4"/>
      <c r="D926" s="4"/>
      <c r="E926" s="4"/>
      <c r="F926" s="4"/>
      <c r="G926" s="4"/>
      <c r="H926" s="3"/>
      <c r="I926" s="4"/>
      <c r="J926" s="4"/>
      <c r="K926" s="4"/>
      <c r="L926" s="4"/>
      <c r="M926" s="4"/>
      <c r="N926" s="4"/>
      <c r="O926" s="4"/>
      <c r="P926" s="4"/>
      <c r="Q926" s="4"/>
      <c r="R926" s="4"/>
      <c r="S926" s="4"/>
      <c r="T926" s="4"/>
      <c r="U926" s="4"/>
      <c r="V926" s="4"/>
      <c r="W926" s="4"/>
      <c r="X926" s="4"/>
      <c r="Y926" s="4"/>
      <c r="Z926" s="4"/>
    </row>
    <row r="927" spans="1:26" ht="12.75" customHeight="1" x14ac:dyDescent="0.2">
      <c r="A927" s="4"/>
      <c r="B927" s="190"/>
      <c r="C927" s="4"/>
      <c r="D927" s="4"/>
      <c r="E927" s="4"/>
      <c r="F927" s="4"/>
      <c r="G927" s="4"/>
      <c r="H927" s="3"/>
      <c r="I927" s="4"/>
      <c r="J927" s="4"/>
      <c r="K927" s="4"/>
      <c r="L927" s="4"/>
      <c r="M927" s="4"/>
      <c r="N927" s="4"/>
      <c r="O927" s="4"/>
      <c r="P927" s="4"/>
      <c r="Q927" s="4"/>
      <c r="R927" s="4"/>
      <c r="S927" s="4"/>
      <c r="T927" s="4"/>
      <c r="U927" s="4"/>
      <c r="V927" s="4"/>
      <c r="W927" s="4"/>
      <c r="X927" s="4"/>
      <c r="Y927" s="4"/>
      <c r="Z927" s="4"/>
    </row>
    <row r="928" spans="1:26" ht="12.75" customHeight="1" x14ac:dyDescent="0.2">
      <c r="A928" s="4"/>
      <c r="B928" s="190"/>
      <c r="C928" s="4"/>
      <c r="D928" s="4"/>
      <c r="E928" s="4"/>
      <c r="F928" s="4"/>
      <c r="G928" s="4"/>
      <c r="H928" s="3"/>
      <c r="I928" s="4"/>
      <c r="J928" s="4"/>
      <c r="K928" s="4"/>
      <c r="L928" s="4"/>
      <c r="M928" s="4"/>
      <c r="N928" s="4"/>
      <c r="O928" s="4"/>
      <c r="P928" s="4"/>
      <c r="Q928" s="4"/>
      <c r="R928" s="4"/>
      <c r="S928" s="4"/>
      <c r="T928" s="4"/>
      <c r="U928" s="4"/>
      <c r="V928" s="4"/>
      <c r="W928" s="4"/>
      <c r="X928" s="4"/>
      <c r="Y928" s="4"/>
      <c r="Z928" s="4"/>
    </row>
    <row r="929" spans="1:26" ht="12.75" customHeight="1" x14ac:dyDescent="0.2">
      <c r="A929" s="4"/>
      <c r="B929" s="190"/>
      <c r="C929" s="4"/>
      <c r="D929" s="4"/>
      <c r="E929" s="4"/>
      <c r="F929" s="4"/>
      <c r="G929" s="4"/>
      <c r="H929" s="3"/>
      <c r="I929" s="4"/>
      <c r="J929" s="4"/>
      <c r="K929" s="4"/>
      <c r="L929" s="4"/>
      <c r="M929" s="4"/>
      <c r="N929" s="4"/>
      <c r="O929" s="4"/>
      <c r="P929" s="4"/>
      <c r="Q929" s="4"/>
      <c r="R929" s="4"/>
      <c r="S929" s="4"/>
      <c r="T929" s="4"/>
      <c r="U929" s="4"/>
      <c r="V929" s="4"/>
      <c r="W929" s="4"/>
      <c r="X929" s="4"/>
      <c r="Y929" s="4"/>
      <c r="Z929" s="4"/>
    </row>
    <row r="930" spans="1:26" ht="12.75" customHeight="1" x14ac:dyDescent="0.2">
      <c r="A930" s="4"/>
      <c r="B930" s="190"/>
      <c r="C930" s="4"/>
      <c r="D930" s="4"/>
      <c r="E930" s="4"/>
      <c r="F930" s="4"/>
      <c r="G930" s="4"/>
      <c r="H930" s="3"/>
      <c r="I930" s="4"/>
      <c r="J930" s="4"/>
      <c r="K930" s="4"/>
      <c r="L930" s="4"/>
      <c r="M930" s="4"/>
      <c r="N930" s="4"/>
      <c r="O930" s="4"/>
      <c r="P930" s="4"/>
      <c r="Q930" s="4"/>
      <c r="R930" s="4"/>
      <c r="S930" s="4"/>
      <c r="T930" s="4"/>
      <c r="U930" s="4"/>
      <c r="V930" s="4"/>
      <c r="W930" s="4"/>
      <c r="X930" s="4"/>
      <c r="Y930" s="4"/>
      <c r="Z930" s="4"/>
    </row>
    <row r="931" spans="1:26" ht="12.75" customHeight="1" x14ac:dyDescent="0.2">
      <c r="A931" s="4"/>
      <c r="B931" s="190"/>
      <c r="C931" s="4"/>
      <c r="D931" s="4"/>
      <c r="E931" s="4"/>
      <c r="F931" s="4"/>
      <c r="G931" s="4"/>
      <c r="H931" s="3"/>
      <c r="I931" s="4"/>
      <c r="J931" s="4"/>
      <c r="K931" s="4"/>
      <c r="L931" s="4"/>
      <c r="M931" s="4"/>
      <c r="N931" s="4"/>
      <c r="O931" s="4"/>
      <c r="P931" s="4"/>
      <c r="Q931" s="4"/>
      <c r="R931" s="4"/>
      <c r="S931" s="4"/>
      <c r="T931" s="4"/>
      <c r="U931" s="4"/>
      <c r="V931" s="4"/>
      <c r="W931" s="4"/>
      <c r="X931" s="4"/>
      <c r="Y931" s="4"/>
      <c r="Z931" s="4"/>
    </row>
    <row r="932" spans="1:26" ht="12.75" customHeight="1" x14ac:dyDescent="0.2">
      <c r="A932" s="4"/>
      <c r="B932" s="190"/>
      <c r="C932" s="4"/>
      <c r="D932" s="4"/>
      <c r="E932" s="4"/>
      <c r="F932" s="4"/>
      <c r="G932" s="4"/>
      <c r="H932" s="3"/>
      <c r="I932" s="4"/>
      <c r="J932" s="4"/>
      <c r="K932" s="4"/>
      <c r="L932" s="4"/>
      <c r="M932" s="4"/>
      <c r="N932" s="4"/>
      <c r="O932" s="4"/>
      <c r="P932" s="4"/>
      <c r="Q932" s="4"/>
      <c r="R932" s="4"/>
      <c r="S932" s="4"/>
      <c r="T932" s="4"/>
      <c r="U932" s="4"/>
      <c r="V932" s="4"/>
      <c r="W932" s="4"/>
      <c r="X932" s="4"/>
      <c r="Y932" s="4"/>
      <c r="Z932" s="4"/>
    </row>
    <row r="933" spans="1:26" ht="12.75" customHeight="1" x14ac:dyDescent="0.2">
      <c r="A933" s="4"/>
      <c r="B933" s="190"/>
      <c r="C933" s="4"/>
      <c r="D933" s="4"/>
      <c r="E933" s="4"/>
      <c r="F933" s="4"/>
      <c r="G933" s="4"/>
      <c r="H933" s="3"/>
      <c r="I933" s="4"/>
      <c r="J933" s="4"/>
      <c r="K933" s="4"/>
      <c r="L933" s="4"/>
      <c r="M933" s="4"/>
      <c r="N933" s="4"/>
      <c r="O933" s="4"/>
      <c r="P933" s="4"/>
      <c r="Q933" s="4"/>
      <c r="R933" s="4"/>
      <c r="S933" s="4"/>
      <c r="T933" s="4"/>
      <c r="U933" s="4"/>
      <c r="V933" s="4"/>
      <c r="W933" s="4"/>
      <c r="X933" s="4"/>
      <c r="Y933" s="4"/>
      <c r="Z933" s="4"/>
    </row>
    <row r="934" spans="1:26" ht="12.75" customHeight="1" x14ac:dyDescent="0.2">
      <c r="A934" s="4"/>
      <c r="B934" s="190"/>
      <c r="C934" s="4"/>
      <c r="D934" s="4"/>
      <c r="E934" s="4"/>
      <c r="F934" s="4"/>
      <c r="G934" s="4"/>
      <c r="H934" s="3"/>
      <c r="I934" s="4"/>
      <c r="J934" s="4"/>
      <c r="K934" s="4"/>
      <c r="L934" s="4"/>
      <c r="M934" s="4"/>
      <c r="N934" s="4"/>
      <c r="O934" s="4"/>
      <c r="P934" s="4"/>
      <c r="Q934" s="4"/>
      <c r="R934" s="4"/>
      <c r="S934" s="4"/>
      <c r="T934" s="4"/>
      <c r="U934" s="4"/>
      <c r="V934" s="4"/>
      <c r="W934" s="4"/>
      <c r="X934" s="4"/>
      <c r="Y934" s="4"/>
      <c r="Z934" s="4"/>
    </row>
    <row r="935" spans="1:26" ht="12.75" customHeight="1" x14ac:dyDescent="0.2">
      <c r="A935" s="4"/>
      <c r="B935" s="190"/>
      <c r="C935" s="4"/>
      <c r="D935" s="4"/>
      <c r="E935" s="4"/>
      <c r="F935" s="4"/>
      <c r="G935" s="4"/>
      <c r="H935" s="3"/>
      <c r="I935" s="4"/>
      <c r="J935" s="4"/>
      <c r="K935" s="4"/>
      <c r="L935" s="4"/>
      <c r="M935" s="4"/>
      <c r="N935" s="4"/>
      <c r="O935" s="4"/>
      <c r="P935" s="4"/>
      <c r="Q935" s="4"/>
      <c r="R935" s="4"/>
      <c r="S935" s="4"/>
      <c r="T935" s="4"/>
      <c r="U935" s="4"/>
      <c r="V935" s="4"/>
      <c r="W935" s="4"/>
      <c r="X935" s="4"/>
      <c r="Y935" s="4"/>
      <c r="Z935" s="4"/>
    </row>
    <row r="936" spans="1:26" ht="12.75" customHeight="1" x14ac:dyDescent="0.2">
      <c r="A936" s="4"/>
      <c r="B936" s="190"/>
      <c r="C936" s="4"/>
      <c r="D936" s="4"/>
      <c r="E936" s="4"/>
      <c r="F936" s="4"/>
      <c r="G936" s="4"/>
      <c r="H936" s="3"/>
      <c r="I936" s="4"/>
      <c r="J936" s="4"/>
      <c r="K936" s="4"/>
      <c r="L936" s="4"/>
      <c r="M936" s="4"/>
      <c r="N936" s="4"/>
      <c r="O936" s="4"/>
      <c r="P936" s="4"/>
      <c r="Q936" s="4"/>
      <c r="R936" s="4"/>
      <c r="S936" s="4"/>
      <c r="T936" s="4"/>
      <c r="U936" s="4"/>
      <c r="V936" s="4"/>
      <c r="W936" s="4"/>
      <c r="X936" s="4"/>
      <c r="Y936" s="4"/>
      <c r="Z936" s="4"/>
    </row>
    <row r="937" spans="1:26" ht="12.75" customHeight="1" x14ac:dyDescent="0.2">
      <c r="A937" s="4"/>
      <c r="B937" s="190"/>
      <c r="C937" s="4"/>
      <c r="D937" s="4"/>
      <c r="E937" s="4"/>
      <c r="F937" s="4"/>
      <c r="G937" s="4"/>
      <c r="H937" s="3"/>
      <c r="I937" s="4"/>
      <c r="J937" s="4"/>
      <c r="K937" s="4"/>
      <c r="L937" s="4"/>
      <c r="M937" s="4"/>
      <c r="N937" s="4"/>
      <c r="O937" s="4"/>
      <c r="P937" s="4"/>
      <c r="Q937" s="4"/>
      <c r="R937" s="4"/>
      <c r="S937" s="4"/>
      <c r="T937" s="4"/>
      <c r="U937" s="4"/>
      <c r="V937" s="4"/>
      <c r="W937" s="4"/>
      <c r="X937" s="4"/>
      <c r="Y937" s="4"/>
      <c r="Z937" s="4"/>
    </row>
    <row r="938" spans="1:26" ht="12.75" customHeight="1" x14ac:dyDescent="0.2">
      <c r="A938" s="4"/>
      <c r="B938" s="190"/>
      <c r="C938" s="4"/>
      <c r="D938" s="4"/>
      <c r="E938" s="4"/>
      <c r="F938" s="4"/>
      <c r="G938" s="4"/>
      <c r="H938" s="3"/>
      <c r="I938" s="4"/>
      <c r="J938" s="4"/>
      <c r="K938" s="4"/>
      <c r="L938" s="4"/>
      <c r="M938" s="4"/>
      <c r="N938" s="4"/>
      <c r="O938" s="4"/>
      <c r="P938" s="4"/>
      <c r="Q938" s="4"/>
      <c r="R938" s="4"/>
      <c r="S938" s="4"/>
      <c r="T938" s="4"/>
      <c r="U938" s="4"/>
      <c r="V938" s="4"/>
      <c r="W938" s="4"/>
      <c r="X938" s="4"/>
      <c r="Y938" s="4"/>
      <c r="Z938" s="4"/>
    </row>
    <row r="939" spans="1:26" ht="12.75" customHeight="1" x14ac:dyDescent="0.2">
      <c r="A939" s="4"/>
      <c r="B939" s="190"/>
      <c r="C939" s="4"/>
      <c r="D939" s="4"/>
      <c r="E939" s="4"/>
      <c r="F939" s="4"/>
      <c r="G939" s="4"/>
      <c r="H939" s="3"/>
      <c r="I939" s="4"/>
      <c r="J939" s="4"/>
      <c r="K939" s="4"/>
      <c r="L939" s="4"/>
      <c r="M939" s="4"/>
      <c r="N939" s="4"/>
      <c r="O939" s="4"/>
      <c r="P939" s="4"/>
      <c r="Q939" s="4"/>
      <c r="R939" s="4"/>
      <c r="S939" s="4"/>
      <c r="T939" s="4"/>
      <c r="U939" s="4"/>
      <c r="V939" s="4"/>
      <c r="W939" s="4"/>
      <c r="X939" s="4"/>
      <c r="Y939" s="4"/>
      <c r="Z939" s="4"/>
    </row>
    <row r="940" spans="1:26" ht="12.75" customHeight="1" x14ac:dyDescent="0.2">
      <c r="A940" s="4"/>
      <c r="B940" s="190"/>
      <c r="C940" s="4"/>
      <c r="D940" s="4"/>
      <c r="E940" s="4"/>
      <c r="F940" s="4"/>
      <c r="G940" s="4"/>
      <c r="H940" s="3"/>
      <c r="I940" s="4"/>
      <c r="J940" s="4"/>
      <c r="K940" s="4"/>
      <c r="L940" s="4"/>
      <c r="M940" s="4"/>
      <c r="N940" s="4"/>
      <c r="O940" s="4"/>
      <c r="P940" s="4"/>
      <c r="Q940" s="4"/>
      <c r="R940" s="4"/>
      <c r="S940" s="4"/>
      <c r="T940" s="4"/>
      <c r="U940" s="4"/>
      <c r="V940" s="4"/>
      <c r="W940" s="4"/>
      <c r="X940" s="4"/>
      <c r="Y940" s="4"/>
      <c r="Z940" s="4"/>
    </row>
    <row r="941" spans="1:26" ht="12.75" customHeight="1" x14ac:dyDescent="0.2">
      <c r="A941" s="4"/>
      <c r="B941" s="190"/>
      <c r="C941" s="4"/>
      <c r="D941" s="4"/>
      <c r="E941" s="4"/>
      <c r="F941" s="4"/>
      <c r="G941" s="4"/>
      <c r="H941" s="3"/>
      <c r="I941" s="4"/>
      <c r="J941" s="4"/>
      <c r="K941" s="4"/>
      <c r="L941" s="4"/>
      <c r="M941" s="4"/>
      <c r="N941" s="4"/>
      <c r="O941" s="4"/>
      <c r="P941" s="4"/>
      <c r="Q941" s="4"/>
      <c r="R941" s="4"/>
      <c r="S941" s="4"/>
      <c r="T941" s="4"/>
      <c r="U941" s="4"/>
      <c r="V941" s="4"/>
      <c r="W941" s="4"/>
      <c r="X941" s="4"/>
      <c r="Y941" s="4"/>
      <c r="Z941" s="4"/>
    </row>
    <row r="942" spans="1:26" ht="12.75" customHeight="1" x14ac:dyDescent="0.2">
      <c r="A942" s="4"/>
      <c r="B942" s="190"/>
      <c r="C942" s="4"/>
      <c r="D942" s="4"/>
      <c r="E942" s="4"/>
      <c r="F942" s="4"/>
      <c r="G942" s="4"/>
      <c r="H942" s="3"/>
      <c r="I942" s="4"/>
      <c r="J942" s="4"/>
      <c r="K942" s="4"/>
      <c r="L942" s="4"/>
      <c r="M942" s="4"/>
      <c r="N942" s="4"/>
      <c r="O942" s="4"/>
      <c r="P942" s="4"/>
      <c r="Q942" s="4"/>
      <c r="R942" s="4"/>
      <c r="S942" s="4"/>
      <c r="T942" s="4"/>
      <c r="U942" s="4"/>
      <c r="V942" s="4"/>
      <c r="W942" s="4"/>
      <c r="X942" s="4"/>
      <c r="Y942" s="4"/>
      <c r="Z942" s="4"/>
    </row>
    <row r="943" spans="1:26" ht="12.75" customHeight="1" x14ac:dyDescent="0.2">
      <c r="A943" s="4"/>
      <c r="B943" s="190"/>
      <c r="C943" s="4"/>
      <c r="D943" s="4"/>
      <c r="E943" s="4"/>
      <c r="F943" s="4"/>
      <c r="G943" s="4"/>
      <c r="H943" s="3"/>
      <c r="I943" s="4"/>
      <c r="J943" s="4"/>
      <c r="K943" s="4"/>
      <c r="L943" s="4"/>
      <c r="M943" s="4"/>
      <c r="N943" s="4"/>
      <c r="O943" s="4"/>
      <c r="P943" s="4"/>
      <c r="Q943" s="4"/>
      <c r="R943" s="4"/>
      <c r="S943" s="4"/>
      <c r="T943" s="4"/>
      <c r="U943" s="4"/>
      <c r="V943" s="4"/>
      <c r="W943" s="4"/>
      <c r="X943" s="4"/>
      <c r="Y943" s="4"/>
      <c r="Z943" s="4"/>
    </row>
    <row r="944" spans="1:26" ht="12.75" customHeight="1" x14ac:dyDescent="0.2">
      <c r="A944" s="4"/>
      <c r="B944" s="190"/>
      <c r="C944" s="4"/>
      <c r="D944" s="4"/>
      <c r="E944" s="4"/>
      <c r="F944" s="4"/>
      <c r="G944" s="4"/>
      <c r="H944" s="3"/>
      <c r="I944" s="4"/>
      <c r="J944" s="4"/>
      <c r="K944" s="4"/>
      <c r="L944" s="4"/>
      <c r="M944" s="4"/>
      <c r="N944" s="4"/>
      <c r="O944" s="4"/>
      <c r="P944" s="4"/>
      <c r="Q944" s="4"/>
      <c r="R944" s="4"/>
      <c r="S944" s="4"/>
      <c r="T944" s="4"/>
      <c r="U944" s="4"/>
      <c r="V944" s="4"/>
      <c r="W944" s="4"/>
      <c r="X944" s="4"/>
      <c r="Y944" s="4"/>
      <c r="Z944" s="4"/>
    </row>
    <row r="945" spans="1:26" ht="12.75" customHeight="1" x14ac:dyDescent="0.2">
      <c r="A945" s="4"/>
      <c r="B945" s="190"/>
      <c r="C945" s="4"/>
      <c r="D945" s="4"/>
      <c r="E945" s="4"/>
      <c r="F945" s="4"/>
      <c r="G945" s="4"/>
      <c r="H945" s="3"/>
      <c r="I945" s="4"/>
      <c r="J945" s="4"/>
      <c r="K945" s="4"/>
      <c r="L945" s="4"/>
      <c r="M945" s="4"/>
      <c r="N945" s="4"/>
      <c r="O945" s="4"/>
      <c r="P945" s="4"/>
      <c r="Q945" s="4"/>
      <c r="R945" s="4"/>
      <c r="S945" s="4"/>
      <c r="T945" s="4"/>
      <c r="U945" s="4"/>
      <c r="V945" s="4"/>
      <c r="W945" s="4"/>
      <c r="X945" s="4"/>
      <c r="Y945" s="4"/>
      <c r="Z945" s="4"/>
    </row>
    <row r="946" spans="1:26" ht="12.75" customHeight="1" x14ac:dyDescent="0.2">
      <c r="A946" s="4"/>
      <c r="B946" s="190"/>
      <c r="C946" s="4"/>
      <c r="D946" s="4"/>
      <c r="E946" s="4"/>
      <c r="F946" s="4"/>
      <c r="G946" s="4"/>
      <c r="H946" s="3"/>
      <c r="I946" s="4"/>
      <c r="J946" s="4"/>
      <c r="K946" s="4"/>
      <c r="L946" s="4"/>
      <c r="M946" s="4"/>
      <c r="N946" s="4"/>
      <c r="O946" s="4"/>
      <c r="P946" s="4"/>
      <c r="Q946" s="4"/>
      <c r="R946" s="4"/>
      <c r="S946" s="4"/>
      <c r="T946" s="4"/>
      <c r="U946" s="4"/>
      <c r="V946" s="4"/>
      <c r="W946" s="4"/>
      <c r="X946" s="4"/>
      <c r="Y946" s="4"/>
      <c r="Z946" s="4"/>
    </row>
    <row r="947" spans="1:26" ht="12.75" customHeight="1" x14ac:dyDescent="0.2">
      <c r="A947" s="4"/>
      <c r="B947" s="190"/>
      <c r="C947" s="4"/>
      <c r="D947" s="4"/>
      <c r="E947" s="4"/>
      <c r="F947" s="4"/>
      <c r="G947" s="4"/>
      <c r="H947" s="3"/>
      <c r="I947" s="4"/>
      <c r="J947" s="4"/>
      <c r="K947" s="4"/>
      <c r="L947" s="4"/>
      <c r="M947" s="4"/>
      <c r="N947" s="4"/>
      <c r="O947" s="4"/>
      <c r="P947" s="4"/>
      <c r="Q947" s="4"/>
      <c r="R947" s="4"/>
      <c r="S947" s="4"/>
      <c r="T947" s="4"/>
      <c r="U947" s="4"/>
      <c r="V947" s="4"/>
      <c r="W947" s="4"/>
      <c r="X947" s="4"/>
      <c r="Y947" s="4"/>
      <c r="Z947" s="4"/>
    </row>
    <row r="948" spans="1:26" ht="12.75" customHeight="1" x14ac:dyDescent="0.2">
      <c r="A948" s="4"/>
      <c r="B948" s="190"/>
      <c r="C948" s="4"/>
      <c r="D948" s="4"/>
      <c r="E948" s="4"/>
      <c r="F948" s="4"/>
      <c r="G948" s="4"/>
      <c r="H948" s="3"/>
      <c r="I948" s="4"/>
      <c r="J948" s="4"/>
      <c r="K948" s="4"/>
      <c r="L948" s="4"/>
      <c r="M948" s="4"/>
      <c r="N948" s="4"/>
      <c r="O948" s="4"/>
      <c r="P948" s="4"/>
      <c r="Q948" s="4"/>
      <c r="R948" s="4"/>
      <c r="S948" s="4"/>
      <c r="T948" s="4"/>
      <c r="U948" s="4"/>
      <c r="V948" s="4"/>
      <c r="W948" s="4"/>
      <c r="X948" s="4"/>
      <c r="Y948" s="4"/>
      <c r="Z948" s="4"/>
    </row>
    <row r="949" spans="1:26" ht="12.75" customHeight="1" x14ac:dyDescent="0.2">
      <c r="A949" s="4"/>
      <c r="B949" s="190"/>
      <c r="C949" s="4"/>
      <c r="D949" s="4"/>
      <c r="E949" s="4"/>
      <c r="F949" s="4"/>
      <c r="G949" s="4"/>
      <c r="H949" s="3"/>
      <c r="I949" s="4"/>
      <c r="J949" s="4"/>
      <c r="K949" s="4"/>
      <c r="L949" s="4"/>
      <c r="M949" s="4"/>
      <c r="N949" s="4"/>
      <c r="O949" s="4"/>
      <c r="P949" s="4"/>
      <c r="Q949" s="4"/>
      <c r="R949" s="4"/>
      <c r="S949" s="4"/>
      <c r="T949" s="4"/>
      <c r="U949" s="4"/>
      <c r="V949" s="4"/>
      <c r="W949" s="4"/>
      <c r="X949" s="4"/>
      <c r="Y949" s="4"/>
      <c r="Z949" s="4"/>
    </row>
    <row r="950" spans="1:26" ht="12.75" customHeight="1" x14ac:dyDescent="0.2">
      <c r="A950" s="4"/>
      <c r="B950" s="190"/>
      <c r="C950" s="4"/>
      <c r="D950" s="4"/>
      <c r="E950" s="4"/>
      <c r="F950" s="4"/>
      <c r="G950" s="4"/>
      <c r="H950" s="3"/>
      <c r="I950" s="4"/>
      <c r="J950" s="4"/>
      <c r="K950" s="4"/>
      <c r="L950" s="4"/>
      <c r="M950" s="4"/>
      <c r="N950" s="4"/>
      <c r="O950" s="4"/>
      <c r="P950" s="4"/>
      <c r="Q950" s="4"/>
      <c r="R950" s="4"/>
      <c r="S950" s="4"/>
      <c r="T950" s="4"/>
      <c r="U950" s="4"/>
      <c r="V950" s="4"/>
      <c r="W950" s="4"/>
      <c r="X950" s="4"/>
      <c r="Y950" s="4"/>
      <c r="Z950" s="4"/>
    </row>
    <row r="951" spans="1:26" ht="12.75" customHeight="1" x14ac:dyDescent="0.2">
      <c r="A951" s="4"/>
      <c r="B951" s="190"/>
      <c r="C951" s="4"/>
      <c r="D951" s="4"/>
      <c r="E951" s="4"/>
      <c r="F951" s="4"/>
      <c r="G951" s="4"/>
      <c r="H951" s="3"/>
      <c r="I951" s="4"/>
      <c r="J951" s="4"/>
      <c r="K951" s="4"/>
      <c r="L951" s="4"/>
      <c r="M951" s="4"/>
      <c r="N951" s="4"/>
      <c r="O951" s="4"/>
      <c r="P951" s="4"/>
      <c r="Q951" s="4"/>
      <c r="R951" s="4"/>
      <c r="S951" s="4"/>
      <c r="T951" s="4"/>
      <c r="U951" s="4"/>
      <c r="V951" s="4"/>
      <c r="W951" s="4"/>
      <c r="X951" s="4"/>
      <c r="Y951" s="4"/>
      <c r="Z951" s="4"/>
    </row>
    <row r="952" spans="1:26" ht="12.75" customHeight="1" x14ac:dyDescent="0.2">
      <c r="A952" s="4"/>
      <c r="B952" s="190"/>
      <c r="C952" s="4"/>
      <c r="D952" s="4"/>
      <c r="E952" s="4"/>
      <c r="F952" s="4"/>
      <c r="G952" s="4"/>
      <c r="H952" s="3"/>
      <c r="I952" s="4"/>
      <c r="J952" s="4"/>
      <c r="K952" s="4"/>
      <c r="L952" s="4"/>
      <c r="M952" s="4"/>
      <c r="N952" s="4"/>
      <c r="O952" s="4"/>
      <c r="P952" s="4"/>
      <c r="Q952" s="4"/>
      <c r="R952" s="4"/>
      <c r="S952" s="4"/>
      <c r="T952" s="4"/>
      <c r="U952" s="4"/>
      <c r="V952" s="4"/>
      <c r="W952" s="4"/>
      <c r="X952" s="4"/>
      <c r="Y952" s="4"/>
      <c r="Z952" s="4"/>
    </row>
    <row r="953" spans="1:26" ht="12.75" customHeight="1" x14ac:dyDescent="0.2">
      <c r="A953" s="4"/>
      <c r="B953" s="190"/>
      <c r="C953" s="4"/>
      <c r="D953" s="4"/>
      <c r="E953" s="4"/>
      <c r="F953" s="4"/>
      <c r="G953" s="4"/>
      <c r="H953" s="3"/>
      <c r="I953" s="4"/>
      <c r="J953" s="4"/>
      <c r="K953" s="4"/>
      <c r="L953" s="4"/>
      <c r="M953" s="4"/>
      <c r="N953" s="4"/>
      <c r="O953" s="4"/>
      <c r="P953" s="4"/>
      <c r="Q953" s="4"/>
      <c r="R953" s="4"/>
      <c r="S953" s="4"/>
      <c r="T953" s="4"/>
      <c r="U953" s="4"/>
      <c r="V953" s="4"/>
      <c r="W953" s="4"/>
      <c r="X953" s="4"/>
      <c r="Y953" s="4"/>
      <c r="Z953" s="4"/>
    </row>
    <row r="954" spans="1:26" ht="12.75" customHeight="1" x14ac:dyDescent="0.2">
      <c r="A954" s="4"/>
      <c r="B954" s="190"/>
      <c r="C954" s="4"/>
      <c r="D954" s="4"/>
      <c r="E954" s="4"/>
      <c r="F954" s="4"/>
      <c r="G954" s="4"/>
      <c r="H954" s="3"/>
      <c r="I954" s="4"/>
      <c r="J954" s="4"/>
      <c r="K954" s="4"/>
      <c r="L954" s="4"/>
      <c r="M954" s="4"/>
      <c r="N954" s="4"/>
      <c r="O954" s="4"/>
      <c r="P954" s="4"/>
      <c r="Q954" s="4"/>
      <c r="R954" s="4"/>
      <c r="S954" s="4"/>
      <c r="T954" s="4"/>
      <c r="U954" s="4"/>
      <c r="V954" s="4"/>
      <c r="W954" s="4"/>
      <c r="X954" s="4"/>
      <c r="Y954" s="4"/>
      <c r="Z954" s="4"/>
    </row>
    <row r="955" spans="1:26" ht="12.75" customHeight="1" x14ac:dyDescent="0.2">
      <c r="A955" s="4"/>
      <c r="B955" s="190"/>
      <c r="C955" s="4"/>
      <c r="D955" s="4"/>
      <c r="E955" s="4"/>
      <c r="F955" s="4"/>
      <c r="G955" s="4"/>
      <c r="H955" s="3"/>
      <c r="I955" s="4"/>
      <c r="J955" s="4"/>
      <c r="K955" s="4"/>
      <c r="L955" s="4"/>
      <c r="M955" s="4"/>
      <c r="N955" s="4"/>
      <c r="O955" s="4"/>
      <c r="P955" s="4"/>
      <c r="Q955" s="4"/>
      <c r="R955" s="4"/>
      <c r="S955" s="4"/>
      <c r="T955" s="4"/>
      <c r="U955" s="4"/>
      <c r="V955" s="4"/>
      <c r="W955" s="4"/>
      <c r="X955" s="4"/>
      <c r="Y955" s="4"/>
      <c r="Z955" s="4"/>
    </row>
    <row r="956" spans="1:26" ht="12.75" customHeight="1" x14ac:dyDescent="0.2">
      <c r="A956" s="4"/>
      <c r="B956" s="190"/>
      <c r="C956" s="4"/>
      <c r="D956" s="4"/>
      <c r="E956" s="4"/>
      <c r="F956" s="4"/>
      <c r="G956" s="4"/>
      <c r="H956" s="3"/>
      <c r="I956" s="4"/>
      <c r="J956" s="4"/>
      <c r="K956" s="4"/>
      <c r="L956" s="4"/>
      <c r="M956" s="4"/>
      <c r="N956" s="4"/>
      <c r="O956" s="4"/>
      <c r="P956" s="4"/>
      <c r="Q956" s="4"/>
      <c r="R956" s="4"/>
      <c r="S956" s="4"/>
      <c r="T956" s="4"/>
      <c r="U956" s="4"/>
      <c r="V956" s="4"/>
      <c r="W956" s="4"/>
      <c r="X956" s="4"/>
      <c r="Y956" s="4"/>
      <c r="Z956" s="4"/>
    </row>
    <row r="957" spans="1:26" ht="12.75" customHeight="1" x14ac:dyDescent="0.2">
      <c r="A957" s="4"/>
      <c r="B957" s="190"/>
      <c r="C957" s="4"/>
      <c r="D957" s="4"/>
      <c r="E957" s="4"/>
      <c r="F957" s="4"/>
      <c r="G957" s="4"/>
      <c r="H957" s="3"/>
      <c r="I957" s="4"/>
      <c r="J957" s="4"/>
      <c r="K957" s="4"/>
      <c r="L957" s="4"/>
      <c r="M957" s="4"/>
      <c r="N957" s="4"/>
      <c r="O957" s="4"/>
      <c r="P957" s="4"/>
      <c r="Q957" s="4"/>
      <c r="R957" s="4"/>
      <c r="S957" s="4"/>
      <c r="T957" s="4"/>
      <c r="U957" s="4"/>
      <c r="V957" s="4"/>
      <c r="W957" s="4"/>
      <c r="X957" s="4"/>
      <c r="Y957" s="4"/>
      <c r="Z957" s="4"/>
    </row>
    <row r="958" spans="1:26" ht="12.75" customHeight="1" x14ac:dyDescent="0.2">
      <c r="A958" s="4"/>
      <c r="B958" s="190"/>
      <c r="C958" s="4"/>
      <c r="D958" s="4"/>
      <c r="E958" s="4"/>
      <c r="F958" s="4"/>
      <c r="G958" s="4"/>
      <c r="H958" s="3"/>
      <c r="I958" s="4"/>
      <c r="J958" s="4"/>
      <c r="K958" s="4"/>
      <c r="L958" s="4"/>
      <c r="M958" s="4"/>
      <c r="N958" s="4"/>
      <c r="O958" s="4"/>
      <c r="P958" s="4"/>
      <c r="Q958" s="4"/>
      <c r="R958" s="4"/>
      <c r="S958" s="4"/>
      <c r="T958" s="4"/>
      <c r="U958" s="4"/>
      <c r="V958" s="4"/>
      <c r="W958" s="4"/>
      <c r="X958" s="4"/>
      <c r="Y958" s="4"/>
      <c r="Z958" s="4"/>
    </row>
    <row r="959" spans="1:26" ht="12.75" customHeight="1" x14ac:dyDescent="0.2">
      <c r="A959" s="4"/>
      <c r="B959" s="190"/>
      <c r="C959" s="4"/>
      <c r="D959" s="4"/>
      <c r="E959" s="4"/>
      <c r="F959" s="4"/>
      <c r="G959" s="4"/>
      <c r="H959" s="3"/>
      <c r="I959" s="4"/>
      <c r="J959" s="4"/>
      <c r="K959" s="4"/>
      <c r="L959" s="4"/>
      <c r="M959" s="4"/>
      <c r="N959" s="4"/>
      <c r="O959" s="4"/>
      <c r="P959" s="4"/>
      <c r="Q959" s="4"/>
      <c r="R959" s="4"/>
      <c r="S959" s="4"/>
      <c r="T959" s="4"/>
      <c r="U959" s="4"/>
      <c r="V959" s="4"/>
      <c r="W959" s="4"/>
      <c r="X959" s="4"/>
      <c r="Y959" s="4"/>
      <c r="Z959" s="4"/>
    </row>
    <row r="960" spans="1:26" ht="12.75" customHeight="1" x14ac:dyDescent="0.2">
      <c r="A960" s="4"/>
      <c r="B960" s="190"/>
      <c r="C960" s="4"/>
      <c r="D960" s="4"/>
      <c r="E960" s="4"/>
      <c r="F960" s="4"/>
      <c r="G960" s="4"/>
      <c r="H960" s="3"/>
      <c r="I960" s="4"/>
      <c r="J960" s="4"/>
      <c r="K960" s="4"/>
      <c r="L960" s="4"/>
      <c r="M960" s="4"/>
      <c r="N960" s="4"/>
      <c r="O960" s="4"/>
      <c r="P960" s="4"/>
      <c r="Q960" s="4"/>
      <c r="R960" s="4"/>
      <c r="S960" s="4"/>
      <c r="T960" s="4"/>
      <c r="U960" s="4"/>
      <c r="V960" s="4"/>
      <c r="W960" s="4"/>
      <c r="X960" s="4"/>
      <c r="Y960" s="4"/>
      <c r="Z960" s="4"/>
    </row>
    <row r="961" spans="1:26" ht="12.75" customHeight="1" x14ac:dyDescent="0.2">
      <c r="A961" s="4"/>
      <c r="B961" s="190"/>
      <c r="C961" s="4"/>
      <c r="D961" s="4"/>
      <c r="E961" s="4"/>
      <c r="F961" s="4"/>
      <c r="G961" s="4"/>
      <c r="H961" s="3"/>
      <c r="I961" s="4"/>
      <c r="J961" s="4"/>
      <c r="K961" s="4"/>
      <c r="L961" s="4"/>
      <c r="M961" s="4"/>
      <c r="N961" s="4"/>
      <c r="O961" s="4"/>
      <c r="P961" s="4"/>
      <c r="Q961" s="4"/>
      <c r="R961" s="4"/>
      <c r="S961" s="4"/>
      <c r="T961" s="4"/>
      <c r="U961" s="4"/>
      <c r="V961" s="4"/>
      <c r="W961" s="4"/>
      <c r="X961" s="4"/>
      <c r="Y961" s="4"/>
      <c r="Z961" s="4"/>
    </row>
    <row r="962" spans="1:26" ht="12.75" customHeight="1" x14ac:dyDescent="0.2">
      <c r="A962" s="4"/>
      <c r="B962" s="190"/>
      <c r="C962" s="4"/>
      <c r="D962" s="4"/>
      <c r="E962" s="4"/>
      <c r="F962" s="4"/>
      <c r="G962" s="4"/>
      <c r="H962" s="3"/>
      <c r="I962" s="4"/>
      <c r="J962" s="4"/>
      <c r="K962" s="4"/>
      <c r="L962" s="4"/>
      <c r="M962" s="4"/>
      <c r="N962" s="4"/>
      <c r="O962" s="4"/>
      <c r="P962" s="4"/>
      <c r="Q962" s="4"/>
      <c r="R962" s="4"/>
      <c r="S962" s="4"/>
      <c r="T962" s="4"/>
      <c r="U962" s="4"/>
      <c r="V962" s="4"/>
      <c r="W962" s="4"/>
      <c r="X962" s="4"/>
      <c r="Y962" s="4"/>
      <c r="Z962" s="4"/>
    </row>
    <row r="963" spans="1:26" ht="12.75" customHeight="1" x14ac:dyDescent="0.2">
      <c r="A963" s="4"/>
      <c r="B963" s="190"/>
      <c r="C963" s="4"/>
      <c r="D963" s="4"/>
      <c r="E963" s="4"/>
      <c r="F963" s="4"/>
      <c r="G963" s="4"/>
      <c r="H963" s="3"/>
      <c r="I963" s="4"/>
      <c r="J963" s="4"/>
      <c r="K963" s="4"/>
      <c r="L963" s="4"/>
      <c r="M963" s="4"/>
      <c r="N963" s="4"/>
      <c r="O963" s="4"/>
      <c r="P963" s="4"/>
      <c r="Q963" s="4"/>
      <c r="R963" s="4"/>
      <c r="S963" s="4"/>
      <c r="T963" s="4"/>
      <c r="U963" s="4"/>
      <c r="V963" s="4"/>
      <c r="W963" s="4"/>
      <c r="X963" s="4"/>
      <c r="Y963" s="4"/>
      <c r="Z963" s="4"/>
    </row>
    <row r="964" spans="1:26" ht="12.75" customHeight="1" x14ac:dyDescent="0.2">
      <c r="A964" s="4"/>
      <c r="B964" s="190"/>
      <c r="C964" s="4"/>
      <c r="D964" s="4"/>
      <c r="E964" s="4"/>
      <c r="F964" s="4"/>
      <c r="G964" s="4"/>
      <c r="H964" s="3"/>
      <c r="I964" s="4"/>
      <c r="J964" s="4"/>
      <c r="K964" s="4"/>
      <c r="L964" s="4"/>
      <c r="M964" s="4"/>
      <c r="N964" s="4"/>
      <c r="O964" s="4"/>
      <c r="P964" s="4"/>
      <c r="Q964" s="4"/>
      <c r="R964" s="4"/>
      <c r="S964" s="4"/>
      <c r="T964" s="4"/>
      <c r="U964" s="4"/>
      <c r="V964" s="4"/>
      <c r="W964" s="4"/>
      <c r="X964" s="4"/>
      <c r="Y964" s="4"/>
      <c r="Z964" s="4"/>
    </row>
    <row r="965" spans="1:26" ht="12.75" customHeight="1" x14ac:dyDescent="0.2">
      <c r="A965" s="4"/>
      <c r="B965" s="190"/>
      <c r="C965" s="4"/>
      <c r="D965" s="4"/>
      <c r="E965" s="4"/>
      <c r="F965" s="4"/>
      <c r="G965" s="4"/>
      <c r="H965" s="3"/>
      <c r="I965" s="4"/>
      <c r="J965" s="4"/>
      <c r="K965" s="4"/>
      <c r="L965" s="4"/>
      <c r="M965" s="4"/>
      <c r="N965" s="4"/>
      <c r="O965" s="4"/>
      <c r="P965" s="4"/>
      <c r="Q965" s="4"/>
      <c r="R965" s="4"/>
      <c r="S965" s="4"/>
      <c r="T965" s="4"/>
      <c r="U965" s="4"/>
      <c r="V965" s="4"/>
      <c r="W965" s="4"/>
      <c r="X965" s="4"/>
      <c r="Y965" s="4"/>
      <c r="Z965" s="4"/>
    </row>
    <row r="966" spans="1:26" ht="12.75" customHeight="1" x14ac:dyDescent="0.2">
      <c r="A966" s="4"/>
      <c r="B966" s="190"/>
      <c r="C966" s="4"/>
      <c r="D966" s="4"/>
      <c r="E966" s="4"/>
      <c r="F966" s="4"/>
      <c r="G966" s="4"/>
      <c r="H966" s="3"/>
      <c r="I966" s="4"/>
      <c r="J966" s="4"/>
      <c r="K966" s="4"/>
      <c r="L966" s="4"/>
      <c r="M966" s="4"/>
      <c r="N966" s="4"/>
      <c r="O966" s="4"/>
      <c r="P966" s="4"/>
      <c r="Q966" s="4"/>
      <c r="R966" s="4"/>
      <c r="S966" s="4"/>
      <c r="T966" s="4"/>
      <c r="U966" s="4"/>
      <c r="V966" s="4"/>
      <c r="W966" s="4"/>
      <c r="X966" s="4"/>
      <c r="Y966" s="4"/>
      <c r="Z966" s="4"/>
    </row>
    <row r="967" spans="1:26" ht="12.75" customHeight="1" x14ac:dyDescent="0.2">
      <c r="A967" s="4"/>
      <c r="B967" s="190"/>
      <c r="C967" s="4"/>
      <c r="D967" s="4"/>
      <c r="E967" s="4"/>
      <c r="F967" s="4"/>
      <c r="G967" s="4"/>
      <c r="H967" s="3"/>
      <c r="I967" s="4"/>
      <c r="J967" s="4"/>
      <c r="K967" s="4"/>
      <c r="L967" s="4"/>
      <c r="M967" s="4"/>
      <c r="N967" s="4"/>
      <c r="O967" s="4"/>
      <c r="P967" s="4"/>
      <c r="Q967" s="4"/>
      <c r="R967" s="4"/>
      <c r="S967" s="4"/>
      <c r="T967" s="4"/>
      <c r="U967" s="4"/>
      <c r="V967" s="4"/>
      <c r="W967" s="4"/>
      <c r="X967" s="4"/>
      <c r="Y967" s="4"/>
      <c r="Z967" s="4"/>
    </row>
    <row r="968" spans="1:26" ht="12.75" customHeight="1" x14ac:dyDescent="0.2">
      <c r="A968" s="4"/>
      <c r="B968" s="190"/>
      <c r="C968" s="4"/>
      <c r="D968" s="4"/>
      <c r="E968" s="4"/>
      <c r="F968" s="4"/>
      <c r="G968" s="4"/>
      <c r="H968" s="3"/>
      <c r="I968" s="4"/>
      <c r="J968" s="4"/>
      <c r="K968" s="4"/>
      <c r="L968" s="4"/>
      <c r="M968" s="4"/>
      <c r="N968" s="4"/>
      <c r="O968" s="4"/>
      <c r="P968" s="4"/>
      <c r="Q968" s="4"/>
      <c r="R968" s="4"/>
      <c r="S968" s="4"/>
      <c r="T968" s="4"/>
      <c r="U968" s="4"/>
      <c r="V968" s="4"/>
      <c r="W968" s="4"/>
      <c r="X968" s="4"/>
      <c r="Y968" s="4"/>
      <c r="Z968" s="4"/>
    </row>
    <row r="969" spans="1:26" ht="12.75" customHeight="1" x14ac:dyDescent="0.2">
      <c r="A969" s="4"/>
      <c r="B969" s="190"/>
      <c r="C969" s="4"/>
      <c r="D969" s="4"/>
      <c r="E969" s="4"/>
      <c r="F969" s="4"/>
      <c r="G969" s="4"/>
      <c r="H969" s="3"/>
      <c r="I969" s="4"/>
      <c r="J969" s="4"/>
      <c r="K969" s="4"/>
      <c r="L969" s="4"/>
      <c r="M969" s="4"/>
      <c r="N969" s="4"/>
      <c r="O969" s="4"/>
      <c r="P969" s="4"/>
      <c r="Q969" s="4"/>
      <c r="R969" s="4"/>
      <c r="S969" s="4"/>
      <c r="T969" s="4"/>
      <c r="U969" s="4"/>
      <c r="V969" s="4"/>
      <c r="W969" s="4"/>
      <c r="X969" s="4"/>
      <c r="Y969" s="4"/>
      <c r="Z969" s="4"/>
    </row>
    <row r="970" spans="1:26" ht="12.75" customHeight="1" x14ac:dyDescent="0.2">
      <c r="A970" s="4"/>
      <c r="B970" s="190"/>
      <c r="C970" s="4"/>
      <c r="D970" s="4"/>
      <c r="E970" s="4"/>
      <c r="F970" s="4"/>
      <c r="G970" s="4"/>
      <c r="H970" s="3"/>
      <c r="I970" s="4"/>
      <c r="J970" s="4"/>
      <c r="K970" s="4"/>
      <c r="L970" s="4"/>
      <c r="M970" s="4"/>
      <c r="N970" s="4"/>
      <c r="O970" s="4"/>
      <c r="P970" s="4"/>
      <c r="Q970" s="4"/>
      <c r="R970" s="4"/>
      <c r="S970" s="4"/>
      <c r="T970" s="4"/>
      <c r="U970" s="4"/>
      <c r="V970" s="4"/>
      <c r="W970" s="4"/>
      <c r="X970" s="4"/>
      <c r="Y970" s="4"/>
      <c r="Z970" s="4"/>
    </row>
    <row r="971" spans="1:26" ht="12.75" customHeight="1" x14ac:dyDescent="0.2">
      <c r="A971" s="4"/>
      <c r="B971" s="190"/>
      <c r="C971" s="4"/>
      <c r="D971" s="4"/>
      <c r="E971" s="4"/>
      <c r="F971" s="4"/>
      <c r="G971" s="4"/>
      <c r="H971" s="3"/>
      <c r="I971" s="4"/>
      <c r="J971" s="4"/>
      <c r="K971" s="4"/>
      <c r="L971" s="4"/>
      <c r="M971" s="4"/>
      <c r="N971" s="4"/>
      <c r="O971" s="4"/>
      <c r="P971" s="4"/>
      <c r="Q971" s="4"/>
      <c r="R971" s="4"/>
      <c r="S971" s="4"/>
      <c r="T971" s="4"/>
      <c r="U971" s="4"/>
      <c r="V971" s="4"/>
      <c r="W971" s="4"/>
      <c r="X971" s="4"/>
      <c r="Y971" s="4"/>
      <c r="Z971" s="4"/>
    </row>
    <row r="972" spans="1:26" ht="12.75" customHeight="1" x14ac:dyDescent="0.2">
      <c r="A972" s="4"/>
      <c r="B972" s="190"/>
      <c r="C972" s="4"/>
      <c r="D972" s="4"/>
      <c r="E972" s="4"/>
      <c r="F972" s="4"/>
      <c r="G972" s="4"/>
      <c r="H972" s="3"/>
      <c r="I972" s="4"/>
      <c r="J972" s="4"/>
      <c r="K972" s="4"/>
      <c r="L972" s="4"/>
      <c r="M972" s="4"/>
      <c r="N972" s="4"/>
      <c r="O972" s="4"/>
      <c r="P972" s="4"/>
      <c r="Q972" s="4"/>
      <c r="R972" s="4"/>
      <c r="S972" s="4"/>
      <c r="T972" s="4"/>
      <c r="U972" s="4"/>
      <c r="V972" s="4"/>
      <c r="W972" s="4"/>
      <c r="X972" s="4"/>
      <c r="Y972" s="4"/>
      <c r="Z972" s="4"/>
    </row>
    <row r="973" spans="1:26" ht="12.75" customHeight="1" x14ac:dyDescent="0.2">
      <c r="A973" s="4"/>
      <c r="B973" s="190"/>
      <c r="C973" s="4"/>
      <c r="D973" s="4"/>
      <c r="E973" s="4"/>
      <c r="F973" s="4"/>
      <c r="G973" s="4"/>
      <c r="H973" s="3"/>
      <c r="I973" s="4"/>
      <c r="J973" s="4"/>
      <c r="K973" s="4"/>
      <c r="L973" s="4"/>
      <c r="M973" s="4"/>
      <c r="N973" s="4"/>
      <c r="O973" s="4"/>
      <c r="P973" s="4"/>
      <c r="Q973" s="4"/>
      <c r="R973" s="4"/>
      <c r="S973" s="4"/>
      <c r="T973" s="4"/>
      <c r="U973" s="4"/>
      <c r="V973" s="4"/>
      <c r="W973" s="4"/>
      <c r="X973" s="4"/>
      <c r="Y973" s="4"/>
      <c r="Z973" s="4"/>
    </row>
    <row r="974" spans="1:26" ht="12.75" customHeight="1" x14ac:dyDescent="0.2">
      <c r="A974" s="4"/>
      <c r="B974" s="190"/>
      <c r="C974" s="4"/>
      <c r="D974" s="4"/>
      <c r="E974" s="4"/>
      <c r="F974" s="4"/>
      <c r="G974" s="4"/>
      <c r="H974" s="3"/>
      <c r="I974" s="4"/>
      <c r="J974" s="4"/>
      <c r="K974" s="4"/>
      <c r="L974" s="4"/>
      <c r="M974" s="4"/>
      <c r="N974" s="4"/>
      <c r="O974" s="4"/>
      <c r="P974" s="4"/>
      <c r="Q974" s="4"/>
      <c r="R974" s="4"/>
      <c r="S974" s="4"/>
      <c r="T974" s="4"/>
      <c r="U974" s="4"/>
      <c r="V974" s="4"/>
      <c r="W974" s="4"/>
      <c r="X974" s="4"/>
      <c r="Y974" s="4"/>
      <c r="Z974" s="4"/>
    </row>
    <row r="975" spans="1:26" ht="12.75" customHeight="1" x14ac:dyDescent="0.2">
      <c r="A975" s="4"/>
      <c r="B975" s="190"/>
      <c r="C975" s="4"/>
      <c r="D975" s="4"/>
      <c r="E975" s="4"/>
      <c r="F975" s="4"/>
      <c r="G975" s="4"/>
      <c r="H975" s="3"/>
      <c r="I975" s="4"/>
      <c r="J975" s="4"/>
      <c r="K975" s="4"/>
      <c r="L975" s="4"/>
      <c r="M975" s="4"/>
      <c r="N975" s="4"/>
      <c r="O975" s="4"/>
      <c r="P975" s="4"/>
      <c r="Q975" s="4"/>
      <c r="R975" s="4"/>
      <c r="S975" s="4"/>
      <c r="T975" s="4"/>
      <c r="U975" s="4"/>
      <c r="V975" s="4"/>
      <c r="W975" s="4"/>
      <c r="X975" s="4"/>
      <c r="Y975" s="4"/>
      <c r="Z975" s="4"/>
    </row>
    <row r="976" spans="1:26" ht="12.75" customHeight="1" x14ac:dyDescent="0.2">
      <c r="A976" s="4"/>
      <c r="B976" s="190"/>
      <c r="C976" s="4"/>
      <c r="D976" s="4"/>
      <c r="E976" s="4"/>
      <c r="F976" s="4"/>
      <c r="G976" s="4"/>
      <c r="H976" s="3"/>
      <c r="I976" s="4"/>
      <c r="J976" s="4"/>
      <c r="K976" s="4"/>
      <c r="L976" s="4"/>
      <c r="M976" s="4"/>
      <c r="N976" s="4"/>
      <c r="O976" s="4"/>
      <c r="P976" s="4"/>
      <c r="Q976" s="4"/>
      <c r="R976" s="4"/>
      <c r="S976" s="4"/>
      <c r="T976" s="4"/>
      <c r="U976" s="4"/>
      <c r="V976" s="4"/>
      <c r="W976" s="4"/>
      <c r="X976" s="4"/>
      <c r="Y976" s="4"/>
      <c r="Z976" s="4"/>
    </row>
    <row r="977" spans="1:26" ht="12.75" customHeight="1" x14ac:dyDescent="0.2">
      <c r="A977" s="4"/>
      <c r="B977" s="190"/>
      <c r="C977" s="4"/>
      <c r="D977" s="4"/>
      <c r="E977" s="4"/>
      <c r="F977" s="4"/>
      <c r="G977" s="4"/>
      <c r="H977" s="3"/>
      <c r="I977" s="4"/>
      <c r="J977" s="4"/>
      <c r="K977" s="4"/>
      <c r="L977" s="4"/>
      <c r="M977" s="4"/>
      <c r="N977" s="4"/>
      <c r="O977" s="4"/>
      <c r="P977" s="4"/>
      <c r="Q977" s="4"/>
      <c r="R977" s="4"/>
      <c r="S977" s="4"/>
      <c r="T977" s="4"/>
      <c r="U977" s="4"/>
      <c r="V977" s="4"/>
      <c r="W977" s="4"/>
      <c r="X977" s="4"/>
      <c r="Y977" s="4"/>
      <c r="Z977" s="4"/>
    </row>
    <row r="978" spans="1:26" ht="12.75" customHeight="1" x14ac:dyDescent="0.2">
      <c r="A978" s="4"/>
      <c r="B978" s="190"/>
      <c r="C978" s="4"/>
      <c r="D978" s="4"/>
      <c r="E978" s="4"/>
      <c r="F978" s="4"/>
      <c r="G978" s="4"/>
      <c r="H978" s="3"/>
      <c r="I978" s="4"/>
      <c r="J978" s="4"/>
      <c r="K978" s="4"/>
      <c r="L978" s="4"/>
      <c r="M978" s="4"/>
      <c r="N978" s="4"/>
      <c r="O978" s="4"/>
      <c r="P978" s="4"/>
      <c r="Q978" s="4"/>
      <c r="R978" s="4"/>
      <c r="S978" s="4"/>
      <c r="T978" s="4"/>
      <c r="U978" s="4"/>
      <c r="V978" s="4"/>
      <c r="W978" s="4"/>
      <c r="X978" s="4"/>
      <c r="Y978" s="4"/>
      <c r="Z978" s="4"/>
    </row>
    <row r="979" spans="1:26" ht="12.75" customHeight="1" x14ac:dyDescent="0.2">
      <c r="A979" s="4"/>
      <c r="B979" s="190"/>
      <c r="C979" s="4"/>
      <c r="D979" s="4"/>
      <c r="E979" s="4"/>
      <c r="F979" s="4"/>
      <c r="G979" s="4"/>
      <c r="H979" s="3"/>
      <c r="I979" s="4"/>
      <c r="J979" s="4"/>
      <c r="K979" s="4"/>
      <c r="L979" s="4"/>
      <c r="M979" s="4"/>
      <c r="N979" s="4"/>
      <c r="O979" s="4"/>
      <c r="P979" s="4"/>
      <c r="Q979" s="4"/>
      <c r="R979" s="4"/>
      <c r="S979" s="4"/>
      <c r="T979" s="4"/>
      <c r="U979" s="4"/>
      <c r="V979" s="4"/>
      <c r="W979" s="4"/>
      <c r="X979" s="4"/>
      <c r="Y979" s="4"/>
      <c r="Z979" s="4"/>
    </row>
    <row r="980" spans="1:26" ht="12.75" customHeight="1" x14ac:dyDescent="0.2">
      <c r="A980" s="4"/>
      <c r="B980" s="190"/>
      <c r="C980" s="4"/>
      <c r="D980" s="4"/>
      <c r="E980" s="4"/>
      <c r="F980" s="4"/>
      <c r="G980" s="4"/>
      <c r="H980" s="3"/>
      <c r="I980" s="4"/>
      <c r="J980" s="4"/>
      <c r="K980" s="4"/>
      <c r="L980" s="4"/>
      <c r="M980" s="4"/>
      <c r="N980" s="4"/>
      <c r="O980" s="4"/>
      <c r="P980" s="4"/>
      <c r="Q980" s="4"/>
      <c r="R980" s="4"/>
      <c r="S980" s="4"/>
      <c r="T980" s="4"/>
      <c r="U980" s="4"/>
      <c r="V980" s="4"/>
      <c r="W980" s="4"/>
      <c r="X980" s="4"/>
      <c r="Y980" s="4"/>
      <c r="Z980" s="4"/>
    </row>
    <row r="981" spans="1:26" ht="12.75" customHeight="1" x14ac:dyDescent="0.2">
      <c r="A981" s="4"/>
      <c r="B981" s="190"/>
      <c r="C981" s="4"/>
      <c r="D981" s="4"/>
      <c r="E981" s="4"/>
      <c r="F981" s="4"/>
      <c r="G981" s="4"/>
      <c r="H981" s="3"/>
      <c r="I981" s="4"/>
      <c r="J981" s="4"/>
      <c r="K981" s="4"/>
      <c r="L981" s="4"/>
      <c r="M981" s="4"/>
      <c r="N981" s="4"/>
      <c r="O981" s="4"/>
      <c r="P981" s="4"/>
      <c r="Q981" s="4"/>
      <c r="R981" s="4"/>
      <c r="S981" s="4"/>
      <c r="T981" s="4"/>
      <c r="U981" s="4"/>
      <c r="V981" s="4"/>
      <c r="W981" s="4"/>
      <c r="X981" s="4"/>
      <c r="Y981" s="4"/>
      <c r="Z981" s="4"/>
    </row>
    <row r="982" spans="1:26" ht="12.75" customHeight="1" x14ac:dyDescent="0.2">
      <c r="A982" s="4"/>
      <c r="B982" s="190"/>
      <c r="C982" s="4"/>
      <c r="D982" s="4"/>
      <c r="E982" s="4"/>
      <c r="F982" s="4"/>
      <c r="G982" s="4"/>
      <c r="H982" s="3"/>
      <c r="I982" s="4"/>
      <c r="J982" s="4"/>
      <c r="K982" s="4"/>
      <c r="L982" s="4"/>
      <c r="M982" s="4"/>
      <c r="N982" s="4"/>
      <c r="O982" s="4"/>
      <c r="P982" s="4"/>
      <c r="Q982" s="4"/>
      <c r="R982" s="4"/>
      <c r="S982" s="4"/>
      <c r="T982" s="4"/>
      <c r="U982" s="4"/>
      <c r="V982" s="4"/>
      <c r="W982" s="4"/>
      <c r="X982" s="4"/>
      <c r="Y982" s="4"/>
      <c r="Z982" s="4"/>
    </row>
    <row r="983" spans="1:26" ht="12.75" customHeight="1" x14ac:dyDescent="0.2">
      <c r="A983" s="4"/>
      <c r="B983" s="190"/>
      <c r="C983" s="4"/>
      <c r="D983" s="4"/>
      <c r="E983" s="4"/>
      <c r="F983" s="4"/>
      <c r="G983" s="4"/>
      <c r="H983" s="3"/>
      <c r="I983" s="4"/>
      <c r="J983" s="4"/>
      <c r="K983" s="4"/>
      <c r="L983" s="4"/>
      <c r="M983" s="4"/>
      <c r="N983" s="4"/>
      <c r="O983" s="4"/>
      <c r="P983" s="4"/>
      <c r="Q983" s="4"/>
      <c r="R983" s="4"/>
      <c r="S983" s="4"/>
      <c r="T983" s="4"/>
      <c r="U983" s="4"/>
      <c r="V983" s="4"/>
      <c r="W983" s="4"/>
      <c r="X983" s="4"/>
      <c r="Y983" s="4"/>
      <c r="Z983" s="4"/>
    </row>
    <row r="984" spans="1:26" ht="12.75" customHeight="1" x14ac:dyDescent="0.2">
      <c r="A984" s="4"/>
      <c r="B984" s="190"/>
      <c r="C984" s="4"/>
      <c r="D984" s="4"/>
      <c r="E984" s="4"/>
      <c r="F984" s="4"/>
      <c r="G984" s="4"/>
      <c r="H984" s="3"/>
      <c r="I984" s="4"/>
      <c r="J984" s="4"/>
      <c r="K984" s="4"/>
      <c r="L984" s="4"/>
      <c r="M984" s="4"/>
      <c r="N984" s="4"/>
      <c r="O984" s="4"/>
      <c r="P984" s="4"/>
      <c r="Q984" s="4"/>
      <c r="R984" s="4"/>
      <c r="S984" s="4"/>
      <c r="T984" s="4"/>
      <c r="U984" s="4"/>
      <c r="V984" s="4"/>
      <c r="W984" s="4"/>
      <c r="X984" s="4"/>
      <c r="Y984" s="4"/>
      <c r="Z984" s="4"/>
    </row>
    <row r="985" spans="1:26" ht="12.75" customHeight="1" x14ac:dyDescent="0.2">
      <c r="A985" s="4"/>
      <c r="B985" s="190"/>
      <c r="C985" s="4"/>
      <c r="D985" s="4"/>
      <c r="E985" s="4"/>
      <c r="F985" s="4"/>
      <c r="G985" s="4"/>
      <c r="H985" s="3"/>
      <c r="I985" s="4"/>
      <c r="J985" s="4"/>
      <c r="K985" s="4"/>
      <c r="L985" s="4"/>
      <c r="M985" s="4"/>
      <c r="N985" s="4"/>
      <c r="O985" s="4"/>
      <c r="P985" s="4"/>
      <c r="Q985" s="4"/>
      <c r="R985" s="4"/>
      <c r="S985" s="4"/>
      <c r="T985" s="4"/>
      <c r="U985" s="4"/>
      <c r="V985" s="4"/>
      <c r="W985" s="4"/>
      <c r="X985" s="4"/>
      <c r="Y985" s="4"/>
      <c r="Z985" s="4"/>
    </row>
    <row r="986" spans="1:26" ht="12.75" customHeight="1" x14ac:dyDescent="0.2">
      <c r="A986" s="4"/>
      <c r="B986" s="190"/>
      <c r="C986" s="4"/>
      <c r="D986" s="4"/>
      <c r="E986" s="4"/>
      <c r="F986" s="4"/>
      <c r="G986" s="4"/>
      <c r="H986" s="3"/>
      <c r="I986" s="4"/>
      <c r="J986" s="4"/>
      <c r="K986" s="4"/>
      <c r="L986" s="4"/>
      <c r="M986" s="4"/>
      <c r="N986" s="4"/>
      <c r="O986" s="4"/>
      <c r="P986" s="4"/>
      <c r="Q986" s="4"/>
      <c r="R986" s="4"/>
      <c r="S986" s="4"/>
      <c r="T986" s="4"/>
      <c r="U986" s="4"/>
      <c r="V986" s="4"/>
      <c r="W986" s="4"/>
      <c r="X986" s="4"/>
      <c r="Y986" s="4"/>
      <c r="Z986" s="4"/>
    </row>
    <row r="987" spans="1:26" ht="12.75" customHeight="1" x14ac:dyDescent="0.2">
      <c r="A987" s="4"/>
      <c r="B987" s="190"/>
      <c r="C987" s="4"/>
      <c r="D987" s="4"/>
      <c r="E987" s="4"/>
      <c r="F987" s="4"/>
      <c r="G987" s="4"/>
      <c r="H987" s="3"/>
      <c r="I987" s="4"/>
      <c r="J987" s="4"/>
      <c r="K987" s="4"/>
      <c r="L987" s="4"/>
      <c r="M987" s="4"/>
      <c r="N987" s="4"/>
      <c r="O987" s="4"/>
      <c r="P987" s="4"/>
      <c r="Q987" s="4"/>
      <c r="R987" s="4"/>
      <c r="S987" s="4"/>
      <c r="T987" s="4"/>
      <c r="U987" s="4"/>
      <c r="V987" s="4"/>
      <c r="W987" s="4"/>
      <c r="X987" s="4"/>
      <c r="Y987" s="4"/>
      <c r="Z987" s="4"/>
    </row>
    <row r="988" spans="1:26" ht="12.75" customHeight="1" x14ac:dyDescent="0.2">
      <c r="A988" s="4"/>
      <c r="B988" s="190"/>
      <c r="C988" s="4"/>
      <c r="D988" s="4"/>
      <c r="E988" s="4"/>
      <c r="F988" s="4"/>
      <c r="G988" s="4"/>
      <c r="H988" s="3"/>
      <c r="I988" s="4"/>
      <c r="J988" s="4"/>
      <c r="K988" s="4"/>
      <c r="L988" s="4"/>
      <c r="M988" s="4"/>
      <c r="N988" s="4"/>
      <c r="O988" s="4"/>
      <c r="P988" s="4"/>
      <c r="Q988" s="4"/>
      <c r="R988" s="4"/>
      <c r="S988" s="4"/>
      <c r="T988" s="4"/>
      <c r="U988" s="4"/>
      <c r="V988" s="4"/>
      <c r="W988" s="4"/>
      <c r="X988" s="4"/>
      <c r="Y988" s="4"/>
      <c r="Z988" s="4"/>
    </row>
    <row r="989" spans="1:26" ht="12.75" customHeight="1" x14ac:dyDescent="0.2">
      <c r="A989" s="4"/>
      <c r="B989" s="190"/>
      <c r="C989" s="4"/>
      <c r="D989" s="4"/>
      <c r="E989" s="4"/>
      <c r="F989" s="4"/>
      <c r="G989" s="4"/>
      <c r="H989" s="3"/>
      <c r="I989" s="4"/>
      <c r="J989" s="4"/>
      <c r="K989" s="4"/>
      <c r="L989" s="4"/>
      <c r="M989" s="4"/>
      <c r="N989" s="4"/>
      <c r="O989" s="4"/>
      <c r="P989" s="4"/>
      <c r="Q989" s="4"/>
      <c r="R989" s="4"/>
      <c r="S989" s="4"/>
      <c r="T989" s="4"/>
      <c r="U989" s="4"/>
      <c r="V989" s="4"/>
      <c r="W989" s="4"/>
      <c r="X989" s="4"/>
      <c r="Y989" s="4"/>
      <c r="Z989" s="4"/>
    </row>
    <row r="990" spans="1:26" ht="12.75" customHeight="1" x14ac:dyDescent="0.2">
      <c r="A990" s="4"/>
      <c r="B990" s="190"/>
      <c r="C990" s="4"/>
      <c r="D990" s="4"/>
      <c r="E990" s="4"/>
      <c r="F990" s="4"/>
      <c r="G990" s="4"/>
      <c r="H990" s="3"/>
      <c r="I990" s="4"/>
      <c r="J990" s="4"/>
      <c r="K990" s="4"/>
      <c r="L990" s="4"/>
      <c r="M990" s="4"/>
      <c r="N990" s="4"/>
      <c r="O990" s="4"/>
      <c r="P990" s="4"/>
      <c r="Q990" s="4"/>
      <c r="R990" s="4"/>
      <c r="S990" s="4"/>
      <c r="T990" s="4"/>
      <c r="U990" s="4"/>
      <c r="V990" s="4"/>
      <c r="W990" s="4"/>
      <c r="X990" s="4"/>
      <c r="Y990" s="4"/>
      <c r="Z990" s="4"/>
    </row>
    <row r="991" spans="1:26" ht="12.75" customHeight="1" x14ac:dyDescent="0.2">
      <c r="A991" s="4"/>
      <c r="B991" s="190"/>
      <c r="C991" s="4"/>
      <c r="D991" s="4"/>
      <c r="E991" s="4"/>
      <c r="F991" s="4"/>
      <c r="G991" s="4"/>
      <c r="H991" s="3"/>
      <c r="I991" s="4"/>
      <c r="J991" s="4"/>
      <c r="K991" s="4"/>
      <c r="L991" s="4"/>
      <c r="M991" s="4"/>
      <c r="N991" s="4"/>
      <c r="O991" s="4"/>
      <c r="P991" s="4"/>
      <c r="Q991" s="4"/>
      <c r="R991" s="4"/>
      <c r="S991" s="4"/>
      <c r="T991" s="4"/>
      <c r="U991" s="4"/>
      <c r="V991" s="4"/>
      <c r="W991" s="4"/>
      <c r="X991" s="4"/>
      <c r="Y991" s="4"/>
      <c r="Z991" s="4"/>
    </row>
    <row r="992" spans="1:26" ht="12.75" customHeight="1" x14ac:dyDescent="0.2">
      <c r="A992" s="4"/>
      <c r="B992" s="190"/>
      <c r="C992" s="4"/>
      <c r="D992" s="4"/>
      <c r="E992" s="4"/>
      <c r="F992" s="4"/>
      <c r="G992" s="4"/>
      <c r="H992" s="3"/>
      <c r="I992" s="4"/>
      <c r="J992" s="4"/>
      <c r="K992" s="4"/>
      <c r="L992" s="4"/>
      <c r="M992" s="4"/>
      <c r="N992" s="4"/>
      <c r="O992" s="4"/>
      <c r="P992" s="4"/>
      <c r="Q992" s="4"/>
      <c r="R992" s="4"/>
      <c r="S992" s="4"/>
      <c r="T992" s="4"/>
      <c r="U992" s="4"/>
      <c r="V992" s="4"/>
      <c r="W992" s="4"/>
      <c r="X992" s="4"/>
      <c r="Y992" s="4"/>
      <c r="Z992" s="4"/>
    </row>
    <row r="993" spans="1:26" ht="12.75" customHeight="1" x14ac:dyDescent="0.2">
      <c r="A993" s="4"/>
      <c r="B993" s="190"/>
      <c r="C993" s="4"/>
      <c r="D993" s="4"/>
      <c r="E993" s="4"/>
      <c r="F993" s="4"/>
      <c r="G993" s="4"/>
      <c r="H993" s="3"/>
      <c r="I993" s="4"/>
      <c r="J993" s="4"/>
      <c r="K993" s="4"/>
      <c r="L993" s="4"/>
      <c r="M993" s="4"/>
      <c r="N993" s="4"/>
      <c r="O993" s="4"/>
      <c r="P993" s="4"/>
      <c r="Q993" s="4"/>
      <c r="R993" s="4"/>
      <c r="S993" s="4"/>
      <c r="T993" s="4"/>
      <c r="U993" s="4"/>
      <c r="V993" s="4"/>
      <c r="W993" s="4"/>
      <c r="X993" s="4"/>
      <c r="Y993" s="4"/>
      <c r="Z993" s="4"/>
    </row>
    <row r="994" spans="1:26" ht="12.75" customHeight="1" x14ac:dyDescent="0.2">
      <c r="A994" s="4"/>
      <c r="B994" s="190"/>
      <c r="C994" s="4"/>
      <c r="D994" s="4"/>
      <c r="E994" s="4"/>
      <c r="F994" s="4"/>
      <c r="G994" s="4"/>
      <c r="H994" s="3"/>
      <c r="I994" s="4"/>
      <c r="J994" s="4"/>
      <c r="K994" s="4"/>
      <c r="L994" s="4"/>
      <c r="M994" s="4"/>
      <c r="N994" s="4"/>
      <c r="O994" s="4"/>
      <c r="P994" s="4"/>
      <c r="Q994" s="4"/>
      <c r="R994" s="4"/>
      <c r="S994" s="4"/>
      <c r="T994" s="4"/>
      <c r="U994" s="4"/>
      <c r="V994" s="4"/>
      <c r="W994" s="4"/>
      <c r="X994" s="4"/>
      <c r="Y994" s="4"/>
      <c r="Z994" s="4"/>
    </row>
    <row r="995" spans="1:26" ht="12.75" customHeight="1" x14ac:dyDescent="0.2">
      <c r="A995" s="4"/>
      <c r="B995" s="190"/>
      <c r="C995" s="4"/>
      <c r="D995" s="4"/>
      <c r="E995" s="4"/>
      <c r="F995" s="4"/>
      <c r="G995" s="4"/>
      <c r="H995" s="3"/>
      <c r="I995" s="4"/>
      <c r="J995" s="4"/>
      <c r="K995" s="4"/>
      <c r="L995" s="4"/>
      <c r="M995" s="4"/>
      <c r="N995" s="4"/>
      <c r="O995" s="4"/>
      <c r="P995" s="4"/>
      <c r="Q995" s="4"/>
      <c r="R995" s="4"/>
      <c r="S995" s="4"/>
      <c r="T995" s="4"/>
      <c r="U995" s="4"/>
      <c r="V995" s="4"/>
      <c r="W995" s="4"/>
      <c r="X995" s="4"/>
      <c r="Y995" s="4"/>
      <c r="Z995" s="4"/>
    </row>
    <row r="996" spans="1:26" ht="12.75" customHeight="1" x14ac:dyDescent="0.2">
      <c r="A996" s="4"/>
      <c r="B996" s="190"/>
      <c r="C996" s="4"/>
      <c r="D996" s="4"/>
      <c r="E996" s="4"/>
      <c r="F996" s="4"/>
      <c r="G996" s="4"/>
      <c r="H996" s="3"/>
      <c r="I996" s="4"/>
      <c r="J996" s="4"/>
      <c r="K996" s="4"/>
      <c r="L996" s="4"/>
      <c r="M996" s="4"/>
      <c r="N996" s="4"/>
      <c r="O996" s="4"/>
      <c r="P996" s="4"/>
      <c r="Q996" s="4"/>
      <c r="R996" s="4"/>
      <c r="S996" s="4"/>
      <c r="T996" s="4"/>
      <c r="U996" s="4"/>
      <c r="V996" s="4"/>
      <c r="W996" s="4"/>
      <c r="X996" s="4"/>
      <c r="Y996" s="4"/>
      <c r="Z996" s="4"/>
    </row>
  </sheetData>
  <mergeCells count="7">
    <mergeCell ref="I75:M75"/>
    <mergeCell ref="P75:S75"/>
    <mergeCell ref="A10:S11"/>
    <mergeCell ref="A12:S12"/>
    <mergeCell ref="A13:S13"/>
    <mergeCell ref="A14:S14"/>
    <mergeCell ref="Q59:R59"/>
  </mergeCells>
  <phoneticPr fontId="114" type="noConversion"/>
  <pageMargins left="0.7" right="0.7" top="0.75" bottom="0.75"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6"/>
  <sheetViews>
    <sheetView zoomScale="90" zoomScaleNormal="90" workbookViewId="0">
      <selection activeCell="N64" sqref="N64"/>
    </sheetView>
  </sheetViews>
  <sheetFormatPr baseColWidth="10" defaultColWidth="14.42578125" defaultRowHeight="15" customHeight="1" x14ac:dyDescent="0.2"/>
  <cols>
    <col min="1" max="1" width="7.5703125" customWidth="1"/>
    <col min="2" max="2" width="10.7109375" customWidth="1"/>
    <col min="3" max="3" width="9.42578125" customWidth="1"/>
    <col min="4" max="4" width="9" customWidth="1"/>
    <col min="5" max="5" width="13.140625" customWidth="1"/>
    <col min="6" max="6" width="10.7109375" customWidth="1"/>
    <col min="7" max="7" width="13.140625" customWidth="1"/>
    <col min="8" max="8" width="42.7109375" customWidth="1"/>
    <col min="9" max="9" width="21.42578125" customWidth="1"/>
    <col min="10" max="10" width="19.140625" customWidth="1"/>
    <col min="11" max="11" width="22.42578125" customWidth="1"/>
    <col min="12" max="12" width="18" customWidth="1"/>
    <col min="13" max="13" width="6.28515625" customWidth="1"/>
    <col min="14" max="14" width="15.42578125" customWidth="1"/>
    <col min="15" max="15" width="15.140625" customWidth="1"/>
    <col min="16" max="16" width="9.7109375" customWidth="1"/>
    <col min="17" max="17" width="9.28515625" customWidth="1"/>
    <col min="18" max="18" width="15.5703125" customWidth="1"/>
    <col min="19" max="19" width="16" customWidth="1"/>
    <col min="20" max="20" width="11.140625" hidden="1" customWidth="1"/>
    <col min="21" max="22" width="10.140625" hidden="1" customWidth="1"/>
    <col min="23" max="23" width="4" hidden="1" customWidth="1"/>
    <col min="24" max="25" width="10" hidden="1" customWidth="1"/>
    <col min="26" max="26" width="10" customWidth="1"/>
  </cols>
  <sheetData>
    <row r="1" spans="1:19" ht="12.75" customHeight="1" x14ac:dyDescent="0.2">
      <c r="B1" s="2"/>
    </row>
    <row r="2" spans="1:19" ht="12.75" customHeight="1" x14ac:dyDescent="0.2">
      <c r="B2" s="2"/>
    </row>
    <row r="3" spans="1:19" ht="12.75" customHeight="1" x14ac:dyDescent="0.2">
      <c r="B3" s="2"/>
    </row>
    <row r="4" spans="1:19" ht="12.75" customHeight="1" x14ac:dyDescent="0.2">
      <c r="B4" s="2"/>
    </row>
    <row r="5" spans="1:19" ht="12.75" customHeight="1" x14ac:dyDescent="0.2">
      <c r="B5" s="2"/>
    </row>
    <row r="6" spans="1:19" ht="12.75" customHeight="1" x14ac:dyDescent="0.2">
      <c r="B6" s="2"/>
    </row>
    <row r="7" spans="1:19" ht="12.75" customHeight="1" x14ac:dyDescent="0.2">
      <c r="B7" s="2"/>
    </row>
    <row r="8" spans="1:19" ht="12.75" customHeight="1" x14ac:dyDescent="0.2">
      <c r="B8" s="2"/>
      <c r="F8" s="2"/>
      <c r="G8" s="2"/>
      <c r="I8" s="2"/>
    </row>
    <row r="9" spans="1:19" ht="12.75" customHeight="1" x14ac:dyDescent="0.2">
      <c r="B9" s="2"/>
      <c r="F9" s="2"/>
      <c r="G9" s="2"/>
      <c r="I9" s="2"/>
    </row>
    <row r="10" spans="1:19" ht="12.75" customHeight="1" x14ac:dyDescent="0.2">
      <c r="B10" s="2"/>
      <c r="F10" s="2"/>
      <c r="G10" s="2"/>
      <c r="I10" s="2"/>
    </row>
    <row r="11" spans="1:19" ht="18" customHeight="1" x14ac:dyDescent="0.3">
      <c r="A11" s="73"/>
      <c r="B11" s="114"/>
      <c r="C11" s="73"/>
      <c r="D11" s="73"/>
      <c r="E11" s="73"/>
      <c r="F11" s="114"/>
      <c r="G11" s="114"/>
      <c r="H11" s="73"/>
      <c r="I11" s="114"/>
      <c r="J11" s="73"/>
      <c r="K11" s="73"/>
      <c r="L11" s="73"/>
      <c r="M11" s="73"/>
      <c r="N11" s="73"/>
      <c r="O11" s="73"/>
      <c r="P11" s="73"/>
      <c r="Q11" s="73"/>
      <c r="R11" s="73"/>
      <c r="S11" s="73"/>
    </row>
    <row r="12" spans="1:19" ht="12.75" customHeight="1" x14ac:dyDescent="0.2">
      <c r="A12" s="1757" t="s">
        <v>0</v>
      </c>
      <c r="B12" s="1758"/>
      <c r="C12" s="1758"/>
      <c r="D12" s="1758"/>
      <c r="E12" s="1758"/>
      <c r="F12" s="1758"/>
      <c r="G12" s="1758"/>
      <c r="H12" s="1758"/>
      <c r="I12" s="1758"/>
      <c r="J12" s="1758"/>
      <c r="K12" s="1758"/>
      <c r="L12" s="1758"/>
      <c r="M12" s="1758"/>
      <c r="N12" s="1758"/>
      <c r="O12" s="1758"/>
      <c r="P12" s="1758"/>
      <c r="Q12" s="1758"/>
      <c r="R12" s="1758"/>
      <c r="S12" s="1759"/>
    </row>
    <row r="13" spans="1:19" ht="12.75" customHeight="1" x14ac:dyDescent="0.2">
      <c r="A13" s="1760"/>
      <c r="B13" s="1761"/>
      <c r="C13" s="1761"/>
      <c r="D13" s="1761"/>
      <c r="E13" s="1761"/>
      <c r="F13" s="1761"/>
      <c r="G13" s="1761"/>
      <c r="H13" s="1761"/>
      <c r="I13" s="1761"/>
      <c r="J13" s="1761"/>
      <c r="K13" s="1761"/>
      <c r="L13" s="1761"/>
      <c r="M13" s="1761"/>
      <c r="N13" s="1761"/>
      <c r="O13" s="1761"/>
      <c r="P13" s="1761"/>
      <c r="Q13" s="1761"/>
      <c r="R13" s="1761"/>
      <c r="S13" s="1762"/>
    </row>
    <row r="14" spans="1:19" ht="12.75" customHeight="1" x14ac:dyDescent="0.2">
      <c r="A14" s="1753" t="s">
        <v>2</v>
      </c>
      <c r="B14" s="1746"/>
      <c r="C14" s="1746"/>
      <c r="D14" s="1746"/>
      <c r="E14" s="1746"/>
      <c r="F14" s="1746"/>
      <c r="G14" s="1746"/>
      <c r="H14" s="1746"/>
      <c r="I14" s="1746"/>
      <c r="J14" s="1746"/>
      <c r="K14" s="1746"/>
      <c r="L14" s="1746"/>
      <c r="M14" s="1746"/>
      <c r="N14" s="1746"/>
      <c r="O14" s="1746"/>
      <c r="P14" s="1746"/>
      <c r="Q14" s="1746"/>
      <c r="R14" s="1746"/>
      <c r="S14" s="1747"/>
    </row>
    <row r="15" spans="1:19" ht="12.75" customHeight="1" x14ac:dyDescent="0.2">
      <c r="A15" s="1753" t="s">
        <v>3</v>
      </c>
      <c r="B15" s="1746"/>
      <c r="C15" s="1746"/>
      <c r="D15" s="1746"/>
      <c r="E15" s="1746"/>
      <c r="F15" s="1746"/>
      <c r="G15" s="1746"/>
      <c r="H15" s="1746"/>
      <c r="I15" s="1746"/>
      <c r="J15" s="1746"/>
      <c r="K15" s="1746"/>
      <c r="L15" s="1746"/>
      <c r="M15" s="1746"/>
      <c r="N15" s="1746"/>
      <c r="O15" s="1746"/>
      <c r="P15" s="1746"/>
      <c r="Q15" s="1746"/>
      <c r="R15" s="1746"/>
      <c r="S15" s="1747"/>
    </row>
    <row r="16" spans="1:19" ht="12.75" customHeight="1" x14ac:dyDescent="0.2">
      <c r="A16" s="1753" t="str">
        <f>+'DIRECCION Y SUBDIRECCION '!A9:S9</f>
        <v>30 de junio  2023</v>
      </c>
      <c r="B16" s="1746"/>
      <c r="C16" s="1746"/>
      <c r="D16" s="1746"/>
      <c r="E16" s="1746"/>
      <c r="F16" s="1746"/>
      <c r="G16" s="1746"/>
      <c r="H16" s="1746"/>
      <c r="I16" s="1746"/>
      <c r="J16" s="1746"/>
      <c r="K16" s="1746"/>
      <c r="L16" s="1746"/>
      <c r="M16" s="1746"/>
      <c r="N16" s="1746"/>
      <c r="O16" s="1746"/>
      <c r="P16" s="1746"/>
      <c r="Q16" s="1746"/>
      <c r="R16" s="1746"/>
      <c r="S16" s="1747"/>
    </row>
    <row r="17" spans="1:26" ht="15" customHeight="1" x14ac:dyDescent="0.3">
      <c r="A17" s="86"/>
      <c r="B17" s="86"/>
      <c r="C17" s="86"/>
      <c r="D17" s="86"/>
      <c r="E17" s="86"/>
      <c r="F17" s="86"/>
      <c r="G17" s="86"/>
      <c r="H17" s="86"/>
      <c r="I17" s="86"/>
      <c r="J17" s="86"/>
      <c r="K17" s="86"/>
      <c r="L17" s="86"/>
      <c r="M17" s="87"/>
      <c r="N17" s="87"/>
      <c r="O17" s="87"/>
      <c r="P17" s="87"/>
      <c r="Q17" s="87"/>
      <c r="R17" s="87"/>
      <c r="S17" s="87"/>
      <c r="U17" s="2" t="s">
        <v>109</v>
      </c>
    </row>
    <row r="18" spans="1:26" ht="48" customHeight="1" x14ac:dyDescent="0.2">
      <c r="A18" s="88" t="s">
        <v>6</v>
      </c>
      <c r="B18" s="216" t="s">
        <v>7</v>
      </c>
      <c r="C18" s="217" t="s">
        <v>110</v>
      </c>
      <c r="D18" s="217" t="s">
        <v>9</v>
      </c>
      <c r="E18" s="217" t="s">
        <v>10</v>
      </c>
      <c r="F18" s="216" t="s">
        <v>11</v>
      </c>
      <c r="G18" s="216" t="s">
        <v>12</v>
      </c>
      <c r="H18" s="218" t="s">
        <v>13</v>
      </c>
      <c r="I18" s="216" t="s">
        <v>14</v>
      </c>
      <c r="J18" s="216" t="s">
        <v>15</v>
      </c>
      <c r="K18" s="216" t="s">
        <v>16</v>
      </c>
      <c r="L18" s="218" t="s">
        <v>17</v>
      </c>
      <c r="M18" s="218" t="s">
        <v>18</v>
      </c>
      <c r="N18" s="218" t="s">
        <v>19</v>
      </c>
      <c r="O18" s="218" t="s">
        <v>20</v>
      </c>
      <c r="P18" s="219" t="s">
        <v>21</v>
      </c>
      <c r="Q18" s="218" t="s">
        <v>22</v>
      </c>
      <c r="R18" s="219" t="str">
        <f>+'DIRECCION Y SUBDIRECCION '!R11</f>
        <v>DEPRECIACION ACUMULADA 30/06/23</v>
      </c>
      <c r="S18" s="219" t="s">
        <v>23</v>
      </c>
      <c r="T18" s="92" t="s">
        <v>24</v>
      </c>
      <c r="U18" s="93">
        <v>45107</v>
      </c>
      <c r="V18" s="14"/>
      <c r="W18" s="14"/>
      <c r="X18" s="14"/>
      <c r="Y18" s="14"/>
      <c r="Z18" s="14"/>
    </row>
    <row r="19" spans="1:26" ht="13.5" customHeight="1" x14ac:dyDescent="0.25">
      <c r="A19" s="220">
        <v>1</v>
      </c>
      <c r="B19" s="221">
        <v>40150</v>
      </c>
      <c r="C19" s="1172" t="s">
        <v>371</v>
      </c>
      <c r="D19" s="223">
        <v>26</v>
      </c>
      <c r="E19" s="223" t="s">
        <v>68</v>
      </c>
      <c r="F19" s="1562">
        <v>62092</v>
      </c>
      <c r="G19" s="223">
        <v>1</v>
      </c>
      <c r="H19" s="224" t="s">
        <v>115</v>
      </c>
      <c r="I19" s="223"/>
      <c r="J19" s="223" t="s">
        <v>116</v>
      </c>
      <c r="K19" s="223" t="s">
        <v>226</v>
      </c>
      <c r="L19" s="181">
        <v>2795</v>
      </c>
      <c r="M19" s="179">
        <v>10</v>
      </c>
      <c r="N19" s="135">
        <v>0</v>
      </c>
      <c r="O19" s="135">
        <v>0</v>
      </c>
      <c r="P19" s="225">
        <v>10</v>
      </c>
      <c r="Q19" s="225"/>
      <c r="R19" s="135">
        <v>2795</v>
      </c>
      <c r="S19" s="135">
        <f t="shared" ref="S19:S22" si="0">L19-R19</f>
        <v>0</v>
      </c>
      <c r="T19" s="103">
        <v>617</v>
      </c>
    </row>
    <row r="20" spans="1:26" ht="27.75" customHeight="1" x14ac:dyDescent="0.25">
      <c r="A20" s="220">
        <v>2</v>
      </c>
      <c r="B20" s="221">
        <v>40816</v>
      </c>
      <c r="C20" s="1172" t="s">
        <v>371</v>
      </c>
      <c r="D20" s="223">
        <v>26</v>
      </c>
      <c r="E20" s="223" t="s">
        <v>126</v>
      </c>
      <c r="F20" s="1562">
        <v>620828</v>
      </c>
      <c r="G20" s="223">
        <v>1</v>
      </c>
      <c r="H20" s="224" t="s">
        <v>218</v>
      </c>
      <c r="I20" s="223" t="s">
        <v>300</v>
      </c>
      <c r="J20" s="223" t="s">
        <v>129</v>
      </c>
      <c r="K20" s="954" t="s">
        <v>1914</v>
      </c>
      <c r="L20" s="181">
        <v>2625</v>
      </c>
      <c r="M20" s="179">
        <v>10</v>
      </c>
      <c r="N20" s="135">
        <v>0</v>
      </c>
      <c r="O20" s="135">
        <f>N20/12</f>
        <v>0</v>
      </c>
      <c r="P20" s="225">
        <f>+DATEDIF($B20,$U$18,"y")</f>
        <v>11</v>
      </c>
      <c r="Q20" s="225">
        <v>0</v>
      </c>
      <c r="R20" s="135">
        <v>2625</v>
      </c>
      <c r="S20" s="135">
        <f t="shared" si="0"/>
        <v>0</v>
      </c>
      <c r="T20" s="103">
        <v>617</v>
      </c>
      <c r="U20" s="136"/>
    </row>
    <row r="21" spans="1:26" ht="13.5" customHeight="1" x14ac:dyDescent="0.25">
      <c r="A21" s="220">
        <v>3</v>
      </c>
      <c r="B21" s="221">
        <v>41364</v>
      </c>
      <c r="C21" s="1172" t="s">
        <v>371</v>
      </c>
      <c r="D21" s="223">
        <v>26</v>
      </c>
      <c r="E21" s="223" t="s">
        <v>35</v>
      </c>
      <c r="F21" s="1562">
        <v>620935</v>
      </c>
      <c r="G21" s="223">
        <v>1</v>
      </c>
      <c r="H21" s="224" t="s">
        <v>227</v>
      </c>
      <c r="I21" s="223"/>
      <c r="J21" s="223" t="s">
        <v>56</v>
      </c>
      <c r="K21" s="223" t="s">
        <v>2005</v>
      </c>
      <c r="L21" s="181">
        <v>30503</v>
      </c>
      <c r="M21" s="179">
        <v>3</v>
      </c>
      <c r="N21" s="135">
        <v>0</v>
      </c>
      <c r="O21" s="135">
        <v>0</v>
      </c>
      <c r="P21" s="225">
        <v>3</v>
      </c>
      <c r="Q21" s="225"/>
      <c r="R21" s="135">
        <v>30503</v>
      </c>
      <c r="S21" s="135">
        <f t="shared" si="0"/>
        <v>0</v>
      </c>
      <c r="T21" s="103">
        <v>614</v>
      </c>
    </row>
    <row r="22" spans="1:26" ht="30.75" customHeight="1" x14ac:dyDescent="0.25">
      <c r="A22" s="220">
        <v>4</v>
      </c>
      <c r="B22" s="221">
        <v>41517</v>
      </c>
      <c r="C22" s="1172" t="s">
        <v>371</v>
      </c>
      <c r="D22" s="223">
        <v>26</v>
      </c>
      <c r="E22" s="223" t="s">
        <v>126</v>
      </c>
      <c r="F22" s="1562">
        <v>620931</v>
      </c>
      <c r="G22" s="223">
        <v>1</v>
      </c>
      <c r="H22" s="227" t="s">
        <v>229</v>
      </c>
      <c r="I22" s="223" t="s">
        <v>1938</v>
      </c>
      <c r="J22" s="223" t="s">
        <v>129</v>
      </c>
      <c r="K22" s="954" t="s">
        <v>1914</v>
      </c>
      <c r="L22" s="181">
        <v>2920.5</v>
      </c>
      <c r="M22" s="179">
        <v>10</v>
      </c>
      <c r="N22" s="135">
        <f>L22/M22</f>
        <v>292.05</v>
      </c>
      <c r="O22" s="135">
        <f>N22/12</f>
        <v>24.337500000000002</v>
      </c>
      <c r="P22" s="225">
        <f>+DATEDIF($B22,$U$18,"y")</f>
        <v>9</v>
      </c>
      <c r="Q22" s="225">
        <f>+DATEDIF($B22,$U$18,"ym")</f>
        <v>9</v>
      </c>
      <c r="R22" s="135">
        <f>P22*N22+Q22*O22</f>
        <v>2847.4875000000002</v>
      </c>
      <c r="S22" s="135">
        <f t="shared" si="0"/>
        <v>73.012499999999818</v>
      </c>
      <c r="T22" s="103">
        <v>617</v>
      </c>
    </row>
    <row r="23" spans="1:26" ht="15" customHeight="1" x14ac:dyDescent="0.25">
      <c r="A23" s="220">
        <v>5</v>
      </c>
      <c r="B23" s="221">
        <v>41589</v>
      </c>
      <c r="C23" s="1172" t="s">
        <v>371</v>
      </c>
      <c r="D23" s="223">
        <v>26</v>
      </c>
      <c r="E23" s="223" t="s">
        <v>35</v>
      </c>
      <c r="F23" s="1563">
        <v>620917</v>
      </c>
      <c r="G23" s="223">
        <v>1</v>
      </c>
      <c r="H23" s="224" t="s">
        <v>41</v>
      </c>
      <c r="I23" s="103" t="s">
        <v>230</v>
      </c>
      <c r="J23" s="226" t="s">
        <v>56</v>
      </c>
      <c r="K23" s="223" t="s">
        <v>228</v>
      </c>
      <c r="L23" s="181">
        <v>8642</v>
      </c>
      <c r="M23" s="179">
        <v>3</v>
      </c>
      <c r="N23" s="135">
        <v>0</v>
      </c>
      <c r="O23" s="135">
        <v>0</v>
      </c>
      <c r="P23" s="225">
        <f t="shared" ref="P23:P59" si="1">+DATEDIF($B23,$U$18,"y")</f>
        <v>9</v>
      </c>
      <c r="Q23" s="225">
        <f t="shared" ref="Q23:Q59" si="2">+DATEDIF($B23,$U$18,"ym")</f>
        <v>7</v>
      </c>
      <c r="R23" s="135">
        <v>8642</v>
      </c>
      <c r="S23" s="135">
        <v>0</v>
      </c>
      <c r="T23" s="103">
        <v>614</v>
      </c>
    </row>
    <row r="24" spans="1:26" ht="23.25" customHeight="1" x14ac:dyDescent="0.25">
      <c r="A24" s="220">
        <v>6</v>
      </c>
      <c r="B24" s="221">
        <v>41701</v>
      </c>
      <c r="C24" s="1172" t="s">
        <v>371</v>
      </c>
      <c r="D24" s="223">
        <v>26</v>
      </c>
      <c r="E24" s="223" t="s">
        <v>68</v>
      </c>
      <c r="F24" s="1569"/>
      <c r="G24" s="223">
        <v>1</v>
      </c>
      <c r="H24" s="224" t="s">
        <v>231</v>
      </c>
      <c r="I24" s="226"/>
      <c r="J24" s="223" t="s">
        <v>232</v>
      </c>
      <c r="K24" s="223" t="s">
        <v>1915</v>
      </c>
      <c r="L24" s="1226">
        <v>43660</v>
      </c>
      <c r="M24" s="179">
        <v>10</v>
      </c>
      <c r="N24" s="135">
        <f>L24/M24</f>
        <v>4366</v>
      </c>
      <c r="O24" s="135">
        <f>N24/12</f>
        <v>363.83333333333331</v>
      </c>
      <c r="P24" s="225">
        <f t="shared" si="1"/>
        <v>9</v>
      </c>
      <c r="Q24" s="225">
        <f t="shared" si="2"/>
        <v>3</v>
      </c>
      <c r="R24" s="135">
        <f>P24*N24+Q24*O24</f>
        <v>40385.5</v>
      </c>
      <c r="S24" s="135">
        <f t="shared" ref="S24:S25" si="3">L24-R24</f>
        <v>3274.5</v>
      </c>
      <c r="T24" s="103">
        <v>617</v>
      </c>
    </row>
    <row r="25" spans="1:26" ht="15" customHeight="1" x14ac:dyDescent="0.25">
      <c r="A25" s="220">
        <v>7</v>
      </c>
      <c r="B25" s="221">
        <v>41715</v>
      </c>
      <c r="C25" s="1172" t="s">
        <v>371</v>
      </c>
      <c r="D25" s="223">
        <v>26</v>
      </c>
      <c r="E25" s="222" t="s">
        <v>35</v>
      </c>
      <c r="F25" s="1563">
        <v>620928</v>
      </c>
      <c r="G25" s="223">
        <v>1</v>
      </c>
      <c r="H25" s="224" t="s">
        <v>233</v>
      </c>
      <c r="I25" s="223" t="s">
        <v>234</v>
      </c>
      <c r="J25" s="223" t="s">
        <v>149</v>
      </c>
      <c r="K25" s="223" t="s">
        <v>228</v>
      </c>
      <c r="L25" s="229">
        <v>12895</v>
      </c>
      <c r="M25" s="179">
        <v>3</v>
      </c>
      <c r="N25" s="135"/>
      <c r="O25" s="135"/>
      <c r="P25" s="225">
        <f t="shared" si="1"/>
        <v>9</v>
      </c>
      <c r="Q25" s="225">
        <f t="shared" si="2"/>
        <v>3</v>
      </c>
      <c r="R25" s="135">
        <v>12895</v>
      </c>
      <c r="S25" s="135">
        <f t="shared" si="3"/>
        <v>0</v>
      </c>
      <c r="T25" s="103">
        <v>614</v>
      </c>
    </row>
    <row r="26" spans="1:26" ht="18" customHeight="1" x14ac:dyDescent="0.25">
      <c r="A26" s="220">
        <v>8</v>
      </c>
      <c r="B26" s="221">
        <v>42075</v>
      </c>
      <c r="C26" s="1172" t="s">
        <v>371</v>
      </c>
      <c r="D26" s="223">
        <v>26</v>
      </c>
      <c r="E26" s="223" t="s">
        <v>35</v>
      </c>
      <c r="F26" s="1563">
        <v>620922</v>
      </c>
      <c r="G26" s="223">
        <v>1</v>
      </c>
      <c r="H26" s="224" t="s">
        <v>235</v>
      </c>
      <c r="I26" s="223">
        <v>111307002444</v>
      </c>
      <c r="J26" s="223" t="s">
        <v>64</v>
      </c>
      <c r="K26" s="223" t="s">
        <v>228</v>
      </c>
      <c r="L26" s="181">
        <v>2742</v>
      </c>
      <c r="M26" s="179">
        <v>3</v>
      </c>
      <c r="N26" s="135">
        <v>0</v>
      </c>
      <c r="O26" s="135">
        <v>0</v>
      </c>
      <c r="P26" s="225">
        <f t="shared" si="1"/>
        <v>8</v>
      </c>
      <c r="Q26" s="225">
        <f t="shared" si="2"/>
        <v>3</v>
      </c>
      <c r="R26" s="135">
        <v>2742</v>
      </c>
      <c r="S26" s="135">
        <v>0</v>
      </c>
      <c r="T26" s="103">
        <v>614</v>
      </c>
    </row>
    <row r="27" spans="1:26" ht="15" customHeight="1" x14ac:dyDescent="0.25">
      <c r="A27" s="220">
        <v>9</v>
      </c>
      <c r="B27" s="177">
        <v>42426</v>
      </c>
      <c r="C27" s="1172" t="s">
        <v>371</v>
      </c>
      <c r="D27" s="223">
        <v>26</v>
      </c>
      <c r="E27" s="105" t="s">
        <v>35</v>
      </c>
      <c r="F27" s="1563">
        <v>620925</v>
      </c>
      <c r="G27" s="105">
        <v>1</v>
      </c>
      <c r="H27" s="200" t="s">
        <v>41</v>
      </c>
      <c r="I27" s="223" t="s">
        <v>236</v>
      </c>
      <c r="J27" s="105" t="s">
        <v>56</v>
      </c>
      <c r="K27" s="105" t="s">
        <v>237</v>
      </c>
      <c r="L27" s="99">
        <v>28316.34</v>
      </c>
      <c r="M27" s="105">
        <v>3</v>
      </c>
      <c r="N27" s="135">
        <v>0</v>
      </c>
      <c r="O27" s="135">
        <v>0</v>
      </c>
      <c r="P27" s="225">
        <f t="shared" si="1"/>
        <v>7</v>
      </c>
      <c r="Q27" s="225">
        <f t="shared" si="2"/>
        <v>4</v>
      </c>
      <c r="R27" s="135">
        <v>28316.34</v>
      </c>
      <c r="S27" s="135">
        <f t="shared" ref="S27:S28" si="4">L27-R27</f>
        <v>0</v>
      </c>
      <c r="T27" s="103">
        <v>614</v>
      </c>
    </row>
    <row r="28" spans="1:26" ht="15" customHeight="1" x14ac:dyDescent="0.25">
      <c r="A28" s="220">
        <v>10</v>
      </c>
      <c r="B28" s="221">
        <v>42669</v>
      </c>
      <c r="C28" s="1172" t="s">
        <v>371</v>
      </c>
      <c r="D28" s="223">
        <v>26</v>
      </c>
      <c r="E28" s="223" t="s">
        <v>35</v>
      </c>
      <c r="F28" s="1563">
        <v>620968</v>
      </c>
      <c r="G28" s="223">
        <v>1</v>
      </c>
      <c r="H28" s="224" t="s">
        <v>118</v>
      </c>
      <c r="I28" s="224"/>
      <c r="J28" s="223" t="s">
        <v>141</v>
      </c>
      <c r="K28" s="105" t="s">
        <v>237</v>
      </c>
      <c r="L28" s="181">
        <v>3666.94</v>
      </c>
      <c r="M28" s="179">
        <v>3</v>
      </c>
      <c r="N28" s="135">
        <v>0</v>
      </c>
      <c r="O28" s="135">
        <v>0</v>
      </c>
      <c r="P28" s="225">
        <f t="shared" si="1"/>
        <v>6</v>
      </c>
      <c r="Q28" s="225">
        <f t="shared" si="2"/>
        <v>8</v>
      </c>
      <c r="R28" s="135">
        <v>3666.94</v>
      </c>
      <c r="S28" s="135">
        <f t="shared" si="4"/>
        <v>0</v>
      </c>
      <c r="T28" s="103">
        <v>614</v>
      </c>
    </row>
    <row r="29" spans="1:26" ht="30" customHeight="1" x14ac:dyDescent="0.25">
      <c r="A29" s="220">
        <v>11</v>
      </c>
      <c r="B29" s="221">
        <v>42075</v>
      </c>
      <c r="C29" s="1172" t="s">
        <v>371</v>
      </c>
      <c r="D29" s="223">
        <v>26</v>
      </c>
      <c r="E29" s="223" t="s">
        <v>35</v>
      </c>
      <c r="F29" s="1564">
        <v>750690</v>
      </c>
      <c r="G29" s="223">
        <v>1</v>
      </c>
      <c r="H29" s="224" t="s">
        <v>1933</v>
      </c>
      <c r="I29" s="226"/>
      <c r="J29" s="223" t="s">
        <v>64</v>
      </c>
      <c r="K29" s="105" t="s">
        <v>237</v>
      </c>
      <c r="L29" s="181">
        <v>2742</v>
      </c>
      <c r="M29" s="179">
        <v>3</v>
      </c>
      <c r="N29" s="135">
        <v>0</v>
      </c>
      <c r="O29" s="135">
        <v>0</v>
      </c>
      <c r="P29" s="225">
        <f t="shared" si="1"/>
        <v>8</v>
      </c>
      <c r="Q29" s="225">
        <f t="shared" si="2"/>
        <v>3</v>
      </c>
      <c r="R29" s="135">
        <v>2742</v>
      </c>
      <c r="S29" s="135">
        <v>0</v>
      </c>
      <c r="T29" s="103">
        <v>614</v>
      </c>
      <c r="U29" t="s">
        <v>1916</v>
      </c>
    </row>
    <row r="30" spans="1:26" ht="15" customHeight="1" x14ac:dyDescent="0.25">
      <c r="A30" s="220">
        <v>12</v>
      </c>
      <c r="B30" s="177">
        <v>42426</v>
      </c>
      <c r="C30" s="1172" t="s">
        <v>371</v>
      </c>
      <c r="D30" s="223">
        <v>26</v>
      </c>
      <c r="E30" s="105" t="s">
        <v>35</v>
      </c>
      <c r="F30" s="1563">
        <v>620934</v>
      </c>
      <c r="G30" s="105">
        <v>1</v>
      </c>
      <c r="H30" s="200" t="s">
        <v>41</v>
      </c>
      <c r="I30" s="174"/>
      <c r="J30" s="105"/>
      <c r="K30" s="105" t="s">
        <v>238</v>
      </c>
      <c r="L30" s="99">
        <v>18500</v>
      </c>
      <c r="M30" s="105">
        <v>3</v>
      </c>
      <c r="N30" s="135">
        <v>0</v>
      </c>
      <c r="O30" s="135">
        <v>0</v>
      </c>
      <c r="P30" s="225">
        <f t="shared" si="1"/>
        <v>7</v>
      </c>
      <c r="Q30" s="225">
        <f t="shared" si="2"/>
        <v>4</v>
      </c>
      <c r="R30" s="135">
        <v>18500</v>
      </c>
      <c r="S30" s="135">
        <f t="shared" ref="S30:S31" si="5">L30-R30</f>
        <v>0</v>
      </c>
      <c r="T30" s="103">
        <v>614</v>
      </c>
    </row>
    <row r="31" spans="1:26" ht="15" customHeight="1" x14ac:dyDescent="0.25">
      <c r="A31" s="220">
        <v>13</v>
      </c>
      <c r="B31" s="221">
        <v>42669</v>
      </c>
      <c r="C31" s="1172" t="s">
        <v>371</v>
      </c>
      <c r="D31" s="223">
        <v>26</v>
      </c>
      <c r="E31" s="223" t="s">
        <v>35</v>
      </c>
      <c r="F31" s="1563">
        <v>620933</v>
      </c>
      <c r="G31" s="223">
        <v>1</v>
      </c>
      <c r="H31" s="224" t="s">
        <v>118</v>
      </c>
      <c r="I31" s="224"/>
      <c r="J31" s="223" t="s">
        <v>141</v>
      </c>
      <c r="K31" s="105" t="s">
        <v>238</v>
      </c>
      <c r="L31" s="181">
        <v>3666.94</v>
      </c>
      <c r="M31" s="179">
        <v>3</v>
      </c>
      <c r="N31" s="135">
        <v>0</v>
      </c>
      <c r="O31" s="135">
        <v>0</v>
      </c>
      <c r="P31" s="225">
        <f t="shared" si="1"/>
        <v>6</v>
      </c>
      <c r="Q31" s="225">
        <f t="shared" si="2"/>
        <v>8</v>
      </c>
      <c r="R31" s="135">
        <v>3666.94</v>
      </c>
      <c r="S31" s="135">
        <f t="shared" si="5"/>
        <v>0</v>
      </c>
      <c r="T31" s="103">
        <v>614</v>
      </c>
    </row>
    <row r="32" spans="1:26" ht="15" customHeight="1" x14ac:dyDescent="0.25">
      <c r="A32" s="220">
        <v>14</v>
      </c>
      <c r="B32" s="221">
        <v>42075</v>
      </c>
      <c r="C32" s="1172" t="s">
        <v>371</v>
      </c>
      <c r="D32" s="223">
        <v>26</v>
      </c>
      <c r="E32" s="223" t="s">
        <v>35</v>
      </c>
      <c r="F32" s="1563">
        <v>620932</v>
      </c>
      <c r="G32" s="223">
        <v>1</v>
      </c>
      <c r="H32" s="224" t="s">
        <v>235</v>
      </c>
      <c r="I32" s="226"/>
      <c r="J32" s="223" t="s">
        <v>64</v>
      </c>
      <c r="K32" s="105" t="s">
        <v>237</v>
      </c>
      <c r="L32" s="181">
        <v>2742</v>
      </c>
      <c r="M32" s="179">
        <v>3</v>
      </c>
      <c r="N32" s="135">
        <v>0</v>
      </c>
      <c r="O32" s="135">
        <v>0</v>
      </c>
      <c r="P32" s="225">
        <f t="shared" si="1"/>
        <v>8</v>
      </c>
      <c r="Q32" s="225">
        <f t="shared" si="2"/>
        <v>3</v>
      </c>
      <c r="R32" s="135">
        <v>2742</v>
      </c>
      <c r="S32" s="135">
        <v>0</v>
      </c>
      <c r="T32" s="103">
        <v>614</v>
      </c>
    </row>
    <row r="33" spans="1:26" ht="13.5" customHeight="1" x14ac:dyDescent="0.25">
      <c r="A33" s="220">
        <v>15</v>
      </c>
      <c r="B33" s="221">
        <v>42669</v>
      </c>
      <c r="C33" s="1172" t="s">
        <v>371</v>
      </c>
      <c r="D33" s="223">
        <v>26</v>
      </c>
      <c r="E33" s="223" t="s">
        <v>35</v>
      </c>
      <c r="F33" s="1562">
        <v>620918</v>
      </c>
      <c r="G33" s="223">
        <v>1</v>
      </c>
      <c r="H33" s="224" t="s">
        <v>239</v>
      </c>
      <c r="I33" s="224"/>
      <c r="J33" s="223" t="s">
        <v>240</v>
      </c>
      <c r="K33" s="223" t="s">
        <v>228</v>
      </c>
      <c r="L33" s="181">
        <v>3666.94</v>
      </c>
      <c r="M33" s="179">
        <v>3</v>
      </c>
      <c r="N33" s="135">
        <v>0</v>
      </c>
      <c r="O33" s="135">
        <v>0</v>
      </c>
      <c r="P33" s="225">
        <f t="shared" si="1"/>
        <v>6</v>
      </c>
      <c r="Q33" s="225">
        <f t="shared" si="2"/>
        <v>8</v>
      </c>
      <c r="R33" s="135">
        <v>3666.94</v>
      </c>
      <c r="S33" s="135">
        <f t="shared" ref="S33:S34" si="6">L33-R33</f>
        <v>0</v>
      </c>
      <c r="T33" s="103">
        <v>614</v>
      </c>
    </row>
    <row r="34" spans="1:26" ht="62.25" customHeight="1" x14ac:dyDescent="0.3">
      <c r="A34" s="220">
        <v>16</v>
      </c>
      <c r="B34" s="230">
        <v>43528</v>
      </c>
      <c r="C34" s="1172" t="s">
        <v>371</v>
      </c>
      <c r="D34" s="223">
        <v>26</v>
      </c>
      <c r="E34" s="232" t="s">
        <v>25</v>
      </c>
      <c r="F34" s="1565" t="s">
        <v>1930</v>
      </c>
      <c r="G34" s="238">
        <v>1</v>
      </c>
      <c r="H34" s="1141" t="s">
        <v>241</v>
      </c>
      <c r="I34" s="234"/>
      <c r="J34" s="234"/>
      <c r="K34" s="236" t="s">
        <v>1932</v>
      </c>
      <c r="L34" s="237">
        <v>112034.28</v>
      </c>
      <c r="M34" s="238">
        <v>10</v>
      </c>
      <c r="N34" s="166">
        <f t="shared" ref="N34" si="7">L34/M34</f>
        <v>11203.428</v>
      </c>
      <c r="O34" s="166">
        <f t="shared" ref="O34" si="8">N34/12</f>
        <v>933.61900000000003</v>
      </c>
      <c r="P34" s="225">
        <f t="shared" si="1"/>
        <v>4</v>
      </c>
      <c r="Q34" s="225">
        <f t="shared" si="2"/>
        <v>3</v>
      </c>
      <c r="R34" s="166">
        <f t="shared" ref="R34" si="9">P34*N34+Q34*O34</f>
        <v>47614.569000000003</v>
      </c>
      <c r="S34" s="166">
        <f t="shared" si="6"/>
        <v>64419.710999999996</v>
      </c>
      <c r="T34" s="167">
        <v>617</v>
      </c>
      <c r="U34" s="168" t="s">
        <v>120</v>
      </c>
      <c r="V34" s="169">
        <v>43563</v>
      </c>
      <c r="W34" s="168">
        <v>100</v>
      </c>
      <c r="X34" s="168"/>
      <c r="Y34" s="168"/>
      <c r="Z34" s="168"/>
    </row>
    <row r="35" spans="1:26" ht="45" customHeight="1" x14ac:dyDescent="0.3">
      <c r="A35" s="220">
        <v>17</v>
      </c>
      <c r="B35" s="95">
        <v>43528</v>
      </c>
      <c r="C35" s="1172" t="s">
        <v>371</v>
      </c>
      <c r="D35" s="223">
        <v>26</v>
      </c>
      <c r="E35" s="97" t="s">
        <v>25</v>
      </c>
      <c r="F35" s="1564" t="s">
        <v>1931</v>
      </c>
      <c r="G35" s="97">
        <v>1</v>
      </c>
      <c r="H35" s="107" t="s">
        <v>242</v>
      </c>
      <c r="I35" s="97"/>
      <c r="J35" s="97"/>
      <c r="K35" s="240" t="s">
        <v>1932</v>
      </c>
      <c r="L35" s="99">
        <v>20741.509999999998</v>
      </c>
      <c r="M35" s="105">
        <v>10</v>
      </c>
      <c r="N35" s="166">
        <f t="shared" ref="N35:N49" si="10">L35/M35</f>
        <v>2074.1509999999998</v>
      </c>
      <c r="O35" s="166">
        <f t="shared" ref="O35:O49" si="11">N35/12</f>
        <v>172.84591666666665</v>
      </c>
      <c r="P35" s="225">
        <f t="shared" si="1"/>
        <v>4</v>
      </c>
      <c r="Q35" s="225">
        <f t="shared" si="2"/>
        <v>3</v>
      </c>
      <c r="R35" s="166">
        <f t="shared" ref="R35:R49" si="12">P35*N35+Q35*O35</f>
        <v>8815.1417499999989</v>
      </c>
      <c r="S35" s="166">
        <f t="shared" ref="S35:S49" si="13">L35-R35</f>
        <v>11926.36825</v>
      </c>
      <c r="T35" s="103">
        <v>617</v>
      </c>
      <c r="U35" s="4" t="s">
        <v>120</v>
      </c>
      <c r="V35" s="108">
        <v>43563</v>
      </c>
      <c r="W35" s="4">
        <v>100</v>
      </c>
    </row>
    <row r="36" spans="1:26" ht="30" customHeight="1" x14ac:dyDescent="0.3">
      <c r="A36" s="220">
        <v>18</v>
      </c>
      <c r="B36" s="95">
        <v>43528</v>
      </c>
      <c r="C36" s="1172" t="s">
        <v>371</v>
      </c>
      <c r="D36" s="223">
        <v>26</v>
      </c>
      <c r="E36" s="97" t="s">
        <v>25</v>
      </c>
      <c r="F36" s="1563">
        <v>762806</v>
      </c>
      <c r="G36" s="97">
        <v>1</v>
      </c>
      <c r="H36" s="107" t="s">
        <v>243</v>
      </c>
      <c r="I36" s="97"/>
      <c r="J36" s="97"/>
      <c r="K36" s="240" t="s">
        <v>1932</v>
      </c>
      <c r="L36" s="99">
        <v>10272.290000000001</v>
      </c>
      <c r="M36" s="105">
        <v>10</v>
      </c>
      <c r="N36" s="166">
        <f t="shared" si="10"/>
        <v>1027.229</v>
      </c>
      <c r="O36" s="166">
        <f t="shared" si="11"/>
        <v>85.60241666666667</v>
      </c>
      <c r="P36" s="225">
        <f t="shared" si="1"/>
        <v>4</v>
      </c>
      <c r="Q36" s="225">
        <f t="shared" si="2"/>
        <v>3</v>
      </c>
      <c r="R36" s="166">
        <f t="shared" si="12"/>
        <v>4365.72325</v>
      </c>
      <c r="S36" s="166">
        <f t="shared" si="13"/>
        <v>5906.5667500000009</v>
      </c>
      <c r="T36" s="103">
        <v>617</v>
      </c>
      <c r="U36" s="4" t="s">
        <v>120</v>
      </c>
      <c r="V36" s="108">
        <v>43563</v>
      </c>
      <c r="W36" s="4">
        <v>100</v>
      </c>
    </row>
    <row r="37" spans="1:26" ht="30" customHeight="1" x14ac:dyDescent="0.3">
      <c r="A37" s="220">
        <v>19</v>
      </c>
      <c r="B37" s="95">
        <v>43528</v>
      </c>
      <c r="C37" s="1172" t="s">
        <v>371</v>
      </c>
      <c r="D37" s="223">
        <v>26</v>
      </c>
      <c r="E37" s="97" t="s">
        <v>25</v>
      </c>
      <c r="F37" s="1563">
        <v>762807</v>
      </c>
      <c r="G37" s="97">
        <v>1</v>
      </c>
      <c r="H37" s="107" t="s">
        <v>243</v>
      </c>
      <c r="I37" s="97"/>
      <c r="J37" s="97"/>
      <c r="K37" s="240" t="s">
        <v>1932</v>
      </c>
      <c r="L37" s="99">
        <v>10272.290000000001</v>
      </c>
      <c r="M37" s="105">
        <v>10</v>
      </c>
      <c r="N37" s="166">
        <f t="shared" si="10"/>
        <v>1027.229</v>
      </c>
      <c r="O37" s="166">
        <f t="shared" si="11"/>
        <v>85.60241666666667</v>
      </c>
      <c r="P37" s="225">
        <f t="shared" si="1"/>
        <v>4</v>
      </c>
      <c r="Q37" s="225">
        <f t="shared" si="2"/>
        <v>3</v>
      </c>
      <c r="R37" s="166">
        <f t="shared" si="12"/>
        <v>4365.72325</v>
      </c>
      <c r="S37" s="166">
        <f t="shared" si="13"/>
        <v>5906.5667500000009</v>
      </c>
      <c r="T37" s="103">
        <v>617</v>
      </c>
      <c r="U37" s="4" t="s">
        <v>120</v>
      </c>
      <c r="V37" s="108">
        <v>43563</v>
      </c>
      <c r="W37" s="4">
        <v>100</v>
      </c>
    </row>
    <row r="38" spans="1:26" ht="45" customHeight="1" x14ac:dyDescent="0.3">
      <c r="A38" s="220">
        <v>20</v>
      </c>
      <c r="B38" s="95">
        <v>43528</v>
      </c>
      <c r="C38" s="1172" t="s">
        <v>371</v>
      </c>
      <c r="D38" s="223">
        <v>26</v>
      </c>
      <c r="E38" s="97" t="s">
        <v>25</v>
      </c>
      <c r="F38" s="1563">
        <v>750691</v>
      </c>
      <c r="G38" s="97">
        <v>1</v>
      </c>
      <c r="H38" s="107" t="s">
        <v>244</v>
      </c>
      <c r="I38" s="97"/>
      <c r="J38" s="97"/>
      <c r="K38" s="240" t="s">
        <v>1932</v>
      </c>
      <c r="L38" s="99">
        <v>24638.74</v>
      </c>
      <c r="M38" s="105">
        <v>10</v>
      </c>
      <c r="N38" s="166">
        <f t="shared" si="10"/>
        <v>2463.8740000000003</v>
      </c>
      <c r="O38" s="166">
        <f t="shared" si="11"/>
        <v>205.32283333333336</v>
      </c>
      <c r="P38" s="225">
        <f t="shared" si="1"/>
        <v>4</v>
      </c>
      <c r="Q38" s="225">
        <f t="shared" si="2"/>
        <v>3</v>
      </c>
      <c r="R38" s="166">
        <f t="shared" si="12"/>
        <v>10471.464500000002</v>
      </c>
      <c r="S38" s="166">
        <f t="shared" si="13"/>
        <v>14167.2755</v>
      </c>
      <c r="T38" s="103">
        <v>617</v>
      </c>
      <c r="U38" s="4" t="s">
        <v>120</v>
      </c>
      <c r="V38" s="108">
        <v>43563</v>
      </c>
      <c r="W38" s="4">
        <v>100</v>
      </c>
    </row>
    <row r="39" spans="1:26" ht="93" customHeight="1" x14ac:dyDescent="0.3">
      <c r="A39" s="220">
        <v>21</v>
      </c>
      <c r="B39" s="95">
        <v>43528</v>
      </c>
      <c r="C39" s="1172" t="s">
        <v>371</v>
      </c>
      <c r="D39" s="223">
        <v>26</v>
      </c>
      <c r="E39" s="97" t="s">
        <v>25</v>
      </c>
      <c r="F39" s="1563"/>
      <c r="G39" s="97">
        <v>1</v>
      </c>
      <c r="H39" s="107" t="s">
        <v>1918</v>
      </c>
      <c r="I39" s="97"/>
      <c r="J39" s="97"/>
      <c r="K39" s="240" t="s">
        <v>1954</v>
      </c>
      <c r="L39" s="99">
        <v>11167.15</v>
      </c>
      <c r="M39" s="105">
        <v>10</v>
      </c>
      <c r="N39" s="1100">
        <f t="shared" ref="N39:N40" si="14">IF(M39=0,"N/A",+L39/M39)</f>
        <v>1116.7149999999999</v>
      </c>
      <c r="O39" s="166">
        <f t="shared" ref="O39" si="15">N39/12</f>
        <v>93.059583333333322</v>
      </c>
      <c r="P39" s="225">
        <f t="shared" si="1"/>
        <v>4</v>
      </c>
      <c r="Q39" s="225">
        <f t="shared" si="2"/>
        <v>3</v>
      </c>
      <c r="R39" s="166">
        <f t="shared" ref="R39" si="16">P39*N39+Q39*O39</f>
        <v>4746.0387499999997</v>
      </c>
      <c r="S39" s="166">
        <f t="shared" ref="S39" si="17">L39-R39</f>
        <v>6421.1112499999999</v>
      </c>
      <c r="T39" s="175">
        <v>617</v>
      </c>
      <c r="U39" s="4"/>
      <c r="V39" s="108"/>
      <c r="W39" s="4"/>
    </row>
    <row r="40" spans="1:26" ht="51.75" customHeight="1" x14ac:dyDescent="0.3">
      <c r="A40" s="220">
        <v>22</v>
      </c>
      <c r="B40" s="95">
        <v>43528</v>
      </c>
      <c r="C40" s="102"/>
      <c r="D40" s="223">
        <v>26</v>
      </c>
      <c r="E40" s="97" t="s">
        <v>25</v>
      </c>
      <c r="F40" s="1566">
        <v>750755</v>
      </c>
      <c r="G40" s="903">
        <v>1</v>
      </c>
      <c r="H40" s="107" t="s">
        <v>1928</v>
      </c>
      <c r="I40" s="97"/>
      <c r="J40" s="97"/>
      <c r="K40" s="240" t="s">
        <v>1954</v>
      </c>
      <c r="L40" s="99">
        <v>24638.74</v>
      </c>
      <c r="M40" s="105">
        <v>10</v>
      </c>
      <c r="N40" s="1100">
        <f t="shared" si="14"/>
        <v>2463.8740000000003</v>
      </c>
      <c r="O40" s="166">
        <f t="shared" ref="O40" si="18">N40/12</f>
        <v>205.32283333333336</v>
      </c>
      <c r="P40" s="225">
        <f t="shared" si="1"/>
        <v>4</v>
      </c>
      <c r="Q40" s="225">
        <f t="shared" si="2"/>
        <v>3</v>
      </c>
      <c r="R40" s="166">
        <f t="shared" ref="R40" si="19">P40*N40+Q40*O40</f>
        <v>10471.464500000002</v>
      </c>
      <c r="S40" s="166">
        <f t="shared" ref="S40" si="20">L40-R40</f>
        <v>14167.2755</v>
      </c>
      <c r="T40" s="175">
        <v>617</v>
      </c>
      <c r="U40" s="4"/>
      <c r="V40" s="108"/>
      <c r="W40" s="4"/>
    </row>
    <row r="41" spans="1:26" s="890" customFormat="1" ht="15" customHeight="1" x14ac:dyDescent="0.3">
      <c r="A41" s="220">
        <v>23</v>
      </c>
      <c r="B41" s="902">
        <v>43689</v>
      </c>
      <c r="C41" s="1172" t="s">
        <v>371</v>
      </c>
      <c r="D41" s="223">
        <v>26</v>
      </c>
      <c r="E41" s="903" t="s">
        <v>57</v>
      </c>
      <c r="F41" s="1567">
        <v>750737</v>
      </c>
      <c r="G41" s="903">
        <v>1</v>
      </c>
      <c r="H41" s="904" t="s">
        <v>76</v>
      </c>
      <c r="I41" s="903" t="s">
        <v>77</v>
      </c>
      <c r="J41" s="903" t="s">
        <v>78</v>
      </c>
      <c r="K41" s="1054" t="s">
        <v>248</v>
      </c>
      <c r="L41" s="906">
        <v>3961.4133999999999</v>
      </c>
      <c r="M41" s="907">
        <v>3</v>
      </c>
      <c r="N41" s="166">
        <f t="shared" si="10"/>
        <v>1320.4711333333332</v>
      </c>
      <c r="O41" s="166">
        <v>0</v>
      </c>
      <c r="P41" s="225">
        <f t="shared" si="1"/>
        <v>3</v>
      </c>
      <c r="Q41" s="225">
        <f t="shared" si="2"/>
        <v>10</v>
      </c>
      <c r="R41" s="166">
        <f t="shared" si="12"/>
        <v>3961.4133999999995</v>
      </c>
      <c r="S41" s="166">
        <f t="shared" si="13"/>
        <v>0</v>
      </c>
      <c r="T41" s="908">
        <v>616</v>
      </c>
      <c r="U41" s="916" t="s">
        <v>79</v>
      </c>
      <c r="V41" s="910">
        <v>43844</v>
      </c>
      <c r="W41" s="911">
        <v>100</v>
      </c>
    </row>
    <row r="42" spans="1:26" s="890" customFormat="1" ht="15" customHeight="1" x14ac:dyDescent="0.3">
      <c r="A42" s="220">
        <v>24</v>
      </c>
      <c r="B42" s="902">
        <v>43689</v>
      </c>
      <c r="C42" s="1172" t="s">
        <v>371</v>
      </c>
      <c r="D42" s="223">
        <v>26</v>
      </c>
      <c r="E42" s="903" t="s">
        <v>57</v>
      </c>
      <c r="F42" s="1567">
        <v>751747</v>
      </c>
      <c r="G42" s="903">
        <v>1</v>
      </c>
      <c r="H42" s="904" t="s">
        <v>76</v>
      </c>
      <c r="I42" s="903" t="s">
        <v>77</v>
      </c>
      <c r="J42" s="903" t="s">
        <v>78</v>
      </c>
      <c r="K42" s="915" t="s">
        <v>226</v>
      </c>
      <c r="L42" s="906">
        <v>3961.4133999999999</v>
      </c>
      <c r="M42" s="907">
        <v>3</v>
      </c>
      <c r="N42" s="166">
        <f t="shared" si="10"/>
        <v>1320.4711333333332</v>
      </c>
      <c r="O42" s="166">
        <v>0</v>
      </c>
      <c r="P42" s="225">
        <f t="shared" si="1"/>
        <v>3</v>
      </c>
      <c r="Q42" s="225">
        <f t="shared" si="2"/>
        <v>10</v>
      </c>
      <c r="R42" s="166">
        <f t="shared" si="12"/>
        <v>3961.4133999999995</v>
      </c>
      <c r="S42" s="166">
        <f t="shared" si="13"/>
        <v>0</v>
      </c>
      <c r="T42" s="908">
        <v>616</v>
      </c>
      <c r="U42" s="916" t="s">
        <v>79</v>
      </c>
      <c r="V42" s="910">
        <v>43844</v>
      </c>
      <c r="W42" s="911">
        <v>100</v>
      </c>
    </row>
    <row r="43" spans="1:26" ht="31.5" customHeight="1" x14ac:dyDescent="0.3">
      <c r="A43" s="220">
        <v>25</v>
      </c>
      <c r="B43" s="95">
        <v>44511</v>
      </c>
      <c r="C43" s="1172" t="s">
        <v>371</v>
      </c>
      <c r="D43" s="223">
        <v>26</v>
      </c>
      <c r="E43" s="97" t="s">
        <v>246</v>
      </c>
      <c r="F43" s="1567" t="s">
        <v>1374</v>
      </c>
      <c r="G43" s="97">
        <v>1</v>
      </c>
      <c r="H43" s="1142" t="s">
        <v>247</v>
      </c>
      <c r="I43" s="97">
        <v>95008502</v>
      </c>
      <c r="J43" s="956" t="s">
        <v>1913</v>
      </c>
      <c r="K43" s="105" t="s">
        <v>248</v>
      </c>
      <c r="L43" s="99">
        <v>64520.04</v>
      </c>
      <c r="M43" s="100">
        <v>10</v>
      </c>
      <c r="N43" s="166">
        <f t="shared" si="10"/>
        <v>6452.0039999999999</v>
      </c>
      <c r="O43" s="166">
        <f t="shared" si="11"/>
        <v>537.66700000000003</v>
      </c>
      <c r="P43" s="225">
        <f t="shared" si="1"/>
        <v>1</v>
      </c>
      <c r="Q43" s="225">
        <f t="shared" si="2"/>
        <v>7</v>
      </c>
      <c r="R43" s="166">
        <f t="shared" si="12"/>
        <v>10215.673000000001</v>
      </c>
      <c r="S43" s="166">
        <f t="shared" si="13"/>
        <v>54304.366999999998</v>
      </c>
      <c r="T43" s="103">
        <v>619</v>
      </c>
      <c r="U43" s="4" t="s">
        <v>249</v>
      </c>
      <c r="V43" s="108"/>
    </row>
    <row r="44" spans="1:26" ht="15" customHeight="1" x14ac:dyDescent="0.3">
      <c r="A44" s="220">
        <v>26</v>
      </c>
      <c r="B44" s="1143">
        <v>44470</v>
      </c>
      <c r="C44" s="1172" t="s">
        <v>371</v>
      </c>
      <c r="D44" s="223">
        <v>26</v>
      </c>
      <c r="E44" s="1145" t="s">
        <v>250</v>
      </c>
      <c r="F44" s="1567" t="s">
        <v>1374</v>
      </c>
      <c r="G44" s="1145">
        <v>1</v>
      </c>
      <c r="H44" s="1146" t="s">
        <v>251</v>
      </c>
      <c r="I44" s="1145" t="s">
        <v>252</v>
      </c>
      <c r="J44" s="1145" t="s">
        <v>56</v>
      </c>
      <c r="K44" s="1147" t="s">
        <v>248</v>
      </c>
      <c r="L44" s="1148">
        <v>60799.5</v>
      </c>
      <c r="M44" s="1149">
        <v>3</v>
      </c>
      <c r="N44" s="1150">
        <f t="shared" si="10"/>
        <v>20266.5</v>
      </c>
      <c r="O44" s="1150">
        <f t="shared" si="11"/>
        <v>1688.875</v>
      </c>
      <c r="P44" s="225">
        <f t="shared" si="1"/>
        <v>1</v>
      </c>
      <c r="Q44" s="225">
        <f t="shared" si="2"/>
        <v>8</v>
      </c>
      <c r="R44" s="1150">
        <f t="shared" si="12"/>
        <v>33777.5</v>
      </c>
      <c r="S44" s="1150">
        <f t="shared" si="13"/>
        <v>27022</v>
      </c>
      <c r="T44" s="1151">
        <v>614</v>
      </c>
      <c r="U44" s="4" t="s">
        <v>253</v>
      </c>
      <c r="V44" s="108"/>
    </row>
    <row r="45" spans="1:26" s="890" customFormat="1" ht="15" customHeight="1" x14ac:dyDescent="0.3">
      <c r="A45" s="220">
        <v>27</v>
      </c>
      <c r="B45" s="1173">
        <v>44539</v>
      </c>
      <c r="C45" s="1174" t="s">
        <v>371</v>
      </c>
      <c r="D45" s="223">
        <v>26</v>
      </c>
      <c r="E45" s="1175" t="s">
        <v>25</v>
      </c>
      <c r="F45" s="1567" t="s">
        <v>1374</v>
      </c>
      <c r="G45" s="1176">
        <v>1</v>
      </c>
      <c r="H45" s="1177" t="s">
        <v>1917</v>
      </c>
      <c r="I45" s="1176"/>
      <c r="J45" s="1176"/>
      <c r="K45" s="1178" t="s">
        <v>248</v>
      </c>
      <c r="L45" s="1179">
        <v>27482.2</v>
      </c>
      <c r="M45" s="1180">
        <v>10</v>
      </c>
      <c r="N45" s="1150">
        <f t="shared" ref="N45:N47" si="21">L45/M45</f>
        <v>2748.2200000000003</v>
      </c>
      <c r="O45" s="1150">
        <f t="shared" ref="O45:O47" si="22">N45/12</f>
        <v>229.01833333333335</v>
      </c>
      <c r="P45" s="225">
        <f t="shared" si="1"/>
        <v>1</v>
      </c>
      <c r="Q45" s="225">
        <f t="shared" si="2"/>
        <v>6</v>
      </c>
      <c r="R45" s="1150">
        <f t="shared" ref="R45:R47" si="23">P45*N45+Q45*O45</f>
        <v>4122.33</v>
      </c>
      <c r="S45" s="1150">
        <f t="shared" ref="S45:S47" si="24">L45-R45</f>
        <v>23359.870000000003</v>
      </c>
      <c r="T45" s="1181">
        <v>617</v>
      </c>
      <c r="U45" s="916"/>
      <c r="V45" s="910"/>
    </row>
    <row r="46" spans="1:26" s="890" customFormat="1" ht="15" customHeight="1" x14ac:dyDescent="0.3">
      <c r="A46" s="220">
        <v>28</v>
      </c>
      <c r="B46" s="1173">
        <v>44539</v>
      </c>
      <c r="C46" s="1174" t="s">
        <v>371</v>
      </c>
      <c r="D46" s="223">
        <v>26</v>
      </c>
      <c r="E46" s="1175" t="s">
        <v>25</v>
      </c>
      <c r="F46" s="1567" t="s">
        <v>1374</v>
      </c>
      <c r="G46" s="1182">
        <v>1</v>
      </c>
      <c r="H46" s="1177" t="s">
        <v>1917</v>
      </c>
      <c r="I46" s="1183"/>
      <c r="J46" s="1183"/>
      <c r="K46" s="1178" t="s">
        <v>248</v>
      </c>
      <c r="L46" s="1184">
        <v>27482.2</v>
      </c>
      <c r="M46" s="1185">
        <v>10</v>
      </c>
      <c r="N46" s="1150">
        <f t="shared" si="21"/>
        <v>2748.2200000000003</v>
      </c>
      <c r="O46" s="1150">
        <f t="shared" si="22"/>
        <v>229.01833333333335</v>
      </c>
      <c r="P46" s="225">
        <f t="shared" si="1"/>
        <v>1</v>
      </c>
      <c r="Q46" s="225">
        <f t="shared" si="2"/>
        <v>6</v>
      </c>
      <c r="R46" s="1150">
        <f t="shared" si="23"/>
        <v>4122.33</v>
      </c>
      <c r="S46" s="1150">
        <f t="shared" si="24"/>
        <v>23359.870000000003</v>
      </c>
      <c r="T46" s="1181">
        <v>617</v>
      </c>
      <c r="U46" s="916"/>
      <c r="V46" s="910"/>
    </row>
    <row r="47" spans="1:26" s="890" customFormat="1" ht="15" customHeight="1" x14ac:dyDescent="0.3">
      <c r="A47" s="220">
        <v>29</v>
      </c>
      <c r="B47" s="1173">
        <v>44539</v>
      </c>
      <c r="C47" s="1174" t="s">
        <v>371</v>
      </c>
      <c r="D47" s="223">
        <v>26</v>
      </c>
      <c r="E47" s="1175" t="s">
        <v>25</v>
      </c>
      <c r="F47" s="1567" t="s">
        <v>1374</v>
      </c>
      <c r="G47" s="1176">
        <v>1</v>
      </c>
      <c r="H47" s="1177" t="s">
        <v>1917</v>
      </c>
      <c r="I47" s="1183"/>
      <c r="J47" s="1183"/>
      <c r="K47" s="1178" t="s">
        <v>248</v>
      </c>
      <c r="L47" s="1184">
        <v>27482.2</v>
      </c>
      <c r="M47" s="1185">
        <v>10</v>
      </c>
      <c r="N47" s="1150">
        <f t="shared" si="21"/>
        <v>2748.2200000000003</v>
      </c>
      <c r="O47" s="1150">
        <f t="shared" si="22"/>
        <v>229.01833333333335</v>
      </c>
      <c r="P47" s="225">
        <f t="shared" si="1"/>
        <v>1</v>
      </c>
      <c r="Q47" s="225">
        <f t="shared" si="2"/>
        <v>6</v>
      </c>
      <c r="R47" s="1150">
        <f t="shared" si="23"/>
        <v>4122.33</v>
      </c>
      <c r="S47" s="1150">
        <f t="shared" si="24"/>
        <v>23359.870000000003</v>
      </c>
      <c r="T47" s="1181">
        <v>617</v>
      </c>
      <c r="U47" s="916"/>
      <c r="V47" s="910"/>
    </row>
    <row r="48" spans="1:26" s="890" customFormat="1" ht="12.75" customHeight="1" x14ac:dyDescent="0.3">
      <c r="A48" s="220">
        <v>30</v>
      </c>
      <c r="B48" s="1005">
        <v>44686</v>
      </c>
      <c r="C48" s="1186" t="s">
        <v>371</v>
      </c>
      <c r="D48" s="223">
        <v>26</v>
      </c>
      <c r="E48" s="999" t="s">
        <v>57</v>
      </c>
      <c r="F48" s="1567" t="s">
        <v>1374</v>
      </c>
      <c r="G48" s="1152">
        <v>1</v>
      </c>
      <c r="H48" s="1153" t="s">
        <v>1812</v>
      </c>
      <c r="I48" s="1152" t="s">
        <v>1813</v>
      </c>
      <c r="J48" s="1152"/>
      <c r="K48" s="1152" t="s">
        <v>248</v>
      </c>
      <c r="L48" s="1154">
        <v>3693.87</v>
      </c>
      <c r="M48" s="1155">
        <v>3</v>
      </c>
      <c r="N48" s="1144">
        <f t="shared" si="10"/>
        <v>1231.29</v>
      </c>
      <c r="O48" s="1144">
        <f t="shared" si="11"/>
        <v>102.6075</v>
      </c>
      <c r="P48" s="225">
        <f t="shared" si="1"/>
        <v>1</v>
      </c>
      <c r="Q48" s="225">
        <f t="shared" si="2"/>
        <v>1</v>
      </c>
      <c r="R48" s="1144">
        <f t="shared" si="12"/>
        <v>1333.8975</v>
      </c>
      <c r="S48" s="1144">
        <f t="shared" si="13"/>
        <v>2359.9724999999999</v>
      </c>
      <c r="T48" s="1187">
        <v>616</v>
      </c>
    </row>
    <row r="49" spans="1:21" ht="12.75" customHeight="1" x14ac:dyDescent="0.3">
      <c r="A49" s="220">
        <v>31</v>
      </c>
      <c r="B49" s="1005">
        <v>44791</v>
      </c>
      <c r="C49" s="1172" t="s">
        <v>371</v>
      </c>
      <c r="D49" s="223">
        <v>26</v>
      </c>
      <c r="E49" s="999" t="s">
        <v>366</v>
      </c>
      <c r="F49" s="1567" t="s">
        <v>1374</v>
      </c>
      <c r="G49" s="999">
        <v>1</v>
      </c>
      <c r="H49" s="1000" t="s">
        <v>1840</v>
      </c>
      <c r="I49" s="999" t="s">
        <v>1842</v>
      </c>
      <c r="J49" s="999" t="s">
        <v>1841</v>
      </c>
      <c r="K49" s="999" t="s">
        <v>248</v>
      </c>
      <c r="L49" s="1001">
        <v>6483.36</v>
      </c>
      <c r="M49" s="1002">
        <v>10</v>
      </c>
      <c r="N49" s="166">
        <f t="shared" si="10"/>
        <v>648.33600000000001</v>
      </c>
      <c r="O49" s="166">
        <f t="shared" si="11"/>
        <v>54.027999999999999</v>
      </c>
      <c r="P49" s="225">
        <f t="shared" si="1"/>
        <v>0</v>
      </c>
      <c r="Q49" s="225">
        <f t="shared" si="2"/>
        <v>10</v>
      </c>
      <c r="R49" s="166">
        <f t="shared" si="12"/>
        <v>540.28</v>
      </c>
      <c r="S49" s="166">
        <f t="shared" si="13"/>
        <v>5943.08</v>
      </c>
      <c r="T49" s="988">
        <v>617</v>
      </c>
      <c r="U49" s="1077" t="s">
        <v>1843</v>
      </c>
    </row>
    <row r="50" spans="1:21" ht="12.75" customHeight="1" x14ac:dyDescent="0.3">
      <c r="A50" s="220">
        <v>32</v>
      </c>
      <c r="B50" s="1005">
        <v>44924</v>
      </c>
      <c r="C50" s="1172" t="s">
        <v>371</v>
      </c>
      <c r="D50" s="223">
        <v>26</v>
      </c>
      <c r="E50" s="999" t="s">
        <v>35</v>
      </c>
      <c r="F50" s="1567" t="s">
        <v>1374</v>
      </c>
      <c r="G50" s="999">
        <v>2</v>
      </c>
      <c r="H50" s="1000" t="s">
        <v>1904</v>
      </c>
      <c r="I50" s="999"/>
      <c r="J50" s="999" t="s">
        <v>1905</v>
      </c>
      <c r="K50" s="999" t="s">
        <v>248</v>
      </c>
      <c r="L50" s="1001">
        <v>22932.12</v>
      </c>
      <c r="M50" s="1002">
        <v>3</v>
      </c>
      <c r="N50" s="166">
        <f t="shared" ref="N50:N57" si="25">IF(M50=0,"N/A",+L50/M50)</f>
        <v>7644.04</v>
      </c>
      <c r="O50" s="166">
        <f t="shared" ref="O50:O57" si="26">IF(M50=0,"N/A",+N50/12)</f>
        <v>637.00333333333333</v>
      </c>
      <c r="P50" s="225">
        <f t="shared" si="1"/>
        <v>0</v>
      </c>
      <c r="Q50" s="225">
        <f t="shared" si="2"/>
        <v>6</v>
      </c>
      <c r="R50" s="166">
        <f t="shared" ref="R50:R57" si="27">P50*N50+Q50*O50</f>
        <v>3822.02</v>
      </c>
      <c r="S50" s="166">
        <f t="shared" ref="S50" si="28">L50-R50</f>
        <v>19110.099999999999</v>
      </c>
      <c r="T50" s="988">
        <v>617</v>
      </c>
      <c r="U50" s="1077"/>
    </row>
    <row r="51" spans="1:21" ht="12.75" customHeight="1" x14ac:dyDescent="0.3">
      <c r="A51" s="220">
        <v>33</v>
      </c>
      <c r="B51" s="1110">
        <v>44910</v>
      </c>
      <c r="C51" s="1241" t="s">
        <v>371</v>
      </c>
      <c r="D51" s="1384">
        <v>26</v>
      </c>
      <c r="E51" s="1111" t="s">
        <v>25</v>
      </c>
      <c r="F51" s="1568" t="s">
        <v>1374</v>
      </c>
      <c r="G51" s="1111">
        <v>2</v>
      </c>
      <c r="H51" s="1242" t="s">
        <v>1906</v>
      </c>
      <c r="I51" s="1111"/>
      <c r="J51" s="1111"/>
      <c r="K51" s="1111" t="s">
        <v>248</v>
      </c>
      <c r="L51" s="1243">
        <v>50912.28</v>
      </c>
      <c r="M51" s="1244">
        <v>10</v>
      </c>
      <c r="N51" s="599">
        <f t="shared" si="25"/>
        <v>5091.2280000000001</v>
      </c>
      <c r="O51" s="599">
        <f t="shared" si="26"/>
        <v>424.26900000000001</v>
      </c>
      <c r="P51" s="1245">
        <f t="shared" si="1"/>
        <v>0</v>
      </c>
      <c r="Q51" s="1245">
        <f t="shared" si="2"/>
        <v>6</v>
      </c>
      <c r="R51" s="599">
        <f t="shared" si="27"/>
        <v>2545.614</v>
      </c>
      <c r="S51" s="599">
        <f t="shared" ref="S51" si="29">L51-R51</f>
        <v>48366.665999999997</v>
      </c>
      <c r="T51" s="1246">
        <v>617</v>
      </c>
      <c r="U51" s="1077"/>
    </row>
    <row r="52" spans="1:21" ht="12.75" customHeight="1" x14ac:dyDescent="0.3">
      <c r="A52" s="220">
        <v>34</v>
      </c>
      <c r="B52" s="1005">
        <v>45033</v>
      </c>
      <c r="C52" s="1386" t="s">
        <v>371</v>
      </c>
      <c r="D52" s="1387">
        <v>26</v>
      </c>
      <c r="E52" s="999" t="s">
        <v>57</v>
      </c>
      <c r="F52" s="1441" t="s">
        <v>1374</v>
      </c>
      <c r="G52" s="999">
        <v>1</v>
      </c>
      <c r="H52" s="1000" t="s">
        <v>2038</v>
      </c>
      <c r="I52" s="999" t="s">
        <v>80</v>
      </c>
      <c r="J52" s="999" t="s">
        <v>78</v>
      </c>
      <c r="K52" s="999" t="s">
        <v>248</v>
      </c>
      <c r="L52" s="1001">
        <v>3481</v>
      </c>
      <c r="M52" s="1002">
        <v>3</v>
      </c>
      <c r="N52" s="972">
        <f t="shared" si="25"/>
        <v>1160.3333333333333</v>
      </c>
      <c r="O52" s="972">
        <f t="shared" si="26"/>
        <v>96.694444444444443</v>
      </c>
      <c r="P52" s="1247">
        <f t="shared" si="1"/>
        <v>0</v>
      </c>
      <c r="Q52" s="1247">
        <f t="shared" si="2"/>
        <v>2</v>
      </c>
      <c r="R52" s="972">
        <f t="shared" si="27"/>
        <v>193.38888888888889</v>
      </c>
      <c r="S52" s="972">
        <f t="shared" ref="S52:S53" si="30">L52-R52</f>
        <v>3287.6111111111113</v>
      </c>
      <c r="T52" s="988">
        <v>616</v>
      </c>
      <c r="U52" s="1077"/>
    </row>
    <row r="53" spans="1:21" ht="12.75" customHeight="1" x14ac:dyDescent="0.3">
      <c r="A53" s="220">
        <v>35</v>
      </c>
      <c r="B53" s="1005">
        <v>45041</v>
      </c>
      <c r="C53" s="1386" t="s">
        <v>371</v>
      </c>
      <c r="D53" s="1387">
        <v>26</v>
      </c>
      <c r="E53" s="999" t="s">
        <v>25</v>
      </c>
      <c r="F53" s="1441" t="s">
        <v>1374</v>
      </c>
      <c r="G53" s="999">
        <v>1</v>
      </c>
      <c r="H53" s="1000" t="s">
        <v>931</v>
      </c>
      <c r="I53" s="999"/>
      <c r="J53" s="999"/>
      <c r="K53" s="999" t="s">
        <v>1932</v>
      </c>
      <c r="L53" s="1001">
        <v>53100</v>
      </c>
      <c r="M53" s="1002">
        <v>10</v>
      </c>
      <c r="N53" s="972">
        <f t="shared" si="25"/>
        <v>5310</v>
      </c>
      <c r="O53" s="972">
        <f t="shared" si="26"/>
        <v>442.5</v>
      </c>
      <c r="P53" s="1247">
        <f t="shared" si="1"/>
        <v>0</v>
      </c>
      <c r="Q53" s="1247">
        <f t="shared" si="2"/>
        <v>2</v>
      </c>
      <c r="R53" s="972">
        <f t="shared" si="27"/>
        <v>885</v>
      </c>
      <c r="S53" s="972">
        <f t="shared" si="30"/>
        <v>52215</v>
      </c>
      <c r="T53" s="988">
        <v>617</v>
      </c>
      <c r="U53" s="1077"/>
    </row>
    <row r="54" spans="1:21" ht="12.75" customHeight="1" x14ac:dyDescent="0.3">
      <c r="A54" s="1240">
        <v>36</v>
      </c>
      <c r="B54" s="1110">
        <v>45041</v>
      </c>
      <c r="C54" s="1417" t="s">
        <v>371</v>
      </c>
      <c r="D54" s="1418">
        <v>26</v>
      </c>
      <c r="E54" s="1111" t="s">
        <v>25</v>
      </c>
      <c r="F54" s="1442" t="s">
        <v>1374</v>
      </c>
      <c r="G54" s="1111">
        <v>1</v>
      </c>
      <c r="H54" s="1242" t="s">
        <v>931</v>
      </c>
      <c r="I54" s="1111"/>
      <c r="J54" s="1111"/>
      <c r="K54" s="1111" t="s">
        <v>248</v>
      </c>
      <c r="L54" s="1243">
        <v>53100</v>
      </c>
      <c r="M54" s="1244">
        <v>10</v>
      </c>
      <c r="N54" s="1138">
        <f t="shared" si="25"/>
        <v>5310</v>
      </c>
      <c r="O54" s="1138">
        <f t="shared" si="26"/>
        <v>442.5</v>
      </c>
      <c r="P54" s="1313">
        <f t="shared" si="1"/>
        <v>0</v>
      </c>
      <c r="Q54" s="1313">
        <f t="shared" si="2"/>
        <v>2</v>
      </c>
      <c r="R54" s="1138">
        <f t="shared" si="27"/>
        <v>885</v>
      </c>
      <c r="S54" s="1138">
        <f t="shared" ref="S54:S55" si="31">L54-R54</f>
        <v>52215</v>
      </c>
      <c r="T54" s="1246">
        <v>617</v>
      </c>
      <c r="U54" s="1077"/>
    </row>
    <row r="55" spans="1:21" ht="12.75" customHeight="1" x14ac:dyDescent="0.3">
      <c r="A55" s="1385">
        <v>37</v>
      </c>
      <c r="B55" s="1005">
        <v>45048</v>
      </c>
      <c r="C55" s="1386" t="s">
        <v>371</v>
      </c>
      <c r="D55" s="1387">
        <v>26</v>
      </c>
      <c r="E55" s="999" t="s">
        <v>25</v>
      </c>
      <c r="F55" s="1441" t="s">
        <v>1374</v>
      </c>
      <c r="G55" s="999">
        <v>1</v>
      </c>
      <c r="H55" s="1000" t="s">
        <v>2067</v>
      </c>
      <c r="I55" s="999"/>
      <c r="J55" s="999"/>
      <c r="K55" s="999" t="s">
        <v>1932</v>
      </c>
      <c r="L55" s="1001">
        <v>7164.42</v>
      </c>
      <c r="M55" s="1002">
        <v>10</v>
      </c>
      <c r="N55" s="972">
        <f t="shared" si="25"/>
        <v>716.44200000000001</v>
      </c>
      <c r="O55" s="972">
        <f t="shared" si="26"/>
        <v>59.703499999999998</v>
      </c>
      <c r="P55" s="1247">
        <f t="shared" si="1"/>
        <v>0</v>
      </c>
      <c r="Q55" s="1247">
        <f t="shared" si="2"/>
        <v>1</v>
      </c>
      <c r="R55" s="972">
        <f t="shared" si="27"/>
        <v>59.703499999999998</v>
      </c>
      <c r="S55" s="972">
        <f t="shared" si="31"/>
        <v>7104.7165000000005</v>
      </c>
      <c r="T55" s="988">
        <v>617</v>
      </c>
      <c r="U55" s="1077"/>
    </row>
    <row r="56" spans="1:21" ht="12.75" customHeight="1" x14ac:dyDescent="0.3">
      <c r="A56" s="1385">
        <v>38</v>
      </c>
      <c r="B56" s="1005">
        <v>45048</v>
      </c>
      <c r="C56" s="1386" t="s">
        <v>371</v>
      </c>
      <c r="D56" s="1387">
        <v>26</v>
      </c>
      <c r="E56" s="999" t="s">
        <v>25</v>
      </c>
      <c r="F56" s="1441" t="s">
        <v>1374</v>
      </c>
      <c r="G56" s="999">
        <v>1</v>
      </c>
      <c r="H56" s="1000" t="s">
        <v>2067</v>
      </c>
      <c r="I56" s="999"/>
      <c r="J56" s="999"/>
      <c r="K56" s="999" t="s">
        <v>248</v>
      </c>
      <c r="L56" s="1001">
        <v>7164.42</v>
      </c>
      <c r="M56" s="1002">
        <v>10</v>
      </c>
      <c r="N56" s="972">
        <f t="shared" si="25"/>
        <v>716.44200000000001</v>
      </c>
      <c r="O56" s="972">
        <f t="shared" si="26"/>
        <v>59.703499999999998</v>
      </c>
      <c r="P56" s="1247">
        <f t="shared" si="1"/>
        <v>0</v>
      </c>
      <c r="Q56" s="1247">
        <f t="shared" si="2"/>
        <v>1</v>
      </c>
      <c r="R56" s="972">
        <f t="shared" si="27"/>
        <v>59.703499999999998</v>
      </c>
      <c r="S56" s="972">
        <f t="shared" ref="S56:S57" si="32">L56-R56</f>
        <v>7104.7165000000005</v>
      </c>
      <c r="T56" s="988">
        <v>617</v>
      </c>
      <c r="U56" s="1077"/>
    </row>
    <row r="57" spans="1:21" ht="29.25" customHeight="1" x14ac:dyDescent="0.3">
      <c r="A57" s="1385">
        <v>39</v>
      </c>
      <c r="B57" s="1005">
        <v>45103</v>
      </c>
      <c r="C57" s="1386" t="s">
        <v>371</v>
      </c>
      <c r="D57" s="1387">
        <v>26</v>
      </c>
      <c r="E57" s="999" t="s">
        <v>25</v>
      </c>
      <c r="F57" s="1441" t="s">
        <v>1374</v>
      </c>
      <c r="G57" s="999">
        <v>1</v>
      </c>
      <c r="H57" s="1000" t="s">
        <v>2079</v>
      </c>
      <c r="I57" s="999"/>
      <c r="J57" s="999"/>
      <c r="K57" s="999" t="s">
        <v>248</v>
      </c>
      <c r="L57" s="1001">
        <v>33040</v>
      </c>
      <c r="M57" s="1002">
        <v>10</v>
      </c>
      <c r="N57" s="972">
        <f t="shared" si="25"/>
        <v>3304</v>
      </c>
      <c r="O57" s="972">
        <f t="shared" si="26"/>
        <v>275.33333333333331</v>
      </c>
      <c r="P57" s="1247">
        <f t="shared" si="1"/>
        <v>0</v>
      </c>
      <c r="Q57" s="1247">
        <f t="shared" si="2"/>
        <v>0</v>
      </c>
      <c r="R57" s="972">
        <f t="shared" si="27"/>
        <v>0</v>
      </c>
      <c r="S57" s="972">
        <f t="shared" si="32"/>
        <v>33040</v>
      </c>
      <c r="T57" s="988">
        <v>617</v>
      </c>
      <c r="U57" s="1077"/>
    </row>
    <row r="58" spans="1:21" ht="29.25" customHeight="1" x14ac:dyDescent="0.3">
      <c r="A58" s="1385">
        <v>40</v>
      </c>
      <c r="B58" s="1005">
        <v>45103</v>
      </c>
      <c r="C58" s="1386" t="s">
        <v>371</v>
      </c>
      <c r="D58" s="1387">
        <v>26</v>
      </c>
      <c r="E58" s="999" t="s">
        <v>25</v>
      </c>
      <c r="F58" s="1441" t="s">
        <v>1374</v>
      </c>
      <c r="G58" s="999">
        <v>1</v>
      </c>
      <c r="H58" s="1000" t="s">
        <v>2082</v>
      </c>
      <c r="I58" s="999"/>
      <c r="J58" s="999" t="s">
        <v>129</v>
      </c>
      <c r="K58" s="999" t="s">
        <v>1932</v>
      </c>
      <c r="L58" s="1001">
        <v>10281.34</v>
      </c>
      <c r="M58" s="1002">
        <v>10</v>
      </c>
      <c r="N58" s="972">
        <f t="shared" ref="N58" si="33">IF(M58=0,"N/A",+L58/M58)</f>
        <v>1028.134</v>
      </c>
      <c r="O58" s="972">
        <f t="shared" ref="O58" si="34">IF(M58=0,"N/A",+N58/12)</f>
        <v>85.677833333333339</v>
      </c>
      <c r="P58" s="1247">
        <f t="shared" si="1"/>
        <v>0</v>
      </c>
      <c r="Q58" s="1247">
        <f t="shared" si="2"/>
        <v>0</v>
      </c>
      <c r="R58" s="972">
        <f t="shared" ref="R58" si="35">P58*N58+Q58*O58</f>
        <v>0</v>
      </c>
      <c r="S58" s="972">
        <f t="shared" ref="S58" si="36">L58-R58</f>
        <v>10281.34</v>
      </c>
      <c r="T58" s="988">
        <v>617</v>
      </c>
      <c r="U58" s="1077"/>
    </row>
    <row r="59" spans="1:21" ht="29.25" customHeight="1" x14ac:dyDescent="0.3">
      <c r="A59" s="1385">
        <v>41</v>
      </c>
      <c r="B59" s="1005">
        <v>45103</v>
      </c>
      <c r="C59" s="1386" t="s">
        <v>371</v>
      </c>
      <c r="D59" s="1387">
        <v>26</v>
      </c>
      <c r="E59" s="999" t="s">
        <v>25</v>
      </c>
      <c r="F59" s="1441" t="s">
        <v>1374</v>
      </c>
      <c r="G59" s="999">
        <v>1</v>
      </c>
      <c r="H59" s="1000" t="s">
        <v>2082</v>
      </c>
      <c r="I59" s="999"/>
      <c r="J59" s="999" t="s">
        <v>129</v>
      </c>
      <c r="K59" s="999" t="s">
        <v>1932</v>
      </c>
      <c r="L59" s="1001">
        <v>10281.34</v>
      </c>
      <c r="M59" s="1002">
        <v>10</v>
      </c>
      <c r="N59" s="972">
        <f t="shared" ref="N59" si="37">IF(M59=0,"N/A",+L59/M59)</f>
        <v>1028.134</v>
      </c>
      <c r="O59" s="972">
        <f t="shared" ref="O59" si="38">IF(M59=0,"N/A",+N59/12)</f>
        <v>85.677833333333339</v>
      </c>
      <c r="P59" s="1247">
        <f t="shared" si="1"/>
        <v>0</v>
      </c>
      <c r="Q59" s="1247">
        <f t="shared" si="2"/>
        <v>0</v>
      </c>
      <c r="R59" s="972">
        <f t="shared" ref="R59" si="39">P59*N59+Q59*O59</f>
        <v>0</v>
      </c>
      <c r="S59" s="972">
        <f t="shared" ref="S59" si="40">L59-R59</f>
        <v>10281.34</v>
      </c>
      <c r="T59" s="988">
        <v>617</v>
      </c>
      <c r="U59" s="1077"/>
    </row>
    <row r="60" spans="1:21" ht="12.75" customHeight="1" x14ac:dyDescent="0.2">
      <c r="A60" s="241"/>
      <c r="B60" s="241"/>
      <c r="C60" s="241"/>
      <c r="D60" s="241"/>
      <c r="E60" s="241"/>
      <c r="F60" s="241"/>
      <c r="G60" s="241"/>
      <c r="H60" s="241"/>
      <c r="I60" s="241"/>
      <c r="J60" s="241"/>
      <c r="K60" s="241"/>
      <c r="L60" s="242">
        <f>SUM(L19:L59)</f>
        <v>861171.77679999988</v>
      </c>
      <c r="M60" s="242"/>
      <c r="N60" s="243">
        <f>SUM(N19:N59)</f>
        <v>96827.035600000003</v>
      </c>
      <c r="O60" s="243">
        <f>SUM(O19:O59)</f>
        <v>7848.84111111111</v>
      </c>
      <c r="P60" s="243"/>
      <c r="Q60" s="243"/>
      <c r="R60" s="243">
        <f>SUM(R19:R59)</f>
        <v>332193.86968888907</v>
      </c>
      <c r="S60" s="243">
        <f>SUM(S19:S59)</f>
        <v>528977.9071111111</v>
      </c>
      <c r="T60" s="4"/>
    </row>
    <row r="61" spans="1:21" ht="15" customHeight="1" x14ac:dyDescent="0.3">
      <c r="A61" s="241"/>
      <c r="B61" s="114"/>
      <c r="C61" s="73"/>
      <c r="D61" s="73"/>
      <c r="E61" s="73"/>
      <c r="F61" s="73"/>
      <c r="G61" s="73"/>
      <c r="H61" s="73"/>
      <c r="I61" s="73"/>
      <c r="J61" s="73"/>
      <c r="K61" s="73"/>
      <c r="L61" s="73"/>
      <c r="M61" s="73"/>
      <c r="N61" s="244"/>
      <c r="S61" s="4"/>
      <c r="T61" s="4"/>
    </row>
    <row r="62" spans="1:21" ht="15" customHeight="1" x14ac:dyDescent="0.3">
      <c r="A62" s="241"/>
      <c r="B62" s="114"/>
      <c r="C62" s="73"/>
      <c r="D62" s="73"/>
      <c r="E62" s="73"/>
      <c r="F62" s="73"/>
      <c r="G62" s="73"/>
      <c r="H62" s="73"/>
      <c r="I62" s="73"/>
      <c r="J62" s="73"/>
      <c r="K62" s="73"/>
      <c r="L62" s="73"/>
      <c r="M62" s="73"/>
      <c r="N62" s="73"/>
      <c r="S62" s="4"/>
      <c r="T62" s="4"/>
    </row>
    <row r="63" spans="1:21" ht="15" customHeight="1" x14ac:dyDescent="0.3">
      <c r="A63" s="241"/>
      <c r="B63" s="114"/>
      <c r="C63" s="73"/>
      <c r="D63" s="73"/>
      <c r="E63" s="73"/>
      <c r="F63" s="73"/>
      <c r="G63" s="73"/>
      <c r="H63" s="73"/>
      <c r="I63" s="73"/>
      <c r="J63" s="73"/>
      <c r="K63" s="73"/>
      <c r="L63" s="73"/>
      <c r="M63" s="73"/>
      <c r="N63" s="73"/>
      <c r="S63" s="4"/>
      <c r="T63" s="4"/>
    </row>
    <row r="64" spans="1:21" ht="15" customHeight="1" x14ac:dyDescent="0.3">
      <c r="A64" s="241"/>
      <c r="B64" s="114"/>
      <c r="C64" s="73"/>
      <c r="D64" s="73"/>
      <c r="E64" s="73"/>
      <c r="F64" s="73"/>
      <c r="G64" s="73"/>
      <c r="H64" s="73"/>
      <c r="I64" s="73"/>
      <c r="J64" s="73"/>
      <c r="K64" s="73"/>
      <c r="L64" s="73"/>
      <c r="M64" s="73"/>
      <c r="N64" s="73"/>
      <c r="S64" s="4"/>
      <c r="T64" s="4"/>
    </row>
    <row r="65" spans="1:20" ht="15" customHeight="1" x14ac:dyDescent="0.3">
      <c r="A65" s="241"/>
      <c r="B65" s="114"/>
      <c r="C65" s="73"/>
      <c r="D65" s="73"/>
      <c r="E65" s="73"/>
      <c r="F65" s="73"/>
      <c r="G65" s="73"/>
      <c r="H65" s="73"/>
      <c r="I65" s="73"/>
      <c r="J65" s="73"/>
      <c r="K65" s="73"/>
      <c r="L65" s="73"/>
      <c r="M65" s="73"/>
      <c r="N65" s="73"/>
      <c r="S65" s="4"/>
      <c r="T65" s="4"/>
    </row>
    <row r="66" spans="1:20" ht="15" customHeight="1" x14ac:dyDescent="0.3">
      <c r="A66" s="241"/>
      <c r="B66" s="114"/>
      <c r="C66" s="73"/>
      <c r="D66" s="73"/>
      <c r="E66" s="73"/>
      <c r="F66" s="73"/>
      <c r="G66" s="73"/>
      <c r="H66" s="73"/>
      <c r="I66" s="73"/>
      <c r="J66" s="73"/>
      <c r="K66" s="73"/>
      <c r="L66" s="73"/>
      <c r="M66" s="73"/>
      <c r="N66" s="73"/>
      <c r="S66" s="4"/>
      <c r="T66" s="4"/>
    </row>
    <row r="67" spans="1:20" ht="15" customHeight="1" x14ac:dyDescent="0.3">
      <c r="A67" s="241"/>
      <c r="B67" s="114"/>
      <c r="C67" s="73"/>
      <c r="D67" s="73"/>
      <c r="E67" s="73"/>
      <c r="F67" s="73"/>
      <c r="G67" s="73"/>
      <c r="H67" s="73"/>
      <c r="I67" s="73"/>
      <c r="J67" s="73"/>
      <c r="K67" s="73"/>
      <c r="L67" s="73"/>
      <c r="M67" s="73"/>
      <c r="N67" s="73"/>
      <c r="S67" s="4"/>
      <c r="T67" s="4"/>
    </row>
    <row r="68" spans="1:20" ht="15" customHeight="1" x14ac:dyDescent="0.3">
      <c r="A68" s="241"/>
      <c r="B68" s="114"/>
      <c r="C68" s="73"/>
      <c r="D68" s="73"/>
      <c r="E68" s="73"/>
      <c r="F68" s="73"/>
      <c r="G68" s="73"/>
      <c r="H68" s="73"/>
      <c r="I68" s="73"/>
      <c r="J68" s="73"/>
      <c r="K68" s="73"/>
      <c r="L68" s="73"/>
      <c r="M68" s="73"/>
      <c r="N68" s="73"/>
      <c r="S68" s="4"/>
      <c r="T68" s="4"/>
    </row>
    <row r="69" spans="1:20" ht="15" customHeight="1" x14ac:dyDescent="0.3">
      <c r="A69" s="241"/>
      <c r="B69" s="114"/>
      <c r="C69" s="73"/>
      <c r="D69" s="73"/>
      <c r="E69" s="73"/>
      <c r="F69" s="73"/>
      <c r="G69" s="73"/>
      <c r="H69" s="73"/>
      <c r="I69" s="73"/>
      <c r="J69" s="73"/>
      <c r="K69" s="73"/>
      <c r="L69" s="73"/>
      <c r="M69" s="73"/>
      <c r="N69" s="73"/>
      <c r="S69" s="4"/>
      <c r="T69" s="4"/>
    </row>
    <row r="70" spans="1:20" ht="31.5" customHeight="1" x14ac:dyDescent="0.3">
      <c r="A70" s="241"/>
      <c r="B70" s="114"/>
      <c r="C70" s="73"/>
      <c r="D70" s="73"/>
      <c r="E70" s="73"/>
      <c r="F70" s="73"/>
      <c r="G70" s="49" t="s">
        <v>90</v>
      </c>
      <c r="H70" s="50" t="s">
        <v>91</v>
      </c>
      <c r="I70" s="50" t="s">
        <v>92</v>
      </c>
      <c r="J70" s="49" t="s">
        <v>93</v>
      </c>
      <c r="K70" s="51" t="s">
        <v>94</v>
      </c>
      <c r="L70" s="51" t="s">
        <v>95</v>
      </c>
      <c r="M70" s="73"/>
      <c r="N70" s="73"/>
      <c r="S70" s="4"/>
      <c r="T70" s="4"/>
    </row>
    <row r="71" spans="1:20" ht="16.5" customHeight="1" x14ac:dyDescent="0.3">
      <c r="A71" s="241"/>
      <c r="B71" s="114"/>
      <c r="C71" s="73"/>
      <c r="D71" s="73"/>
      <c r="E71" s="73"/>
      <c r="F71" s="73"/>
      <c r="G71" s="53">
        <v>611</v>
      </c>
      <c r="H71" s="54" t="s">
        <v>96</v>
      </c>
      <c r="I71" s="55">
        <f t="shared" ref="I71:I80" si="41">+SUMIF($T$1:$T$440,G71,$L$1:$L$440)</f>
        <v>0</v>
      </c>
      <c r="J71" s="55">
        <f t="shared" ref="J71:J80" si="42">+SUMIF($T$1:$T$440,G71,$R$1:$R$440)</f>
        <v>0</v>
      </c>
      <c r="K71" s="55">
        <f t="shared" ref="K71:K80" si="43">+SUMIF($T$1:$T$440,G71,$O$1:$O$440)</f>
        <v>0</v>
      </c>
      <c r="L71" s="56">
        <f t="shared" ref="L71:L80" si="44">+I71-J71</f>
        <v>0</v>
      </c>
      <c r="M71" s="73"/>
      <c r="N71" s="73"/>
      <c r="S71" s="4"/>
      <c r="T71" s="4"/>
    </row>
    <row r="72" spans="1:20" ht="16.5" customHeight="1" x14ac:dyDescent="0.3">
      <c r="A72" s="241"/>
      <c r="B72" s="114"/>
      <c r="C72" s="73"/>
      <c r="D72" s="73"/>
      <c r="E72" s="73"/>
      <c r="F72" s="73"/>
      <c r="G72" s="53">
        <v>612</v>
      </c>
      <c r="H72" s="54" t="s">
        <v>97</v>
      </c>
      <c r="I72" s="55">
        <f t="shared" si="41"/>
        <v>0</v>
      </c>
      <c r="J72" s="55">
        <f t="shared" si="42"/>
        <v>0</v>
      </c>
      <c r="K72" s="55">
        <f t="shared" si="43"/>
        <v>0</v>
      </c>
      <c r="L72" s="56">
        <f t="shared" si="44"/>
        <v>0</v>
      </c>
      <c r="M72" s="73"/>
      <c r="N72" s="73"/>
      <c r="S72" s="4"/>
      <c r="T72" s="4"/>
    </row>
    <row r="73" spans="1:20" ht="16.5" customHeight="1" x14ac:dyDescent="0.3">
      <c r="A73" s="241"/>
      <c r="B73" s="114"/>
      <c r="C73" s="73"/>
      <c r="D73" s="73"/>
      <c r="E73" s="73"/>
      <c r="F73" s="73"/>
      <c r="G73" s="53">
        <v>613</v>
      </c>
      <c r="H73" s="54" t="s">
        <v>98</v>
      </c>
      <c r="I73" s="55">
        <f t="shared" si="41"/>
        <v>0</v>
      </c>
      <c r="J73" s="55">
        <f t="shared" si="42"/>
        <v>0</v>
      </c>
      <c r="K73" s="55">
        <f t="shared" si="43"/>
        <v>0</v>
      </c>
      <c r="L73" s="56">
        <f t="shared" si="44"/>
        <v>0</v>
      </c>
      <c r="M73" s="73"/>
      <c r="N73" s="73"/>
      <c r="S73" s="4"/>
      <c r="T73" s="4"/>
    </row>
    <row r="74" spans="1:20" ht="16.5" customHeight="1" x14ac:dyDescent="0.3">
      <c r="A74" s="241"/>
      <c r="B74" s="114"/>
      <c r="C74" s="73"/>
      <c r="D74" s="73"/>
      <c r="E74" s="73"/>
      <c r="F74" s="73"/>
      <c r="G74" s="53">
        <v>614</v>
      </c>
      <c r="H74" s="54" t="s">
        <v>99</v>
      </c>
      <c r="I74" s="55">
        <f t="shared" si="41"/>
        <v>178882.66</v>
      </c>
      <c r="J74" s="55">
        <f t="shared" si="42"/>
        <v>151860.66</v>
      </c>
      <c r="K74" s="55">
        <f t="shared" si="43"/>
        <v>1688.875</v>
      </c>
      <c r="L74" s="56">
        <f t="shared" si="44"/>
        <v>27022</v>
      </c>
      <c r="M74" s="73"/>
      <c r="N74" s="73"/>
      <c r="S74" s="4"/>
      <c r="T74" s="4"/>
    </row>
    <row r="75" spans="1:20" ht="16.5" customHeight="1" x14ac:dyDescent="0.3">
      <c r="A75" s="241"/>
      <c r="B75" s="114"/>
      <c r="C75" s="73"/>
      <c r="D75" s="73"/>
      <c r="E75" s="73"/>
      <c r="F75" s="73"/>
      <c r="G75" s="53">
        <v>615</v>
      </c>
      <c r="H75" s="54" t="s">
        <v>100</v>
      </c>
      <c r="I75" s="55">
        <f t="shared" si="41"/>
        <v>0</v>
      </c>
      <c r="J75" s="55">
        <f t="shared" si="42"/>
        <v>0</v>
      </c>
      <c r="K75" s="55">
        <f t="shared" si="43"/>
        <v>0</v>
      </c>
      <c r="L75" s="56">
        <f t="shared" si="44"/>
        <v>0</v>
      </c>
      <c r="M75" s="73"/>
      <c r="N75" s="73"/>
      <c r="S75" s="4"/>
      <c r="T75" s="4"/>
    </row>
    <row r="76" spans="1:20" ht="16.5" customHeight="1" x14ac:dyDescent="0.3">
      <c r="A76" s="241"/>
      <c r="B76" s="114"/>
      <c r="C76" s="73"/>
      <c r="D76" s="73"/>
      <c r="E76" s="73"/>
      <c r="F76" s="73"/>
      <c r="G76" s="53">
        <v>616</v>
      </c>
      <c r="H76" s="54" t="s">
        <v>254</v>
      </c>
      <c r="I76" s="55">
        <f t="shared" si="41"/>
        <v>15097.6968</v>
      </c>
      <c r="J76" s="55">
        <f t="shared" si="42"/>
        <v>9450.1131888888867</v>
      </c>
      <c r="K76" s="55">
        <f t="shared" si="43"/>
        <v>199.30194444444444</v>
      </c>
      <c r="L76" s="56">
        <f t="shared" si="44"/>
        <v>5647.583611111113</v>
      </c>
      <c r="M76" s="73"/>
      <c r="N76" s="73"/>
      <c r="S76" s="4"/>
      <c r="T76" s="4"/>
    </row>
    <row r="77" spans="1:20" ht="15.75" customHeight="1" x14ac:dyDescent="0.2">
      <c r="A77" s="241"/>
      <c r="B77" s="2"/>
      <c r="C77" s="112"/>
      <c r="D77" s="245"/>
      <c r="G77" s="53">
        <v>617</v>
      </c>
      <c r="H77" s="54" t="s">
        <v>102</v>
      </c>
      <c r="I77" s="55">
        <f t="shared" si="41"/>
        <v>602671.38</v>
      </c>
      <c r="J77" s="55">
        <f t="shared" si="42"/>
        <v>160667.42349999995</v>
      </c>
      <c r="K77" s="55">
        <f t="shared" si="43"/>
        <v>5422.9971666666652</v>
      </c>
      <c r="L77" s="56">
        <f t="shared" si="44"/>
        <v>442003.95650000009</v>
      </c>
      <c r="S77" s="4"/>
      <c r="T77" s="4"/>
    </row>
    <row r="78" spans="1:20" ht="15" customHeight="1" x14ac:dyDescent="0.2">
      <c r="B78" s="2"/>
      <c r="C78" s="112"/>
      <c r="D78" s="245"/>
      <c r="G78" s="53">
        <v>618</v>
      </c>
      <c r="H78" s="64" t="s">
        <v>103</v>
      </c>
      <c r="I78" s="55">
        <f t="shared" si="41"/>
        <v>0</v>
      </c>
      <c r="J78" s="55">
        <f t="shared" si="42"/>
        <v>0</v>
      </c>
      <c r="K78" s="55">
        <f t="shared" si="43"/>
        <v>0</v>
      </c>
      <c r="L78" s="56">
        <f t="shared" si="44"/>
        <v>0</v>
      </c>
      <c r="S78" s="4"/>
      <c r="T78" s="4"/>
    </row>
    <row r="79" spans="1:20" ht="15" customHeight="1" x14ac:dyDescent="0.2">
      <c r="B79" s="2"/>
      <c r="C79" s="112"/>
      <c r="D79" s="246"/>
      <c r="G79" s="53">
        <v>619</v>
      </c>
      <c r="H79" s="54" t="s">
        <v>104</v>
      </c>
      <c r="I79" s="55">
        <f t="shared" si="41"/>
        <v>64520.04</v>
      </c>
      <c r="J79" s="55">
        <f t="shared" si="42"/>
        <v>10215.673000000001</v>
      </c>
      <c r="K79" s="55">
        <f t="shared" si="43"/>
        <v>537.66700000000003</v>
      </c>
      <c r="L79" s="56">
        <f t="shared" si="44"/>
        <v>54304.366999999998</v>
      </c>
      <c r="S79" s="4"/>
      <c r="T79" s="4"/>
    </row>
    <row r="80" spans="1:20" ht="15" customHeight="1" x14ac:dyDescent="0.2">
      <c r="B80" s="2"/>
      <c r="C80" s="112"/>
      <c r="D80" s="246"/>
      <c r="G80" s="53">
        <v>694</v>
      </c>
      <c r="H80" s="54" t="s">
        <v>105</v>
      </c>
      <c r="I80" s="55">
        <f t="shared" si="41"/>
        <v>0</v>
      </c>
      <c r="J80" s="55">
        <f t="shared" si="42"/>
        <v>0</v>
      </c>
      <c r="K80" s="55">
        <f t="shared" si="43"/>
        <v>0</v>
      </c>
      <c r="L80" s="56">
        <f t="shared" si="44"/>
        <v>0</v>
      </c>
      <c r="S80" s="4"/>
    </row>
    <row r="81" spans="2:19" ht="16.5" customHeight="1" x14ac:dyDescent="0.25">
      <c r="B81" s="2"/>
      <c r="C81" s="112"/>
      <c r="D81" s="246"/>
      <c r="G81" s="65"/>
      <c r="H81" s="66" t="s">
        <v>124</v>
      </c>
      <c r="I81" s="67">
        <f t="shared" ref="I81:L81" si="45">SUM(I71:I80)</f>
        <v>861171.77680000011</v>
      </c>
      <c r="J81" s="67">
        <f t="shared" si="45"/>
        <v>332193.86968888884</v>
      </c>
      <c r="K81" s="67">
        <f t="shared" si="45"/>
        <v>7848.84111111111</v>
      </c>
      <c r="L81" s="67">
        <f t="shared" si="45"/>
        <v>528977.90711111121</v>
      </c>
      <c r="S81" s="4"/>
    </row>
    <row r="82" spans="2:19" ht="15.75" customHeight="1" x14ac:dyDescent="0.3">
      <c r="B82" s="2"/>
      <c r="C82" s="112"/>
      <c r="D82" s="246"/>
      <c r="G82" s="114"/>
      <c r="H82" s="73"/>
      <c r="I82" s="71">
        <f>+I81-L60</f>
        <v>0</v>
      </c>
      <c r="J82" s="71">
        <f>+J81-R60</f>
        <v>0</v>
      </c>
      <c r="K82" s="71">
        <f>+K81-O60</f>
        <v>0</v>
      </c>
      <c r="L82" s="71">
        <f>+L81-S60</f>
        <v>0</v>
      </c>
      <c r="S82" s="4"/>
    </row>
    <row r="83" spans="2:19" ht="12.75" customHeight="1" x14ac:dyDescent="0.2">
      <c r="B83" s="2"/>
      <c r="C83" s="112"/>
      <c r="D83" s="246"/>
      <c r="G83" s="113"/>
      <c r="H83" s="71"/>
      <c r="S83" s="4"/>
    </row>
    <row r="84" spans="2:19" ht="12.75" customHeight="1" x14ac:dyDescent="0.2">
      <c r="B84" s="2"/>
      <c r="C84" s="112"/>
      <c r="D84" s="246"/>
      <c r="S84" s="4"/>
    </row>
    <row r="85" spans="2:19" ht="12.75" hidden="1" customHeight="1" x14ac:dyDescent="0.2">
      <c r="B85" s="2"/>
      <c r="C85" s="112"/>
      <c r="D85" s="246"/>
      <c r="S85" s="4"/>
    </row>
    <row r="86" spans="2:19" ht="12.75" hidden="1" customHeight="1" x14ac:dyDescent="0.2">
      <c r="B86" s="2"/>
      <c r="O86" s="77"/>
      <c r="P86" s="77"/>
      <c r="Q86" s="77"/>
      <c r="R86" s="77"/>
      <c r="S86" s="77"/>
    </row>
    <row r="87" spans="2:19" ht="12.75" hidden="1" customHeight="1" x14ac:dyDescent="0.2">
      <c r="B87" s="1748" t="s">
        <v>106</v>
      </c>
      <c r="C87" s="1749"/>
      <c r="D87" s="1749"/>
      <c r="E87" s="1749"/>
      <c r="H87" s="81"/>
      <c r="I87" s="1748" t="s">
        <v>107</v>
      </c>
      <c r="J87" s="1749"/>
      <c r="K87" s="1749"/>
      <c r="L87" s="1749"/>
      <c r="M87" s="1749"/>
      <c r="O87" s="1748" t="s">
        <v>108</v>
      </c>
      <c r="P87" s="1749"/>
      <c r="Q87" s="1749"/>
      <c r="R87" s="1749"/>
      <c r="S87" s="1749"/>
    </row>
    <row r="88" spans="2:19" ht="12.75" hidden="1" customHeight="1" x14ac:dyDescent="0.2">
      <c r="B88" s="2"/>
      <c r="H88" s="3"/>
      <c r="L88" s="4"/>
      <c r="M88" s="4"/>
      <c r="O88" s="82"/>
      <c r="P88" s="188"/>
      <c r="Q88" s="188"/>
      <c r="R88" s="188"/>
      <c r="S88" s="188"/>
    </row>
    <row r="89" spans="2:19" ht="12.75" hidden="1" customHeight="1" x14ac:dyDescent="0.2">
      <c r="B89" s="2"/>
    </row>
    <row r="90" spans="2:19" ht="12.75" hidden="1" customHeight="1" x14ac:dyDescent="0.2">
      <c r="B90" s="2"/>
      <c r="I90" s="1225" t="s">
        <v>2013</v>
      </c>
    </row>
    <row r="91" spans="2:19" ht="12.75" hidden="1" customHeight="1" x14ac:dyDescent="0.2">
      <c r="B91" s="2"/>
      <c r="N91" t="s">
        <v>4</v>
      </c>
    </row>
    <row r="92" spans="2:19" ht="54.75" hidden="1" customHeight="1" x14ac:dyDescent="0.2">
      <c r="B92" s="2"/>
      <c r="G92" s="1209">
        <v>750689</v>
      </c>
      <c r="H92" s="1210">
        <v>1</v>
      </c>
      <c r="I92" s="1204" t="s">
        <v>76</v>
      </c>
      <c r="J92" s="1223" t="s">
        <v>2003</v>
      </c>
      <c r="K92" s="1204" t="s">
        <v>1975</v>
      </c>
      <c r="L92" s="1204" t="s">
        <v>1932</v>
      </c>
      <c r="M92" s="1222"/>
      <c r="N92" s="1222"/>
    </row>
    <row r="93" spans="2:19" ht="64.5" hidden="1" customHeight="1" x14ac:dyDescent="0.2">
      <c r="B93" s="2"/>
      <c r="G93" s="1209">
        <v>750688</v>
      </c>
      <c r="H93" s="1210">
        <v>1</v>
      </c>
      <c r="I93" s="1204" t="s">
        <v>218</v>
      </c>
      <c r="J93" s="1205" t="s">
        <v>2004</v>
      </c>
      <c r="K93" s="1204" t="s">
        <v>1975</v>
      </c>
      <c r="L93" s="1204" t="s">
        <v>1932</v>
      </c>
      <c r="M93" s="1222"/>
      <c r="N93" s="1222"/>
    </row>
    <row r="94" spans="2:19" ht="12.75" hidden="1" customHeight="1" x14ac:dyDescent="0.2">
      <c r="B94" s="2"/>
    </row>
    <row r="95" spans="2:19" ht="12.75" hidden="1" customHeight="1" x14ac:dyDescent="0.2">
      <c r="B95" s="2"/>
    </row>
    <row r="96" spans="2:19" ht="12.75" hidden="1" customHeight="1" x14ac:dyDescent="0.2">
      <c r="B96" s="2"/>
    </row>
    <row r="97" spans="2:20" ht="12.75" hidden="1" customHeight="1" x14ac:dyDescent="0.2">
      <c r="B97" s="2"/>
    </row>
    <row r="98" spans="2:20" ht="12.75" hidden="1" customHeight="1" x14ac:dyDescent="0.2">
      <c r="B98" s="2"/>
    </row>
    <row r="99" spans="2:20" ht="12.75" hidden="1" customHeight="1" x14ac:dyDescent="0.2">
      <c r="B99" s="2"/>
    </row>
    <row r="100" spans="2:20" ht="12.75" hidden="1" customHeight="1" x14ac:dyDescent="0.25">
      <c r="B100" s="2"/>
      <c r="I100" s="1224" t="s">
        <v>2010</v>
      </c>
    </row>
    <row r="101" spans="2:20" ht="12.75" hidden="1" customHeight="1" x14ac:dyDescent="0.2">
      <c r="B101" s="2"/>
    </row>
    <row r="102" spans="2:20" ht="25.5" hidden="1" customHeight="1" x14ac:dyDescent="0.25">
      <c r="B102" s="221">
        <v>40816</v>
      </c>
      <c r="C102" s="1172" t="s">
        <v>371</v>
      </c>
      <c r="D102" s="223">
        <v>61</v>
      </c>
      <c r="E102" s="223" t="s">
        <v>126</v>
      </c>
      <c r="F102" s="1188">
        <v>620828</v>
      </c>
      <c r="G102" s="223">
        <v>1</v>
      </c>
      <c r="H102" s="224" t="s">
        <v>218</v>
      </c>
      <c r="I102" s="223" t="s">
        <v>300</v>
      </c>
      <c r="J102" s="223" t="s">
        <v>129</v>
      </c>
      <c r="K102" s="954" t="s">
        <v>1914</v>
      </c>
      <c r="L102" s="181">
        <v>2625</v>
      </c>
      <c r="M102" s="179">
        <v>10</v>
      </c>
      <c r="N102" s="135">
        <v>0</v>
      </c>
      <c r="O102" s="135">
        <f>N102/12</f>
        <v>0</v>
      </c>
      <c r="P102" s="225">
        <f>+DATEDIF($B102,$U$18,"y")</f>
        <v>11</v>
      </c>
      <c r="Q102" s="225">
        <v>0</v>
      </c>
      <c r="R102" s="1006">
        <v>2625</v>
      </c>
      <c r="S102" s="964">
        <f t="shared" ref="S102:S103" si="46">L102-R102</f>
        <v>0</v>
      </c>
      <c r="T102" s="1077"/>
    </row>
    <row r="103" spans="2:20" ht="12.75" hidden="1" customHeight="1" x14ac:dyDescent="0.25">
      <c r="B103" s="221">
        <v>41517</v>
      </c>
      <c r="C103" s="1172" t="s">
        <v>371</v>
      </c>
      <c r="D103" s="223">
        <v>61</v>
      </c>
      <c r="E103" s="223" t="s">
        <v>126</v>
      </c>
      <c r="F103" s="1188">
        <v>620931</v>
      </c>
      <c r="G103" s="223">
        <v>1</v>
      </c>
      <c r="H103" s="227" t="s">
        <v>229</v>
      </c>
      <c r="I103" s="223" t="s">
        <v>1938</v>
      </c>
      <c r="J103" s="223" t="s">
        <v>129</v>
      </c>
      <c r="K103" s="954" t="s">
        <v>1914</v>
      </c>
      <c r="L103" s="181">
        <v>2920.5</v>
      </c>
      <c r="M103" s="179">
        <v>10</v>
      </c>
      <c r="N103" s="135">
        <f>L103/M103</f>
        <v>292.05</v>
      </c>
      <c r="O103" s="135">
        <f>N103/12</f>
        <v>24.337500000000002</v>
      </c>
      <c r="P103" s="225">
        <f>+DATEDIF($B103,$U$18,"y")</f>
        <v>9</v>
      </c>
      <c r="Q103" s="225">
        <f>+DATEDIF($B103,$U$18,"ym")</f>
        <v>9</v>
      </c>
      <c r="R103" s="135">
        <f>P103*N103+Q103*O103</f>
        <v>2847.4875000000002</v>
      </c>
      <c r="S103" s="135">
        <f t="shared" si="46"/>
        <v>73.012499999999818</v>
      </c>
    </row>
    <row r="104" spans="2:20" ht="12.75" hidden="1" customHeight="1" x14ac:dyDescent="0.2">
      <c r="B104" s="2"/>
    </row>
    <row r="105" spans="2:20" ht="12.75" hidden="1" customHeight="1" x14ac:dyDescent="0.2">
      <c r="B105" s="2"/>
    </row>
    <row r="106" spans="2:20" ht="12.75" hidden="1" customHeight="1" x14ac:dyDescent="0.2">
      <c r="B106" s="2"/>
    </row>
    <row r="107" spans="2:20" ht="12.75" hidden="1" customHeight="1" x14ac:dyDescent="0.2">
      <c r="B107" s="2"/>
    </row>
    <row r="108" spans="2:20" ht="12.75" hidden="1" customHeight="1" x14ac:dyDescent="0.2">
      <c r="B108" s="2"/>
    </row>
    <row r="109" spans="2:20" ht="12.75" hidden="1" customHeight="1" x14ac:dyDescent="0.2">
      <c r="B109" s="2"/>
      <c r="I109" s="1225" t="s">
        <v>2006</v>
      </c>
    </row>
    <row r="110" spans="2:20" ht="12.75" hidden="1" customHeight="1" x14ac:dyDescent="0.2">
      <c r="B110" s="2"/>
    </row>
    <row r="111" spans="2:20" ht="12.75" hidden="1" customHeight="1" x14ac:dyDescent="0.2">
      <c r="B111" s="2"/>
    </row>
    <row r="112" spans="2:20" ht="12.75" hidden="1" customHeight="1" x14ac:dyDescent="0.25">
      <c r="B112" s="221">
        <v>41701</v>
      </c>
      <c r="C112" s="1172" t="s">
        <v>371</v>
      </c>
      <c r="D112" s="223">
        <v>61</v>
      </c>
      <c r="E112" s="223" t="s">
        <v>68</v>
      </c>
      <c r="F112" s="955"/>
      <c r="G112" s="223">
        <v>1</v>
      </c>
      <c r="H112" s="224" t="s">
        <v>231</v>
      </c>
      <c r="I112" s="226"/>
      <c r="J112" s="223" t="s">
        <v>232</v>
      </c>
      <c r="K112" s="223" t="s">
        <v>1915</v>
      </c>
      <c r="L112" s="228">
        <v>43660</v>
      </c>
      <c r="M112" s="179">
        <v>10</v>
      </c>
      <c r="N112" s="135">
        <f>L112/M112</f>
        <v>4366</v>
      </c>
      <c r="O112" s="135">
        <f>N112/12</f>
        <v>363.83333333333331</v>
      </c>
      <c r="P112" s="225">
        <f t="shared" ref="P112" si="47">+DATEDIF($B112,$U$18,"y")</f>
        <v>9</v>
      </c>
      <c r="Q112" s="225">
        <f t="shared" ref="Q112" si="48">+DATEDIF($B112,$U$18,"ym")</f>
        <v>3</v>
      </c>
      <c r="R112" s="135">
        <f>P112*N112+Q112*O112</f>
        <v>40385.5</v>
      </c>
      <c r="S112" s="135">
        <f t="shared" ref="S112" si="49">L112-R112</f>
        <v>3274.5</v>
      </c>
    </row>
    <row r="113" spans="2:2" ht="12.75" hidden="1" customHeight="1" x14ac:dyDescent="0.2">
      <c r="B113" s="2"/>
    </row>
    <row r="114" spans="2:2" ht="12.75" hidden="1" customHeight="1" x14ac:dyDescent="0.2">
      <c r="B114" s="2"/>
    </row>
    <row r="115" spans="2:2" ht="12.75" hidden="1" customHeight="1" x14ac:dyDescent="0.2">
      <c r="B115" s="2"/>
    </row>
    <row r="116" spans="2:2" ht="12.75" hidden="1" customHeight="1" x14ac:dyDescent="0.2">
      <c r="B116" s="2"/>
    </row>
    <row r="117" spans="2:2" ht="12.75" hidden="1" customHeight="1" x14ac:dyDescent="0.2">
      <c r="B117" s="2"/>
    </row>
    <row r="118" spans="2:2" ht="12.75" customHeight="1" x14ac:dyDescent="0.2">
      <c r="B118" s="2"/>
    </row>
    <row r="119" spans="2:2" ht="12.75" customHeight="1" x14ac:dyDescent="0.2">
      <c r="B119" s="2"/>
    </row>
    <row r="120" spans="2:2" ht="12.75" customHeight="1" x14ac:dyDescent="0.2">
      <c r="B120" s="2"/>
    </row>
    <row r="121" spans="2:2" ht="12.75" customHeight="1" x14ac:dyDescent="0.2">
      <c r="B121" s="2"/>
    </row>
    <row r="122" spans="2:2" ht="12.75" customHeight="1" x14ac:dyDescent="0.2">
      <c r="B122" s="2"/>
    </row>
    <row r="123" spans="2:2" ht="12.75" customHeight="1" x14ac:dyDescent="0.2">
      <c r="B123" s="2"/>
    </row>
    <row r="124" spans="2:2" ht="12.75" customHeight="1" x14ac:dyDescent="0.2">
      <c r="B124" s="2"/>
    </row>
    <row r="125" spans="2:2" ht="12.75" customHeight="1" x14ac:dyDescent="0.2">
      <c r="B125" s="2"/>
    </row>
    <row r="126" spans="2:2" ht="12.75" customHeight="1" x14ac:dyDescent="0.2">
      <c r="B126" s="2"/>
    </row>
    <row r="127" spans="2:2" ht="12.75" customHeight="1" x14ac:dyDescent="0.2">
      <c r="B127" s="2"/>
    </row>
    <row r="128" spans="2:2" ht="12.75" customHeight="1" x14ac:dyDescent="0.2">
      <c r="B128" s="2"/>
    </row>
    <row r="129" spans="2:2" ht="12.75" customHeight="1" x14ac:dyDescent="0.2">
      <c r="B129" s="2"/>
    </row>
    <row r="130" spans="2:2" ht="12.75" customHeight="1" x14ac:dyDescent="0.2">
      <c r="B130" s="2"/>
    </row>
    <row r="131" spans="2:2" ht="12.75" customHeight="1" x14ac:dyDescent="0.2">
      <c r="B131" s="2"/>
    </row>
    <row r="132" spans="2:2" ht="12.75" customHeight="1" x14ac:dyDescent="0.2">
      <c r="B132" s="2"/>
    </row>
    <row r="133" spans="2:2" ht="12.75" customHeight="1" x14ac:dyDescent="0.2">
      <c r="B133" s="2"/>
    </row>
    <row r="134" spans="2:2" ht="12.75" customHeight="1" x14ac:dyDescent="0.2">
      <c r="B134" s="2"/>
    </row>
    <row r="135" spans="2:2" ht="12.75" customHeight="1" x14ac:dyDescent="0.2">
      <c r="B135" s="2"/>
    </row>
    <row r="136" spans="2:2" ht="12.75" customHeight="1" x14ac:dyDescent="0.2">
      <c r="B136" s="2"/>
    </row>
    <row r="137" spans="2:2" ht="12.75" customHeight="1" x14ac:dyDescent="0.2">
      <c r="B137" s="2"/>
    </row>
    <row r="138" spans="2:2" ht="12.75" customHeight="1" x14ac:dyDescent="0.2">
      <c r="B138" s="2"/>
    </row>
    <row r="139" spans="2:2" ht="12.75" customHeight="1" x14ac:dyDescent="0.2">
      <c r="B139" s="2"/>
    </row>
    <row r="140" spans="2:2" ht="12.75" customHeight="1" x14ac:dyDescent="0.2">
      <c r="B140" s="2"/>
    </row>
    <row r="141" spans="2:2" ht="12.75" customHeight="1" x14ac:dyDescent="0.2">
      <c r="B141" s="2"/>
    </row>
    <row r="142" spans="2:2" ht="12.75" customHeight="1" x14ac:dyDescent="0.2">
      <c r="B142" s="2"/>
    </row>
    <row r="143" spans="2:2" ht="12.75" customHeight="1" x14ac:dyDescent="0.2">
      <c r="B143" s="2"/>
    </row>
    <row r="144" spans="2:2" ht="12.75" customHeight="1" x14ac:dyDescent="0.2">
      <c r="B144" s="2"/>
    </row>
    <row r="145" spans="2:2" ht="12.75" customHeight="1" x14ac:dyDescent="0.2">
      <c r="B145" s="2"/>
    </row>
    <row r="146" spans="2:2" ht="12.75" customHeight="1" x14ac:dyDescent="0.2">
      <c r="B146" s="2"/>
    </row>
    <row r="147" spans="2:2" ht="12.75" customHeight="1" x14ac:dyDescent="0.2">
      <c r="B147" s="2"/>
    </row>
    <row r="148" spans="2:2" ht="12.75" customHeight="1" x14ac:dyDescent="0.2">
      <c r="B148" s="2"/>
    </row>
    <row r="149" spans="2:2" ht="12.75" customHeight="1" x14ac:dyDescent="0.2">
      <c r="B149" s="2"/>
    </row>
    <row r="150" spans="2:2" ht="12.75" customHeight="1" x14ac:dyDescent="0.2">
      <c r="B150" s="2"/>
    </row>
    <row r="151" spans="2:2" ht="12.75" customHeight="1" x14ac:dyDescent="0.2">
      <c r="B151" s="2"/>
    </row>
    <row r="152" spans="2:2" ht="12.75" customHeight="1" x14ac:dyDescent="0.2">
      <c r="B152" s="2"/>
    </row>
    <row r="153" spans="2:2" ht="12.75" customHeight="1" x14ac:dyDescent="0.2">
      <c r="B153" s="2"/>
    </row>
    <row r="154" spans="2:2" ht="12.75" customHeight="1" x14ac:dyDescent="0.2">
      <c r="B154" s="2"/>
    </row>
    <row r="155" spans="2:2" ht="12.75" customHeight="1" x14ac:dyDescent="0.2">
      <c r="B155" s="2"/>
    </row>
    <row r="156" spans="2:2" ht="12.75" customHeight="1" x14ac:dyDescent="0.2">
      <c r="B156" s="2"/>
    </row>
    <row r="157" spans="2:2" ht="12.75" customHeight="1" x14ac:dyDescent="0.2">
      <c r="B157" s="2"/>
    </row>
    <row r="158" spans="2:2" ht="12.75" customHeight="1" x14ac:dyDescent="0.2">
      <c r="B158" s="2"/>
    </row>
    <row r="159" spans="2:2" ht="12.75" customHeight="1" x14ac:dyDescent="0.2">
      <c r="B159" s="2"/>
    </row>
    <row r="160" spans="2:2" ht="12.75" customHeight="1" x14ac:dyDescent="0.2">
      <c r="B160" s="2"/>
    </row>
    <row r="161" spans="2:2" ht="12.75" customHeight="1" x14ac:dyDescent="0.2">
      <c r="B161" s="2"/>
    </row>
    <row r="162" spans="2:2" ht="12.75" customHeight="1" x14ac:dyDescent="0.2">
      <c r="B162" s="2"/>
    </row>
    <row r="163" spans="2:2" ht="12.75" customHeight="1" x14ac:dyDescent="0.2">
      <c r="B163" s="2"/>
    </row>
    <row r="164" spans="2:2" ht="12.75" customHeight="1" x14ac:dyDescent="0.2">
      <c r="B164" s="2"/>
    </row>
    <row r="165" spans="2:2" ht="12.75" customHeight="1" x14ac:dyDescent="0.2">
      <c r="B165" s="2"/>
    </row>
    <row r="166" spans="2:2" ht="12.75" customHeight="1" x14ac:dyDescent="0.2">
      <c r="B166" s="2"/>
    </row>
    <row r="167" spans="2:2" ht="12.75" customHeight="1" x14ac:dyDescent="0.2">
      <c r="B167" s="2"/>
    </row>
    <row r="168" spans="2:2" ht="12.75" customHeight="1" x14ac:dyDescent="0.2">
      <c r="B168" s="2"/>
    </row>
    <row r="169" spans="2:2" ht="12.75" customHeight="1" x14ac:dyDescent="0.2">
      <c r="B169" s="2"/>
    </row>
    <row r="170" spans="2:2" ht="12.75" customHeight="1" x14ac:dyDescent="0.2">
      <c r="B170" s="2"/>
    </row>
    <row r="171" spans="2:2" ht="12.75" customHeight="1" x14ac:dyDescent="0.2">
      <c r="B171" s="2"/>
    </row>
    <row r="172" spans="2:2" ht="12.75" customHeight="1" x14ac:dyDescent="0.2">
      <c r="B172" s="2"/>
    </row>
    <row r="173" spans="2:2" ht="12.75" customHeight="1" x14ac:dyDescent="0.2">
      <c r="B173" s="2"/>
    </row>
    <row r="174" spans="2:2" ht="12.75" customHeight="1" x14ac:dyDescent="0.2">
      <c r="B174" s="2"/>
    </row>
    <row r="175" spans="2:2" ht="12.75" customHeight="1" x14ac:dyDescent="0.2">
      <c r="B175" s="2"/>
    </row>
    <row r="176" spans="2:2" ht="12.75" customHeight="1" x14ac:dyDescent="0.2">
      <c r="B176" s="2"/>
    </row>
    <row r="177" spans="2:2" ht="12.75" customHeight="1" x14ac:dyDescent="0.2">
      <c r="B177" s="2"/>
    </row>
    <row r="178" spans="2:2" ht="12.75" customHeight="1" x14ac:dyDescent="0.2">
      <c r="B178" s="2"/>
    </row>
    <row r="179" spans="2:2" ht="12.75" customHeight="1" x14ac:dyDescent="0.2">
      <c r="B179" s="2"/>
    </row>
    <row r="180" spans="2:2" ht="12.75" customHeight="1" x14ac:dyDescent="0.2">
      <c r="B180" s="2"/>
    </row>
    <row r="181" spans="2:2" ht="12.75" customHeight="1" x14ac:dyDescent="0.2">
      <c r="B181" s="2"/>
    </row>
    <row r="182" spans="2:2" ht="12.75" customHeight="1" x14ac:dyDescent="0.2">
      <c r="B182" s="2"/>
    </row>
    <row r="183" spans="2:2" ht="12.75" customHeight="1" x14ac:dyDescent="0.2">
      <c r="B183" s="2"/>
    </row>
    <row r="184" spans="2:2" ht="12.75" customHeight="1" x14ac:dyDescent="0.2">
      <c r="B184" s="2"/>
    </row>
    <row r="185" spans="2:2" ht="12.75" customHeight="1" x14ac:dyDescent="0.2">
      <c r="B185" s="2"/>
    </row>
    <row r="186" spans="2:2" ht="12.75" customHeight="1" x14ac:dyDescent="0.2">
      <c r="B186" s="2"/>
    </row>
    <row r="187" spans="2:2" ht="12.75" customHeight="1" x14ac:dyDescent="0.2">
      <c r="B187" s="2"/>
    </row>
    <row r="188" spans="2:2" ht="12.75" customHeight="1" x14ac:dyDescent="0.2">
      <c r="B188" s="2"/>
    </row>
    <row r="189" spans="2:2" ht="12.75" customHeight="1" x14ac:dyDescent="0.2">
      <c r="B189" s="2"/>
    </row>
    <row r="190" spans="2:2" ht="12.75" customHeight="1" x14ac:dyDescent="0.2">
      <c r="B190" s="2"/>
    </row>
    <row r="191" spans="2:2" ht="12.75" customHeight="1" x14ac:dyDescent="0.2">
      <c r="B191" s="2"/>
    </row>
    <row r="192" spans="2:2" ht="12.75" customHeight="1" x14ac:dyDescent="0.2">
      <c r="B192" s="2"/>
    </row>
    <row r="193" spans="2:2" ht="12.75" customHeight="1" x14ac:dyDescent="0.2">
      <c r="B193" s="2"/>
    </row>
    <row r="194" spans="2:2" ht="12.75" customHeight="1" x14ac:dyDescent="0.2">
      <c r="B194" s="2"/>
    </row>
    <row r="195" spans="2:2" ht="12.75" customHeight="1" x14ac:dyDescent="0.2">
      <c r="B195" s="2"/>
    </row>
    <row r="196" spans="2:2" ht="12.75" customHeight="1" x14ac:dyDescent="0.2">
      <c r="B196" s="2"/>
    </row>
    <row r="197" spans="2:2" ht="12.75" customHeight="1" x14ac:dyDescent="0.2">
      <c r="B197" s="2"/>
    </row>
    <row r="198" spans="2:2" ht="12.75" customHeight="1" x14ac:dyDescent="0.2">
      <c r="B198" s="2"/>
    </row>
    <row r="199" spans="2:2" ht="12.75" customHeight="1" x14ac:dyDescent="0.2">
      <c r="B199" s="2"/>
    </row>
    <row r="200" spans="2:2" ht="12.75" customHeight="1" x14ac:dyDescent="0.2">
      <c r="B200" s="2"/>
    </row>
    <row r="201" spans="2:2" ht="12.75" customHeight="1" x14ac:dyDescent="0.2">
      <c r="B201" s="2"/>
    </row>
    <row r="202" spans="2:2" ht="12.75" customHeight="1" x14ac:dyDescent="0.2">
      <c r="B202" s="2"/>
    </row>
    <row r="203" spans="2:2" ht="12.75" customHeight="1" x14ac:dyDescent="0.2">
      <c r="B203" s="2"/>
    </row>
    <row r="204" spans="2:2" ht="12.75" customHeight="1" x14ac:dyDescent="0.2">
      <c r="B204" s="2"/>
    </row>
    <row r="205" spans="2:2" ht="12.75" customHeight="1" x14ac:dyDescent="0.2">
      <c r="B205" s="2"/>
    </row>
    <row r="206" spans="2:2" ht="12.75" customHeight="1" x14ac:dyDescent="0.2">
      <c r="B206" s="2"/>
    </row>
    <row r="207" spans="2:2" ht="12.75" customHeight="1" x14ac:dyDescent="0.2">
      <c r="B207" s="2"/>
    </row>
    <row r="208" spans="2:2" ht="12.75" customHeight="1" x14ac:dyDescent="0.2">
      <c r="B208" s="2"/>
    </row>
    <row r="209" spans="2:2" ht="12.75" customHeight="1" x14ac:dyDescent="0.2">
      <c r="B209" s="2"/>
    </row>
    <row r="210" spans="2:2" ht="12.75" customHeight="1" x14ac:dyDescent="0.2">
      <c r="B210" s="2"/>
    </row>
    <row r="211" spans="2:2" ht="12.75" customHeight="1" x14ac:dyDescent="0.2">
      <c r="B211" s="2"/>
    </row>
    <row r="212" spans="2:2" ht="12.75" customHeight="1" x14ac:dyDescent="0.2">
      <c r="B212" s="2"/>
    </row>
    <row r="213" spans="2:2" ht="12.75" customHeight="1" x14ac:dyDescent="0.2">
      <c r="B213" s="2"/>
    </row>
    <row r="214" spans="2:2" ht="12.75" customHeight="1" x14ac:dyDescent="0.2">
      <c r="B214" s="2"/>
    </row>
    <row r="215" spans="2:2" ht="12.75" customHeight="1" x14ac:dyDescent="0.2">
      <c r="B215" s="2"/>
    </row>
    <row r="216" spans="2:2" ht="12.75" customHeight="1" x14ac:dyDescent="0.2">
      <c r="B216" s="2"/>
    </row>
    <row r="217" spans="2:2" ht="12.75" customHeight="1" x14ac:dyDescent="0.2">
      <c r="B217" s="2"/>
    </row>
    <row r="218" spans="2:2" ht="12.75" customHeight="1" x14ac:dyDescent="0.2">
      <c r="B218" s="2"/>
    </row>
    <row r="219" spans="2:2" ht="12.75" customHeight="1" x14ac:dyDescent="0.2">
      <c r="B219" s="2"/>
    </row>
    <row r="220" spans="2:2" ht="12.75" customHeight="1" x14ac:dyDescent="0.2">
      <c r="B220" s="2"/>
    </row>
    <row r="221" spans="2:2" ht="12.75" customHeight="1" x14ac:dyDescent="0.2">
      <c r="B221" s="2"/>
    </row>
    <row r="222" spans="2:2" ht="12.75" customHeight="1" x14ac:dyDescent="0.2">
      <c r="B222" s="2"/>
    </row>
    <row r="223" spans="2:2" ht="12.75" customHeight="1" x14ac:dyDescent="0.2">
      <c r="B223" s="2"/>
    </row>
    <row r="224" spans="2:2" ht="12.75" customHeight="1" x14ac:dyDescent="0.2">
      <c r="B224" s="2"/>
    </row>
    <row r="225" spans="2:2" ht="12.75" customHeight="1" x14ac:dyDescent="0.2">
      <c r="B225" s="2"/>
    </row>
    <row r="226" spans="2:2" ht="12.75" customHeight="1" x14ac:dyDescent="0.2">
      <c r="B226" s="2"/>
    </row>
    <row r="227" spans="2:2" ht="12.75" customHeight="1" x14ac:dyDescent="0.2">
      <c r="B227" s="2"/>
    </row>
    <row r="228" spans="2:2" ht="12.75" customHeight="1" x14ac:dyDescent="0.2">
      <c r="B228" s="2"/>
    </row>
    <row r="229" spans="2:2" ht="12.75" customHeight="1" x14ac:dyDescent="0.2">
      <c r="B229" s="2"/>
    </row>
    <row r="230" spans="2:2" ht="12.75" customHeight="1" x14ac:dyDescent="0.2">
      <c r="B230" s="2"/>
    </row>
    <row r="231" spans="2:2" ht="12.75" customHeight="1" x14ac:dyDescent="0.2">
      <c r="B231" s="2"/>
    </row>
    <row r="232" spans="2:2" ht="12.75" customHeight="1" x14ac:dyDescent="0.2">
      <c r="B232" s="2"/>
    </row>
    <row r="233" spans="2:2" ht="12.75" customHeight="1" x14ac:dyDescent="0.2">
      <c r="B233" s="2"/>
    </row>
    <row r="234" spans="2:2" ht="12.75" customHeight="1" x14ac:dyDescent="0.2">
      <c r="B234" s="2"/>
    </row>
    <row r="235" spans="2:2" ht="12.75" customHeight="1" x14ac:dyDescent="0.2">
      <c r="B235" s="2"/>
    </row>
    <row r="236" spans="2:2" ht="12.75" customHeight="1" x14ac:dyDescent="0.2">
      <c r="B236" s="2"/>
    </row>
    <row r="237" spans="2:2" ht="12.75" customHeight="1" x14ac:dyDescent="0.2">
      <c r="B237" s="2"/>
    </row>
    <row r="238" spans="2:2" ht="12.75" customHeight="1" x14ac:dyDescent="0.2">
      <c r="B238" s="2"/>
    </row>
    <row r="239" spans="2:2" ht="12.75" customHeight="1" x14ac:dyDescent="0.2">
      <c r="B239" s="2"/>
    </row>
    <row r="240" spans="2:2" ht="12.75" customHeight="1" x14ac:dyDescent="0.2">
      <c r="B240" s="2"/>
    </row>
    <row r="241" spans="2:2" ht="12.75" customHeight="1" x14ac:dyDescent="0.2">
      <c r="B241" s="2"/>
    </row>
    <row r="242" spans="2:2" ht="12.75" customHeight="1" x14ac:dyDescent="0.2">
      <c r="B242" s="2"/>
    </row>
    <row r="243" spans="2:2" ht="12.75" customHeight="1" x14ac:dyDescent="0.2">
      <c r="B243" s="2"/>
    </row>
    <row r="244" spans="2:2" ht="12.75" customHeight="1" x14ac:dyDescent="0.2">
      <c r="B244" s="2"/>
    </row>
    <row r="245" spans="2:2" ht="12.75" customHeight="1" x14ac:dyDescent="0.2">
      <c r="B245" s="2"/>
    </row>
    <row r="246" spans="2:2" ht="12.75" customHeight="1" x14ac:dyDescent="0.2">
      <c r="B246" s="2"/>
    </row>
    <row r="247" spans="2:2" ht="12.75" customHeight="1" x14ac:dyDescent="0.2">
      <c r="B247" s="2"/>
    </row>
    <row r="248" spans="2:2" ht="12.75" customHeight="1" x14ac:dyDescent="0.2">
      <c r="B248" s="2"/>
    </row>
    <row r="249" spans="2:2" ht="12.75" customHeight="1" x14ac:dyDescent="0.2">
      <c r="B249" s="2"/>
    </row>
    <row r="250" spans="2:2" ht="12.75" customHeight="1" x14ac:dyDescent="0.2">
      <c r="B250" s="2"/>
    </row>
    <row r="251" spans="2:2" ht="12.75" customHeight="1" x14ac:dyDescent="0.2">
      <c r="B251" s="2"/>
    </row>
    <row r="252" spans="2:2" ht="12.75" customHeight="1" x14ac:dyDescent="0.2">
      <c r="B252" s="2"/>
    </row>
    <row r="253" spans="2:2" ht="12.75" customHeight="1" x14ac:dyDescent="0.2">
      <c r="B253" s="2"/>
    </row>
    <row r="254" spans="2:2" ht="12.75" customHeight="1" x14ac:dyDescent="0.2">
      <c r="B254" s="2"/>
    </row>
    <row r="255" spans="2:2" ht="12.75" customHeight="1" x14ac:dyDescent="0.2">
      <c r="B255" s="2"/>
    </row>
    <row r="256" spans="2:2" ht="12.75" customHeight="1" x14ac:dyDescent="0.2">
      <c r="B256" s="2"/>
    </row>
    <row r="257" spans="2:2" ht="12.75" customHeight="1" x14ac:dyDescent="0.2">
      <c r="B257" s="2"/>
    </row>
    <row r="258" spans="2:2" ht="12.75" customHeight="1" x14ac:dyDescent="0.2">
      <c r="B258" s="2"/>
    </row>
    <row r="259" spans="2:2" ht="12.75" customHeight="1" x14ac:dyDescent="0.2">
      <c r="B259" s="2"/>
    </row>
    <row r="260" spans="2:2" ht="12.75" customHeight="1" x14ac:dyDescent="0.2">
      <c r="B260" s="2"/>
    </row>
    <row r="261" spans="2:2" ht="12.75" customHeight="1" x14ac:dyDescent="0.2">
      <c r="B261" s="2"/>
    </row>
    <row r="262" spans="2:2" ht="12.75" customHeight="1" x14ac:dyDescent="0.2">
      <c r="B262" s="2"/>
    </row>
    <row r="263" spans="2:2" ht="12.75" customHeight="1" x14ac:dyDescent="0.2">
      <c r="B263" s="2"/>
    </row>
    <row r="264" spans="2:2" ht="12.75" customHeight="1" x14ac:dyDescent="0.2">
      <c r="B264" s="2"/>
    </row>
    <row r="265" spans="2:2" ht="12.75" customHeight="1" x14ac:dyDescent="0.2">
      <c r="B265" s="2"/>
    </row>
    <row r="266" spans="2:2" ht="12.75" customHeight="1" x14ac:dyDescent="0.2">
      <c r="B266" s="2"/>
    </row>
    <row r="267" spans="2:2" ht="12.75" customHeight="1" x14ac:dyDescent="0.2">
      <c r="B267" s="2"/>
    </row>
    <row r="268" spans="2:2" ht="12.75" customHeight="1" x14ac:dyDescent="0.2">
      <c r="B268" s="2"/>
    </row>
    <row r="269" spans="2:2" ht="12.75" customHeight="1" x14ac:dyDescent="0.2">
      <c r="B269" s="2"/>
    </row>
    <row r="270" spans="2:2" ht="12.75" customHeight="1" x14ac:dyDescent="0.2">
      <c r="B270" s="2"/>
    </row>
    <row r="271" spans="2:2" ht="12.75" customHeight="1" x14ac:dyDescent="0.2">
      <c r="B271" s="2"/>
    </row>
    <row r="272" spans="2:2" ht="12.75" customHeight="1" x14ac:dyDescent="0.2">
      <c r="B272" s="2"/>
    </row>
    <row r="273" spans="2:2" ht="12.75" customHeight="1" x14ac:dyDescent="0.2">
      <c r="B273" s="2"/>
    </row>
    <row r="274" spans="2:2" ht="12.75" customHeight="1" x14ac:dyDescent="0.2">
      <c r="B274" s="2"/>
    </row>
    <row r="275" spans="2:2" ht="12.75" customHeight="1" x14ac:dyDescent="0.2">
      <c r="B275" s="2"/>
    </row>
    <row r="276" spans="2:2" ht="12.75" customHeight="1" x14ac:dyDescent="0.2">
      <c r="B276" s="2"/>
    </row>
    <row r="277" spans="2:2" ht="12.75" customHeight="1" x14ac:dyDescent="0.2">
      <c r="B277" s="2"/>
    </row>
    <row r="278" spans="2:2" ht="12.75" customHeight="1" x14ac:dyDescent="0.2">
      <c r="B278" s="2"/>
    </row>
    <row r="279" spans="2:2" ht="12.75" customHeight="1" x14ac:dyDescent="0.2">
      <c r="B279" s="2"/>
    </row>
    <row r="280" spans="2:2" ht="12.75" customHeight="1" x14ac:dyDescent="0.2">
      <c r="B280" s="2"/>
    </row>
    <row r="281" spans="2:2" ht="12.75" customHeight="1" x14ac:dyDescent="0.2">
      <c r="B281" s="2"/>
    </row>
    <row r="282" spans="2:2" ht="12.75" customHeight="1" x14ac:dyDescent="0.2">
      <c r="B282" s="2"/>
    </row>
    <row r="283" spans="2:2" ht="12.75" customHeight="1" x14ac:dyDescent="0.2">
      <c r="B283" s="2"/>
    </row>
    <row r="284" spans="2:2" ht="12.75" customHeight="1" x14ac:dyDescent="0.2">
      <c r="B284" s="2"/>
    </row>
    <row r="285" spans="2:2" ht="12.75" customHeight="1" x14ac:dyDescent="0.2">
      <c r="B285" s="2"/>
    </row>
    <row r="286" spans="2:2" ht="12.75" customHeight="1" x14ac:dyDescent="0.2">
      <c r="B286" s="2"/>
    </row>
    <row r="287" spans="2:2" ht="12.75" customHeight="1" x14ac:dyDescent="0.2">
      <c r="B287" s="2"/>
    </row>
    <row r="288" spans="2:2" ht="12.75" customHeight="1" x14ac:dyDescent="0.2">
      <c r="B288" s="2"/>
    </row>
    <row r="289" spans="2:2" ht="12.75" customHeight="1" x14ac:dyDescent="0.2">
      <c r="B289" s="2"/>
    </row>
    <row r="290" spans="2:2" ht="12.75" customHeight="1" x14ac:dyDescent="0.2">
      <c r="B290" s="2"/>
    </row>
    <row r="291" spans="2:2" ht="12.75" customHeight="1" x14ac:dyDescent="0.2">
      <c r="B291" s="2"/>
    </row>
    <row r="292" spans="2:2" ht="12.75" customHeight="1" x14ac:dyDescent="0.2">
      <c r="B292" s="2"/>
    </row>
    <row r="293" spans="2:2" ht="12.75" customHeight="1" x14ac:dyDescent="0.2">
      <c r="B293" s="2"/>
    </row>
    <row r="294" spans="2:2" ht="12.75" customHeight="1" x14ac:dyDescent="0.2">
      <c r="B294" s="2"/>
    </row>
    <row r="295" spans="2:2" ht="12.75" customHeight="1" x14ac:dyDescent="0.2">
      <c r="B295" s="2"/>
    </row>
    <row r="296" spans="2:2" ht="12.75" customHeight="1" x14ac:dyDescent="0.2">
      <c r="B296" s="2"/>
    </row>
    <row r="297" spans="2:2" ht="12.75" customHeight="1" x14ac:dyDescent="0.2">
      <c r="B297" s="2"/>
    </row>
    <row r="298" spans="2:2" ht="12.75" customHeight="1" x14ac:dyDescent="0.2">
      <c r="B298" s="2"/>
    </row>
    <row r="299" spans="2:2" ht="12.75" customHeight="1" x14ac:dyDescent="0.2">
      <c r="B299" s="2"/>
    </row>
    <row r="300" spans="2:2" ht="12.75" customHeight="1" x14ac:dyDescent="0.2">
      <c r="B300" s="2"/>
    </row>
    <row r="301" spans="2:2" ht="12.75" customHeight="1" x14ac:dyDescent="0.2">
      <c r="B301" s="2"/>
    </row>
    <row r="302" spans="2:2" ht="12.75" customHeight="1" x14ac:dyDescent="0.2">
      <c r="B302" s="2"/>
    </row>
    <row r="303" spans="2:2" ht="12.75" customHeight="1" x14ac:dyDescent="0.2">
      <c r="B303" s="2"/>
    </row>
    <row r="304" spans="2:2" ht="12.75" customHeight="1" x14ac:dyDescent="0.2">
      <c r="B304" s="2"/>
    </row>
    <row r="305" spans="2:2" ht="12.75" customHeight="1" x14ac:dyDescent="0.2">
      <c r="B305" s="2"/>
    </row>
    <row r="306" spans="2:2" ht="12.75" customHeight="1" x14ac:dyDescent="0.2">
      <c r="B306" s="2"/>
    </row>
    <row r="307" spans="2:2" ht="12.75" customHeight="1" x14ac:dyDescent="0.2">
      <c r="B307" s="2"/>
    </row>
    <row r="308" spans="2:2" ht="12.75" customHeight="1" x14ac:dyDescent="0.2">
      <c r="B308" s="2"/>
    </row>
    <row r="309" spans="2:2" ht="12.75" customHeight="1" x14ac:dyDescent="0.2">
      <c r="B309" s="2"/>
    </row>
    <row r="310" spans="2:2" ht="12.75" customHeight="1" x14ac:dyDescent="0.2">
      <c r="B310" s="2"/>
    </row>
    <row r="311" spans="2:2" ht="12.75" customHeight="1" x14ac:dyDescent="0.2">
      <c r="B311" s="2"/>
    </row>
    <row r="312" spans="2:2" ht="12.75" customHeight="1" x14ac:dyDescent="0.2">
      <c r="B312" s="2"/>
    </row>
    <row r="313" spans="2:2" ht="12.75" customHeight="1" x14ac:dyDescent="0.2">
      <c r="B313" s="2"/>
    </row>
    <row r="314" spans="2:2" ht="12.75" customHeight="1" x14ac:dyDescent="0.2">
      <c r="B314" s="2"/>
    </row>
    <row r="315" spans="2:2" ht="12.75" customHeight="1" x14ac:dyDescent="0.2">
      <c r="B315" s="2"/>
    </row>
    <row r="316" spans="2:2" ht="12.75" customHeight="1" x14ac:dyDescent="0.2">
      <c r="B316" s="2"/>
    </row>
    <row r="317" spans="2:2" ht="12.75" customHeight="1" x14ac:dyDescent="0.2">
      <c r="B317" s="2"/>
    </row>
    <row r="318" spans="2:2" ht="12.75" customHeight="1" x14ac:dyDescent="0.2">
      <c r="B318" s="2"/>
    </row>
    <row r="319" spans="2:2" ht="12.75" customHeight="1" x14ac:dyDescent="0.2">
      <c r="B319" s="2"/>
    </row>
    <row r="320" spans="2:2" ht="12.75" customHeight="1" x14ac:dyDescent="0.2">
      <c r="B320" s="2"/>
    </row>
    <row r="321" spans="2:2" ht="12.75" customHeight="1" x14ac:dyDescent="0.2">
      <c r="B321" s="2"/>
    </row>
    <row r="322" spans="2:2" ht="12.75" customHeight="1" x14ac:dyDescent="0.2">
      <c r="B322" s="2"/>
    </row>
    <row r="323" spans="2:2" ht="12.75" customHeight="1" x14ac:dyDescent="0.2">
      <c r="B323" s="2"/>
    </row>
    <row r="324" spans="2:2" ht="12.75" customHeight="1" x14ac:dyDescent="0.2">
      <c r="B324" s="2"/>
    </row>
    <row r="325" spans="2:2" ht="12.75" customHeight="1" x14ac:dyDescent="0.2">
      <c r="B325" s="2"/>
    </row>
    <row r="326" spans="2:2" ht="12.75" customHeight="1" x14ac:dyDescent="0.2">
      <c r="B326" s="2"/>
    </row>
    <row r="327" spans="2:2" ht="12.75" customHeight="1" x14ac:dyDescent="0.2">
      <c r="B327" s="2"/>
    </row>
    <row r="328" spans="2:2" ht="12.75" customHeight="1" x14ac:dyDescent="0.2">
      <c r="B328" s="2"/>
    </row>
    <row r="329" spans="2:2" ht="12.75" customHeight="1" x14ac:dyDescent="0.2">
      <c r="B329" s="2"/>
    </row>
    <row r="330" spans="2:2" ht="12.75" customHeight="1" x14ac:dyDescent="0.2">
      <c r="B330" s="2"/>
    </row>
    <row r="331" spans="2:2" ht="12.75" customHeight="1" x14ac:dyDescent="0.2">
      <c r="B331" s="2"/>
    </row>
    <row r="332" spans="2:2" ht="12.75" customHeight="1" x14ac:dyDescent="0.2">
      <c r="B332" s="2"/>
    </row>
    <row r="333" spans="2:2" ht="12.75" customHeight="1" x14ac:dyDescent="0.2">
      <c r="B333" s="2"/>
    </row>
    <row r="334" spans="2:2" ht="12.75" customHeight="1" x14ac:dyDescent="0.2">
      <c r="B334" s="2"/>
    </row>
    <row r="335" spans="2:2" ht="12.75" customHeight="1" x14ac:dyDescent="0.2">
      <c r="B335" s="2"/>
    </row>
    <row r="336" spans="2:2" ht="12.75" customHeight="1" x14ac:dyDescent="0.2">
      <c r="B336" s="2"/>
    </row>
    <row r="337" spans="2:2" ht="12.75" customHeight="1" x14ac:dyDescent="0.2">
      <c r="B337" s="2"/>
    </row>
    <row r="338" spans="2:2" ht="12.75" customHeight="1" x14ac:dyDescent="0.2">
      <c r="B338" s="2"/>
    </row>
    <row r="339" spans="2:2" ht="12.75" customHeight="1" x14ac:dyDescent="0.2">
      <c r="B339" s="2"/>
    </row>
    <row r="340" spans="2:2" ht="12.75" customHeight="1" x14ac:dyDescent="0.2">
      <c r="B340" s="2"/>
    </row>
    <row r="341" spans="2:2" ht="12.75" customHeight="1" x14ac:dyDescent="0.2">
      <c r="B341" s="2"/>
    </row>
    <row r="342" spans="2:2" ht="12.75" customHeight="1" x14ac:dyDescent="0.2">
      <c r="B342" s="2"/>
    </row>
    <row r="343" spans="2:2" ht="12.75" customHeight="1" x14ac:dyDescent="0.2">
      <c r="B343" s="2"/>
    </row>
    <row r="344" spans="2:2" ht="12.75" customHeight="1" x14ac:dyDescent="0.2">
      <c r="B344" s="2"/>
    </row>
    <row r="345" spans="2:2" ht="12.75" customHeight="1" x14ac:dyDescent="0.2">
      <c r="B345" s="2"/>
    </row>
    <row r="346" spans="2:2" ht="12.75" customHeight="1" x14ac:dyDescent="0.2">
      <c r="B346" s="2"/>
    </row>
    <row r="347" spans="2:2" ht="12.75" customHeight="1" x14ac:dyDescent="0.2">
      <c r="B347" s="2"/>
    </row>
    <row r="348" spans="2:2" ht="12.75" customHeight="1" x14ac:dyDescent="0.2">
      <c r="B348" s="2"/>
    </row>
    <row r="349" spans="2:2" ht="12.75" customHeight="1" x14ac:dyDescent="0.2">
      <c r="B349" s="2"/>
    </row>
    <row r="350" spans="2:2" ht="12.75" customHeight="1" x14ac:dyDescent="0.2">
      <c r="B350" s="2"/>
    </row>
    <row r="351" spans="2:2" ht="12.75" customHeight="1" x14ac:dyDescent="0.2">
      <c r="B351" s="2"/>
    </row>
    <row r="352" spans="2:2" ht="12.75" customHeight="1" x14ac:dyDescent="0.2">
      <c r="B352" s="2"/>
    </row>
    <row r="353" spans="2:2" ht="12.75" customHeight="1" x14ac:dyDescent="0.2">
      <c r="B353" s="2"/>
    </row>
    <row r="354" spans="2:2" ht="12.75" customHeight="1" x14ac:dyDescent="0.2">
      <c r="B354" s="2"/>
    </row>
    <row r="355" spans="2:2" ht="12.75" customHeight="1" x14ac:dyDescent="0.2">
      <c r="B355" s="2"/>
    </row>
    <row r="356" spans="2:2" ht="12.75" customHeight="1" x14ac:dyDescent="0.2">
      <c r="B356" s="2"/>
    </row>
    <row r="357" spans="2:2" ht="12.75" customHeight="1" x14ac:dyDescent="0.2">
      <c r="B357" s="2"/>
    </row>
    <row r="358" spans="2:2" ht="12.75" customHeight="1" x14ac:dyDescent="0.2">
      <c r="B358" s="2"/>
    </row>
    <row r="359" spans="2:2" ht="12.75" customHeight="1" x14ac:dyDescent="0.2">
      <c r="B359" s="2"/>
    </row>
    <row r="360" spans="2:2" ht="12.75" customHeight="1" x14ac:dyDescent="0.2">
      <c r="B360" s="2"/>
    </row>
    <row r="361" spans="2:2" ht="12.75" customHeight="1" x14ac:dyDescent="0.2">
      <c r="B361" s="2"/>
    </row>
    <row r="362" spans="2:2" ht="12.75" customHeight="1" x14ac:dyDescent="0.2">
      <c r="B362" s="2"/>
    </row>
    <row r="363" spans="2:2" ht="12.75" customHeight="1" x14ac:dyDescent="0.2">
      <c r="B363" s="2"/>
    </row>
    <row r="364" spans="2:2" ht="12.75" customHeight="1" x14ac:dyDescent="0.2">
      <c r="B364" s="2"/>
    </row>
    <row r="365" spans="2:2" ht="12.75" customHeight="1" x14ac:dyDescent="0.2">
      <c r="B365" s="2"/>
    </row>
    <row r="366" spans="2:2" ht="12.75" customHeight="1" x14ac:dyDescent="0.2">
      <c r="B366" s="2"/>
    </row>
    <row r="367" spans="2:2" ht="12.75" customHeight="1" x14ac:dyDescent="0.2">
      <c r="B367" s="2"/>
    </row>
    <row r="368" spans="2:2" ht="12.75" customHeight="1" x14ac:dyDescent="0.2">
      <c r="B368" s="2"/>
    </row>
    <row r="369" spans="2:2" ht="12.75" customHeight="1" x14ac:dyDescent="0.2">
      <c r="B369" s="2"/>
    </row>
    <row r="370" spans="2:2" ht="12.75" customHeight="1" x14ac:dyDescent="0.2">
      <c r="B370" s="2"/>
    </row>
    <row r="371" spans="2:2" ht="12.75" customHeight="1" x14ac:dyDescent="0.2">
      <c r="B371" s="2"/>
    </row>
    <row r="372" spans="2:2" ht="12.75" customHeight="1" x14ac:dyDescent="0.2">
      <c r="B372" s="2"/>
    </row>
    <row r="373" spans="2:2" ht="12.75" customHeight="1" x14ac:dyDescent="0.2">
      <c r="B373" s="2"/>
    </row>
    <row r="374" spans="2:2" ht="12.75" customHeight="1" x14ac:dyDescent="0.2">
      <c r="B374" s="2"/>
    </row>
    <row r="375" spans="2:2" ht="12.75" customHeight="1" x14ac:dyDescent="0.2">
      <c r="B375" s="2"/>
    </row>
    <row r="376" spans="2:2" ht="12.75" customHeight="1" x14ac:dyDescent="0.2">
      <c r="B376" s="2"/>
    </row>
    <row r="377" spans="2:2" ht="12.75" customHeight="1" x14ac:dyDescent="0.2">
      <c r="B377" s="2"/>
    </row>
    <row r="378" spans="2:2" ht="12.75" customHeight="1" x14ac:dyDescent="0.2">
      <c r="B378" s="2"/>
    </row>
    <row r="379" spans="2:2" ht="12.75" customHeight="1" x14ac:dyDescent="0.2">
      <c r="B379" s="2"/>
    </row>
    <row r="380" spans="2:2" ht="12.75" customHeight="1" x14ac:dyDescent="0.2">
      <c r="B380" s="2"/>
    </row>
    <row r="381" spans="2:2" ht="12.75" customHeight="1" x14ac:dyDescent="0.2">
      <c r="B381" s="2"/>
    </row>
    <row r="382" spans="2:2" ht="12.75" customHeight="1" x14ac:dyDescent="0.2">
      <c r="B382" s="2"/>
    </row>
    <row r="383" spans="2:2" ht="12.75" customHeight="1" x14ac:dyDescent="0.2">
      <c r="B383" s="2"/>
    </row>
    <row r="384" spans="2:2" ht="12.75" customHeight="1" x14ac:dyDescent="0.2">
      <c r="B384" s="2"/>
    </row>
    <row r="385" spans="2:2" ht="12.75" customHeight="1" x14ac:dyDescent="0.2">
      <c r="B385" s="2"/>
    </row>
    <row r="386" spans="2:2" ht="12.75" customHeight="1" x14ac:dyDescent="0.2">
      <c r="B386" s="2"/>
    </row>
    <row r="387" spans="2:2" ht="12.75" customHeight="1" x14ac:dyDescent="0.2">
      <c r="B387" s="2"/>
    </row>
    <row r="388" spans="2:2" ht="12.75" customHeight="1" x14ac:dyDescent="0.2">
      <c r="B388" s="2"/>
    </row>
    <row r="389" spans="2:2" ht="12.75" customHeight="1" x14ac:dyDescent="0.2">
      <c r="B389" s="2"/>
    </row>
    <row r="390" spans="2:2" ht="12.75" customHeight="1" x14ac:dyDescent="0.2">
      <c r="B390" s="2"/>
    </row>
    <row r="391" spans="2:2" ht="12.75" customHeight="1" x14ac:dyDescent="0.2">
      <c r="B391" s="2"/>
    </row>
    <row r="392" spans="2:2" ht="12.75" customHeight="1" x14ac:dyDescent="0.2">
      <c r="B392" s="2"/>
    </row>
    <row r="393" spans="2:2" ht="12.75" customHeight="1" x14ac:dyDescent="0.2">
      <c r="B393" s="2"/>
    </row>
    <row r="394" spans="2:2" ht="12.75" customHeight="1" x14ac:dyDescent="0.2">
      <c r="B394" s="2"/>
    </row>
    <row r="395" spans="2:2" ht="12.75" customHeight="1" x14ac:dyDescent="0.2">
      <c r="B395" s="2"/>
    </row>
    <row r="396" spans="2:2" ht="12.75" customHeight="1" x14ac:dyDescent="0.2">
      <c r="B396" s="2"/>
    </row>
    <row r="397" spans="2:2" ht="12.75" customHeight="1" x14ac:dyDescent="0.2">
      <c r="B397" s="2"/>
    </row>
    <row r="398" spans="2:2" ht="12.75" customHeight="1" x14ac:dyDescent="0.2">
      <c r="B398" s="2"/>
    </row>
    <row r="399" spans="2:2" ht="12.75" customHeight="1" x14ac:dyDescent="0.2">
      <c r="B399" s="2"/>
    </row>
    <row r="400" spans="2:2" ht="12.75" customHeight="1" x14ac:dyDescent="0.2">
      <c r="B400" s="2"/>
    </row>
    <row r="401" spans="2:2" ht="12.75" customHeight="1" x14ac:dyDescent="0.2">
      <c r="B401" s="2"/>
    </row>
    <row r="402" spans="2:2" ht="12.75" customHeight="1" x14ac:dyDescent="0.2">
      <c r="B402" s="2"/>
    </row>
    <row r="403" spans="2:2" ht="12.75" customHeight="1" x14ac:dyDescent="0.2">
      <c r="B403" s="2"/>
    </row>
    <row r="404" spans="2:2" ht="12.75" customHeight="1" x14ac:dyDescent="0.2">
      <c r="B404" s="2"/>
    </row>
    <row r="405" spans="2:2" ht="12.75" customHeight="1" x14ac:dyDescent="0.2">
      <c r="B405" s="2"/>
    </row>
    <row r="406" spans="2:2" ht="12.75" customHeight="1" x14ac:dyDescent="0.2">
      <c r="B406" s="2"/>
    </row>
    <row r="407" spans="2:2" ht="12.75" customHeight="1" x14ac:dyDescent="0.2">
      <c r="B407" s="2"/>
    </row>
    <row r="408" spans="2:2" ht="12.75" customHeight="1" x14ac:dyDescent="0.2">
      <c r="B408" s="2"/>
    </row>
    <row r="409" spans="2:2" ht="12.75" customHeight="1" x14ac:dyDescent="0.2">
      <c r="B409" s="2"/>
    </row>
    <row r="410" spans="2:2" ht="12.75" customHeight="1" x14ac:dyDescent="0.2">
      <c r="B410" s="2"/>
    </row>
    <row r="411" spans="2:2" ht="12.75" customHeight="1" x14ac:dyDescent="0.2">
      <c r="B411" s="2"/>
    </row>
    <row r="412" spans="2:2" ht="12.75" customHeight="1" x14ac:dyDescent="0.2">
      <c r="B412" s="2"/>
    </row>
    <row r="413" spans="2:2" ht="12.75" customHeight="1" x14ac:dyDescent="0.2">
      <c r="B413" s="2"/>
    </row>
    <row r="414" spans="2:2" ht="12.75" customHeight="1" x14ac:dyDescent="0.2">
      <c r="B414" s="2"/>
    </row>
    <row r="415" spans="2:2" ht="12.75" customHeight="1" x14ac:dyDescent="0.2">
      <c r="B415" s="2"/>
    </row>
    <row r="416" spans="2:2" ht="12.75" customHeight="1" x14ac:dyDescent="0.2">
      <c r="B416" s="2"/>
    </row>
    <row r="417" spans="2:2" ht="12.75" customHeight="1" x14ac:dyDescent="0.2">
      <c r="B417" s="2"/>
    </row>
    <row r="418" spans="2:2" ht="12.75" customHeight="1" x14ac:dyDescent="0.2">
      <c r="B418" s="2"/>
    </row>
    <row r="419" spans="2:2" ht="12.75" customHeight="1" x14ac:dyDescent="0.2">
      <c r="B419" s="2"/>
    </row>
    <row r="420" spans="2:2" ht="12.75" customHeight="1" x14ac:dyDescent="0.2">
      <c r="B420" s="2"/>
    </row>
    <row r="421" spans="2:2" ht="12.75" customHeight="1" x14ac:dyDescent="0.2">
      <c r="B421" s="2"/>
    </row>
    <row r="422" spans="2:2" ht="12.75" customHeight="1" x14ac:dyDescent="0.2">
      <c r="B422" s="2"/>
    </row>
    <row r="423" spans="2:2" ht="12.75" customHeight="1" x14ac:dyDescent="0.2">
      <c r="B423" s="2"/>
    </row>
    <row r="424" spans="2:2" ht="12.75" customHeight="1" x14ac:dyDescent="0.2">
      <c r="B424" s="2"/>
    </row>
    <row r="425" spans="2:2" ht="12.75" customHeight="1" x14ac:dyDescent="0.2">
      <c r="B425" s="2"/>
    </row>
    <row r="426" spans="2:2" ht="12.75" customHeight="1" x14ac:dyDescent="0.2">
      <c r="B426" s="2"/>
    </row>
    <row r="427" spans="2:2" ht="12.75" customHeight="1" x14ac:dyDescent="0.2">
      <c r="B427" s="2"/>
    </row>
    <row r="428" spans="2:2" ht="12.75" customHeight="1" x14ac:dyDescent="0.2">
      <c r="B428" s="2"/>
    </row>
    <row r="429" spans="2:2" ht="12.75" customHeight="1" x14ac:dyDescent="0.2">
      <c r="B429" s="2"/>
    </row>
    <row r="430" spans="2:2" ht="12.75" customHeight="1" x14ac:dyDescent="0.2">
      <c r="B430" s="2"/>
    </row>
    <row r="431" spans="2:2" ht="12.75" customHeight="1" x14ac:dyDescent="0.2">
      <c r="B431" s="2"/>
    </row>
    <row r="432" spans="2:2" ht="12.75" customHeight="1" x14ac:dyDescent="0.2">
      <c r="B432" s="2"/>
    </row>
    <row r="433" spans="2:2" ht="12.75" customHeight="1" x14ac:dyDescent="0.2">
      <c r="B433" s="2"/>
    </row>
    <row r="434" spans="2:2" ht="12.75" customHeight="1" x14ac:dyDescent="0.2">
      <c r="B434" s="2"/>
    </row>
    <row r="435" spans="2:2" ht="12.75" customHeight="1" x14ac:dyDescent="0.2">
      <c r="B435" s="2"/>
    </row>
    <row r="436" spans="2:2" ht="12.75" customHeight="1" x14ac:dyDescent="0.2">
      <c r="B436" s="2"/>
    </row>
    <row r="437" spans="2:2" ht="12.75" customHeight="1" x14ac:dyDescent="0.2">
      <c r="B437" s="2"/>
    </row>
    <row r="438" spans="2:2" ht="12.75" customHeight="1" x14ac:dyDescent="0.2">
      <c r="B438" s="2"/>
    </row>
    <row r="439" spans="2:2" ht="12.75" customHeight="1" x14ac:dyDescent="0.2">
      <c r="B439" s="2"/>
    </row>
    <row r="440" spans="2:2" ht="12.75" customHeight="1" x14ac:dyDescent="0.2">
      <c r="B440" s="2"/>
    </row>
    <row r="441" spans="2:2" ht="12.75" customHeight="1" x14ac:dyDescent="0.2">
      <c r="B441" s="2"/>
    </row>
    <row r="442" spans="2:2" ht="12.75" customHeight="1" x14ac:dyDescent="0.2">
      <c r="B442" s="2"/>
    </row>
    <row r="443" spans="2:2" ht="12.75" customHeight="1" x14ac:dyDescent="0.2">
      <c r="B443" s="2"/>
    </row>
    <row r="444" spans="2:2" ht="12.75" customHeight="1" x14ac:dyDescent="0.2">
      <c r="B444" s="2"/>
    </row>
    <row r="445" spans="2:2" ht="12.75" customHeight="1" x14ac:dyDescent="0.2">
      <c r="B445" s="2"/>
    </row>
    <row r="446" spans="2:2" ht="12.75" customHeight="1" x14ac:dyDescent="0.2">
      <c r="B446" s="2"/>
    </row>
    <row r="447" spans="2:2" ht="12.75" customHeight="1" x14ac:dyDescent="0.2">
      <c r="B447" s="2"/>
    </row>
    <row r="448" spans="2:2" ht="12.75" customHeight="1" x14ac:dyDescent="0.2">
      <c r="B448" s="2"/>
    </row>
    <row r="449" spans="2:2" ht="12.75" customHeight="1" x14ac:dyDescent="0.2">
      <c r="B449" s="2"/>
    </row>
    <row r="450" spans="2:2" ht="12.75" customHeight="1" x14ac:dyDescent="0.2">
      <c r="B450" s="2"/>
    </row>
    <row r="451" spans="2:2" ht="12.75" customHeight="1" x14ac:dyDescent="0.2">
      <c r="B451" s="2"/>
    </row>
    <row r="452" spans="2:2" ht="12.75" customHeight="1" x14ac:dyDescent="0.2">
      <c r="B452" s="2"/>
    </row>
    <row r="453" spans="2:2" ht="12.75" customHeight="1" x14ac:dyDescent="0.2">
      <c r="B453" s="2"/>
    </row>
    <row r="454" spans="2:2" ht="12.75" customHeight="1" x14ac:dyDescent="0.2">
      <c r="B454" s="2"/>
    </row>
    <row r="455" spans="2:2" ht="12.75" customHeight="1" x14ac:dyDescent="0.2">
      <c r="B455" s="2"/>
    </row>
    <row r="456" spans="2:2" ht="12.75" customHeight="1" x14ac:dyDescent="0.2">
      <c r="B456" s="2"/>
    </row>
    <row r="457" spans="2:2" ht="12.75" customHeight="1" x14ac:dyDescent="0.2">
      <c r="B457" s="2"/>
    </row>
    <row r="458" spans="2:2" ht="12.75" customHeight="1" x14ac:dyDescent="0.2">
      <c r="B458" s="2"/>
    </row>
    <row r="459" spans="2:2" ht="12.75" customHeight="1" x14ac:dyDescent="0.2">
      <c r="B459" s="2"/>
    </row>
    <row r="460" spans="2:2" ht="12.75" customHeight="1" x14ac:dyDescent="0.2">
      <c r="B460" s="2"/>
    </row>
    <row r="461" spans="2:2" ht="12.75" customHeight="1" x14ac:dyDescent="0.2">
      <c r="B461" s="2"/>
    </row>
    <row r="462" spans="2:2" ht="12.75" customHeight="1" x14ac:dyDescent="0.2">
      <c r="B462" s="2"/>
    </row>
    <row r="463" spans="2:2" ht="12.75" customHeight="1" x14ac:dyDescent="0.2">
      <c r="B463" s="2"/>
    </row>
    <row r="464" spans="2:2" ht="12.75" customHeight="1" x14ac:dyDescent="0.2">
      <c r="B464" s="2"/>
    </row>
    <row r="465" spans="2:2" ht="12.75" customHeight="1" x14ac:dyDescent="0.2">
      <c r="B465" s="2"/>
    </row>
    <row r="466" spans="2:2" ht="12.75" customHeight="1" x14ac:dyDescent="0.2">
      <c r="B466" s="2"/>
    </row>
    <row r="467" spans="2:2" ht="12.75" customHeight="1" x14ac:dyDescent="0.2">
      <c r="B467" s="2"/>
    </row>
    <row r="468" spans="2:2" ht="12.75" customHeight="1" x14ac:dyDescent="0.2">
      <c r="B468" s="2"/>
    </row>
    <row r="469" spans="2:2" ht="12.75" customHeight="1" x14ac:dyDescent="0.2">
      <c r="B469" s="2"/>
    </row>
    <row r="470" spans="2:2" ht="12.75" customHeight="1" x14ac:dyDescent="0.2">
      <c r="B470" s="2"/>
    </row>
    <row r="471" spans="2:2" ht="12.75" customHeight="1" x14ac:dyDescent="0.2">
      <c r="B471" s="2"/>
    </row>
    <row r="472" spans="2:2" ht="12.75" customHeight="1" x14ac:dyDescent="0.2">
      <c r="B472" s="2"/>
    </row>
    <row r="473" spans="2:2" ht="12.75" customHeight="1" x14ac:dyDescent="0.2">
      <c r="B473" s="2"/>
    </row>
    <row r="474" spans="2:2" ht="12.75" customHeight="1" x14ac:dyDescent="0.2">
      <c r="B474" s="2"/>
    </row>
    <row r="475" spans="2:2" ht="12.75" customHeight="1" x14ac:dyDescent="0.2">
      <c r="B475" s="2"/>
    </row>
    <row r="476" spans="2:2" ht="12.75" customHeight="1" x14ac:dyDescent="0.2">
      <c r="B476" s="2"/>
    </row>
    <row r="477" spans="2:2" ht="12.75" customHeight="1" x14ac:dyDescent="0.2">
      <c r="B477" s="2"/>
    </row>
    <row r="478" spans="2:2" ht="12.75" customHeight="1" x14ac:dyDescent="0.2">
      <c r="B478" s="2"/>
    </row>
    <row r="479" spans="2:2" ht="12.75" customHeight="1" x14ac:dyDescent="0.2">
      <c r="B479" s="2"/>
    </row>
    <row r="480" spans="2:2" ht="12.75" customHeight="1" x14ac:dyDescent="0.2">
      <c r="B480" s="2"/>
    </row>
    <row r="481" spans="2:2" ht="12.75" customHeight="1" x14ac:dyDescent="0.2">
      <c r="B481" s="2"/>
    </row>
    <row r="482" spans="2:2" ht="12.75" customHeight="1" x14ac:dyDescent="0.2">
      <c r="B482" s="2"/>
    </row>
    <row r="483" spans="2:2" ht="12.75" customHeight="1" x14ac:dyDescent="0.2">
      <c r="B483" s="2"/>
    </row>
    <row r="484" spans="2:2" ht="12.75" customHeight="1" x14ac:dyDescent="0.2">
      <c r="B484" s="2"/>
    </row>
    <row r="485" spans="2:2" ht="12.75" customHeight="1" x14ac:dyDescent="0.2">
      <c r="B485" s="2"/>
    </row>
    <row r="486" spans="2:2" ht="12.75" customHeight="1" x14ac:dyDescent="0.2">
      <c r="B486" s="2"/>
    </row>
    <row r="487" spans="2:2" ht="12.75" customHeight="1" x14ac:dyDescent="0.2">
      <c r="B487" s="2"/>
    </row>
    <row r="488" spans="2:2" ht="12.75" customHeight="1" x14ac:dyDescent="0.2">
      <c r="B488" s="2"/>
    </row>
    <row r="489" spans="2:2" ht="12.75" customHeight="1" x14ac:dyDescent="0.2">
      <c r="B489" s="2"/>
    </row>
    <row r="490" spans="2:2" ht="12.75" customHeight="1" x14ac:dyDescent="0.2">
      <c r="B490" s="2"/>
    </row>
    <row r="491" spans="2:2" ht="12.75" customHeight="1" x14ac:dyDescent="0.2">
      <c r="B491" s="2"/>
    </row>
    <row r="492" spans="2:2" ht="12.75" customHeight="1" x14ac:dyDescent="0.2">
      <c r="B492" s="2"/>
    </row>
    <row r="493" spans="2:2" ht="12.75" customHeight="1" x14ac:dyDescent="0.2">
      <c r="B493" s="2"/>
    </row>
    <row r="494" spans="2:2" ht="12.75" customHeight="1" x14ac:dyDescent="0.2">
      <c r="B494" s="2"/>
    </row>
    <row r="495" spans="2:2" ht="12.75" customHeight="1" x14ac:dyDescent="0.2">
      <c r="B495" s="2"/>
    </row>
    <row r="496" spans="2:2" ht="12.75" customHeight="1" x14ac:dyDescent="0.2">
      <c r="B496" s="2"/>
    </row>
    <row r="497" spans="2:2" ht="12.75" customHeight="1" x14ac:dyDescent="0.2">
      <c r="B497" s="2"/>
    </row>
    <row r="498" spans="2:2" ht="12.75" customHeight="1" x14ac:dyDescent="0.2">
      <c r="B498" s="2"/>
    </row>
    <row r="499" spans="2:2" ht="12.75" customHeight="1" x14ac:dyDescent="0.2">
      <c r="B499" s="2"/>
    </row>
    <row r="500" spans="2:2" ht="12.75" customHeight="1" x14ac:dyDescent="0.2">
      <c r="B500" s="2"/>
    </row>
    <row r="501" spans="2:2" ht="12.75" customHeight="1" x14ac:dyDescent="0.2">
      <c r="B501" s="2"/>
    </row>
    <row r="502" spans="2:2" ht="12.75" customHeight="1" x14ac:dyDescent="0.2">
      <c r="B502" s="2"/>
    </row>
    <row r="503" spans="2:2" ht="12.75" customHeight="1" x14ac:dyDescent="0.2">
      <c r="B503" s="2"/>
    </row>
    <row r="504" spans="2:2" ht="12.75" customHeight="1" x14ac:dyDescent="0.2">
      <c r="B504" s="2"/>
    </row>
    <row r="505" spans="2:2" ht="12.75" customHeight="1" x14ac:dyDescent="0.2">
      <c r="B505" s="2"/>
    </row>
    <row r="506" spans="2:2" ht="12.75" customHeight="1" x14ac:dyDescent="0.2">
      <c r="B506" s="2"/>
    </row>
    <row r="507" spans="2:2" ht="12.75" customHeight="1" x14ac:dyDescent="0.2">
      <c r="B507" s="2"/>
    </row>
    <row r="508" spans="2:2" ht="12.75" customHeight="1" x14ac:dyDescent="0.2">
      <c r="B508" s="2"/>
    </row>
    <row r="509" spans="2:2" ht="12.75" customHeight="1" x14ac:dyDescent="0.2">
      <c r="B509" s="2"/>
    </row>
    <row r="510" spans="2:2" ht="12.75" customHeight="1" x14ac:dyDescent="0.2">
      <c r="B510" s="2"/>
    </row>
    <row r="511" spans="2:2" ht="12.75" customHeight="1" x14ac:dyDescent="0.2">
      <c r="B511" s="2"/>
    </row>
    <row r="512" spans="2:2" ht="12.75" customHeight="1" x14ac:dyDescent="0.2">
      <c r="B512" s="2"/>
    </row>
    <row r="513" spans="2:2" ht="12.75" customHeight="1" x14ac:dyDescent="0.2">
      <c r="B513" s="2"/>
    </row>
    <row r="514" spans="2:2" ht="12.75" customHeight="1" x14ac:dyDescent="0.2">
      <c r="B514" s="2"/>
    </row>
    <row r="515" spans="2:2" ht="12.75" customHeight="1" x14ac:dyDescent="0.2">
      <c r="B515" s="2"/>
    </row>
    <row r="516" spans="2:2" ht="12.75" customHeight="1" x14ac:dyDescent="0.2">
      <c r="B516" s="2"/>
    </row>
    <row r="517" spans="2:2" ht="12.75" customHeight="1" x14ac:dyDescent="0.2">
      <c r="B517" s="2"/>
    </row>
    <row r="518" spans="2:2" ht="12.75" customHeight="1" x14ac:dyDescent="0.2">
      <c r="B518" s="2"/>
    </row>
    <row r="519" spans="2:2" ht="12.75" customHeight="1" x14ac:dyDescent="0.2">
      <c r="B519" s="2"/>
    </row>
    <row r="520" spans="2:2" ht="12.75" customHeight="1" x14ac:dyDescent="0.2">
      <c r="B520" s="2"/>
    </row>
    <row r="521" spans="2:2" ht="12.75" customHeight="1" x14ac:dyDescent="0.2">
      <c r="B521" s="2"/>
    </row>
    <row r="522" spans="2:2" ht="12.75" customHeight="1" x14ac:dyDescent="0.2">
      <c r="B522" s="2"/>
    </row>
    <row r="523" spans="2:2" ht="12.75" customHeight="1" x14ac:dyDescent="0.2">
      <c r="B523" s="2"/>
    </row>
    <row r="524" spans="2:2" ht="12.75" customHeight="1" x14ac:dyDescent="0.2">
      <c r="B524" s="2"/>
    </row>
    <row r="525" spans="2:2" ht="12.75" customHeight="1" x14ac:dyDescent="0.2">
      <c r="B525" s="2"/>
    </row>
    <row r="526" spans="2:2" ht="12.75" customHeight="1" x14ac:dyDescent="0.2">
      <c r="B526" s="2"/>
    </row>
    <row r="527" spans="2:2" ht="12.75" customHeight="1" x14ac:dyDescent="0.2">
      <c r="B527" s="2"/>
    </row>
    <row r="528" spans="2:2" ht="12.75" customHeight="1" x14ac:dyDescent="0.2">
      <c r="B528" s="2"/>
    </row>
    <row r="529" spans="2:2" ht="12.75" customHeight="1" x14ac:dyDescent="0.2">
      <c r="B529" s="2"/>
    </row>
    <row r="530" spans="2:2" ht="12.75" customHeight="1" x14ac:dyDescent="0.2">
      <c r="B530" s="2"/>
    </row>
    <row r="531" spans="2:2" ht="12.75" customHeight="1" x14ac:dyDescent="0.2">
      <c r="B531" s="2"/>
    </row>
    <row r="532" spans="2:2" ht="12.75" customHeight="1" x14ac:dyDescent="0.2">
      <c r="B532" s="2"/>
    </row>
    <row r="533" spans="2:2" ht="12.75" customHeight="1" x14ac:dyDescent="0.2">
      <c r="B533" s="2"/>
    </row>
    <row r="534" spans="2:2" ht="12.75" customHeight="1" x14ac:dyDescent="0.2">
      <c r="B534" s="2"/>
    </row>
    <row r="535" spans="2:2" ht="12.75" customHeight="1" x14ac:dyDescent="0.2">
      <c r="B535" s="2"/>
    </row>
    <row r="536" spans="2:2" ht="12.75" customHeight="1" x14ac:dyDescent="0.2">
      <c r="B536" s="2"/>
    </row>
    <row r="537" spans="2:2" ht="12.75" customHeight="1" x14ac:dyDescent="0.2">
      <c r="B537" s="2"/>
    </row>
    <row r="538" spans="2:2" ht="12.75" customHeight="1" x14ac:dyDescent="0.2">
      <c r="B538" s="2"/>
    </row>
    <row r="539" spans="2:2" ht="12.75" customHeight="1" x14ac:dyDescent="0.2">
      <c r="B539" s="2"/>
    </row>
    <row r="540" spans="2:2" ht="12.75" customHeight="1" x14ac:dyDescent="0.2">
      <c r="B540" s="2"/>
    </row>
    <row r="541" spans="2:2" ht="12.75" customHeight="1" x14ac:dyDescent="0.2">
      <c r="B541" s="2"/>
    </row>
    <row r="542" spans="2:2" ht="12.75" customHeight="1" x14ac:dyDescent="0.2">
      <c r="B542" s="2"/>
    </row>
    <row r="543" spans="2:2" ht="12.75" customHeight="1" x14ac:dyDescent="0.2">
      <c r="B543" s="2"/>
    </row>
    <row r="544" spans="2:2" ht="12.75" customHeight="1" x14ac:dyDescent="0.2">
      <c r="B544" s="2"/>
    </row>
    <row r="545" spans="2:2" ht="12.75" customHeight="1" x14ac:dyDescent="0.2">
      <c r="B545" s="2"/>
    </row>
    <row r="546" spans="2:2" ht="12.75" customHeight="1" x14ac:dyDescent="0.2">
      <c r="B546" s="2"/>
    </row>
    <row r="547" spans="2:2" ht="12.75" customHeight="1" x14ac:dyDescent="0.2">
      <c r="B547" s="2"/>
    </row>
    <row r="548" spans="2:2" ht="12.75" customHeight="1" x14ac:dyDescent="0.2">
      <c r="B548" s="2"/>
    </row>
    <row r="549" spans="2:2" ht="12.75" customHeight="1" x14ac:dyDescent="0.2">
      <c r="B549" s="2"/>
    </row>
    <row r="550" spans="2:2" ht="12.75" customHeight="1" x14ac:dyDescent="0.2">
      <c r="B550" s="2"/>
    </row>
    <row r="551" spans="2:2" ht="12.75" customHeight="1" x14ac:dyDescent="0.2">
      <c r="B551" s="2"/>
    </row>
    <row r="552" spans="2:2" ht="12.75" customHeight="1" x14ac:dyDescent="0.2">
      <c r="B552" s="2"/>
    </row>
    <row r="553" spans="2:2" ht="12.75" customHeight="1" x14ac:dyDescent="0.2">
      <c r="B553" s="2"/>
    </row>
    <row r="554" spans="2:2" ht="12.75" customHeight="1" x14ac:dyDescent="0.2">
      <c r="B554" s="2"/>
    </row>
    <row r="555" spans="2:2" ht="12.75" customHeight="1" x14ac:dyDescent="0.2">
      <c r="B555" s="2"/>
    </row>
    <row r="556" spans="2:2" ht="12.75" customHeight="1" x14ac:dyDescent="0.2">
      <c r="B556" s="2"/>
    </row>
    <row r="557" spans="2:2" ht="12.75" customHeight="1" x14ac:dyDescent="0.2">
      <c r="B557" s="2"/>
    </row>
    <row r="558" spans="2:2" ht="12.75" customHeight="1" x14ac:dyDescent="0.2">
      <c r="B558" s="2"/>
    </row>
    <row r="559" spans="2:2" ht="12.75" customHeight="1" x14ac:dyDescent="0.2">
      <c r="B559" s="2"/>
    </row>
    <row r="560" spans="2:2" ht="12.75" customHeight="1" x14ac:dyDescent="0.2">
      <c r="B560" s="2"/>
    </row>
    <row r="561" spans="2:2" ht="12.75" customHeight="1" x14ac:dyDescent="0.2">
      <c r="B561" s="2"/>
    </row>
    <row r="562" spans="2:2" ht="12.75" customHeight="1" x14ac:dyDescent="0.2">
      <c r="B562" s="2"/>
    </row>
    <row r="563" spans="2:2" ht="12.75" customHeight="1" x14ac:dyDescent="0.2">
      <c r="B563" s="2"/>
    </row>
    <row r="564" spans="2:2" ht="12.75" customHeight="1" x14ac:dyDescent="0.2">
      <c r="B564" s="2"/>
    </row>
    <row r="565" spans="2:2" ht="12.75" customHeight="1" x14ac:dyDescent="0.2">
      <c r="B565" s="2"/>
    </row>
    <row r="566" spans="2:2" ht="12.75" customHeight="1" x14ac:dyDescent="0.2">
      <c r="B566" s="2"/>
    </row>
    <row r="567" spans="2:2" ht="12.75" customHeight="1" x14ac:dyDescent="0.2">
      <c r="B567" s="2"/>
    </row>
    <row r="568" spans="2:2" ht="12.75" customHeight="1" x14ac:dyDescent="0.2">
      <c r="B568" s="2"/>
    </row>
    <row r="569" spans="2:2" ht="12.75" customHeight="1" x14ac:dyDescent="0.2">
      <c r="B569" s="2"/>
    </row>
    <row r="570" spans="2:2" ht="12.75" customHeight="1" x14ac:dyDescent="0.2">
      <c r="B570" s="2"/>
    </row>
    <row r="571" spans="2:2" ht="12.75" customHeight="1" x14ac:dyDescent="0.2">
      <c r="B571" s="2"/>
    </row>
    <row r="572" spans="2:2" ht="12.75" customHeight="1" x14ac:dyDescent="0.2">
      <c r="B572" s="2"/>
    </row>
    <row r="573" spans="2:2" ht="12.75" customHeight="1" x14ac:dyDescent="0.2">
      <c r="B573" s="2"/>
    </row>
    <row r="574" spans="2:2" ht="12.75" customHeight="1" x14ac:dyDescent="0.2">
      <c r="B574" s="2"/>
    </row>
    <row r="575" spans="2:2" ht="12.75" customHeight="1" x14ac:dyDescent="0.2">
      <c r="B575" s="2"/>
    </row>
    <row r="576" spans="2:2" ht="12.75" customHeight="1" x14ac:dyDescent="0.2">
      <c r="B576" s="2"/>
    </row>
    <row r="577" spans="2:2" ht="12.75" customHeight="1" x14ac:dyDescent="0.2">
      <c r="B577" s="2"/>
    </row>
    <row r="578" spans="2:2" ht="12.75" customHeight="1" x14ac:dyDescent="0.2">
      <c r="B578" s="2"/>
    </row>
    <row r="579" spans="2:2" ht="12.75" customHeight="1" x14ac:dyDescent="0.2">
      <c r="B579" s="2"/>
    </row>
    <row r="580" spans="2:2" ht="12.75" customHeight="1" x14ac:dyDescent="0.2">
      <c r="B580" s="2"/>
    </row>
    <row r="581" spans="2:2" ht="12.75" customHeight="1" x14ac:dyDescent="0.2">
      <c r="B581" s="2"/>
    </row>
    <row r="582" spans="2:2" ht="12.75" customHeight="1" x14ac:dyDescent="0.2">
      <c r="B582" s="2"/>
    </row>
    <row r="583" spans="2:2" ht="12.75" customHeight="1" x14ac:dyDescent="0.2">
      <c r="B583" s="2"/>
    </row>
    <row r="584" spans="2:2" ht="12.75" customHeight="1" x14ac:dyDescent="0.2">
      <c r="B584" s="2"/>
    </row>
    <row r="585" spans="2:2" ht="12.75" customHeight="1" x14ac:dyDescent="0.2">
      <c r="B585" s="2"/>
    </row>
    <row r="586" spans="2:2" ht="12.75" customHeight="1" x14ac:dyDescent="0.2">
      <c r="B586" s="2"/>
    </row>
    <row r="587" spans="2:2" ht="12.75" customHeight="1" x14ac:dyDescent="0.2">
      <c r="B587" s="2"/>
    </row>
    <row r="588" spans="2:2" ht="12.75" customHeight="1" x14ac:dyDescent="0.2">
      <c r="B588" s="2"/>
    </row>
    <row r="589" spans="2:2" ht="12.75" customHeight="1" x14ac:dyDescent="0.2">
      <c r="B589" s="2"/>
    </row>
    <row r="590" spans="2:2" ht="12.75" customHeight="1" x14ac:dyDescent="0.2">
      <c r="B590" s="2"/>
    </row>
    <row r="591" spans="2:2" ht="12.75" customHeight="1" x14ac:dyDescent="0.2">
      <c r="B591" s="2"/>
    </row>
    <row r="592" spans="2:2" ht="12.75" customHeight="1" x14ac:dyDescent="0.2">
      <c r="B592" s="2"/>
    </row>
    <row r="593" spans="2:2" ht="12.75" customHeight="1" x14ac:dyDescent="0.2">
      <c r="B593" s="2"/>
    </row>
    <row r="594" spans="2:2" ht="12.75" customHeight="1" x14ac:dyDescent="0.2">
      <c r="B594" s="2"/>
    </row>
    <row r="595" spans="2:2" ht="12.75" customHeight="1" x14ac:dyDescent="0.2">
      <c r="B595" s="2"/>
    </row>
    <row r="596" spans="2:2" ht="12.75" customHeight="1" x14ac:dyDescent="0.2">
      <c r="B596" s="2"/>
    </row>
    <row r="597" spans="2:2" ht="12.75" customHeight="1" x14ac:dyDescent="0.2">
      <c r="B597" s="2"/>
    </row>
    <row r="598" spans="2:2" ht="12.75" customHeight="1" x14ac:dyDescent="0.2">
      <c r="B598" s="2"/>
    </row>
    <row r="599" spans="2:2" ht="12.75" customHeight="1" x14ac:dyDescent="0.2">
      <c r="B599" s="2"/>
    </row>
    <row r="600" spans="2:2" ht="12.75" customHeight="1" x14ac:dyDescent="0.2">
      <c r="B600" s="2"/>
    </row>
    <row r="601" spans="2:2" ht="12.75" customHeight="1" x14ac:dyDescent="0.2">
      <c r="B601" s="2"/>
    </row>
    <row r="602" spans="2:2" ht="12.75" customHeight="1" x14ac:dyDescent="0.2">
      <c r="B602" s="2"/>
    </row>
    <row r="603" spans="2:2" ht="12.75" customHeight="1" x14ac:dyDescent="0.2">
      <c r="B603" s="2"/>
    </row>
    <row r="604" spans="2:2" ht="12.75" customHeight="1" x14ac:dyDescent="0.2">
      <c r="B604" s="2"/>
    </row>
    <row r="605" spans="2:2" ht="12.75" customHeight="1" x14ac:dyDescent="0.2">
      <c r="B605" s="2"/>
    </row>
    <row r="606" spans="2:2" ht="12.75" customHeight="1" x14ac:dyDescent="0.2">
      <c r="B606" s="2"/>
    </row>
    <row r="607" spans="2:2" ht="12.75" customHeight="1" x14ac:dyDescent="0.2">
      <c r="B607" s="2"/>
    </row>
    <row r="608" spans="2:2" ht="12.75" customHeight="1" x14ac:dyDescent="0.2">
      <c r="B608" s="2"/>
    </row>
    <row r="609" spans="2:2" ht="12.75" customHeight="1" x14ac:dyDescent="0.2">
      <c r="B609" s="2"/>
    </row>
    <row r="610" spans="2:2" ht="12.75" customHeight="1" x14ac:dyDescent="0.2">
      <c r="B610" s="2"/>
    </row>
    <row r="611" spans="2:2" ht="12.75" customHeight="1" x14ac:dyDescent="0.2">
      <c r="B611" s="2"/>
    </row>
    <row r="612" spans="2:2" ht="12.75" customHeight="1" x14ac:dyDescent="0.2">
      <c r="B612" s="2"/>
    </row>
    <row r="613" spans="2:2" ht="12.75" customHeight="1" x14ac:dyDescent="0.2">
      <c r="B613" s="2"/>
    </row>
    <row r="614" spans="2:2" ht="12.75" customHeight="1" x14ac:dyDescent="0.2">
      <c r="B614" s="2"/>
    </row>
    <row r="615" spans="2:2" ht="12.75" customHeight="1" x14ac:dyDescent="0.2">
      <c r="B615" s="2"/>
    </row>
    <row r="616" spans="2:2" ht="12.75" customHeight="1" x14ac:dyDescent="0.2">
      <c r="B616" s="2"/>
    </row>
    <row r="617" spans="2:2" ht="12.75" customHeight="1" x14ac:dyDescent="0.2">
      <c r="B617" s="2"/>
    </row>
    <row r="618" spans="2:2" ht="12.75" customHeight="1" x14ac:dyDescent="0.2">
      <c r="B618" s="2"/>
    </row>
    <row r="619" spans="2:2" ht="12.75" customHeight="1" x14ac:dyDescent="0.2">
      <c r="B619" s="2"/>
    </row>
    <row r="620" spans="2:2" ht="12.75" customHeight="1" x14ac:dyDescent="0.2">
      <c r="B620" s="2"/>
    </row>
    <row r="621" spans="2:2" ht="12.75" customHeight="1" x14ac:dyDescent="0.2">
      <c r="B621" s="2"/>
    </row>
    <row r="622" spans="2:2" ht="12.75" customHeight="1" x14ac:dyDescent="0.2">
      <c r="B622" s="2"/>
    </row>
    <row r="623" spans="2:2" ht="12.75" customHeight="1" x14ac:dyDescent="0.2">
      <c r="B623" s="2"/>
    </row>
    <row r="624" spans="2:2" ht="12.75" customHeight="1" x14ac:dyDescent="0.2">
      <c r="B624" s="2"/>
    </row>
    <row r="625" spans="2:2" ht="12.75" customHeight="1" x14ac:dyDescent="0.2">
      <c r="B625" s="2"/>
    </row>
    <row r="626" spans="2:2" ht="12.75" customHeight="1" x14ac:dyDescent="0.2">
      <c r="B626" s="2"/>
    </row>
    <row r="627" spans="2:2" ht="12.75" customHeight="1" x14ac:dyDescent="0.2">
      <c r="B627" s="2"/>
    </row>
    <row r="628" spans="2:2" ht="12.75" customHeight="1" x14ac:dyDescent="0.2">
      <c r="B628" s="2"/>
    </row>
    <row r="629" spans="2:2" ht="12.75" customHeight="1" x14ac:dyDescent="0.2">
      <c r="B629" s="2"/>
    </row>
    <row r="630" spans="2:2" ht="12.75" customHeight="1" x14ac:dyDescent="0.2">
      <c r="B630" s="2"/>
    </row>
    <row r="631" spans="2:2" ht="12.75" customHeight="1" x14ac:dyDescent="0.2">
      <c r="B631" s="2"/>
    </row>
    <row r="632" spans="2:2" ht="12.75" customHeight="1" x14ac:dyDescent="0.2">
      <c r="B632" s="2"/>
    </row>
    <row r="633" spans="2:2" ht="12.75" customHeight="1" x14ac:dyDescent="0.2">
      <c r="B633" s="2"/>
    </row>
    <row r="634" spans="2:2" ht="12.75" customHeight="1" x14ac:dyDescent="0.2">
      <c r="B634" s="2"/>
    </row>
    <row r="635" spans="2:2" ht="12.75" customHeight="1" x14ac:dyDescent="0.2">
      <c r="B635" s="2"/>
    </row>
    <row r="636" spans="2:2" ht="12.75" customHeight="1" x14ac:dyDescent="0.2">
      <c r="B636" s="2"/>
    </row>
    <row r="637" spans="2:2" ht="12.75" customHeight="1" x14ac:dyDescent="0.2">
      <c r="B637" s="2"/>
    </row>
    <row r="638" spans="2:2" ht="12.75" customHeight="1" x14ac:dyDescent="0.2">
      <c r="B638" s="2"/>
    </row>
    <row r="639" spans="2:2" ht="12.75" customHeight="1" x14ac:dyDescent="0.2">
      <c r="B639" s="2"/>
    </row>
    <row r="640" spans="2:2" ht="12.75" customHeight="1" x14ac:dyDescent="0.2">
      <c r="B640" s="2"/>
    </row>
    <row r="641" spans="2:2" ht="12.75" customHeight="1" x14ac:dyDescent="0.2">
      <c r="B641" s="2"/>
    </row>
    <row r="642" spans="2:2" ht="12.75" customHeight="1" x14ac:dyDescent="0.2">
      <c r="B642" s="2"/>
    </row>
    <row r="643" spans="2:2" ht="12.75" customHeight="1" x14ac:dyDescent="0.2">
      <c r="B643" s="2"/>
    </row>
    <row r="644" spans="2:2" ht="12.75" customHeight="1" x14ac:dyDescent="0.2">
      <c r="B644" s="2"/>
    </row>
    <row r="645" spans="2:2" ht="12.75" customHeight="1" x14ac:dyDescent="0.2">
      <c r="B645" s="2"/>
    </row>
    <row r="646" spans="2:2" ht="12.75" customHeight="1" x14ac:dyDescent="0.2">
      <c r="B646" s="2"/>
    </row>
    <row r="647" spans="2:2" ht="12.75" customHeight="1" x14ac:dyDescent="0.2">
      <c r="B647" s="2"/>
    </row>
    <row r="648" spans="2:2" ht="12.75" customHeight="1" x14ac:dyDescent="0.2">
      <c r="B648" s="2"/>
    </row>
    <row r="649" spans="2:2" ht="12.75" customHeight="1" x14ac:dyDescent="0.2">
      <c r="B649" s="2"/>
    </row>
    <row r="650" spans="2:2" ht="12.75" customHeight="1" x14ac:dyDescent="0.2">
      <c r="B650" s="2"/>
    </row>
    <row r="651" spans="2:2" ht="12.75" customHeight="1" x14ac:dyDescent="0.2">
      <c r="B651" s="2"/>
    </row>
    <row r="652" spans="2:2" ht="12.75" customHeight="1" x14ac:dyDescent="0.2">
      <c r="B652" s="2"/>
    </row>
    <row r="653" spans="2:2" ht="12.75" customHeight="1" x14ac:dyDescent="0.2">
      <c r="B653" s="2"/>
    </row>
    <row r="654" spans="2:2" ht="12.75" customHeight="1" x14ac:dyDescent="0.2">
      <c r="B654" s="2"/>
    </row>
    <row r="655" spans="2:2" ht="12.75" customHeight="1" x14ac:dyDescent="0.2">
      <c r="B655" s="2"/>
    </row>
    <row r="656" spans="2:2" ht="12.75" customHeight="1" x14ac:dyDescent="0.2">
      <c r="B656" s="2"/>
    </row>
    <row r="657" spans="2:2" ht="12.75" customHeight="1" x14ac:dyDescent="0.2">
      <c r="B657" s="2"/>
    </row>
    <row r="658" spans="2:2" ht="12.75" customHeight="1" x14ac:dyDescent="0.2">
      <c r="B658" s="2"/>
    </row>
    <row r="659" spans="2:2" ht="12.75" customHeight="1" x14ac:dyDescent="0.2">
      <c r="B659" s="2"/>
    </row>
    <row r="660" spans="2:2" ht="12.75" customHeight="1" x14ac:dyDescent="0.2">
      <c r="B660" s="2"/>
    </row>
    <row r="661" spans="2:2" ht="12.75" customHeight="1" x14ac:dyDescent="0.2">
      <c r="B661" s="2"/>
    </row>
    <row r="662" spans="2:2" ht="12.75" customHeight="1" x14ac:dyDescent="0.2">
      <c r="B662" s="2"/>
    </row>
    <row r="663" spans="2:2" ht="12.75" customHeight="1" x14ac:dyDescent="0.2">
      <c r="B663" s="2"/>
    </row>
    <row r="664" spans="2:2" ht="12.75" customHeight="1" x14ac:dyDescent="0.2">
      <c r="B664" s="2"/>
    </row>
    <row r="665" spans="2:2" ht="12.75" customHeight="1" x14ac:dyDescent="0.2">
      <c r="B665" s="2"/>
    </row>
    <row r="666" spans="2:2" ht="12.75" customHeight="1" x14ac:dyDescent="0.2">
      <c r="B666" s="2"/>
    </row>
    <row r="667" spans="2:2" ht="12.75" customHeight="1" x14ac:dyDescent="0.2">
      <c r="B667" s="2"/>
    </row>
    <row r="668" spans="2:2" ht="12.75" customHeight="1" x14ac:dyDescent="0.2">
      <c r="B668" s="2"/>
    </row>
    <row r="669" spans="2:2" ht="12.75" customHeight="1" x14ac:dyDescent="0.2">
      <c r="B669" s="2"/>
    </row>
    <row r="670" spans="2:2" ht="12.75" customHeight="1" x14ac:dyDescent="0.2">
      <c r="B670" s="2"/>
    </row>
    <row r="671" spans="2:2" ht="12.75" customHeight="1" x14ac:dyDescent="0.2">
      <c r="B671" s="2"/>
    </row>
    <row r="672" spans="2:2" ht="12.75" customHeight="1" x14ac:dyDescent="0.2">
      <c r="B672" s="2"/>
    </row>
    <row r="673" spans="2:2" ht="12.75" customHeight="1" x14ac:dyDescent="0.2">
      <c r="B673" s="2"/>
    </row>
    <row r="674" spans="2:2" ht="12.75" customHeight="1" x14ac:dyDescent="0.2">
      <c r="B674" s="2"/>
    </row>
    <row r="675" spans="2:2" ht="12.75" customHeight="1" x14ac:dyDescent="0.2">
      <c r="B675" s="2"/>
    </row>
    <row r="676" spans="2:2" ht="12.75" customHeight="1" x14ac:dyDescent="0.2">
      <c r="B676" s="2"/>
    </row>
    <row r="677" spans="2:2" ht="12.75" customHeight="1" x14ac:dyDescent="0.2">
      <c r="B677" s="2"/>
    </row>
    <row r="678" spans="2:2" ht="12.75" customHeight="1" x14ac:dyDescent="0.2">
      <c r="B678" s="2"/>
    </row>
    <row r="679" spans="2:2" ht="12.75" customHeight="1" x14ac:dyDescent="0.2">
      <c r="B679" s="2"/>
    </row>
    <row r="680" spans="2:2" ht="12.75" customHeight="1" x14ac:dyDescent="0.2">
      <c r="B680" s="2"/>
    </row>
    <row r="681" spans="2:2" ht="12.75" customHeight="1" x14ac:dyDescent="0.2">
      <c r="B681" s="2"/>
    </row>
    <row r="682" spans="2:2" ht="12.75" customHeight="1" x14ac:dyDescent="0.2">
      <c r="B682" s="2"/>
    </row>
    <row r="683" spans="2:2" ht="12.75" customHeight="1" x14ac:dyDescent="0.2">
      <c r="B683" s="2"/>
    </row>
    <row r="684" spans="2:2" ht="12.75" customHeight="1" x14ac:dyDescent="0.2">
      <c r="B684" s="2"/>
    </row>
    <row r="685" spans="2:2" ht="12.75" customHeight="1" x14ac:dyDescent="0.2">
      <c r="B685" s="2"/>
    </row>
    <row r="686" spans="2:2" ht="12.75" customHeight="1" x14ac:dyDescent="0.2">
      <c r="B686" s="2"/>
    </row>
    <row r="687" spans="2:2" ht="12.75" customHeight="1" x14ac:dyDescent="0.2">
      <c r="B687" s="2"/>
    </row>
    <row r="688" spans="2:2" ht="12.75" customHeight="1" x14ac:dyDescent="0.2">
      <c r="B688" s="2"/>
    </row>
    <row r="689" spans="2:2" ht="12.75" customHeight="1" x14ac:dyDescent="0.2">
      <c r="B689" s="2"/>
    </row>
    <row r="690" spans="2:2" ht="12.75" customHeight="1" x14ac:dyDescent="0.2">
      <c r="B690" s="2"/>
    </row>
    <row r="691" spans="2:2" ht="12.75" customHeight="1" x14ac:dyDescent="0.2">
      <c r="B691" s="2"/>
    </row>
    <row r="692" spans="2:2" ht="12.75" customHeight="1" x14ac:dyDescent="0.2">
      <c r="B692" s="2"/>
    </row>
    <row r="693" spans="2:2" ht="12.75" customHeight="1" x14ac:dyDescent="0.2">
      <c r="B693" s="2"/>
    </row>
    <row r="694" spans="2:2" ht="12.75" customHeight="1" x14ac:dyDescent="0.2">
      <c r="B694" s="2"/>
    </row>
    <row r="695" spans="2:2" ht="12.75" customHeight="1" x14ac:dyDescent="0.2">
      <c r="B695" s="2"/>
    </row>
    <row r="696" spans="2:2" ht="12.75" customHeight="1" x14ac:dyDescent="0.2">
      <c r="B696" s="2"/>
    </row>
    <row r="697" spans="2:2" ht="12.75" customHeight="1" x14ac:dyDescent="0.2">
      <c r="B697" s="2"/>
    </row>
    <row r="698" spans="2:2" ht="12.75" customHeight="1" x14ac:dyDescent="0.2">
      <c r="B698" s="2"/>
    </row>
    <row r="699" spans="2:2" ht="12.75" customHeight="1" x14ac:dyDescent="0.2">
      <c r="B699" s="2"/>
    </row>
    <row r="700" spans="2:2" ht="12.75" customHeight="1" x14ac:dyDescent="0.2">
      <c r="B700" s="2"/>
    </row>
    <row r="701" spans="2:2" ht="12.75" customHeight="1" x14ac:dyDescent="0.2">
      <c r="B701" s="2"/>
    </row>
    <row r="702" spans="2:2" ht="12.75" customHeight="1" x14ac:dyDescent="0.2">
      <c r="B702" s="2"/>
    </row>
    <row r="703" spans="2:2" ht="12.75" customHeight="1" x14ac:dyDescent="0.2">
      <c r="B703" s="2"/>
    </row>
    <row r="704" spans="2:2" ht="12.75" customHeight="1" x14ac:dyDescent="0.2">
      <c r="B704" s="2"/>
    </row>
    <row r="705" spans="2:2" ht="12.75" customHeight="1" x14ac:dyDescent="0.2">
      <c r="B705" s="2"/>
    </row>
    <row r="706" spans="2:2" ht="12.75" customHeight="1" x14ac:dyDescent="0.2">
      <c r="B706" s="2"/>
    </row>
    <row r="707" spans="2:2" ht="12.75" customHeight="1" x14ac:dyDescent="0.2">
      <c r="B707" s="2"/>
    </row>
    <row r="708" spans="2:2" ht="12.75" customHeight="1" x14ac:dyDescent="0.2">
      <c r="B708" s="2"/>
    </row>
    <row r="709" spans="2:2" ht="12.75" customHeight="1" x14ac:dyDescent="0.2">
      <c r="B709" s="2"/>
    </row>
    <row r="710" spans="2:2" ht="12.75" customHeight="1" x14ac:dyDescent="0.2">
      <c r="B710" s="2"/>
    </row>
    <row r="711" spans="2:2" ht="12.75" customHeight="1" x14ac:dyDescent="0.2">
      <c r="B711" s="2"/>
    </row>
    <row r="712" spans="2:2" ht="12.75" customHeight="1" x14ac:dyDescent="0.2">
      <c r="B712" s="2"/>
    </row>
    <row r="713" spans="2:2" ht="12.75" customHeight="1" x14ac:dyDescent="0.2">
      <c r="B713" s="2"/>
    </row>
    <row r="714" spans="2:2" ht="12.75" customHeight="1" x14ac:dyDescent="0.2">
      <c r="B714" s="2"/>
    </row>
    <row r="715" spans="2:2" ht="12.75" customHeight="1" x14ac:dyDescent="0.2">
      <c r="B715" s="2"/>
    </row>
    <row r="716" spans="2:2" ht="12.75" customHeight="1" x14ac:dyDescent="0.2">
      <c r="B716" s="2"/>
    </row>
    <row r="717" spans="2:2" ht="12.75" customHeight="1" x14ac:dyDescent="0.2">
      <c r="B717" s="2"/>
    </row>
    <row r="718" spans="2:2" ht="12.75" customHeight="1" x14ac:dyDescent="0.2">
      <c r="B718" s="2"/>
    </row>
    <row r="719" spans="2:2" ht="12.75" customHeight="1" x14ac:dyDescent="0.2">
      <c r="B719" s="2"/>
    </row>
    <row r="720" spans="2:2" ht="12.75" customHeight="1" x14ac:dyDescent="0.2">
      <c r="B720" s="2"/>
    </row>
    <row r="721" spans="2:2" ht="12.75" customHeight="1" x14ac:dyDescent="0.2">
      <c r="B721" s="2"/>
    </row>
    <row r="722" spans="2:2" ht="12.75" customHeight="1" x14ac:dyDescent="0.2">
      <c r="B722" s="2"/>
    </row>
    <row r="723" spans="2:2" ht="12.75" customHeight="1" x14ac:dyDescent="0.2">
      <c r="B723" s="2"/>
    </row>
    <row r="724" spans="2:2" ht="12.75" customHeight="1" x14ac:dyDescent="0.2">
      <c r="B724" s="2"/>
    </row>
    <row r="725" spans="2:2" ht="12.75" customHeight="1" x14ac:dyDescent="0.2">
      <c r="B725" s="2"/>
    </row>
    <row r="726" spans="2:2" ht="12.75" customHeight="1" x14ac:dyDescent="0.2">
      <c r="B726" s="2"/>
    </row>
    <row r="727" spans="2:2" ht="12.75" customHeight="1" x14ac:dyDescent="0.2">
      <c r="B727" s="2"/>
    </row>
    <row r="728" spans="2:2" ht="12.75" customHeight="1" x14ac:dyDescent="0.2">
      <c r="B728" s="2"/>
    </row>
    <row r="729" spans="2:2" ht="12.75" customHeight="1" x14ac:dyDescent="0.2">
      <c r="B729" s="2"/>
    </row>
    <row r="730" spans="2:2" ht="12.75" customHeight="1" x14ac:dyDescent="0.2">
      <c r="B730" s="2"/>
    </row>
    <row r="731" spans="2:2" ht="12.75" customHeight="1" x14ac:dyDescent="0.2">
      <c r="B731" s="2"/>
    </row>
    <row r="732" spans="2:2" ht="12.75" customHeight="1" x14ac:dyDescent="0.2">
      <c r="B732" s="2"/>
    </row>
    <row r="733" spans="2:2" ht="12.75" customHeight="1" x14ac:dyDescent="0.2">
      <c r="B733" s="2"/>
    </row>
    <row r="734" spans="2:2" ht="12.75" customHeight="1" x14ac:dyDescent="0.2">
      <c r="B734" s="2"/>
    </row>
    <row r="735" spans="2:2" ht="12.75" customHeight="1" x14ac:dyDescent="0.2">
      <c r="B735" s="2"/>
    </row>
    <row r="736" spans="2:2" ht="12.75" customHeight="1" x14ac:dyDescent="0.2">
      <c r="B736" s="2"/>
    </row>
    <row r="737" spans="2:2" ht="12.75" customHeight="1" x14ac:dyDescent="0.2">
      <c r="B737" s="2"/>
    </row>
    <row r="738" spans="2:2" ht="12.75" customHeight="1" x14ac:dyDescent="0.2">
      <c r="B738" s="2"/>
    </row>
    <row r="739" spans="2:2" ht="12.75" customHeight="1" x14ac:dyDescent="0.2">
      <c r="B739" s="2"/>
    </row>
    <row r="740" spans="2:2" ht="12.75" customHeight="1" x14ac:dyDescent="0.2">
      <c r="B740" s="2"/>
    </row>
    <row r="741" spans="2:2" ht="12.75" customHeight="1" x14ac:dyDescent="0.2">
      <c r="B741" s="2"/>
    </row>
    <row r="742" spans="2:2" ht="12.75" customHeight="1" x14ac:dyDescent="0.2">
      <c r="B742" s="2"/>
    </row>
    <row r="743" spans="2:2" ht="12.75" customHeight="1" x14ac:dyDescent="0.2">
      <c r="B743" s="2"/>
    </row>
    <row r="744" spans="2:2" ht="12.75" customHeight="1" x14ac:dyDescent="0.2">
      <c r="B744" s="2"/>
    </row>
    <row r="745" spans="2:2" ht="12.75" customHeight="1" x14ac:dyDescent="0.2">
      <c r="B745" s="2"/>
    </row>
    <row r="746" spans="2:2" ht="12.75" customHeight="1" x14ac:dyDescent="0.2">
      <c r="B746" s="2"/>
    </row>
    <row r="747" spans="2:2" ht="12.75" customHeight="1" x14ac:dyDescent="0.2">
      <c r="B747" s="2"/>
    </row>
    <row r="748" spans="2:2" ht="12.75" customHeight="1" x14ac:dyDescent="0.2">
      <c r="B748" s="2"/>
    </row>
    <row r="749" spans="2:2" ht="12.75" customHeight="1" x14ac:dyDescent="0.2">
      <c r="B749" s="2"/>
    </row>
    <row r="750" spans="2:2" ht="12.75" customHeight="1" x14ac:dyDescent="0.2">
      <c r="B750" s="2"/>
    </row>
    <row r="751" spans="2:2" ht="12.75" customHeight="1" x14ac:dyDescent="0.2">
      <c r="B751" s="2"/>
    </row>
    <row r="752" spans="2:2" ht="12.75" customHeight="1" x14ac:dyDescent="0.2">
      <c r="B752" s="2"/>
    </row>
    <row r="753" spans="2:2" ht="12.75" customHeight="1" x14ac:dyDescent="0.2">
      <c r="B753" s="2"/>
    </row>
    <row r="754" spans="2:2" ht="12.75" customHeight="1" x14ac:dyDescent="0.2">
      <c r="B754" s="2"/>
    </row>
    <row r="755" spans="2:2" ht="12.75" customHeight="1" x14ac:dyDescent="0.2">
      <c r="B755" s="2"/>
    </row>
    <row r="756" spans="2:2" ht="12.75" customHeight="1" x14ac:dyDescent="0.2">
      <c r="B756" s="2"/>
    </row>
    <row r="757" spans="2:2" ht="12.75" customHeight="1" x14ac:dyDescent="0.2">
      <c r="B757" s="2"/>
    </row>
    <row r="758" spans="2:2" ht="12.75" customHeight="1" x14ac:dyDescent="0.2">
      <c r="B758" s="2"/>
    </row>
    <row r="759" spans="2:2" ht="12.75" customHeight="1" x14ac:dyDescent="0.2">
      <c r="B759" s="2"/>
    </row>
    <row r="760" spans="2:2" ht="12.75" customHeight="1" x14ac:dyDescent="0.2">
      <c r="B760" s="2"/>
    </row>
    <row r="761" spans="2:2" ht="12.75" customHeight="1" x14ac:dyDescent="0.2">
      <c r="B761" s="2"/>
    </row>
    <row r="762" spans="2:2" ht="12.75" customHeight="1" x14ac:dyDescent="0.2">
      <c r="B762" s="2"/>
    </row>
    <row r="763" spans="2:2" ht="12.75" customHeight="1" x14ac:dyDescent="0.2">
      <c r="B763" s="2"/>
    </row>
    <row r="764" spans="2:2" ht="12.75" customHeight="1" x14ac:dyDescent="0.2">
      <c r="B764" s="2"/>
    </row>
    <row r="765" spans="2:2" ht="12.75" customHeight="1" x14ac:dyDescent="0.2">
      <c r="B765" s="2"/>
    </row>
    <row r="766" spans="2:2" ht="12.75" customHeight="1" x14ac:dyDescent="0.2">
      <c r="B766" s="2"/>
    </row>
    <row r="767" spans="2:2" ht="12.75" customHeight="1" x14ac:dyDescent="0.2">
      <c r="B767" s="2"/>
    </row>
    <row r="768" spans="2:2" ht="12.75" customHeight="1" x14ac:dyDescent="0.2">
      <c r="B768" s="2"/>
    </row>
    <row r="769" spans="2:2" ht="12.75" customHeight="1" x14ac:dyDescent="0.2">
      <c r="B769" s="2"/>
    </row>
    <row r="770" spans="2:2" ht="12.75" customHeight="1" x14ac:dyDescent="0.2">
      <c r="B770" s="2"/>
    </row>
    <row r="771" spans="2:2" ht="12.75" customHeight="1" x14ac:dyDescent="0.2">
      <c r="B771" s="2"/>
    </row>
    <row r="772" spans="2:2" ht="12.75" customHeight="1" x14ac:dyDescent="0.2">
      <c r="B772" s="2"/>
    </row>
    <row r="773" spans="2:2" ht="12.75" customHeight="1" x14ac:dyDescent="0.2">
      <c r="B773" s="2"/>
    </row>
    <row r="774" spans="2:2" ht="12.75" customHeight="1" x14ac:dyDescent="0.2">
      <c r="B774" s="2"/>
    </row>
    <row r="775" spans="2:2" ht="12.75" customHeight="1" x14ac:dyDescent="0.2">
      <c r="B775" s="2"/>
    </row>
    <row r="776" spans="2:2" ht="12.75" customHeight="1" x14ac:dyDescent="0.2">
      <c r="B776" s="2"/>
    </row>
    <row r="777" spans="2:2" ht="12.75" customHeight="1" x14ac:dyDescent="0.2">
      <c r="B777" s="2"/>
    </row>
    <row r="778" spans="2:2" ht="12.75" customHeight="1" x14ac:dyDescent="0.2">
      <c r="B778" s="2"/>
    </row>
    <row r="779" spans="2:2" ht="12.75" customHeight="1" x14ac:dyDescent="0.2">
      <c r="B779" s="2"/>
    </row>
    <row r="780" spans="2:2" ht="12.75" customHeight="1" x14ac:dyDescent="0.2">
      <c r="B780" s="2"/>
    </row>
    <row r="781" spans="2:2" ht="12.75" customHeight="1" x14ac:dyDescent="0.2">
      <c r="B781" s="2"/>
    </row>
    <row r="782" spans="2:2" ht="12.75" customHeight="1" x14ac:dyDescent="0.2">
      <c r="B782" s="2"/>
    </row>
    <row r="783" spans="2:2" ht="12.75" customHeight="1" x14ac:dyDescent="0.2">
      <c r="B783" s="2"/>
    </row>
    <row r="784" spans="2:2" ht="12.75" customHeight="1" x14ac:dyDescent="0.2">
      <c r="B784" s="2"/>
    </row>
    <row r="785" spans="2:2" ht="12.75" customHeight="1" x14ac:dyDescent="0.2">
      <c r="B785" s="2"/>
    </row>
    <row r="786" spans="2:2" ht="12.75" customHeight="1" x14ac:dyDescent="0.2">
      <c r="B786" s="2"/>
    </row>
    <row r="787" spans="2:2" ht="12.75" customHeight="1" x14ac:dyDescent="0.2">
      <c r="B787" s="2"/>
    </row>
    <row r="788" spans="2:2" ht="12.75" customHeight="1" x14ac:dyDescent="0.2">
      <c r="B788" s="2"/>
    </row>
    <row r="789" spans="2:2" ht="12.75" customHeight="1" x14ac:dyDescent="0.2">
      <c r="B789" s="2"/>
    </row>
    <row r="790" spans="2:2" ht="12.75" customHeight="1" x14ac:dyDescent="0.2">
      <c r="B790" s="2"/>
    </row>
    <row r="791" spans="2:2" ht="12.75" customHeight="1" x14ac:dyDescent="0.2">
      <c r="B791" s="2"/>
    </row>
    <row r="792" spans="2:2" ht="12.75" customHeight="1" x14ac:dyDescent="0.2">
      <c r="B792" s="2"/>
    </row>
    <row r="793" spans="2:2" ht="12.75" customHeight="1" x14ac:dyDescent="0.2">
      <c r="B793" s="2"/>
    </row>
    <row r="794" spans="2:2" ht="12.75" customHeight="1" x14ac:dyDescent="0.2">
      <c r="B794" s="2"/>
    </row>
    <row r="795" spans="2:2" ht="12.75" customHeight="1" x14ac:dyDescent="0.2">
      <c r="B795" s="2"/>
    </row>
    <row r="796" spans="2:2" ht="12.75" customHeight="1" x14ac:dyDescent="0.2">
      <c r="B796" s="2"/>
    </row>
    <row r="797" spans="2:2" ht="12.75" customHeight="1" x14ac:dyDescent="0.2">
      <c r="B797" s="2"/>
    </row>
    <row r="798" spans="2:2" ht="12.75" customHeight="1" x14ac:dyDescent="0.2">
      <c r="B798" s="2"/>
    </row>
    <row r="799" spans="2:2" ht="12.75" customHeight="1" x14ac:dyDescent="0.2">
      <c r="B799" s="2"/>
    </row>
    <row r="800" spans="2:2" ht="12.75" customHeight="1" x14ac:dyDescent="0.2">
      <c r="B800" s="2"/>
    </row>
    <row r="801" spans="2:2" ht="12.75" customHeight="1" x14ac:dyDescent="0.2">
      <c r="B801" s="2"/>
    </row>
    <row r="802" spans="2:2" ht="12.75" customHeight="1" x14ac:dyDescent="0.2">
      <c r="B802" s="2"/>
    </row>
    <row r="803" spans="2:2" ht="12.75" customHeight="1" x14ac:dyDescent="0.2">
      <c r="B803" s="2"/>
    </row>
    <row r="804" spans="2:2" ht="12.75" customHeight="1" x14ac:dyDescent="0.2">
      <c r="B804" s="2"/>
    </row>
    <row r="805" spans="2:2" ht="12.75" customHeight="1" x14ac:dyDescent="0.2">
      <c r="B805" s="2"/>
    </row>
    <row r="806" spans="2:2" ht="12.75" customHeight="1" x14ac:dyDescent="0.2">
      <c r="B806" s="2"/>
    </row>
    <row r="807" spans="2:2" ht="12.75" customHeight="1" x14ac:dyDescent="0.2">
      <c r="B807" s="2"/>
    </row>
    <row r="808" spans="2:2" ht="12.75" customHeight="1" x14ac:dyDescent="0.2">
      <c r="B808" s="2"/>
    </row>
    <row r="809" spans="2:2" ht="12.75" customHeight="1" x14ac:dyDescent="0.2">
      <c r="B809" s="2"/>
    </row>
    <row r="810" spans="2:2" ht="12.75" customHeight="1" x14ac:dyDescent="0.2">
      <c r="B810" s="2"/>
    </row>
    <row r="811" spans="2:2" ht="12.75" customHeight="1" x14ac:dyDescent="0.2">
      <c r="B811" s="2"/>
    </row>
    <row r="812" spans="2:2" ht="12.75" customHeight="1" x14ac:dyDescent="0.2">
      <c r="B812" s="2"/>
    </row>
    <row r="813" spans="2:2" ht="12.75" customHeight="1" x14ac:dyDescent="0.2">
      <c r="B813" s="2"/>
    </row>
    <row r="814" spans="2:2" ht="12.75" customHeight="1" x14ac:dyDescent="0.2">
      <c r="B814" s="2"/>
    </row>
    <row r="815" spans="2:2" ht="12.75" customHeight="1" x14ac:dyDescent="0.2">
      <c r="B815" s="2"/>
    </row>
    <row r="816" spans="2:2" ht="12.75" customHeight="1" x14ac:dyDescent="0.2">
      <c r="B816" s="2"/>
    </row>
    <row r="817" spans="2:2" ht="12.75" customHeight="1" x14ac:dyDescent="0.2">
      <c r="B817" s="2"/>
    </row>
    <row r="818" spans="2:2" ht="12.75" customHeight="1" x14ac:dyDescent="0.2">
      <c r="B818" s="2"/>
    </row>
    <row r="819" spans="2:2" ht="12.75" customHeight="1" x14ac:dyDescent="0.2">
      <c r="B819" s="2"/>
    </row>
    <row r="820" spans="2:2" ht="12.75" customHeight="1" x14ac:dyDescent="0.2">
      <c r="B820" s="2"/>
    </row>
    <row r="821" spans="2:2" ht="12.75" customHeight="1" x14ac:dyDescent="0.2">
      <c r="B821" s="2"/>
    </row>
    <row r="822" spans="2:2" ht="12.75" customHeight="1" x14ac:dyDescent="0.2">
      <c r="B822" s="2"/>
    </row>
    <row r="823" spans="2:2" ht="12.75" customHeight="1" x14ac:dyDescent="0.2">
      <c r="B823" s="2"/>
    </row>
    <row r="824" spans="2:2" ht="12.75" customHeight="1" x14ac:dyDescent="0.2">
      <c r="B824" s="2"/>
    </row>
    <row r="825" spans="2:2" ht="12.75" customHeight="1" x14ac:dyDescent="0.2">
      <c r="B825" s="2"/>
    </row>
    <row r="826" spans="2:2" ht="12.75" customHeight="1" x14ac:dyDescent="0.2">
      <c r="B826" s="2"/>
    </row>
    <row r="827" spans="2:2" ht="12.75" customHeight="1" x14ac:dyDescent="0.2">
      <c r="B827" s="2"/>
    </row>
    <row r="828" spans="2:2" ht="12.75" customHeight="1" x14ac:dyDescent="0.2">
      <c r="B828" s="2"/>
    </row>
    <row r="829" spans="2:2" ht="12.75" customHeight="1" x14ac:dyDescent="0.2">
      <c r="B829" s="2"/>
    </row>
    <row r="830" spans="2:2" ht="12.75" customHeight="1" x14ac:dyDescent="0.2">
      <c r="B830" s="2"/>
    </row>
    <row r="831" spans="2:2" ht="12.75" customHeight="1" x14ac:dyDescent="0.2">
      <c r="B831" s="2"/>
    </row>
    <row r="832" spans="2:2" ht="12.75" customHeight="1" x14ac:dyDescent="0.2">
      <c r="B832" s="2"/>
    </row>
    <row r="833" spans="2:2" ht="12.75" customHeight="1" x14ac:dyDescent="0.2">
      <c r="B833" s="2"/>
    </row>
    <row r="834" spans="2:2" ht="12.75" customHeight="1" x14ac:dyDescent="0.2">
      <c r="B834" s="2"/>
    </row>
    <row r="835" spans="2:2" ht="12.75" customHeight="1" x14ac:dyDescent="0.2">
      <c r="B835" s="2"/>
    </row>
    <row r="836" spans="2:2" ht="12.75" customHeight="1" x14ac:dyDescent="0.2">
      <c r="B836" s="2"/>
    </row>
    <row r="837" spans="2:2" ht="12.75" customHeight="1" x14ac:dyDescent="0.2">
      <c r="B837" s="2"/>
    </row>
    <row r="838" spans="2:2" ht="12.75" customHeight="1" x14ac:dyDescent="0.2">
      <c r="B838" s="2"/>
    </row>
    <row r="839" spans="2:2" ht="12.75" customHeight="1" x14ac:dyDescent="0.2">
      <c r="B839" s="2"/>
    </row>
    <row r="840" spans="2:2" ht="12.75" customHeight="1" x14ac:dyDescent="0.2">
      <c r="B840" s="2"/>
    </row>
    <row r="841" spans="2:2" ht="12.75" customHeight="1" x14ac:dyDescent="0.2">
      <c r="B841" s="2"/>
    </row>
    <row r="842" spans="2:2" ht="12.75" customHeight="1" x14ac:dyDescent="0.2">
      <c r="B842" s="2"/>
    </row>
    <row r="843" spans="2:2" ht="12.75" customHeight="1" x14ac:dyDescent="0.2">
      <c r="B843" s="2"/>
    </row>
    <row r="844" spans="2:2" ht="12.75" customHeight="1" x14ac:dyDescent="0.2">
      <c r="B844" s="2"/>
    </row>
    <row r="845" spans="2:2" ht="12.75" customHeight="1" x14ac:dyDescent="0.2">
      <c r="B845" s="2"/>
    </row>
    <row r="846" spans="2:2" ht="12.75" customHeight="1" x14ac:dyDescent="0.2">
      <c r="B846" s="2"/>
    </row>
    <row r="847" spans="2:2" ht="12.75" customHeight="1" x14ac:dyDescent="0.2">
      <c r="B847" s="2"/>
    </row>
    <row r="848" spans="2:2" ht="12.75" customHeight="1" x14ac:dyDescent="0.2">
      <c r="B848" s="2"/>
    </row>
    <row r="849" spans="2:2" ht="12.75" customHeight="1" x14ac:dyDescent="0.2">
      <c r="B849" s="2"/>
    </row>
    <row r="850" spans="2:2" ht="12.75" customHeight="1" x14ac:dyDescent="0.2">
      <c r="B850" s="2"/>
    </row>
    <row r="851" spans="2:2" ht="12.75" customHeight="1" x14ac:dyDescent="0.2">
      <c r="B851" s="2"/>
    </row>
    <row r="852" spans="2:2" ht="12.75" customHeight="1" x14ac:dyDescent="0.2">
      <c r="B852" s="2"/>
    </row>
    <row r="853" spans="2:2" ht="12.75" customHeight="1" x14ac:dyDescent="0.2">
      <c r="B853" s="2"/>
    </row>
    <row r="854" spans="2:2" ht="12.75" customHeight="1" x14ac:dyDescent="0.2">
      <c r="B854" s="2"/>
    </row>
    <row r="855" spans="2:2" ht="12.75" customHeight="1" x14ac:dyDescent="0.2">
      <c r="B855" s="2"/>
    </row>
    <row r="856" spans="2:2" ht="12.75" customHeight="1" x14ac:dyDescent="0.2">
      <c r="B856" s="2"/>
    </row>
    <row r="857" spans="2:2" ht="12.75" customHeight="1" x14ac:dyDescent="0.2">
      <c r="B857" s="2"/>
    </row>
    <row r="858" spans="2:2" ht="12.75" customHeight="1" x14ac:dyDescent="0.2">
      <c r="B858" s="2"/>
    </row>
    <row r="859" spans="2:2" ht="12.75" customHeight="1" x14ac:dyDescent="0.2">
      <c r="B859" s="2"/>
    </row>
    <row r="860" spans="2:2" ht="12.75" customHeight="1" x14ac:dyDescent="0.2">
      <c r="B860" s="2"/>
    </row>
    <row r="861" spans="2:2" ht="12.75" customHeight="1" x14ac:dyDescent="0.2">
      <c r="B861" s="2"/>
    </row>
    <row r="862" spans="2:2" ht="12.75" customHeight="1" x14ac:dyDescent="0.2">
      <c r="B862" s="2"/>
    </row>
    <row r="863" spans="2:2" ht="12.75" customHeight="1" x14ac:dyDescent="0.2">
      <c r="B863" s="2"/>
    </row>
    <row r="864" spans="2:2" ht="12.75" customHeight="1" x14ac:dyDescent="0.2">
      <c r="B864" s="2"/>
    </row>
    <row r="865" spans="2:2" ht="12.75" customHeight="1" x14ac:dyDescent="0.2">
      <c r="B865" s="2"/>
    </row>
    <row r="866" spans="2:2" ht="12.75" customHeight="1" x14ac:dyDescent="0.2">
      <c r="B866" s="2"/>
    </row>
    <row r="867" spans="2:2" ht="12.75" customHeight="1" x14ac:dyDescent="0.2">
      <c r="B867" s="2"/>
    </row>
    <row r="868" spans="2:2" ht="12.75" customHeight="1" x14ac:dyDescent="0.2">
      <c r="B868" s="2"/>
    </row>
    <row r="869" spans="2:2" ht="12.75" customHeight="1" x14ac:dyDescent="0.2">
      <c r="B869" s="2"/>
    </row>
    <row r="870" spans="2:2" ht="12.75" customHeight="1" x14ac:dyDescent="0.2">
      <c r="B870" s="2"/>
    </row>
    <row r="871" spans="2:2" ht="12.75" customHeight="1" x14ac:dyDescent="0.2">
      <c r="B871" s="2"/>
    </row>
    <row r="872" spans="2:2" ht="12.75" customHeight="1" x14ac:dyDescent="0.2">
      <c r="B872" s="2"/>
    </row>
    <row r="873" spans="2:2" ht="12.75" customHeight="1" x14ac:dyDescent="0.2">
      <c r="B873" s="2"/>
    </row>
    <row r="874" spans="2:2" ht="12.75" customHeight="1" x14ac:dyDescent="0.2">
      <c r="B874" s="2"/>
    </row>
    <row r="875" spans="2:2" ht="12.75" customHeight="1" x14ac:dyDescent="0.2">
      <c r="B875" s="2"/>
    </row>
    <row r="876" spans="2:2" ht="12.75" customHeight="1" x14ac:dyDescent="0.2">
      <c r="B876" s="2"/>
    </row>
    <row r="877" spans="2:2" ht="12.75" customHeight="1" x14ac:dyDescent="0.2">
      <c r="B877" s="2"/>
    </row>
    <row r="878" spans="2:2" ht="12.75" customHeight="1" x14ac:dyDescent="0.2">
      <c r="B878" s="2"/>
    </row>
    <row r="879" spans="2:2" ht="12.75" customHeight="1" x14ac:dyDescent="0.2">
      <c r="B879" s="2"/>
    </row>
    <row r="880" spans="2:2" ht="12.75" customHeight="1" x14ac:dyDescent="0.2">
      <c r="B880" s="2"/>
    </row>
    <row r="881" spans="2:2" ht="12.75" customHeight="1" x14ac:dyDescent="0.2">
      <c r="B881" s="2"/>
    </row>
    <row r="882" spans="2:2" ht="12.75" customHeight="1" x14ac:dyDescent="0.2">
      <c r="B882" s="2"/>
    </row>
    <row r="883" spans="2:2" ht="12.75" customHeight="1" x14ac:dyDescent="0.2">
      <c r="B883" s="2"/>
    </row>
    <row r="884" spans="2:2" ht="12.75" customHeight="1" x14ac:dyDescent="0.2">
      <c r="B884" s="2"/>
    </row>
    <row r="885" spans="2:2" ht="12.75" customHeight="1" x14ac:dyDescent="0.2">
      <c r="B885" s="2"/>
    </row>
    <row r="886" spans="2:2" ht="12.75" customHeight="1" x14ac:dyDescent="0.2">
      <c r="B886" s="2"/>
    </row>
    <row r="887" spans="2:2" ht="12.75" customHeight="1" x14ac:dyDescent="0.2">
      <c r="B887" s="2"/>
    </row>
    <row r="888" spans="2:2" ht="12.75" customHeight="1" x14ac:dyDescent="0.2">
      <c r="B888" s="2"/>
    </row>
    <row r="889" spans="2:2" ht="12.75" customHeight="1" x14ac:dyDescent="0.2">
      <c r="B889" s="2"/>
    </row>
    <row r="890" spans="2:2" ht="12.75" customHeight="1" x14ac:dyDescent="0.2">
      <c r="B890" s="2"/>
    </row>
    <row r="891" spans="2:2" ht="12.75" customHeight="1" x14ac:dyDescent="0.2">
      <c r="B891" s="2"/>
    </row>
    <row r="892" spans="2:2" ht="12.75" customHeight="1" x14ac:dyDescent="0.2">
      <c r="B892" s="2"/>
    </row>
    <row r="893" spans="2:2" ht="12.75" customHeight="1" x14ac:dyDescent="0.2">
      <c r="B893" s="2"/>
    </row>
    <row r="894" spans="2:2" ht="12.75" customHeight="1" x14ac:dyDescent="0.2">
      <c r="B894" s="2"/>
    </row>
    <row r="895" spans="2:2" ht="12.75" customHeight="1" x14ac:dyDescent="0.2">
      <c r="B895" s="2"/>
    </row>
    <row r="896" spans="2:2" ht="12.75" customHeight="1" x14ac:dyDescent="0.2">
      <c r="B896" s="2"/>
    </row>
    <row r="897" spans="2:2" ht="12.75" customHeight="1" x14ac:dyDescent="0.2">
      <c r="B897" s="2"/>
    </row>
    <row r="898" spans="2:2" ht="12.75" customHeight="1" x14ac:dyDescent="0.2">
      <c r="B898" s="2"/>
    </row>
    <row r="899" spans="2:2" ht="12.75" customHeight="1" x14ac:dyDescent="0.2">
      <c r="B899" s="2"/>
    </row>
    <row r="900" spans="2:2" ht="12.75" customHeight="1" x14ac:dyDescent="0.2">
      <c r="B900" s="2"/>
    </row>
    <row r="901" spans="2:2" ht="12.75" customHeight="1" x14ac:dyDescent="0.2">
      <c r="B901" s="2"/>
    </row>
    <row r="902" spans="2:2" ht="12.75" customHeight="1" x14ac:dyDescent="0.2">
      <c r="B902" s="2"/>
    </row>
    <row r="903" spans="2:2" ht="12.75" customHeight="1" x14ac:dyDescent="0.2">
      <c r="B903" s="2"/>
    </row>
    <row r="904" spans="2:2" ht="12.75" customHeight="1" x14ac:dyDescent="0.2">
      <c r="B904" s="2"/>
    </row>
    <row r="905" spans="2:2" ht="12.75" customHeight="1" x14ac:dyDescent="0.2">
      <c r="B905" s="2"/>
    </row>
    <row r="906" spans="2:2" ht="12.75" customHeight="1" x14ac:dyDescent="0.2">
      <c r="B906" s="2"/>
    </row>
    <row r="907" spans="2:2" ht="12.75" customHeight="1" x14ac:dyDescent="0.2">
      <c r="B907" s="2"/>
    </row>
    <row r="908" spans="2:2" ht="12.75" customHeight="1" x14ac:dyDescent="0.2">
      <c r="B908" s="2"/>
    </row>
    <row r="909" spans="2:2" ht="12.75" customHeight="1" x14ac:dyDescent="0.2">
      <c r="B909" s="2"/>
    </row>
    <row r="910" spans="2:2" ht="12.75" customHeight="1" x14ac:dyDescent="0.2">
      <c r="B910" s="2"/>
    </row>
    <row r="911" spans="2:2" ht="12.75" customHeight="1" x14ac:dyDescent="0.2">
      <c r="B911" s="2"/>
    </row>
    <row r="912" spans="2:2" ht="12.75" customHeight="1" x14ac:dyDescent="0.2">
      <c r="B912" s="2"/>
    </row>
    <row r="913" spans="2:2" ht="12.75" customHeight="1" x14ac:dyDescent="0.2">
      <c r="B913" s="2"/>
    </row>
    <row r="914" spans="2:2" ht="12.75" customHeight="1" x14ac:dyDescent="0.2">
      <c r="B914" s="2"/>
    </row>
    <row r="915" spans="2:2" ht="12.75" customHeight="1" x14ac:dyDescent="0.2">
      <c r="B915" s="2"/>
    </row>
    <row r="916" spans="2:2" ht="12.75" customHeight="1" x14ac:dyDescent="0.2">
      <c r="B916" s="2"/>
    </row>
    <row r="917" spans="2:2" ht="12.75" customHeight="1" x14ac:dyDescent="0.2">
      <c r="B917" s="2"/>
    </row>
    <row r="918" spans="2:2" ht="12.75" customHeight="1" x14ac:dyDescent="0.2">
      <c r="B918" s="2"/>
    </row>
    <row r="919" spans="2:2" ht="12.75" customHeight="1" x14ac:dyDescent="0.2">
      <c r="B919" s="2"/>
    </row>
    <row r="920" spans="2:2" ht="12.75" customHeight="1" x14ac:dyDescent="0.2">
      <c r="B920" s="2"/>
    </row>
    <row r="921" spans="2:2" ht="12.75" customHeight="1" x14ac:dyDescent="0.2">
      <c r="B921" s="2"/>
    </row>
    <row r="922" spans="2:2" ht="12.75" customHeight="1" x14ac:dyDescent="0.2">
      <c r="B922" s="2"/>
    </row>
    <row r="923" spans="2:2" ht="12.75" customHeight="1" x14ac:dyDescent="0.2">
      <c r="B923" s="2"/>
    </row>
    <row r="924" spans="2:2" ht="12.75" customHeight="1" x14ac:dyDescent="0.2">
      <c r="B924" s="2"/>
    </row>
    <row r="925" spans="2:2" ht="12.75" customHeight="1" x14ac:dyDescent="0.2">
      <c r="B925" s="2"/>
    </row>
    <row r="926" spans="2:2" ht="12.75" customHeight="1" x14ac:dyDescent="0.2">
      <c r="B926" s="2"/>
    </row>
    <row r="927" spans="2:2" ht="12.75" customHeight="1" x14ac:dyDescent="0.2">
      <c r="B927" s="2"/>
    </row>
    <row r="928" spans="2:2" ht="12.75" customHeight="1" x14ac:dyDescent="0.2">
      <c r="B928" s="2"/>
    </row>
    <row r="929" spans="2:2" ht="12.75" customHeight="1" x14ac:dyDescent="0.2">
      <c r="B929" s="2"/>
    </row>
    <row r="930" spans="2:2" ht="12.75" customHeight="1" x14ac:dyDescent="0.2">
      <c r="B930" s="2"/>
    </row>
    <row r="931" spans="2:2" ht="12.75" customHeight="1" x14ac:dyDescent="0.2">
      <c r="B931" s="2"/>
    </row>
    <row r="932" spans="2:2" ht="12.75" customHeight="1" x14ac:dyDescent="0.2">
      <c r="B932" s="2"/>
    </row>
    <row r="933" spans="2:2" ht="12.75" customHeight="1" x14ac:dyDescent="0.2">
      <c r="B933" s="2"/>
    </row>
    <row r="934" spans="2:2" ht="12.75" customHeight="1" x14ac:dyDescent="0.2">
      <c r="B934" s="2"/>
    </row>
    <row r="935" spans="2:2" ht="12.75" customHeight="1" x14ac:dyDescent="0.2">
      <c r="B935" s="2"/>
    </row>
    <row r="936" spans="2:2" ht="12.75" customHeight="1" x14ac:dyDescent="0.2">
      <c r="B936" s="2"/>
    </row>
    <row r="937" spans="2:2" ht="12.75" customHeight="1" x14ac:dyDescent="0.2">
      <c r="B937" s="2"/>
    </row>
    <row r="938" spans="2:2" ht="12.75" customHeight="1" x14ac:dyDescent="0.2">
      <c r="B938" s="2"/>
    </row>
    <row r="939" spans="2:2" ht="12.75" customHeight="1" x14ac:dyDescent="0.2">
      <c r="B939" s="2"/>
    </row>
    <row r="940" spans="2:2" ht="12.75" customHeight="1" x14ac:dyDescent="0.2">
      <c r="B940" s="2"/>
    </row>
    <row r="941" spans="2:2" ht="12.75" customHeight="1" x14ac:dyDescent="0.2">
      <c r="B941" s="2"/>
    </row>
    <row r="942" spans="2:2" ht="12.75" customHeight="1" x14ac:dyDescent="0.2">
      <c r="B942" s="2"/>
    </row>
    <row r="943" spans="2:2" ht="12.75" customHeight="1" x14ac:dyDescent="0.2">
      <c r="B943" s="2"/>
    </row>
    <row r="944" spans="2:2" ht="12.75" customHeight="1" x14ac:dyDescent="0.2">
      <c r="B944" s="2"/>
    </row>
    <row r="945" spans="2:2" ht="12.75" customHeight="1" x14ac:dyDescent="0.2">
      <c r="B945" s="2"/>
    </row>
    <row r="946" spans="2:2" ht="12.75" customHeight="1" x14ac:dyDescent="0.2">
      <c r="B946" s="2"/>
    </row>
    <row r="947" spans="2:2" ht="12.75" customHeight="1" x14ac:dyDescent="0.2">
      <c r="B947" s="2"/>
    </row>
    <row r="948" spans="2:2" ht="12.75" customHeight="1" x14ac:dyDescent="0.2">
      <c r="B948" s="2"/>
    </row>
    <row r="949" spans="2:2" ht="12.75" customHeight="1" x14ac:dyDescent="0.2">
      <c r="B949" s="2"/>
    </row>
    <row r="950" spans="2:2" ht="12.75" customHeight="1" x14ac:dyDescent="0.2">
      <c r="B950" s="2"/>
    </row>
    <row r="951" spans="2:2" ht="12.75" customHeight="1" x14ac:dyDescent="0.2">
      <c r="B951" s="2"/>
    </row>
    <row r="952" spans="2:2" ht="12.75" customHeight="1" x14ac:dyDescent="0.2">
      <c r="B952" s="2"/>
    </row>
    <row r="953" spans="2:2" ht="12.75" customHeight="1" x14ac:dyDescent="0.2">
      <c r="B953" s="2"/>
    </row>
    <row r="954" spans="2:2" ht="12.75" customHeight="1" x14ac:dyDescent="0.2">
      <c r="B954" s="2"/>
    </row>
    <row r="955" spans="2:2" ht="12.75" customHeight="1" x14ac:dyDescent="0.2">
      <c r="B955" s="2"/>
    </row>
    <row r="956" spans="2:2" ht="12.75" customHeight="1" x14ac:dyDescent="0.2">
      <c r="B956" s="2"/>
    </row>
    <row r="957" spans="2:2" ht="12.75" customHeight="1" x14ac:dyDescent="0.2">
      <c r="B957" s="2"/>
    </row>
    <row r="958" spans="2:2" ht="12.75" customHeight="1" x14ac:dyDescent="0.2">
      <c r="B958" s="2"/>
    </row>
    <row r="959" spans="2:2" ht="12.75" customHeight="1" x14ac:dyDescent="0.2">
      <c r="B959" s="2"/>
    </row>
    <row r="960" spans="2:2" ht="12.75" customHeight="1" x14ac:dyDescent="0.2">
      <c r="B960" s="2"/>
    </row>
    <row r="961" spans="2:2" ht="12.75" customHeight="1" x14ac:dyDescent="0.2">
      <c r="B961" s="2"/>
    </row>
    <row r="962" spans="2:2" ht="12.75" customHeight="1" x14ac:dyDescent="0.2">
      <c r="B962" s="2"/>
    </row>
    <row r="963" spans="2:2" ht="12.75" customHeight="1" x14ac:dyDescent="0.2">
      <c r="B963" s="2"/>
    </row>
    <row r="964" spans="2:2" ht="12.75" customHeight="1" x14ac:dyDescent="0.2">
      <c r="B964" s="2"/>
    </row>
    <row r="965" spans="2:2" ht="12.75" customHeight="1" x14ac:dyDescent="0.2">
      <c r="B965" s="2"/>
    </row>
    <row r="966" spans="2:2" ht="12.75" customHeight="1" x14ac:dyDescent="0.2">
      <c r="B966" s="2"/>
    </row>
    <row r="967" spans="2:2" ht="12.75" customHeight="1" x14ac:dyDescent="0.2">
      <c r="B967" s="2"/>
    </row>
    <row r="968" spans="2:2" ht="12.75" customHeight="1" x14ac:dyDescent="0.2">
      <c r="B968" s="2"/>
    </row>
    <row r="969" spans="2:2" ht="12.75" customHeight="1" x14ac:dyDescent="0.2">
      <c r="B969" s="2"/>
    </row>
    <row r="970" spans="2:2" ht="12.75" customHeight="1" x14ac:dyDescent="0.2">
      <c r="B970" s="2"/>
    </row>
    <row r="971" spans="2:2" ht="12.75" customHeight="1" x14ac:dyDescent="0.2">
      <c r="B971" s="2"/>
    </row>
    <row r="972" spans="2:2" ht="12.75" customHeight="1" x14ac:dyDescent="0.2">
      <c r="B972" s="2"/>
    </row>
    <row r="973" spans="2:2" ht="12.75" customHeight="1" x14ac:dyDescent="0.2">
      <c r="B973" s="2"/>
    </row>
    <row r="974" spans="2:2" ht="12.75" customHeight="1" x14ac:dyDescent="0.2">
      <c r="B974" s="2"/>
    </row>
    <row r="975" spans="2:2" ht="12.75" customHeight="1" x14ac:dyDescent="0.2">
      <c r="B975" s="2"/>
    </row>
    <row r="976" spans="2:2" ht="12.75" customHeight="1" x14ac:dyDescent="0.2">
      <c r="B976" s="2"/>
    </row>
    <row r="977" spans="2:2" ht="12.75" customHeight="1" x14ac:dyDescent="0.2">
      <c r="B977" s="2"/>
    </row>
    <row r="978" spans="2:2" ht="12.75" customHeight="1" x14ac:dyDescent="0.2">
      <c r="B978" s="2"/>
    </row>
    <row r="979" spans="2:2" ht="12.75" customHeight="1" x14ac:dyDescent="0.2">
      <c r="B979" s="2"/>
    </row>
    <row r="980" spans="2:2" ht="12.75" customHeight="1" x14ac:dyDescent="0.2">
      <c r="B980" s="2"/>
    </row>
    <row r="981" spans="2:2" ht="12.75" customHeight="1" x14ac:dyDescent="0.2">
      <c r="B981" s="2"/>
    </row>
    <row r="982" spans="2:2" ht="12.75" customHeight="1" x14ac:dyDescent="0.2">
      <c r="B982" s="2"/>
    </row>
    <row r="983" spans="2:2" ht="12.75" customHeight="1" x14ac:dyDescent="0.2">
      <c r="B983" s="2"/>
    </row>
    <row r="984" spans="2:2" ht="12.75" customHeight="1" x14ac:dyDescent="0.2">
      <c r="B984" s="2"/>
    </row>
    <row r="985" spans="2:2" ht="12.75" customHeight="1" x14ac:dyDescent="0.2">
      <c r="B985" s="2"/>
    </row>
    <row r="986" spans="2:2" ht="12.75" customHeight="1" x14ac:dyDescent="0.2">
      <c r="B986" s="2"/>
    </row>
    <row r="987" spans="2:2" ht="12.75" customHeight="1" x14ac:dyDescent="0.2">
      <c r="B987" s="2"/>
    </row>
    <row r="988" spans="2:2" ht="12.75" customHeight="1" x14ac:dyDescent="0.2">
      <c r="B988" s="2"/>
    </row>
    <row r="989" spans="2:2" ht="12.75" customHeight="1" x14ac:dyDescent="0.2">
      <c r="B989" s="2"/>
    </row>
    <row r="990" spans="2:2" ht="12.75" customHeight="1" x14ac:dyDescent="0.2">
      <c r="B990" s="2"/>
    </row>
    <row r="991" spans="2:2" ht="12.75" customHeight="1" x14ac:dyDescent="0.2">
      <c r="B991" s="2"/>
    </row>
    <row r="992" spans="2:2" ht="12.75" customHeight="1" x14ac:dyDescent="0.2">
      <c r="B992" s="2"/>
    </row>
    <row r="993" spans="2:2" ht="12.75" customHeight="1" x14ac:dyDescent="0.2">
      <c r="B993" s="2"/>
    </row>
    <row r="994" spans="2:2" ht="12.75" customHeight="1" x14ac:dyDescent="0.2">
      <c r="B994" s="2"/>
    </row>
    <row r="995" spans="2:2" ht="12.75" customHeight="1" x14ac:dyDescent="0.2">
      <c r="B995" s="2"/>
    </row>
    <row r="996" spans="2:2" ht="12.75" customHeight="1" x14ac:dyDescent="0.2">
      <c r="B996" s="2"/>
    </row>
    <row r="997" spans="2:2" ht="12.75" customHeight="1" x14ac:dyDescent="0.2">
      <c r="B997" s="2"/>
    </row>
    <row r="998" spans="2:2" ht="12.75" customHeight="1" x14ac:dyDescent="0.2">
      <c r="B998" s="2"/>
    </row>
    <row r="999" spans="2:2" ht="12.75" customHeight="1" x14ac:dyDescent="0.2">
      <c r="B999" s="2"/>
    </row>
    <row r="1000" spans="2:2" ht="12.75" customHeight="1" x14ac:dyDescent="0.2">
      <c r="B1000" s="2"/>
    </row>
    <row r="1001" spans="2:2" ht="12.75" customHeight="1" x14ac:dyDescent="0.2">
      <c r="B1001" s="2"/>
    </row>
    <row r="1002" spans="2:2" ht="12.75" customHeight="1" x14ac:dyDescent="0.2">
      <c r="B1002" s="2"/>
    </row>
    <row r="1003" spans="2:2" ht="12.75" customHeight="1" x14ac:dyDescent="0.2">
      <c r="B1003" s="2"/>
    </row>
    <row r="1004" spans="2:2" ht="12.75" customHeight="1" x14ac:dyDescent="0.2">
      <c r="B1004" s="2"/>
    </row>
    <row r="1005" spans="2:2" ht="12.75" customHeight="1" x14ac:dyDescent="0.2">
      <c r="B1005" s="2"/>
    </row>
    <row r="1006" spans="2:2" ht="12.75" customHeight="1" x14ac:dyDescent="0.2">
      <c r="B1006" s="2"/>
    </row>
  </sheetData>
  <mergeCells count="7">
    <mergeCell ref="A12:S13"/>
    <mergeCell ref="A14:S14"/>
    <mergeCell ref="A15:S15"/>
    <mergeCell ref="A16:S16"/>
    <mergeCell ref="B87:E87"/>
    <mergeCell ref="I87:M87"/>
    <mergeCell ref="O87:S87"/>
  </mergeCells>
  <phoneticPr fontId="113" type="noConversion"/>
  <pageMargins left="0.70866141732283472" right="0.70866141732283472" top="0.74803149606299213" bottom="0.74803149606299213" header="0" footer="0"/>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38"/>
  <sheetViews>
    <sheetView topLeftCell="A79" workbookViewId="0">
      <selection activeCell="K5" sqref="K5"/>
    </sheetView>
  </sheetViews>
  <sheetFormatPr baseColWidth="10" defaultColWidth="14.42578125" defaultRowHeight="15" customHeight="1" x14ac:dyDescent="0.2"/>
  <cols>
    <col min="1" max="1" width="4.5703125" customWidth="1"/>
    <col min="2" max="2" width="11.42578125" customWidth="1"/>
    <col min="3" max="3" width="9.28515625" customWidth="1"/>
    <col min="4" max="4" width="9" customWidth="1"/>
    <col min="5" max="5" width="13.7109375" customWidth="1"/>
    <col min="6" max="6" width="9.42578125" customWidth="1"/>
    <col min="7" max="7" width="13.140625" customWidth="1"/>
    <col min="8" max="8" width="40" customWidth="1"/>
    <col min="9" max="9" width="19.85546875" customWidth="1"/>
    <col min="10" max="10" width="23.5703125" customWidth="1"/>
    <col min="11" max="11" width="21.85546875" customWidth="1"/>
    <col min="12" max="12" width="20.85546875" customWidth="1"/>
    <col min="13" max="13" width="5.42578125" customWidth="1"/>
    <col min="14" max="14" width="18.5703125" customWidth="1"/>
    <col min="15" max="15" width="16.5703125" customWidth="1"/>
    <col min="16" max="16" width="8.85546875" customWidth="1"/>
    <col min="17" max="17" width="9.42578125" customWidth="1"/>
    <col min="18" max="18" width="20" customWidth="1"/>
    <col min="19" max="19" width="22" customWidth="1"/>
    <col min="20" max="20" width="14.7109375" hidden="1" customWidth="1"/>
    <col min="21" max="21" width="10.7109375" hidden="1" customWidth="1"/>
    <col min="22" max="22" width="11" hidden="1" customWidth="1"/>
    <col min="23" max="23" width="4.42578125" hidden="1" customWidth="1"/>
    <col min="24" max="24" width="33.7109375" hidden="1" customWidth="1"/>
    <col min="25" max="30" width="9.140625" customWidth="1"/>
  </cols>
  <sheetData>
    <row r="1" spans="1:30" ht="12.75" customHeight="1" x14ac:dyDescent="0.2">
      <c r="S1" s="247"/>
    </row>
    <row r="2" spans="1:30" ht="12.75" customHeight="1" x14ac:dyDescent="0.2">
      <c r="S2" s="247"/>
    </row>
    <row r="3" spans="1:30" ht="12.75" customHeight="1" x14ac:dyDescent="0.2">
      <c r="F3" s="2"/>
      <c r="G3" s="2"/>
      <c r="H3" s="112"/>
      <c r="I3" s="2"/>
      <c r="S3" s="247"/>
    </row>
    <row r="4" spans="1:30" ht="12.75" customHeight="1" x14ac:dyDescent="0.2">
      <c r="F4" s="2"/>
      <c r="G4" s="2"/>
      <c r="I4" s="2"/>
      <c r="S4" s="247"/>
    </row>
    <row r="5" spans="1:30" ht="12.75" customHeight="1" x14ac:dyDescent="0.2">
      <c r="F5" s="2"/>
      <c r="G5" s="2"/>
      <c r="I5" s="2"/>
      <c r="S5" s="247"/>
    </row>
    <row r="6" spans="1:30" ht="12.75" customHeight="1" x14ac:dyDescent="0.2">
      <c r="F6" s="2"/>
      <c r="G6" s="2"/>
      <c r="I6" s="2"/>
      <c r="S6" s="247"/>
    </row>
    <row r="7" spans="1:30" ht="12.75" customHeight="1" x14ac:dyDescent="0.2">
      <c r="A7" s="1753" t="s">
        <v>0</v>
      </c>
      <c r="B7" s="1746"/>
      <c r="C7" s="1746"/>
      <c r="D7" s="1746"/>
      <c r="E7" s="1746"/>
      <c r="F7" s="1746"/>
      <c r="G7" s="1746"/>
      <c r="H7" s="1746"/>
      <c r="I7" s="1746"/>
      <c r="J7" s="1746"/>
      <c r="K7" s="1746"/>
      <c r="L7" s="1746"/>
      <c r="M7" s="1746"/>
      <c r="N7" s="1746"/>
      <c r="O7" s="1746"/>
      <c r="P7" s="1746"/>
      <c r="Q7" s="1746"/>
      <c r="R7" s="1746"/>
      <c r="S7" s="1747"/>
    </row>
    <row r="8" spans="1:30" ht="12.75" customHeight="1" x14ac:dyDescent="0.2">
      <c r="A8" s="1753" t="s">
        <v>1</v>
      </c>
      <c r="B8" s="1746"/>
      <c r="C8" s="1746"/>
      <c r="D8" s="1746"/>
      <c r="E8" s="1746"/>
      <c r="F8" s="1746"/>
      <c r="G8" s="1746"/>
      <c r="H8" s="1746"/>
      <c r="I8" s="1746"/>
      <c r="J8" s="1746"/>
      <c r="K8" s="1746"/>
      <c r="L8" s="1746"/>
      <c r="M8" s="1746"/>
      <c r="N8" s="1746"/>
      <c r="O8" s="1746"/>
      <c r="P8" s="1746"/>
      <c r="Q8" s="1746"/>
      <c r="R8" s="1746"/>
      <c r="S8" s="1747"/>
    </row>
    <row r="9" spans="1:30" ht="12.75" customHeight="1" x14ac:dyDescent="0.2">
      <c r="A9" s="1753" t="s">
        <v>2</v>
      </c>
      <c r="B9" s="1746"/>
      <c r="C9" s="1746"/>
      <c r="D9" s="1746"/>
      <c r="E9" s="1746"/>
      <c r="F9" s="1746"/>
      <c r="G9" s="1746"/>
      <c r="H9" s="1746"/>
      <c r="I9" s="1746"/>
      <c r="J9" s="1746"/>
      <c r="K9" s="1746"/>
      <c r="L9" s="1746"/>
      <c r="M9" s="1746"/>
      <c r="N9" s="1746"/>
      <c r="O9" s="1746"/>
      <c r="P9" s="1746"/>
      <c r="Q9" s="1746"/>
      <c r="R9" s="1746"/>
      <c r="S9" s="1747"/>
    </row>
    <row r="10" spans="1:30" ht="12.75" customHeight="1" x14ac:dyDescent="0.2">
      <c r="A10" s="1753" t="s">
        <v>3</v>
      </c>
      <c r="B10" s="1746"/>
      <c r="C10" s="1746"/>
      <c r="D10" s="1746"/>
      <c r="E10" s="1746"/>
      <c r="F10" s="1746"/>
      <c r="G10" s="1746"/>
      <c r="H10" s="1746"/>
      <c r="I10" s="1746"/>
      <c r="J10" s="1746"/>
      <c r="K10" s="1746"/>
      <c r="L10" s="1746"/>
      <c r="M10" s="1746"/>
      <c r="N10" s="1746"/>
      <c r="O10" s="1746"/>
      <c r="P10" s="1746"/>
      <c r="Q10" s="1746"/>
      <c r="R10" s="1746"/>
      <c r="S10" s="1747"/>
    </row>
    <row r="11" spans="1:30" ht="12.75" customHeight="1" x14ac:dyDescent="0.2">
      <c r="A11" s="1753" t="str">
        <f>+'DIRECCION Y SUBDIRECCION '!A9:S9</f>
        <v>30 de junio  2023</v>
      </c>
      <c r="B11" s="1746"/>
      <c r="C11" s="1746"/>
      <c r="D11" s="1746"/>
      <c r="E11" s="1746"/>
      <c r="F11" s="1746"/>
      <c r="G11" s="1746"/>
      <c r="H11" s="1746"/>
      <c r="I11" s="1746"/>
      <c r="J11" s="1746"/>
      <c r="K11" s="1746"/>
      <c r="L11" s="1746"/>
      <c r="M11" s="1746"/>
      <c r="N11" s="1746"/>
      <c r="O11" s="1746"/>
      <c r="P11" s="1746"/>
      <c r="Q11" s="1746"/>
      <c r="R11" s="1746"/>
      <c r="S11" s="1747"/>
    </row>
    <row r="12" spans="1:30" ht="12.75" customHeight="1" x14ac:dyDescent="0.2">
      <c r="A12" s="86"/>
      <c r="B12" s="86"/>
      <c r="C12" s="86"/>
      <c r="D12" s="86"/>
      <c r="E12" s="86"/>
      <c r="F12" s="86"/>
      <c r="G12" s="86"/>
      <c r="H12" s="86"/>
      <c r="I12" s="86"/>
      <c r="J12" s="86"/>
      <c r="K12" s="86"/>
      <c r="L12" s="86"/>
      <c r="M12" s="86"/>
      <c r="N12" s="86"/>
      <c r="O12" s="86"/>
      <c r="P12" s="86"/>
      <c r="Q12" s="86"/>
      <c r="R12" s="86"/>
      <c r="S12" s="248"/>
      <c r="V12" s="2" t="s">
        <v>109</v>
      </c>
    </row>
    <row r="13" spans="1:30" ht="36" customHeight="1" x14ac:dyDescent="0.2">
      <c r="A13" s="88" t="s">
        <v>6</v>
      </c>
      <c r="B13" s="216" t="s">
        <v>7</v>
      </c>
      <c r="C13" s="249" t="s">
        <v>255</v>
      </c>
      <c r="D13" s="217" t="s">
        <v>9</v>
      </c>
      <c r="E13" s="217" t="s">
        <v>10</v>
      </c>
      <c r="F13" s="216" t="s">
        <v>11</v>
      </c>
      <c r="G13" s="216" t="s">
        <v>12</v>
      </c>
      <c r="H13" s="216" t="s">
        <v>13</v>
      </c>
      <c r="I13" s="216" t="s">
        <v>14</v>
      </c>
      <c r="J13" s="216" t="s">
        <v>15</v>
      </c>
      <c r="K13" s="216" t="s">
        <v>16</v>
      </c>
      <c r="L13" s="218" t="s">
        <v>17</v>
      </c>
      <c r="M13" s="218" t="s">
        <v>18</v>
      </c>
      <c r="N13" s="218" t="s">
        <v>19</v>
      </c>
      <c r="O13" s="218" t="s">
        <v>20</v>
      </c>
      <c r="P13" s="219" t="s">
        <v>21</v>
      </c>
      <c r="Q13" s="218" t="s">
        <v>22</v>
      </c>
      <c r="R13" s="219" t="str">
        <f>+'COCINA ADM_'!R17</f>
        <v>DEPRECIACION ACUMULADA 30/06/23</v>
      </c>
      <c r="S13" s="219" t="s">
        <v>23</v>
      </c>
      <c r="T13" s="92" t="s">
        <v>24</v>
      </c>
      <c r="U13" s="14"/>
      <c r="V13" s="125">
        <v>45107</v>
      </c>
      <c r="W13" s="14"/>
      <c r="X13" s="14"/>
      <c r="Y13" s="14"/>
      <c r="Z13" s="14"/>
      <c r="AA13" s="14"/>
      <c r="AB13" s="14"/>
      <c r="AC13" s="14"/>
      <c r="AD13" s="14"/>
    </row>
    <row r="14" spans="1:30" ht="26.25" customHeight="1" x14ac:dyDescent="0.2">
      <c r="A14" s="193">
        <v>1</v>
      </c>
      <c r="B14" s="173">
        <v>37096</v>
      </c>
      <c r="C14" s="517" t="s">
        <v>371</v>
      </c>
      <c r="D14" s="517" t="s">
        <v>2055</v>
      </c>
      <c r="E14" s="102" t="s">
        <v>126</v>
      </c>
      <c r="F14" s="915">
        <v>620850</v>
      </c>
      <c r="G14" s="105">
        <v>1</v>
      </c>
      <c r="H14" s="200" t="s">
        <v>218</v>
      </c>
      <c r="I14" s="105" t="s">
        <v>256</v>
      </c>
      <c r="J14" s="105" t="s">
        <v>129</v>
      </c>
      <c r="K14" s="105" t="s">
        <v>257</v>
      </c>
      <c r="L14" s="99">
        <v>2010.96</v>
      </c>
      <c r="M14" s="105">
        <v>5</v>
      </c>
      <c r="N14" s="202">
        <v>0</v>
      </c>
      <c r="O14" s="202">
        <v>0</v>
      </c>
      <c r="P14" s="100">
        <v>5</v>
      </c>
      <c r="Q14" s="100"/>
      <c r="R14" s="202">
        <v>2010.96</v>
      </c>
      <c r="S14" s="202">
        <f t="shared" ref="S14:S25" si="0">IF(M14=0,"N/A",+L14-R14)</f>
        <v>0</v>
      </c>
      <c r="T14" s="103">
        <v>617</v>
      </c>
      <c r="U14" s="4"/>
      <c r="V14" s="136"/>
      <c r="W14" s="4"/>
    </row>
    <row r="15" spans="1:30" ht="27" customHeight="1" x14ac:dyDescent="0.2">
      <c r="A15" s="193">
        <v>2</v>
      </c>
      <c r="B15" s="173">
        <v>37473</v>
      </c>
      <c r="C15" s="517" t="s">
        <v>371</v>
      </c>
      <c r="D15" s="517" t="s">
        <v>2055</v>
      </c>
      <c r="E15" s="105" t="s">
        <v>126</v>
      </c>
      <c r="F15" s="915">
        <v>620891</v>
      </c>
      <c r="G15" s="105">
        <v>1</v>
      </c>
      <c r="H15" s="250" t="s">
        <v>127</v>
      </c>
      <c r="I15" s="105" t="s">
        <v>258</v>
      </c>
      <c r="J15" s="105" t="s">
        <v>129</v>
      </c>
      <c r="K15" s="240" t="s">
        <v>2057</v>
      </c>
      <c r="L15" s="99">
        <v>2578</v>
      </c>
      <c r="M15" s="105">
        <v>5</v>
      </c>
      <c r="N15" s="202">
        <v>0</v>
      </c>
      <c r="O15" s="202">
        <v>0</v>
      </c>
      <c r="P15" s="100">
        <v>5</v>
      </c>
      <c r="Q15" s="100"/>
      <c r="R15" s="202">
        <v>2578</v>
      </c>
      <c r="S15" s="202">
        <f t="shared" si="0"/>
        <v>0</v>
      </c>
      <c r="T15" s="103">
        <v>617</v>
      </c>
      <c r="U15" s="4"/>
      <c r="V15" s="4"/>
      <c r="W15" s="4"/>
    </row>
    <row r="16" spans="1:30" ht="27" customHeight="1" x14ac:dyDescent="0.2">
      <c r="A16" s="193">
        <v>3</v>
      </c>
      <c r="B16" s="173">
        <v>38988</v>
      </c>
      <c r="C16" s="517" t="s">
        <v>371</v>
      </c>
      <c r="D16" s="517" t="s">
        <v>2055</v>
      </c>
      <c r="E16" s="105" t="s">
        <v>35</v>
      </c>
      <c r="F16" s="915">
        <v>620789</v>
      </c>
      <c r="G16" s="105">
        <v>1</v>
      </c>
      <c r="H16" s="200" t="s">
        <v>41</v>
      </c>
      <c r="I16" s="105"/>
      <c r="J16" s="105" t="s">
        <v>56</v>
      </c>
      <c r="K16" s="105" t="s">
        <v>259</v>
      </c>
      <c r="L16" s="99">
        <v>16900</v>
      </c>
      <c r="M16" s="105">
        <v>3</v>
      </c>
      <c r="N16" s="202">
        <v>0</v>
      </c>
      <c r="O16" s="202">
        <v>0</v>
      </c>
      <c r="P16" s="100">
        <v>3</v>
      </c>
      <c r="Q16" s="100"/>
      <c r="R16" s="202">
        <v>16900</v>
      </c>
      <c r="S16" s="202">
        <f t="shared" si="0"/>
        <v>0</v>
      </c>
      <c r="T16" s="103">
        <v>614</v>
      </c>
      <c r="U16" s="4"/>
      <c r="V16" s="4"/>
      <c r="W16" s="4"/>
    </row>
    <row r="17" spans="1:30" ht="24.75" customHeight="1" x14ac:dyDescent="0.2">
      <c r="A17" s="193">
        <v>4</v>
      </c>
      <c r="B17" s="173">
        <v>38989</v>
      </c>
      <c r="C17" s="517" t="s">
        <v>371</v>
      </c>
      <c r="D17" s="517" t="s">
        <v>2055</v>
      </c>
      <c r="E17" s="102" t="s">
        <v>68</v>
      </c>
      <c r="F17" s="915">
        <v>620771</v>
      </c>
      <c r="G17" s="105">
        <v>1</v>
      </c>
      <c r="H17" s="200" t="s">
        <v>115</v>
      </c>
      <c r="I17" s="105"/>
      <c r="J17" s="105" t="s">
        <v>116</v>
      </c>
      <c r="K17" s="105" t="s">
        <v>257</v>
      </c>
      <c r="L17" s="99">
        <v>2150</v>
      </c>
      <c r="M17" s="105">
        <v>10</v>
      </c>
      <c r="N17" s="202">
        <v>0</v>
      </c>
      <c r="O17" s="202">
        <v>0</v>
      </c>
      <c r="P17" s="100">
        <v>10</v>
      </c>
      <c r="Q17" s="100"/>
      <c r="R17" s="202">
        <v>2150</v>
      </c>
      <c r="S17" s="202">
        <f t="shared" si="0"/>
        <v>0</v>
      </c>
      <c r="T17" s="103">
        <v>617</v>
      </c>
      <c r="U17" s="4"/>
      <c r="V17" s="4"/>
      <c r="W17" s="4"/>
    </row>
    <row r="18" spans="1:30" ht="28.5" customHeight="1" x14ac:dyDescent="0.2">
      <c r="A18" s="193">
        <v>5</v>
      </c>
      <c r="B18" s="173">
        <v>38989</v>
      </c>
      <c r="C18" s="517" t="s">
        <v>371</v>
      </c>
      <c r="D18" s="517" t="s">
        <v>2055</v>
      </c>
      <c r="E18" s="102" t="s">
        <v>68</v>
      </c>
      <c r="F18" s="915">
        <v>620876</v>
      </c>
      <c r="G18" s="105">
        <v>1</v>
      </c>
      <c r="H18" s="200" t="s">
        <v>115</v>
      </c>
      <c r="I18" s="105"/>
      <c r="J18" s="105" t="s">
        <v>116</v>
      </c>
      <c r="K18" s="240" t="s">
        <v>1967</v>
      </c>
      <c r="L18" s="99">
        <v>2150</v>
      </c>
      <c r="M18" s="105">
        <v>10</v>
      </c>
      <c r="N18" s="202">
        <v>0</v>
      </c>
      <c r="O18" s="202">
        <v>0</v>
      </c>
      <c r="P18" s="100">
        <v>10</v>
      </c>
      <c r="Q18" s="100"/>
      <c r="R18" s="202">
        <v>2150</v>
      </c>
      <c r="S18" s="202">
        <f t="shared" si="0"/>
        <v>0</v>
      </c>
      <c r="T18" s="103">
        <v>617</v>
      </c>
      <c r="U18" s="4"/>
      <c r="V18" s="4"/>
      <c r="W18" s="4"/>
    </row>
    <row r="19" spans="1:30" ht="28.5" customHeight="1" x14ac:dyDescent="0.2">
      <c r="A19" s="193">
        <v>6</v>
      </c>
      <c r="B19" s="173">
        <v>39961</v>
      </c>
      <c r="C19" s="517" t="s">
        <v>371</v>
      </c>
      <c r="D19" s="517" t="s">
        <v>2055</v>
      </c>
      <c r="E19" s="105" t="s">
        <v>35</v>
      </c>
      <c r="F19" s="915">
        <v>620859</v>
      </c>
      <c r="G19" s="105">
        <v>1</v>
      </c>
      <c r="H19" s="200" t="s">
        <v>41</v>
      </c>
      <c r="I19" s="105"/>
      <c r="J19" s="105" t="s">
        <v>42</v>
      </c>
      <c r="K19" s="105" t="s">
        <v>257</v>
      </c>
      <c r="L19" s="99">
        <v>8500</v>
      </c>
      <c r="M19" s="105">
        <v>3</v>
      </c>
      <c r="N19" s="202">
        <v>0</v>
      </c>
      <c r="O19" s="202">
        <v>0</v>
      </c>
      <c r="P19" s="100">
        <v>3</v>
      </c>
      <c r="Q19" s="100"/>
      <c r="R19" s="202">
        <v>8500</v>
      </c>
      <c r="S19" s="202">
        <f t="shared" si="0"/>
        <v>0</v>
      </c>
      <c r="T19" s="103">
        <v>614</v>
      </c>
      <c r="U19" s="4"/>
      <c r="V19" s="4"/>
      <c r="W19" s="4"/>
    </row>
    <row r="20" spans="1:30" ht="27" customHeight="1" x14ac:dyDescent="0.2">
      <c r="A20" s="193">
        <v>7</v>
      </c>
      <c r="B20" s="173">
        <v>40232</v>
      </c>
      <c r="C20" s="517" t="s">
        <v>371</v>
      </c>
      <c r="D20" s="517" t="s">
        <v>2055</v>
      </c>
      <c r="E20" s="105" t="s">
        <v>35</v>
      </c>
      <c r="F20" s="915">
        <v>620790</v>
      </c>
      <c r="G20" s="105">
        <v>1</v>
      </c>
      <c r="H20" s="250" t="s">
        <v>260</v>
      </c>
      <c r="I20" s="204"/>
      <c r="J20" s="105" t="s">
        <v>141</v>
      </c>
      <c r="K20" s="240" t="s">
        <v>1961</v>
      </c>
      <c r="L20" s="99">
        <v>6849.8</v>
      </c>
      <c r="M20" s="105">
        <v>3</v>
      </c>
      <c r="N20" s="202">
        <v>0</v>
      </c>
      <c r="O20" s="202">
        <v>0</v>
      </c>
      <c r="P20" s="100">
        <v>3</v>
      </c>
      <c r="Q20" s="100"/>
      <c r="R20" s="202">
        <v>6849.8</v>
      </c>
      <c r="S20" s="202">
        <f t="shared" si="0"/>
        <v>0</v>
      </c>
      <c r="T20" s="103">
        <v>614</v>
      </c>
      <c r="U20" s="4"/>
      <c r="V20" s="4"/>
      <c r="W20" s="4"/>
      <c r="X20" s="251"/>
      <c r="Y20" s="251"/>
      <c r="Z20" s="252"/>
      <c r="AA20" s="251"/>
      <c r="AB20" s="251"/>
      <c r="AC20" s="251"/>
      <c r="AD20" s="253"/>
    </row>
    <row r="21" spans="1:30" ht="27.75" customHeight="1" x14ac:dyDescent="0.2">
      <c r="A21" s="193">
        <v>8</v>
      </c>
      <c r="B21" s="173">
        <v>40232</v>
      </c>
      <c r="C21" s="517" t="s">
        <v>371</v>
      </c>
      <c r="D21" s="517" t="s">
        <v>2055</v>
      </c>
      <c r="E21" s="105" t="s">
        <v>35</v>
      </c>
      <c r="F21" s="915">
        <v>620904</v>
      </c>
      <c r="G21" s="105">
        <v>1</v>
      </c>
      <c r="H21" s="250" t="s">
        <v>41</v>
      </c>
      <c r="I21" s="204"/>
      <c r="J21" s="105" t="s">
        <v>42</v>
      </c>
      <c r="K21" s="240" t="s">
        <v>1965</v>
      </c>
      <c r="L21" s="99">
        <v>12156.8</v>
      </c>
      <c r="M21" s="105">
        <v>3</v>
      </c>
      <c r="N21" s="202">
        <v>0</v>
      </c>
      <c r="O21" s="202">
        <v>0</v>
      </c>
      <c r="P21" s="100">
        <v>3</v>
      </c>
      <c r="Q21" s="100"/>
      <c r="R21" s="202">
        <v>12156.8</v>
      </c>
      <c r="S21" s="202">
        <f t="shared" si="0"/>
        <v>0</v>
      </c>
      <c r="T21" s="103">
        <v>614</v>
      </c>
      <c r="U21" s="4"/>
      <c r="V21" s="4"/>
      <c r="W21" s="4"/>
    </row>
    <row r="22" spans="1:30" ht="31.5" customHeight="1" x14ac:dyDescent="0.2">
      <c r="A22" s="193">
        <v>9</v>
      </c>
      <c r="B22" s="173">
        <v>40592</v>
      </c>
      <c r="C22" s="517" t="s">
        <v>371</v>
      </c>
      <c r="D22" s="517" t="s">
        <v>2055</v>
      </c>
      <c r="E22" s="105" t="s">
        <v>126</v>
      </c>
      <c r="F22" s="915">
        <v>620896</v>
      </c>
      <c r="G22" s="105">
        <v>1</v>
      </c>
      <c r="H22" s="250" t="s">
        <v>218</v>
      </c>
      <c r="I22" s="105" t="s">
        <v>261</v>
      </c>
      <c r="J22" s="105" t="s">
        <v>129</v>
      </c>
      <c r="K22" s="240" t="s">
        <v>1962</v>
      </c>
      <c r="L22" s="99">
        <v>3484.35</v>
      </c>
      <c r="M22" s="105">
        <v>10</v>
      </c>
      <c r="N22" s="202">
        <v>0</v>
      </c>
      <c r="O22" s="202">
        <v>0</v>
      </c>
      <c r="P22" s="100">
        <f>+DATEDIF($B22,$V$13,"y")</f>
        <v>12</v>
      </c>
      <c r="Q22" s="100">
        <v>0</v>
      </c>
      <c r="R22" s="202">
        <v>3484.35</v>
      </c>
      <c r="S22" s="202">
        <f t="shared" si="0"/>
        <v>0</v>
      </c>
      <c r="T22" s="103">
        <v>617</v>
      </c>
      <c r="U22" s="4"/>
      <c r="V22" s="4"/>
      <c r="W22" s="4"/>
    </row>
    <row r="23" spans="1:30" ht="15" customHeight="1" x14ac:dyDescent="0.2">
      <c r="A23" s="193">
        <v>10</v>
      </c>
      <c r="B23" s="173">
        <v>41073</v>
      </c>
      <c r="C23" s="517" t="s">
        <v>371</v>
      </c>
      <c r="D23" s="517" t="s">
        <v>2055</v>
      </c>
      <c r="E23" s="105" t="s">
        <v>35</v>
      </c>
      <c r="F23" s="915">
        <v>620888</v>
      </c>
      <c r="G23" s="105">
        <v>1</v>
      </c>
      <c r="H23" s="200" t="s">
        <v>41</v>
      </c>
      <c r="I23" s="105"/>
      <c r="J23" s="105" t="s">
        <v>42</v>
      </c>
      <c r="K23" s="105" t="s">
        <v>257</v>
      </c>
      <c r="L23" s="99">
        <v>18195.009999999998</v>
      </c>
      <c r="M23" s="105">
        <v>3</v>
      </c>
      <c r="N23" s="202">
        <v>0</v>
      </c>
      <c r="O23" s="202">
        <v>0</v>
      </c>
      <c r="P23" s="100">
        <v>3</v>
      </c>
      <c r="Q23" s="100"/>
      <c r="R23" s="202">
        <v>18195.009999999998</v>
      </c>
      <c r="S23" s="202">
        <f t="shared" si="0"/>
        <v>0</v>
      </c>
      <c r="T23" s="103">
        <v>614</v>
      </c>
      <c r="U23" s="4"/>
      <c r="V23" s="4"/>
      <c r="W23" s="4"/>
    </row>
    <row r="24" spans="1:30" ht="24.75" customHeight="1" x14ac:dyDescent="0.2">
      <c r="A24" s="193">
        <v>11</v>
      </c>
      <c r="B24" s="173">
        <v>41213</v>
      </c>
      <c r="C24" s="517" t="s">
        <v>371</v>
      </c>
      <c r="D24" s="517" t="s">
        <v>2055</v>
      </c>
      <c r="E24" s="102" t="s">
        <v>126</v>
      </c>
      <c r="F24" s="915">
        <v>750728</v>
      </c>
      <c r="G24" s="105">
        <v>1</v>
      </c>
      <c r="H24" s="200" t="s">
        <v>218</v>
      </c>
      <c r="I24" s="105" t="s">
        <v>262</v>
      </c>
      <c r="J24" s="105" t="s">
        <v>129</v>
      </c>
      <c r="K24" s="240" t="s">
        <v>1968</v>
      </c>
      <c r="L24" s="99">
        <v>2726</v>
      </c>
      <c r="M24" s="105">
        <v>10</v>
      </c>
      <c r="N24" s="202">
        <f t="shared" ref="N24:N25" si="1">IF(M24=0,"N/A",+L24/M24)</f>
        <v>272.60000000000002</v>
      </c>
      <c r="O24" s="202">
        <f t="shared" ref="O24:O25" si="2">IF(M24=0,"N/A",+N24/12)</f>
        <v>22.716666666666669</v>
      </c>
      <c r="P24" s="100">
        <f t="shared" ref="P24:P85" si="3">+DATEDIF($B24,$V$13,"y")</f>
        <v>10</v>
      </c>
      <c r="Q24" s="100">
        <v>0</v>
      </c>
      <c r="R24" s="202">
        <f t="shared" ref="R24:R25" si="4">IF(M24=0,"N/A",+N24*P24+O24*Q24)</f>
        <v>2726</v>
      </c>
      <c r="S24" s="202">
        <f t="shared" si="0"/>
        <v>0</v>
      </c>
      <c r="T24" s="103">
        <v>617</v>
      </c>
      <c r="U24" s="4"/>
      <c r="V24" s="4"/>
      <c r="W24" s="4"/>
    </row>
    <row r="25" spans="1:30" ht="15" customHeight="1" x14ac:dyDescent="0.2">
      <c r="A25" s="193">
        <v>12</v>
      </c>
      <c r="B25" s="173">
        <v>41789</v>
      </c>
      <c r="C25" s="517" t="s">
        <v>371</v>
      </c>
      <c r="D25" s="517" t="s">
        <v>2055</v>
      </c>
      <c r="E25" s="102" t="s">
        <v>126</v>
      </c>
      <c r="F25" s="915">
        <v>620913</v>
      </c>
      <c r="G25" s="105">
        <v>1</v>
      </c>
      <c r="H25" s="200" t="s">
        <v>263</v>
      </c>
      <c r="I25" s="105" t="s">
        <v>264</v>
      </c>
      <c r="J25" s="105" t="s">
        <v>265</v>
      </c>
      <c r="K25" s="105" t="s">
        <v>266</v>
      </c>
      <c r="L25" s="99">
        <v>229657.5</v>
      </c>
      <c r="M25" s="105">
        <v>10</v>
      </c>
      <c r="N25" s="202">
        <f t="shared" si="1"/>
        <v>22965.75</v>
      </c>
      <c r="O25" s="202">
        <f t="shared" si="2"/>
        <v>1913.8125</v>
      </c>
      <c r="P25" s="100">
        <f t="shared" si="3"/>
        <v>9</v>
      </c>
      <c r="Q25" s="100">
        <f t="shared" ref="Q25:Q85" si="5">+DATEDIF($B25,$V$13,"ym")</f>
        <v>1</v>
      </c>
      <c r="R25" s="202">
        <f t="shared" si="4"/>
        <v>208605.5625</v>
      </c>
      <c r="S25" s="202">
        <f t="shared" si="0"/>
        <v>21051.9375</v>
      </c>
      <c r="T25" s="103">
        <v>617</v>
      </c>
      <c r="U25" s="4"/>
      <c r="V25" s="4"/>
      <c r="W25" s="4"/>
    </row>
    <row r="26" spans="1:30" ht="15" customHeight="1" x14ac:dyDescent="0.2">
      <c r="A26" s="193">
        <v>13</v>
      </c>
      <c r="B26" s="173">
        <v>42402</v>
      </c>
      <c r="C26" s="517" t="s">
        <v>371</v>
      </c>
      <c r="D26" s="517" t="s">
        <v>2055</v>
      </c>
      <c r="E26" s="102" t="s">
        <v>35</v>
      </c>
      <c r="F26" s="915">
        <v>620912</v>
      </c>
      <c r="G26" s="105">
        <v>1</v>
      </c>
      <c r="H26" s="200" t="s">
        <v>267</v>
      </c>
      <c r="I26" s="105"/>
      <c r="J26" s="105" t="s">
        <v>268</v>
      </c>
      <c r="K26" s="105" t="s">
        <v>266</v>
      </c>
      <c r="L26" s="99">
        <v>33389</v>
      </c>
      <c r="M26" s="105">
        <v>3</v>
      </c>
      <c r="N26" s="202">
        <v>0</v>
      </c>
      <c r="O26" s="202">
        <v>0</v>
      </c>
      <c r="P26" s="100">
        <f t="shared" si="3"/>
        <v>7</v>
      </c>
      <c r="Q26" s="100">
        <f t="shared" si="5"/>
        <v>4</v>
      </c>
      <c r="R26" s="202">
        <v>33389</v>
      </c>
      <c r="S26" s="202">
        <v>0</v>
      </c>
      <c r="T26" s="103">
        <v>614</v>
      </c>
      <c r="U26" s="4"/>
      <c r="V26" s="4"/>
      <c r="W26" s="4"/>
    </row>
    <row r="27" spans="1:30" ht="15" customHeight="1" x14ac:dyDescent="0.2">
      <c r="A27" s="193">
        <v>14</v>
      </c>
      <c r="B27" s="173">
        <v>42053</v>
      </c>
      <c r="C27" s="517" t="s">
        <v>371</v>
      </c>
      <c r="D27" s="517" t="s">
        <v>2055</v>
      </c>
      <c r="E27" s="105" t="s">
        <v>35</v>
      </c>
      <c r="F27" s="915"/>
      <c r="G27" s="105">
        <v>1</v>
      </c>
      <c r="H27" s="200" t="s">
        <v>41</v>
      </c>
      <c r="I27" s="143" t="s">
        <v>269</v>
      </c>
      <c r="J27" s="105" t="s">
        <v>42</v>
      </c>
      <c r="K27" s="105" t="s">
        <v>259</v>
      </c>
      <c r="L27" s="99">
        <v>18300</v>
      </c>
      <c r="M27" s="105">
        <v>3</v>
      </c>
      <c r="N27" s="202">
        <v>0</v>
      </c>
      <c r="O27" s="202">
        <f>IF(M27=0,"N/A",+N27/12)</f>
        <v>0</v>
      </c>
      <c r="P27" s="100">
        <f t="shared" si="3"/>
        <v>8</v>
      </c>
      <c r="Q27" s="100">
        <f t="shared" si="5"/>
        <v>4</v>
      </c>
      <c r="R27" s="202">
        <v>18300</v>
      </c>
      <c r="S27" s="202">
        <f>IF(M27=0,"N/A",+L27-R27)</f>
        <v>0</v>
      </c>
      <c r="T27" s="103">
        <v>614</v>
      </c>
      <c r="U27" s="4"/>
      <c r="V27" s="4"/>
      <c r="W27" s="4"/>
    </row>
    <row r="28" spans="1:30" ht="15" customHeight="1" x14ac:dyDescent="0.2">
      <c r="A28" s="193">
        <v>15</v>
      </c>
      <c r="B28" s="173">
        <v>42325</v>
      </c>
      <c r="C28" s="517" t="s">
        <v>371</v>
      </c>
      <c r="D28" s="517" t="s">
        <v>2055</v>
      </c>
      <c r="E28" s="105" t="s">
        <v>35</v>
      </c>
      <c r="F28" s="915">
        <v>570291</v>
      </c>
      <c r="G28" s="105">
        <v>1</v>
      </c>
      <c r="H28" s="200" t="s">
        <v>270</v>
      </c>
      <c r="I28" s="143"/>
      <c r="J28" s="105" t="s">
        <v>271</v>
      </c>
      <c r="K28" s="105" t="s">
        <v>272</v>
      </c>
      <c r="L28" s="99">
        <v>6325</v>
      </c>
      <c r="M28" s="105">
        <v>3</v>
      </c>
      <c r="N28" s="202">
        <v>0</v>
      </c>
      <c r="O28" s="202">
        <v>0</v>
      </c>
      <c r="P28" s="100">
        <f t="shared" si="3"/>
        <v>7</v>
      </c>
      <c r="Q28" s="100">
        <f t="shared" si="5"/>
        <v>7</v>
      </c>
      <c r="R28" s="202">
        <v>6325</v>
      </c>
      <c r="S28" s="202">
        <v>0</v>
      </c>
      <c r="T28" s="103">
        <v>614</v>
      </c>
      <c r="U28" s="4"/>
      <c r="V28" s="4"/>
      <c r="W28" s="4"/>
    </row>
    <row r="29" spans="1:30" ht="15" customHeight="1" x14ac:dyDescent="0.2">
      <c r="A29" s="193">
        <v>16</v>
      </c>
      <c r="B29" s="173">
        <v>42075</v>
      </c>
      <c r="C29" s="517" t="s">
        <v>371</v>
      </c>
      <c r="D29" s="517" t="s">
        <v>2055</v>
      </c>
      <c r="E29" s="105" t="s">
        <v>35</v>
      </c>
      <c r="F29" s="915"/>
      <c r="G29" s="105">
        <v>1</v>
      </c>
      <c r="H29" s="200" t="s">
        <v>62</v>
      </c>
      <c r="I29" s="143" t="s">
        <v>273</v>
      </c>
      <c r="J29" s="105" t="s">
        <v>42</v>
      </c>
      <c r="K29" s="105" t="s">
        <v>274</v>
      </c>
      <c r="L29" s="99">
        <v>2743</v>
      </c>
      <c r="M29" s="105">
        <v>3</v>
      </c>
      <c r="N29" s="202">
        <v>0</v>
      </c>
      <c r="O29" s="202">
        <v>0</v>
      </c>
      <c r="P29" s="100">
        <f t="shared" si="3"/>
        <v>8</v>
      </c>
      <c r="Q29" s="100">
        <f t="shared" si="5"/>
        <v>3</v>
      </c>
      <c r="R29" s="202">
        <v>2743</v>
      </c>
      <c r="S29" s="202">
        <v>0</v>
      </c>
      <c r="T29" s="103">
        <v>614</v>
      </c>
      <c r="U29" s="4"/>
      <c r="V29" s="4"/>
      <c r="W29" s="4"/>
    </row>
    <row r="30" spans="1:30" ht="42.75" customHeight="1" x14ac:dyDescent="0.2">
      <c r="A30" s="193">
        <v>17</v>
      </c>
      <c r="B30" s="173">
        <v>42075</v>
      </c>
      <c r="C30" s="517" t="s">
        <v>371</v>
      </c>
      <c r="D30" s="517" t="s">
        <v>2055</v>
      </c>
      <c r="E30" s="105" t="s">
        <v>35</v>
      </c>
      <c r="F30" s="915">
        <v>620890</v>
      </c>
      <c r="G30" s="105">
        <v>1</v>
      </c>
      <c r="H30" s="200" t="s">
        <v>62</v>
      </c>
      <c r="I30" s="143" t="s">
        <v>275</v>
      </c>
      <c r="J30" s="105" t="s">
        <v>64</v>
      </c>
      <c r="K30" s="240" t="s">
        <v>2020</v>
      </c>
      <c r="L30" s="99">
        <v>2743</v>
      </c>
      <c r="M30" s="105">
        <v>3</v>
      </c>
      <c r="N30" s="202">
        <v>0</v>
      </c>
      <c r="O30" s="202">
        <v>0</v>
      </c>
      <c r="P30" s="100">
        <f t="shared" si="3"/>
        <v>8</v>
      </c>
      <c r="Q30" s="100">
        <f t="shared" si="5"/>
        <v>3</v>
      </c>
      <c r="R30" s="202">
        <v>2743</v>
      </c>
      <c r="S30" s="202">
        <v>0</v>
      </c>
      <c r="T30" s="103">
        <v>614</v>
      </c>
      <c r="U30" s="4"/>
      <c r="V30" s="4"/>
      <c r="W30" s="4"/>
    </row>
    <row r="31" spans="1:30" ht="22.5" customHeight="1" x14ac:dyDescent="0.2">
      <c r="A31" s="193">
        <v>18</v>
      </c>
      <c r="B31" s="173">
        <v>42075</v>
      </c>
      <c r="C31" s="517" t="s">
        <v>371</v>
      </c>
      <c r="D31" s="517" t="s">
        <v>2055</v>
      </c>
      <c r="E31" s="105" t="s">
        <v>35</v>
      </c>
      <c r="F31" s="915"/>
      <c r="G31" s="105">
        <v>1</v>
      </c>
      <c r="H31" s="250" t="s">
        <v>62</v>
      </c>
      <c r="I31" s="204" t="s">
        <v>276</v>
      </c>
      <c r="J31" s="105" t="s">
        <v>277</v>
      </c>
      <c r="K31" s="105" t="s">
        <v>274</v>
      </c>
      <c r="L31" s="99">
        <v>2743</v>
      </c>
      <c r="M31" s="105">
        <v>3</v>
      </c>
      <c r="N31" s="202">
        <v>0</v>
      </c>
      <c r="O31" s="202">
        <v>0</v>
      </c>
      <c r="P31" s="100">
        <f t="shared" si="3"/>
        <v>8</v>
      </c>
      <c r="Q31" s="100">
        <f t="shared" si="5"/>
        <v>3</v>
      </c>
      <c r="R31" s="202">
        <v>2743</v>
      </c>
      <c r="S31" s="202">
        <f t="shared" ref="S31:S33" si="6">IF(M31=0,"N/A",+L31-R31)</f>
        <v>0</v>
      </c>
      <c r="T31" s="103">
        <v>614</v>
      </c>
      <c r="U31" s="4"/>
      <c r="V31" s="4"/>
      <c r="W31" s="4"/>
    </row>
    <row r="32" spans="1:30" ht="55.5" customHeight="1" x14ac:dyDescent="0.2">
      <c r="A32" s="193">
        <v>19</v>
      </c>
      <c r="B32" s="173">
        <v>42075</v>
      </c>
      <c r="C32" s="517" t="s">
        <v>371</v>
      </c>
      <c r="D32" s="517" t="s">
        <v>2055</v>
      </c>
      <c r="E32" s="105" t="s">
        <v>35</v>
      </c>
      <c r="F32" s="915">
        <v>620879</v>
      </c>
      <c r="G32" s="105">
        <v>1</v>
      </c>
      <c r="H32" s="250" t="s">
        <v>118</v>
      </c>
      <c r="I32" s="204"/>
      <c r="J32" s="105" t="s">
        <v>278</v>
      </c>
      <c r="K32" s="240" t="s">
        <v>1963</v>
      </c>
      <c r="L32" s="99">
        <v>5250</v>
      </c>
      <c r="M32" s="105">
        <v>5</v>
      </c>
      <c r="N32" s="202">
        <v>0</v>
      </c>
      <c r="O32" s="202">
        <v>0</v>
      </c>
      <c r="P32" s="100">
        <f t="shared" si="3"/>
        <v>8</v>
      </c>
      <c r="Q32" s="100">
        <f t="shared" si="5"/>
        <v>3</v>
      </c>
      <c r="R32" s="202">
        <v>5250</v>
      </c>
      <c r="S32" s="202">
        <f t="shared" si="6"/>
        <v>0</v>
      </c>
      <c r="T32" s="103">
        <v>614</v>
      </c>
      <c r="U32" s="4"/>
      <c r="V32" s="4"/>
      <c r="W32" s="4"/>
    </row>
    <row r="33" spans="1:23" ht="29.25" customHeight="1" x14ac:dyDescent="0.2">
      <c r="A33" s="193">
        <v>20</v>
      </c>
      <c r="B33" s="173">
        <v>42075</v>
      </c>
      <c r="C33" s="517" t="s">
        <v>371</v>
      </c>
      <c r="D33" s="517" t="s">
        <v>2055</v>
      </c>
      <c r="E33" s="105" t="s">
        <v>35</v>
      </c>
      <c r="F33" s="915">
        <v>620639</v>
      </c>
      <c r="G33" s="105">
        <v>1</v>
      </c>
      <c r="H33" s="250" t="s">
        <v>169</v>
      </c>
      <c r="I33" s="204"/>
      <c r="J33" s="105" t="s">
        <v>56</v>
      </c>
      <c r="K33" s="240" t="s">
        <v>1964</v>
      </c>
      <c r="L33" s="99">
        <v>4705</v>
      </c>
      <c r="M33" s="105">
        <v>5</v>
      </c>
      <c r="N33" s="202">
        <v>0</v>
      </c>
      <c r="O33" s="202">
        <f>IF(M33=0,"N/A",+N33/12)</f>
        <v>0</v>
      </c>
      <c r="P33" s="100">
        <f t="shared" si="3"/>
        <v>8</v>
      </c>
      <c r="Q33" s="100">
        <f t="shared" si="5"/>
        <v>3</v>
      </c>
      <c r="R33" s="202">
        <v>4705</v>
      </c>
      <c r="S33" s="202">
        <f t="shared" si="6"/>
        <v>0</v>
      </c>
      <c r="T33" s="103">
        <v>614</v>
      </c>
      <c r="U33" s="4"/>
      <c r="V33" s="4"/>
      <c r="W33" s="4"/>
    </row>
    <row r="34" spans="1:23" ht="25.5" customHeight="1" x14ac:dyDescent="0.2">
      <c r="A34" s="193">
        <v>21</v>
      </c>
      <c r="B34" s="173">
        <v>42275</v>
      </c>
      <c r="C34" s="517" t="s">
        <v>371</v>
      </c>
      <c r="D34" s="517" t="s">
        <v>2055</v>
      </c>
      <c r="E34" s="105" t="s">
        <v>280</v>
      </c>
      <c r="F34" s="915"/>
      <c r="G34" s="105">
        <v>1</v>
      </c>
      <c r="H34" s="250" t="s">
        <v>66</v>
      </c>
      <c r="I34" s="204"/>
      <c r="J34" s="105" t="s">
        <v>281</v>
      </c>
      <c r="K34" s="105" t="s">
        <v>272</v>
      </c>
      <c r="L34" s="99">
        <v>25477</v>
      </c>
      <c r="M34" s="105">
        <v>3</v>
      </c>
      <c r="N34" s="202">
        <v>0</v>
      </c>
      <c r="O34" s="202">
        <v>0</v>
      </c>
      <c r="P34" s="100">
        <f t="shared" si="3"/>
        <v>7</v>
      </c>
      <c r="Q34" s="100">
        <f t="shared" si="5"/>
        <v>9</v>
      </c>
      <c r="R34" s="202">
        <v>25477</v>
      </c>
      <c r="S34" s="202">
        <v>0</v>
      </c>
      <c r="T34" s="103">
        <v>614</v>
      </c>
      <c r="U34" s="4"/>
      <c r="V34" s="4"/>
      <c r="W34" s="4"/>
    </row>
    <row r="35" spans="1:23" ht="15" customHeight="1" x14ac:dyDescent="0.2">
      <c r="A35" s="193">
        <v>22</v>
      </c>
      <c r="B35" s="173">
        <v>42075</v>
      </c>
      <c r="C35" s="517" t="s">
        <v>371</v>
      </c>
      <c r="D35" s="517" t="s">
        <v>2055</v>
      </c>
      <c r="E35" s="105" t="s">
        <v>35</v>
      </c>
      <c r="F35" s="915">
        <v>614251</v>
      </c>
      <c r="G35" s="105">
        <v>1</v>
      </c>
      <c r="H35" s="250" t="s">
        <v>169</v>
      </c>
      <c r="I35" s="204"/>
      <c r="J35" s="105" t="s">
        <v>56</v>
      </c>
      <c r="K35" s="105" t="s">
        <v>274</v>
      </c>
      <c r="L35" s="99">
        <v>4705</v>
      </c>
      <c r="M35" s="105">
        <v>5</v>
      </c>
      <c r="N35" s="202">
        <v>0</v>
      </c>
      <c r="O35" s="202">
        <f t="shared" ref="O35:O37" si="7">IF(M35=0,"N/A",+N35/12)</f>
        <v>0</v>
      </c>
      <c r="P35" s="100">
        <f t="shared" si="3"/>
        <v>8</v>
      </c>
      <c r="Q35" s="100">
        <f t="shared" si="5"/>
        <v>3</v>
      </c>
      <c r="R35" s="202">
        <v>4705</v>
      </c>
      <c r="S35" s="202">
        <f t="shared" ref="S35:S40" si="8">IF(M35=0,"N/A",+L35-R35)</f>
        <v>0</v>
      </c>
      <c r="T35" s="103">
        <v>614</v>
      </c>
      <c r="U35" s="4"/>
      <c r="V35" s="4"/>
      <c r="W35" s="4"/>
    </row>
    <row r="36" spans="1:23" ht="15" customHeight="1" x14ac:dyDescent="0.2">
      <c r="A36" s="193">
        <v>23</v>
      </c>
      <c r="B36" s="173">
        <v>42075</v>
      </c>
      <c r="C36" s="517" t="s">
        <v>371</v>
      </c>
      <c r="D36" s="517" t="s">
        <v>2055</v>
      </c>
      <c r="E36" s="105" t="s">
        <v>35</v>
      </c>
      <c r="F36" s="915">
        <v>620889</v>
      </c>
      <c r="G36" s="105">
        <v>1</v>
      </c>
      <c r="H36" s="200" t="s">
        <v>139</v>
      </c>
      <c r="I36" s="105"/>
      <c r="J36" s="105" t="s">
        <v>141</v>
      </c>
      <c r="K36" s="105" t="s">
        <v>274</v>
      </c>
      <c r="L36" s="99">
        <v>3850</v>
      </c>
      <c r="M36" s="105">
        <v>5</v>
      </c>
      <c r="N36" s="202">
        <v>0</v>
      </c>
      <c r="O36" s="202">
        <f t="shared" si="7"/>
        <v>0</v>
      </c>
      <c r="P36" s="100">
        <f t="shared" si="3"/>
        <v>8</v>
      </c>
      <c r="Q36" s="100">
        <f t="shared" si="5"/>
        <v>3</v>
      </c>
      <c r="R36" s="201">
        <v>3850</v>
      </c>
      <c r="S36" s="202">
        <f t="shared" si="8"/>
        <v>0</v>
      </c>
      <c r="T36" s="103">
        <v>614</v>
      </c>
      <c r="U36" s="4"/>
      <c r="V36" s="4"/>
      <c r="W36" s="4"/>
    </row>
    <row r="37" spans="1:23" ht="30" customHeight="1" x14ac:dyDescent="0.3">
      <c r="A37" s="193">
        <v>24</v>
      </c>
      <c r="B37" s="95">
        <v>42186</v>
      </c>
      <c r="C37" s="517" t="s">
        <v>371</v>
      </c>
      <c r="D37" s="517" t="s">
        <v>2055</v>
      </c>
      <c r="E37" s="97" t="s">
        <v>35</v>
      </c>
      <c r="F37" s="903">
        <v>614900</v>
      </c>
      <c r="G37" s="105">
        <v>1</v>
      </c>
      <c r="H37" s="107" t="s">
        <v>210</v>
      </c>
      <c r="I37" s="97" t="s">
        <v>1528</v>
      </c>
      <c r="J37" s="97" t="s">
        <v>1529</v>
      </c>
      <c r="K37" s="956" t="s">
        <v>1962</v>
      </c>
      <c r="L37" s="99">
        <v>8640</v>
      </c>
      <c r="M37" s="105">
        <v>3</v>
      </c>
      <c r="N37" s="135">
        <v>0</v>
      </c>
      <c r="O37" s="135">
        <f t="shared" si="7"/>
        <v>0</v>
      </c>
      <c r="P37" s="100">
        <f t="shared" si="3"/>
        <v>7</v>
      </c>
      <c r="Q37" s="100">
        <f t="shared" si="5"/>
        <v>11</v>
      </c>
      <c r="R37" s="201">
        <v>8640</v>
      </c>
      <c r="S37" s="202">
        <f t="shared" si="8"/>
        <v>0</v>
      </c>
      <c r="T37" s="103">
        <v>614</v>
      </c>
      <c r="U37" s="4"/>
      <c r="V37" s="4"/>
      <c r="W37" s="4"/>
    </row>
    <row r="38" spans="1:23" ht="15" customHeight="1" x14ac:dyDescent="0.2">
      <c r="A38" s="193">
        <v>25</v>
      </c>
      <c r="B38" s="540">
        <v>42335</v>
      </c>
      <c r="C38" s="517" t="s">
        <v>371</v>
      </c>
      <c r="D38" s="517" t="s">
        <v>2055</v>
      </c>
      <c r="E38" s="105" t="s">
        <v>815</v>
      </c>
      <c r="F38" s="915">
        <v>750738</v>
      </c>
      <c r="G38" s="105">
        <v>1</v>
      </c>
      <c r="H38" s="918" t="s">
        <v>816</v>
      </c>
      <c r="I38" s="105"/>
      <c r="J38" s="541"/>
      <c r="K38" s="105" t="s">
        <v>272</v>
      </c>
      <c r="L38" s="99">
        <v>2400</v>
      </c>
      <c r="M38" s="105">
        <v>3</v>
      </c>
      <c r="N38" s="135">
        <v>0</v>
      </c>
      <c r="O38" s="135">
        <v>0</v>
      </c>
      <c r="P38" s="100">
        <f t="shared" si="3"/>
        <v>7</v>
      </c>
      <c r="Q38" s="100">
        <f t="shared" si="5"/>
        <v>7</v>
      </c>
      <c r="R38" s="135">
        <v>2400</v>
      </c>
      <c r="S38" s="135">
        <f t="shared" si="8"/>
        <v>0</v>
      </c>
      <c r="T38" s="1202">
        <v>619</v>
      </c>
      <c r="U38" s="4"/>
      <c r="V38" s="4"/>
      <c r="W38" s="4"/>
    </row>
    <row r="39" spans="1:23" ht="15" customHeight="1" x14ac:dyDescent="0.2">
      <c r="A39" s="193">
        <v>26</v>
      </c>
      <c r="B39" s="540">
        <v>42335</v>
      </c>
      <c r="C39" s="517" t="s">
        <v>371</v>
      </c>
      <c r="D39" s="517" t="s">
        <v>2055</v>
      </c>
      <c r="E39" s="105" t="s">
        <v>815</v>
      </c>
      <c r="F39" s="915">
        <v>750704</v>
      </c>
      <c r="G39" s="105">
        <v>1</v>
      </c>
      <c r="H39" s="918" t="s">
        <v>816</v>
      </c>
      <c r="I39" s="105"/>
      <c r="J39" s="541"/>
      <c r="K39" s="105" t="s">
        <v>257</v>
      </c>
      <c r="L39" s="99">
        <v>2400</v>
      </c>
      <c r="M39" s="105">
        <v>3</v>
      </c>
      <c r="N39" s="135">
        <v>0</v>
      </c>
      <c r="O39" s="135">
        <v>0</v>
      </c>
      <c r="P39" s="100">
        <f t="shared" si="3"/>
        <v>7</v>
      </c>
      <c r="Q39" s="100">
        <f t="shared" si="5"/>
        <v>7</v>
      </c>
      <c r="R39" s="135">
        <v>2400</v>
      </c>
      <c r="S39" s="135">
        <f t="shared" ref="S39" si="9">IF(M39=0,"N/A",+L39-R39)</f>
        <v>0</v>
      </c>
      <c r="T39" s="1202">
        <v>619</v>
      </c>
      <c r="U39" s="4"/>
      <c r="V39" s="4"/>
      <c r="W39" s="4"/>
    </row>
    <row r="40" spans="1:23" ht="15" customHeight="1" x14ac:dyDescent="0.3">
      <c r="A40" s="193">
        <v>27</v>
      </c>
      <c r="B40" s="95">
        <v>42481</v>
      </c>
      <c r="C40" s="517" t="s">
        <v>371</v>
      </c>
      <c r="D40" s="517" t="s">
        <v>2055</v>
      </c>
      <c r="E40" s="97" t="s">
        <v>25</v>
      </c>
      <c r="F40" s="915">
        <v>620852</v>
      </c>
      <c r="G40" s="97">
        <v>1</v>
      </c>
      <c r="H40" s="98" t="s">
        <v>282</v>
      </c>
      <c r="I40" s="97"/>
      <c r="J40" s="98" t="s">
        <v>32</v>
      </c>
      <c r="K40" s="105" t="s">
        <v>274</v>
      </c>
      <c r="L40" s="254">
        <v>4574</v>
      </c>
      <c r="M40" s="255">
        <v>10</v>
      </c>
      <c r="N40" s="202">
        <v>457.4</v>
      </c>
      <c r="O40" s="202">
        <v>38.119999999999997</v>
      </c>
      <c r="P40" s="100">
        <f t="shared" si="3"/>
        <v>7</v>
      </c>
      <c r="Q40" s="100">
        <f t="shared" si="5"/>
        <v>2</v>
      </c>
      <c r="R40" s="202">
        <v>762.36</v>
      </c>
      <c r="S40" s="202">
        <f t="shared" si="8"/>
        <v>3811.64</v>
      </c>
      <c r="T40" s="103">
        <v>617</v>
      </c>
      <c r="U40" s="4"/>
      <c r="V40" s="4"/>
      <c r="W40" s="4"/>
    </row>
    <row r="41" spans="1:23" ht="31.5" customHeight="1" x14ac:dyDescent="0.3">
      <c r="A41" s="193">
        <v>28</v>
      </c>
      <c r="B41" s="95">
        <v>42641</v>
      </c>
      <c r="C41" s="517" t="s">
        <v>371</v>
      </c>
      <c r="D41" s="517" t="s">
        <v>2055</v>
      </c>
      <c r="E41" s="97" t="s">
        <v>35</v>
      </c>
      <c r="F41" s="915">
        <v>620905</v>
      </c>
      <c r="G41" s="97">
        <v>1</v>
      </c>
      <c r="H41" s="98" t="s">
        <v>139</v>
      </c>
      <c r="I41" s="97" t="s">
        <v>283</v>
      </c>
      <c r="J41" s="98" t="s">
        <v>141</v>
      </c>
      <c r="K41" s="240" t="s">
        <v>1965</v>
      </c>
      <c r="L41" s="254">
        <v>4016</v>
      </c>
      <c r="M41" s="255">
        <v>3</v>
      </c>
      <c r="N41" s="202">
        <v>0</v>
      </c>
      <c r="O41" s="202">
        <v>0</v>
      </c>
      <c r="P41" s="100">
        <f t="shared" si="3"/>
        <v>6</v>
      </c>
      <c r="Q41" s="100">
        <f t="shared" si="5"/>
        <v>9</v>
      </c>
      <c r="R41" s="202">
        <v>4016</v>
      </c>
      <c r="S41" s="202">
        <v>0</v>
      </c>
      <c r="T41" s="103">
        <v>614</v>
      </c>
      <c r="U41" s="4"/>
      <c r="V41" s="4"/>
      <c r="W41" s="4"/>
    </row>
    <row r="42" spans="1:23" ht="15" customHeight="1" x14ac:dyDescent="0.2">
      <c r="A42" s="193">
        <v>29</v>
      </c>
      <c r="B42" s="173">
        <v>42641</v>
      </c>
      <c r="C42" s="517" t="s">
        <v>371</v>
      </c>
      <c r="D42" s="517" t="s">
        <v>2055</v>
      </c>
      <c r="E42" s="105" t="s">
        <v>35</v>
      </c>
      <c r="F42" s="915">
        <v>620851</v>
      </c>
      <c r="G42" s="105">
        <v>1</v>
      </c>
      <c r="H42" s="200" t="s">
        <v>139</v>
      </c>
      <c r="I42" s="105" t="s">
        <v>283</v>
      </c>
      <c r="J42" s="105" t="s">
        <v>141</v>
      </c>
      <c r="K42" s="105" t="s">
        <v>259</v>
      </c>
      <c r="L42" s="99">
        <v>4016</v>
      </c>
      <c r="M42" s="105">
        <v>3</v>
      </c>
      <c r="N42" s="202">
        <v>0</v>
      </c>
      <c r="O42" s="202">
        <v>0</v>
      </c>
      <c r="P42" s="100">
        <f t="shared" si="3"/>
        <v>6</v>
      </c>
      <c r="Q42" s="100">
        <f t="shared" si="5"/>
        <v>9</v>
      </c>
      <c r="R42" s="202">
        <v>4016</v>
      </c>
      <c r="S42" s="202">
        <f t="shared" ref="S42:S78" si="10">IF(M42=0,"N/A",+L42-R42)</f>
        <v>0</v>
      </c>
      <c r="T42" s="103">
        <v>614</v>
      </c>
      <c r="U42" s="4"/>
      <c r="V42" s="4"/>
      <c r="W42" s="4"/>
    </row>
    <row r="43" spans="1:23" ht="15" customHeight="1" x14ac:dyDescent="0.2">
      <c r="A43" s="193">
        <v>30</v>
      </c>
      <c r="B43" s="173">
        <v>42669</v>
      </c>
      <c r="C43" s="517" t="s">
        <v>371</v>
      </c>
      <c r="D43" s="517" t="s">
        <v>2055</v>
      </c>
      <c r="E43" s="105" t="s">
        <v>35</v>
      </c>
      <c r="F43" s="915"/>
      <c r="G43" s="105">
        <v>1</v>
      </c>
      <c r="H43" s="174" t="s">
        <v>284</v>
      </c>
      <c r="I43" s="105"/>
      <c r="J43" s="105" t="s">
        <v>285</v>
      </c>
      <c r="K43" s="105" t="s">
        <v>286</v>
      </c>
      <c r="L43" s="99">
        <v>13711.14</v>
      </c>
      <c r="M43" s="105">
        <v>3</v>
      </c>
      <c r="N43" s="202">
        <v>0</v>
      </c>
      <c r="O43" s="202">
        <v>0</v>
      </c>
      <c r="P43" s="100">
        <f t="shared" si="3"/>
        <v>6</v>
      </c>
      <c r="Q43" s="100">
        <f t="shared" si="5"/>
        <v>8</v>
      </c>
      <c r="R43" s="202">
        <v>13711.14</v>
      </c>
      <c r="S43" s="202">
        <f t="shared" si="10"/>
        <v>0</v>
      </c>
      <c r="T43" s="103">
        <v>614</v>
      </c>
      <c r="U43" s="4"/>
      <c r="V43" s="4"/>
      <c r="W43" s="4"/>
    </row>
    <row r="44" spans="1:23" ht="31.5" customHeight="1" x14ac:dyDescent="0.2">
      <c r="A44" s="193">
        <v>31</v>
      </c>
      <c r="B44" s="738">
        <v>42669</v>
      </c>
      <c r="C44" s="517" t="s">
        <v>371</v>
      </c>
      <c r="D44" s="517" t="s">
        <v>2055</v>
      </c>
      <c r="E44" s="739" t="s">
        <v>35</v>
      </c>
      <c r="F44" s="739">
        <v>614321</v>
      </c>
      <c r="G44" s="739">
        <v>1</v>
      </c>
      <c r="H44" s="740" t="s">
        <v>41</v>
      </c>
      <c r="I44" s="739" t="s">
        <v>1386</v>
      </c>
      <c r="J44" s="739" t="s">
        <v>56</v>
      </c>
      <c r="K44" s="1207" t="s">
        <v>2011</v>
      </c>
      <c r="L44" s="166">
        <v>28316.34</v>
      </c>
      <c r="M44" s="739">
        <v>3</v>
      </c>
      <c r="N44" s="166">
        <v>0</v>
      </c>
      <c r="O44" s="166">
        <v>0</v>
      </c>
      <c r="P44" s="100">
        <f t="shared" si="3"/>
        <v>6</v>
      </c>
      <c r="Q44" s="100">
        <f t="shared" si="5"/>
        <v>8</v>
      </c>
      <c r="R44" s="166">
        <v>28316.34</v>
      </c>
      <c r="S44" s="166">
        <v>0</v>
      </c>
      <c r="T44" s="743">
        <v>614</v>
      </c>
      <c r="U44" s="4"/>
      <c r="V44" s="4"/>
      <c r="W44" s="4"/>
    </row>
    <row r="45" spans="1:23" s="890" customFormat="1" ht="24.75" customHeight="1" x14ac:dyDescent="0.2">
      <c r="A45" s="193">
        <v>32</v>
      </c>
      <c r="B45" s="1570">
        <v>43032</v>
      </c>
      <c r="C45" s="1560" t="s">
        <v>371</v>
      </c>
      <c r="D45" s="1560" t="s">
        <v>2055</v>
      </c>
      <c r="E45" s="915" t="s">
        <v>35</v>
      </c>
      <c r="F45" s="915">
        <v>620908</v>
      </c>
      <c r="G45" s="915">
        <v>1</v>
      </c>
      <c r="H45" s="1561" t="s">
        <v>62</v>
      </c>
      <c r="I45" s="915"/>
      <c r="J45" s="915" t="s">
        <v>277</v>
      </c>
      <c r="K45" s="1054" t="s">
        <v>1965</v>
      </c>
      <c r="L45" s="906">
        <v>2857.24</v>
      </c>
      <c r="M45" s="915">
        <v>5</v>
      </c>
      <c r="N45" s="1100">
        <f t="shared" ref="N45:N48" si="11">IF(M45=0,"N/A",+L45/M45)</f>
        <v>571.44799999999998</v>
      </c>
      <c r="O45" s="1100">
        <v>0</v>
      </c>
      <c r="P45" s="907">
        <f t="shared" si="3"/>
        <v>5</v>
      </c>
      <c r="Q45" s="907">
        <f t="shared" si="5"/>
        <v>8</v>
      </c>
      <c r="R45" s="1100">
        <f t="shared" ref="R45:R48" si="12">IF(M45=0,"N/A",+N45*P45+O45*Q45)</f>
        <v>2857.24</v>
      </c>
      <c r="S45" s="1100">
        <f t="shared" si="10"/>
        <v>0</v>
      </c>
      <c r="T45" s="908">
        <v>614</v>
      </c>
      <c r="U45" s="916" t="s">
        <v>287</v>
      </c>
      <c r="V45" s="910">
        <v>43213</v>
      </c>
      <c r="W45" s="916">
        <v>95</v>
      </c>
    </row>
    <row r="46" spans="1:23" s="890" customFormat="1" ht="25.5" customHeight="1" x14ac:dyDescent="0.2">
      <c r="A46" s="193">
        <v>33</v>
      </c>
      <c r="B46" s="1570">
        <v>43032</v>
      </c>
      <c r="C46" s="1560" t="s">
        <v>371</v>
      </c>
      <c r="D46" s="1560" t="s">
        <v>2055</v>
      </c>
      <c r="E46" s="915" t="s">
        <v>35</v>
      </c>
      <c r="F46" s="915">
        <v>570409</v>
      </c>
      <c r="G46" s="915">
        <v>1</v>
      </c>
      <c r="H46" s="1561" t="s">
        <v>288</v>
      </c>
      <c r="I46" s="915"/>
      <c r="J46" s="915" t="s">
        <v>56</v>
      </c>
      <c r="K46" s="915" t="s">
        <v>257</v>
      </c>
      <c r="L46" s="906">
        <v>39186.81</v>
      </c>
      <c r="M46" s="915">
        <v>5</v>
      </c>
      <c r="N46" s="1100">
        <f t="shared" si="11"/>
        <v>7837.3619999999992</v>
      </c>
      <c r="O46" s="1100">
        <v>0</v>
      </c>
      <c r="P46" s="907">
        <f t="shared" si="3"/>
        <v>5</v>
      </c>
      <c r="Q46" s="907">
        <f t="shared" si="5"/>
        <v>8</v>
      </c>
      <c r="R46" s="1100">
        <f t="shared" si="12"/>
        <v>39186.81</v>
      </c>
      <c r="S46" s="1100">
        <f t="shared" si="10"/>
        <v>0</v>
      </c>
      <c r="T46" s="908">
        <v>614</v>
      </c>
      <c r="U46" s="916" t="s">
        <v>287</v>
      </c>
      <c r="V46" s="910">
        <v>43213</v>
      </c>
      <c r="W46" s="916">
        <v>95</v>
      </c>
    </row>
    <row r="47" spans="1:23" s="890" customFormat="1" ht="15.75" customHeight="1" x14ac:dyDescent="0.2">
      <c r="A47" s="193">
        <v>34</v>
      </c>
      <c r="B47" s="1570">
        <v>43032</v>
      </c>
      <c r="C47" s="1560" t="s">
        <v>371</v>
      </c>
      <c r="D47" s="1560" t="s">
        <v>2055</v>
      </c>
      <c r="E47" s="915" t="s">
        <v>35</v>
      </c>
      <c r="F47" s="915"/>
      <c r="G47" s="915">
        <v>1</v>
      </c>
      <c r="H47" s="1561" t="s">
        <v>288</v>
      </c>
      <c r="I47" s="915"/>
      <c r="J47" s="915" t="s">
        <v>56</v>
      </c>
      <c r="K47" s="915" t="s">
        <v>272</v>
      </c>
      <c r="L47" s="906">
        <v>39186.81</v>
      </c>
      <c r="M47" s="915">
        <v>5</v>
      </c>
      <c r="N47" s="1100">
        <f t="shared" si="11"/>
        <v>7837.3619999999992</v>
      </c>
      <c r="O47" s="1100">
        <v>0</v>
      </c>
      <c r="P47" s="907">
        <f t="shared" si="3"/>
        <v>5</v>
      </c>
      <c r="Q47" s="907">
        <f t="shared" si="5"/>
        <v>8</v>
      </c>
      <c r="R47" s="1100">
        <f t="shared" si="12"/>
        <v>39186.81</v>
      </c>
      <c r="S47" s="1100">
        <f t="shared" si="10"/>
        <v>0</v>
      </c>
      <c r="T47" s="908">
        <v>614</v>
      </c>
      <c r="U47" s="916" t="s">
        <v>287</v>
      </c>
      <c r="V47" s="910">
        <v>43213</v>
      </c>
      <c r="W47" s="916">
        <v>95</v>
      </c>
    </row>
    <row r="48" spans="1:23" s="890" customFormat="1" ht="27" customHeight="1" thickBot="1" x14ac:dyDescent="0.35">
      <c r="A48" s="193">
        <v>35</v>
      </c>
      <c r="B48" s="902">
        <v>43416</v>
      </c>
      <c r="C48" s="517" t="s">
        <v>371</v>
      </c>
      <c r="D48" s="517" t="s">
        <v>2055</v>
      </c>
      <c r="E48" s="903" t="s">
        <v>68</v>
      </c>
      <c r="F48" s="915"/>
      <c r="G48" s="903">
        <v>1</v>
      </c>
      <c r="H48" s="914" t="s">
        <v>289</v>
      </c>
      <c r="I48" s="903" t="s">
        <v>290</v>
      </c>
      <c r="J48" s="903" t="s">
        <v>291</v>
      </c>
      <c r="K48" s="1054" t="s">
        <v>1969</v>
      </c>
      <c r="L48" s="1102">
        <v>30387.360000000001</v>
      </c>
      <c r="M48" s="903">
        <v>10</v>
      </c>
      <c r="N48" s="1100">
        <f t="shared" si="11"/>
        <v>3038.7359999999999</v>
      </c>
      <c r="O48" s="1100">
        <f t="shared" ref="O48" si="13">IF(M48=0,"N/A",+N48/12)</f>
        <v>253.22799999999998</v>
      </c>
      <c r="P48" s="100">
        <f t="shared" si="3"/>
        <v>4</v>
      </c>
      <c r="Q48" s="100">
        <f t="shared" si="5"/>
        <v>7</v>
      </c>
      <c r="R48" s="1100">
        <f t="shared" si="12"/>
        <v>13927.539999999999</v>
      </c>
      <c r="S48" s="1100">
        <f t="shared" si="10"/>
        <v>16459.82</v>
      </c>
      <c r="T48" s="908">
        <v>617</v>
      </c>
      <c r="U48" s="916" t="s">
        <v>293</v>
      </c>
      <c r="V48" s="910">
        <v>43437</v>
      </c>
      <c r="W48" s="916">
        <v>95</v>
      </c>
    </row>
    <row r="49" spans="1:23" ht="98.25" customHeight="1" thickBot="1" x14ac:dyDescent="0.35">
      <c r="A49" s="193">
        <v>36</v>
      </c>
      <c r="B49" s="95">
        <v>43528</v>
      </c>
      <c r="C49" s="517" t="s">
        <v>371</v>
      </c>
      <c r="D49" s="517" t="s">
        <v>2055</v>
      </c>
      <c r="E49" s="97" t="s">
        <v>25</v>
      </c>
      <c r="F49" s="1054" t="s">
        <v>1929</v>
      </c>
      <c r="G49" s="903">
        <v>1</v>
      </c>
      <c r="H49" s="1211" t="s">
        <v>1981</v>
      </c>
      <c r="I49" s="1212"/>
      <c r="J49" s="1212"/>
      <c r="K49" s="1213" t="s">
        <v>1982</v>
      </c>
      <c r="L49" s="99">
        <v>112034.28</v>
      </c>
      <c r="M49" s="105">
        <v>10</v>
      </c>
      <c r="N49" s="1100">
        <f t="shared" ref="N49:N79" si="14">IF(M49=0,"N/A",+L49/M49)</f>
        <v>11203.428</v>
      </c>
      <c r="O49" s="1100">
        <f t="shared" ref="O49:O79" si="15">IF(M49=0,"N/A",+N49/12)</f>
        <v>933.61900000000003</v>
      </c>
      <c r="P49" s="100">
        <f t="shared" si="3"/>
        <v>4</v>
      </c>
      <c r="Q49" s="100">
        <f t="shared" si="5"/>
        <v>3</v>
      </c>
      <c r="R49" s="1100">
        <f t="shared" ref="R49:R79" si="16">IF(M49=0,"N/A",+N49*P49+O49*Q49)</f>
        <v>47614.569000000003</v>
      </c>
      <c r="S49" s="202">
        <f t="shared" si="10"/>
        <v>64419.710999999996</v>
      </c>
      <c r="T49" s="103">
        <v>617</v>
      </c>
      <c r="U49" s="4" t="s">
        <v>120</v>
      </c>
      <c r="V49" s="108">
        <v>43563</v>
      </c>
      <c r="W49" s="4">
        <v>100</v>
      </c>
    </row>
    <row r="50" spans="1:23" ht="78" customHeight="1" thickBot="1" x14ac:dyDescent="0.35">
      <c r="A50" s="193">
        <v>37</v>
      </c>
      <c r="B50" s="95">
        <v>43528</v>
      </c>
      <c r="C50" s="517" t="s">
        <v>371</v>
      </c>
      <c r="D50" s="517" t="s">
        <v>2055</v>
      </c>
      <c r="E50" s="97" t="s">
        <v>25</v>
      </c>
      <c r="F50" s="915">
        <v>750700</v>
      </c>
      <c r="G50" s="903">
        <v>1</v>
      </c>
      <c r="H50" s="1214" t="s">
        <v>1983</v>
      </c>
      <c r="I50" s="1215"/>
      <c r="J50" s="1215"/>
      <c r="K50" s="1216" t="s">
        <v>1982</v>
      </c>
      <c r="L50" s="99">
        <v>20741.509999999998</v>
      </c>
      <c r="M50" s="105">
        <v>10</v>
      </c>
      <c r="N50" s="1100">
        <f t="shared" si="14"/>
        <v>2074.1509999999998</v>
      </c>
      <c r="O50" s="1100">
        <f t="shared" si="15"/>
        <v>172.84591666666665</v>
      </c>
      <c r="P50" s="100">
        <f t="shared" si="3"/>
        <v>4</v>
      </c>
      <c r="Q50" s="100">
        <f t="shared" si="5"/>
        <v>3</v>
      </c>
      <c r="R50" s="1100">
        <f t="shared" si="16"/>
        <v>8815.1417499999989</v>
      </c>
      <c r="S50" s="202">
        <f t="shared" si="10"/>
        <v>11926.36825</v>
      </c>
      <c r="T50" s="103">
        <v>617</v>
      </c>
      <c r="U50" s="4" t="s">
        <v>120</v>
      </c>
      <c r="V50" s="108">
        <v>43563</v>
      </c>
      <c r="W50" s="4">
        <v>100</v>
      </c>
    </row>
    <row r="51" spans="1:23" ht="53.25" customHeight="1" thickBot="1" x14ac:dyDescent="0.35">
      <c r="A51" s="193">
        <v>38</v>
      </c>
      <c r="B51" s="95">
        <v>43528</v>
      </c>
      <c r="C51" s="517" t="s">
        <v>371</v>
      </c>
      <c r="D51" s="517" t="s">
        <v>2055</v>
      </c>
      <c r="E51" s="97" t="s">
        <v>25</v>
      </c>
      <c r="F51" s="915">
        <v>750694</v>
      </c>
      <c r="G51" s="903">
        <v>1</v>
      </c>
      <c r="H51" s="1214" t="s">
        <v>1984</v>
      </c>
      <c r="I51" s="1215"/>
      <c r="J51" s="1215"/>
      <c r="K51" s="1216" t="s">
        <v>1982</v>
      </c>
      <c r="L51" s="99">
        <v>10272.290000000001</v>
      </c>
      <c r="M51" s="105">
        <v>10</v>
      </c>
      <c r="N51" s="1100">
        <f t="shared" si="14"/>
        <v>1027.229</v>
      </c>
      <c r="O51" s="1100">
        <f t="shared" si="15"/>
        <v>85.60241666666667</v>
      </c>
      <c r="P51" s="100">
        <f t="shared" si="3"/>
        <v>4</v>
      </c>
      <c r="Q51" s="100">
        <f t="shared" si="5"/>
        <v>3</v>
      </c>
      <c r="R51" s="1100">
        <f t="shared" si="16"/>
        <v>4365.72325</v>
      </c>
      <c r="S51" s="202">
        <f t="shared" si="10"/>
        <v>5906.5667500000009</v>
      </c>
      <c r="T51" s="103">
        <v>617</v>
      </c>
      <c r="U51" s="4" t="s">
        <v>120</v>
      </c>
      <c r="V51" s="108">
        <v>43563</v>
      </c>
      <c r="W51" s="4">
        <v>100</v>
      </c>
    </row>
    <row r="52" spans="1:23" ht="59.25" customHeight="1" thickBot="1" x14ac:dyDescent="0.35">
      <c r="A52" s="193">
        <v>39</v>
      </c>
      <c r="B52" s="95">
        <v>43528</v>
      </c>
      <c r="C52" s="517" t="s">
        <v>371</v>
      </c>
      <c r="D52" s="517" t="s">
        <v>2055</v>
      </c>
      <c r="E52" s="97" t="s">
        <v>25</v>
      </c>
      <c r="F52" s="915">
        <v>750695</v>
      </c>
      <c r="G52" s="903">
        <v>1</v>
      </c>
      <c r="H52" s="1214" t="s">
        <v>1984</v>
      </c>
      <c r="I52" s="1215"/>
      <c r="J52" s="1215"/>
      <c r="K52" s="1216" t="s">
        <v>1982</v>
      </c>
      <c r="L52" s="99">
        <v>10272.290000000001</v>
      </c>
      <c r="M52" s="105">
        <v>10</v>
      </c>
      <c r="N52" s="1100">
        <f t="shared" si="14"/>
        <v>1027.229</v>
      </c>
      <c r="O52" s="1100">
        <f t="shared" si="15"/>
        <v>85.60241666666667</v>
      </c>
      <c r="P52" s="100">
        <f t="shared" si="3"/>
        <v>4</v>
      </c>
      <c r="Q52" s="100">
        <f t="shared" si="5"/>
        <v>3</v>
      </c>
      <c r="R52" s="1100">
        <f t="shared" si="16"/>
        <v>4365.72325</v>
      </c>
      <c r="S52" s="202">
        <f t="shared" si="10"/>
        <v>5906.5667500000009</v>
      </c>
      <c r="T52" s="103">
        <v>617</v>
      </c>
      <c r="U52" s="4" t="s">
        <v>120</v>
      </c>
      <c r="V52" s="108">
        <v>43563</v>
      </c>
      <c r="W52" s="4">
        <v>100</v>
      </c>
    </row>
    <row r="53" spans="1:23" ht="73.5" customHeight="1" thickBot="1" x14ac:dyDescent="0.35">
      <c r="A53" s="193">
        <v>40</v>
      </c>
      <c r="B53" s="95">
        <v>43528</v>
      </c>
      <c r="C53" s="517" t="s">
        <v>371</v>
      </c>
      <c r="D53" s="517" t="s">
        <v>2055</v>
      </c>
      <c r="E53" s="97" t="s">
        <v>25</v>
      </c>
      <c r="F53" s="1054">
        <v>750705</v>
      </c>
      <c r="G53" s="903">
        <v>1</v>
      </c>
      <c r="H53" s="1214" t="s">
        <v>1985</v>
      </c>
      <c r="I53" s="1215"/>
      <c r="J53" s="1215"/>
      <c r="K53" s="1216" t="s">
        <v>1982</v>
      </c>
      <c r="L53" s="99">
        <v>24638.74</v>
      </c>
      <c r="M53" s="105">
        <v>10</v>
      </c>
      <c r="N53" s="1100">
        <f t="shared" si="14"/>
        <v>2463.8740000000003</v>
      </c>
      <c r="O53" s="1100">
        <f t="shared" si="15"/>
        <v>205.32283333333336</v>
      </c>
      <c r="P53" s="100">
        <f t="shared" si="3"/>
        <v>4</v>
      </c>
      <c r="Q53" s="100">
        <f t="shared" si="5"/>
        <v>3</v>
      </c>
      <c r="R53" s="1100">
        <f t="shared" si="16"/>
        <v>10471.464500000002</v>
      </c>
      <c r="S53" s="202">
        <f t="shared" si="10"/>
        <v>14167.2755</v>
      </c>
      <c r="T53" s="103">
        <v>617</v>
      </c>
      <c r="U53" s="4" t="s">
        <v>120</v>
      </c>
      <c r="V53" s="108">
        <v>43563</v>
      </c>
      <c r="W53" s="4">
        <v>100</v>
      </c>
    </row>
    <row r="54" spans="1:23" ht="75" customHeight="1" thickBot="1" x14ac:dyDescent="0.35">
      <c r="A54" s="193">
        <v>41</v>
      </c>
      <c r="B54" s="95">
        <v>43528</v>
      </c>
      <c r="C54" s="517" t="s">
        <v>371</v>
      </c>
      <c r="D54" s="517" t="s">
        <v>2055</v>
      </c>
      <c r="E54" s="97" t="s">
        <v>25</v>
      </c>
      <c r="F54" s="1054" t="s">
        <v>1934</v>
      </c>
      <c r="G54" s="97">
        <v>1</v>
      </c>
      <c r="H54" s="1214" t="s">
        <v>1986</v>
      </c>
      <c r="I54" s="1215"/>
      <c r="J54" s="1215"/>
      <c r="K54" s="1216" t="s">
        <v>257</v>
      </c>
      <c r="L54" s="99">
        <v>74051.360000000001</v>
      </c>
      <c r="M54" s="105">
        <v>10</v>
      </c>
      <c r="N54" s="1100">
        <f t="shared" si="14"/>
        <v>7405.1360000000004</v>
      </c>
      <c r="O54" s="1100">
        <f t="shared" si="15"/>
        <v>617.09466666666674</v>
      </c>
      <c r="P54" s="100">
        <f t="shared" si="3"/>
        <v>4</v>
      </c>
      <c r="Q54" s="100">
        <f t="shared" si="5"/>
        <v>3</v>
      </c>
      <c r="R54" s="1100">
        <f t="shared" si="16"/>
        <v>31471.828000000001</v>
      </c>
      <c r="S54" s="202">
        <f t="shared" si="10"/>
        <v>42579.531999999999</v>
      </c>
      <c r="T54" s="103">
        <v>617</v>
      </c>
      <c r="U54" s="4" t="s">
        <v>120</v>
      </c>
      <c r="V54" s="108">
        <v>43563</v>
      </c>
      <c r="W54" s="4">
        <v>100</v>
      </c>
    </row>
    <row r="55" spans="1:23" ht="125.25" customHeight="1" thickBot="1" x14ac:dyDescent="0.35">
      <c r="A55" s="193">
        <v>42</v>
      </c>
      <c r="B55" s="95">
        <v>43528</v>
      </c>
      <c r="C55" s="517" t="s">
        <v>371</v>
      </c>
      <c r="D55" s="517" t="s">
        <v>2055</v>
      </c>
      <c r="E55" s="97" t="s">
        <v>25</v>
      </c>
      <c r="F55" s="1054" t="s">
        <v>1935</v>
      </c>
      <c r="G55" s="97">
        <v>1</v>
      </c>
      <c r="H55" s="1214" t="s">
        <v>1987</v>
      </c>
      <c r="I55" s="1215"/>
      <c r="J55" s="1215"/>
      <c r="K55" s="1216" t="s">
        <v>2033</v>
      </c>
      <c r="L55" s="99">
        <v>74051.360000000001</v>
      </c>
      <c r="M55" s="105">
        <v>10</v>
      </c>
      <c r="N55" s="1100">
        <f t="shared" si="14"/>
        <v>7405.1360000000004</v>
      </c>
      <c r="O55" s="1100">
        <f t="shared" si="15"/>
        <v>617.09466666666674</v>
      </c>
      <c r="P55" s="100">
        <f t="shared" si="3"/>
        <v>4</v>
      </c>
      <c r="Q55" s="100">
        <f t="shared" si="5"/>
        <v>3</v>
      </c>
      <c r="R55" s="1100">
        <f t="shared" si="16"/>
        <v>31471.828000000001</v>
      </c>
      <c r="S55" s="202">
        <f t="shared" si="10"/>
        <v>42579.531999999999</v>
      </c>
      <c r="T55" s="103">
        <v>617</v>
      </c>
      <c r="U55" s="4" t="s">
        <v>120</v>
      </c>
      <c r="V55" s="108">
        <v>43563</v>
      </c>
      <c r="W55" s="4">
        <v>100</v>
      </c>
    </row>
    <row r="56" spans="1:23" ht="110.25" customHeight="1" thickBot="1" x14ac:dyDescent="0.35">
      <c r="A56" s="193">
        <v>43</v>
      </c>
      <c r="B56" s="95">
        <v>43528</v>
      </c>
      <c r="C56" s="517" t="s">
        <v>371</v>
      </c>
      <c r="D56" s="517" t="s">
        <v>2055</v>
      </c>
      <c r="E56" s="97" t="s">
        <v>25</v>
      </c>
      <c r="F56" s="1054" t="s">
        <v>1936</v>
      </c>
      <c r="G56" s="97">
        <v>1</v>
      </c>
      <c r="H56" s="1214" t="s">
        <v>1988</v>
      </c>
      <c r="I56" s="1215"/>
      <c r="J56" s="1215"/>
      <c r="K56" s="1216" t="s">
        <v>257</v>
      </c>
      <c r="L56" s="99">
        <v>74051.360000000001</v>
      </c>
      <c r="M56" s="105">
        <v>10</v>
      </c>
      <c r="N56" s="1100">
        <f t="shared" si="14"/>
        <v>7405.1360000000004</v>
      </c>
      <c r="O56" s="1100">
        <f t="shared" si="15"/>
        <v>617.09466666666674</v>
      </c>
      <c r="P56" s="100">
        <f t="shared" si="3"/>
        <v>4</v>
      </c>
      <c r="Q56" s="100">
        <f t="shared" si="5"/>
        <v>3</v>
      </c>
      <c r="R56" s="1100">
        <f t="shared" si="16"/>
        <v>31471.828000000001</v>
      </c>
      <c r="S56" s="202">
        <f t="shared" si="10"/>
        <v>42579.531999999999</v>
      </c>
      <c r="T56" s="103">
        <v>617</v>
      </c>
      <c r="U56" s="4" t="s">
        <v>120</v>
      </c>
      <c r="V56" s="108">
        <v>43563</v>
      </c>
      <c r="W56" s="4">
        <v>100</v>
      </c>
    </row>
    <row r="57" spans="1:23" ht="117" customHeight="1" thickBot="1" x14ac:dyDescent="0.35">
      <c r="A57" s="193">
        <v>44</v>
      </c>
      <c r="B57" s="95">
        <v>43528</v>
      </c>
      <c r="C57" s="517" t="s">
        <v>371</v>
      </c>
      <c r="D57" s="517" t="s">
        <v>2055</v>
      </c>
      <c r="E57" s="97" t="s">
        <v>25</v>
      </c>
      <c r="F57" s="1054" t="s">
        <v>1939</v>
      </c>
      <c r="G57" s="97">
        <v>1</v>
      </c>
      <c r="H57" s="1214" t="s">
        <v>1989</v>
      </c>
      <c r="I57" s="1215"/>
      <c r="J57" s="1215"/>
      <c r="K57" s="1216" t="s">
        <v>257</v>
      </c>
      <c r="L57" s="99">
        <v>74051.360000000001</v>
      </c>
      <c r="M57" s="105">
        <v>10</v>
      </c>
      <c r="N57" s="1100">
        <f t="shared" si="14"/>
        <v>7405.1360000000004</v>
      </c>
      <c r="O57" s="1100">
        <f t="shared" si="15"/>
        <v>617.09466666666674</v>
      </c>
      <c r="P57" s="100">
        <f t="shared" si="3"/>
        <v>4</v>
      </c>
      <c r="Q57" s="100">
        <f t="shared" si="5"/>
        <v>3</v>
      </c>
      <c r="R57" s="1100">
        <f t="shared" si="16"/>
        <v>31471.828000000001</v>
      </c>
      <c r="S57" s="202">
        <f t="shared" si="10"/>
        <v>42579.531999999999</v>
      </c>
      <c r="T57" s="103">
        <v>617</v>
      </c>
      <c r="U57" s="4" t="s">
        <v>120</v>
      </c>
      <c r="V57" s="108">
        <v>43563</v>
      </c>
      <c r="W57" s="4">
        <v>100</v>
      </c>
    </row>
    <row r="58" spans="1:23" ht="107.25" customHeight="1" thickBot="1" x14ac:dyDescent="0.35">
      <c r="A58" s="193">
        <v>45</v>
      </c>
      <c r="B58" s="95">
        <v>43528</v>
      </c>
      <c r="C58" s="517" t="s">
        <v>371</v>
      </c>
      <c r="D58" s="517" t="s">
        <v>2055</v>
      </c>
      <c r="E58" s="97" t="s">
        <v>25</v>
      </c>
      <c r="F58" s="1054" t="s">
        <v>1940</v>
      </c>
      <c r="G58" s="97">
        <v>1</v>
      </c>
      <c r="H58" s="1214" t="s">
        <v>1990</v>
      </c>
      <c r="I58" s="1215"/>
      <c r="J58" s="1215"/>
      <c r="K58" s="1216" t="s">
        <v>257</v>
      </c>
      <c r="L58" s="99">
        <v>74051.360000000001</v>
      </c>
      <c r="M58" s="105">
        <v>10</v>
      </c>
      <c r="N58" s="1100">
        <f t="shared" si="14"/>
        <v>7405.1360000000004</v>
      </c>
      <c r="O58" s="1100">
        <f t="shared" si="15"/>
        <v>617.09466666666674</v>
      </c>
      <c r="P58" s="100">
        <f t="shared" si="3"/>
        <v>4</v>
      </c>
      <c r="Q58" s="100">
        <f t="shared" si="5"/>
        <v>3</v>
      </c>
      <c r="R58" s="1100">
        <f t="shared" si="16"/>
        <v>31471.828000000001</v>
      </c>
      <c r="S58" s="202">
        <f t="shared" si="10"/>
        <v>42579.531999999999</v>
      </c>
      <c r="T58" s="103">
        <v>617</v>
      </c>
      <c r="U58" s="4" t="s">
        <v>120</v>
      </c>
      <c r="V58" s="108">
        <v>43563</v>
      </c>
      <c r="W58" s="4">
        <v>100</v>
      </c>
    </row>
    <row r="59" spans="1:23" ht="75" customHeight="1" thickBot="1" x14ac:dyDescent="0.35">
      <c r="A59" s="193">
        <v>46</v>
      </c>
      <c r="B59" s="95">
        <v>43528</v>
      </c>
      <c r="C59" s="517" t="s">
        <v>371</v>
      </c>
      <c r="D59" s="517" t="s">
        <v>2055</v>
      </c>
      <c r="E59" s="97" t="s">
        <v>25</v>
      </c>
      <c r="F59" s="1054" t="s">
        <v>1955</v>
      </c>
      <c r="G59" s="97">
        <v>1</v>
      </c>
      <c r="H59" s="1214" t="s">
        <v>1991</v>
      </c>
      <c r="I59" s="1215"/>
      <c r="J59" s="1215"/>
      <c r="K59" s="1216" t="s">
        <v>257</v>
      </c>
      <c r="L59" s="99">
        <v>74051.360000000001</v>
      </c>
      <c r="M59" s="105">
        <v>10</v>
      </c>
      <c r="N59" s="1100">
        <f t="shared" si="14"/>
        <v>7405.1360000000004</v>
      </c>
      <c r="O59" s="1100">
        <f t="shared" si="15"/>
        <v>617.09466666666674</v>
      </c>
      <c r="P59" s="100">
        <f t="shared" si="3"/>
        <v>4</v>
      </c>
      <c r="Q59" s="100">
        <f t="shared" si="5"/>
        <v>3</v>
      </c>
      <c r="R59" s="1100">
        <f t="shared" si="16"/>
        <v>31471.828000000001</v>
      </c>
      <c r="S59" s="202">
        <f t="shared" si="10"/>
        <v>42579.531999999999</v>
      </c>
      <c r="T59" s="103">
        <v>617</v>
      </c>
      <c r="U59" s="4" t="s">
        <v>120</v>
      </c>
      <c r="V59" s="108">
        <v>43563</v>
      </c>
      <c r="W59" s="4">
        <v>100</v>
      </c>
    </row>
    <row r="60" spans="1:23" ht="75" customHeight="1" thickBot="1" x14ac:dyDescent="0.35">
      <c r="A60" s="193">
        <v>47</v>
      </c>
      <c r="B60" s="95">
        <v>43528</v>
      </c>
      <c r="C60" s="517" t="s">
        <v>371</v>
      </c>
      <c r="D60" s="517" t="s">
        <v>2055</v>
      </c>
      <c r="E60" s="97" t="s">
        <v>25</v>
      </c>
      <c r="F60" s="1054" t="s">
        <v>1956</v>
      </c>
      <c r="G60" s="97">
        <v>1</v>
      </c>
      <c r="H60" s="1214" t="s">
        <v>1991</v>
      </c>
      <c r="I60" s="1215"/>
      <c r="J60" s="1215"/>
      <c r="K60" s="1216" t="s">
        <v>257</v>
      </c>
      <c r="L60" s="99">
        <v>74051.360000000001</v>
      </c>
      <c r="M60" s="105">
        <v>10</v>
      </c>
      <c r="N60" s="1100">
        <f t="shared" si="14"/>
        <v>7405.1360000000004</v>
      </c>
      <c r="O60" s="1100">
        <f t="shared" si="15"/>
        <v>617.09466666666674</v>
      </c>
      <c r="P60" s="100">
        <f t="shared" si="3"/>
        <v>4</v>
      </c>
      <c r="Q60" s="100">
        <f t="shared" si="5"/>
        <v>3</v>
      </c>
      <c r="R60" s="1100">
        <f t="shared" si="16"/>
        <v>31471.828000000001</v>
      </c>
      <c r="S60" s="202">
        <f t="shared" si="10"/>
        <v>42579.531999999999</v>
      </c>
      <c r="T60" s="103">
        <v>617</v>
      </c>
      <c r="U60" s="4" t="s">
        <v>120</v>
      </c>
      <c r="V60" s="108">
        <v>43563</v>
      </c>
      <c r="W60" s="4">
        <v>100</v>
      </c>
    </row>
    <row r="61" spans="1:23" ht="75" customHeight="1" thickBot="1" x14ac:dyDescent="0.35">
      <c r="A61" s="193">
        <v>48</v>
      </c>
      <c r="B61" s="95">
        <v>43528</v>
      </c>
      <c r="C61" s="517" t="s">
        <v>371</v>
      </c>
      <c r="D61" s="517" t="s">
        <v>2055</v>
      </c>
      <c r="E61" s="97" t="s">
        <v>25</v>
      </c>
      <c r="F61" s="1054" t="s">
        <v>1957</v>
      </c>
      <c r="G61" s="97">
        <v>1</v>
      </c>
      <c r="H61" s="1214" t="s">
        <v>1991</v>
      </c>
      <c r="I61" s="1215"/>
      <c r="J61" s="1215"/>
      <c r="K61" s="1216" t="s">
        <v>2034</v>
      </c>
      <c r="L61" s="99">
        <v>74051.360000000001</v>
      </c>
      <c r="M61" s="105">
        <v>10</v>
      </c>
      <c r="N61" s="1100">
        <f t="shared" si="14"/>
        <v>7405.1360000000004</v>
      </c>
      <c r="O61" s="1100">
        <f t="shared" si="15"/>
        <v>617.09466666666674</v>
      </c>
      <c r="P61" s="100">
        <f t="shared" si="3"/>
        <v>4</v>
      </c>
      <c r="Q61" s="100">
        <f t="shared" si="5"/>
        <v>3</v>
      </c>
      <c r="R61" s="1100">
        <f t="shared" si="16"/>
        <v>31471.828000000001</v>
      </c>
      <c r="S61" s="202">
        <f t="shared" si="10"/>
        <v>42579.531999999999</v>
      </c>
      <c r="T61" s="103">
        <v>617</v>
      </c>
      <c r="U61" s="4" t="s">
        <v>120</v>
      </c>
      <c r="V61" s="108">
        <v>43563</v>
      </c>
      <c r="W61" s="4">
        <v>100</v>
      </c>
    </row>
    <row r="62" spans="1:23" ht="75" customHeight="1" thickBot="1" x14ac:dyDescent="0.35">
      <c r="A62" s="193">
        <v>49</v>
      </c>
      <c r="B62" s="95">
        <v>43528</v>
      </c>
      <c r="C62" s="517" t="s">
        <v>371</v>
      </c>
      <c r="D62" s="517" t="s">
        <v>2055</v>
      </c>
      <c r="E62" s="97" t="s">
        <v>25</v>
      </c>
      <c r="F62" s="1054" t="s">
        <v>1958</v>
      </c>
      <c r="G62" s="97">
        <v>1</v>
      </c>
      <c r="H62" s="1214" t="s">
        <v>1991</v>
      </c>
      <c r="I62" s="1215"/>
      <c r="J62" s="1215"/>
      <c r="K62" s="1216" t="s">
        <v>257</v>
      </c>
      <c r="L62" s="99">
        <v>74051.360000000001</v>
      </c>
      <c r="M62" s="105">
        <v>10</v>
      </c>
      <c r="N62" s="1100">
        <f t="shared" si="14"/>
        <v>7405.1360000000004</v>
      </c>
      <c r="O62" s="1100">
        <f t="shared" si="15"/>
        <v>617.09466666666674</v>
      </c>
      <c r="P62" s="100">
        <f t="shared" si="3"/>
        <v>4</v>
      </c>
      <c r="Q62" s="100">
        <f t="shared" si="5"/>
        <v>3</v>
      </c>
      <c r="R62" s="1100">
        <f t="shared" si="16"/>
        <v>31471.828000000001</v>
      </c>
      <c r="S62" s="202">
        <f t="shared" si="10"/>
        <v>42579.531999999999</v>
      </c>
      <c r="T62" s="103">
        <v>617</v>
      </c>
      <c r="U62" s="4" t="s">
        <v>120</v>
      </c>
      <c r="V62" s="108">
        <v>43563</v>
      </c>
      <c r="W62" s="4">
        <v>100</v>
      </c>
    </row>
    <row r="63" spans="1:23" ht="75" customHeight="1" thickBot="1" x14ac:dyDescent="0.35">
      <c r="A63" s="193">
        <v>50</v>
      </c>
      <c r="B63" s="95">
        <v>43528</v>
      </c>
      <c r="C63" s="517" t="s">
        <v>371</v>
      </c>
      <c r="D63" s="517" t="s">
        <v>2055</v>
      </c>
      <c r="E63" s="97" t="s">
        <v>25</v>
      </c>
      <c r="F63" s="1054" t="s">
        <v>1959</v>
      </c>
      <c r="G63" s="97">
        <v>1</v>
      </c>
      <c r="H63" s="1214" t="s">
        <v>1991</v>
      </c>
      <c r="I63" s="1215"/>
      <c r="J63" s="1215"/>
      <c r="K63" s="1216" t="s">
        <v>2035</v>
      </c>
      <c r="L63" s="99">
        <v>74051.360000000001</v>
      </c>
      <c r="M63" s="105">
        <v>10</v>
      </c>
      <c r="N63" s="1100">
        <f t="shared" si="14"/>
        <v>7405.1360000000004</v>
      </c>
      <c r="O63" s="1100">
        <f t="shared" si="15"/>
        <v>617.09466666666674</v>
      </c>
      <c r="P63" s="100">
        <f t="shared" si="3"/>
        <v>4</v>
      </c>
      <c r="Q63" s="100">
        <f t="shared" si="5"/>
        <v>3</v>
      </c>
      <c r="R63" s="1100">
        <f t="shared" si="16"/>
        <v>31471.828000000001</v>
      </c>
      <c r="S63" s="202">
        <f t="shared" si="10"/>
        <v>42579.531999999999</v>
      </c>
      <c r="T63" s="103">
        <v>617</v>
      </c>
      <c r="U63" s="4" t="s">
        <v>120</v>
      </c>
      <c r="V63" s="108">
        <v>43563</v>
      </c>
      <c r="W63" s="4">
        <v>100</v>
      </c>
    </row>
    <row r="64" spans="1:23" ht="75" customHeight="1" thickBot="1" x14ac:dyDescent="0.35">
      <c r="A64" s="193">
        <v>51</v>
      </c>
      <c r="B64" s="95">
        <v>43528</v>
      </c>
      <c r="C64" s="517" t="s">
        <v>371</v>
      </c>
      <c r="D64" s="517" t="s">
        <v>2055</v>
      </c>
      <c r="E64" s="97" t="s">
        <v>25</v>
      </c>
      <c r="F64" s="915" t="s">
        <v>1960</v>
      </c>
      <c r="G64" s="97">
        <v>1</v>
      </c>
      <c r="H64" s="1214" t="s">
        <v>1991</v>
      </c>
      <c r="I64" s="1215"/>
      <c r="J64" s="1215"/>
      <c r="K64" s="1216" t="s">
        <v>257</v>
      </c>
      <c r="L64" s="99">
        <v>74051.360000000001</v>
      </c>
      <c r="M64" s="105">
        <v>10</v>
      </c>
      <c r="N64" s="1100">
        <f t="shared" si="14"/>
        <v>7405.1360000000004</v>
      </c>
      <c r="O64" s="1100">
        <f t="shared" si="15"/>
        <v>617.09466666666674</v>
      </c>
      <c r="P64" s="100">
        <f t="shared" si="3"/>
        <v>4</v>
      </c>
      <c r="Q64" s="100">
        <f t="shared" si="5"/>
        <v>3</v>
      </c>
      <c r="R64" s="1100">
        <f t="shared" si="16"/>
        <v>31471.828000000001</v>
      </c>
      <c r="S64" s="202">
        <f t="shared" si="10"/>
        <v>42579.531999999999</v>
      </c>
      <c r="T64" s="103">
        <v>617</v>
      </c>
      <c r="U64" s="4" t="s">
        <v>120</v>
      </c>
      <c r="V64" s="108">
        <v>43563</v>
      </c>
      <c r="W64" s="4">
        <v>100</v>
      </c>
    </row>
    <row r="65" spans="1:23" ht="75" customHeight="1" thickBot="1" x14ac:dyDescent="0.35">
      <c r="A65" s="193">
        <v>52</v>
      </c>
      <c r="B65" s="95">
        <v>43528</v>
      </c>
      <c r="C65" s="517" t="s">
        <v>371</v>
      </c>
      <c r="D65" s="517" t="s">
        <v>2055</v>
      </c>
      <c r="E65" s="97" t="s">
        <v>25</v>
      </c>
      <c r="F65" s="915">
        <v>750706</v>
      </c>
      <c r="G65" s="97">
        <v>1</v>
      </c>
      <c r="H65" s="1214" t="s">
        <v>1992</v>
      </c>
      <c r="I65" s="1215"/>
      <c r="J65" s="1215"/>
      <c r="K65" s="1216" t="s">
        <v>257</v>
      </c>
      <c r="L65" s="99">
        <v>11167.15</v>
      </c>
      <c r="M65" s="105">
        <v>10</v>
      </c>
      <c r="N65" s="1100">
        <f t="shared" si="14"/>
        <v>1116.7149999999999</v>
      </c>
      <c r="O65" s="1100">
        <f t="shared" si="15"/>
        <v>93.059583333333322</v>
      </c>
      <c r="P65" s="100">
        <f t="shared" si="3"/>
        <v>4</v>
      </c>
      <c r="Q65" s="100">
        <f t="shared" si="5"/>
        <v>3</v>
      </c>
      <c r="R65" s="1100">
        <f t="shared" si="16"/>
        <v>4746.0387499999997</v>
      </c>
      <c r="S65" s="202">
        <f t="shared" si="10"/>
        <v>6421.1112499999999</v>
      </c>
      <c r="T65" s="103">
        <v>617</v>
      </c>
      <c r="U65" s="4" t="s">
        <v>120</v>
      </c>
      <c r="V65" s="108">
        <v>43563</v>
      </c>
      <c r="W65" s="4">
        <v>100</v>
      </c>
    </row>
    <row r="66" spans="1:23" ht="75" customHeight="1" thickBot="1" x14ac:dyDescent="0.35">
      <c r="A66" s="193">
        <v>53</v>
      </c>
      <c r="B66" s="95">
        <v>43528</v>
      </c>
      <c r="C66" s="517" t="s">
        <v>371</v>
      </c>
      <c r="D66" s="517" t="s">
        <v>2055</v>
      </c>
      <c r="E66" s="97" t="s">
        <v>25</v>
      </c>
      <c r="F66" s="915">
        <v>750723</v>
      </c>
      <c r="G66" s="97">
        <v>1</v>
      </c>
      <c r="H66" s="1214" t="s">
        <v>1993</v>
      </c>
      <c r="I66" s="1215"/>
      <c r="J66" s="1215"/>
      <c r="K66" s="1216" t="s">
        <v>257</v>
      </c>
      <c r="L66" s="99">
        <v>11167.15</v>
      </c>
      <c r="M66" s="105">
        <v>10</v>
      </c>
      <c r="N66" s="1100">
        <f t="shared" si="14"/>
        <v>1116.7149999999999</v>
      </c>
      <c r="O66" s="1100">
        <f t="shared" si="15"/>
        <v>93.059583333333322</v>
      </c>
      <c r="P66" s="100">
        <f t="shared" si="3"/>
        <v>4</v>
      </c>
      <c r="Q66" s="100">
        <f t="shared" si="5"/>
        <v>3</v>
      </c>
      <c r="R66" s="1100">
        <f t="shared" si="16"/>
        <v>4746.0387499999997</v>
      </c>
      <c r="S66" s="202">
        <f t="shared" si="10"/>
        <v>6421.1112499999999</v>
      </c>
      <c r="T66" s="103">
        <v>617</v>
      </c>
      <c r="U66" s="4" t="s">
        <v>120</v>
      </c>
      <c r="V66" s="108">
        <v>43563</v>
      </c>
      <c r="W66" s="4">
        <v>100</v>
      </c>
    </row>
    <row r="67" spans="1:23" ht="75" customHeight="1" thickBot="1" x14ac:dyDescent="0.35">
      <c r="A67" s="193">
        <v>54</v>
      </c>
      <c r="B67" s="95">
        <v>43528</v>
      </c>
      <c r="C67" s="517" t="s">
        <v>371</v>
      </c>
      <c r="D67" s="517" t="s">
        <v>2055</v>
      </c>
      <c r="E67" s="97" t="s">
        <v>25</v>
      </c>
      <c r="F67" s="915">
        <v>750725</v>
      </c>
      <c r="G67" s="97">
        <v>1</v>
      </c>
      <c r="H67" s="1214" t="s">
        <v>1994</v>
      </c>
      <c r="I67" s="1215"/>
      <c r="J67" s="1215"/>
      <c r="K67" s="1216" t="s">
        <v>257</v>
      </c>
      <c r="L67" s="99">
        <v>11167.15</v>
      </c>
      <c r="M67" s="105">
        <v>10</v>
      </c>
      <c r="N67" s="1100">
        <f t="shared" si="14"/>
        <v>1116.7149999999999</v>
      </c>
      <c r="O67" s="1100">
        <f t="shared" si="15"/>
        <v>93.059583333333322</v>
      </c>
      <c r="P67" s="100">
        <f t="shared" si="3"/>
        <v>4</v>
      </c>
      <c r="Q67" s="100">
        <f t="shared" si="5"/>
        <v>3</v>
      </c>
      <c r="R67" s="1100">
        <f t="shared" si="16"/>
        <v>4746.0387499999997</v>
      </c>
      <c r="S67" s="202">
        <f t="shared" si="10"/>
        <v>6421.1112499999999</v>
      </c>
      <c r="T67" s="103">
        <v>617</v>
      </c>
      <c r="U67" s="4" t="s">
        <v>120</v>
      </c>
      <c r="V67" s="108">
        <v>43563</v>
      </c>
      <c r="W67" s="4">
        <v>100</v>
      </c>
    </row>
    <row r="68" spans="1:23" ht="75" customHeight="1" thickBot="1" x14ac:dyDescent="0.35">
      <c r="A68" s="193">
        <v>55</v>
      </c>
      <c r="B68" s="95">
        <v>43528</v>
      </c>
      <c r="C68" s="517" t="s">
        <v>371</v>
      </c>
      <c r="D68" s="517" t="s">
        <v>2055</v>
      </c>
      <c r="E68" s="97" t="s">
        <v>25</v>
      </c>
      <c r="F68" s="915">
        <v>750726</v>
      </c>
      <c r="G68" s="97">
        <v>1</v>
      </c>
      <c r="H68" s="1214" t="s">
        <v>1995</v>
      </c>
      <c r="I68" s="1215"/>
      <c r="J68" s="1215"/>
      <c r="K68" s="1216" t="s">
        <v>257</v>
      </c>
      <c r="L68" s="99">
        <v>11167.15</v>
      </c>
      <c r="M68" s="105">
        <v>10</v>
      </c>
      <c r="N68" s="1100">
        <f t="shared" si="14"/>
        <v>1116.7149999999999</v>
      </c>
      <c r="O68" s="1100">
        <f t="shared" si="15"/>
        <v>93.059583333333322</v>
      </c>
      <c r="P68" s="100">
        <f t="shared" si="3"/>
        <v>4</v>
      </c>
      <c r="Q68" s="100">
        <f t="shared" si="5"/>
        <v>3</v>
      </c>
      <c r="R68" s="1100">
        <f t="shared" si="16"/>
        <v>4746.0387499999997</v>
      </c>
      <c r="S68" s="202">
        <f t="shared" si="10"/>
        <v>6421.1112499999999</v>
      </c>
      <c r="T68" s="103">
        <v>617</v>
      </c>
      <c r="U68" s="4" t="s">
        <v>120</v>
      </c>
      <c r="V68" s="108">
        <v>43563</v>
      </c>
      <c r="W68" s="4">
        <v>100</v>
      </c>
    </row>
    <row r="69" spans="1:23" ht="75" customHeight="1" thickBot="1" x14ac:dyDescent="0.35">
      <c r="A69" s="193">
        <v>56</v>
      </c>
      <c r="B69" s="95">
        <v>43528</v>
      </c>
      <c r="C69" s="517" t="s">
        <v>371</v>
      </c>
      <c r="D69" s="517" t="s">
        <v>2055</v>
      </c>
      <c r="E69" s="97" t="s">
        <v>25</v>
      </c>
      <c r="F69" s="915">
        <v>750736</v>
      </c>
      <c r="G69" s="97">
        <v>1</v>
      </c>
      <c r="H69" s="1214" t="s">
        <v>1996</v>
      </c>
      <c r="I69" s="1215"/>
      <c r="J69" s="1215"/>
      <c r="K69" s="1216" t="s">
        <v>257</v>
      </c>
      <c r="L69" s="99">
        <v>11167.15</v>
      </c>
      <c r="M69" s="105">
        <v>10</v>
      </c>
      <c r="N69" s="1100">
        <f t="shared" si="14"/>
        <v>1116.7149999999999</v>
      </c>
      <c r="O69" s="1100">
        <f t="shared" si="15"/>
        <v>93.059583333333322</v>
      </c>
      <c r="P69" s="100">
        <f t="shared" si="3"/>
        <v>4</v>
      </c>
      <c r="Q69" s="100">
        <f t="shared" si="5"/>
        <v>3</v>
      </c>
      <c r="R69" s="1100">
        <f t="shared" si="16"/>
        <v>4746.0387499999997</v>
      </c>
      <c r="S69" s="202">
        <f t="shared" si="10"/>
        <v>6421.1112499999999</v>
      </c>
      <c r="T69" s="103">
        <v>617</v>
      </c>
      <c r="U69" s="4" t="s">
        <v>120</v>
      </c>
      <c r="V69" s="108">
        <v>43563</v>
      </c>
      <c r="W69" s="4">
        <v>100</v>
      </c>
    </row>
    <row r="70" spans="1:23" ht="75" customHeight="1" thickBot="1" x14ac:dyDescent="0.35">
      <c r="A70" s="193">
        <v>57</v>
      </c>
      <c r="B70" s="95">
        <v>43528</v>
      </c>
      <c r="C70" s="517" t="s">
        <v>371</v>
      </c>
      <c r="D70" s="517" t="s">
        <v>2055</v>
      </c>
      <c r="E70" s="97" t="s">
        <v>25</v>
      </c>
      <c r="F70" s="915">
        <v>750749</v>
      </c>
      <c r="G70" s="97">
        <v>1</v>
      </c>
      <c r="H70" s="1214" t="s">
        <v>1997</v>
      </c>
      <c r="I70" s="1215"/>
      <c r="J70" s="1215"/>
      <c r="K70" s="1216" t="s">
        <v>257</v>
      </c>
      <c r="L70" s="99">
        <v>11167.15</v>
      </c>
      <c r="M70" s="105">
        <v>10</v>
      </c>
      <c r="N70" s="1100">
        <f t="shared" si="14"/>
        <v>1116.7149999999999</v>
      </c>
      <c r="O70" s="1100">
        <f t="shared" si="15"/>
        <v>93.059583333333322</v>
      </c>
      <c r="P70" s="100">
        <f t="shared" si="3"/>
        <v>4</v>
      </c>
      <c r="Q70" s="100">
        <f t="shared" si="5"/>
        <v>3</v>
      </c>
      <c r="R70" s="1100">
        <f t="shared" si="16"/>
        <v>4746.0387499999997</v>
      </c>
      <c r="S70" s="202">
        <f t="shared" si="10"/>
        <v>6421.1112499999999</v>
      </c>
      <c r="T70" s="103">
        <v>617</v>
      </c>
      <c r="U70" s="4" t="s">
        <v>120</v>
      </c>
      <c r="V70" s="108">
        <v>43563</v>
      </c>
      <c r="W70" s="4">
        <v>100</v>
      </c>
    </row>
    <row r="71" spans="1:23" ht="118.5" customHeight="1" thickBot="1" x14ac:dyDescent="0.35">
      <c r="A71" s="193">
        <v>58</v>
      </c>
      <c r="B71" s="95">
        <v>43528</v>
      </c>
      <c r="C71" s="517" t="s">
        <v>371</v>
      </c>
      <c r="D71" s="517" t="s">
        <v>2055</v>
      </c>
      <c r="E71" s="97" t="s">
        <v>25</v>
      </c>
      <c r="F71" s="915">
        <v>750685</v>
      </c>
      <c r="G71" s="97">
        <v>1</v>
      </c>
      <c r="H71" s="1214" t="s">
        <v>1998</v>
      </c>
      <c r="I71" s="1215"/>
      <c r="J71" s="1215"/>
      <c r="K71" s="1216" t="s">
        <v>257</v>
      </c>
      <c r="L71" s="99">
        <v>11167.15</v>
      </c>
      <c r="M71" s="105">
        <v>10</v>
      </c>
      <c r="N71" s="1100">
        <f t="shared" si="14"/>
        <v>1116.7149999999999</v>
      </c>
      <c r="O71" s="1100">
        <f t="shared" si="15"/>
        <v>93.059583333333322</v>
      </c>
      <c r="P71" s="100">
        <f t="shared" si="3"/>
        <v>4</v>
      </c>
      <c r="Q71" s="100">
        <f t="shared" si="5"/>
        <v>3</v>
      </c>
      <c r="R71" s="1100">
        <f t="shared" si="16"/>
        <v>4746.0387499999997</v>
      </c>
      <c r="S71" s="202">
        <f t="shared" si="10"/>
        <v>6421.1112499999999</v>
      </c>
      <c r="T71" s="103">
        <v>617</v>
      </c>
      <c r="U71" s="4" t="s">
        <v>120</v>
      </c>
      <c r="V71" s="108">
        <v>43563</v>
      </c>
      <c r="W71" s="4">
        <v>100</v>
      </c>
    </row>
    <row r="72" spans="1:23" ht="107.25" customHeight="1" thickBot="1" x14ac:dyDescent="0.35">
      <c r="A72" s="193">
        <v>59</v>
      </c>
      <c r="B72" s="95">
        <v>43528</v>
      </c>
      <c r="C72" s="517" t="s">
        <v>371</v>
      </c>
      <c r="D72" s="517" t="s">
        <v>2055</v>
      </c>
      <c r="E72" s="97" t="s">
        <v>25</v>
      </c>
      <c r="F72" s="915">
        <v>750758</v>
      </c>
      <c r="G72" s="97">
        <v>1</v>
      </c>
      <c r="H72" s="1214" t="s">
        <v>1999</v>
      </c>
      <c r="I72" s="1215"/>
      <c r="J72" s="1215"/>
      <c r="K72" s="1216" t="s">
        <v>257</v>
      </c>
      <c r="L72" s="99">
        <v>11167.15</v>
      </c>
      <c r="M72" s="105">
        <v>10</v>
      </c>
      <c r="N72" s="1100">
        <f t="shared" si="14"/>
        <v>1116.7149999999999</v>
      </c>
      <c r="O72" s="1100">
        <f t="shared" si="15"/>
        <v>93.059583333333322</v>
      </c>
      <c r="P72" s="100">
        <f t="shared" si="3"/>
        <v>4</v>
      </c>
      <c r="Q72" s="100">
        <f t="shared" si="5"/>
        <v>3</v>
      </c>
      <c r="R72" s="1100">
        <f t="shared" si="16"/>
        <v>4746.0387499999997</v>
      </c>
      <c r="S72" s="202">
        <f t="shared" si="10"/>
        <v>6421.1112499999999</v>
      </c>
      <c r="T72" s="103">
        <v>617</v>
      </c>
      <c r="U72" s="4" t="s">
        <v>120</v>
      </c>
      <c r="V72" s="108">
        <v>43563</v>
      </c>
      <c r="W72" s="4">
        <v>100</v>
      </c>
    </row>
    <row r="73" spans="1:23" ht="105.75" customHeight="1" thickBot="1" x14ac:dyDescent="0.35">
      <c r="A73" s="193">
        <v>60</v>
      </c>
      <c r="B73" s="95">
        <v>43528</v>
      </c>
      <c r="C73" s="517" t="s">
        <v>371</v>
      </c>
      <c r="D73" s="517" t="s">
        <v>2055</v>
      </c>
      <c r="E73" s="97" t="s">
        <v>25</v>
      </c>
      <c r="F73" s="915"/>
      <c r="G73" s="97">
        <v>1</v>
      </c>
      <c r="H73" s="1214" t="s">
        <v>2000</v>
      </c>
      <c r="I73" s="1215"/>
      <c r="J73" s="1215"/>
      <c r="K73" s="1216" t="s">
        <v>257</v>
      </c>
      <c r="L73" s="99">
        <v>11167.15</v>
      </c>
      <c r="M73" s="105">
        <v>10</v>
      </c>
      <c r="N73" s="1100">
        <f t="shared" si="14"/>
        <v>1116.7149999999999</v>
      </c>
      <c r="O73" s="1100">
        <f t="shared" si="15"/>
        <v>93.059583333333322</v>
      </c>
      <c r="P73" s="100">
        <f t="shared" si="3"/>
        <v>4</v>
      </c>
      <c r="Q73" s="100">
        <f t="shared" si="5"/>
        <v>3</v>
      </c>
      <c r="R73" s="1100">
        <f t="shared" si="16"/>
        <v>4746.0387499999997</v>
      </c>
      <c r="S73" s="202">
        <f t="shared" si="10"/>
        <v>6421.1112499999999</v>
      </c>
      <c r="T73" s="103">
        <v>617</v>
      </c>
      <c r="U73" s="4" t="s">
        <v>120</v>
      </c>
      <c r="V73" s="108">
        <v>43563</v>
      </c>
      <c r="W73" s="4">
        <v>100</v>
      </c>
    </row>
    <row r="74" spans="1:23" ht="111.75" customHeight="1" thickBot="1" x14ac:dyDescent="0.35">
      <c r="A74" s="193">
        <v>61</v>
      </c>
      <c r="B74" s="95">
        <v>43528</v>
      </c>
      <c r="C74" s="517" t="s">
        <v>371</v>
      </c>
      <c r="D74" s="517" t="s">
        <v>2055</v>
      </c>
      <c r="E74" s="97" t="s">
        <v>25</v>
      </c>
      <c r="F74" s="915"/>
      <c r="G74" s="97">
        <v>1</v>
      </c>
      <c r="H74" s="1214" t="s">
        <v>2001</v>
      </c>
      <c r="I74" s="1215"/>
      <c r="J74" s="1215"/>
      <c r="K74" s="1216" t="s">
        <v>257</v>
      </c>
      <c r="L74" s="99">
        <v>11167.15</v>
      </c>
      <c r="M74" s="105">
        <v>10</v>
      </c>
      <c r="N74" s="1100">
        <f t="shared" si="14"/>
        <v>1116.7149999999999</v>
      </c>
      <c r="O74" s="1100">
        <f t="shared" si="15"/>
        <v>93.059583333333322</v>
      </c>
      <c r="P74" s="100">
        <f t="shared" si="3"/>
        <v>4</v>
      </c>
      <c r="Q74" s="100">
        <f t="shared" si="5"/>
        <v>3</v>
      </c>
      <c r="R74" s="1100">
        <f t="shared" si="16"/>
        <v>4746.0387499999997</v>
      </c>
      <c r="S74" s="202">
        <f t="shared" si="10"/>
        <v>6421.1112499999999</v>
      </c>
      <c r="T74" s="103">
        <v>617</v>
      </c>
      <c r="U74" s="4" t="s">
        <v>120</v>
      </c>
      <c r="V74" s="108">
        <v>43563</v>
      </c>
      <c r="W74" s="4">
        <v>100</v>
      </c>
    </row>
    <row r="75" spans="1:23" ht="40.5" customHeight="1" thickBot="1" x14ac:dyDescent="0.35">
      <c r="A75" s="193">
        <v>62</v>
      </c>
      <c r="B75" s="95">
        <v>43630</v>
      </c>
      <c r="C75" s="517" t="s">
        <v>371</v>
      </c>
      <c r="D75" s="517" t="s">
        <v>2055</v>
      </c>
      <c r="E75" s="97" t="s">
        <v>25</v>
      </c>
      <c r="F75" s="915">
        <v>762810</v>
      </c>
      <c r="G75" s="97">
        <v>1</v>
      </c>
      <c r="H75" s="1214" t="s">
        <v>2002</v>
      </c>
      <c r="I75" s="1215"/>
      <c r="J75" s="1215"/>
      <c r="K75" s="1216" t="s">
        <v>257</v>
      </c>
      <c r="L75" s="99">
        <v>472000</v>
      </c>
      <c r="M75" s="105">
        <v>10</v>
      </c>
      <c r="N75" s="1100">
        <f t="shared" si="14"/>
        <v>47200</v>
      </c>
      <c r="O75" s="1100">
        <f t="shared" si="15"/>
        <v>3933.3333333333335</v>
      </c>
      <c r="P75" s="100">
        <f t="shared" si="3"/>
        <v>4</v>
      </c>
      <c r="Q75" s="100">
        <f t="shared" si="5"/>
        <v>0</v>
      </c>
      <c r="R75" s="1100">
        <f t="shared" si="16"/>
        <v>188800</v>
      </c>
      <c r="S75" s="202">
        <f t="shared" si="10"/>
        <v>283200</v>
      </c>
      <c r="T75" s="103">
        <v>617</v>
      </c>
      <c r="U75" s="4" t="s">
        <v>187</v>
      </c>
      <c r="V75" s="108">
        <v>43698</v>
      </c>
      <c r="W75" s="4">
        <v>100</v>
      </c>
    </row>
    <row r="76" spans="1:23" s="890" customFormat="1" ht="15" customHeight="1" thickBot="1" x14ac:dyDescent="0.35">
      <c r="A76" s="193">
        <v>63</v>
      </c>
      <c r="B76" s="902">
        <v>43689</v>
      </c>
      <c r="C76" s="517" t="s">
        <v>371</v>
      </c>
      <c r="D76" s="517" t="s">
        <v>2055</v>
      </c>
      <c r="E76" s="903" t="s">
        <v>57</v>
      </c>
      <c r="F76" s="915">
        <v>750703</v>
      </c>
      <c r="G76" s="903">
        <v>1</v>
      </c>
      <c r="H76" s="1217" t="s">
        <v>76</v>
      </c>
      <c r="I76" s="1218" t="s">
        <v>77</v>
      </c>
      <c r="J76" s="1218" t="s">
        <v>78</v>
      </c>
      <c r="K76" s="1219" t="s">
        <v>257</v>
      </c>
      <c r="L76" s="906">
        <v>3961.4133999999999</v>
      </c>
      <c r="M76" s="907">
        <v>3</v>
      </c>
      <c r="N76" s="1100">
        <f t="shared" si="14"/>
        <v>1320.4711333333332</v>
      </c>
      <c r="O76" s="1100">
        <v>0</v>
      </c>
      <c r="P76" s="100">
        <f t="shared" si="3"/>
        <v>3</v>
      </c>
      <c r="Q76" s="100">
        <f t="shared" si="5"/>
        <v>10</v>
      </c>
      <c r="R76" s="1100">
        <f t="shared" si="16"/>
        <v>3961.4133999999995</v>
      </c>
      <c r="S76" s="1100">
        <f t="shared" si="10"/>
        <v>4.5474735088646412E-13</v>
      </c>
      <c r="T76" s="908">
        <v>616</v>
      </c>
      <c r="U76" s="916" t="s">
        <v>79</v>
      </c>
      <c r="V76" s="910">
        <v>43844</v>
      </c>
      <c r="W76" s="911">
        <v>100</v>
      </c>
    </row>
    <row r="77" spans="1:23" s="890" customFormat="1" ht="15" customHeight="1" thickBot="1" x14ac:dyDescent="0.35">
      <c r="A77" s="193">
        <v>64</v>
      </c>
      <c r="B77" s="902">
        <v>43689</v>
      </c>
      <c r="C77" s="517" t="s">
        <v>371</v>
      </c>
      <c r="D77" s="517" t="s">
        <v>2055</v>
      </c>
      <c r="E77" s="903" t="s">
        <v>57</v>
      </c>
      <c r="F77" s="915">
        <v>750753</v>
      </c>
      <c r="G77" s="903">
        <v>1</v>
      </c>
      <c r="H77" s="1217" t="s">
        <v>76</v>
      </c>
      <c r="I77" s="1218" t="s">
        <v>77</v>
      </c>
      <c r="J77" s="1218" t="s">
        <v>78</v>
      </c>
      <c r="K77" s="1219" t="s">
        <v>272</v>
      </c>
      <c r="L77" s="906">
        <v>3961.4133999999999</v>
      </c>
      <c r="M77" s="907">
        <v>3</v>
      </c>
      <c r="N77" s="1100">
        <f t="shared" si="14"/>
        <v>1320.4711333333332</v>
      </c>
      <c r="O77" s="1100">
        <v>0</v>
      </c>
      <c r="P77" s="100">
        <f t="shared" si="3"/>
        <v>3</v>
      </c>
      <c r="Q77" s="100">
        <f t="shared" si="5"/>
        <v>10</v>
      </c>
      <c r="R77" s="1100">
        <f t="shared" si="16"/>
        <v>3961.4133999999995</v>
      </c>
      <c r="S77" s="1100">
        <f t="shared" si="10"/>
        <v>4.5474735088646412E-13</v>
      </c>
      <c r="T77" s="908">
        <v>616</v>
      </c>
      <c r="U77" s="916"/>
      <c r="V77" s="910"/>
    </row>
    <row r="78" spans="1:23" s="890" customFormat="1" ht="15.75" customHeight="1" thickBot="1" x14ac:dyDescent="0.25">
      <c r="A78" s="193">
        <v>65</v>
      </c>
      <c r="B78" s="944">
        <v>43704</v>
      </c>
      <c r="C78" s="517" t="s">
        <v>371</v>
      </c>
      <c r="D78" s="517" t="s">
        <v>2055</v>
      </c>
      <c r="E78" s="905" t="s">
        <v>35</v>
      </c>
      <c r="F78" s="915">
        <v>750752</v>
      </c>
      <c r="G78" s="905">
        <v>1</v>
      </c>
      <c r="H78" s="1220" t="s">
        <v>190</v>
      </c>
      <c r="I78" s="1221" t="s">
        <v>191</v>
      </c>
      <c r="J78" s="1221" t="s">
        <v>192</v>
      </c>
      <c r="K78" s="1219" t="s">
        <v>257</v>
      </c>
      <c r="L78" s="945">
        <v>46657.2</v>
      </c>
      <c r="M78" s="905">
        <v>3</v>
      </c>
      <c r="N78" s="1100">
        <f t="shared" si="14"/>
        <v>15552.4</v>
      </c>
      <c r="O78" s="1100">
        <v>0</v>
      </c>
      <c r="P78" s="100">
        <f t="shared" si="3"/>
        <v>3</v>
      </c>
      <c r="Q78" s="100">
        <f t="shared" si="5"/>
        <v>10</v>
      </c>
      <c r="R78" s="1100">
        <f t="shared" si="16"/>
        <v>46657.2</v>
      </c>
      <c r="S78" s="1100">
        <f t="shared" si="10"/>
        <v>0</v>
      </c>
      <c r="T78" s="899">
        <v>617</v>
      </c>
      <c r="U78" s="900" t="s">
        <v>193</v>
      </c>
      <c r="V78" s="901">
        <v>43756</v>
      </c>
      <c r="W78" s="900">
        <v>95</v>
      </c>
    </row>
    <row r="79" spans="1:23" s="890" customFormat="1" ht="26.25" customHeight="1" x14ac:dyDescent="0.3">
      <c r="A79" s="193">
        <v>66</v>
      </c>
      <c r="B79" s="1248">
        <v>44903</v>
      </c>
      <c r="C79" s="517" t="s">
        <v>371</v>
      </c>
      <c r="D79" s="517" t="s">
        <v>2055</v>
      </c>
      <c r="E79" s="1169" t="s">
        <v>25</v>
      </c>
      <c r="F79" s="1571" t="s">
        <v>1374</v>
      </c>
      <c r="G79" s="1249">
        <v>1</v>
      </c>
      <c r="H79" s="1250" t="s">
        <v>1883</v>
      </c>
      <c r="I79" s="1251"/>
      <c r="J79" s="1251"/>
      <c r="K79" s="1252" t="s">
        <v>1962</v>
      </c>
      <c r="L79" s="1253">
        <v>9587.5</v>
      </c>
      <c r="M79" s="1249">
        <v>10</v>
      </c>
      <c r="N79" s="1254">
        <f t="shared" si="14"/>
        <v>958.75</v>
      </c>
      <c r="O79" s="1254">
        <f t="shared" si="15"/>
        <v>79.895833333333329</v>
      </c>
      <c r="P79" s="993">
        <f t="shared" si="3"/>
        <v>0</v>
      </c>
      <c r="Q79" s="993">
        <f t="shared" si="5"/>
        <v>6</v>
      </c>
      <c r="R79" s="1254">
        <f t="shared" si="16"/>
        <v>479.375</v>
      </c>
      <c r="S79" s="1254">
        <f t="shared" ref="S79" si="17">IF(M79=0,"N/A",+L79-R79)</f>
        <v>9108.125</v>
      </c>
      <c r="T79" s="1255">
        <v>617</v>
      </c>
      <c r="U79" s="900"/>
      <c r="V79" s="901"/>
      <c r="W79" s="900"/>
    </row>
    <row r="80" spans="1:23" s="890" customFormat="1" ht="26.25" customHeight="1" x14ac:dyDescent="0.2">
      <c r="A80" s="193">
        <v>67</v>
      </c>
      <c r="B80" s="1358">
        <v>44994</v>
      </c>
      <c r="C80" s="517" t="s">
        <v>371</v>
      </c>
      <c r="D80" s="517" t="s">
        <v>2055</v>
      </c>
      <c r="E80" s="1300" t="s">
        <v>68</v>
      </c>
      <c r="F80" s="1302" t="s">
        <v>1374</v>
      </c>
      <c r="G80" s="1302">
        <v>1</v>
      </c>
      <c r="H80" s="1303" t="s">
        <v>2039</v>
      </c>
      <c r="I80" s="1304"/>
      <c r="J80" s="1302" t="s">
        <v>71</v>
      </c>
      <c r="K80" s="1304" t="s">
        <v>755</v>
      </c>
      <c r="L80" s="1305">
        <v>29500</v>
      </c>
      <c r="M80" s="1306">
        <v>10</v>
      </c>
      <c r="N80" s="1254">
        <f t="shared" ref="N80" si="18">IF(M80=0,"N/A",+L80/M80)</f>
        <v>2950</v>
      </c>
      <c r="O80" s="1254">
        <f t="shared" ref="O80" si="19">IF(M80=0,"N/A",+N80/12)</f>
        <v>245.83333333333334</v>
      </c>
      <c r="P80" s="993">
        <f t="shared" si="3"/>
        <v>0</v>
      </c>
      <c r="Q80" s="993">
        <f t="shared" si="5"/>
        <v>3</v>
      </c>
      <c r="R80" s="1254">
        <f t="shared" ref="R80" si="20">IF(M80=0,"N/A",+N80*P80+O80*Q80)</f>
        <v>737.5</v>
      </c>
      <c r="S80" s="1254">
        <f t="shared" ref="S80" si="21">IF(M80=0,"N/A",+L80-R80)</f>
        <v>28762.5</v>
      </c>
      <c r="T80" s="1307">
        <v>619</v>
      </c>
      <c r="U80" s="900"/>
      <c r="V80" s="901"/>
      <c r="W80" s="900"/>
    </row>
    <row r="81" spans="1:23" s="890" customFormat="1" ht="26.25" customHeight="1" x14ac:dyDescent="0.3">
      <c r="A81" s="193">
        <v>68</v>
      </c>
      <c r="B81" s="1359">
        <v>45037</v>
      </c>
      <c r="C81" s="1360" t="s">
        <v>371</v>
      </c>
      <c r="D81" s="1361" t="s">
        <v>2055</v>
      </c>
      <c r="E81" s="1362" t="s">
        <v>126</v>
      </c>
      <c r="F81" s="1362" t="s">
        <v>1374</v>
      </c>
      <c r="G81" s="1362">
        <v>1</v>
      </c>
      <c r="H81" s="1363" t="s">
        <v>2056</v>
      </c>
      <c r="I81" s="1362"/>
      <c r="J81" s="1362" t="s">
        <v>129</v>
      </c>
      <c r="K81" s="1362" t="s">
        <v>257</v>
      </c>
      <c r="L81" s="1364">
        <v>4500</v>
      </c>
      <c r="M81" s="1365">
        <v>10</v>
      </c>
      <c r="N81" s="1254">
        <f t="shared" ref="N81:N84" si="22">IF(M81=0,"N/A",+L81/M81)</f>
        <v>450</v>
      </c>
      <c r="O81" s="1254">
        <f t="shared" ref="O81:O84" si="23">IF(M81=0,"N/A",+N81/12)</f>
        <v>37.5</v>
      </c>
      <c r="P81" s="993">
        <f t="shared" si="3"/>
        <v>0</v>
      </c>
      <c r="Q81" s="993">
        <f t="shared" si="5"/>
        <v>2</v>
      </c>
      <c r="R81" s="1254">
        <f t="shared" ref="R81:R84" si="24">IF(M81=0,"N/A",+N81*P81+O81*Q81)</f>
        <v>75</v>
      </c>
      <c r="S81" s="1254">
        <f t="shared" ref="S81:S84" si="25">IF(M81=0,"N/A",+L81-R81)</f>
        <v>4425</v>
      </c>
      <c r="T81" s="1290">
        <v>617</v>
      </c>
      <c r="U81" s="900"/>
      <c r="V81" s="901"/>
      <c r="W81" s="900"/>
    </row>
    <row r="82" spans="1:23" s="890" customFormat="1" ht="26.25" customHeight="1" x14ac:dyDescent="0.3">
      <c r="A82" s="193">
        <v>69</v>
      </c>
      <c r="B82" s="1359">
        <v>45037</v>
      </c>
      <c r="C82" s="1360" t="s">
        <v>371</v>
      </c>
      <c r="D82" s="1361" t="s">
        <v>2055</v>
      </c>
      <c r="E82" s="1362" t="s">
        <v>126</v>
      </c>
      <c r="F82" s="1362" t="s">
        <v>1374</v>
      </c>
      <c r="G82" s="1362">
        <v>1</v>
      </c>
      <c r="H82" s="1363" t="s">
        <v>2056</v>
      </c>
      <c r="I82" s="1362"/>
      <c r="J82" s="1362" t="s">
        <v>129</v>
      </c>
      <c r="K82" s="1362" t="s">
        <v>257</v>
      </c>
      <c r="L82" s="1364">
        <v>4500</v>
      </c>
      <c r="M82" s="1365">
        <v>10</v>
      </c>
      <c r="N82" s="1254">
        <f t="shared" si="22"/>
        <v>450</v>
      </c>
      <c r="O82" s="1254">
        <f t="shared" si="23"/>
        <v>37.5</v>
      </c>
      <c r="P82" s="993">
        <f t="shared" si="3"/>
        <v>0</v>
      </c>
      <c r="Q82" s="993">
        <f t="shared" si="5"/>
        <v>2</v>
      </c>
      <c r="R82" s="1254">
        <f t="shared" si="24"/>
        <v>75</v>
      </c>
      <c r="S82" s="1254">
        <f t="shared" si="25"/>
        <v>4425</v>
      </c>
      <c r="T82" s="1290">
        <v>617</v>
      </c>
      <c r="U82" s="900"/>
      <c r="V82" s="901"/>
      <c r="W82" s="900"/>
    </row>
    <row r="83" spans="1:23" s="890" customFormat="1" ht="26.25" customHeight="1" x14ac:dyDescent="0.3">
      <c r="A83" s="193">
        <v>70</v>
      </c>
      <c r="B83" s="1359">
        <v>45037</v>
      </c>
      <c r="C83" s="1403" t="s">
        <v>371</v>
      </c>
      <c r="D83" s="1403" t="s">
        <v>2055</v>
      </c>
      <c r="E83" s="1362" t="s">
        <v>126</v>
      </c>
      <c r="F83" s="1362" t="s">
        <v>1374</v>
      </c>
      <c r="G83" s="1362">
        <v>1</v>
      </c>
      <c r="H83" s="1363" t="s">
        <v>2056</v>
      </c>
      <c r="I83" s="1362"/>
      <c r="J83" s="1362" t="s">
        <v>129</v>
      </c>
      <c r="K83" s="1362" t="s">
        <v>257</v>
      </c>
      <c r="L83" s="1364">
        <v>4500</v>
      </c>
      <c r="M83" s="1365">
        <v>10</v>
      </c>
      <c r="N83" s="1254">
        <f t="shared" si="22"/>
        <v>450</v>
      </c>
      <c r="O83" s="1254">
        <f t="shared" si="23"/>
        <v>37.5</v>
      </c>
      <c r="P83" s="993">
        <f t="shared" si="3"/>
        <v>0</v>
      </c>
      <c r="Q83" s="993">
        <f t="shared" si="5"/>
        <v>2</v>
      </c>
      <c r="R83" s="1254">
        <f t="shared" si="24"/>
        <v>75</v>
      </c>
      <c r="S83" s="1254">
        <f t="shared" si="25"/>
        <v>4425</v>
      </c>
      <c r="T83" s="1290">
        <v>617</v>
      </c>
      <c r="U83" s="900"/>
      <c r="V83" s="901"/>
      <c r="W83" s="900"/>
    </row>
    <row r="84" spans="1:23" s="890" customFormat="1" ht="31.5" customHeight="1" x14ac:dyDescent="0.3">
      <c r="A84" s="1003">
        <v>71</v>
      </c>
      <c r="B84" s="1359">
        <v>45057</v>
      </c>
      <c r="C84" s="1491" t="s">
        <v>371</v>
      </c>
      <c r="D84" s="1491" t="s">
        <v>2055</v>
      </c>
      <c r="E84" s="1362" t="s">
        <v>25</v>
      </c>
      <c r="F84" s="1362" t="s">
        <v>1374</v>
      </c>
      <c r="G84" s="1362">
        <v>1</v>
      </c>
      <c r="H84" s="1492" t="s">
        <v>2059</v>
      </c>
      <c r="I84" s="1362"/>
      <c r="J84" s="1362"/>
      <c r="K84" s="1362" t="s">
        <v>257</v>
      </c>
      <c r="L84" s="1364">
        <v>22101.35</v>
      </c>
      <c r="M84" s="1365">
        <v>10</v>
      </c>
      <c r="N84" s="1493">
        <f t="shared" si="22"/>
        <v>2210.1349999999998</v>
      </c>
      <c r="O84" s="1493">
        <f t="shared" si="23"/>
        <v>184.17791666666665</v>
      </c>
      <c r="P84" s="1061">
        <f t="shared" si="3"/>
        <v>0</v>
      </c>
      <c r="Q84" s="1061">
        <f t="shared" si="5"/>
        <v>1</v>
      </c>
      <c r="R84" s="1493">
        <f t="shared" si="24"/>
        <v>184.17791666666665</v>
      </c>
      <c r="S84" s="1493">
        <f t="shared" si="25"/>
        <v>21917.172083333331</v>
      </c>
      <c r="T84" s="1290">
        <v>617</v>
      </c>
      <c r="U84" s="900"/>
      <c r="V84" s="901"/>
      <c r="W84" s="900"/>
    </row>
    <row r="85" spans="1:23" s="890" customFormat="1" ht="31.5" customHeight="1" x14ac:dyDescent="0.3">
      <c r="A85" s="193">
        <v>72</v>
      </c>
      <c r="B85" s="1173">
        <v>45103</v>
      </c>
      <c r="C85" s="1475" t="s">
        <v>371</v>
      </c>
      <c r="D85" s="1462">
        <v>26</v>
      </c>
      <c r="E85" s="1176" t="s">
        <v>25</v>
      </c>
      <c r="F85" s="1176" t="s">
        <v>1374</v>
      </c>
      <c r="G85" s="1387">
        <v>1</v>
      </c>
      <c r="H85" s="994" t="s">
        <v>2080</v>
      </c>
      <c r="I85" s="983" t="s">
        <v>2081</v>
      </c>
      <c r="J85" s="983"/>
      <c r="K85" s="1029" t="s">
        <v>257</v>
      </c>
      <c r="L85" s="986">
        <v>31222.799999999999</v>
      </c>
      <c r="M85" s="995">
        <v>10</v>
      </c>
      <c r="N85" s="1493">
        <f t="shared" ref="N85" si="26">IF(M85=0,"N/A",+L85/M85)</f>
        <v>3122.2799999999997</v>
      </c>
      <c r="O85" s="1493">
        <f t="shared" ref="O85" si="27">IF(M85=0,"N/A",+N85/12)</f>
        <v>260.19</v>
      </c>
      <c r="P85" s="1061">
        <f t="shared" si="3"/>
        <v>0</v>
      </c>
      <c r="Q85" s="1061">
        <f t="shared" si="5"/>
        <v>0</v>
      </c>
      <c r="R85" s="1493">
        <f t="shared" ref="R85" si="28">IF(M85=0,"N/A",+N85*P85+O85*Q85)</f>
        <v>0</v>
      </c>
      <c r="S85" s="1493">
        <f t="shared" ref="S85" si="29">IF(M85=0,"N/A",+L85-R85)</f>
        <v>31222.799999999999</v>
      </c>
      <c r="T85" s="1030">
        <v>617</v>
      </c>
      <c r="U85" s="900"/>
      <c r="V85" s="901"/>
      <c r="W85" s="900"/>
    </row>
    <row r="86" spans="1:23" ht="15" customHeight="1" x14ac:dyDescent="0.2">
      <c r="A86" s="257"/>
      <c r="I86" s="112"/>
      <c r="J86" s="112"/>
      <c r="K86" s="112"/>
      <c r="L86" s="258">
        <f>SUM(L14:L85)</f>
        <v>2333967.3668</v>
      </c>
      <c r="M86" s="259"/>
      <c r="N86" s="260">
        <f>SUM(N14:N85)</f>
        <v>229384.72226666665</v>
      </c>
      <c r="O86" s="260">
        <f>SUM(O14:O85)</f>
        <v>16245.437333333339</v>
      </c>
      <c r="P86" s="260"/>
      <c r="Q86" s="260"/>
      <c r="R86" s="260">
        <f>SUM(R14:R85)</f>
        <v>1270245.9194666659</v>
      </c>
      <c r="S86" s="261">
        <f>SUM(S14:S85)</f>
        <v>1063721.4473333328</v>
      </c>
      <c r="T86" s="4"/>
      <c r="U86" s="4"/>
      <c r="V86" s="4"/>
      <c r="W86" s="4"/>
    </row>
    <row r="87" spans="1:23" ht="12.75" customHeight="1" x14ac:dyDescent="0.2">
      <c r="A87" s="257"/>
      <c r="D87" s="257"/>
      <c r="E87" s="257"/>
      <c r="F87" s="262"/>
      <c r="G87" s="262"/>
      <c r="H87" s="112"/>
      <c r="I87" s="112"/>
      <c r="J87" s="112"/>
      <c r="K87" s="112"/>
      <c r="L87" s="112"/>
      <c r="O87" s="4"/>
    </row>
    <row r="88" spans="1:23" ht="12.75" customHeight="1" x14ac:dyDescent="0.2">
      <c r="A88" s="257"/>
      <c r="D88" s="257"/>
      <c r="E88" s="257"/>
      <c r="F88" s="262"/>
      <c r="G88" s="262"/>
      <c r="H88" s="112"/>
      <c r="I88" s="112"/>
      <c r="J88" s="112"/>
      <c r="K88" s="112"/>
      <c r="L88" s="112"/>
      <c r="O88" s="4"/>
    </row>
    <row r="89" spans="1:23" ht="12.75" customHeight="1" x14ac:dyDescent="0.2">
      <c r="A89" s="257"/>
      <c r="D89" s="257"/>
      <c r="E89" s="257"/>
      <c r="F89" s="262"/>
      <c r="G89" s="262"/>
      <c r="H89" s="112"/>
      <c r="I89" s="112"/>
      <c r="J89" s="112"/>
      <c r="K89" s="112"/>
      <c r="L89" s="112"/>
      <c r="O89" s="4"/>
    </row>
    <row r="90" spans="1:23" ht="12.75" customHeight="1" x14ac:dyDescent="0.2">
      <c r="A90" s="257"/>
      <c r="D90" s="257"/>
      <c r="E90" s="257"/>
      <c r="F90" s="262"/>
      <c r="G90" s="262"/>
      <c r="H90" s="112"/>
      <c r="I90" s="112"/>
      <c r="J90" s="112"/>
      <c r="K90" s="112"/>
      <c r="L90" s="112"/>
      <c r="O90" s="4"/>
    </row>
    <row r="91" spans="1:23" ht="12.75" customHeight="1" x14ac:dyDescent="0.2">
      <c r="A91" s="257"/>
      <c r="D91" s="257"/>
      <c r="E91" s="257"/>
      <c r="F91" s="262"/>
      <c r="G91" s="262"/>
      <c r="H91" s="112"/>
      <c r="I91" s="112"/>
      <c r="J91" s="112"/>
      <c r="K91" s="112"/>
      <c r="L91" s="112"/>
      <c r="O91" s="4"/>
    </row>
    <row r="92" spans="1:23" ht="12.75" customHeight="1" x14ac:dyDescent="0.2">
      <c r="A92" s="257"/>
      <c r="D92" s="257"/>
      <c r="E92" s="257"/>
      <c r="F92" s="262"/>
      <c r="G92" s="262"/>
      <c r="H92" s="112"/>
      <c r="I92" s="112"/>
      <c r="J92" s="112"/>
      <c r="K92" s="112"/>
      <c r="L92" s="112"/>
      <c r="O92" s="4"/>
    </row>
    <row r="93" spans="1:23" ht="12.75" customHeight="1" x14ac:dyDescent="0.2">
      <c r="A93" s="257"/>
      <c r="D93" s="257"/>
      <c r="E93" s="257"/>
      <c r="F93" s="262"/>
      <c r="G93" s="262"/>
      <c r="H93" s="112"/>
      <c r="I93" s="112"/>
      <c r="J93" s="112"/>
      <c r="K93" s="112"/>
      <c r="L93" s="112"/>
      <c r="O93" s="4"/>
    </row>
    <row r="94" spans="1:23" ht="12.75" customHeight="1" x14ac:dyDescent="0.2">
      <c r="A94" s="257"/>
      <c r="D94" s="257"/>
      <c r="E94" s="257"/>
      <c r="F94" s="262"/>
      <c r="G94" s="262"/>
      <c r="H94" s="112"/>
      <c r="I94" s="112"/>
      <c r="J94" s="112"/>
      <c r="K94" s="112"/>
      <c r="L94" s="112"/>
      <c r="O94" s="4"/>
    </row>
    <row r="95" spans="1:23" ht="12.75" customHeight="1" x14ac:dyDescent="0.2">
      <c r="A95" s="257"/>
      <c r="D95" s="257"/>
      <c r="E95" s="257"/>
      <c r="F95" s="262"/>
      <c r="G95" s="262"/>
      <c r="H95" s="112"/>
      <c r="I95" s="112"/>
      <c r="J95" s="112"/>
      <c r="K95" s="112"/>
      <c r="L95" s="112"/>
      <c r="O95" s="4"/>
    </row>
    <row r="96" spans="1:23" ht="12.75" customHeight="1" x14ac:dyDescent="0.2">
      <c r="A96" s="257"/>
      <c r="D96" s="257"/>
      <c r="E96" s="257"/>
      <c r="F96" s="262"/>
      <c r="G96" s="262"/>
      <c r="H96" s="112"/>
      <c r="I96" s="112"/>
      <c r="J96" s="112"/>
      <c r="K96" s="112"/>
      <c r="L96" s="112"/>
    </row>
    <row r="97" spans="1:19" ht="31.5" customHeight="1" x14ac:dyDescent="0.2">
      <c r="A97" s="257"/>
      <c r="D97" s="257"/>
      <c r="E97" s="257"/>
      <c r="F97" s="262"/>
      <c r="G97" s="49" t="s">
        <v>90</v>
      </c>
      <c r="H97" s="50" t="s">
        <v>91</v>
      </c>
      <c r="I97" s="50" t="s">
        <v>92</v>
      </c>
      <c r="J97" s="49" t="s">
        <v>93</v>
      </c>
      <c r="K97" s="51" t="s">
        <v>94</v>
      </c>
      <c r="L97" s="51" t="s">
        <v>95</v>
      </c>
    </row>
    <row r="98" spans="1:19" ht="15" customHeight="1" x14ac:dyDescent="0.2">
      <c r="A98" s="257"/>
      <c r="D98" s="257"/>
      <c r="E98" s="257"/>
      <c r="F98" s="262"/>
      <c r="G98" s="53">
        <v>611</v>
      </c>
      <c r="H98" s="54" t="s">
        <v>96</v>
      </c>
      <c r="I98" s="55">
        <f t="shared" ref="I98:I107" si="30">+SUMIF($T$1:$T$332,G98,$L$1:$L$332)</f>
        <v>0</v>
      </c>
      <c r="J98" s="55">
        <f t="shared" ref="J98:J107" si="31">+SUMIF($T$1:$T$332,G98,$R$1:$R$332)</f>
        <v>0</v>
      </c>
      <c r="K98" s="55">
        <f t="shared" ref="K98:K107" si="32">+SUMIF($T$1:$T$332,G98,$O$1:$O$332)</f>
        <v>0</v>
      </c>
      <c r="L98" s="56">
        <f t="shared" ref="L98:L107" si="33">+I98-J98</f>
        <v>0</v>
      </c>
    </row>
    <row r="99" spans="1:19" ht="15" customHeight="1" x14ac:dyDescent="0.2">
      <c r="A99" s="257"/>
      <c r="D99" s="257"/>
      <c r="E99" s="257"/>
      <c r="F99" s="262"/>
      <c r="G99" s="53">
        <v>612</v>
      </c>
      <c r="H99" s="54" t="s">
        <v>97</v>
      </c>
      <c r="I99" s="55">
        <f t="shared" si="30"/>
        <v>0</v>
      </c>
      <c r="J99" s="55">
        <f t="shared" si="31"/>
        <v>0</v>
      </c>
      <c r="K99" s="55">
        <f t="shared" si="32"/>
        <v>0</v>
      </c>
      <c r="L99" s="56">
        <f t="shared" si="33"/>
        <v>0</v>
      </c>
    </row>
    <row r="100" spans="1:19" ht="15" customHeight="1" x14ac:dyDescent="0.2">
      <c r="A100" s="257"/>
      <c r="D100" s="257"/>
      <c r="E100" s="257"/>
      <c r="F100" s="262"/>
      <c r="G100" s="53">
        <v>613</v>
      </c>
      <c r="H100" s="54" t="s">
        <v>98</v>
      </c>
      <c r="I100" s="55">
        <f t="shared" si="30"/>
        <v>0</v>
      </c>
      <c r="J100" s="55">
        <f t="shared" si="31"/>
        <v>0</v>
      </c>
      <c r="K100" s="55">
        <f t="shared" si="32"/>
        <v>0</v>
      </c>
      <c r="L100" s="56">
        <f t="shared" si="33"/>
        <v>0</v>
      </c>
    </row>
    <row r="101" spans="1:19" ht="15" customHeight="1" x14ac:dyDescent="0.2">
      <c r="A101" s="257"/>
      <c r="D101" s="257"/>
      <c r="E101" s="257"/>
      <c r="F101" s="262"/>
      <c r="G101" s="53">
        <v>614</v>
      </c>
      <c r="H101" s="54" t="s">
        <v>99</v>
      </c>
      <c r="I101" s="55">
        <f t="shared" si="30"/>
        <v>312761.95</v>
      </c>
      <c r="J101" s="55">
        <f t="shared" si="31"/>
        <v>312761.95</v>
      </c>
      <c r="K101" s="55">
        <f t="shared" si="32"/>
        <v>0</v>
      </c>
      <c r="L101" s="56">
        <f t="shared" si="33"/>
        <v>0</v>
      </c>
    </row>
    <row r="102" spans="1:19" ht="15" customHeight="1" x14ac:dyDescent="0.2">
      <c r="A102" s="257"/>
      <c r="D102" s="257"/>
      <c r="E102" s="257"/>
      <c r="F102" s="262"/>
      <c r="G102" s="53">
        <v>615</v>
      </c>
      <c r="H102" s="54" t="s">
        <v>100</v>
      </c>
      <c r="I102" s="55">
        <f t="shared" si="30"/>
        <v>0</v>
      </c>
      <c r="J102" s="55">
        <f t="shared" si="31"/>
        <v>0</v>
      </c>
      <c r="K102" s="55">
        <f t="shared" si="32"/>
        <v>0</v>
      </c>
      <c r="L102" s="56">
        <f t="shared" si="33"/>
        <v>0</v>
      </c>
    </row>
    <row r="103" spans="1:19" ht="15" customHeight="1" x14ac:dyDescent="0.2">
      <c r="A103" s="257"/>
      <c r="D103" s="257"/>
      <c r="E103" s="257"/>
      <c r="F103" s="262"/>
      <c r="G103" s="53">
        <v>616</v>
      </c>
      <c r="H103" s="54" t="s">
        <v>101</v>
      </c>
      <c r="I103" s="55">
        <f t="shared" si="30"/>
        <v>7922.8267999999998</v>
      </c>
      <c r="J103" s="55">
        <f t="shared" si="31"/>
        <v>7922.8267999999989</v>
      </c>
      <c r="K103" s="55">
        <f t="shared" si="32"/>
        <v>0</v>
      </c>
      <c r="L103" s="56">
        <f t="shared" si="33"/>
        <v>0</v>
      </c>
      <c r="O103" s="4"/>
      <c r="Q103" s="113"/>
      <c r="R103" s="113"/>
    </row>
    <row r="104" spans="1:19" ht="15" customHeight="1" x14ac:dyDescent="0.2">
      <c r="A104" s="257"/>
      <c r="D104" s="257"/>
      <c r="E104" s="257"/>
      <c r="F104" s="262"/>
      <c r="G104" s="53">
        <v>617</v>
      </c>
      <c r="H104" s="54" t="s">
        <v>102</v>
      </c>
      <c r="I104" s="55">
        <f t="shared" si="30"/>
        <v>1978982.5899999994</v>
      </c>
      <c r="J104" s="55">
        <f t="shared" si="31"/>
        <v>944023.64266666584</v>
      </c>
      <c r="K104" s="55">
        <f t="shared" si="32"/>
        <v>15999.604000000005</v>
      </c>
      <c r="L104" s="56">
        <f t="shared" si="33"/>
        <v>1034958.9473333335</v>
      </c>
      <c r="O104" s="4"/>
      <c r="Q104" s="113"/>
      <c r="R104" s="113"/>
    </row>
    <row r="105" spans="1:19" ht="15" customHeight="1" x14ac:dyDescent="0.2">
      <c r="A105" s="257"/>
      <c r="D105" s="257"/>
      <c r="E105" s="257"/>
      <c r="F105" s="262"/>
      <c r="G105" s="53">
        <v>618</v>
      </c>
      <c r="H105" s="64" t="s">
        <v>103</v>
      </c>
      <c r="I105" s="55">
        <f t="shared" si="30"/>
        <v>0</v>
      </c>
      <c r="J105" s="55">
        <f t="shared" si="31"/>
        <v>0</v>
      </c>
      <c r="K105" s="55">
        <f t="shared" si="32"/>
        <v>0</v>
      </c>
      <c r="L105" s="56">
        <f t="shared" si="33"/>
        <v>0</v>
      </c>
      <c r="O105" s="4"/>
      <c r="Q105" s="113"/>
      <c r="R105" s="113"/>
    </row>
    <row r="106" spans="1:19" ht="15" customHeight="1" x14ac:dyDescent="0.2">
      <c r="A106" s="257"/>
      <c r="D106" s="257"/>
      <c r="E106" s="257"/>
      <c r="F106" s="262"/>
      <c r="G106" s="53">
        <v>619</v>
      </c>
      <c r="H106" s="54" t="s">
        <v>104</v>
      </c>
      <c r="I106" s="55">
        <f t="shared" si="30"/>
        <v>34300</v>
      </c>
      <c r="J106" s="55">
        <f t="shared" si="31"/>
        <v>5537.5</v>
      </c>
      <c r="K106" s="55">
        <f t="shared" si="32"/>
        <v>245.83333333333334</v>
      </c>
      <c r="L106" s="56">
        <f t="shared" si="33"/>
        <v>28762.5</v>
      </c>
      <c r="O106" s="4"/>
      <c r="Q106" s="113"/>
      <c r="R106" s="113"/>
    </row>
    <row r="107" spans="1:19" ht="15" customHeight="1" x14ac:dyDescent="0.2">
      <c r="A107" s="257"/>
      <c r="D107" s="257"/>
      <c r="E107" s="257"/>
      <c r="F107" s="262"/>
      <c r="G107" s="53">
        <v>694</v>
      </c>
      <c r="H107" s="54" t="s">
        <v>105</v>
      </c>
      <c r="I107" s="55">
        <f t="shared" si="30"/>
        <v>0</v>
      </c>
      <c r="J107" s="55">
        <f t="shared" si="31"/>
        <v>0</v>
      </c>
      <c r="K107" s="55">
        <f t="shared" si="32"/>
        <v>0</v>
      </c>
      <c r="L107" s="56">
        <f t="shared" si="33"/>
        <v>0</v>
      </c>
      <c r="O107" s="4"/>
      <c r="Q107" s="113"/>
      <c r="R107" s="113"/>
    </row>
    <row r="108" spans="1:19" ht="16.5" customHeight="1" x14ac:dyDescent="0.25">
      <c r="A108" s="257"/>
      <c r="D108" s="257"/>
      <c r="E108" s="257"/>
      <c r="F108" s="262"/>
      <c r="G108" s="65"/>
      <c r="H108" s="66" t="s">
        <v>124</v>
      </c>
      <c r="I108" s="67">
        <f t="shared" ref="I108:L108" si="34">SUM(I98:I107)</f>
        <v>2333967.3667999995</v>
      </c>
      <c r="J108" s="67">
        <f t="shared" si="34"/>
        <v>1270245.9194666659</v>
      </c>
      <c r="K108" s="67">
        <f t="shared" si="34"/>
        <v>16245.437333333339</v>
      </c>
      <c r="L108" s="67">
        <f t="shared" si="34"/>
        <v>1063721.4473333335</v>
      </c>
      <c r="O108" s="4"/>
    </row>
    <row r="109" spans="1:19" ht="15.75" customHeight="1" x14ac:dyDescent="0.3">
      <c r="A109" s="257"/>
      <c r="D109" s="257"/>
      <c r="E109" s="257"/>
      <c r="F109" s="262"/>
      <c r="G109" s="114"/>
      <c r="H109" s="73"/>
      <c r="I109" s="71">
        <f>+I108-L86</f>
        <v>0</v>
      </c>
      <c r="J109" s="71">
        <f>+J108-R86</f>
        <v>0</v>
      </c>
      <c r="K109" s="71">
        <f>+K108-O86</f>
        <v>0</v>
      </c>
      <c r="L109" s="71">
        <f>+L108-S86</f>
        <v>0</v>
      </c>
      <c r="O109" s="4"/>
    </row>
    <row r="110" spans="1:19" ht="12.75" customHeight="1" x14ac:dyDescent="0.2">
      <c r="A110" s="257"/>
      <c r="D110" s="257"/>
      <c r="E110" s="257"/>
      <c r="F110" s="262"/>
      <c r="G110" s="113"/>
      <c r="H110" s="71"/>
      <c r="I110" s="112"/>
      <c r="J110" s="112"/>
      <c r="K110" s="112"/>
      <c r="L110" s="112"/>
      <c r="O110" s="4"/>
    </row>
    <row r="111" spans="1:19" ht="12.75" customHeight="1" x14ac:dyDescent="0.2">
      <c r="A111" s="257"/>
      <c r="D111" s="257"/>
      <c r="E111" s="257"/>
      <c r="F111" s="262"/>
      <c r="G111" s="113"/>
      <c r="H111" s="71"/>
      <c r="I111" s="112"/>
      <c r="J111" s="112"/>
      <c r="K111" s="112"/>
      <c r="L111" s="112"/>
      <c r="O111" s="4"/>
    </row>
    <row r="112" spans="1:19" ht="12.75" hidden="1" customHeight="1" x14ac:dyDescent="0.2">
      <c r="D112" s="257"/>
      <c r="E112" s="246"/>
      <c r="I112" s="1225" t="s">
        <v>2007</v>
      </c>
      <c r="S112" s="247"/>
    </row>
    <row r="113" spans="2:19" ht="12.75" hidden="1" customHeight="1" x14ac:dyDescent="0.2"/>
    <row r="114" spans="2:19" ht="12.75" hidden="1" customHeight="1" x14ac:dyDescent="0.2">
      <c r="E114" s="581">
        <v>620850</v>
      </c>
      <c r="G114" s="1208">
        <v>620564</v>
      </c>
      <c r="H114" s="1203">
        <v>1</v>
      </c>
      <c r="I114" s="1204" t="s">
        <v>1970</v>
      </c>
      <c r="J114" s="1204"/>
      <c r="K114" s="1204"/>
      <c r="L114" s="1204" t="s">
        <v>257</v>
      </c>
      <c r="M114" s="1222"/>
    </row>
    <row r="115" spans="2:19" ht="12.75" hidden="1" customHeight="1" x14ac:dyDescent="0.2">
      <c r="E115" s="581">
        <v>620789</v>
      </c>
      <c r="G115" s="1209">
        <v>750710</v>
      </c>
      <c r="H115" s="1210">
        <v>1</v>
      </c>
      <c r="I115" s="1204" t="s">
        <v>218</v>
      </c>
      <c r="J115" s="1204"/>
      <c r="K115" s="1204" t="s">
        <v>1973</v>
      </c>
      <c r="L115" s="1204" t="s">
        <v>257</v>
      </c>
      <c r="M115" s="1222"/>
      <c r="S115" s="247"/>
    </row>
    <row r="116" spans="2:19" ht="12.75" hidden="1" customHeight="1" x14ac:dyDescent="0.2">
      <c r="E116" s="581">
        <v>620859</v>
      </c>
      <c r="G116" s="1209">
        <v>750697</v>
      </c>
      <c r="H116" s="1210">
        <v>1</v>
      </c>
      <c r="I116" s="1204" t="s">
        <v>62</v>
      </c>
      <c r="J116" s="1204"/>
      <c r="K116" s="1204" t="s">
        <v>1972</v>
      </c>
      <c r="L116" s="1204" t="s">
        <v>274</v>
      </c>
      <c r="M116" s="1222"/>
      <c r="S116" s="247"/>
    </row>
    <row r="117" spans="2:19" ht="12.75" hidden="1" customHeight="1" x14ac:dyDescent="0.2">
      <c r="E117" s="105">
        <v>620888</v>
      </c>
      <c r="G117" s="1209">
        <v>750729</v>
      </c>
      <c r="H117" s="1210">
        <v>1</v>
      </c>
      <c r="I117" s="1204" t="s">
        <v>41</v>
      </c>
      <c r="J117" s="1204"/>
      <c r="K117" s="1204" t="s">
        <v>1976</v>
      </c>
      <c r="L117" s="1204" t="s">
        <v>257</v>
      </c>
      <c r="M117" s="1222"/>
      <c r="S117" s="247"/>
    </row>
    <row r="118" spans="2:19" ht="12.75" hidden="1" customHeight="1" x14ac:dyDescent="0.2">
      <c r="E118" s="105">
        <v>620913</v>
      </c>
      <c r="G118" s="1209">
        <v>750754</v>
      </c>
      <c r="H118" s="1209">
        <v>1</v>
      </c>
      <c r="I118" s="1206" t="s">
        <v>41</v>
      </c>
      <c r="J118" s="1206"/>
      <c r="K118" s="1206" t="s">
        <v>1977</v>
      </c>
      <c r="L118" s="1206" t="s">
        <v>272</v>
      </c>
      <c r="M118" s="1073"/>
      <c r="S118" s="247"/>
    </row>
    <row r="119" spans="2:19" ht="12.75" hidden="1" customHeight="1" x14ac:dyDescent="0.2">
      <c r="E119" s="105">
        <v>620912</v>
      </c>
      <c r="G119" s="1209">
        <v>750727</v>
      </c>
      <c r="H119" s="1209">
        <v>1</v>
      </c>
      <c r="I119" s="1206" t="s">
        <v>218</v>
      </c>
      <c r="J119" s="1206"/>
      <c r="K119" s="1206" t="s">
        <v>1978</v>
      </c>
      <c r="L119" s="1206" t="s">
        <v>257</v>
      </c>
      <c r="M119" s="1073"/>
      <c r="S119" s="247"/>
    </row>
    <row r="120" spans="2:19" ht="12.75" hidden="1" customHeight="1" x14ac:dyDescent="0.2">
      <c r="E120" s="105">
        <v>570291</v>
      </c>
      <c r="G120" s="1227"/>
      <c r="H120" s="1209">
        <v>1</v>
      </c>
      <c r="I120" s="1206" t="s">
        <v>1979</v>
      </c>
      <c r="J120" s="1206"/>
      <c r="K120" s="1206" t="s">
        <v>1978</v>
      </c>
      <c r="L120" s="1206" t="s">
        <v>257</v>
      </c>
      <c r="M120" s="1073"/>
      <c r="S120" s="247"/>
    </row>
    <row r="121" spans="2:19" ht="12.75" hidden="1" customHeight="1" x14ac:dyDescent="0.2">
      <c r="E121" s="105">
        <v>614251</v>
      </c>
      <c r="G121" s="1209">
        <v>620806</v>
      </c>
      <c r="H121" s="1209">
        <v>1</v>
      </c>
      <c r="I121" s="1206" t="s">
        <v>41</v>
      </c>
      <c r="J121" s="1206"/>
      <c r="K121" s="1206" t="s">
        <v>1978</v>
      </c>
      <c r="L121" s="1206" t="s">
        <v>257</v>
      </c>
      <c r="M121" s="1073"/>
      <c r="S121" s="247"/>
    </row>
    <row r="122" spans="2:19" ht="12.75" hidden="1" customHeight="1" x14ac:dyDescent="0.2">
      <c r="E122" s="105">
        <v>620889</v>
      </c>
      <c r="G122" s="1209">
        <v>620805</v>
      </c>
      <c r="H122" s="1209">
        <v>1</v>
      </c>
      <c r="I122" s="1206" t="s">
        <v>151</v>
      </c>
      <c r="J122" s="1206"/>
      <c r="K122" s="1206" t="s">
        <v>1978</v>
      </c>
      <c r="L122" s="1206" t="s">
        <v>257</v>
      </c>
      <c r="M122" s="1073"/>
      <c r="S122" s="247"/>
    </row>
    <row r="123" spans="2:19" ht="12.75" hidden="1" customHeight="1" x14ac:dyDescent="0.2">
      <c r="E123" s="105">
        <v>620851</v>
      </c>
      <c r="G123" s="1209">
        <v>750409</v>
      </c>
      <c r="H123" s="1209">
        <v>1</v>
      </c>
      <c r="I123" s="1206" t="s">
        <v>151</v>
      </c>
      <c r="J123" s="1206"/>
      <c r="K123" s="1206" t="s">
        <v>1980</v>
      </c>
      <c r="L123" s="1206" t="s">
        <v>257</v>
      </c>
      <c r="M123" s="1073"/>
      <c r="S123" s="247"/>
    </row>
    <row r="124" spans="2:19" ht="12.75" hidden="1" customHeight="1" x14ac:dyDescent="0.2">
      <c r="E124" s="915">
        <v>570409</v>
      </c>
      <c r="S124" s="247"/>
    </row>
    <row r="125" spans="2:19" ht="12.75" hidden="1" customHeight="1" x14ac:dyDescent="0.2">
      <c r="S125" s="247"/>
    </row>
    <row r="126" spans="2:19" ht="12.75" hidden="1" customHeight="1" x14ac:dyDescent="0.2">
      <c r="I126" s="1225" t="s">
        <v>2009</v>
      </c>
      <c r="S126" s="247"/>
    </row>
    <row r="127" spans="2:19" ht="12.75" hidden="1" customHeight="1" x14ac:dyDescent="0.2">
      <c r="S127" s="247"/>
    </row>
    <row r="128" spans="2:19" ht="12.75" hidden="1" customHeight="1" x14ac:dyDescent="0.2">
      <c r="B128" s="173">
        <v>42075</v>
      </c>
      <c r="C128" s="199" t="s">
        <v>117</v>
      </c>
      <c r="D128" s="105">
        <v>61</v>
      </c>
      <c r="E128" s="105" t="s">
        <v>35</v>
      </c>
      <c r="F128" s="1201">
        <v>620879</v>
      </c>
      <c r="G128" s="105">
        <v>1</v>
      </c>
      <c r="H128" s="250" t="s">
        <v>118</v>
      </c>
      <c r="I128" s="204"/>
      <c r="J128" s="105" t="s">
        <v>278</v>
      </c>
      <c r="K128" s="240" t="s">
        <v>2012</v>
      </c>
      <c r="L128" s="99">
        <v>5250</v>
      </c>
      <c r="M128" s="105">
        <v>5</v>
      </c>
      <c r="N128" s="202">
        <v>0</v>
      </c>
      <c r="O128" s="202">
        <v>0</v>
      </c>
      <c r="P128" s="100">
        <v>5</v>
      </c>
      <c r="Q128" s="100">
        <f t="shared" ref="Q128:Q129" si="35">+DATEDIF($B128,$V$13,"ym")</f>
        <v>3</v>
      </c>
      <c r="R128" s="202">
        <v>5250</v>
      </c>
      <c r="S128" s="202">
        <f t="shared" ref="S128:S129" si="36">IF(M128=0,"N/A",+L128-R128)</f>
        <v>0</v>
      </c>
    </row>
    <row r="129" spans="2:19" ht="12.75" hidden="1" customHeight="1" x14ac:dyDescent="0.3">
      <c r="B129" s="902">
        <v>43416</v>
      </c>
      <c r="C129" s="1101"/>
      <c r="D129" s="903">
        <v>61</v>
      </c>
      <c r="E129" s="903" t="s">
        <v>68</v>
      </c>
      <c r="F129" s="105"/>
      <c r="G129" s="903">
        <v>1</v>
      </c>
      <c r="H129" s="914" t="s">
        <v>289</v>
      </c>
      <c r="I129" s="903" t="s">
        <v>290</v>
      </c>
      <c r="J129" s="903" t="s">
        <v>291</v>
      </c>
      <c r="K129" s="1054" t="s">
        <v>1969</v>
      </c>
      <c r="L129" s="1102">
        <v>30387.360000000001</v>
      </c>
      <c r="M129" s="903">
        <v>10</v>
      </c>
      <c r="N129" s="1100">
        <f t="shared" ref="N129" si="37">IF(M129=0,"N/A",+L129/M129)</f>
        <v>3038.7359999999999</v>
      </c>
      <c r="O129" s="1100">
        <f t="shared" ref="O129" si="38">IF(M129=0,"N/A",+N129/12)</f>
        <v>253.22799999999998</v>
      </c>
      <c r="P129" s="907">
        <f t="shared" ref="P129" si="39">+DATEDIF($B129,$V$13,"y")</f>
        <v>4</v>
      </c>
      <c r="Q129" s="100">
        <f t="shared" si="35"/>
        <v>7</v>
      </c>
      <c r="R129" s="1100">
        <f t="shared" ref="R129" si="40">IF(M129=0,"N/A",+N129*P129+O129*Q129)</f>
        <v>13927.539999999999</v>
      </c>
      <c r="S129" s="1100">
        <f t="shared" si="36"/>
        <v>16459.82</v>
      </c>
    </row>
    <row r="130" spans="2:19" ht="12.75" hidden="1" customHeight="1" x14ac:dyDescent="0.2">
      <c r="S130" s="247"/>
    </row>
    <row r="131" spans="2:19" ht="12.75" customHeight="1" x14ac:dyDescent="0.2">
      <c r="S131" s="247"/>
    </row>
    <row r="132" spans="2:19" ht="12.75" customHeight="1" x14ac:dyDescent="0.2">
      <c r="S132" s="247"/>
    </row>
    <row r="133" spans="2:19" ht="12.75" customHeight="1" x14ac:dyDescent="0.2">
      <c r="S133" s="247"/>
    </row>
    <row r="134" spans="2:19" ht="12.75" customHeight="1" x14ac:dyDescent="0.2">
      <c r="S134" s="247"/>
    </row>
    <row r="135" spans="2:19" ht="12.75" customHeight="1" x14ac:dyDescent="0.2">
      <c r="S135" s="247"/>
    </row>
    <row r="136" spans="2:19" ht="12.75" customHeight="1" x14ac:dyDescent="0.2">
      <c r="S136" s="247"/>
    </row>
    <row r="137" spans="2:19" ht="12.75" customHeight="1" x14ac:dyDescent="0.2">
      <c r="S137" s="247"/>
    </row>
    <row r="138" spans="2:19" ht="12.75" customHeight="1" x14ac:dyDescent="0.2">
      <c r="S138" s="247"/>
    </row>
    <row r="139" spans="2:19" ht="12.75" customHeight="1" x14ac:dyDescent="0.2">
      <c r="S139" s="247"/>
    </row>
    <row r="140" spans="2:19" ht="12.75" customHeight="1" x14ac:dyDescent="0.2">
      <c r="S140" s="247"/>
    </row>
    <row r="141" spans="2:19" ht="12.75" customHeight="1" x14ac:dyDescent="0.2">
      <c r="S141" s="247"/>
    </row>
    <row r="142" spans="2:19" ht="12.75" customHeight="1" x14ac:dyDescent="0.2">
      <c r="S142" s="247"/>
    </row>
    <row r="143" spans="2:19" ht="12.75" customHeight="1" x14ac:dyDescent="0.2">
      <c r="S143" s="247"/>
    </row>
    <row r="144" spans="2:19" ht="12.75" customHeight="1" x14ac:dyDescent="0.2">
      <c r="S144" s="247"/>
    </row>
    <row r="145" spans="19:19" ht="12.75" customHeight="1" x14ac:dyDescent="0.2">
      <c r="S145" s="247"/>
    </row>
    <row r="146" spans="19:19" ht="12.75" customHeight="1" x14ac:dyDescent="0.2">
      <c r="S146" s="247"/>
    </row>
    <row r="147" spans="19:19" ht="12.75" customHeight="1" x14ac:dyDescent="0.2">
      <c r="S147" s="247"/>
    </row>
    <row r="148" spans="19:19" ht="12.75" customHeight="1" x14ac:dyDescent="0.2">
      <c r="S148" s="247"/>
    </row>
    <row r="149" spans="19:19" ht="12.75" customHeight="1" x14ac:dyDescent="0.2">
      <c r="S149" s="247"/>
    </row>
    <row r="150" spans="19:19" ht="12.75" customHeight="1" x14ac:dyDescent="0.2">
      <c r="S150" s="247"/>
    </row>
    <row r="151" spans="19:19" ht="12.75" customHeight="1" x14ac:dyDescent="0.2">
      <c r="S151" s="247"/>
    </row>
    <row r="152" spans="19:19" ht="12.75" customHeight="1" x14ac:dyDescent="0.2">
      <c r="S152" s="247"/>
    </row>
    <row r="153" spans="19:19" ht="12.75" customHeight="1" x14ac:dyDescent="0.2">
      <c r="S153" s="247"/>
    </row>
    <row r="154" spans="19:19" ht="12.75" customHeight="1" x14ac:dyDescent="0.2">
      <c r="S154" s="247"/>
    </row>
    <row r="155" spans="19:19" ht="12.75" customHeight="1" x14ac:dyDescent="0.2">
      <c r="S155" s="247"/>
    </row>
    <row r="156" spans="19:19" ht="12.75" customHeight="1" x14ac:dyDescent="0.2">
      <c r="S156" s="247"/>
    </row>
    <row r="157" spans="19:19" ht="12.75" customHeight="1" x14ac:dyDescent="0.2">
      <c r="S157" s="247"/>
    </row>
    <row r="158" spans="19:19" ht="12.75" customHeight="1" x14ac:dyDescent="0.2">
      <c r="S158" s="247"/>
    </row>
    <row r="159" spans="19:19" ht="12.75" customHeight="1" x14ac:dyDescent="0.2">
      <c r="S159" s="247"/>
    </row>
    <row r="160" spans="19:19" ht="12.75" customHeight="1" x14ac:dyDescent="0.2">
      <c r="S160" s="247"/>
    </row>
    <row r="161" spans="19:19" ht="12.75" customHeight="1" x14ac:dyDescent="0.2">
      <c r="S161" s="247"/>
    </row>
    <row r="162" spans="19:19" ht="12.75" customHeight="1" x14ac:dyDescent="0.2">
      <c r="S162" s="247"/>
    </row>
    <row r="163" spans="19:19" ht="12.75" customHeight="1" x14ac:dyDescent="0.2">
      <c r="S163" s="247"/>
    </row>
    <row r="164" spans="19:19" ht="12.75" customHeight="1" x14ac:dyDescent="0.2">
      <c r="S164" s="247"/>
    </row>
    <row r="165" spans="19:19" ht="12.75" customHeight="1" x14ac:dyDescent="0.2">
      <c r="S165" s="247"/>
    </row>
    <row r="166" spans="19:19" ht="12.75" customHeight="1" x14ac:dyDescent="0.2">
      <c r="S166" s="247"/>
    </row>
    <row r="167" spans="19:19" ht="12.75" customHeight="1" x14ac:dyDescent="0.2">
      <c r="S167" s="247"/>
    </row>
    <row r="168" spans="19:19" ht="12.75" customHeight="1" x14ac:dyDescent="0.2">
      <c r="S168" s="247"/>
    </row>
    <row r="169" spans="19:19" ht="12.75" customHeight="1" x14ac:dyDescent="0.2">
      <c r="S169" s="247"/>
    </row>
    <row r="170" spans="19:19" ht="12.75" customHeight="1" x14ac:dyDescent="0.2">
      <c r="S170" s="247"/>
    </row>
    <row r="171" spans="19:19" ht="12.75" customHeight="1" x14ac:dyDescent="0.2">
      <c r="S171" s="247"/>
    </row>
    <row r="172" spans="19:19" ht="12.75" customHeight="1" x14ac:dyDescent="0.2">
      <c r="S172" s="247"/>
    </row>
    <row r="173" spans="19:19" ht="12.75" customHeight="1" x14ac:dyDescent="0.2">
      <c r="S173" s="247"/>
    </row>
    <row r="174" spans="19:19" ht="12.75" customHeight="1" x14ac:dyDescent="0.2">
      <c r="S174" s="247"/>
    </row>
    <row r="175" spans="19:19" ht="12.75" customHeight="1" x14ac:dyDescent="0.2">
      <c r="S175" s="247"/>
    </row>
    <row r="176" spans="19:19" ht="12.75" customHeight="1" x14ac:dyDescent="0.2">
      <c r="S176" s="247"/>
    </row>
    <row r="177" spans="19:19" ht="12.75" customHeight="1" x14ac:dyDescent="0.2">
      <c r="S177" s="247"/>
    </row>
    <row r="178" spans="19:19" ht="12.75" customHeight="1" x14ac:dyDescent="0.2">
      <c r="S178" s="247"/>
    </row>
    <row r="179" spans="19:19" ht="12.75" customHeight="1" x14ac:dyDescent="0.2">
      <c r="S179" s="247"/>
    </row>
    <row r="180" spans="19:19" ht="12.75" customHeight="1" x14ac:dyDescent="0.2">
      <c r="S180" s="247"/>
    </row>
    <row r="181" spans="19:19" ht="12.75" customHeight="1" x14ac:dyDescent="0.2">
      <c r="S181" s="247"/>
    </row>
    <row r="182" spans="19:19" ht="12.75" customHeight="1" x14ac:dyDescent="0.2">
      <c r="S182" s="247"/>
    </row>
    <row r="183" spans="19:19" ht="12.75" customHeight="1" x14ac:dyDescent="0.2">
      <c r="S183" s="247"/>
    </row>
    <row r="184" spans="19:19" ht="12.75" customHeight="1" x14ac:dyDescent="0.2">
      <c r="S184" s="247"/>
    </row>
    <row r="185" spans="19:19" ht="12.75" customHeight="1" x14ac:dyDescent="0.2">
      <c r="S185" s="247"/>
    </row>
    <row r="186" spans="19:19" ht="12.75" customHeight="1" x14ac:dyDescent="0.2">
      <c r="S186" s="247"/>
    </row>
    <row r="187" spans="19:19" ht="12.75" customHeight="1" x14ac:dyDescent="0.2">
      <c r="S187" s="247"/>
    </row>
    <row r="188" spans="19:19" ht="12.75" customHeight="1" x14ac:dyDescent="0.2">
      <c r="S188" s="247"/>
    </row>
    <row r="189" spans="19:19" ht="12.75" customHeight="1" x14ac:dyDescent="0.2">
      <c r="S189" s="247"/>
    </row>
    <row r="190" spans="19:19" ht="12.75" customHeight="1" x14ac:dyDescent="0.2">
      <c r="S190" s="247"/>
    </row>
    <row r="191" spans="19:19" ht="12.75" customHeight="1" x14ac:dyDescent="0.2">
      <c r="S191" s="247"/>
    </row>
    <row r="192" spans="19:19" ht="12.75" customHeight="1" x14ac:dyDescent="0.2">
      <c r="S192" s="247"/>
    </row>
    <row r="193" spans="19:19" ht="12.75" customHeight="1" x14ac:dyDescent="0.2">
      <c r="S193" s="247"/>
    </row>
    <row r="194" spans="19:19" ht="12.75" customHeight="1" x14ac:dyDescent="0.2">
      <c r="S194" s="247"/>
    </row>
    <row r="195" spans="19:19" ht="12.75" customHeight="1" x14ac:dyDescent="0.2">
      <c r="S195" s="247"/>
    </row>
    <row r="196" spans="19:19" ht="12.75" customHeight="1" x14ac:dyDescent="0.2">
      <c r="S196" s="247"/>
    </row>
    <row r="197" spans="19:19" ht="12.75" customHeight="1" x14ac:dyDescent="0.2">
      <c r="S197" s="247"/>
    </row>
    <row r="198" spans="19:19" ht="12.75" customHeight="1" x14ac:dyDescent="0.2">
      <c r="S198" s="247"/>
    </row>
    <row r="199" spans="19:19" ht="12.75" customHeight="1" x14ac:dyDescent="0.2">
      <c r="S199" s="247"/>
    </row>
    <row r="200" spans="19:19" ht="12.75" customHeight="1" x14ac:dyDescent="0.2">
      <c r="S200" s="247"/>
    </row>
    <row r="201" spans="19:19" ht="12.75" customHeight="1" x14ac:dyDescent="0.2">
      <c r="S201" s="247"/>
    </row>
    <row r="202" spans="19:19" ht="12.75" customHeight="1" x14ac:dyDescent="0.2">
      <c r="S202" s="247"/>
    </row>
    <row r="203" spans="19:19" ht="12.75" customHeight="1" x14ac:dyDescent="0.2">
      <c r="S203" s="247"/>
    </row>
    <row r="204" spans="19:19" ht="12.75" customHeight="1" x14ac:dyDescent="0.2">
      <c r="S204" s="247"/>
    </row>
    <row r="205" spans="19:19" ht="12.75" customHeight="1" x14ac:dyDescent="0.2">
      <c r="S205" s="247"/>
    </row>
    <row r="206" spans="19:19" ht="12.75" customHeight="1" x14ac:dyDescent="0.2">
      <c r="S206" s="247"/>
    </row>
    <row r="207" spans="19:19" ht="12.75" customHeight="1" x14ac:dyDescent="0.2">
      <c r="S207" s="247"/>
    </row>
    <row r="208" spans="19:19" ht="12.75" customHeight="1" x14ac:dyDescent="0.2">
      <c r="S208" s="247"/>
    </row>
    <row r="209" spans="19:19" ht="12.75" customHeight="1" x14ac:dyDescent="0.2">
      <c r="S209" s="247"/>
    </row>
    <row r="210" spans="19:19" ht="12.75" customHeight="1" x14ac:dyDescent="0.2">
      <c r="S210" s="247"/>
    </row>
    <row r="211" spans="19:19" ht="12.75" customHeight="1" x14ac:dyDescent="0.2">
      <c r="S211" s="247"/>
    </row>
    <row r="212" spans="19:19" ht="12.75" customHeight="1" x14ac:dyDescent="0.2">
      <c r="S212" s="247"/>
    </row>
    <row r="213" spans="19:19" ht="12.75" customHeight="1" x14ac:dyDescent="0.2">
      <c r="S213" s="247"/>
    </row>
    <row r="214" spans="19:19" ht="12.75" customHeight="1" x14ac:dyDescent="0.2">
      <c r="S214" s="247"/>
    </row>
    <row r="215" spans="19:19" ht="12.75" customHeight="1" x14ac:dyDescent="0.2">
      <c r="S215" s="247"/>
    </row>
    <row r="216" spans="19:19" ht="12.75" customHeight="1" x14ac:dyDescent="0.2">
      <c r="S216" s="247"/>
    </row>
    <row r="217" spans="19:19" ht="12.75" customHeight="1" x14ac:dyDescent="0.2">
      <c r="S217" s="247"/>
    </row>
    <row r="218" spans="19:19" ht="12.75" customHeight="1" x14ac:dyDescent="0.2">
      <c r="S218" s="247"/>
    </row>
    <row r="219" spans="19:19" ht="12.75" customHeight="1" x14ac:dyDescent="0.2">
      <c r="S219" s="247"/>
    </row>
    <row r="220" spans="19:19" ht="12.75" customHeight="1" x14ac:dyDescent="0.2">
      <c r="S220" s="247"/>
    </row>
    <row r="221" spans="19:19" ht="12.75" customHeight="1" x14ac:dyDescent="0.2">
      <c r="S221" s="247"/>
    </row>
    <row r="222" spans="19:19" ht="12.75" customHeight="1" x14ac:dyDescent="0.2">
      <c r="S222" s="247"/>
    </row>
    <row r="223" spans="19:19" ht="12.75" customHeight="1" x14ac:dyDescent="0.2">
      <c r="S223" s="247"/>
    </row>
    <row r="224" spans="19:19" ht="12.75" customHeight="1" x14ac:dyDescent="0.2">
      <c r="S224" s="247"/>
    </row>
    <row r="225" spans="19:19" ht="12.75" customHeight="1" x14ac:dyDescent="0.2">
      <c r="S225" s="247"/>
    </row>
    <row r="226" spans="19:19" ht="12.75" customHeight="1" x14ac:dyDescent="0.2">
      <c r="S226" s="247"/>
    </row>
    <row r="227" spans="19:19" ht="12.75" customHeight="1" x14ac:dyDescent="0.2">
      <c r="S227" s="247"/>
    </row>
    <row r="228" spans="19:19" ht="12.75" customHeight="1" x14ac:dyDescent="0.2">
      <c r="S228" s="247"/>
    </row>
    <row r="229" spans="19:19" ht="12.75" customHeight="1" x14ac:dyDescent="0.2">
      <c r="S229" s="247"/>
    </row>
    <row r="230" spans="19:19" ht="12.75" customHeight="1" x14ac:dyDescent="0.2">
      <c r="S230" s="247"/>
    </row>
    <row r="231" spans="19:19" ht="12.75" customHeight="1" x14ac:dyDescent="0.2">
      <c r="S231" s="247"/>
    </row>
    <row r="232" spans="19:19" ht="12.75" customHeight="1" x14ac:dyDescent="0.2">
      <c r="S232" s="247"/>
    </row>
    <row r="233" spans="19:19" ht="12.75" customHeight="1" x14ac:dyDescent="0.2">
      <c r="S233" s="247"/>
    </row>
    <row r="234" spans="19:19" ht="12.75" customHeight="1" x14ac:dyDescent="0.2">
      <c r="S234" s="247"/>
    </row>
    <row r="235" spans="19:19" ht="12.75" customHeight="1" x14ac:dyDescent="0.2">
      <c r="S235" s="247"/>
    </row>
    <row r="236" spans="19:19" ht="12.75" customHeight="1" x14ac:dyDescent="0.2">
      <c r="S236" s="247"/>
    </row>
    <row r="237" spans="19:19" ht="12.75" customHeight="1" x14ac:dyDescent="0.2">
      <c r="S237" s="247"/>
    </row>
    <row r="238" spans="19:19" ht="12.75" customHeight="1" x14ac:dyDescent="0.2">
      <c r="S238" s="247"/>
    </row>
    <row r="239" spans="19:19" ht="12.75" customHeight="1" x14ac:dyDescent="0.2">
      <c r="S239" s="247"/>
    </row>
    <row r="240" spans="19:19" ht="12.75" customHeight="1" x14ac:dyDescent="0.2">
      <c r="S240" s="247"/>
    </row>
    <row r="241" spans="19:19" ht="12.75" customHeight="1" x14ac:dyDescent="0.2">
      <c r="S241" s="247"/>
    </row>
    <row r="242" spans="19:19" ht="12.75" customHeight="1" x14ac:dyDescent="0.2">
      <c r="S242" s="247"/>
    </row>
    <row r="243" spans="19:19" ht="12.75" customHeight="1" x14ac:dyDescent="0.2">
      <c r="S243" s="247"/>
    </row>
    <row r="244" spans="19:19" ht="12.75" customHeight="1" x14ac:dyDescent="0.2">
      <c r="S244" s="247"/>
    </row>
    <row r="245" spans="19:19" ht="12.75" customHeight="1" x14ac:dyDescent="0.2">
      <c r="S245" s="247"/>
    </row>
    <row r="246" spans="19:19" ht="12.75" customHeight="1" x14ac:dyDescent="0.2">
      <c r="S246" s="247"/>
    </row>
    <row r="247" spans="19:19" ht="12.75" customHeight="1" x14ac:dyDescent="0.2">
      <c r="S247" s="247"/>
    </row>
    <row r="248" spans="19:19" ht="12.75" customHeight="1" x14ac:dyDescent="0.2">
      <c r="S248" s="247"/>
    </row>
    <row r="249" spans="19:19" ht="12.75" customHeight="1" x14ac:dyDescent="0.2">
      <c r="S249" s="247"/>
    </row>
    <row r="250" spans="19:19" ht="12.75" customHeight="1" x14ac:dyDescent="0.2">
      <c r="S250" s="247"/>
    </row>
    <row r="251" spans="19:19" ht="12.75" customHeight="1" x14ac:dyDescent="0.2">
      <c r="S251" s="247"/>
    </row>
    <row r="252" spans="19:19" ht="12.75" customHeight="1" x14ac:dyDescent="0.2">
      <c r="S252" s="247"/>
    </row>
    <row r="253" spans="19:19" ht="12.75" customHeight="1" x14ac:dyDescent="0.2">
      <c r="S253" s="247"/>
    </row>
    <row r="254" spans="19:19" ht="12.75" customHeight="1" x14ac:dyDescent="0.2">
      <c r="S254" s="247"/>
    </row>
    <row r="255" spans="19:19" ht="12.75" customHeight="1" x14ac:dyDescent="0.2">
      <c r="S255" s="247"/>
    </row>
    <row r="256" spans="19:19" ht="12.75" customHeight="1" x14ac:dyDescent="0.2">
      <c r="S256" s="247"/>
    </row>
    <row r="257" spans="19:19" ht="12.75" customHeight="1" x14ac:dyDescent="0.2">
      <c r="S257" s="247"/>
    </row>
    <row r="258" spans="19:19" ht="12.75" customHeight="1" x14ac:dyDescent="0.2">
      <c r="S258" s="247"/>
    </row>
    <row r="259" spans="19:19" ht="12.75" customHeight="1" x14ac:dyDescent="0.2">
      <c r="S259" s="247"/>
    </row>
    <row r="260" spans="19:19" ht="12.75" customHeight="1" x14ac:dyDescent="0.2">
      <c r="S260" s="247"/>
    </row>
    <row r="261" spans="19:19" ht="12.75" customHeight="1" x14ac:dyDescent="0.2">
      <c r="S261" s="247"/>
    </row>
    <row r="262" spans="19:19" ht="12.75" customHeight="1" x14ac:dyDescent="0.2">
      <c r="S262" s="247"/>
    </row>
    <row r="263" spans="19:19" ht="12.75" customHeight="1" x14ac:dyDescent="0.2">
      <c r="S263" s="247"/>
    </row>
    <row r="264" spans="19:19" ht="12.75" customHeight="1" x14ac:dyDescent="0.2">
      <c r="S264" s="247"/>
    </row>
    <row r="265" spans="19:19" ht="12.75" customHeight="1" x14ac:dyDescent="0.2">
      <c r="S265" s="247"/>
    </row>
    <row r="266" spans="19:19" ht="12.75" customHeight="1" x14ac:dyDescent="0.2">
      <c r="S266" s="247"/>
    </row>
    <row r="267" spans="19:19" ht="12.75" customHeight="1" x14ac:dyDescent="0.2">
      <c r="S267" s="247"/>
    </row>
    <row r="268" spans="19:19" ht="12.75" customHeight="1" x14ac:dyDescent="0.2">
      <c r="S268" s="247"/>
    </row>
    <row r="269" spans="19:19" ht="12.75" customHeight="1" x14ac:dyDescent="0.2">
      <c r="S269" s="247"/>
    </row>
    <row r="270" spans="19:19" ht="12.75" customHeight="1" x14ac:dyDescent="0.2">
      <c r="S270" s="247"/>
    </row>
    <row r="271" spans="19:19" ht="12.75" customHeight="1" x14ac:dyDescent="0.2">
      <c r="S271" s="247"/>
    </row>
    <row r="272" spans="19:19" ht="12.75" customHeight="1" x14ac:dyDescent="0.2">
      <c r="S272" s="247"/>
    </row>
    <row r="273" spans="19:19" ht="12.75" customHeight="1" x14ac:dyDescent="0.2">
      <c r="S273" s="247"/>
    </row>
    <row r="274" spans="19:19" ht="12.75" customHeight="1" x14ac:dyDescent="0.2">
      <c r="S274" s="247"/>
    </row>
    <row r="275" spans="19:19" ht="12.75" customHeight="1" x14ac:dyDescent="0.2">
      <c r="S275" s="247"/>
    </row>
    <row r="276" spans="19:19" ht="12.75" customHeight="1" x14ac:dyDescent="0.2">
      <c r="S276" s="247"/>
    </row>
    <row r="277" spans="19:19" ht="12.75" customHeight="1" x14ac:dyDescent="0.2">
      <c r="S277" s="247"/>
    </row>
    <row r="278" spans="19:19" ht="12.75" customHeight="1" x14ac:dyDescent="0.2">
      <c r="S278" s="247"/>
    </row>
    <row r="279" spans="19:19" ht="12.75" customHeight="1" x14ac:dyDescent="0.2">
      <c r="S279" s="247"/>
    </row>
    <row r="280" spans="19:19" ht="12.75" customHeight="1" x14ac:dyDescent="0.2">
      <c r="S280" s="247"/>
    </row>
    <row r="281" spans="19:19" ht="12.75" customHeight="1" x14ac:dyDescent="0.2">
      <c r="S281" s="247"/>
    </row>
    <row r="282" spans="19:19" ht="12.75" customHeight="1" x14ac:dyDescent="0.2">
      <c r="S282" s="247"/>
    </row>
    <row r="283" spans="19:19" ht="12.75" customHeight="1" x14ac:dyDescent="0.2">
      <c r="S283" s="247"/>
    </row>
    <row r="284" spans="19:19" ht="12.75" customHeight="1" x14ac:dyDescent="0.2">
      <c r="S284" s="247"/>
    </row>
    <row r="285" spans="19:19" ht="12.75" customHeight="1" x14ac:dyDescent="0.2">
      <c r="S285" s="247"/>
    </row>
    <row r="286" spans="19:19" ht="12.75" customHeight="1" x14ac:dyDescent="0.2">
      <c r="S286" s="247"/>
    </row>
    <row r="287" spans="19:19" ht="12.75" customHeight="1" x14ac:dyDescent="0.2">
      <c r="S287" s="247"/>
    </row>
    <row r="288" spans="19:19" ht="12.75" customHeight="1" x14ac:dyDescent="0.2">
      <c r="S288" s="247"/>
    </row>
    <row r="289" spans="19:19" ht="12.75" customHeight="1" x14ac:dyDescent="0.2">
      <c r="S289" s="247"/>
    </row>
    <row r="290" spans="19:19" ht="12.75" customHeight="1" x14ac:dyDescent="0.2">
      <c r="S290" s="247"/>
    </row>
    <row r="291" spans="19:19" ht="12.75" customHeight="1" x14ac:dyDescent="0.2">
      <c r="S291" s="247"/>
    </row>
    <row r="292" spans="19:19" ht="12.75" customHeight="1" x14ac:dyDescent="0.2">
      <c r="S292" s="247"/>
    </row>
    <row r="293" spans="19:19" ht="12.75" customHeight="1" x14ac:dyDescent="0.2">
      <c r="S293" s="247"/>
    </row>
    <row r="294" spans="19:19" ht="12.75" customHeight="1" x14ac:dyDescent="0.2">
      <c r="S294" s="247"/>
    </row>
    <row r="295" spans="19:19" ht="12.75" customHeight="1" x14ac:dyDescent="0.2">
      <c r="S295" s="247"/>
    </row>
    <row r="296" spans="19:19" ht="12.75" customHeight="1" x14ac:dyDescent="0.2">
      <c r="S296" s="247"/>
    </row>
    <row r="297" spans="19:19" ht="12.75" customHeight="1" x14ac:dyDescent="0.2">
      <c r="S297" s="247"/>
    </row>
    <row r="298" spans="19:19" ht="12.75" customHeight="1" x14ac:dyDescent="0.2">
      <c r="S298" s="247"/>
    </row>
    <row r="299" spans="19:19" ht="12.75" customHeight="1" x14ac:dyDescent="0.2">
      <c r="S299" s="247"/>
    </row>
    <row r="300" spans="19:19" ht="12.75" customHeight="1" x14ac:dyDescent="0.2">
      <c r="S300" s="247"/>
    </row>
    <row r="301" spans="19:19" ht="12.75" customHeight="1" x14ac:dyDescent="0.2">
      <c r="S301" s="247"/>
    </row>
    <row r="302" spans="19:19" ht="12.75" customHeight="1" x14ac:dyDescent="0.2">
      <c r="S302" s="247"/>
    </row>
    <row r="303" spans="19:19" ht="12.75" customHeight="1" x14ac:dyDescent="0.2">
      <c r="S303" s="247"/>
    </row>
    <row r="304" spans="19:19" ht="12.75" customHeight="1" x14ac:dyDescent="0.2">
      <c r="S304" s="247"/>
    </row>
    <row r="305" spans="19:19" ht="12.75" customHeight="1" x14ac:dyDescent="0.2">
      <c r="S305" s="247"/>
    </row>
    <row r="306" spans="19:19" ht="12.75" customHeight="1" x14ac:dyDescent="0.2">
      <c r="S306" s="247"/>
    </row>
    <row r="307" spans="19:19" ht="12.75" customHeight="1" x14ac:dyDescent="0.2">
      <c r="S307" s="247"/>
    </row>
    <row r="308" spans="19:19" ht="12.75" customHeight="1" x14ac:dyDescent="0.2">
      <c r="S308" s="247"/>
    </row>
    <row r="309" spans="19:19" ht="12.75" customHeight="1" x14ac:dyDescent="0.2">
      <c r="S309" s="247"/>
    </row>
    <row r="310" spans="19:19" ht="12.75" customHeight="1" x14ac:dyDescent="0.2">
      <c r="S310" s="247"/>
    </row>
    <row r="311" spans="19:19" ht="12.75" customHeight="1" x14ac:dyDescent="0.2">
      <c r="S311" s="247"/>
    </row>
    <row r="312" spans="19:19" ht="12.75" customHeight="1" x14ac:dyDescent="0.2">
      <c r="S312" s="247"/>
    </row>
    <row r="313" spans="19:19" ht="12.75" customHeight="1" x14ac:dyDescent="0.2">
      <c r="S313" s="247"/>
    </row>
    <row r="314" spans="19:19" ht="12.75" customHeight="1" x14ac:dyDescent="0.2">
      <c r="S314" s="247"/>
    </row>
    <row r="315" spans="19:19" ht="12.75" customHeight="1" x14ac:dyDescent="0.2">
      <c r="S315" s="247"/>
    </row>
    <row r="316" spans="19:19" ht="12.75" customHeight="1" x14ac:dyDescent="0.2">
      <c r="S316" s="247"/>
    </row>
    <row r="317" spans="19:19" ht="12.75" customHeight="1" x14ac:dyDescent="0.2">
      <c r="S317" s="247"/>
    </row>
    <row r="318" spans="19:19" ht="12.75" customHeight="1" x14ac:dyDescent="0.2">
      <c r="S318" s="247"/>
    </row>
    <row r="319" spans="19:19" ht="12.75" customHeight="1" x14ac:dyDescent="0.2">
      <c r="S319" s="247"/>
    </row>
    <row r="320" spans="19:19" ht="12.75" customHeight="1" x14ac:dyDescent="0.2">
      <c r="S320" s="247"/>
    </row>
    <row r="321" spans="19:19" ht="12.75" customHeight="1" x14ac:dyDescent="0.2">
      <c r="S321" s="247"/>
    </row>
    <row r="322" spans="19:19" ht="12.75" customHeight="1" x14ac:dyDescent="0.2">
      <c r="S322" s="247"/>
    </row>
    <row r="323" spans="19:19" ht="12.75" customHeight="1" x14ac:dyDescent="0.2">
      <c r="S323" s="247"/>
    </row>
    <row r="324" spans="19:19" ht="12.75" customHeight="1" x14ac:dyDescent="0.2">
      <c r="S324" s="247"/>
    </row>
    <row r="325" spans="19:19" ht="12.75" customHeight="1" x14ac:dyDescent="0.2">
      <c r="S325" s="247"/>
    </row>
    <row r="326" spans="19:19" ht="12.75" customHeight="1" x14ac:dyDescent="0.2">
      <c r="S326" s="247"/>
    </row>
    <row r="327" spans="19:19" ht="12.75" customHeight="1" x14ac:dyDescent="0.2">
      <c r="S327" s="247"/>
    </row>
    <row r="328" spans="19:19" ht="12.75" customHeight="1" x14ac:dyDescent="0.2">
      <c r="S328" s="247"/>
    </row>
    <row r="329" spans="19:19" ht="12.75" customHeight="1" x14ac:dyDescent="0.2">
      <c r="S329" s="247"/>
    </row>
    <row r="330" spans="19:19" ht="12.75" customHeight="1" x14ac:dyDescent="0.2">
      <c r="S330" s="247"/>
    </row>
    <row r="331" spans="19:19" ht="12.75" customHeight="1" x14ac:dyDescent="0.2">
      <c r="S331" s="247"/>
    </row>
    <row r="332" spans="19:19" ht="12.75" customHeight="1" x14ac:dyDescent="0.2">
      <c r="S332" s="247"/>
    </row>
    <row r="333" spans="19:19" ht="12.75" customHeight="1" x14ac:dyDescent="0.2">
      <c r="S333" s="247"/>
    </row>
    <row r="334" spans="19:19" ht="12.75" customHeight="1" x14ac:dyDescent="0.2">
      <c r="S334" s="247"/>
    </row>
    <row r="335" spans="19:19" ht="12.75" customHeight="1" x14ac:dyDescent="0.2">
      <c r="S335" s="247"/>
    </row>
    <row r="336" spans="19:19" ht="12.75" customHeight="1" x14ac:dyDescent="0.2">
      <c r="S336" s="247"/>
    </row>
    <row r="337" spans="19:19" ht="12.75" customHeight="1" x14ac:dyDescent="0.2">
      <c r="S337" s="247"/>
    </row>
    <row r="338" spans="19:19" ht="12.75" customHeight="1" x14ac:dyDescent="0.2">
      <c r="S338" s="247"/>
    </row>
    <row r="339" spans="19:19" ht="12.75" customHeight="1" x14ac:dyDescent="0.2">
      <c r="S339" s="247"/>
    </row>
    <row r="340" spans="19:19" ht="12.75" customHeight="1" x14ac:dyDescent="0.2">
      <c r="S340" s="247"/>
    </row>
    <row r="341" spans="19:19" ht="12.75" customHeight="1" x14ac:dyDescent="0.2">
      <c r="S341" s="247"/>
    </row>
    <row r="342" spans="19:19" ht="12.75" customHeight="1" x14ac:dyDescent="0.2">
      <c r="S342" s="247"/>
    </row>
    <row r="343" spans="19:19" ht="12.75" customHeight="1" x14ac:dyDescent="0.2">
      <c r="S343" s="247"/>
    </row>
    <row r="344" spans="19:19" ht="12.75" customHeight="1" x14ac:dyDescent="0.2">
      <c r="S344" s="247"/>
    </row>
    <row r="345" spans="19:19" ht="12.75" customHeight="1" x14ac:dyDescent="0.2">
      <c r="S345" s="247"/>
    </row>
    <row r="346" spans="19:19" ht="12.75" customHeight="1" x14ac:dyDescent="0.2">
      <c r="S346" s="247"/>
    </row>
    <row r="347" spans="19:19" ht="12.75" customHeight="1" x14ac:dyDescent="0.2">
      <c r="S347" s="247"/>
    </row>
    <row r="348" spans="19:19" ht="12.75" customHeight="1" x14ac:dyDescent="0.2">
      <c r="S348" s="247"/>
    </row>
    <row r="349" spans="19:19" ht="12.75" customHeight="1" x14ac:dyDescent="0.2">
      <c r="S349" s="247"/>
    </row>
    <row r="350" spans="19:19" ht="12.75" customHeight="1" x14ac:dyDescent="0.2">
      <c r="S350" s="247"/>
    </row>
    <row r="351" spans="19:19" ht="12.75" customHeight="1" x14ac:dyDescent="0.2">
      <c r="S351" s="247"/>
    </row>
    <row r="352" spans="19:19" ht="12.75" customHeight="1" x14ac:dyDescent="0.2">
      <c r="S352" s="247"/>
    </row>
    <row r="353" spans="19:19" ht="12.75" customHeight="1" x14ac:dyDescent="0.2">
      <c r="S353" s="247"/>
    </row>
    <row r="354" spans="19:19" ht="12.75" customHeight="1" x14ac:dyDescent="0.2">
      <c r="S354" s="247"/>
    </row>
    <row r="355" spans="19:19" ht="12.75" customHeight="1" x14ac:dyDescent="0.2">
      <c r="S355" s="247"/>
    </row>
    <row r="356" spans="19:19" ht="12.75" customHeight="1" x14ac:dyDescent="0.2">
      <c r="S356" s="247"/>
    </row>
    <row r="357" spans="19:19" ht="12.75" customHeight="1" x14ac:dyDescent="0.2">
      <c r="S357" s="247"/>
    </row>
    <row r="358" spans="19:19" ht="12.75" customHeight="1" x14ac:dyDescent="0.2">
      <c r="S358" s="247"/>
    </row>
    <row r="359" spans="19:19" ht="12.75" customHeight="1" x14ac:dyDescent="0.2">
      <c r="S359" s="247"/>
    </row>
    <row r="360" spans="19:19" ht="12.75" customHeight="1" x14ac:dyDescent="0.2">
      <c r="S360" s="247"/>
    </row>
    <row r="361" spans="19:19" ht="12.75" customHeight="1" x14ac:dyDescent="0.2">
      <c r="S361" s="247"/>
    </row>
    <row r="362" spans="19:19" ht="12.75" customHeight="1" x14ac:dyDescent="0.2">
      <c r="S362" s="247"/>
    </row>
    <row r="363" spans="19:19" ht="12.75" customHeight="1" x14ac:dyDescent="0.2">
      <c r="S363" s="247"/>
    </row>
    <row r="364" spans="19:19" ht="12.75" customHeight="1" x14ac:dyDescent="0.2">
      <c r="S364" s="247"/>
    </row>
    <row r="365" spans="19:19" ht="12.75" customHeight="1" x14ac:dyDescent="0.2">
      <c r="S365" s="247"/>
    </row>
    <row r="366" spans="19:19" ht="12.75" customHeight="1" x14ac:dyDescent="0.2">
      <c r="S366" s="247"/>
    </row>
    <row r="367" spans="19:19" ht="12.75" customHeight="1" x14ac:dyDescent="0.2">
      <c r="S367" s="247"/>
    </row>
    <row r="368" spans="19:19" ht="12.75" customHeight="1" x14ac:dyDescent="0.2">
      <c r="S368" s="247"/>
    </row>
    <row r="369" spans="19:19" ht="12.75" customHeight="1" x14ac:dyDescent="0.2">
      <c r="S369" s="247"/>
    </row>
    <row r="370" spans="19:19" ht="12.75" customHeight="1" x14ac:dyDescent="0.2">
      <c r="S370" s="247"/>
    </row>
    <row r="371" spans="19:19" ht="12.75" customHeight="1" x14ac:dyDescent="0.2">
      <c r="S371" s="247"/>
    </row>
    <row r="372" spans="19:19" ht="12.75" customHeight="1" x14ac:dyDescent="0.2">
      <c r="S372" s="247"/>
    </row>
    <row r="373" spans="19:19" ht="12.75" customHeight="1" x14ac:dyDescent="0.2">
      <c r="S373" s="247"/>
    </row>
    <row r="374" spans="19:19" ht="12.75" customHeight="1" x14ac:dyDescent="0.2">
      <c r="S374" s="247"/>
    </row>
    <row r="375" spans="19:19" ht="12.75" customHeight="1" x14ac:dyDescent="0.2">
      <c r="S375" s="247"/>
    </row>
    <row r="376" spans="19:19" ht="12.75" customHeight="1" x14ac:dyDescent="0.2">
      <c r="S376" s="247"/>
    </row>
    <row r="377" spans="19:19" ht="12.75" customHeight="1" x14ac:dyDescent="0.2">
      <c r="S377" s="247"/>
    </row>
    <row r="378" spans="19:19" ht="12.75" customHeight="1" x14ac:dyDescent="0.2">
      <c r="S378" s="247"/>
    </row>
    <row r="379" spans="19:19" ht="12.75" customHeight="1" x14ac:dyDescent="0.2">
      <c r="S379" s="247"/>
    </row>
    <row r="380" spans="19:19" ht="12.75" customHeight="1" x14ac:dyDescent="0.2">
      <c r="S380" s="247"/>
    </row>
    <row r="381" spans="19:19" ht="12.75" customHeight="1" x14ac:dyDescent="0.2">
      <c r="S381" s="247"/>
    </row>
    <row r="382" spans="19:19" ht="12.75" customHeight="1" x14ac:dyDescent="0.2">
      <c r="S382" s="247"/>
    </row>
    <row r="383" spans="19:19" ht="12.75" customHeight="1" x14ac:dyDescent="0.2">
      <c r="S383" s="247"/>
    </row>
    <row r="384" spans="19:19" ht="12.75" customHeight="1" x14ac:dyDescent="0.2">
      <c r="S384" s="247"/>
    </row>
    <row r="385" spans="19:19" ht="12.75" customHeight="1" x14ac:dyDescent="0.2">
      <c r="S385" s="247"/>
    </row>
    <row r="386" spans="19:19" ht="12.75" customHeight="1" x14ac:dyDescent="0.2">
      <c r="S386" s="247"/>
    </row>
    <row r="387" spans="19:19" ht="12.75" customHeight="1" x14ac:dyDescent="0.2">
      <c r="S387" s="247"/>
    </row>
    <row r="388" spans="19:19" ht="12.75" customHeight="1" x14ac:dyDescent="0.2">
      <c r="S388" s="247"/>
    </row>
    <row r="389" spans="19:19" ht="12.75" customHeight="1" x14ac:dyDescent="0.2">
      <c r="S389" s="247"/>
    </row>
    <row r="390" spans="19:19" ht="12.75" customHeight="1" x14ac:dyDescent="0.2">
      <c r="S390" s="247"/>
    </row>
    <row r="391" spans="19:19" ht="12.75" customHeight="1" x14ac:dyDescent="0.2">
      <c r="S391" s="247"/>
    </row>
    <row r="392" spans="19:19" ht="12.75" customHeight="1" x14ac:dyDescent="0.2">
      <c r="S392" s="247"/>
    </row>
    <row r="393" spans="19:19" ht="12.75" customHeight="1" x14ac:dyDescent="0.2">
      <c r="S393" s="247"/>
    </row>
    <row r="394" spans="19:19" ht="12.75" customHeight="1" x14ac:dyDescent="0.2">
      <c r="S394" s="247"/>
    </row>
    <row r="395" spans="19:19" ht="12.75" customHeight="1" x14ac:dyDescent="0.2">
      <c r="S395" s="247"/>
    </row>
    <row r="396" spans="19:19" ht="12.75" customHeight="1" x14ac:dyDescent="0.2">
      <c r="S396" s="247"/>
    </row>
    <row r="397" spans="19:19" ht="12.75" customHeight="1" x14ac:dyDescent="0.2">
      <c r="S397" s="247"/>
    </row>
    <row r="398" spans="19:19" ht="12.75" customHeight="1" x14ac:dyDescent="0.2">
      <c r="S398" s="247"/>
    </row>
    <row r="399" spans="19:19" ht="12.75" customHeight="1" x14ac:dyDescent="0.2">
      <c r="S399" s="247"/>
    </row>
    <row r="400" spans="19:19" ht="12.75" customHeight="1" x14ac:dyDescent="0.2">
      <c r="S400" s="247"/>
    </row>
    <row r="401" spans="19:19" ht="12.75" customHeight="1" x14ac:dyDescent="0.2">
      <c r="S401" s="247"/>
    </row>
    <row r="402" spans="19:19" ht="12.75" customHeight="1" x14ac:dyDescent="0.2">
      <c r="S402" s="247"/>
    </row>
    <row r="403" spans="19:19" ht="12.75" customHeight="1" x14ac:dyDescent="0.2">
      <c r="S403" s="247"/>
    </row>
    <row r="404" spans="19:19" ht="12.75" customHeight="1" x14ac:dyDescent="0.2">
      <c r="S404" s="247"/>
    </row>
    <row r="405" spans="19:19" ht="12.75" customHeight="1" x14ac:dyDescent="0.2">
      <c r="S405" s="247"/>
    </row>
    <row r="406" spans="19:19" ht="12.75" customHeight="1" x14ac:dyDescent="0.2">
      <c r="S406" s="247"/>
    </row>
    <row r="407" spans="19:19" ht="12.75" customHeight="1" x14ac:dyDescent="0.2">
      <c r="S407" s="247"/>
    </row>
    <row r="408" spans="19:19" ht="12.75" customHeight="1" x14ac:dyDescent="0.2">
      <c r="S408" s="247"/>
    </row>
    <row r="409" spans="19:19" ht="12.75" customHeight="1" x14ac:dyDescent="0.2">
      <c r="S409" s="247"/>
    </row>
    <row r="410" spans="19:19" ht="12.75" customHeight="1" x14ac:dyDescent="0.2">
      <c r="S410" s="247"/>
    </row>
    <row r="411" spans="19:19" ht="12.75" customHeight="1" x14ac:dyDescent="0.2">
      <c r="S411" s="247"/>
    </row>
    <row r="412" spans="19:19" ht="12.75" customHeight="1" x14ac:dyDescent="0.2">
      <c r="S412" s="247"/>
    </row>
    <row r="413" spans="19:19" ht="12.75" customHeight="1" x14ac:dyDescent="0.2">
      <c r="S413" s="247"/>
    </row>
    <row r="414" spans="19:19" ht="12.75" customHeight="1" x14ac:dyDescent="0.2">
      <c r="S414" s="247"/>
    </row>
    <row r="415" spans="19:19" ht="12.75" customHeight="1" x14ac:dyDescent="0.2">
      <c r="S415" s="247"/>
    </row>
    <row r="416" spans="19:19" ht="12.75" customHeight="1" x14ac:dyDescent="0.2">
      <c r="S416" s="247"/>
    </row>
    <row r="417" spans="19:19" ht="12.75" customHeight="1" x14ac:dyDescent="0.2">
      <c r="S417" s="247"/>
    </row>
    <row r="418" spans="19:19" ht="12.75" customHeight="1" x14ac:dyDescent="0.2">
      <c r="S418" s="247"/>
    </row>
    <row r="419" spans="19:19" ht="12.75" customHeight="1" x14ac:dyDescent="0.2">
      <c r="S419" s="247"/>
    </row>
    <row r="420" spans="19:19" ht="12.75" customHeight="1" x14ac:dyDescent="0.2">
      <c r="S420" s="247"/>
    </row>
    <row r="421" spans="19:19" ht="12.75" customHeight="1" x14ac:dyDescent="0.2">
      <c r="S421" s="247"/>
    </row>
    <row r="422" spans="19:19" ht="12.75" customHeight="1" x14ac:dyDescent="0.2">
      <c r="S422" s="247"/>
    </row>
    <row r="423" spans="19:19" ht="12.75" customHeight="1" x14ac:dyDescent="0.2">
      <c r="S423" s="247"/>
    </row>
    <row r="424" spans="19:19" ht="12.75" customHeight="1" x14ac:dyDescent="0.2">
      <c r="S424" s="247"/>
    </row>
    <row r="425" spans="19:19" ht="12.75" customHeight="1" x14ac:dyDescent="0.2">
      <c r="S425" s="247"/>
    </row>
    <row r="426" spans="19:19" ht="12.75" customHeight="1" x14ac:dyDescent="0.2">
      <c r="S426" s="247"/>
    </row>
    <row r="427" spans="19:19" ht="12.75" customHeight="1" x14ac:dyDescent="0.2">
      <c r="S427" s="247"/>
    </row>
    <row r="428" spans="19:19" ht="12.75" customHeight="1" x14ac:dyDescent="0.2">
      <c r="S428" s="247"/>
    </row>
    <row r="429" spans="19:19" ht="12.75" customHeight="1" x14ac:dyDescent="0.2">
      <c r="S429" s="247"/>
    </row>
    <row r="430" spans="19:19" ht="12.75" customHeight="1" x14ac:dyDescent="0.2">
      <c r="S430" s="247"/>
    </row>
    <row r="431" spans="19:19" ht="12.75" customHeight="1" x14ac:dyDescent="0.2">
      <c r="S431" s="247"/>
    </row>
    <row r="432" spans="19:19" ht="12.75" customHeight="1" x14ac:dyDescent="0.2">
      <c r="S432" s="247"/>
    </row>
    <row r="433" spans="19:19" ht="12.75" customHeight="1" x14ac:dyDescent="0.2">
      <c r="S433" s="247"/>
    </row>
    <row r="434" spans="19:19" ht="12.75" customHeight="1" x14ac:dyDescent="0.2">
      <c r="S434" s="247"/>
    </row>
    <row r="435" spans="19:19" ht="12.75" customHeight="1" x14ac:dyDescent="0.2">
      <c r="S435" s="247"/>
    </row>
    <row r="436" spans="19:19" ht="12.75" customHeight="1" x14ac:dyDescent="0.2">
      <c r="S436" s="247"/>
    </row>
    <row r="437" spans="19:19" ht="12.75" customHeight="1" x14ac:dyDescent="0.2">
      <c r="S437" s="247"/>
    </row>
    <row r="438" spans="19:19" ht="12.75" customHeight="1" x14ac:dyDescent="0.2">
      <c r="S438" s="247"/>
    </row>
    <row r="439" spans="19:19" ht="12.75" customHeight="1" x14ac:dyDescent="0.2">
      <c r="S439" s="247"/>
    </row>
    <row r="440" spans="19:19" ht="12.75" customHeight="1" x14ac:dyDescent="0.2">
      <c r="S440" s="247"/>
    </row>
    <row r="441" spans="19:19" ht="12.75" customHeight="1" x14ac:dyDescent="0.2">
      <c r="S441" s="247"/>
    </row>
    <row r="442" spans="19:19" ht="12.75" customHeight="1" x14ac:dyDescent="0.2">
      <c r="S442" s="247"/>
    </row>
    <row r="443" spans="19:19" ht="12.75" customHeight="1" x14ac:dyDescent="0.2">
      <c r="S443" s="247"/>
    </row>
    <row r="444" spans="19:19" ht="12.75" customHeight="1" x14ac:dyDescent="0.2">
      <c r="S444" s="247"/>
    </row>
    <row r="445" spans="19:19" ht="12.75" customHeight="1" x14ac:dyDescent="0.2">
      <c r="S445" s="247"/>
    </row>
    <row r="446" spans="19:19" ht="12.75" customHeight="1" x14ac:dyDescent="0.2">
      <c r="S446" s="247"/>
    </row>
    <row r="447" spans="19:19" ht="12.75" customHeight="1" x14ac:dyDescent="0.2">
      <c r="S447" s="247"/>
    </row>
    <row r="448" spans="19:19" ht="12.75" customHeight="1" x14ac:dyDescent="0.2">
      <c r="S448" s="247"/>
    </row>
    <row r="449" spans="19:19" ht="12.75" customHeight="1" x14ac:dyDescent="0.2">
      <c r="S449" s="247"/>
    </row>
    <row r="450" spans="19:19" ht="12.75" customHeight="1" x14ac:dyDescent="0.2">
      <c r="S450" s="247"/>
    </row>
    <row r="451" spans="19:19" ht="12.75" customHeight="1" x14ac:dyDescent="0.2">
      <c r="S451" s="247"/>
    </row>
    <row r="452" spans="19:19" ht="12.75" customHeight="1" x14ac:dyDescent="0.2">
      <c r="S452" s="247"/>
    </row>
    <row r="453" spans="19:19" ht="12.75" customHeight="1" x14ac:dyDescent="0.2">
      <c r="S453" s="247"/>
    </row>
    <row r="454" spans="19:19" ht="12.75" customHeight="1" x14ac:dyDescent="0.2">
      <c r="S454" s="247"/>
    </row>
    <row r="455" spans="19:19" ht="12.75" customHeight="1" x14ac:dyDescent="0.2">
      <c r="S455" s="247"/>
    </row>
    <row r="456" spans="19:19" ht="12.75" customHeight="1" x14ac:dyDescent="0.2">
      <c r="S456" s="247"/>
    </row>
    <row r="457" spans="19:19" ht="12.75" customHeight="1" x14ac:dyDescent="0.2">
      <c r="S457" s="247"/>
    </row>
    <row r="458" spans="19:19" ht="12.75" customHeight="1" x14ac:dyDescent="0.2">
      <c r="S458" s="247"/>
    </row>
    <row r="459" spans="19:19" ht="12.75" customHeight="1" x14ac:dyDescent="0.2">
      <c r="S459" s="247"/>
    </row>
    <row r="460" spans="19:19" ht="12.75" customHeight="1" x14ac:dyDescent="0.2">
      <c r="S460" s="247"/>
    </row>
    <row r="461" spans="19:19" ht="12.75" customHeight="1" x14ac:dyDescent="0.2">
      <c r="S461" s="247"/>
    </row>
    <row r="462" spans="19:19" ht="12.75" customHeight="1" x14ac:dyDescent="0.2">
      <c r="S462" s="247"/>
    </row>
    <row r="463" spans="19:19" ht="12.75" customHeight="1" x14ac:dyDescent="0.2">
      <c r="S463" s="247"/>
    </row>
    <row r="464" spans="19:19" ht="12.75" customHeight="1" x14ac:dyDescent="0.2">
      <c r="S464" s="247"/>
    </row>
    <row r="465" spans="19:19" ht="12.75" customHeight="1" x14ac:dyDescent="0.2">
      <c r="S465" s="247"/>
    </row>
    <row r="466" spans="19:19" ht="12.75" customHeight="1" x14ac:dyDescent="0.2">
      <c r="S466" s="247"/>
    </row>
    <row r="467" spans="19:19" ht="12.75" customHeight="1" x14ac:dyDescent="0.2">
      <c r="S467" s="247"/>
    </row>
    <row r="468" spans="19:19" ht="12.75" customHeight="1" x14ac:dyDescent="0.2">
      <c r="S468" s="247"/>
    </row>
    <row r="469" spans="19:19" ht="12.75" customHeight="1" x14ac:dyDescent="0.2">
      <c r="S469" s="247"/>
    </row>
    <row r="470" spans="19:19" ht="12.75" customHeight="1" x14ac:dyDescent="0.2">
      <c r="S470" s="247"/>
    </row>
    <row r="471" spans="19:19" ht="12.75" customHeight="1" x14ac:dyDescent="0.2">
      <c r="S471" s="247"/>
    </row>
    <row r="472" spans="19:19" ht="12.75" customHeight="1" x14ac:dyDescent="0.2">
      <c r="S472" s="247"/>
    </row>
    <row r="473" spans="19:19" ht="12.75" customHeight="1" x14ac:dyDescent="0.2">
      <c r="S473" s="247"/>
    </row>
    <row r="474" spans="19:19" ht="12.75" customHeight="1" x14ac:dyDescent="0.2">
      <c r="S474" s="247"/>
    </row>
    <row r="475" spans="19:19" ht="12.75" customHeight="1" x14ac:dyDescent="0.2">
      <c r="S475" s="247"/>
    </row>
    <row r="476" spans="19:19" ht="12.75" customHeight="1" x14ac:dyDescent="0.2">
      <c r="S476" s="247"/>
    </row>
    <row r="477" spans="19:19" ht="12.75" customHeight="1" x14ac:dyDescent="0.2">
      <c r="S477" s="247"/>
    </row>
    <row r="478" spans="19:19" ht="12.75" customHeight="1" x14ac:dyDescent="0.2">
      <c r="S478" s="247"/>
    </row>
    <row r="479" spans="19:19" ht="12.75" customHeight="1" x14ac:dyDescent="0.2">
      <c r="S479" s="247"/>
    </row>
    <row r="480" spans="19:19" ht="12.75" customHeight="1" x14ac:dyDescent="0.2">
      <c r="S480" s="247"/>
    </row>
    <row r="481" spans="19:19" ht="12.75" customHeight="1" x14ac:dyDescent="0.2">
      <c r="S481" s="247"/>
    </row>
    <row r="482" spans="19:19" ht="12.75" customHeight="1" x14ac:dyDescent="0.2">
      <c r="S482" s="247"/>
    </row>
    <row r="483" spans="19:19" ht="12.75" customHeight="1" x14ac:dyDescent="0.2">
      <c r="S483" s="247"/>
    </row>
    <row r="484" spans="19:19" ht="12.75" customHeight="1" x14ac:dyDescent="0.2">
      <c r="S484" s="247"/>
    </row>
    <row r="485" spans="19:19" ht="12.75" customHeight="1" x14ac:dyDescent="0.2">
      <c r="S485" s="247"/>
    </row>
    <row r="486" spans="19:19" ht="12.75" customHeight="1" x14ac:dyDescent="0.2">
      <c r="S486" s="247"/>
    </row>
    <row r="487" spans="19:19" ht="12.75" customHeight="1" x14ac:dyDescent="0.2">
      <c r="S487" s="247"/>
    </row>
    <row r="488" spans="19:19" ht="12.75" customHeight="1" x14ac:dyDescent="0.2">
      <c r="S488" s="247"/>
    </row>
    <row r="489" spans="19:19" ht="12.75" customHeight="1" x14ac:dyDescent="0.2">
      <c r="S489" s="247"/>
    </row>
    <row r="490" spans="19:19" ht="12.75" customHeight="1" x14ac:dyDescent="0.2">
      <c r="S490" s="247"/>
    </row>
    <row r="491" spans="19:19" ht="12.75" customHeight="1" x14ac:dyDescent="0.2">
      <c r="S491" s="247"/>
    </row>
    <row r="492" spans="19:19" ht="12.75" customHeight="1" x14ac:dyDescent="0.2">
      <c r="S492" s="247"/>
    </row>
    <row r="493" spans="19:19" ht="12.75" customHeight="1" x14ac:dyDescent="0.2">
      <c r="S493" s="247"/>
    </row>
    <row r="494" spans="19:19" ht="12.75" customHeight="1" x14ac:dyDescent="0.2">
      <c r="S494" s="247"/>
    </row>
    <row r="495" spans="19:19" ht="12.75" customHeight="1" x14ac:dyDescent="0.2">
      <c r="S495" s="247"/>
    </row>
    <row r="496" spans="19:19" ht="12.75" customHeight="1" x14ac:dyDescent="0.2">
      <c r="S496" s="247"/>
    </row>
    <row r="497" spans="19:19" ht="12.75" customHeight="1" x14ac:dyDescent="0.2">
      <c r="S497" s="247"/>
    </row>
    <row r="498" spans="19:19" ht="12.75" customHeight="1" x14ac:dyDescent="0.2">
      <c r="S498" s="247"/>
    </row>
    <row r="499" spans="19:19" ht="12.75" customHeight="1" x14ac:dyDescent="0.2">
      <c r="S499" s="247"/>
    </row>
    <row r="500" spans="19:19" ht="12.75" customHeight="1" x14ac:dyDescent="0.2">
      <c r="S500" s="247"/>
    </row>
    <row r="501" spans="19:19" ht="12.75" customHeight="1" x14ac:dyDescent="0.2">
      <c r="S501" s="247"/>
    </row>
    <row r="502" spans="19:19" ht="12.75" customHeight="1" x14ac:dyDescent="0.2">
      <c r="S502" s="247"/>
    </row>
    <row r="503" spans="19:19" ht="12.75" customHeight="1" x14ac:dyDescent="0.2">
      <c r="S503" s="247"/>
    </row>
    <row r="504" spans="19:19" ht="12.75" customHeight="1" x14ac:dyDescent="0.2">
      <c r="S504" s="247"/>
    </row>
    <row r="505" spans="19:19" ht="12.75" customHeight="1" x14ac:dyDescent="0.2">
      <c r="S505" s="247"/>
    </row>
    <row r="506" spans="19:19" ht="12.75" customHeight="1" x14ac:dyDescent="0.2">
      <c r="S506" s="247"/>
    </row>
    <row r="507" spans="19:19" ht="12.75" customHeight="1" x14ac:dyDescent="0.2">
      <c r="S507" s="247"/>
    </row>
    <row r="508" spans="19:19" ht="12.75" customHeight="1" x14ac:dyDescent="0.2">
      <c r="S508" s="247"/>
    </row>
    <row r="509" spans="19:19" ht="12.75" customHeight="1" x14ac:dyDescent="0.2">
      <c r="S509" s="247"/>
    </row>
    <row r="510" spans="19:19" ht="12.75" customHeight="1" x14ac:dyDescent="0.2">
      <c r="S510" s="247"/>
    </row>
    <row r="511" spans="19:19" ht="12.75" customHeight="1" x14ac:dyDescent="0.2">
      <c r="S511" s="247"/>
    </row>
    <row r="512" spans="19:19" ht="12.75" customHeight="1" x14ac:dyDescent="0.2">
      <c r="S512" s="247"/>
    </row>
    <row r="513" spans="19:19" ht="12.75" customHeight="1" x14ac:dyDescent="0.2">
      <c r="S513" s="247"/>
    </row>
    <row r="514" spans="19:19" ht="12.75" customHeight="1" x14ac:dyDescent="0.2">
      <c r="S514" s="247"/>
    </row>
    <row r="515" spans="19:19" ht="12.75" customHeight="1" x14ac:dyDescent="0.2">
      <c r="S515" s="247"/>
    </row>
    <row r="516" spans="19:19" ht="12.75" customHeight="1" x14ac:dyDescent="0.2">
      <c r="S516" s="247"/>
    </row>
    <row r="517" spans="19:19" ht="12.75" customHeight="1" x14ac:dyDescent="0.2">
      <c r="S517" s="247"/>
    </row>
    <row r="518" spans="19:19" ht="12.75" customHeight="1" x14ac:dyDescent="0.2">
      <c r="S518" s="247"/>
    </row>
    <row r="519" spans="19:19" ht="12.75" customHeight="1" x14ac:dyDescent="0.2">
      <c r="S519" s="247"/>
    </row>
    <row r="520" spans="19:19" ht="12.75" customHeight="1" x14ac:dyDescent="0.2">
      <c r="S520" s="247"/>
    </row>
    <row r="521" spans="19:19" ht="12.75" customHeight="1" x14ac:dyDescent="0.2">
      <c r="S521" s="247"/>
    </row>
    <row r="522" spans="19:19" ht="12.75" customHeight="1" x14ac:dyDescent="0.2">
      <c r="S522" s="247"/>
    </row>
    <row r="523" spans="19:19" ht="12.75" customHeight="1" x14ac:dyDescent="0.2">
      <c r="S523" s="247"/>
    </row>
    <row r="524" spans="19:19" ht="12.75" customHeight="1" x14ac:dyDescent="0.2">
      <c r="S524" s="247"/>
    </row>
    <row r="525" spans="19:19" ht="12.75" customHeight="1" x14ac:dyDescent="0.2">
      <c r="S525" s="247"/>
    </row>
    <row r="526" spans="19:19" ht="12.75" customHeight="1" x14ac:dyDescent="0.2">
      <c r="S526" s="247"/>
    </row>
    <row r="527" spans="19:19" ht="12.75" customHeight="1" x14ac:dyDescent="0.2">
      <c r="S527" s="247"/>
    </row>
    <row r="528" spans="19:19" ht="12.75" customHeight="1" x14ac:dyDescent="0.2">
      <c r="S528" s="247"/>
    </row>
    <row r="529" spans="19:19" ht="12.75" customHeight="1" x14ac:dyDescent="0.2">
      <c r="S529" s="247"/>
    </row>
    <row r="530" spans="19:19" ht="12.75" customHeight="1" x14ac:dyDescent="0.2">
      <c r="S530" s="247"/>
    </row>
    <row r="531" spans="19:19" ht="12.75" customHeight="1" x14ac:dyDescent="0.2">
      <c r="S531" s="247"/>
    </row>
    <row r="532" spans="19:19" ht="12.75" customHeight="1" x14ac:dyDescent="0.2">
      <c r="S532" s="247"/>
    </row>
    <row r="533" spans="19:19" ht="12.75" customHeight="1" x14ac:dyDescent="0.2">
      <c r="S533" s="247"/>
    </row>
    <row r="534" spans="19:19" ht="12.75" customHeight="1" x14ac:dyDescent="0.2">
      <c r="S534" s="247"/>
    </row>
    <row r="535" spans="19:19" ht="12.75" customHeight="1" x14ac:dyDescent="0.2">
      <c r="S535" s="247"/>
    </row>
    <row r="536" spans="19:19" ht="12.75" customHeight="1" x14ac:dyDescent="0.2">
      <c r="S536" s="247"/>
    </row>
    <row r="537" spans="19:19" ht="12.75" customHeight="1" x14ac:dyDescent="0.2">
      <c r="S537" s="247"/>
    </row>
    <row r="538" spans="19:19" ht="12.75" customHeight="1" x14ac:dyDescent="0.2">
      <c r="S538" s="247"/>
    </row>
    <row r="539" spans="19:19" ht="12.75" customHeight="1" x14ac:dyDescent="0.2">
      <c r="S539" s="247"/>
    </row>
    <row r="540" spans="19:19" ht="12.75" customHeight="1" x14ac:dyDescent="0.2">
      <c r="S540" s="247"/>
    </row>
    <row r="541" spans="19:19" ht="12.75" customHeight="1" x14ac:dyDescent="0.2">
      <c r="S541" s="247"/>
    </row>
    <row r="542" spans="19:19" ht="12.75" customHeight="1" x14ac:dyDescent="0.2">
      <c r="S542" s="247"/>
    </row>
    <row r="543" spans="19:19" ht="12.75" customHeight="1" x14ac:dyDescent="0.2">
      <c r="S543" s="247"/>
    </row>
    <row r="544" spans="19:19" ht="12.75" customHeight="1" x14ac:dyDescent="0.2">
      <c r="S544" s="247"/>
    </row>
    <row r="545" spans="19:19" ht="12.75" customHeight="1" x14ac:dyDescent="0.2">
      <c r="S545" s="247"/>
    </row>
    <row r="546" spans="19:19" ht="12.75" customHeight="1" x14ac:dyDescent="0.2">
      <c r="S546" s="247"/>
    </row>
    <row r="547" spans="19:19" ht="12.75" customHeight="1" x14ac:dyDescent="0.2">
      <c r="S547" s="247"/>
    </row>
    <row r="548" spans="19:19" ht="12.75" customHeight="1" x14ac:dyDescent="0.2">
      <c r="S548" s="247"/>
    </row>
    <row r="549" spans="19:19" ht="12.75" customHeight="1" x14ac:dyDescent="0.2">
      <c r="S549" s="247"/>
    </row>
    <row r="550" spans="19:19" ht="12.75" customHeight="1" x14ac:dyDescent="0.2">
      <c r="S550" s="247"/>
    </row>
    <row r="551" spans="19:19" ht="12.75" customHeight="1" x14ac:dyDescent="0.2">
      <c r="S551" s="247"/>
    </row>
    <row r="552" spans="19:19" ht="12.75" customHeight="1" x14ac:dyDescent="0.2">
      <c r="S552" s="247"/>
    </row>
    <row r="553" spans="19:19" ht="12.75" customHeight="1" x14ac:dyDescent="0.2">
      <c r="S553" s="247"/>
    </row>
    <row r="554" spans="19:19" ht="12.75" customHeight="1" x14ac:dyDescent="0.2">
      <c r="S554" s="247"/>
    </row>
    <row r="555" spans="19:19" ht="12.75" customHeight="1" x14ac:dyDescent="0.2">
      <c r="S555" s="247"/>
    </row>
    <row r="556" spans="19:19" ht="12.75" customHeight="1" x14ac:dyDescent="0.2">
      <c r="S556" s="247"/>
    </row>
    <row r="557" spans="19:19" ht="12.75" customHeight="1" x14ac:dyDescent="0.2">
      <c r="S557" s="247"/>
    </row>
    <row r="558" spans="19:19" ht="12.75" customHeight="1" x14ac:dyDescent="0.2">
      <c r="S558" s="247"/>
    </row>
    <row r="559" spans="19:19" ht="12.75" customHeight="1" x14ac:dyDescent="0.2">
      <c r="S559" s="247"/>
    </row>
    <row r="560" spans="19:19" ht="12.75" customHeight="1" x14ac:dyDescent="0.2">
      <c r="S560" s="247"/>
    </row>
    <row r="561" spans="19:19" ht="12.75" customHeight="1" x14ac:dyDescent="0.2">
      <c r="S561" s="247"/>
    </row>
    <row r="562" spans="19:19" ht="12.75" customHeight="1" x14ac:dyDescent="0.2">
      <c r="S562" s="247"/>
    </row>
    <row r="563" spans="19:19" ht="12.75" customHeight="1" x14ac:dyDescent="0.2">
      <c r="S563" s="247"/>
    </row>
    <row r="564" spans="19:19" ht="12.75" customHeight="1" x14ac:dyDescent="0.2">
      <c r="S564" s="247"/>
    </row>
    <row r="565" spans="19:19" ht="12.75" customHeight="1" x14ac:dyDescent="0.2">
      <c r="S565" s="247"/>
    </row>
    <row r="566" spans="19:19" ht="12.75" customHeight="1" x14ac:dyDescent="0.2">
      <c r="S566" s="247"/>
    </row>
    <row r="567" spans="19:19" ht="12.75" customHeight="1" x14ac:dyDescent="0.2">
      <c r="S567" s="247"/>
    </row>
    <row r="568" spans="19:19" ht="12.75" customHeight="1" x14ac:dyDescent="0.2">
      <c r="S568" s="247"/>
    </row>
    <row r="569" spans="19:19" ht="12.75" customHeight="1" x14ac:dyDescent="0.2">
      <c r="S569" s="247"/>
    </row>
    <row r="570" spans="19:19" ht="12.75" customHeight="1" x14ac:dyDescent="0.2">
      <c r="S570" s="247"/>
    </row>
    <row r="571" spans="19:19" ht="12.75" customHeight="1" x14ac:dyDescent="0.2">
      <c r="S571" s="247"/>
    </row>
    <row r="572" spans="19:19" ht="12.75" customHeight="1" x14ac:dyDescent="0.2">
      <c r="S572" s="247"/>
    </row>
    <row r="573" spans="19:19" ht="12.75" customHeight="1" x14ac:dyDescent="0.2">
      <c r="S573" s="247"/>
    </row>
    <row r="574" spans="19:19" ht="12.75" customHeight="1" x14ac:dyDescent="0.2">
      <c r="S574" s="247"/>
    </row>
    <row r="575" spans="19:19" ht="12.75" customHeight="1" x14ac:dyDescent="0.2">
      <c r="S575" s="247"/>
    </row>
    <row r="576" spans="19:19" ht="12.75" customHeight="1" x14ac:dyDescent="0.2">
      <c r="S576" s="247"/>
    </row>
    <row r="577" spans="19:19" ht="12.75" customHeight="1" x14ac:dyDescent="0.2">
      <c r="S577" s="247"/>
    </row>
    <row r="578" spans="19:19" ht="12.75" customHeight="1" x14ac:dyDescent="0.2">
      <c r="S578" s="247"/>
    </row>
    <row r="579" spans="19:19" ht="12.75" customHeight="1" x14ac:dyDescent="0.2">
      <c r="S579" s="247"/>
    </row>
    <row r="580" spans="19:19" ht="12.75" customHeight="1" x14ac:dyDescent="0.2">
      <c r="S580" s="247"/>
    </row>
    <row r="581" spans="19:19" ht="12.75" customHeight="1" x14ac:dyDescent="0.2">
      <c r="S581" s="247"/>
    </row>
    <row r="582" spans="19:19" ht="12.75" customHeight="1" x14ac:dyDescent="0.2">
      <c r="S582" s="247"/>
    </row>
    <row r="583" spans="19:19" ht="12.75" customHeight="1" x14ac:dyDescent="0.2">
      <c r="S583" s="247"/>
    </row>
    <row r="584" spans="19:19" ht="12.75" customHeight="1" x14ac:dyDescent="0.2">
      <c r="S584" s="247"/>
    </row>
    <row r="585" spans="19:19" ht="12.75" customHeight="1" x14ac:dyDescent="0.2">
      <c r="S585" s="247"/>
    </row>
    <row r="586" spans="19:19" ht="12.75" customHeight="1" x14ac:dyDescent="0.2">
      <c r="S586" s="247"/>
    </row>
    <row r="587" spans="19:19" ht="12.75" customHeight="1" x14ac:dyDescent="0.2">
      <c r="S587" s="247"/>
    </row>
    <row r="588" spans="19:19" ht="12.75" customHeight="1" x14ac:dyDescent="0.2">
      <c r="S588" s="247"/>
    </row>
    <row r="589" spans="19:19" ht="12.75" customHeight="1" x14ac:dyDescent="0.2">
      <c r="S589" s="247"/>
    </row>
    <row r="590" spans="19:19" ht="12.75" customHeight="1" x14ac:dyDescent="0.2">
      <c r="S590" s="247"/>
    </row>
    <row r="591" spans="19:19" ht="12.75" customHeight="1" x14ac:dyDescent="0.2">
      <c r="S591" s="247"/>
    </row>
    <row r="592" spans="19:19" ht="12.75" customHeight="1" x14ac:dyDescent="0.2">
      <c r="S592" s="247"/>
    </row>
    <row r="593" spans="19:19" ht="12.75" customHeight="1" x14ac:dyDescent="0.2">
      <c r="S593" s="247"/>
    </row>
    <row r="594" spans="19:19" ht="12.75" customHeight="1" x14ac:dyDescent="0.2">
      <c r="S594" s="247"/>
    </row>
    <row r="595" spans="19:19" ht="12.75" customHeight="1" x14ac:dyDescent="0.2">
      <c r="S595" s="247"/>
    </row>
    <row r="596" spans="19:19" ht="12.75" customHeight="1" x14ac:dyDescent="0.2">
      <c r="S596" s="247"/>
    </row>
    <row r="597" spans="19:19" ht="12.75" customHeight="1" x14ac:dyDescent="0.2">
      <c r="S597" s="247"/>
    </row>
    <row r="598" spans="19:19" ht="12.75" customHeight="1" x14ac:dyDescent="0.2">
      <c r="S598" s="247"/>
    </row>
    <row r="599" spans="19:19" ht="12.75" customHeight="1" x14ac:dyDescent="0.2">
      <c r="S599" s="247"/>
    </row>
    <row r="600" spans="19:19" ht="12.75" customHeight="1" x14ac:dyDescent="0.2">
      <c r="S600" s="247"/>
    </row>
    <row r="601" spans="19:19" ht="12.75" customHeight="1" x14ac:dyDescent="0.2">
      <c r="S601" s="247"/>
    </row>
    <row r="602" spans="19:19" ht="12.75" customHeight="1" x14ac:dyDescent="0.2">
      <c r="S602" s="247"/>
    </row>
    <row r="603" spans="19:19" ht="12.75" customHeight="1" x14ac:dyDescent="0.2">
      <c r="S603" s="247"/>
    </row>
    <row r="604" spans="19:19" ht="12.75" customHeight="1" x14ac:dyDescent="0.2">
      <c r="S604" s="247"/>
    </row>
    <row r="605" spans="19:19" ht="12.75" customHeight="1" x14ac:dyDescent="0.2">
      <c r="S605" s="247"/>
    </row>
    <row r="606" spans="19:19" ht="12.75" customHeight="1" x14ac:dyDescent="0.2">
      <c r="S606" s="247"/>
    </row>
    <row r="607" spans="19:19" ht="12.75" customHeight="1" x14ac:dyDescent="0.2">
      <c r="S607" s="247"/>
    </row>
    <row r="608" spans="19:19" ht="12.75" customHeight="1" x14ac:dyDescent="0.2">
      <c r="S608" s="247"/>
    </row>
    <row r="609" spans="19:19" ht="12.75" customHeight="1" x14ac:dyDescent="0.2">
      <c r="S609" s="247"/>
    </row>
    <row r="610" spans="19:19" ht="12.75" customHeight="1" x14ac:dyDescent="0.2">
      <c r="S610" s="247"/>
    </row>
    <row r="611" spans="19:19" ht="12.75" customHeight="1" x14ac:dyDescent="0.2">
      <c r="S611" s="247"/>
    </row>
    <row r="612" spans="19:19" ht="12.75" customHeight="1" x14ac:dyDescent="0.2">
      <c r="S612" s="247"/>
    </row>
    <row r="613" spans="19:19" ht="12.75" customHeight="1" x14ac:dyDescent="0.2">
      <c r="S613" s="247"/>
    </row>
    <row r="614" spans="19:19" ht="12.75" customHeight="1" x14ac:dyDescent="0.2">
      <c r="S614" s="247"/>
    </row>
    <row r="615" spans="19:19" ht="12.75" customHeight="1" x14ac:dyDescent="0.2">
      <c r="S615" s="247"/>
    </row>
    <row r="616" spans="19:19" ht="12.75" customHeight="1" x14ac:dyDescent="0.2">
      <c r="S616" s="247"/>
    </row>
    <row r="617" spans="19:19" ht="12.75" customHeight="1" x14ac:dyDescent="0.2">
      <c r="S617" s="247"/>
    </row>
    <row r="618" spans="19:19" ht="12.75" customHeight="1" x14ac:dyDescent="0.2">
      <c r="S618" s="247"/>
    </row>
    <row r="619" spans="19:19" ht="12.75" customHeight="1" x14ac:dyDescent="0.2">
      <c r="S619" s="247"/>
    </row>
    <row r="620" spans="19:19" ht="12.75" customHeight="1" x14ac:dyDescent="0.2">
      <c r="S620" s="247"/>
    </row>
    <row r="621" spans="19:19" ht="12.75" customHeight="1" x14ac:dyDescent="0.2">
      <c r="S621" s="247"/>
    </row>
    <row r="622" spans="19:19" ht="12.75" customHeight="1" x14ac:dyDescent="0.2">
      <c r="S622" s="247"/>
    </row>
    <row r="623" spans="19:19" ht="12.75" customHeight="1" x14ac:dyDescent="0.2">
      <c r="S623" s="247"/>
    </row>
    <row r="624" spans="19:19" ht="12.75" customHeight="1" x14ac:dyDescent="0.2">
      <c r="S624" s="247"/>
    </row>
    <row r="625" spans="19:19" ht="12.75" customHeight="1" x14ac:dyDescent="0.2">
      <c r="S625" s="247"/>
    </row>
    <row r="626" spans="19:19" ht="12.75" customHeight="1" x14ac:dyDescent="0.2">
      <c r="S626" s="247"/>
    </row>
    <row r="627" spans="19:19" ht="12.75" customHeight="1" x14ac:dyDescent="0.2">
      <c r="S627" s="247"/>
    </row>
    <row r="628" spans="19:19" ht="12.75" customHeight="1" x14ac:dyDescent="0.2">
      <c r="S628" s="247"/>
    </row>
    <row r="629" spans="19:19" ht="12.75" customHeight="1" x14ac:dyDescent="0.2">
      <c r="S629" s="247"/>
    </row>
    <row r="630" spans="19:19" ht="12.75" customHeight="1" x14ac:dyDescent="0.2">
      <c r="S630" s="247"/>
    </row>
    <row r="631" spans="19:19" ht="12.75" customHeight="1" x14ac:dyDescent="0.2">
      <c r="S631" s="247"/>
    </row>
    <row r="632" spans="19:19" ht="12.75" customHeight="1" x14ac:dyDescent="0.2">
      <c r="S632" s="247"/>
    </row>
    <row r="633" spans="19:19" ht="12.75" customHeight="1" x14ac:dyDescent="0.2">
      <c r="S633" s="247"/>
    </row>
    <row r="634" spans="19:19" ht="12.75" customHeight="1" x14ac:dyDescent="0.2">
      <c r="S634" s="247"/>
    </row>
    <row r="635" spans="19:19" ht="12.75" customHeight="1" x14ac:dyDescent="0.2">
      <c r="S635" s="247"/>
    </row>
    <row r="636" spans="19:19" ht="12.75" customHeight="1" x14ac:dyDescent="0.2">
      <c r="S636" s="247"/>
    </row>
    <row r="637" spans="19:19" ht="12.75" customHeight="1" x14ac:dyDescent="0.2">
      <c r="S637" s="247"/>
    </row>
    <row r="638" spans="19:19" ht="12.75" customHeight="1" x14ac:dyDescent="0.2">
      <c r="S638" s="247"/>
    </row>
    <row r="639" spans="19:19" ht="12.75" customHeight="1" x14ac:dyDescent="0.2">
      <c r="S639" s="247"/>
    </row>
    <row r="640" spans="19:19" ht="12.75" customHeight="1" x14ac:dyDescent="0.2">
      <c r="S640" s="247"/>
    </row>
    <row r="641" spans="19:19" ht="12.75" customHeight="1" x14ac:dyDescent="0.2">
      <c r="S641" s="247"/>
    </row>
    <row r="642" spans="19:19" ht="12.75" customHeight="1" x14ac:dyDescent="0.2">
      <c r="S642" s="247"/>
    </row>
    <row r="643" spans="19:19" ht="12.75" customHeight="1" x14ac:dyDescent="0.2">
      <c r="S643" s="247"/>
    </row>
    <row r="644" spans="19:19" ht="12.75" customHeight="1" x14ac:dyDescent="0.2">
      <c r="S644" s="247"/>
    </row>
    <row r="645" spans="19:19" ht="12.75" customHeight="1" x14ac:dyDescent="0.2">
      <c r="S645" s="247"/>
    </row>
    <row r="646" spans="19:19" ht="12.75" customHeight="1" x14ac:dyDescent="0.2">
      <c r="S646" s="247"/>
    </row>
    <row r="647" spans="19:19" ht="12.75" customHeight="1" x14ac:dyDescent="0.2">
      <c r="S647" s="247"/>
    </row>
    <row r="648" spans="19:19" ht="12.75" customHeight="1" x14ac:dyDescent="0.2">
      <c r="S648" s="247"/>
    </row>
    <row r="649" spans="19:19" ht="12.75" customHeight="1" x14ac:dyDescent="0.2">
      <c r="S649" s="247"/>
    </row>
    <row r="650" spans="19:19" ht="12.75" customHeight="1" x14ac:dyDescent="0.2">
      <c r="S650" s="247"/>
    </row>
    <row r="651" spans="19:19" ht="12.75" customHeight="1" x14ac:dyDescent="0.2">
      <c r="S651" s="247"/>
    </row>
    <row r="652" spans="19:19" ht="12.75" customHeight="1" x14ac:dyDescent="0.2">
      <c r="S652" s="247"/>
    </row>
    <row r="653" spans="19:19" ht="12.75" customHeight="1" x14ac:dyDescent="0.2">
      <c r="S653" s="247"/>
    </row>
    <row r="654" spans="19:19" ht="12.75" customHeight="1" x14ac:dyDescent="0.2">
      <c r="S654" s="247"/>
    </row>
    <row r="655" spans="19:19" ht="12.75" customHeight="1" x14ac:dyDescent="0.2">
      <c r="S655" s="247"/>
    </row>
    <row r="656" spans="19:19" ht="12.75" customHeight="1" x14ac:dyDescent="0.2">
      <c r="S656" s="247"/>
    </row>
    <row r="657" spans="19:19" ht="12.75" customHeight="1" x14ac:dyDescent="0.2">
      <c r="S657" s="247"/>
    </row>
    <row r="658" spans="19:19" ht="12.75" customHeight="1" x14ac:dyDescent="0.2">
      <c r="S658" s="247"/>
    </row>
    <row r="659" spans="19:19" ht="12.75" customHeight="1" x14ac:dyDescent="0.2">
      <c r="S659" s="247"/>
    </row>
    <row r="660" spans="19:19" ht="12.75" customHeight="1" x14ac:dyDescent="0.2">
      <c r="S660" s="247"/>
    </row>
    <row r="661" spans="19:19" ht="12.75" customHeight="1" x14ac:dyDescent="0.2">
      <c r="S661" s="247"/>
    </row>
    <row r="662" spans="19:19" ht="12.75" customHeight="1" x14ac:dyDescent="0.2">
      <c r="S662" s="247"/>
    </row>
    <row r="663" spans="19:19" ht="12.75" customHeight="1" x14ac:dyDescent="0.2">
      <c r="S663" s="247"/>
    </row>
    <row r="664" spans="19:19" ht="12.75" customHeight="1" x14ac:dyDescent="0.2">
      <c r="S664" s="247"/>
    </row>
    <row r="665" spans="19:19" ht="12.75" customHeight="1" x14ac:dyDescent="0.2">
      <c r="S665" s="247"/>
    </row>
    <row r="666" spans="19:19" ht="12.75" customHeight="1" x14ac:dyDescent="0.2">
      <c r="S666" s="247"/>
    </row>
    <row r="667" spans="19:19" ht="12.75" customHeight="1" x14ac:dyDescent="0.2">
      <c r="S667" s="247"/>
    </row>
    <row r="668" spans="19:19" ht="12.75" customHeight="1" x14ac:dyDescent="0.2">
      <c r="S668" s="247"/>
    </row>
    <row r="669" spans="19:19" ht="12.75" customHeight="1" x14ac:dyDescent="0.2">
      <c r="S669" s="247"/>
    </row>
    <row r="670" spans="19:19" ht="12.75" customHeight="1" x14ac:dyDescent="0.2">
      <c r="S670" s="247"/>
    </row>
    <row r="671" spans="19:19" ht="12.75" customHeight="1" x14ac:dyDescent="0.2">
      <c r="S671" s="247"/>
    </row>
    <row r="672" spans="19:19" ht="12.75" customHeight="1" x14ac:dyDescent="0.2">
      <c r="S672" s="247"/>
    </row>
    <row r="673" spans="19:19" ht="12.75" customHeight="1" x14ac:dyDescent="0.2">
      <c r="S673" s="247"/>
    </row>
    <row r="674" spans="19:19" ht="12.75" customHeight="1" x14ac:dyDescent="0.2">
      <c r="S674" s="247"/>
    </row>
    <row r="675" spans="19:19" ht="12.75" customHeight="1" x14ac:dyDescent="0.2">
      <c r="S675" s="247"/>
    </row>
    <row r="676" spans="19:19" ht="12.75" customHeight="1" x14ac:dyDescent="0.2">
      <c r="S676" s="247"/>
    </row>
    <row r="677" spans="19:19" ht="12.75" customHeight="1" x14ac:dyDescent="0.2">
      <c r="S677" s="247"/>
    </row>
    <row r="678" spans="19:19" ht="12.75" customHeight="1" x14ac:dyDescent="0.2">
      <c r="S678" s="247"/>
    </row>
    <row r="679" spans="19:19" ht="12.75" customHeight="1" x14ac:dyDescent="0.2">
      <c r="S679" s="247"/>
    </row>
    <row r="680" spans="19:19" ht="12.75" customHeight="1" x14ac:dyDescent="0.2">
      <c r="S680" s="247"/>
    </row>
    <row r="681" spans="19:19" ht="12.75" customHeight="1" x14ac:dyDescent="0.2">
      <c r="S681" s="247"/>
    </row>
    <row r="682" spans="19:19" ht="12.75" customHeight="1" x14ac:dyDescent="0.2">
      <c r="S682" s="247"/>
    </row>
    <row r="683" spans="19:19" ht="12.75" customHeight="1" x14ac:dyDescent="0.2">
      <c r="S683" s="247"/>
    </row>
    <row r="684" spans="19:19" ht="12.75" customHeight="1" x14ac:dyDescent="0.2">
      <c r="S684" s="247"/>
    </row>
    <row r="685" spans="19:19" ht="12.75" customHeight="1" x14ac:dyDescent="0.2">
      <c r="S685" s="247"/>
    </row>
    <row r="686" spans="19:19" ht="12.75" customHeight="1" x14ac:dyDescent="0.2">
      <c r="S686" s="247"/>
    </row>
    <row r="687" spans="19:19" ht="12.75" customHeight="1" x14ac:dyDescent="0.2">
      <c r="S687" s="247"/>
    </row>
    <row r="688" spans="19:19" ht="12.75" customHeight="1" x14ac:dyDescent="0.2">
      <c r="S688" s="247"/>
    </row>
    <row r="689" spans="19:19" ht="12.75" customHeight="1" x14ac:dyDescent="0.2">
      <c r="S689" s="247"/>
    </row>
    <row r="690" spans="19:19" ht="12.75" customHeight="1" x14ac:dyDescent="0.2">
      <c r="S690" s="247"/>
    </row>
    <row r="691" spans="19:19" ht="12.75" customHeight="1" x14ac:dyDescent="0.2">
      <c r="S691" s="247"/>
    </row>
    <row r="692" spans="19:19" ht="12.75" customHeight="1" x14ac:dyDescent="0.2">
      <c r="S692" s="247"/>
    </row>
    <row r="693" spans="19:19" ht="12.75" customHeight="1" x14ac:dyDescent="0.2">
      <c r="S693" s="247"/>
    </row>
    <row r="694" spans="19:19" ht="12.75" customHeight="1" x14ac:dyDescent="0.2">
      <c r="S694" s="247"/>
    </row>
    <row r="695" spans="19:19" ht="12.75" customHeight="1" x14ac:dyDescent="0.2">
      <c r="S695" s="247"/>
    </row>
    <row r="696" spans="19:19" ht="12.75" customHeight="1" x14ac:dyDescent="0.2">
      <c r="S696" s="247"/>
    </row>
    <row r="697" spans="19:19" ht="12.75" customHeight="1" x14ac:dyDescent="0.2">
      <c r="S697" s="247"/>
    </row>
    <row r="698" spans="19:19" ht="12.75" customHeight="1" x14ac:dyDescent="0.2">
      <c r="S698" s="247"/>
    </row>
    <row r="699" spans="19:19" ht="12.75" customHeight="1" x14ac:dyDescent="0.2">
      <c r="S699" s="247"/>
    </row>
    <row r="700" spans="19:19" ht="12.75" customHeight="1" x14ac:dyDescent="0.2">
      <c r="S700" s="247"/>
    </row>
    <row r="701" spans="19:19" ht="12.75" customHeight="1" x14ac:dyDescent="0.2">
      <c r="S701" s="247"/>
    </row>
    <row r="702" spans="19:19" ht="12.75" customHeight="1" x14ac:dyDescent="0.2">
      <c r="S702" s="247"/>
    </row>
    <row r="703" spans="19:19" ht="12.75" customHeight="1" x14ac:dyDescent="0.2">
      <c r="S703" s="247"/>
    </row>
    <row r="704" spans="19:19" ht="12.75" customHeight="1" x14ac:dyDescent="0.2">
      <c r="S704" s="247"/>
    </row>
    <row r="705" spans="19:19" ht="12.75" customHeight="1" x14ac:dyDescent="0.2">
      <c r="S705" s="247"/>
    </row>
    <row r="706" spans="19:19" ht="12.75" customHeight="1" x14ac:dyDescent="0.2">
      <c r="S706" s="247"/>
    </row>
    <row r="707" spans="19:19" ht="12.75" customHeight="1" x14ac:dyDescent="0.2">
      <c r="S707" s="247"/>
    </row>
    <row r="708" spans="19:19" ht="12.75" customHeight="1" x14ac:dyDescent="0.2">
      <c r="S708" s="247"/>
    </row>
    <row r="709" spans="19:19" ht="12.75" customHeight="1" x14ac:dyDescent="0.2">
      <c r="S709" s="247"/>
    </row>
    <row r="710" spans="19:19" ht="12.75" customHeight="1" x14ac:dyDescent="0.2">
      <c r="S710" s="247"/>
    </row>
    <row r="711" spans="19:19" ht="12.75" customHeight="1" x14ac:dyDescent="0.2">
      <c r="S711" s="247"/>
    </row>
    <row r="712" spans="19:19" ht="12.75" customHeight="1" x14ac:dyDescent="0.2">
      <c r="S712" s="247"/>
    </row>
    <row r="713" spans="19:19" ht="12.75" customHeight="1" x14ac:dyDescent="0.2">
      <c r="S713" s="247"/>
    </row>
    <row r="714" spans="19:19" ht="12.75" customHeight="1" x14ac:dyDescent="0.2">
      <c r="S714" s="247"/>
    </row>
    <row r="715" spans="19:19" ht="12.75" customHeight="1" x14ac:dyDescent="0.2">
      <c r="S715" s="247"/>
    </row>
    <row r="716" spans="19:19" ht="12.75" customHeight="1" x14ac:dyDescent="0.2">
      <c r="S716" s="247"/>
    </row>
    <row r="717" spans="19:19" ht="12.75" customHeight="1" x14ac:dyDescent="0.2">
      <c r="S717" s="247"/>
    </row>
    <row r="718" spans="19:19" ht="12.75" customHeight="1" x14ac:dyDescent="0.2">
      <c r="S718" s="247"/>
    </row>
    <row r="719" spans="19:19" ht="12.75" customHeight="1" x14ac:dyDescent="0.2">
      <c r="S719" s="247"/>
    </row>
    <row r="720" spans="19:19" ht="12.75" customHeight="1" x14ac:dyDescent="0.2">
      <c r="S720" s="247"/>
    </row>
    <row r="721" spans="19:19" ht="12.75" customHeight="1" x14ac:dyDescent="0.2">
      <c r="S721" s="247"/>
    </row>
    <row r="722" spans="19:19" ht="12.75" customHeight="1" x14ac:dyDescent="0.2">
      <c r="S722" s="247"/>
    </row>
    <row r="723" spans="19:19" ht="12.75" customHeight="1" x14ac:dyDescent="0.2">
      <c r="S723" s="247"/>
    </row>
    <row r="724" spans="19:19" ht="12.75" customHeight="1" x14ac:dyDescent="0.2">
      <c r="S724" s="247"/>
    </row>
    <row r="725" spans="19:19" ht="12.75" customHeight="1" x14ac:dyDescent="0.2">
      <c r="S725" s="247"/>
    </row>
    <row r="726" spans="19:19" ht="12.75" customHeight="1" x14ac:dyDescent="0.2">
      <c r="S726" s="247"/>
    </row>
    <row r="727" spans="19:19" ht="12.75" customHeight="1" x14ac:dyDescent="0.2">
      <c r="S727" s="247"/>
    </row>
    <row r="728" spans="19:19" ht="12.75" customHeight="1" x14ac:dyDescent="0.2">
      <c r="S728" s="247"/>
    </row>
    <row r="729" spans="19:19" ht="12.75" customHeight="1" x14ac:dyDescent="0.2">
      <c r="S729" s="247"/>
    </row>
    <row r="730" spans="19:19" ht="12.75" customHeight="1" x14ac:dyDescent="0.2">
      <c r="S730" s="247"/>
    </row>
    <row r="731" spans="19:19" ht="12.75" customHeight="1" x14ac:dyDescent="0.2">
      <c r="S731" s="247"/>
    </row>
    <row r="732" spans="19:19" ht="12.75" customHeight="1" x14ac:dyDescent="0.2">
      <c r="S732" s="247"/>
    </row>
    <row r="733" spans="19:19" ht="12.75" customHeight="1" x14ac:dyDescent="0.2">
      <c r="S733" s="247"/>
    </row>
    <row r="734" spans="19:19" ht="12.75" customHeight="1" x14ac:dyDescent="0.2">
      <c r="S734" s="247"/>
    </row>
    <row r="735" spans="19:19" ht="12.75" customHeight="1" x14ac:dyDescent="0.2">
      <c r="S735" s="247"/>
    </row>
    <row r="736" spans="19:19" ht="12.75" customHeight="1" x14ac:dyDescent="0.2">
      <c r="S736" s="247"/>
    </row>
    <row r="737" spans="19:19" ht="12.75" customHeight="1" x14ac:dyDescent="0.2">
      <c r="S737" s="247"/>
    </row>
    <row r="738" spans="19:19" ht="12.75" customHeight="1" x14ac:dyDescent="0.2">
      <c r="S738" s="247"/>
    </row>
    <row r="739" spans="19:19" ht="12.75" customHeight="1" x14ac:dyDescent="0.2">
      <c r="S739" s="247"/>
    </row>
    <row r="740" spans="19:19" ht="12.75" customHeight="1" x14ac:dyDescent="0.2">
      <c r="S740" s="247"/>
    </row>
    <row r="741" spans="19:19" ht="12.75" customHeight="1" x14ac:dyDescent="0.2">
      <c r="S741" s="247"/>
    </row>
    <row r="742" spans="19:19" ht="12.75" customHeight="1" x14ac:dyDescent="0.2">
      <c r="S742" s="247"/>
    </row>
    <row r="743" spans="19:19" ht="12.75" customHeight="1" x14ac:dyDescent="0.2">
      <c r="S743" s="247"/>
    </row>
    <row r="744" spans="19:19" ht="12.75" customHeight="1" x14ac:dyDescent="0.2">
      <c r="S744" s="247"/>
    </row>
    <row r="745" spans="19:19" ht="12.75" customHeight="1" x14ac:dyDescent="0.2">
      <c r="S745" s="247"/>
    </row>
    <row r="746" spans="19:19" ht="12.75" customHeight="1" x14ac:dyDescent="0.2">
      <c r="S746" s="247"/>
    </row>
    <row r="747" spans="19:19" ht="12.75" customHeight="1" x14ac:dyDescent="0.2">
      <c r="S747" s="247"/>
    </row>
    <row r="748" spans="19:19" ht="12.75" customHeight="1" x14ac:dyDescent="0.2">
      <c r="S748" s="247"/>
    </row>
    <row r="749" spans="19:19" ht="12.75" customHeight="1" x14ac:dyDescent="0.2">
      <c r="S749" s="247"/>
    </row>
    <row r="750" spans="19:19" ht="12.75" customHeight="1" x14ac:dyDescent="0.2">
      <c r="S750" s="247"/>
    </row>
    <row r="751" spans="19:19" ht="12.75" customHeight="1" x14ac:dyDescent="0.2">
      <c r="S751" s="247"/>
    </row>
    <row r="752" spans="19:19" ht="12.75" customHeight="1" x14ac:dyDescent="0.2">
      <c r="S752" s="247"/>
    </row>
    <row r="753" spans="19:19" ht="12.75" customHeight="1" x14ac:dyDescent="0.2">
      <c r="S753" s="247"/>
    </row>
    <row r="754" spans="19:19" ht="12.75" customHeight="1" x14ac:dyDescent="0.2">
      <c r="S754" s="247"/>
    </row>
    <row r="755" spans="19:19" ht="12.75" customHeight="1" x14ac:dyDescent="0.2">
      <c r="S755" s="247"/>
    </row>
    <row r="756" spans="19:19" ht="12.75" customHeight="1" x14ac:dyDescent="0.2">
      <c r="S756" s="247"/>
    </row>
    <row r="757" spans="19:19" ht="12.75" customHeight="1" x14ac:dyDescent="0.2">
      <c r="S757" s="247"/>
    </row>
    <row r="758" spans="19:19" ht="12.75" customHeight="1" x14ac:dyDescent="0.2">
      <c r="S758" s="247"/>
    </row>
    <row r="759" spans="19:19" ht="12.75" customHeight="1" x14ac:dyDescent="0.2">
      <c r="S759" s="247"/>
    </row>
    <row r="760" spans="19:19" ht="12.75" customHeight="1" x14ac:dyDescent="0.2">
      <c r="S760" s="247"/>
    </row>
    <row r="761" spans="19:19" ht="12.75" customHeight="1" x14ac:dyDescent="0.2">
      <c r="S761" s="247"/>
    </row>
    <row r="762" spans="19:19" ht="12.75" customHeight="1" x14ac:dyDescent="0.2">
      <c r="S762" s="247"/>
    </row>
    <row r="763" spans="19:19" ht="12.75" customHeight="1" x14ac:dyDescent="0.2">
      <c r="S763" s="247"/>
    </row>
    <row r="764" spans="19:19" ht="12.75" customHeight="1" x14ac:dyDescent="0.2">
      <c r="S764" s="247"/>
    </row>
    <row r="765" spans="19:19" ht="12.75" customHeight="1" x14ac:dyDescent="0.2">
      <c r="S765" s="247"/>
    </row>
    <row r="766" spans="19:19" ht="12.75" customHeight="1" x14ac:dyDescent="0.2">
      <c r="S766" s="247"/>
    </row>
    <row r="767" spans="19:19" ht="12.75" customHeight="1" x14ac:dyDescent="0.2">
      <c r="S767" s="247"/>
    </row>
    <row r="768" spans="19:19" ht="12.75" customHeight="1" x14ac:dyDescent="0.2">
      <c r="S768" s="247"/>
    </row>
    <row r="769" spans="19:19" ht="12.75" customHeight="1" x14ac:dyDescent="0.2">
      <c r="S769" s="247"/>
    </row>
    <row r="770" spans="19:19" ht="12.75" customHeight="1" x14ac:dyDescent="0.2">
      <c r="S770" s="247"/>
    </row>
    <row r="771" spans="19:19" ht="12.75" customHeight="1" x14ac:dyDescent="0.2">
      <c r="S771" s="247"/>
    </row>
    <row r="772" spans="19:19" ht="12.75" customHeight="1" x14ac:dyDescent="0.2">
      <c r="S772" s="247"/>
    </row>
    <row r="773" spans="19:19" ht="12.75" customHeight="1" x14ac:dyDescent="0.2">
      <c r="S773" s="247"/>
    </row>
    <row r="774" spans="19:19" ht="12.75" customHeight="1" x14ac:dyDescent="0.2">
      <c r="S774" s="247"/>
    </row>
    <row r="775" spans="19:19" ht="12.75" customHeight="1" x14ac:dyDescent="0.2">
      <c r="S775" s="247"/>
    </row>
    <row r="776" spans="19:19" ht="12.75" customHeight="1" x14ac:dyDescent="0.2">
      <c r="S776" s="247"/>
    </row>
    <row r="777" spans="19:19" ht="12.75" customHeight="1" x14ac:dyDescent="0.2">
      <c r="S777" s="247"/>
    </row>
    <row r="778" spans="19:19" ht="12.75" customHeight="1" x14ac:dyDescent="0.2">
      <c r="S778" s="247"/>
    </row>
    <row r="779" spans="19:19" ht="12.75" customHeight="1" x14ac:dyDescent="0.2">
      <c r="S779" s="247"/>
    </row>
    <row r="780" spans="19:19" ht="12.75" customHeight="1" x14ac:dyDescent="0.2">
      <c r="S780" s="247"/>
    </row>
    <row r="781" spans="19:19" ht="12.75" customHeight="1" x14ac:dyDescent="0.2">
      <c r="S781" s="247"/>
    </row>
    <row r="782" spans="19:19" ht="12.75" customHeight="1" x14ac:dyDescent="0.2">
      <c r="S782" s="247"/>
    </row>
    <row r="783" spans="19:19" ht="12.75" customHeight="1" x14ac:dyDescent="0.2">
      <c r="S783" s="247"/>
    </row>
    <row r="784" spans="19:19" ht="12.75" customHeight="1" x14ac:dyDescent="0.2">
      <c r="S784" s="247"/>
    </row>
    <row r="785" spans="19:19" ht="12.75" customHeight="1" x14ac:dyDescent="0.2">
      <c r="S785" s="247"/>
    </row>
    <row r="786" spans="19:19" ht="12.75" customHeight="1" x14ac:dyDescent="0.2">
      <c r="S786" s="247"/>
    </row>
    <row r="787" spans="19:19" ht="12.75" customHeight="1" x14ac:dyDescent="0.2">
      <c r="S787" s="247"/>
    </row>
    <row r="788" spans="19:19" ht="12.75" customHeight="1" x14ac:dyDescent="0.2">
      <c r="S788" s="247"/>
    </row>
    <row r="789" spans="19:19" ht="12.75" customHeight="1" x14ac:dyDescent="0.2">
      <c r="S789" s="247"/>
    </row>
    <row r="790" spans="19:19" ht="12.75" customHeight="1" x14ac:dyDescent="0.2">
      <c r="S790" s="247"/>
    </row>
    <row r="791" spans="19:19" ht="12.75" customHeight="1" x14ac:dyDescent="0.2">
      <c r="S791" s="247"/>
    </row>
    <row r="792" spans="19:19" ht="12.75" customHeight="1" x14ac:dyDescent="0.2">
      <c r="S792" s="247"/>
    </row>
    <row r="793" spans="19:19" ht="12.75" customHeight="1" x14ac:dyDescent="0.2">
      <c r="S793" s="247"/>
    </row>
    <row r="794" spans="19:19" ht="12.75" customHeight="1" x14ac:dyDescent="0.2">
      <c r="S794" s="247"/>
    </row>
    <row r="795" spans="19:19" ht="12.75" customHeight="1" x14ac:dyDescent="0.2">
      <c r="S795" s="247"/>
    </row>
    <row r="796" spans="19:19" ht="12.75" customHeight="1" x14ac:dyDescent="0.2">
      <c r="S796" s="247"/>
    </row>
    <row r="797" spans="19:19" ht="12.75" customHeight="1" x14ac:dyDescent="0.2">
      <c r="S797" s="247"/>
    </row>
    <row r="798" spans="19:19" ht="12.75" customHeight="1" x14ac:dyDescent="0.2">
      <c r="S798" s="247"/>
    </row>
    <row r="799" spans="19:19" ht="12.75" customHeight="1" x14ac:dyDescent="0.2">
      <c r="S799" s="247"/>
    </row>
    <row r="800" spans="19:19" ht="12.75" customHeight="1" x14ac:dyDescent="0.2">
      <c r="S800" s="247"/>
    </row>
    <row r="801" spans="19:19" ht="12.75" customHeight="1" x14ac:dyDescent="0.2">
      <c r="S801" s="247"/>
    </row>
    <row r="802" spans="19:19" ht="12.75" customHeight="1" x14ac:dyDescent="0.2">
      <c r="S802" s="247"/>
    </row>
    <row r="803" spans="19:19" ht="12.75" customHeight="1" x14ac:dyDescent="0.2">
      <c r="S803" s="247"/>
    </row>
    <row r="804" spans="19:19" ht="12.75" customHeight="1" x14ac:dyDescent="0.2">
      <c r="S804" s="247"/>
    </row>
    <row r="805" spans="19:19" ht="12.75" customHeight="1" x14ac:dyDescent="0.2">
      <c r="S805" s="247"/>
    </row>
    <row r="806" spans="19:19" ht="12.75" customHeight="1" x14ac:dyDescent="0.2">
      <c r="S806" s="247"/>
    </row>
    <row r="807" spans="19:19" ht="12.75" customHeight="1" x14ac:dyDescent="0.2">
      <c r="S807" s="247"/>
    </row>
    <row r="808" spans="19:19" ht="12.75" customHeight="1" x14ac:dyDescent="0.2">
      <c r="S808" s="247"/>
    </row>
    <row r="809" spans="19:19" ht="12.75" customHeight="1" x14ac:dyDescent="0.2">
      <c r="S809" s="247"/>
    </row>
    <row r="810" spans="19:19" ht="12.75" customHeight="1" x14ac:dyDescent="0.2">
      <c r="S810" s="247"/>
    </row>
    <row r="811" spans="19:19" ht="12.75" customHeight="1" x14ac:dyDescent="0.2">
      <c r="S811" s="247"/>
    </row>
    <row r="812" spans="19:19" ht="12.75" customHeight="1" x14ac:dyDescent="0.2">
      <c r="S812" s="247"/>
    </row>
    <row r="813" spans="19:19" ht="12.75" customHeight="1" x14ac:dyDescent="0.2">
      <c r="S813" s="247"/>
    </row>
    <row r="814" spans="19:19" ht="12.75" customHeight="1" x14ac:dyDescent="0.2">
      <c r="S814" s="247"/>
    </row>
    <row r="815" spans="19:19" ht="12.75" customHeight="1" x14ac:dyDescent="0.2">
      <c r="S815" s="247"/>
    </row>
    <row r="816" spans="19:19" ht="12.75" customHeight="1" x14ac:dyDescent="0.2">
      <c r="S816" s="247"/>
    </row>
    <row r="817" spans="19:19" ht="12.75" customHeight="1" x14ac:dyDescent="0.2">
      <c r="S817" s="247"/>
    </row>
    <row r="818" spans="19:19" ht="12.75" customHeight="1" x14ac:dyDescent="0.2">
      <c r="S818" s="247"/>
    </row>
    <row r="819" spans="19:19" ht="12.75" customHeight="1" x14ac:dyDescent="0.2">
      <c r="S819" s="247"/>
    </row>
    <row r="820" spans="19:19" ht="12.75" customHeight="1" x14ac:dyDescent="0.2">
      <c r="S820" s="247"/>
    </row>
    <row r="821" spans="19:19" ht="12.75" customHeight="1" x14ac:dyDescent="0.2">
      <c r="S821" s="247"/>
    </row>
    <row r="822" spans="19:19" ht="12.75" customHeight="1" x14ac:dyDescent="0.2">
      <c r="S822" s="247"/>
    </row>
    <row r="823" spans="19:19" ht="12.75" customHeight="1" x14ac:dyDescent="0.2">
      <c r="S823" s="247"/>
    </row>
    <row r="824" spans="19:19" ht="12.75" customHeight="1" x14ac:dyDescent="0.2">
      <c r="S824" s="247"/>
    </row>
    <row r="825" spans="19:19" ht="12.75" customHeight="1" x14ac:dyDescent="0.2">
      <c r="S825" s="247"/>
    </row>
    <row r="826" spans="19:19" ht="12.75" customHeight="1" x14ac:dyDescent="0.2">
      <c r="S826" s="247"/>
    </row>
    <row r="827" spans="19:19" ht="12.75" customHeight="1" x14ac:dyDescent="0.2">
      <c r="S827" s="247"/>
    </row>
    <row r="828" spans="19:19" ht="12.75" customHeight="1" x14ac:dyDescent="0.2">
      <c r="S828" s="247"/>
    </row>
    <row r="829" spans="19:19" ht="12.75" customHeight="1" x14ac:dyDescent="0.2">
      <c r="S829" s="247"/>
    </row>
    <row r="830" spans="19:19" ht="12.75" customHeight="1" x14ac:dyDescent="0.2">
      <c r="S830" s="247"/>
    </row>
    <row r="831" spans="19:19" ht="12.75" customHeight="1" x14ac:dyDescent="0.2">
      <c r="S831" s="247"/>
    </row>
    <row r="832" spans="19:19" ht="12.75" customHeight="1" x14ac:dyDescent="0.2">
      <c r="S832" s="247"/>
    </row>
    <row r="833" spans="19:19" ht="12.75" customHeight="1" x14ac:dyDescent="0.2">
      <c r="S833" s="247"/>
    </row>
    <row r="834" spans="19:19" ht="12.75" customHeight="1" x14ac:dyDescent="0.2">
      <c r="S834" s="247"/>
    </row>
    <row r="835" spans="19:19" ht="12.75" customHeight="1" x14ac:dyDescent="0.2">
      <c r="S835" s="247"/>
    </row>
    <row r="836" spans="19:19" ht="12.75" customHeight="1" x14ac:dyDescent="0.2">
      <c r="S836" s="247"/>
    </row>
    <row r="837" spans="19:19" ht="12.75" customHeight="1" x14ac:dyDescent="0.2">
      <c r="S837" s="247"/>
    </row>
    <row r="838" spans="19:19" ht="12.75" customHeight="1" x14ac:dyDescent="0.2">
      <c r="S838" s="247"/>
    </row>
    <row r="839" spans="19:19" ht="12.75" customHeight="1" x14ac:dyDescent="0.2">
      <c r="S839" s="247"/>
    </row>
    <row r="840" spans="19:19" ht="12.75" customHeight="1" x14ac:dyDescent="0.2">
      <c r="S840" s="247"/>
    </row>
    <row r="841" spans="19:19" ht="12.75" customHeight="1" x14ac:dyDescent="0.2">
      <c r="S841" s="247"/>
    </row>
    <row r="842" spans="19:19" ht="12.75" customHeight="1" x14ac:dyDescent="0.2">
      <c r="S842" s="247"/>
    </row>
    <row r="843" spans="19:19" ht="12.75" customHeight="1" x14ac:dyDescent="0.2">
      <c r="S843" s="247"/>
    </row>
    <row r="844" spans="19:19" ht="12.75" customHeight="1" x14ac:dyDescent="0.2">
      <c r="S844" s="247"/>
    </row>
    <row r="845" spans="19:19" ht="12.75" customHeight="1" x14ac:dyDescent="0.2">
      <c r="S845" s="247"/>
    </row>
    <row r="846" spans="19:19" ht="12.75" customHeight="1" x14ac:dyDescent="0.2">
      <c r="S846" s="247"/>
    </row>
    <row r="847" spans="19:19" ht="12.75" customHeight="1" x14ac:dyDescent="0.2">
      <c r="S847" s="247"/>
    </row>
    <row r="848" spans="19:19" ht="12.75" customHeight="1" x14ac:dyDescent="0.2">
      <c r="S848" s="247"/>
    </row>
    <row r="849" spans="19:19" ht="12.75" customHeight="1" x14ac:dyDescent="0.2">
      <c r="S849" s="247"/>
    </row>
    <row r="850" spans="19:19" ht="12.75" customHeight="1" x14ac:dyDescent="0.2">
      <c r="S850" s="247"/>
    </row>
    <row r="851" spans="19:19" ht="12.75" customHeight="1" x14ac:dyDescent="0.2">
      <c r="S851" s="247"/>
    </row>
    <row r="852" spans="19:19" ht="12.75" customHeight="1" x14ac:dyDescent="0.2">
      <c r="S852" s="247"/>
    </row>
    <row r="853" spans="19:19" ht="12.75" customHeight="1" x14ac:dyDescent="0.2">
      <c r="S853" s="247"/>
    </row>
    <row r="854" spans="19:19" ht="12.75" customHeight="1" x14ac:dyDescent="0.2">
      <c r="S854" s="247"/>
    </row>
    <row r="855" spans="19:19" ht="12.75" customHeight="1" x14ac:dyDescent="0.2">
      <c r="S855" s="247"/>
    </row>
    <row r="856" spans="19:19" ht="12.75" customHeight="1" x14ac:dyDescent="0.2">
      <c r="S856" s="247"/>
    </row>
    <row r="857" spans="19:19" ht="12.75" customHeight="1" x14ac:dyDescent="0.2">
      <c r="S857" s="247"/>
    </row>
    <row r="858" spans="19:19" ht="12.75" customHeight="1" x14ac:dyDescent="0.2">
      <c r="S858" s="247"/>
    </row>
    <row r="859" spans="19:19" ht="12.75" customHeight="1" x14ac:dyDescent="0.2">
      <c r="S859" s="247"/>
    </row>
    <row r="860" spans="19:19" ht="12.75" customHeight="1" x14ac:dyDescent="0.2">
      <c r="S860" s="247"/>
    </row>
    <row r="861" spans="19:19" ht="12.75" customHeight="1" x14ac:dyDescent="0.2">
      <c r="S861" s="247"/>
    </row>
    <row r="862" spans="19:19" ht="12.75" customHeight="1" x14ac:dyDescent="0.2">
      <c r="S862" s="247"/>
    </row>
    <row r="863" spans="19:19" ht="12.75" customHeight="1" x14ac:dyDescent="0.2">
      <c r="S863" s="247"/>
    </row>
    <row r="864" spans="19:19" ht="12.75" customHeight="1" x14ac:dyDescent="0.2">
      <c r="S864" s="247"/>
    </row>
    <row r="865" spans="19:19" ht="12.75" customHeight="1" x14ac:dyDescent="0.2">
      <c r="S865" s="247"/>
    </row>
    <row r="866" spans="19:19" ht="12.75" customHeight="1" x14ac:dyDescent="0.2">
      <c r="S866" s="247"/>
    </row>
    <row r="867" spans="19:19" ht="12.75" customHeight="1" x14ac:dyDescent="0.2">
      <c r="S867" s="247"/>
    </row>
    <row r="868" spans="19:19" ht="12.75" customHeight="1" x14ac:dyDescent="0.2">
      <c r="S868" s="247"/>
    </row>
    <row r="869" spans="19:19" ht="12.75" customHeight="1" x14ac:dyDescent="0.2">
      <c r="S869" s="247"/>
    </row>
    <row r="870" spans="19:19" ht="12.75" customHeight="1" x14ac:dyDescent="0.2">
      <c r="S870" s="247"/>
    </row>
    <row r="871" spans="19:19" ht="12.75" customHeight="1" x14ac:dyDescent="0.2">
      <c r="S871" s="247"/>
    </row>
    <row r="872" spans="19:19" ht="12.75" customHeight="1" x14ac:dyDescent="0.2">
      <c r="S872" s="247"/>
    </row>
    <row r="873" spans="19:19" ht="12.75" customHeight="1" x14ac:dyDescent="0.2">
      <c r="S873" s="247"/>
    </row>
    <row r="874" spans="19:19" ht="12.75" customHeight="1" x14ac:dyDescent="0.2">
      <c r="S874" s="247"/>
    </row>
    <row r="875" spans="19:19" ht="12.75" customHeight="1" x14ac:dyDescent="0.2">
      <c r="S875" s="247"/>
    </row>
    <row r="876" spans="19:19" ht="12.75" customHeight="1" x14ac:dyDescent="0.2">
      <c r="S876" s="247"/>
    </row>
    <row r="877" spans="19:19" ht="12.75" customHeight="1" x14ac:dyDescent="0.2">
      <c r="S877" s="247"/>
    </row>
    <row r="878" spans="19:19" ht="12.75" customHeight="1" x14ac:dyDescent="0.2">
      <c r="S878" s="247"/>
    </row>
    <row r="879" spans="19:19" ht="12.75" customHeight="1" x14ac:dyDescent="0.2">
      <c r="S879" s="247"/>
    </row>
    <row r="880" spans="19:19" ht="12.75" customHeight="1" x14ac:dyDescent="0.2">
      <c r="S880" s="247"/>
    </row>
    <row r="881" spans="19:19" ht="12.75" customHeight="1" x14ac:dyDescent="0.2">
      <c r="S881" s="247"/>
    </row>
    <row r="882" spans="19:19" ht="12.75" customHeight="1" x14ac:dyDescent="0.2">
      <c r="S882" s="247"/>
    </row>
    <row r="883" spans="19:19" ht="12.75" customHeight="1" x14ac:dyDescent="0.2">
      <c r="S883" s="247"/>
    </row>
    <row r="884" spans="19:19" ht="12.75" customHeight="1" x14ac:dyDescent="0.2">
      <c r="S884" s="247"/>
    </row>
    <row r="885" spans="19:19" ht="12.75" customHeight="1" x14ac:dyDescent="0.2">
      <c r="S885" s="247"/>
    </row>
    <row r="886" spans="19:19" ht="12.75" customHeight="1" x14ac:dyDescent="0.2">
      <c r="S886" s="247"/>
    </row>
    <row r="887" spans="19:19" ht="12.75" customHeight="1" x14ac:dyDescent="0.2">
      <c r="S887" s="247"/>
    </row>
    <row r="888" spans="19:19" ht="12.75" customHeight="1" x14ac:dyDescent="0.2">
      <c r="S888" s="247"/>
    </row>
    <row r="889" spans="19:19" ht="12.75" customHeight="1" x14ac:dyDescent="0.2">
      <c r="S889" s="247"/>
    </row>
    <row r="890" spans="19:19" ht="12.75" customHeight="1" x14ac:dyDescent="0.2">
      <c r="S890" s="247"/>
    </row>
    <row r="891" spans="19:19" ht="12.75" customHeight="1" x14ac:dyDescent="0.2">
      <c r="S891" s="247"/>
    </row>
    <row r="892" spans="19:19" ht="12.75" customHeight="1" x14ac:dyDescent="0.2">
      <c r="S892" s="247"/>
    </row>
    <row r="893" spans="19:19" ht="12.75" customHeight="1" x14ac:dyDescent="0.2">
      <c r="S893" s="247"/>
    </row>
    <row r="894" spans="19:19" ht="12.75" customHeight="1" x14ac:dyDescent="0.2">
      <c r="S894" s="247"/>
    </row>
    <row r="895" spans="19:19" ht="12.75" customHeight="1" x14ac:dyDescent="0.2">
      <c r="S895" s="247"/>
    </row>
    <row r="896" spans="19:19" ht="12.75" customHeight="1" x14ac:dyDescent="0.2">
      <c r="S896" s="247"/>
    </row>
    <row r="897" spans="19:19" ht="12.75" customHeight="1" x14ac:dyDescent="0.2">
      <c r="S897" s="247"/>
    </row>
    <row r="898" spans="19:19" ht="12.75" customHeight="1" x14ac:dyDescent="0.2">
      <c r="S898" s="247"/>
    </row>
    <row r="899" spans="19:19" ht="12.75" customHeight="1" x14ac:dyDescent="0.2">
      <c r="S899" s="247"/>
    </row>
    <row r="900" spans="19:19" ht="12.75" customHeight="1" x14ac:dyDescent="0.2">
      <c r="S900" s="247"/>
    </row>
    <row r="901" spans="19:19" ht="12.75" customHeight="1" x14ac:dyDescent="0.2">
      <c r="S901" s="247"/>
    </row>
    <row r="902" spans="19:19" ht="12.75" customHeight="1" x14ac:dyDescent="0.2">
      <c r="S902" s="247"/>
    </row>
    <row r="903" spans="19:19" ht="12.75" customHeight="1" x14ac:dyDescent="0.2">
      <c r="S903" s="247"/>
    </row>
    <row r="904" spans="19:19" ht="12.75" customHeight="1" x14ac:dyDescent="0.2">
      <c r="S904" s="247"/>
    </row>
    <row r="905" spans="19:19" ht="12.75" customHeight="1" x14ac:dyDescent="0.2">
      <c r="S905" s="247"/>
    </row>
    <row r="906" spans="19:19" ht="12.75" customHeight="1" x14ac:dyDescent="0.2">
      <c r="S906" s="247"/>
    </row>
    <row r="907" spans="19:19" ht="12.75" customHeight="1" x14ac:dyDescent="0.2">
      <c r="S907" s="247"/>
    </row>
    <row r="908" spans="19:19" ht="12.75" customHeight="1" x14ac:dyDescent="0.2">
      <c r="S908" s="247"/>
    </row>
    <row r="909" spans="19:19" ht="12.75" customHeight="1" x14ac:dyDescent="0.2">
      <c r="S909" s="247"/>
    </row>
    <row r="910" spans="19:19" ht="12.75" customHeight="1" x14ac:dyDescent="0.2">
      <c r="S910" s="247"/>
    </row>
    <row r="911" spans="19:19" ht="12.75" customHeight="1" x14ac:dyDescent="0.2">
      <c r="S911" s="247"/>
    </row>
    <row r="912" spans="19:19" ht="12.75" customHeight="1" x14ac:dyDescent="0.2">
      <c r="S912" s="247"/>
    </row>
    <row r="913" spans="19:19" ht="12.75" customHeight="1" x14ac:dyDescent="0.2">
      <c r="S913" s="247"/>
    </row>
    <row r="914" spans="19:19" ht="12.75" customHeight="1" x14ac:dyDescent="0.2">
      <c r="S914" s="247"/>
    </row>
    <row r="915" spans="19:19" ht="12.75" customHeight="1" x14ac:dyDescent="0.2">
      <c r="S915" s="247"/>
    </row>
    <row r="916" spans="19:19" ht="12.75" customHeight="1" x14ac:dyDescent="0.2">
      <c r="S916" s="247"/>
    </row>
    <row r="917" spans="19:19" ht="12.75" customHeight="1" x14ac:dyDescent="0.2">
      <c r="S917" s="247"/>
    </row>
    <row r="918" spans="19:19" ht="12.75" customHeight="1" x14ac:dyDescent="0.2">
      <c r="S918" s="247"/>
    </row>
    <row r="919" spans="19:19" ht="12.75" customHeight="1" x14ac:dyDescent="0.2">
      <c r="S919" s="247"/>
    </row>
    <row r="920" spans="19:19" ht="12.75" customHeight="1" x14ac:dyDescent="0.2">
      <c r="S920" s="247"/>
    </row>
    <row r="921" spans="19:19" ht="12.75" customHeight="1" x14ac:dyDescent="0.2">
      <c r="S921" s="247"/>
    </row>
    <row r="922" spans="19:19" ht="12.75" customHeight="1" x14ac:dyDescent="0.2">
      <c r="S922" s="247"/>
    </row>
    <row r="923" spans="19:19" ht="12.75" customHeight="1" x14ac:dyDescent="0.2">
      <c r="S923" s="247"/>
    </row>
    <row r="924" spans="19:19" ht="12.75" customHeight="1" x14ac:dyDescent="0.2">
      <c r="S924" s="247"/>
    </row>
    <row r="925" spans="19:19" ht="12.75" customHeight="1" x14ac:dyDescent="0.2">
      <c r="S925" s="247"/>
    </row>
    <row r="926" spans="19:19" ht="12.75" customHeight="1" x14ac:dyDescent="0.2">
      <c r="S926" s="247"/>
    </row>
    <row r="927" spans="19:19" ht="12.75" customHeight="1" x14ac:dyDescent="0.2">
      <c r="S927" s="247"/>
    </row>
    <row r="928" spans="19:19" ht="12.75" customHeight="1" x14ac:dyDescent="0.2">
      <c r="S928" s="247"/>
    </row>
    <row r="929" spans="19:19" ht="12.75" customHeight="1" x14ac:dyDescent="0.2">
      <c r="S929" s="247"/>
    </row>
    <row r="930" spans="19:19" ht="12.75" customHeight="1" x14ac:dyDescent="0.2">
      <c r="S930" s="247"/>
    </row>
    <row r="931" spans="19:19" ht="12.75" customHeight="1" x14ac:dyDescent="0.2">
      <c r="S931" s="247"/>
    </row>
    <row r="932" spans="19:19" ht="12.75" customHeight="1" x14ac:dyDescent="0.2">
      <c r="S932" s="247"/>
    </row>
    <row r="933" spans="19:19" ht="12.75" customHeight="1" x14ac:dyDescent="0.2">
      <c r="S933" s="247"/>
    </row>
    <row r="934" spans="19:19" ht="12.75" customHeight="1" x14ac:dyDescent="0.2">
      <c r="S934" s="247"/>
    </row>
    <row r="935" spans="19:19" ht="12.75" customHeight="1" x14ac:dyDescent="0.2">
      <c r="S935" s="247"/>
    </row>
    <row r="936" spans="19:19" ht="12.75" customHeight="1" x14ac:dyDescent="0.2">
      <c r="S936" s="247"/>
    </row>
    <row r="937" spans="19:19" ht="12.75" customHeight="1" x14ac:dyDescent="0.2">
      <c r="S937" s="247"/>
    </row>
    <row r="938" spans="19:19" ht="12.75" customHeight="1" x14ac:dyDescent="0.2">
      <c r="S938" s="247"/>
    </row>
  </sheetData>
  <mergeCells count="5">
    <mergeCell ref="A7:S7"/>
    <mergeCell ref="A8:S8"/>
    <mergeCell ref="A9:S9"/>
    <mergeCell ref="A10:S10"/>
    <mergeCell ref="A11:S11"/>
  </mergeCells>
  <phoneticPr fontId="114" type="noConversion"/>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topLeftCell="A22" workbookViewId="0">
      <selection activeCell="G34" sqref="G34"/>
    </sheetView>
  </sheetViews>
  <sheetFormatPr baseColWidth="10" defaultColWidth="14.42578125" defaultRowHeight="15" customHeight="1" x14ac:dyDescent="0.2"/>
  <cols>
    <col min="1" max="1" width="4.85546875" customWidth="1"/>
    <col min="2" max="2" width="11.28515625" customWidth="1"/>
    <col min="3" max="3" width="7.85546875" customWidth="1"/>
    <col min="4" max="4" width="6" customWidth="1"/>
    <col min="5" max="5" width="13" customWidth="1"/>
    <col min="6" max="6" width="7" customWidth="1"/>
    <col min="7" max="7" width="16.5703125" customWidth="1"/>
    <col min="8" max="8" width="46.5703125" customWidth="1"/>
    <col min="9" max="9" width="20.28515625" customWidth="1"/>
    <col min="10" max="10" width="19.140625" customWidth="1"/>
    <col min="11" max="11" width="20.140625" customWidth="1"/>
    <col min="12" max="12" width="22.5703125" customWidth="1"/>
    <col min="13" max="13" width="5.140625" customWidth="1"/>
    <col min="14" max="14" width="13.85546875" customWidth="1"/>
    <col min="15" max="15" width="12.28515625" customWidth="1"/>
    <col min="16" max="16" width="7" customWidth="1"/>
    <col min="17" max="17" width="6.42578125" customWidth="1"/>
    <col min="18" max="18" width="14.28515625" customWidth="1"/>
    <col min="19" max="19" width="15.7109375" customWidth="1"/>
    <col min="20" max="20" width="14" hidden="1" customWidth="1"/>
    <col min="21" max="21" width="12.5703125" hidden="1" customWidth="1"/>
    <col min="22" max="22" width="12" hidden="1" customWidth="1"/>
    <col min="23" max="23" width="4.28515625" hidden="1" customWidth="1"/>
    <col min="24" max="25" width="10" hidden="1" customWidth="1"/>
    <col min="26" max="26" width="10" customWidth="1"/>
  </cols>
  <sheetData>
    <row r="1" spans="1:26" ht="12.75" customHeight="1" x14ac:dyDescent="0.2">
      <c r="A1" s="263"/>
      <c r="B1" s="263"/>
      <c r="C1" s="263"/>
      <c r="D1" s="263"/>
      <c r="E1" s="263"/>
      <c r="F1" s="263"/>
      <c r="G1" s="263"/>
      <c r="H1" s="264"/>
      <c r="I1" s="265"/>
      <c r="J1" s="265"/>
      <c r="K1" s="263"/>
      <c r="L1" s="263"/>
      <c r="M1" s="263"/>
      <c r="N1" s="263"/>
      <c r="O1" s="263"/>
      <c r="P1" s="263"/>
      <c r="Q1" s="263"/>
      <c r="R1" s="263"/>
      <c r="S1" s="263"/>
      <c r="T1" s="263"/>
      <c r="U1" s="263"/>
      <c r="V1" s="263"/>
      <c r="W1" s="263"/>
      <c r="X1" s="263"/>
      <c r="Y1" s="263"/>
      <c r="Z1" s="263"/>
    </row>
    <row r="2" spans="1:26" ht="12.75" customHeight="1" x14ac:dyDescent="0.2">
      <c r="A2" s="263"/>
      <c r="B2" s="263"/>
      <c r="C2" s="263"/>
      <c r="D2" s="263"/>
      <c r="E2" s="263"/>
      <c r="F2" s="263"/>
      <c r="G2" s="263"/>
      <c r="H2" s="264"/>
      <c r="I2" s="265"/>
      <c r="J2" s="265"/>
      <c r="K2" s="263"/>
      <c r="L2" s="263"/>
      <c r="M2" s="263"/>
      <c r="N2" s="263"/>
      <c r="O2" s="263"/>
      <c r="P2" s="263"/>
      <c r="Q2" s="263"/>
      <c r="R2" s="263"/>
      <c r="S2" s="263"/>
      <c r="T2" s="263"/>
      <c r="U2" s="263"/>
      <c r="V2" s="263"/>
      <c r="W2" s="263"/>
      <c r="X2" s="263"/>
      <c r="Y2" s="263"/>
      <c r="Z2" s="263"/>
    </row>
    <row r="3" spans="1:26" ht="12.75" customHeight="1" x14ac:dyDescent="0.2">
      <c r="A3" s="263"/>
      <c r="B3" s="263"/>
      <c r="C3" s="263"/>
      <c r="D3" s="263"/>
      <c r="E3" s="263"/>
      <c r="F3" s="265"/>
      <c r="G3" s="265"/>
      <c r="H3" s="264"/>
      <c r="I3" s="265"/>
      <c r="J3" s="265"/>
      <c r="K3" s="263"/>
      <c r="L3" s="263"/>
      <c r="M3" s="263"/>
      <c r="N3" s="263"/>
      <c r="O3" s="263"/>
      <c r="P3" s="263"/>
      <c r="Q3" s="263"/>
      <c r="R3" s="263"/>
      <c r="S3" s="263"/>
      <c r="T3" s="263"/>
      <c r="U3" s="263"/>
      <c r="V3" s="263"/>
      <c r="W3" s="263"/>
      <c r="X3" s="263"/>
      <c r="Y3" s="263"/>
      <c r="Z3" s="263"/>
    </row>
    <row r="4" spans="1:26" ht="12.75" customHeight="1" x14ac:dyDescent="0.2">
      <c r="A4" s="263"/>
      <c r="B4" s="263"/>
      <c r="C4" s="263"/>
      <c r="D4" s="263"/>
      <c r="E4" s="263"/>
      <c r="F4" s="265"/>
      <c r="G4" s="265"/>
      <c r="H4" s="264"/>
      <c r="I4" s="265"/>
      <c r="J4" s="265"/>
      <c r="K4" s="263"/>
      <c r="L4" s="263"/>
      <c r="M4" s="263"/>
      <c r="N4" s="263"/>
      <c r="O4" s="263"/>
      <c r="P4" s="263"/>
      <c r="Q4" s="263"/>
      <c r="R4" s="263"/>
      <c r="S4" s="263"/>
      <c r="T4" s="263"/>
      <c r="U4" s="263"/>
      <c r="V4" s="263"/>
      <c r="W4" s="263"/>
      <c r="X4" s="263"/>
      <c r="Y4" s="263"/>
      <c r="Z4" s="263"/>
    </row>
    <row r="5" spans="1:26" ht="12.75" customHeight="1" x14ac:dyDescent="0.2">
      <c r="A5" s="263"/>
      <c r="B5" s="263"/>
      <c r="C5" s="263"/>
      <c r="D5" s="263"/>
      <c r="E5" s="263"/>
      <c r="F5" s="265"/>
      <c r="G5" s="265"/>
      <c r="H5" s="264"/>
      <c r="I5" s="265"/>
      <c r="J5" s="265"/>
      <c r="K5" s="263"/>
      <c r="L5" s="263"/>
      <c r="M5" s="263"/>
      <c r="N5" s="263"/>
      <c r="O5" s="263"/>
      <c r="P5" s="263"/>
      <c r="Q5" s="263"/>
      <c r="R5" s="263"/>
      <c r="S5" s="263"/>
      <c r="T5" s="263"/>
      <c r="U5" s="263"/>
      <c r="V5" s="263"/>
      <c r="W5" s="263"/>
      <c r="X5" s="263"/>
      <c r="Y5" s="263"/>
      <c r="Z5" s="263"/>
    </row>
    <row r="6" spans="1:26" ht="12.75" customHeight="1" x14ac:dyDescent="0.2">
      <c r="A6" s="263"/>
      <c r="B6" s="263"/>
      <c r="C6" s="263"/>
      <c r="D6" s="263"/>
      <c r="E6" s="263"/>
      <c r="F6" s="265"/>
      <c r="G6" s="265"/>
      <c r="H6" s="264"/>
      <c r="I6" s="265"/>
      <c r="J6" s="265"/>
      <c r="K6" s="263"/>
      <c r="L6" s="263"/>
      <c r="M6" s="263"/>
      <c r="N6" s="263"/>
      <c r="O6" s="263"/>
      <c r="P6" s="263"/>
      <c r="Q6" s="263"/>
      <c r="R6" s="263"/>
      <c r="S6" s="263"/>
      <c r="T6" s="263"/>
      <c r="U6" s="263"/>
      <c r="V6" s="263"/>
      <c r="W6" s="263"/>
      <c r="X6" s="263"/>
      <c r="Y6" s="263"/>
      <c r="Z6" s="263"/>
    </row>
    <row r="7" spans="1:26" ht="12.75" customHeight="1" x14ac:dyDescent="0.2">
      <c r="A7" s="1765" t="s">
        <v>0</v>
      </c>
      <c r="B7" s="1746"/>
      <c r="C7" s="1746"/>
      <c r="D7" s="1746"/>
      <c r="E7" s="1746"/>
      <c r="F7" s="1746"/>
      <c r="G7" s="1746"/>
      <c r="H7" s="1746"/>
      <c r="I7" s="1746"/>
      <c r="J7" s="1746"/>
      <c r="K7" s="1746"/>
      <c r="L7" s="1746"/>
      <c r="M7" s="1746"/>
      <c r="N7" s="1746"/>
      <c r="O7" s="1746"/>
      <c r="P7" s="1746"/>
      <c r="Q7" s="1746"/>
      <c r="R7" s="1746"/>
      <c r="S7" s="1747"/>
      <c r="T7" s="263"/>
      <c r="U7" s="263"/>
      <c r="V7" s="263"/>
      <c r="W7" s="263"/>
      <c r="X7" s="263"/>
      <c r="Y7" s="263"/>
      <c r="Z7" s="263"/>
    </row>
    <row r="8" spans="1:26" ht="12.75" customHeight="1" x14ac:dyDescent="0.2">
      <c r="A8" s="1765" t="s">
        <v>1</v>
      </c>
      <c r="B8" s="1746"/>
      <c r="C8" s="1746"/>
      <c r="D8" s="1746"/>
      <c r="E8" s="1746"/>
      <c r="F8" s="1746"/>
      <c r="G8" s="1746"/>
      <c r="H8" s="1746"/>
      <c r="I8" s="1746"/>
      <c r="J8" s="1746"/>
      <c r="K8" s="1746"/>
      <c r="L8" s="1746"/>
      <c r="M8" s="1746"/>
      <c r="N8" s="1746"/>
      <c r="O8" s="1746"/>
      <c r="P8" s="1746"/>
      <c r="Q8" s="1746"/>
      <c r="R8" s="1746"/>
      <c r="S8" s="1747"/>
      <c r="T8" s="263"/>
      <c r="U8" s="263"/>
      <c r="V8" s="263"/>
      <c r="W8" s="263"/>
      <c r="X8" s="263"/>
      <c r="Y8" s="263"/>
      <c r="Z8" s="263"/>
    </row>
    <row r="9" spans="1:26" ht="12.75" customHeight="1" x14ac:dyDescent="0.2">
      <c r="A9" s="1765" t="s">
        <v>2</v>
      </c>
      <c r="B9" s="1746"/>
      <c r="C9" s="1746"/>
      <c r="D9" s="1746"/>
      <c r="E9" s="1746"/>
      <c r="F9" s="1746"/>
      <c r="G9" s="1746"/>
      <c r="H9" s="1746"/>
      <c r="I9" s="1746"/>
      <c r="J9" s="1746"/>
      <c r="K9" s="1746"/>
      <c r="L9" s="1746"/>
      <c r="M9" s="1746"/>
      <c r="N9" s="1746"/>
      <c r="O9" s="1746"/>
      <c r="P9" s="1746"/>
      <c r="Q9" s="1746"/>
      <c r="R9" s="1746"/>
      <c r="S9" s="1747"/>
      <c r="T9" s="263"/>
      <c r="U9" s="263"/>
      <c r="V9" s="263"/>
      <c r="W9" s="263"/>
      <c r="X9" s="263"/>
      <c r="Y9" s="263"/>
      <c r="Z9" s="263"/>
    </row>
    <row r="10" spans="1:26" ht="12.75" customHeight="1" x14ac:dyDescent="0.2">
      <c r="A10" s="1765" t="s">
        <v>3</v>
      </c>
      <c r="B10" s="1746"/>
      <c r="C10" s="1746"/>
      <c r="D10" s="1746"/>
      <c r="E10" s="1746"/>
      <c r="F10" s="1746"/>
      <c r="G10" s="1746"/>
      <c r="H10" s="1746"/>
      <c r="I10" s="1746"/>
      <c r="J10" s="1746"/>
      <c r="K10" s="1746"/>
      <c r="L10" s="1746"/>
      <c r="M10" s="1746"/>
      <c r="N10" s="1746"/>
      <c r="O10" s="1746"/>
      <c r="P10" s="1746"/>
      <c r="Q10" s="1746"/>
      <c r="R10" s="1746"/>
      <c r="S10" s="1747"/>
      <c r="T10" s="263"/>
      <c r="U10" s="263"/>
      <c r="V10" s="263"/>
      <c r="W10" s="263"/>
      <c r="X10" s="263"/>
      <c r="Y10" s="263"/>
      <c r="Z10" s="263"/>
    </row>
    <row r="11" spans="1:26" ht="12.75" customHeight="1" x14ac:dyDescent="0.2">
      <c r="A11" s="1765" t="str">
        <f>+'DIRECCION Y SUBDIRECCION '!A9:S9</f>
        <v>30 de junio  2023</v>
      </c>
      <c r="B11" s="1746"/>
      <c r="C11" s="1746"/>
      <c r="D11" s="1746"/>
      <c r="E11" s="1746"/>
      <c r="F11" s="1746"/>
      <c r="G11" s="1746"/>
      <c r="H11" s="1746"/>
      <c r="I11" s="1746"/>
      <c r="J11" s="1746"/>
      <c r="K11" s="1746"/>
      <c r="L11" s="1746"/>
      <c r="M11" s="1746"/>
      <c r="N11" s="1746"/>
      <c r="O11" s="1746"/>
      <c r="P11" s="1746"/>
      <c r="Q11" s="1746"/>
      <c r="R11" s="1746"/>
      <c r="S11" s="1747"/>
      <c r="T11" s="263"/>
      <c r="U11" s="263" t="s">
        <v>109</v>
      </c>
      <c r="V11" s="263"/>
      <c r="W11" s="263"/>
      <c r="X11" s="263"/>
      <c r="Y11" s="263"/>
      <c r="Z11" s="263"/>
    </row>
    <row r="12" spans="1:26" ht="4.5" customHeight="1" x14ac:dyDescent="0.2">
      <c r="A12" s="266"/>
      <c r="B12" s="266"/>
      <c r="C12" s="266"/>
      <c r="D12" s="266"/>
      <c r="E12" s="266"/>
      <c r="F12" s="266"/>
      <c r="G12" s="266"/>
      <c r="H12" s="267"/>
      <c r="I12" s="266"/>
      <c r="J12" s="266"/>
      <c r="K12" s="266"/>
      <c r="L12" s="266"/>
      <c r="M12" s="268"/>
      <c r="N12" s="268"/>
      <c r="O12" s="268"/>
      <c r="P12" s="268"/>
      <c r="Q12" s="268"/>
      <c r="R12" s="268"/>
      <c r="S12" s="268"/>
      <c r="T12" s="263"/>
      <c r="U12" s="263"/>
      <c r="V12" s="263"/>
      <c r="W12" s="263"/>
      <c r="X12" s="263"/>
      <c r="Y12" s="263"/>
      <c r="Z12" s="263"/>
    </row>
    <row r="13" spans="1:26" ht="36" customHeight="1" x14ac:dyDescent="0.2">
      <c r="A13" s="121" t="s">
        <v>6</v>
      </c>
      <c r="B13" s="269" t="s">
        <v>7</v>
      </c>
      <c r="C13" s="270" t="s">
        <v>110</v>
      </c>
      <c r="D13" s="270" t="s">
        <v>9</v>
      </c>
      <c r="E13" s="270" t="s">
        <v>10</v>
      </c>
      <c r="F13" s="269" t="s">
        <v>11</v>
      </c>
      <c r="G13" s="269" t="s">
        <v>12</v>
      </c>
      <c r="H13" s="271" t="s">
        <v>13</v>
      </c>
      <c r="I13" s="269" t="s">
        <v>14</v>
      </c>
      <c r="J13" s="269" t="s">
        <v>15</v>
      </c>
      <c r="K13" s="269" t="s">
        <v>16</v>
      </c>
      <c r="L13" s="271" t="s">
        <v>17</v>
      </c>
      <c r="M13" s="271" t="s">
        <v>18</v>
      </c>
      <c r="N13" s="271" t="s">
        <v>19</v>
      </c>
      <c r="O13" s="271" t="s">
        <v>20</v>
      </c>
      <c r="P13" s="272" t="s">
        <v>21</v>
      </c>
      <c r="Q13" s="271" t="s">
        <v>22</v>
      </c>
      <c r="R13" s="272" t="str">
        <f>+'DIRECCION Y SUBDIRECCION '!R11</f>
        <v>DEPRECIACION ACUMULADA 30/06/23</v>
      </c>
      <c r="S13" s="272" t="s">
        <v>23</v>
      </c>
      <c r="T13" s="92" t="s">
        <v>24</v>
      </c>
      <c r="U13" s="273">
        <v>45107</v>
      </c>
      <c r="V13" s="274"/>
      <c r="W13" s="274"/>
      <c r="X13" s="274"/>
      <c r="Y13" s="274"/>
      <c r="Z13" s="274"/>
    </row>
    <row r="14" spans="1:26" ht="12.75" customHeight="1" x14ac:dyDescent="0.2">
      <c r="A14" s="275">
        <v>1</v>
      </c>
      <c r="B14" s="276">
        <v>39550</v>
      </c>
      <c r="C14" s="1589" t="s">
        <v>371</v>
      </c>
      <c r="D14" s="277">
        <v>26</v>
      </c>
      <c r="E14" s="277" t="s">
        <v>68</v>
      </c>
      <c r="F14" s="277">
        <v>620830</v>
      </c>
      <c r="G14" s="277">
        <v>1</v>
      </c>
      <c r="H14" s="278" t="s">
        <v>294</v>
      </c>
      <c r="I14" s="277"/>
      <c r="J14" s="277" t="s">
        <v>74</v>
      </c>
      <c r="K14" s="277" t="s">
        <v>295</v>
      </c>
      <c r="L14" s="279">
        <v>17800</v>
      </c>
      <c r="M14" s="277">
        <v>10</v>
      </c>
      <c r="N14" s="135">
        <v>0</v>
      </c>
      <c r="O14" s="135">
        <v>0</v>
      </c>
      <c r="P14" s="280">
        <v>10</v>
      </c>
      <c r="Q14" s="280"/>
      <c r="R14" s="135">
        <v>17800</v>
      </c>
      <c r="S14" s="135">
        <f t="shared" ref="S14:S34" si="0">IF(M14=0,"N/A",+L14-R14)</f>
        <v>0</v>
      </c>
      <c r="T14" s="203">
        <v>617</v>
      </c>
      <c r="U14" s="281"/>
      <c r="V14" s="263"/>
      <c r="W14" s="263"/>
      <c r="X14" s="263"/>
      <c r="Y14" s="263"/>
      <c r="Z14" s="263"/>
    </row>
    <row r="15" spans="1:26" ht="12.75" customHeight="1" x14ac:dyDescent="0.2">
      <c r="A15" s="275">
        <v>2</v>
      </c>
      <c r="B15" s="276">
        <v>39597</v>
      </c>
      <c r="C15" s="1589" t="s">
        <v>371</v>
      </c>
      <c r="D15" s="277">
        <v>26</v>
      </c>
      <c r="E15" s="277" t="s">
        <v>35</v>
      </c>
      <c r="F15" s="282">
        <v>620843</v>
      </c>
      <c r="G15" s="277">
        <v>1</v>
      </c>
      <c r="H15" s="278" t="s">
        <v>296</v>
      </c>
      <c r="I15" s="277" t="s">
        <v>297</v>
      </c>
      <c r="J15" s="277" t="s">
        <v>141</v>
      </c>
      <c r="K15" s="277" t="s">
        <v>295</v>
      </c>
      <c r="L15" s="279">
        <v>9164</v>
      </c>
      <c r="M15" s="277">
        <v>3</v>
      </c>
      <c r="N15" s="135">
        <v>0</v>
      </c>
      <c r="O15" s="135">
        <v>0</v>
      </c>
      <c r="P15" s="280">
        <v>3</v>
      </c>
      <c r="Q15" s="280"/>
      <c r="R15" s="135">
        <v>9164</v>
      </c>
      <c r="S15" s="135">
        <f t="shared" si="0"/>
        <v>0</v>
      </c>
      <c r="T15" s="203">
        <v>614</v>
      </c>
      <c r="U15" s="263"/>
      <c r="V15" s="263"/>
      <c r="W15" s="263"/>
      <c r="X15" s="263"/>
      <c r="Y15" s="263"/>
      <c r="Z15" s="263"/>
    </row>
    <row r="16" spans="1:26" ht="12.75" customHeight="1" x14ac:dyDescent="0.2">
      <c r="A16" s="275">
        <v>3</v>
      </c>
      <c r="B16" s="276">
        <v>40015</v>
      </c>
      <c r="C16" s="1589" t="s">
        <v>371</v>
      </c>
      <c r="D16" s="277">
        <v>26</v>
      </c>
      <c r="E16" s="277" t="s">
        <v>35</v>
      </c>
      <c r="F16" s="282">
        <v>620873</v>
      </c>
      <c r="G16" s="277">
        <v>1</v>
      </c>
      <c r="H16" s="278" t="s">
        <v>296</v>
      </c>
      <c r="I16" s="277"/>
      <c r="J16" s="277" t="s">
        <v>298</v>
      </c>
      <c r="K16" s="277" t="s">
        <v>295</v>
      </c>
      <c r="L16" s="279">
        <v>6710</v>
      </c>
      <c r="M16" s="277">
        <v>3</v>
      </c>
      <c r="N16" s="135">
        <v>0</v>
      </c>
      <c r="O16" s="135">
        <v>0</v>
      </c>
      <c r="P16" s="280">
        <v>3</v>
      </c>
      <c r="Q16" s="280"/>
      <c r="R16" s="135">
        <v>6710</v>
      </c>
      <c r="S16" s="135">
        <f t="shared" si="0"/>
        <v>0</v>
      </c>
      <c r="T16" s="203">
        <v>614</v>
      </c>
      <c r="U16" s="263"/>
      <c r="V16" s="263"/>
      <c r="W16" s="263"/>
      <c r="X16" s="263"/>
      <c r="Y16" s="263"/>
      <c r="Z16" s="263"/>
    </row>
    <row r="17" spans="1:26" ht="12.75" customHeight="1" x14ac:dyDescent="0.2">
      <c r="A17" s="275">
        <v>4</v>
      </c>
      <c r="B17" s="276">
        <v>40015</v>
      </c>
      <c r="C17" s="1589" t="s">
        <v>371</v>
      </c>
      <c r="D17" s="277">
        <v>26</v>
      </c>
      <c r="E17" s="277" t="s">
        <v>35</v>
      </c>
      <c r="F17" s="1058"/>
      <c r="G17" s="277">
        <v>1</v>
      </c>
      <c r="H17" s="278" t="s">
        <v>296</v>
      </c>
      <c r="I17" s="277"/>
      <c r="J17" s="277" t="s">
        <v>298</v>
      </c>
      <c r="K17" s="277" t="s">
        <v>295</v>
      </c>
      <c r="L17" s="279">
        <v>6710</v>
      </c>
      <c r="M17" s="277">
        <v>3</v>
      </c>
      <c r="N17" s="135">
        <v>0</v>
      </c>
      <c r="O17" s="135">
        <v>0</v>
      </c>
      <c r="P17" s="280">
        <v>3</v>
      </c>
      <c r="Q17" s="280"/>
      <c r="R17" s="135">
        <v>6710</v>
      </c>
      <c r="S17" s="135">
        <f t="shared" si="0"/>
        <v>0</v>
      </c>
      <c r="T17" s="203">
        <v>614</v>
      </c>
      <c r="U17" s="263"/>
      <c r="V17" s="263"/>
      <c r="W17" s="263"/>
      <c r="X17" s="263"/>
      <c r="Y17" s="263"/>
      <c r="Z17" s="263"/>
    </row>
    <row r="18" spans="1:26" ht="12.75" customHeight="1" x14ac:dyDescent="0.2">
      <c r="A18" s="275">
        <v>5</v>
      </c>
      <c r="B18" s="276">
        <v>40015</v>
      </c>
      <c r="C18" s="1589" t="s">
        <v>371</v>
      </c>
      <c r="D18" s="277">
        <v>26</v>
      </c>
      <c r="E18" s="277" t="s">
        <v>35</v>
      </c>
      <c r="F18" s="282">
        <v>620836</v>
      </c>
      <c r="G18" s="277">
        <v>1</v>
      </c>
      <c r="H18" s="278" t="s">
        <v>41</v>
      </c>
      <c r="I18" s="277"/>
      <c r="J18" s="277" t="s">
        <v>299</v>
      </c>
      <c r="K18" s="1058" t="s">
        <v>486</v>
      </c>
      <c r="L18" s="279">
        <v>8689.98</v>
      </c>
      <c r="M18" s="277">
        <v>3</v>
      </c>
      <c r="N18" s="135">
        <v>0</v>
      </c>
      <c r="O18" s="135">
        <v>0</v>
      </c>
      <c r="P18" s="280">
        <v>3</v>
      </c>
      <c r="Q18" s="280"/>
      <c r="R18" s="135">
        <v>8689.98</v>
      </c>
      <c r="S18" s="135">
        <f t="shared" si="0"/>
        <v>0</v>
      </c>
      <c r="T18" s="203">
        <v>614</v>
      </c>
      <c r="U18" s="263"/>
      <c r="V18" s="263"/>
      <c r="W18" s="263"/>
      <c r="X18" s="263"/>
      <c r="Y18" s="263"/>
      <c r="Z18" s="263"/>
    </row>
    <row r="19" spans="1:26" ht="12.75" customHeight="1" x14ac:dyDescent="0.2">
      <c r="A19" s="275">
        <v>6</v>
      </c>
      <c r="B19" s="276">
        <v>40261</v>
      </c>
      <c r="C19" s="1589" t="s">
        <v>371</v>
      </c>
      <c r="D19" s="277">
        <v>26</v>
      </c>
      <c r="E19" s="277" t="s">
        <v>126</v>
      </c>
      <c r="F19" s="283">
        <v>620829</v>
      </c>
      <c r="G19" s="277">
        <v>1</v>
      </c>
      <c r="H19" s="278" t="s">
        <v>218</v>
      </c>
      <c r="I19" s="277" t="s">
        <v>300</v>
      </c>
      <c r="J19" s="277" t="s">
        <v>129</v>
      </c>
      <c r="K19" s="277" t="s">
        <v>295</v>
      </c>
      <c r="L19" s="279">
        <v>2679.6</v>
      </c>
      <c r="M19" s="277">
        <v>10</v>
      </c>
      <c r="N19" s="135">
        <v>0</v>
      </c>
      <c r="O19" s="135">
        <v>0</v>
      </c>
      <c r="P19" s="280">
        <v>10</v>
      </c>
      <c r="Q19" s="280"/>
      <c r="R19" s="135">
        <v>2679.6</v>
      </c>
      <c r="S19" s="135">
        <f t="shared" si="0"/>
        <v>0</v>
      </c>
      <c r="T19" s="203">
        <v>617</v>
      </c>
      <c r="U19" s="263"/>
      <c r="V19" s="263"/>
      <c r="W19" s="263"/>
      <c r="X19" s="263"/>
      <c r="Y19" s="263"/>
      <c r="Z19" s="263"/>
    </row>
    <row r="20" spans="1:26" ht="12.75" customHeight="1" x14ac:dyDescent="0.2">
      <c r="A20" s="275">
        <v>7</v>
      </c>
      <c r="B20" s="276">
        <v>40634</v>
      </c>
      <c r="C20" s="1589" t="s">
        <v>371</v>
      </c>
      <c r="D20" s="277">
        <v>26</v>
      </c>
      <c r="E20" s="277" t="s">
        <v>35</v>
      </c>
      <c r="F20" s="282"/>
      <c r="G20" s="277">
        <v>1</v>
      </c>
      <c r="H20" s="278" t="s">
        <v>288</v>
      </c>
      <c r="I20" s="277"/>
      <c r="J20" s="277" t="s">
        <v>141</v>
      </c>
      <c r="K20" s="277" t="s">
        <v>295</v>
      </c>
      <c r="L20" s="279">
        <v>18900</v>
      </c>
      <c r="M20" s="277">
        <v>3</v>
      </c>
      <c r="N20" s="135">
        <v>0</v>
      </c>
      <c r="O20" s="135">
        <v>0</v>
      </c>
      <c r="P20" s="280">
        <v>3</v>
      </c>
      <c r="Q20" s="280"/>
      <c r="R20" s="135">
        <v>18900</v>
      </c>
      <c r="S20" s="135">
        <f t="shared" si="0"/>
        <v>0</v>
      </c>
      <c r="T20" s="203">
        <v>614</v>
      </c>
      <c r="U20" s="263"/>
      <c r="V20" s="263"/>
      <c r="W20" s="263"/>
      <c r="X20" s="263"/>
      <c r="Y20" s="263"/>
      <c r="Z20" s="263"/>
    </row>
    <row r="21" spans="1:26" ht="12.75" customHeight="1" x14ac:dyDescent="0.2">
      <c r="A21" s="275">
        <v>8</v>
      </c>
      <c r="B21" s="276">
        <v>40920</v>
      </c>
      <c r="C21" s="1589" t="s">
        <v>371</v>
      </c>
      <c r="D21" s="277">
        <v>26</v>
      </c>
      <c r="E21" s="277" t="s">
        <v>35</v>
      </c>
      <c r="F21" s="282"/>
      <c r="G21" s="277">
        <v>1</v>
      </c>
      <c r="H21" s="278" t="s">
        <v>62</v>
      </c>
      <c r="I21" s="277"/>
      <c r="J21" s="277" t="s">
        <v>42</v>
      </c>
      <c r="K21" s="277" t="s">
        <v>295</v>
      </c>
      <c r="L21" s="279">
        <v>2976</v>
      </c>
      <c r="M21" s="277">
        <v>3</v>
      </c>
      <c r="N21" s="135">
        <v>0</v>
      </c>
      <c r="O21" s="135">
        <v>0</v>
      </c>
      <c r="P21" s="280">
        <v>3</v>
      </c>
      <c r="Q21" s="280"/>
      <c r="R21" s="135">
        <v>2976</v>
      </c>
      <c r="S21" s="135">
        <f t="shared" si="0"/>
        <v>0</v>
      </c>
      <c r="T21" s="203">
        <v>614</v>
      </c>
      <c r="U21" s="263"/>
      <c r="V21" s="263"/>
      <c r="W21" s="263"/>
      <c r="X21" s="263"/>
      <c r="Y21" s="263"/>
      <c r="Z21" s="263"/>
    </row>
    <row r="22" spans="1:26" ht="12.75" customHeight="1" x14ac:dyDescent="0.2">
      <c r="A22" s="275">
        <v>9</v>
      </c>
      <c r="B22" s="276" t="s">
        <v>301</v>
      </c>
      <c r="C22" s="1589" t="s">
        <v>371</v>
      </c>
      <c r="D22" s="277">
        <v>26</v>
      </c>
      <c r="E22" s="277" t="s">
        <v>126</v>
      </c>
      <c r="F22" s="282">
        <v>620919</v>
      </c>
      <c r="G22" s="277">
        <v>2</v>
      </c>
      <c r="H22" s="278" t="s">
        <v>302</v>
      </c>
      <c r="I22" s="277" t="s">
        <v>303</v>
      </c>
      <c r="J22" s="277"/>
      <c r="K22" s="277" t="s">
        <v>295</v>
      </c>
      <c r="L22" s="279">
        <v>7481.2</v>
      </c>
      <c r="M22" s="277">
        <v>10</v>
      </c>
      <c r="N22" s="135">
        <f>IF(M22=0,"N/A",+L22/M22)</f>
        <v>748.12</v>
      </c>
      <c r="O22" s="135">
        <f>IF(M22=0,"N/A",+N22/12)</f>
        <v>62.343333333333334</v>
      </c>
      <c r="P22" s="280">
        <f>+DATEDIF($B22,$U$13,"y")</f>
        <v>9</v>
      </c>
      <c r="Q22" s="280">
        <f>+DATEDIF($B22,$U$13,"ym")</f>
        <v>5</v>
      </c>
      <c r="R22" s="135">
        <f>IF(M22=0,"N/A",+N22*P22+O22*Q22)</f>
        <v>7044.7966666666671</v>
      </c>
      <c r="S22" s="135">
        <f t="shared" si="0"/>
        <v>436.40333333333274</v>
      </c>
      <c r="T22" s="203">
        <v>617</v>
      </c>
      <c r="U22" s="263"/>
      <c r="V22" s="263"/>
      <c r="W22" s="263"/>
      <c r="X22" s="263"/>
      <c r="Y22" s="263"/>
      <c r="Z22" s="263"/>
    </row>
    <row r="23" spans="1:26" ht="12.75" customHeight="1" x14ac:dyDescent="0.2">
      <c r="A23" s="275">
        <v>10</v>
      </c>
      <c r="B23" s="276">
        <v>42144</v>
      </c>
      <c r="C23" s="1589" t="s">
        <v>371</v>
      </c>
      <c r="D23" s="277">
        <v>26</v>
      </c>
      <c r="E23" s="277" t="s">
        <v>35</v>
      </c>
      <c r="F23" s="283"/>
      <c r="G23" s="277">
        <v>1</v>
      </c>
      <c r="H23" s="278" t="s">
        <v>304</v>
      </c>
      <c r="I23" s="277" t="s">
        <v>305</v>
      </c>
      <c r="J23" s="277" t="s">
        <v>149</v>
      </c>
      <c r="K23" s="277" t="s">
        <v>295</v>
      </c>
      <c r="L23" s="279">
        <v>10022</v>
      </c>
      <c r="M23" s="277">
        <v>3</v>
      </c>
      <c r="N23" s="135">
        <v>0</v>
      </c>
      <c r="O23" s="135">
        <v>0</v>
      </c>
      <c r="P23" s="280">
        <f t="shared" ref="P23:P36" si="1">+DATEDIF($B23,$U$13,"y")</f>
        <v>8</v>
      </c>
      <c r="Q23" s="280">
        <f t="shared" ref="Q23:Q36" si="2">+DATEDIF($B23,$U$13,"ym")</f>
        <v>1</v>
      </c>
      <c r="R23" s="135">
        <v>10022</v>
      </c>
      <c r="S23" s="135">
        <f t="shared" si="0"/>
        <v>0</v>
      </c>
      <c r="T23" s="203">
        <v>614</v>
      </c>
      <c r="U23" s="263"/>
      <c r="V23" s="263"/>
      <c r="W23" s="263"/>
      <c r="X23" s="263"/>
      <c r="Y23" s="263"/>
      <c r="Z23" s="263"/>
    </row>
    <row r="24" spans="1:26" ht="12.75" customHeight="1" x14ac:dyDescent="0.2">
      <c r="A24" s="275">
        <v>11</v>
      </c>
      <c r="B24" s="276">
        <v>42144</v>
      </c>
      <c r="C24" s="1589" t="s">
        <v>371</v>
      </c>
      <c r="D24" s="277">
        <v>26</v>
      </c>
      <c r="E24" s="277" t="s">
        <v>35</v>
      </c>
      <c r="F24" s="283">
        <v>620845</v>
      </c>
      <c r="G24" s="277">
        <v>1</v>
      </c>
      <c r="H24" s="278" t="s">
        <v>306</v>
      </c>
      <c r="I24" s="283"/>
      <c r="J24" s="277" t="s">
        <v>307</v>
      </c>
      <c r="K24" s="277" t="s">
        <v>295</v>
      </c>
      <c r="L24" s="279">
        <v>6915</v>
      </c>
      <c r="M24" s="277">
        <v>3</v>
      </c>
      <c r="N24" s="135">
        <v>0</v>
      </c>
      <c r="O24" s="135">
        <v>0</v>
      </c>
      <c r="P24" s="280">
        <f t="shared" si="1"/>
        <v>8</v>
      </c>
      <c r="Q24" s="280">
        <f t="shared" si="2"/>
        <v>1</v>
      </c>
      <c r="R24" s="135">
        <v>6915</v>
      </c>
      <c r="S24" s="135">
        <f t="shared" si="0"/>
        <v>0</v>
      </c>
      <c r="T24" s="203">
        <v>614</v>
      </c>
      <c r="U24" s="263"/>
      <c r="V24" s="263"/>
      <c r="W24" s="263"/>
      <c r="X24" s="263"/>
      <c r="Y24" s="263"/>
      <c r="Z24" s="263"/>
    </row>
    <row r="25" spans="1:26" ht="12.75" customHeight="1" x14ac:dyDescent="0.2">
      <c r="A25" s="275">
        <v>12</v>
      </c>
      <c r="B25" s="276">
        <v>42227</v>
      </c>
      <c r="C25" s="1589" t="s">
        <v>371</v>
      </c>
      <c r="D25" s="277">
        <v>26</v>
      </c>
      <c r="E25" s="277" t="s">
        <v>35</v>
      </c>
      <c r="F25" s="283">
        <v>620825</v>
      </c>
      <c r="G25" s="277">
        <v>1</v>
      </c>
      <c r="H25" s="278" t="s">
        <v>308</v>
      </c>
      <c r="I25" s="283"/>
      <c r="J25" s="277" t="s">
        <v>309</v>
      </c>
      <c r="K25" s="277" t="s">
        <v>295</v>
      </c>
      <c r="L25" s="279">
        <v>34574</v>
      </c>
      <c r="M25" s="277">
        <v>3</v>
      </c>
      <c r="N25" s="135">
        <v>0</v>
      </c>
      <c r="O25" s="135">
        <v>0</v>
      </c>
      <c r="P25" s="280">
        <f t="shared" si="1"/>
        <v>7</v>
      </c>
      <c r="Q25" s="280">
        <f t="shared" si="2"/>
        <v>10</v>
      </c>
      <c r="R25" s="135">
        <v>34574</v>
      </c>
      <c r="S25" s="135">
        <f t="shared" si="0"/>
        <v>0</v>
      </c>
      <c r="T25" s="203">
        <v>614</v>
      </c>
      <c r="U25" s="263"/>
      <c r="V25" s="263"/>
      <c r="W25" s="263"/>
      <c r="X25" s="263"/>
      <c r="Y25" s="263"/>
      <c r="Z25" s="263"/>
    </row>
    <row r="26" spans="1:26" ht="32.25" customHeight="1" x14ac:dyDescent="0.2">
      <c r="A26" s="275">
        <v>13</v>
      </c>
      <c r="B26" s="276">
        <v>42821</v>
      </c>
      <c r="C26" s="1589" t="s">
        <v>371</v>
      </c>
      <c r="D26" s="277">
        <v>26</v>
      </c>
      <c r="E26" s="277" t="s">
        <v>68</v>
      </c>
      <c r="F26" s="282">
        <v>620842</v>
      </c>
      <c r="G26" s="277">
        <v>1</v>
      </c>
      <c r="H26" s="278" t="s">
        <v>310</v>
      </c>
      <c r="I26" s="277" t="s">
        <v>311</v>
      </c>
      <c r="J26" s="277" t="s">
        <v>312</v>
      </c>
      <c r="K26" s="277" t="s">
        <v>295</v>
      </c>
      <c r="L26" s="279">
        <v>16195</v>
      </c>
      <c r="M26" s="277">
        <v>10</v>
      </c>
      <c r="N26" s="135">
        <f>IF(M26=0,"N/A",+L26/M26)</f>
        <v>1619.5</v>
      </c>
      <c r="O26" s="135">
        <f>IF(M26=0,"N/A",+N26/12)</f>
        <v>134.95833333333334</v>
      </c>
      <c r="P26" s="280">
        <f t="shared" si="1"/>
        <v>6</v>
      </c>
      <c r="Q26" s="280">
        <f t="shared" si="2"/>
        <v>3</v>
      </c>
      <c r="R26" s="135">
        <f>IF(M26=0,"N/A",+N26*P26+O26*Q26)</f>
        <v>10121.875</v>
      </c>
      <c r="S26" s="135">
        <f t="shared" si="0"/>
        <v>6073.125</v>
      </c>
      <c r="T26" s="203">
        <v>617</v>
      </c>
      <c r="U26" s="263"/>
      <c r="V26" s="263"/>
      <c r="W26" s="263"/>
      <c r="X26" s="263"/>
      <c r="Y26" s="263"/>
      <c r="Z26" s="263"/>
    </row>
    <row r="27" spans="1:26" ht="32.25" customHeight="1" x14ac:dyDescent="0.2">
      <c r="A27" s="275">
        <v>14</v>
      </c>
      <c r="B27" s="276">
        <v>43032</v>
      </c>
      <c r="C27" s="1589" t="s">
        <v>371</v>
      </c>
      <c r="D27" s="277">
        <v>26</v>
      </c>
      <c r="E27" s="172" t="s">
        <v>35</v>
      </c>
      <c r="F27" s="282">
        <v>620837</v>
      </c>
      <c r="G27" s="172">
        <v>1</v>
      </c>
      <c r="H27" s="284" t="s">
        <v>313</v>
      </c>
      <c r="I27" s="285"/>
      <c r="J27" s="172"/>
      <c r="K27" s="277" t="s">
        <v>295</v>
      </c>
      <c r="L27" s="286">
        <v>2857.24</v>
      </c>
      <c r="M27" s="172">
        <v>3</v>
      </c>
      <c r="N27" s="135">
        <f t="shared" ref="N27:N36" si="3">IF(M27=0,"N/A",+L27/M27)</f>
        <v>952.4133333333333</v>
      </c>
      <c r="O27" s="135">
        <f t="shared" ref="O27:O36" si="4">IF(M27=0,"N/A",+N27/12)</f>
        <v>79.367777777777775</v>
      </c>
      <c r="P27" s="280">
        <f t="shared" si="1"/>
        <v>5</v>
      </c>
      <c r="Q27" s="280">
        <f t="shared" si="2"/>
        <v>8</v>
      </c>
      <c r="R27" s="135">
        <v>2857.24</v>
      </c>
      <c r="S27" s="135">
        <f t="shared" si="0"/>
        <v>0</v>
      </c>
      <c r="T27" s="203">
        <v>614</v>
      </c>
      <c r="U27" s="263" t="s">
        <v>287</v>
      </c>
      <c r="V27" s="287">
        <v>43213</v>
      </c>
      <c r="W27" s="263">
        <v>95</v>
      </c>
      <c r="X27" s="263"/>
      <c r="Y27" s="263"/>
      <c r="Z27" s="263"/>
    </row>
    <row r="28" spans="1:26" ht="32.25" customHeight="1" x14ac:dyDescent="0.2">
      <c r="A28" s="275">
        <v>15</v>
      </c>
      <c r="B28" s="276">
        <v>43032</v>
      </c>
      <c r="C28" s="1589" t="s">
        <v>371</v>
      </c>
      <c r="D28" s="277">
        <v>26</v>
      </c>
      <c r="E28" s="172" t="s">
        <v>35</v>
      </c>
      <c r="F28" s="282">
        <v>620840</v>
      </c>
      <c r="G28" s="172">
        <v>1</v>
      </c>
      <c r="H28" s="284" t="s">
        <v>313</v>
      </c>
      <c r="I28" s="285"/>
      <c r="J28" s="172"/>
      <c r="K28" s="277" t="s">
        <v>295</v>
      </c>
      <c r="L28" s="286">
        <v>2857.24</v>
      </c>
      <c r="M28" s="172">
        <v>3</v>
      </c>
      <c r="N28" s="135">
        <f t="shared" si="3"/>
        <v>952.4133333333333</v>
      </c>
      <c r="O28" s="135">
        <f t="shared" si="4"/>
        <v>79.367777777777775</v>
      </c>
      <c r="P28" s="280">
        <f t="shared" si="1"/>
        <v>5</v>
      </c>
      <c r="Q28" s="280">
        <f t="shared" si="2"/>
        <v>8</v>
      </c>
      <c r="R28" s="135">
        <v>2857.24</v>
      </c>
      <c r="S28" s="135">
        <f t="shared" si="0"/>
        <v>0</v>
      </c>
      <c r="T28" s="203">
        <v>614</v>
      </c>
      <c r="U28" s="263" t="s">
        <v>287</v>
      </c>
      <c r="V28" s="287">
        <v>43213</v>
      </c>
      <c r="W28" s="263">
        <v>95</v>
      </c>
      <c r="X28" s="263"/>
      <c r="Y28" s="263"/>
      <c r="Z28" s="263"/>
    </row>
    <row r="29" spans="1:26" ht="32.25" customHeight="1" x14ac:dyDescent="0.2">
      <c r="A29" s="275">
        <v>16</v>
      </c>
      <c r="B29" s="276">
        <v>43412</v>
      </c>
      <c r="C29" s="1589" t="s">
        <v>371</v>
      </c>
      <c r="D29" s="277">
        <v>26</v>
      </c>
      <c r="E29" s="172" t="s">
        <v>25</v>
      </c>
      <c r="F29" s="282">
        <v>750787</v>
      </c>
      <c r="G29" s="172">
        <v>1</v>
      </c>
      <c r="H29" s="284" t="s">
        <v>314</v>
      </c>
      <c r="I29" s="285"/>
      <c r="J29" s="172"/>
      <c r="K29" s="277" t="s">
        <v>295</v>
      </c>
      <c r="L29" s="286">
        <v>5146.45</v>
      </c>
      <c r="M29" s="172">
        <v>10</v>
      </c>
      <c r="N29" s="135">
        <f t="shared" si="3"/>
        <v>514.64499999999998</v>
      </c>
      <c r="O29" s="135">
        <f t="shared" si="4"/>
        <v>42.887083333333329</v>
      </c>
      <c r="P29" s="280">
        <f t="shared" si="1"/>
        <v>4</v>
      </c>
      <c r="Q29" s="280">
        <f t="shared" si="2"/>
        <v>7</v>
      </c>
      <c r="R29" s="135">
        <f t="shared" ref="R29:R34" si="5">IF(M29=0,"N/A",+N29*P29+O29*Q29)</f>
        <v>2358.7895833333332</v>
      </c>
      <c r="S29" s="135">
        <f t="shared" si="0"/>
        <v>2787.6604166666666</v>
      </c>
      <c r="T29" s="203">
        <v>617</v>
      </c>
      <c r="U29" s="263" t="s">
        <v>315</v>
      </c>
      <c r="V29" s="287">
        <v>43425</v>
      </c>
      <c r="W29" s="263">
        <v>95</v>
      </c>
      <c r="X29" s="263"/>
      <c r="Y29" s="263"/>
      <c r="Z29" s="263"/>
    </row>
    <row r="30" spans="1:26" ht="47.25" customHeight="1" x14ac:dyDescent="0.2">
      <c r="A30" s="275">
        <v>17</v>
      </c>
      <c r="B30" s="276">
        <v>43528</v>
      </c>
      <c r="C30" s="1589" t="s">
        <v>371</v>
      </c>
      <c r="D30" s="277">
        <v>26</v>
      </c>
      <c r="E30" s="172" t="s">
        <v>25</v>
      </c>
      <c r="F30" s="282">
        <v>750786</v>
      </c>
      <c r="G30" s="172">
        <v>1</v>
      </c>
      <c r="H30" s="284" t="s">
        <v>316</v>
      </c>
      <c r="I30" s="285"/>
      <c r="J30" s="172"/>
      <c r="K30" s="277" t="s">
        <v>295</v>
      </c>
      <c r="L30" s="286">
        <v>80915.23</v>
      </c>
      <c r="M30" s="172">
        <v>10</v>
      </c>
      <c r="N30" s="135">
        <f t="shared" si="3"/>
        <v>8091.5229999999992</v>
      </c>
      <c r="O30" s="135">
        <f t="shared" si="4"/>
        <v>674.29358333333323</v>
      </c>
      <c r="P30" s="280">
        <f t="shared" si="1"/>
        <v>4</v>
      </c>
      <c r="Q30" s="280">
        <f t="shared" si="2"/>
        <v>3</v>
      </c>
      <c r="R30" s="135">
        <f t="shared" si="5"/>
        <v>34388.972749999994</v>
      </c>
      <c r="S30" s="135">
        <f t="shared" si="0"/>
        <v>46526.257250000002</v>
      </c>
      <c r="T30" s="203">
        <v>617</v>
      </c>
      <c r="U30" s="4" t="s">
        <v>120</v>
      </c>
      <c r="V30" s="108">
        <v>43563</v>
      </c>
      <c r="W30" s="4">
        <v>100</v>
      </c>
      <c r="X30" s="263"/>
      <c r="Y30" s="263"/>
      <c r="Z30" s="263"/>
    </row>
    <row r="31" spans="1:26" ht="63" customHeight="1" x14ac:dyDescent="0.2">
      <c r="A31" s="275">
        <v>18</v>
      </c>
      <c r="B31" s="276">
        <v>43528</v>
      </c>
      <c r="C31" s="1589" t="s">
        <v>371</v>
      </c>
      <c r="D31" s="277">
        <v>26</v>
      </c>
      <c r="E31" s="172" t="s">
        <v>25</v>
      </c>
      <c r="F31" s="282">
        <v>750781</v>
      </c>
      <c r="G31" s="172">
        <v>1</v>
      </c>
      <c r="H31" s="284" t="s">
        <v>317</v>
      </c>
      <c r="I31" s="285"/>
      <c r="J31" s="172"/>
      <c r="K31" s="277" t="s">
        <v>295</v>
      </c>
      <c r="L31" s="286">
        <v>114353.88</v>
      </c>
      <c r="M31" s="172">
        <v>10</v>
      </c>
      <c r="N31" s="135">
        <f t="shared" si="3"/>
        <v>11435.388000000001</v>
      </c>
      <c r="O31" s="135">
        <f t="shared" si="4"/>
        <v>952.94900000000007</v>
      </c>
      <c r="P31" s="280">
        <f t="shared" si="1"/>
        <v>4</v>
      </c>
      <c r="Q31" s="280">
        <f t="shared" si="2"/>
        <v>3</v>
      </c>
      <c r="R31" s="135">
        <f t="shared" si="5"/>
        <v>48600.399000000005</v>
      </c>
      <c r="S31" s="135">
        <f t="shared" si="0"/>
        <v>65753.481</v>
      </c>
      <c r="T31" s="203">
        <v>617</v>
      </c>
      <c r="U31" s="4" t="s">
        <v>120</v>
      </c>
      <c r="V31" s="108">
        <v>43563</v>
      </c>
      <c r="W31" s="4">
        <v>100</v>
      </c>
      <c r="X31" s="263"/>
      <c r="Y31" s="263"/>
      <c r="Z31" s="263"/>
    </row>
    <row r="32" spans="1:26" ht="63" customHeight="1" x14ac:dyDescent="0.2">
      <c r="A32" s="275">
        <v>19</v>
      </c>
      <c r="B32" s="276">
        <v>43528</v>
      </c>
      <c r="C32" s="1589" t="s">
        <v>371</v>
      </c>
      <c r="D32" s="277">
        <v>26</v>
      </c>
      <c r="E32" s="172" t="s">
        <v>25</v>
      </c>
      <c r="F32" s="282">
        <v>750782</v>
      </c>
      <c r="G32" s="172">
        <v>1</v>
      </c>
      <c r="H32" s="284" t="s">
        <v>317</v>
      </c>
      <c r="I32" s="285"/>
      <c r="J32" s="172"/>
      <c r="K32" s="277" t="s">
        <v>295</v>
      </c>
      <c r="L32" s="286">
        <v>114353.89</v>
      </c>
      <c r="M32" s="172">
        <v>10</v>
      </c>
      <c r="N32" s="135">
        <f t="shared" si="3"/>
        <v>11435.388999999999</v>
      </c>
      <c r="O32" s="135">
        <f t="shared" si="4"/>
        <v>952.94908333333331</v>
      </c>
      <c r="P32" s="280">
        <f t="shared" si="1"/>
        <v>4</v>
      </c>
      <c r="Q32" s="280">
        <f t="shared" si="2"/>
        <v>3</v>
      </c>
      <c r="R32" s="135">
        <f t="shared" si="5"/>
        <v>48600.403249999996</v>
      </c>
      <c r="S32" s="135">
        <f t="shared" si="0"/>
        <v>65753.486750000011</v>
      </c>
      <c r="T32" s="203">
        <v>617</v>
      </c>
      <c r="U32" s="4" t="s">
        <v>120</v>
      </c>
      <c r="V32" s="108">
        <v>43563</v>
      </c>
      <c r="W32" s="4">
        <v>100</v>
      </c>
      <c r="X32" s="263"/>
      <c r="Y32" s="263"/>
      <c r="Z32" s="263"/>
    </row>
    <row r="33" spans="1:26" ht="63" customHeight="1" x14ac:dyDescent="0.2">
      <c r="A33" s="275">
        <v>20</v>
      </c>
      <c r="B33" s="276">
        <v>43528</v>
      </c>
      <c r="C33" s="1589" t="s">
        <v>371</v>
      </c>
      <c r="D33" s="277">
        <v>26</v>
      </c>
      <c r="E33" s="172" t="s">
        <v>25</v>
      </c>
      <c r="F33" s="1058" t="s">
        <v>2041</v>
      </c>
      <c r="G33" s="172">
        <v>1</v>
      </c>
      <c r="H33" s="284" t="s">
        <v>317</v>
      </c>
      <c r="I33" s="285"/>
      <c r="J33" s="172"/>
      <c r="K33" s="277" t="s">
        <v>295</v>
      </c>
      <c r="L33" s="286">
        <v>114353.88</v>
      </c>
      <c r="M33" s="172">
        <v>10</v>
      </c>
      <c r="N33" s="135">
        <f t="shared" si="3"/>
        <v>11435.388000000001</v>
      </c>
      <c r="O33" s="135">
        <f t="shared" si="4"/>
        <v>952.94900000000007</v>
      </c>
      <c r="P33" s="280">
        <f t="shared" si="1"/>
        <v>4</v>
      </c>
      <c r="Q33" s="280">
        <f t="shared" si="2"/>
        <v>3</v>
      </c>
      <c r="R33" s="135">
        <f t="shared" si="5"/>
        <v>48600.399000000005</v>
      </c>
      <c r="S33" s="135">
        <f t="shared" si="0"/>
        <v>65753.481</v>
      </c>
      <c r="T33" s="203">
        <v>617</v>
      </c>
      <c r="U33" s="4" t="s">
        <v>120</v>
      </c>
      <c r="V33" s="108">
        <v>43563</v>
      </c>
      <c r="W33" s="4">
        <v>100</v>
      </c>
      <c r="X33" s="263"/>
      <c r="Y33" s="263"/>
      <c r="Z33" s="263"/>
    </row>
    <row r="34" spans="1:26" s="890" customFormat="1" ht="15" customHeight="1" x14ac:dyDescent="0.3">
      <c r="A34" s="275">
        <v>21</v>
      </c>
      <c r="B34" s="902">
        <v>43689</v>
      </c>
      <c r="C34" s="1589" t="s">
        <v>371</v>
      </c>
      <c r="D34" s="277">
        <v>26</v>
      </c>
      <c r="E34" s="903" t="s">
        <v>57</v>
      </c>
      <c r="F34" s="1450">
        <v>750793</v>
      </c>
      <c r="G34" s="903">
        <v>1</v>
      </c>
      <c r="H34" s="904" t="s">
        <v>76</v>
      </c>
      <c r="I34" s="903" t="s">
        <v>77</v>
      </c>
      <c r="J34" s="903" t="s">
        <v>78</v>
      </c>
      <c r="K34" s="1451" t="s">
        <v>295</v>
      </c>
      <c r="L34" s="906">
        <v>3961.4133999999999</v>
      </c>
      <c r="M34" s="907">
        <v>3</v>
      </c>
      <c r="N34" s="897">
        <f t="shared" si="3"/>
        <v>1320.4711333333332</v>
      </c>
      <c r="O34" s="897">
        <v>0</v>
      </c>
      <c r="P34" s="1452">
        <f t="shared" si="1"/>
        <v>3</v>
      </c>
      <c r="Q34" s="1452">
        <f t="shared" si="2"/>
        <v>10</v>
      </c>
      <c r="R34" s="897">
        <f t="shared" si="5"/>
        <v>3961.4133999999995</v>
      </c>
      <c r="S34" s="897">
        <f t="shared" si="0"/>
        <v>4.5474735088646412E-13</v>
      </c>
      <c r="T34" s="908">
        <v>616</v>
      </c>
      <c r="U34" s="916" t="s">
        <v>79</v>
      </c>
      <c r="V34" s="910">
        <v>43844</v>
      </c>
      <c r="W34" s="911">
        <v>100</v>
      </c>
      <c r="X34" s="1453"/>
      <c r="Y34" s="1453"/>
      <c r="Z34" s="1453"/>
    </row>
    <row r="35" spans="1:26" ht="15" customHeight="1" x14ac:dyDescent="0.3">
      <c r="A35" s="275">
        <v>22</v>
      </c>
      <c r="B35" s="1265">
        <v>44749</v>
      </c>
      <c r="C35" s="1589" t="s">
        <v>371</v>
      </c>
      <c r="D35" s="277">
        <v>26</v>
      </c>
      <c r="E35" s="979" t="s">
        <v>25</v>
      </c>
      <c r="F35" s="979" t="s">
        <v>2041</v>
      </c>
      <c r="G35" s="979">
        <v>1</v>
      </c>
      <c r="H35" s="991" t="s">
        <v>1823</v>
      </c>
      <c r="I35" s="979"/>
      <c r="J35" s="979"/>
      <c r="K35" s="1266" t="s">
        <v>295</v>
      </c>
      <c r="L35" s="992">
        <v>21004</v>
      </c>
      <c r="M35" s="993">
        <v>10</v>
      </c>
      <c r="N35" s="962">
        <f t="shared" si="3"/>
        <v>2100.4</v>
      </c>
      <c r="O35" s="962">
        <f t="shared" si="4"/>
        <v>175.03333333333333</v>
      </c>
      <c r="P35" s="1267">
        <f t="shared" si="1"/>
        <v>0</v>
      </c>
      <c r="Q35" s="1267">
        <f t="shared" si="2"/>
        <v>11</v>
      </c>
      <c r="R35" s="962">
        <f t="shared" ref="R35" si="6">N35*P35+O35*Q35</f>
        <v>1925.3666666666666</v>
      </c>
      <c r="S35" s="962">
        <f t="shared" ref="S35" si="7">+L35-R35</f>
        <v>19078.633333333335</v>
      </c>
      <c r="T35" s="981">
        <v>617</v>
      </c>
      <c r="U35" s="4"/>
      <c r="V35" s="108"/>
      <c r="W35" s="109"/>
      <c r="X35" s="263"/>
      <c r="Y35" s="263"/>
      <c r="Z35" s="263"/>
    </row>
    <row r="36" spans="1:26" s="1135" customFormat="1" ht="50.25" customHeight="1" x14ac:dyDescent="0.2">
      <c r="A36" s="275">
        <v>23</v>
      </c>
      <c r="B36" s="1277">
        <v>44922</v>
      </c>
      <c r="C36" s="1589" t="s">
        <v>371</v>
      </c>
      <c r="D36" s="277">
        <v>26</v>
      </c>
      <c r="E36" s="1278" t="s">
        <v>35</v>
      </c>
      <c r="F36" s="1274" t="s">
        <v>1374</v>
      </c>
      <c r="G36" s="1261">
        <v>1</v>
      </c>
      <c r="H36" s="1279" t="s">
        <v>1910</v>
      </c>
      <c r="I36" s="1278" t="s">
        <v>2042</v>
      </c>
      <c r="J36" s="1278" t="s">
        <v>56</v>
      </c>
      <c r="K36" s="1274" t="s">
        <v>295</v>
      </c>
      <c r="L36" s="1275">
        <v>52838.99</v>
      </c>
      <c r="M36" s="1278">
        <v>3</v>
      </c>
      <c r="N36" s="1170">
        <f t="shared" si="3"/>
        <v>17612.996666666666</v>
      </c>
      <c r="O36" s="1170">
        <f t="shared" si="4"/>
        <v>1467.7497222222221</v>
      </c>
      <c r="P36" s="1276">
        <f t="shared" si="1"/>
        <v>0</v>
      </c>
      <c r="Q36" s="1276">
        <f t="shared" si="2"/>
        <v>6</v>
      </c>
      <c r="R36" s="1170">
        <f t="shared" ref="R36" si="8">IF(M36=0,"N/A",+N36*P36+O36*Q36)</f>
        <v>8806.498333333333</v>
      </c>
      <c r="S36" s="1170">
        <f t="shared" ref="S36" si="9">IF(M36=0,"N/A",+L36-R36)</f>
        <v>44032.491666666669</v>
      </c>
      <c r="T36" s="1260">
        <v>614</v>
      </c>
      <c r="U36" s="3"/>
      <c r="V36" s="1271"/>
      <c r="W36" s="1272"/>
      <c r="X36" s="264"/>
      <c r="Y36" s="264"/>
      <c r="Z36" s="264"/>
    </row>
    <row r="37" spans="1:26" ht="12.75" customHeight="1" x14ac:dyDescent="0.2">
      <c r="A37" s="1268"/>
      <c r="B37" s="1268"/>
      <c r="C37" s="1268"/>
      <c r="D37" s="1268"/>
      <c r="E37" s="1268"/>
      <c r="F37" s="1268"/>
      <c r="G37" s="1268"/>
      <c r="H37" s="1268"/>
      <c r="I37" s="1268"/>
      <c r="J37" s="1268"/>
      <c r="K37" s="1268"/>
      <c r="L37" s="1269">
        <f>SUM(L14:L36)</f>
        <v>661458.99339999992</v>
      </c>
      <c r="M37" s="1269"/>
      <c r="N37" s="1269">
        <f>SUM(N14:N36)</f>
        <v>68218.647466666662</v>
      </c>
      <c r="O37" s="1269">
        <f>SUM(O14:O36)</f>
        <v>5574.848027777778</v>
      </c>
      <c r="P37" s="1269"/>
      <c r="Q37" s="1269"/>
      <c r="R37" s="1269">
        <f>SUM(R14:R36)</f>
        <v>345263.97365</v>
      </c>
      <c r="S37" s="1269">
        <f>SUM(S14:S36)</f>
        <v>316195.01974999998</v>
      </c>
      <c r="T37" s="1270"/>
      <c r="U37" s="263"/>
      <c r="V37" s="263"/>
      <c r="W37" s="263"/>
      <c r="X37" s="263"/>
      <c r="Y37" s="263"/>
      <c r="Z37" s="263"/>
    </row>
    <row r="38" spans="1:26" ht="12.75" customHeight="1" x14ac:dyDescent="0.2">
      <c r="A38" s="289"/>
      <c r="B38" s="288"/>
      <c r="C38" s="290"/>
      <c r="D38" s="265"/>
      <c r="E38" s="265"/>
      <c r="F38" s="263"/>
      <c r="G38" s="291"/>
      <c r="H38" s="292"/>
      <c r="I38" s="265"/>
      <c r="J38" s="291"/>
      <c r="K38" s="293"/>
      <c r="L38" s="263"/>
      <c r="M38" s="263"/>
      <c r="N38" s="263"/>
      <c r="O38" s="263"/>
      <c r="P38" s="263"/>
      <c r="Q38" s="263"/>
      <c r="R38" s="263"/>
      <c r="S38" s="263"/>
      <c r="T38" s="263"/>
      <c r="U38" s="263"/>
      <c r="V38" s="263"/>
      <c r="W38" s="263"/>
      <c r="X38" s="263"/>
      <c r="Y38" s="263"/>
      <c r="Z38" s="263"/>
    </row>
    <row r="39" spans="1:26" ht="12.75" customHeight="1" x14ac:dyDescent="0.2">
      <c r="A39" s="289"/>
      <c r="B39" s="288"/>
      <c r="C39" s="290"/>
      <c r="D39" s="265"/>
      <c r="E39" s="265"/>
      <c r="F39" s="263"/>
      <c r="G39" s="291"/>
      <c r="H39" s="292"/>
      <c r="I39" s="265"/>
      <c r="J39" s="291"/>
      <c r="K39" s="293"/>
      <c r="L39" s="263"/>
      <c r="M39" s="263"/>
      <c r="N39" s="263"/>
      <c r="O39" s="263"/>
      <c r="P39" s="263"/>
      <c r="Q39" s="263"/>
      <c r="R39" s="263"/>
      <c r="S39" s="263"/>
      <c r="T39" s="263"/>
      <c r="U39" s="263"/>
      <c r="V39" s="263"/>
      <c r="W39" s="263"/>
      <c r="X39" s="263"/>
      <c r="Y39" s="263"/>
      <c r="Z39" s="263"/>
    </row>
    <row r="40" spans="1:26" ht="12.75" customHeight="1" x14ac:dyDescent="0.2">
      <c r="A40" s="289"/>
      <c r="B40" s="288"/>
      <c r="C40" s="290"/>
      <c r="D40" s="265"/>
      <c r="E40" s="265"/>
      <c r="F40" s="263"/>
      <c r="G40" s="291"/>
      <c r="H40" s="292"/>
      <c r="I40" s="265"/>
      <c r="J40" s="291"/>
      <c r="K40" s="293"/>
      <c r="L40" s="263"/>
      <c r="M40" s="263"/>
      <c r="N40" s="263"/>
      <c r="O40" s="263"/>
      <c r="P40" s="263"/>
      <c r="Q40" s="263"/>
      <c r="R40" s="263"/>
      <c r="S40" s="263"/>
      <c r="T40" s="263"/>
      <c r="U40" s="263"/>
      <c r="V40" s="263"/>
      <c r="W40" s="263"/>
      <c r="X40" s="263"/>
      <c r="Y40" s="263"/>
      <c r="Z40" s="263"/>
    </row>
    <row r="41" spans="1:26" ht="12.75" customHeight="1" x14ac:dyDescent="0.2">
      <c r="A41" s="289"/>
      <c r="B41" s="288"/>
      <c r="C41" s="290"/>
      <c r="D41" s="265"/>
      <c r="E41" s="265"/>
      <c r="F41" s="263"/>
      <c r="G41" s="291"/>
      <c r="H41" s="292"/>
      <c r="I41" s="265"/>
      <c r="J41" s="291"/>
      <c r="K41" s="293"/>
      <c r="L41" s="263"/>
      <c r="M41" s="263"/>
      <c r="N41" s="263"/>
      <c r="O41" s="263"/>
      <c r="P41" s="263"/>
      <c r="Q41" s="263"/>
      <c r="R41" s="263"/>
      <c r="S41" s="263"/>
      <c r="T41" s="263"/>
      <c r="U41" s="263"/>
      <c r="V41" s="263"/>
      <c r="W41" s="263"/>
      <c r="X41" s="263"/>
      <c r="Y41" s="263"/>
      <c r="Z41" s="263"/>
    </row>
    <row r="42" spans="1:26" ht="12.75" customHeight="1" x14ac:dyDescent="0.2">
      <c r="A42" s="289"/>
      <c r="B42" s="288"/>
      <c r="C42" s="290"/>
      <c r="D42" s="265"/>
      <c r="E42" s="265"/>
      <c r="F42" s="263"/>
      <c r="G42" s="291"/>
      <c r="H42" s="292"/>
      <c r="I42" s="265"/>
      <c r="J42" s="291"/>
      <c r="K42" s="293"/>
      <c r="L42" s="263"/>
      <c r="M42" s="263"/>
      <c r="N42" s="263"/>
      <c r="O42" s="263"/>
      <c r="P42" s="263"/>
      <c r="Q42" s="263"/>
      <c r="R42" s="263"/>
      <c r="S42" s="263"/>
      <c r="T42" s="263"/>
      <c r="U42" s="263"/>
      <c r="V42" s="263"/>
      <c r="W42" s="263"/>
      <c r="X42" s="263"/>
      <c r="Y42" s="263"/>
      <c r="Z42" s="263"/>
    </row>
    <row r="43" spans="1:26" ht="12.75" customHeight="1" x14ac:dyDescent="0.2">
      <c r="A43" s="289"/>
      <c r="B43" s="288"/>
      <c r="C43" s="290"/>
      <c r="D43" s="265"/>
      <c r="E43" s="265"/>
      <c r="F43" s="263"/>
      <c r="G43" s="291"/>
      <c r="H43" s="292"/>
      <c r="I43" s="265"/>
      <c r="J43" s="291"/>
      <c r="K43" s="293"/>
      <c r="L43" s="263"/>
      <c r="M43" s="263"/>
      <c r="N43" s="263"/>
      <c r="O43" s="263"/>
      <c r="P43" s="263"/>
      <c r="Q43" s="263"/>
      <c r="R43" s="263"/>
      <c r="S43" s="263"/>
      <c r="T43" s="263"/>
      <c r="U43" s="263"/>
      <c r="V43" s="263"/>
      <c r="W43" s="263"/>
      <c r="X43" s="263"/>
      <c r="Y43" s="263"/>
      <c r="Z43" s="263"/>
    </row>
    <row r="44" spans="1:26" ht="13.5" customHeight="1" x14ac:dyDescent="0.2">
      <c r="A44" s="289"/>
      <c r="B44" s="288"/>
      <c r="C44" s="290"/>
      <c r="D44" s="265"/>
      <c r="E44" s="265"/>
      <c r="F44" s="263"/>
      <c r="G44" s="291"/>
      <c r="H44" s="292"/>
      <c r="I44" s="265"/>
      <c r="J44" s="291"/>
      <c r="K44" s="293"/>
      <c r="L44" s="263"/>
      <c r="M44" s="263"/>
      <c r="N44" s="263"/>
      <c r="O44" s="263"/>
      <c r="P44" s="263"/>
      <c r="Q44" s="1764"/>
      <c r="R44" s="1752"/>
      <c r="S44" s="71"/>
      <c r="T44" s="263"/>
      <c r="U44" s="263"/>
      <c r="V44" s="263"/>
      <c r="W44" s="263"/>
      <c r="X44" s="263"/>
      <c r="Y44" s="263"/>
      <c r="Z44" s="263"/>
    </row>
    <row r="45" spans="1:26" ht="31.5" customHeight="1" x14ac:dyDescent="0.2">
      <c r="A45" s="289"/>
      <c r="B45" s="288"/>
      <c r="C45" s="290"/>
      <c r="D45" s="265"/>
      <c r="E45" s="265"/>
      <c r="F45" s="263"/>
      <c r="G45" s="49" t="s">
        <v>90</v>
      </c>
      <c r="H45" s="50" t="s">
        <v>91</v>
      </c>
      <c r="I45" s="50" t="s">
        <v>92</v>
      </c>
      <c r="J45" s="49" t="s">
        <v>93</v>
      </c>
      <c r="K45" s="51" t="s">
        <v>94</v>
      </c>
      <c r="L45" s="51" t="s">
        <v>95</v>
      </c>
      <c r="M45" s="263"/>
      <c r="N45" s="263"/>
      <c r="O45" s="263"/>
      <c r="P45" s="263"/>
      <c r="Q45" s="294"/>
      <c r="R45" s="294"/>
      <c r="S45" s="71"/>
      <c r="T45" s="263"/>
      <c r="U45" s="263"/>
      <c r="V45" s="263"/>
      <c r="W45" s="263"/>
      <c r="X45" s="263"/>
      <c r="Y45" s="263"/>
      <c r="Z45" s="263"/>
    </row>
    <row r="46" spans="1:26" ht="13.5" customHeight="1" x14ac:dyDescent="0.2">
      <c r="A46" s="289"/>
      <c r="B46" s="288"/>
      <c r="C46" s="290"/>
      <c r="D46" s="265"/>
      <c r="E46" s="265"/>
      <c r="F46" s="263"/>
      <c r="G46" s="53">
        <v>611</v>
      </c>
      <c r="H46" s="54" t="s">
        <v>96</v>
      </c>
      <c r="I46" s="55">
        <f t="shared" ref="I46:I55" si="10">+SUMIF($T$1:$T$405,G46,$L$1:$L$405)</f>
        <v>0</v>
      </c>
      <c r="J46" s="55">
        <f t="shared" ref="J46:J55" si="11">+SUMIF($T$1:$T$405,G46,$R$1:$R$405)</f>
        <v>0</v>
      </c>
      <c r="K46" s="55">
        <f t="shared" ref="K46:K55" si="12">+SUMIF($T$1:$T$405,G46,$O$1:$O$405)</f>
        <v>0</v>
      </c>
      <c r="L46" s="56">
        <f t="shared" ref="L46:L55" si="13">+I46-J46</f>
        <v>0</v>
      </c>
      <c r="M46" s="263"/>
      <c r="N46" s="263"/>
      <c r="O46" s="263"/>
      <c r="P46" s="263"/>
      <c r="Q46" s="294"/>
      <c r="R46" s="294"/>
      <c r="S46" s="71"/>
      <c r="T46" s="263"/>
      <c r="U46" s="263"/>
      <c r="V46" s="263"/>
      <c r="W46" s="263"/>
      <c r="X46" s="263"/>
      <c r="Y46" s="263"/>
      <c r="Z46" s="263"/>
    </row>
    <row r="47" spans="1:26" ht="13.5" customHeight="1" x14ac:dyDescent="0.2">
      <c r="A47" s="289"/>
      <c r="B47" s="288"/>
      <c r="C47" s="290"/>
      <c r="D47" s="265"/>
      <c r="E47" s="265"/>
      <c r="F47" s="263"/>
      <c r="G47" s="53">
        <v>612</v>
      </c>
      <c r="H47" s="54" t="s">
        <v>97</v>
      </c>
      <c r="I47" s="55">
        <f t="shared" si="10"/>
        <v>0</v>
      </c>
      <c r="J47" s="55">
        <f t="shared" si="11"/>
        <v>0</v>
      </c>
      <c r="K47" s="55">
        <f t="shared" si="12"/>
        <v>0</v>
      </c>
      <c r="L47" s="56">
        <f t="shared" si="13"/>
        <v>0</v>
      </c>
      <c r="M47" s="263"/>
      <c r="N47" s="263"/>
      <c r="O47" s="263"/>
      <c r="P47" s="263"/>
      <c r="Q47" s="294"/>
      <c r="R47" s="294"/>
      <c r="S47" s="71"/>
      <c r="T47" s="263"/>
      <c r="U47" s="263"/>
      <c r="V47" s="263"/>
      <c r="W47" s="263"/>
      <c r="X47" s="263"/>
      <c r="Y47" s="263"/>
      <c r="Z47" s="263"/>
    </row>
    <row r="48" spans="1:26" ht="13.5" customHeight="1" x14ac:dyDescent="0.2">
      <c r="A48" s="289"/>
      <c r="B48" s="288"/>
      <c r="C48" s="290"/>
      <c r="D48" s="265"/>
      <c r="E48" s="265"/>
      <c r="F48" s="263"/>
      <c r="G48" s="53">
        <v>613</v>
      </c>
      <c r="H48" s="54" t="s">
        <v>98</v>
      </c>
      <c r="I48" s="55">
        <f t="shared" si="10"/>
        <v>0</v>
      </c>
      <c r="J48" s="55">
        <f t="shared" si="11"/>
        <v>0</v>
      </c>
      <c r="K48" s="55">
        <f t="shared" si="12"/>
        <v>0</v>
      </c>
      <c r="L48" s="56">
        <f t="shared" si="13"/>
        <v>0</v>
      </c>
      <c r="M48" s="263"/>
      <c r="N48" s="263"/>
      <c r="O48" s="263"/>
      <c r="P48" s="263"/>
      <c r="Q48" s="294"/>
      <c r="R48" s="294"/>
      <c r="S48" s="71"/>
      <c r="T48" s="263"/>
      <c r="U48" s="263"/>
      <c r="V48" s="263"/>
      <c r="W48" s="263"/>
      <c r="X48" s="263"/>
      <c r="Y48" s="263"/>
      <c r="Z48" s="263"/>
    </row>
    <row r="49" spans="1:26" ht="13.5" customHeight="1" x14ac:dyDescent="0.2">
      <c r="A49" s="289"/>
      <c r="B49" s="288"/>
      <c r="C49" s="290"/>
      <c r="D49" s="265"/>
      <c r="E49" s="265"/>
      <c r="F49" s="263"/>
      <c r="G49" s="53">
        <v>614</v>
      </c>
      <c r="H49" s="54" t="s">
        <v>99</v>
      </c>
      <c r="I49" s="55">
        <f t="shared" si="10"/>
        <v>163214.45000000001</v>
      </c>
      <c r="J49" s="55">
        <f t="shared" si="11"/>
        <v>119181.95833333334</v>
      </c>
      <c r="K49" s="55">
        <f t="shared" si="12"/>
        <v>1626.4852777777776</v>
      </c>
      <c r="L49" s="56">
        <f t="shared" si="13"/>
        <v>44032.491666666669</v>
      </c>
      <c r="M49" s="263"/>
      <c r="N49" s="263"/>
      <c r="O49" s="263"/>
      <c r="P49" s="263"/>
      <c r="Q49" s="294"/>
      <c r="R49" s="294"/>
      <c r="S49" s="71"/>
      <c r="T49" s="263"/>
      <c r="U49" s="263"/>
      <c r="V49" s="263"/>
      <c r="W49" s="263"/>
      <c r="X49" s="263"/>
      <c r="Y49" s="263"/>
      <c r="Z49" s="263"/>
    </row>
    <row r="50" spans="1:26" ht="13.5" customHeight="1" x14ac:dyDescent="0.2">
      <c r="A50" s="289"/>
      <c r="B50" s="288"/>
      <c r="C50" s="290"/>
      <c r="D50" s="265"/>
      <c r="E50" s="265"/>
      <c r="F50" s="263"/>
      <c r="G50" s="53">
        <v>615</v>
      </c>
      <c r="H50" s="54" t="s">
        <v>100</v>
      </c>
      <c r="I50" s="55">
        <f t="shared" si="10"/>
        <v>0</v>
      </c>
      <c r="J50" s="55">
        <f t="shared" si="11"/>
        <v>0</v>
      </c>
      <c r="K50" s="55">
        <f t="shared" si="12"/>
        <v>0</v>
      </c>
      <c r="L50" s="56">
        <f t="shared" si="13"/>
        <v>0</v>
      </c>
      <c r="M50" s="263"/>
      <c r="N50" s="263"/>
      <c r="O50" s="263"/>
      <c r="P50" s="263"/>
      <c r="Q50" s="294"/>
      <c r="R50" s="294"/>
      <c r="S50" s="71"/>
      <c r="T50" s="263"/>
      <c r="U50" s="263"/>
      <c r="V50" s="263"/>
      <c r="W50" s="263"/>
      <c r="X50" s="263"/>
      <c r="Y50" s="263"/>
      <c r="Z50" s="263"/>
    </row>
    <row r="51" spans="1:26" ht="13.5" customHeight="1" x14ac:dyDescent="0.2">
      <c r="A51" s="289"/>
      <c r="B51" s="288"/>
      <c r="C51" s="290"/>
      <c r="D51" s="265"/>
      <c r="E51" s="265"/>
      <c r="F51" s="263"/>
      <c r="G51" s="53">
        <v>616</v>
      </c>
      <c r="H51" s="54" t="s">
        <v>101</v>
      </c>
      <c r="I51" s="55">
        <f t="shared" si="10"/>
        <v>3961.4133999999999</v>
      </c>
      <c r="J51" s="55">
        <f t="shared" si="11"/>
        <v>3961.4133999999995</v>
      </c>
      <c r="K51" s="55">
        <f t="shared" si="12"/>
        <v>0</v>
      </c>
      <c r="L51" s="56">
        <f t="shared" si="13"/>
        <v>0</v>
      </c>
      <c r="M51" s="263"/>
      <c r="N51" s="263"/>
      <c r="O51" s="263"/>
      <c r="P51" s="263"/>
      <c r="Q51" s="294"/>
      <c r="R51" s="294"/>
      <c r="S51" s="71"/>
      <c r="T51" s="263"/>
      <c r="U51" s="263"/>
      <c r="V51" s="263"/>
      <c r="W51" s="263"/>
      <c r="X51" s="263"/>
      <c r="Y51" s="263"/>
      <c r="Z51" s="263"/>
    </row>
    <row r="52" spans="1:26" ht="13.5" customHeight="1" x14ac:dyDescent="0.2">
      <c r="A52" s="289"/>
      <c r="B52" s="288"/>
      <c r="C52" s="290"/>
      <c r="D52" s="265"/>
      <c r="E52" s="265"/>
      <c r="F52" s="263"/>
      <c r="G52" s="53">
        <v>617</v>
      </c>
      <c r="H52" s="54" t="s">
        <v>102</v>
      </c>
      <c r="I52" s="55">
        <f t="shared" si="10"/>
        <v>494283.13</v>
      </c>
      <c r="J52" s="55">
        <f t="shared" si="11"/>
        <v>222120.60191666667</v>
      </c>
      <c r="K52" s="55">
        <f t="shared" si="12"/>
        <v>3948.3627500000002</v>
      </c>
      <c r="L52" s="56">
        <f t="shared" si="13"/>
        <v>272162.52808333334</v>
      </c>
      <c r="M52" s="263"/>
      <c r="N52" s="263"/>
      <c r="O52" s="263"/>
      <c r="P52" s="263"/>
      <c r="Q52" s="294"/>
      <c r="R52" s="294"/>
      <c r="S52" s="263"/>
      <c r="T52" s="263"/>
      <c r="U52" s="263"/>
      <c r="V52" s="263"/>
      <c r="W52" s="263"/>
      <c r="X52" s="263"/>
      <c r="Y52" s="263"/>
      <c r="Z52" s="263"/>
    </row>
    <row r="53" spans="1:26" ht="13.5" customHeight="1" x14ac:dyDescent="0.2">
      <c r="A53" s="289"/>
      <c r="B53" s="288"/>
      <c r="C53" s="290"/>
      <c r="D53" s="265"/>
      <c r="E53" s="265"/>
      <c r="F53" s="263"/>
      <c r="G53" s="53">
        <v>618</v>
      </c>
      <c r="H53" s="64" t="s">
        <v>103</v>
      </c>
      <c r="I53" s="55">
        <f t="shared" si="10"/>
        <v>0</v>
      </c>
      <c r="J53" s="55">
        <f t="shared" si="11"/>
        <v>0</v>
      </c>
      <c r="K53" s="55">
        <f t="shared" si="12"/>
        <v>0</v>
      </c>
      <c r="L53" s="56">
        <f t="shared" si="13"/>
        <v>0</v>
      </c>
      <c r="M53" s="263"/>
      <c r="N53" s="263"/>
      <c r="O53" s="263"/>
      <c r="P53" s="263"/>
      <c r="Q53" s="294"/>
      <c r="R53" s="294"/>
      <c r="S53" s="263"/>
      <c r="T53" s="263"/>
      <c r="U53" s="263"/>
      <c r="V53" s="263"/>
      <c r="W53" s="263"/>
      <c r="X53" s="263"/>
      <c r="Y53" s="263"/>
      <c r="Z53" s="263"/>
    </row>
    <row r="54" spans="1:26" ht="13.5" customHeight="1" x14ac:dyDescent="0.2">
      <c r="A54" s="289"/>
      <c r="B54" s="288"/>
      <c r="C54" s="290"/>
      <c r="D54" s="265"/>
      <c r="E54" s="265"/>
      <c r="F54" s="263"/>
      <c r="G54" s="53">
        <v>619</v>
      </c>
      <c r="H54" s="54" t="s">
        <v>104</v>
      </c>
      <c r="I54" s="55">
        <f t="shared" si="10"/>
        <v>0</v>
      </c>
      <c r="J54" s="55">
        <f t="shared" si="11"/>
        <v>0</v>
      </c>
      <c r="K54" s="55">
        <f t="shared" si="12"/>
        <v>0</v>
      </c>
      <c r="L54" s="56">
        <f t="shared" si="13"/>
        <v>0</v>
      </c>
      <c r="M54" s="263"/>
      <c r="N54" s="263"/>
      <c r="O54" s="263"/>
      <c r="P54" s="263"/>
      <c r="Q54" s="294"/>
      <c r="R54" s="294"/>
      <c r="S54" s="263"/>
      <c r="T54" s="263"/>
      <c r="U54" s="263"/>
      <c r="V54" s="263"/>
      <c r="W54" s="263"/>
      <c r="X54" s="263"/>
      <c r="Y54" s="263"/>
      <c r="Z54" s="263"/>
    </row>
    <row r="55" spans="1:26" ht="13.5" customHeight="1" x14ac:dyDescent="0.2">
      <c r="A55" s="289"/>
      <c r="B55" s="288"/>
      <c r="C55" s="290"/>
      <c r="D55" s="265"/>
      <c r="E55" s="265"/>
      <c r="F55" s="263"/>
      <c r="G55" s="53">
        <v>694</v>
      </c>
      <c r="H55" s="54" t="s">
        <v>105</v>
      </c>
      <c r="I55" s="55">
        <f t="shared" si="10"/>
        <v>0</v>
      </c>
      <c r="J55" s="55">
        <f t="shared" si="11"/>
        <v>0</v>
      </c>
      <c r="K55" s="55">
        <f t="shared" si="12"/>
        <v>0</v>
      </c>
      <c r="L55" s="56">
        <f t="shared" si="13"/>
        <v>0</v>
      </c>
      <c r="M55" s="263"/>
      <c r="N55" s="263"/>
      <c r="O55" s="263"/>
      <c r="P55" s="263"/>
      <c r="Q55" s="263"/>
      <c r="R55" s="263"/>
      <c r="S55" s="263"/>
      <c r="T55" s="263"/>
      <c r="U55" s="263"/>
      <c r="V55" s="263"/>
      <c r="W55" s="263"/>
      <c r="X55" s="263"/>
      <c r="Y55" s="263"/>
      <c r="Z55" s="263"/>
    </row>
    <row r="56" spans="1:26" ht="16.5" customHeight="1" x14ac:dyDescent="0.25">
      <c r="A56" s="289"/>
      <c r="B56" s="288"/>
      <c r="C56" s="290"/>
      <c r="D56" s="265"/>
      <c r="E56" s="265"/>
      <c r="F56" s="263"/>
      <c r="G56" s="65"/>
      <c r="H56" s="66" t="s">
        <v>124</v>
      </c>
      <c r="I56" s="67">
        <f t="shared" ref="I56:L56" si="14">SUM(I46:I55)</f>
        <v>661458.99340000004</v>
      </c>
      <c r="J56" s="67">
        <f t="shared" si="14"/>
        <v>345263.97365</v>
      </c>
      <c r="K56" s="67">
        <f t="shared" si="14"/>
        <v>5574.848027777778</v>
      </c>
      <c r="L56" s="67">
        <f t="shared" si="14"/>
        <v>316195.01974999998</v>
      </c>
      <c r="M56" s="263"/>
      <c r="N56" s="263"/>
      <c r="O56" s="263"/>
      <c r="P56" s="263"/>
      <c r="Q56" s="263"/>
      <c r="R56" s="263"/>
      <c r="S56" s="263"/>
      <c r="T56" s="263"/>
      <c r="U56" s="263"/>
      <c r="V56" s="263"/>
      <c r="X56" s="263"/>
      <c r="Y56" s="263"/>
      <c r="Z56" s="263"/>
    </row>
    <row r="57" spans="1:26" ht="15.75" customHeight="1" x14ac:dyDescent="0.3">
      <c r="A57" s="289"/>
      <c r="B57" s="288"/>
      <c r="C57" s="290"/>
      <c r="D57" s="265"/>
      <c r="E57" s="265"/>
      <c r="F57" s="263"/>
      <c r="G57" s="114"/>
      <c r="H57" s="73"/>
      <c r="I57" s="71">
        <f>+I56-L37</f>
        <v>0</v>
      </c>
      <c r="J57" s="71">
        <f>+J56-R37</f>
        <v>0</v>
      </c>
      <c r="K57" s="71">
        <f>+K56-O37</f>
        <v>0</v>
      </c>
      <c r="L57" s="71">
        <f>+L56-S37</f>
        <v>0</v>
      </c>
      <c r="M57" s="263"/>
      <c r="N57" s="263"/>
      <c r="O57" s="263"/>
      <c r="P57" s="263"/>
      <c r="Q57" s="263"/>
      <c r="R57" s="263"/>
      <c r="S57" s="263"/>
      <c r="T57" s="263"/>
      <c r="U57" s="263"/>
      <c r="V57" s="263"/>
      <c r="X57" s="263"/>
      <c r="Y57" s="263"/>
      <c r="Z57" s="263"/>
    </row>
    <row r="58" spans="1:26" ht="13.5" customHeight="1" x14ac:dyDescent="0.2">
      <c r="A58" s="289"/>
      <c r="B58" s="288"/>
      <c r="C58" s="290"/>
      <c r="D58" s="265"/>
      <c r="E58" s="265"/>
      <c r="F58" s="263"/>
      <c r="G58" s="291"/>
      <c r="H58" s="113"/>
      <c r="I58" s="71"/>
      <c r="J58" s="291"/>
      <c r="K58" s="293"/>
      <c r="L58" s="263"/>
      <c r="M58" s="263"/>
      <c r="N58" s="263"/>
      <c r="O58" s="263"/>
      <c r="P58" s="263"/>
      <c r="Q58" s="263"/>
      <c r="R58" s="263"/>
      <c r="S58" s="263"/>
      <c r="T58" s="263"/>
      <c r="U58" s="263"/>
      <c r="V58" s="263"/>
      <c r="X58" s="263"/>
      <c r="Y58" s="263"/>
      <c r="Z58" s="263"/>
    </row>
    <row r="59" spans="1:26" ht="12.75" customHeight="1" x14ac:dyDescent="0.2">
      <c r="A59" s="263"/>
      <c r="B59" s="263"/>
      <c r="C59" s="263"/>
      <c r="D59" s="263"/>
      <c r="E59" s="263"/>
      <c r="F59" s="263"/>
      <c r="G59" s="263"/>
      <c r="H59" s="263"/>
      <c r="I59" s="263"/>
      <c r="J59" s="263"/>
      <c r="K59" s="263"/>
      <c r="L59" s="263"/>
      <c r="M59" s="263"/>
      <c r="N59" s="263"/>
      <c r="O59" s="263"/>
      <c r="P59" s="263"/>
      <c r="Q59" s="263"/>
      <c r="R59" s="263"/>
      <c r="S59" s="263"/>
      <c r="T59" s="263"/>
      <c r="X59" s="263"/>
      <c r="Y59" s="263"/>
      <c r="Z59" s="263"/>
    </row>
    <row r="60" spans="1:26" ht="13.5" hidden="1" customHeight="1" x14ac:dyDescent="0.2">
      <c r="A60" s="263"/>
      <c r="B60" s="295"/>
      <c r="C60" s="295"/>
      <c r="D60" s="295"/>
      <c r="E60" s="295"/>
      <c r="F60" s="296"/>
      <c r="G60" s="296"/>
      <c r="H60" s="263"/>
      <c r="I60" s="263" t="s">
        <v>107</v>
      </c>
      <c r="J60" s="263"/>
      <c r="K60" s="263"/>
      <c r="L60" s="263"/>
      <c r="M60" s="263"/>
      <c r="N60" s="293"/>
      <c r="O60" s="297"/>
      <c r="P60" s="263" t="s">
        <v>108</v>
      </c>
      <c r="Q60" s="263"/>
      <c r="R60" s="263"/>
      <c r="S60" s="263"/>
      <c r="T60" s="263"/>
      <c r="X60" s="263"/>
      <c r="Y60" s="263"/>
      <c r="Z60" s="263"/>
    </row>
    <row r="61" spans="1:26" ht="12.75" hidden="1" customHeight="1" x14ac:dyDescent="0.2">
      <c r="A61" s="298" t="s">
        <v>318</v>
      </c>
      <c r="B61" s="263"/>
      <c r="C61" s="263"/>
      <c r="D61" s="263"/>
      <c r="E61" s="263"/>
      <c r="F61" s="263"/>
      <c r="G61" s="263"/>
      <c r="H61" s="263"/>
      <c r="I61" s="263"/>
      <c r="J61" s="263"/>
      <c r="K61" s="263"/>
      <c r="L61" s="263"/>
      <c r="M61" s="263"/>
      <c r="N61" s="263"/>
      <c r="O61" s="263"/>
      <c r="P61" s="263"/>
      <c r="Q61" s="263"/>
      <c r="R61" s="263"/>
      <c r="S61" s="263"/>
      <c r="T61" s="263"/>
      <c r="X61" s="263"/>
      <c r="Y61" s="263"/>
      <c r="Z61" s="263"/>
    </row>
    <row r="62" spans="1:26" ht="12.75" hidden="1" customHeight="1" x14ac:dyDescent="0.2">
      <c r="A62" s="263"/>
      <c r="B62" s="263"/>
      <c r="C62" s="263"/>
      <c r="D62" s="263"/>
      <c r="E62" s="263"/>
      <c r="F62" s="263"/>
      <c r="G62" s="263"/>
      <c r="H62" s="263"/>
      <c r="I62" s="263"/>
      <c r="J62" s="263"/>
      <c r="K62" s="263"/>
      <c r="L62" s="263"/>
      <c r="M62" s="263"/>
      <c r="N62" s="263"/>
      <c r="O62" s="263"/>
      <c r="P62" s="263"/>
      <c r="Q62" s="263"/>
      <c r="R62" s="263"/>
      <c r="S62" s="263"/>
      <c r="T62" s="263"/>
      <c r="X62" s="263"/>
      <c r="Y62" s="263"/>
      <c r="Z62" s="263"/>
    </row>
    <row r="63" spans="1:26" ht="12.75" customHeight="1" x14ac:dyDescent="0.2">
      <c r="A63" s="263"/>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row>
    <row r="64" spans="1:26" ht="12.75" customHeight="1" x14ac:dyDescent="0.2">
      <c r="A64" s="263"/>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row>
    <row r="65" spans="1:26" ht="12.75" customHeight="1" x14ac:dyDescent="0.2">
      <c r="A65" s="263"/>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row>
    <row r="66" spans="1:26" ht="12.75" customHeight="1" x14ac:dyDescent="0.2">
      <c r="A66" s="263"/>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row>
    <row r="67" spans="1:26" ht="12.75" customHeight="1" x14ac:dyDescent="0.2">
      <c r="A67" s="263"/>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row>
    <row r="68" spans="1:26" ht="12.75" customHeight="1" x14ac:dyDescent="0.2">
      <c r="A68" s="263"/>
      <c r="B68" s="263"/>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row>
    <row r="69" spans="1:26" ht="12.75" customHeight="1" x14ac:dyDescent="0.2">
      <c r="A69" s="263"/>
      <c r="B69" s="263"/>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row>
    <row r="70" spans="1:26" ht="12.75" customHeight="1" x14ac:dyDescent="0.2">
      <c r="A70" s="263"/>
      <c r="B70" s="263"/>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row>
    <row r="71" spans="1:26" ht="12.75" customHeight="1" x14ac:dyDescent="0.2">
      <c r="A71" s="263"/>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row>
    <row r="72" spans="1:26" ht="12.75" customHeight="1" x14ac:dyDescent="0.2">
      <c r="A72" s="263"/>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row>
    <row r="73" spans="1:26" ht="12.75" customHeight="1" x14ac:dyDescent="0.2">
      <c r="A73" s="263"/>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row>
    <row r="74" spans="1:26" ht="12.75" customHeight="1" x14ac:dyDescent="0.2">
      <c r="A74" s="263"/>
      <c r="B74" s="263"/>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row>
    <row r="75" spans="1:26" ht="12.75" customHeight="1" x14ac:dyDescent="0.2">
      <c r="A75" s="263"/>
      <c r="B75" s="263"/>
      <c r="C75" s="263"/>
      <c r="D75" s="263"/>
      <c r="E75" s="263"/>
      <c r="F75" s="263"/>
      <c r="G75" s="263"/>
      <c r="H75" s="263"/>
      <c r="I75" s="263"/>
      <c r="J75" s="263"/>
      <c r="K75" s="263"/>
      <c r="L75" s="263"/>
      <c r="M75" s="263"/>
      <c r="N75" s="263"/>
      <c r="O75" s="263"/>
      <c r="P75" s="263"/>
      <c r="Q75" s="263"/>
      <c r="R75" s="263"/>
      <c r="S75" s="263"/>
      <c r="T75" s="263"/>
      <c r="U75" s="263"/>
      <c r="V75" s="263"/>
      <c r="W75" s="263"/>
      <c r="X75" s="263"/>
      <c r="Y75" s="263"/>
      <c r="Z75" s="263"/>
    </row>
    <row r="76" spans="1:26" ht="12.75" customHeight="1" x14ac:dyDescent="0.2">
      <c r="A76" s="263"/>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row>
    <row r="77" spans="1:26" ht="12.75" customHeight="1" x14ac:dyDescent="0.2">
      <c r="A77" s="263"/>
      <c r="B77" s="263"/>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row>
    <row r="78" spans="1:26" ht="12.75" customHeight="1" x14ac:dyDescent="0.2">
      <c r="A78" s="263"/>
      <c r="B78" s="263"/>
      <c r="C78" s="263"/>
      <c r="D78" s="263"/>
      <c r="E78" s="263"/>
      <c r="F78" s="263"/>
      <c r="G78" s="263"/>
      <c r="H78" s="264"/>
      <c r="I78" s="265"/>
      <c r="J78" s="265"/>
      <c r="K78" s="263"/>
      <c r="L78" s="263"/>
      <c r="M78" s="263"/>
      <c r="N78" s="263"/>
      <c r="O78" s="263"/>
      <c r="P78" s="263"/>
      <c r="Q78" s="263"/>
      <c r="R78" s="263"/>
      <c r="S78" s="263"/>
      <c r="T78" s="263"/>
      <c r="U78" s="263"/>
      <c r="V78" s="263"/>
      <c r="W78" s="263"/>
      <c r="X78" s="263"/>
      <c r="Y78" s="263"/>
      <c r="Z78" s="263"/>
    </row>
    <row r="79" spans="1:26" ht="12.75" customHeight="1" x14ac:dyDescent="0.2">
      <c r="A79" s="263"/>
      <c r="B79" s="263"/>
      <c r="C79" s="263"/>
      <c r="D79" s="263"/>
      <c r="E79" s="263"/>
      <c r="F79" s="263"/>
      <c r="G79" s="263"/>
      <c r="H79" s="264"/>
      <c r="I79" s="265"/>
      <c r="J79" s="265"/>
      <c r="K79" s="263"/>
      <c r="L79" s="263"/>
      <c r="M79" s="263"/>
      <c r="N79" s="263"/>
      <c r="O79" s="263"/>
      <c r="P79" s="263"/>
      <c r="Q79" s="263"/>
      <c r="R79" s="263"/>
      <c r="S79" s="263"/>
      <c r="T79" s="263"/>
      <c r="U79" s="263"/>
      <c r="V79" s="263"/>
      <c r="W79" s="263"/>
      <c r="X79" s="263"/>
      <c r="Y79" s="263"/>
      <c r="Z79" s="263"/>
    </row>
    <row r="80" spans="1:26" ht="12.75" customHeight="1" x14ac:dyDescent="0.2">
      <c r="A80" s="263"/>
      <c r="B80" s="263"/>
      <c r="C80" s="263"/>
      <c r="D80" s="263"/>
      <c r="E80" s="263"/>
      <c r="F80" s="263"/>
      <c r="G80" s="263"/>
      <c r="H80" s="264"/>
      <c r="I80" s="265"/>
      <c r="J80" s="265"/>
      <c r="K80" s="263"/>
      <c r="L80" s="263"/>
      <c r="M80" s="263"/>
      <c r="N80" s="263"/>
      <c r="O80" s="263"/>
      <c r="P80" s="263"/>
      <c r="Q80" s="263"/>
      <c r="R80" s="263"/>
      <c r="S80" s="263"/>
      <c r="T80" s="263"/>
      <c r="U80" s="263"/>
      <c r="V80" s="263"/>
      <c r="W80" s="263"/>
      <c r="X80" s="263"/>
      <c r="Y80" s="263"/>
      <c r="Z80" s="263"/>
    </row>
    <row r="81" spans="1:26" ht="12.75" customHeight="1" x14ac:dyDescent="0.2">
      <c r="A81" s="263"/>
      <c r="B81" s="263"/>
      <c r="C81" s="263"/>
      <c r="D81" s="263"/>
      <c r="E81" s="263"/>
      <c r="F81" s="263"/>
      <c r="G81" s="263"/>
      <c r="H81" s="264"/>
      <c r="I81" s="265"/>
      <c r="J81" s="265"/>
      <c r="K81" s="263"/>
      <c r="L81" s="263"/>
      <c r="M81" s="263"/>
      <c r="N81" s="263"/>
      <c r="O81" s="263"/>
      <c r="P81" s="263"/>
      <c r="Q81" s="263"/>
      <c r="R81" s="263"/>
      <c r="S81" s="263"/>
      <c r="T81" s="263"/>
      <c r="U81" s="263"/>
      <c r="V81" s="263"/>
      <c r="W81" s="263"/>
      <c r="X81" s="263"/>
      <c r="Y81" s="263"/>
      <c r="Z81" s="263"/>
    </row>
    <row r="82" spans="1:26" ht="12.75" customHeight="1" x14ac:dyDescent="0.2">
      <c r="A82" s="263"/>
      <c r="B82" s="263"/>
      <c r="C82" s="263"/>
      <c r="D82" s="263"/>
      <c r="E82" s="263"/>
      <c r="F82" s="263"/>
      <c r="G82" s="263"/>
      <c r="H82" s="264"/>
      <c r="I82" s="265"/>
      <c r="J82" s="265"/>
      <c r="K82" s="263"/>
      <c r="L82" s="263"/>
      <c r="M82" s="263"/>
      <c r="N82" s="263"/>
      <c r="O82" s="263"/>
      <c r="P82" s="263"/>
      <c r="Q82" s="263"/>
      <c r="R82" s="263"/>
      <c r="S82" s="263"/>
      <c r="T82" s="263"/>
      <c r="U82" s="263"/>
      <c r="V82" s="263"/>
      <c r="W82" s="263"/>
      <c r="X82" s="263"/>
      <c r="Y82" s="263"/>
      <c r="Z82" s="263"/>
    </row>
    <row r="83" spans="1:26" ht="12.75" customHeight="1" x14ac:dyDescent="0.2">
      <c r="A83" s="263"/>
      <c r="B83" s="263"/>
      <c r="C83" s="263"/>
      <c r="D83" s="263"/>
      <c r="E83" s="263"/>
      <c r="F83" s="263"/>
      <c r="G83" s="263"/>
      <c r="H83" s="264"/>
      <c r="I83" s="265"/>
      <c r="J83" s="265"/>
      <c r="K83" s="263"/>
      <c r="L83" s="263"/>
      <c r="M83" s="263"/>
      <c r="N83" s="263"/>
      <c r="O83" s="263"/>
      <c r="P83" s="263"/>
      <c r="Q83" s="263"/>
      <c r="R83" s="263"/>
      <c r="S83" s="263"/>
      <c r="T83" s="263"/>
      <c r="U83" s="263"/>
      <c r="V83" s="263"/>
      <c r="W83" s="263"/>
      <c r="X83" s="263"/>
      <c r="Y83" s="263"/>
      <c r="Z83" s="263"/>
    </row>
    <row r="84" spans="1:26" ht="12.75" customHeight="1" x14ac:dyDescent="0.2">
      <c r="A84" s="263"/>
      <c r="B84" s="263"/>
      <c r="C84" s="263"/>
      <c r="D84" s="263"/>
      <c r="E84" s="263"/>
      <c r="F84" s="263"/>
      <c r="G84" s="263"/>
      <c r="H84" s="264"/>
      <c r="I84" s="265"/>
      <c r="J84" s="265"/>
      <c r="K84" s="263"/>
      <c r="L84" s="263"/>
      <c r="M84" s="263"/>
      <c r="N84" s="263"/>
      <c r="O84" s="263"/>
      <c r="P84" s="263"/>
      <c r="Q84" s="263"/>
      <c r="R84" s="263"/>
      <c r="S84" s="263"/>
      <c r="T84" s="263"/>
      <c r="U84" s="263"/>
      <c r="V84" s="263"/>
      <c r="W84" s="263"/>
      <c r="X84" s="263"/>
      <c r="Y84" s="263"/>
      <c r="Z84" s="263"/>
    </row>
    <row r="85" spans="1:26" ht="12.75" customHeight="1" x14ac:dyDescent="0.2">
      <c r="A85" s="263"/>
      <c r="B85" s="263"/>
      <c r="C85" s="263"/>
      <c r="D85" s="263"/>
      <c r="E85" s="263"/>
      <c r="F85" s="263"/>
      <c r="G85" s="263"/>
      <c r="H85" s="264"/>
      <c r="I85" s="265"/>
      <c r="J85" s="265"/>
      <c r="K85" s="263"/>
      <c r="L85" s="263"/>
      <c r="M85" s="263"/>
      <c r="N85" s="263"/>
      <c r="O85" s="263"/>
      <c r="P85" s="263"/>
      <c r="Q85" s="263"/>
      <c r="R85" s="263"/>
      <c r="S85" s="263"/>
      <c r="T85" s="263"/>
      <c r="U85" s="263"/>
      <c r="V85" s="263"/>
      <c r="W85" s="263"/>
      <c r="X85" s="263"/>
      <c r="Y85" s="263"/>
      <c r="Z85" s="263"/>
    </row>
    <row r="86" spans="1:26" ht="12.75" customHeight="1" x14ac:dyDescent="0.2">
      <c r="A86" s="263"/>
      <c r="B86" s="263"/>
      <c r="C86" s="263"/>
      <c r="D86" s="263"/>
      <c r="E86" s="263"/>
      <c r="F86" s="263"/>
      <c r="G86" s="263"/>
      <c r="H86" s="264"/>
      <c r="I86" s="265"/>
      <c r="J86" s="265"/>
      <c r="K86" s="263"/>
      <c r="L86" s="263"/>
      <c r="M86" s="263"/>
      <c r="N86" s="263"/>
      <c r="O86" s="263"/>
      <c r="P86" s="263"/>
      <c r="Q86" s="263"/>
      <c r="R86" s="263"/>
      <c r="S86" s="263"/>
      <c r="T86" s="263"/>
      <c r="U86" s="263"/>
      <c r="V86" s="263"/>
      <c r="W86" s="263"/>
      <c r="X86" s="263"/>
      <c r="Y86" s="263"/>
      <c r="Z86" s="263"/>
    </row>
    <row r="87" spans="1:26" ht="12.75" customHeight="1" x14ac:dyDescent="0.2">
      <c r="A87" s="263"/>
      <c r="B87" s="263"/>
      <c r="C87" s="263"/>
      <c r="D87" s="263"/>
      <c r="E87" s="263"/>
      <c r="F87" s="263"/>
      <c r="G87" s="263"/>
      <c r="H87" s="264"/>
      <c r="I87" s="265"/>
      <c r="J87" s="265"/>
      <c r="K87" s="263"/>
      <c r="L87" s="263"/>
      <c r="M87" s="263"/>
      <c r="N87" s="263"/>
      <c r="O87" s="263"/>
      <c r="P87" s="263"/>
      <c r="Q87" s="263"/>
      <c r="R87" s="263"/>
      <c r="S87" s="263"/>
      <c r="T87" s="263"/>
      <c r="U87" s="263"/>
      <c r="V87" s="263"/>
      <c r="W87" s="263"/>
      <c r="X87" s="263"/>
      <c r="Y87" s="263"/>
      <c r="Z87" s="263"/>
    </row>
    <row r="88" spans="1:26" ht="12.75" customHeight="1" x14ac:dyDescent="0.2">
      <c r="A88" s="263"/>
      <c r="B88" s="263"/>
      <c r="C88" s="263"/>
      <c r="D88" s="263"/>
      <c r="E88" s="263"/>
      <c r="F88" s="263"/>
      <c r="G88" s="263"/>
      <c r="H88" s="264"/>
      <c r="I88" s="265"/>
      <c r="J88" s="265"/>
      <c r="K88" s="263"/>
      <c r="L88" s="263"/>
      <c r="M88" s="263"/>
      <c r="N88" s="263"/>
      <c r="O88" s="263"/>
      <c r="P88" s="263"/>
      <c r="Q88" s="263"/>
      <c r="R88" s="263"/>
      <c r="S88" s="263"/>
      <c r="T88" s="263"/>
      <c r="U88" s="263"/>
      <c r="V88" s="263"/>
      <c r="W88" s="263"/>
      <c r="X88" s="263"/>
      <c r="Y88" s="263"/>
      <c r="Z88" s="263"/>
    </row>
    <row r="89" spans="1:26" ht="12.75" customHeight="1" x14ac:dyDescent="0.2">
      <c r="A89" s="263"/>
      <c r="B89" s="263"/>
      <c r="C89" s="263"/>
      <c r="D89" s="263"/>
      <c r="E89" s="263"/>
      <c r="F89" s="263"/>
      <c r="G89" s="263"/>
      <c r="H89" s="264"/>
      <c r="I89" s="265"/>
      <c r="J89" s="265"/>
      <c r="K89" s="263"/>
      <c r="L89" s="263"/>
      <c r="M89" s="263"/>
      <c r="N89" s="263"/>
      <c r="O89" s="263"/>
      <c r="P89" s="263"/>
      <c r="Q89" s="263"/>
      <c r="R89" s="263"/>
      <c r="S89" s="263"/>
      <c r="T89" s="263"/>
      <c r="U89" s="263"/>
      <c r="V89" s="263"/>
      <c r="W89" s="263"/>
      <c r="X89" s="263"/>
      <c r="Y89" s="263"/>
      <c r="Z89" s="263"/>
    </row>
    <row r="90" spans="1:26" ht="12.75" customHeight="1" x14ac:dyDescent="0.2">
      <c r="A90" s="263"/>
      <c r="B90" s="263"/>
      <c r="C90" s="263"/>
      <c r="D90" s="263"/>
      <c r="E90" s="263"/>
      <c r="F90" s="263"/>
      <c r="G90" s="263"/>
      <c r="H90" s="264"/>
      <c r="I90" s="265"/>
      <c r="J90" s="265"/>
      <c r="K90" s="263"/>
      <c r="L90" s="263"/>
      <c r="M90" s="263"/>
      <c r="N90" s="263"/>
      <c r="O90" s="263"/>
      <c r="P90" s="263"/>
      <c r="Q90" s="263"/>
      <c r="R90" s="263"/>
      <c r="S90" s="263"/>
      <c r="T90" s="263"/>
      <c r="U90" s="263"/>
      <c r="V90" s="263"/>
      <c r="W90" s="263"/>
      <c r="X90" s="263"/>
      <c r="Y90" s="263"/>
      <c r="Z90" s="263"/>
    </row>
    <row r="91" spans="1:26" ht="12.75" customHeight="1" x14ac:dyDescent="0.2">
      <c r="A91" s="263"/>
      <c r="B91" s="263"/>
      <c r="C91" s="263"/>
      <c r="D91" s="263"/>
      <c r="E91" s="263"/>
      <c r="F91" s="263"/>
      <c r="G91" s="263"/>
      <c r="H91" s="264"/>
      <c r="I91" s="265"/>
      <c r="J91" s="265"/>
      <c r="K91" s="263"/>
      <c r="L91" s="263"/>
      <c r="M91" s="263"/>
      <c r="N91" s="263"/>
      <c r="O91" s="263"/>
      <c r="P91" s="263"/>
      <c r="Q91" s="263"/>
      <c r="R91" s="263"/>
      <c r="S91" s="263"/>
      <c r="T91" s="263"/>
      <c r="U91" s="263"/>
      <c r="V91" s="263"/>
      <c r="W91" s="263"/>
      <c r="X91" s="263"/>
      <c r="Y91" s="263"/>
      <c r="Z91" s="263"/>
    </row>
    <row r="92" spans="1:26" ht="12.75" customHeight="1" x14ac:dyDescent="0.2">
      <c r="A92" s="263"/>
      <c r="B92" s="263"/>
      <c r="C92" s="263"/>
      <c r="D92" s="263"/>
      <c r="E92" s="263"/>
      <c r="F92" s="263"/>
      <c r="G92" s="263"/>
      <c r="H92" s="264"/>
      <c r="I92" s="265"/>
      <c r="J92" s="265"/>
      <c r="K92" s="263"/>
      <c r="L92" s="263"/>
      <c r="M92" s="263"/>
      <c r="N92" s="263"/>
      <c r="O92" s="263"/>
      <c r="P92" s="263"/>
      <c r="Q92" s="263"/>
      <c r="R92" s="263"/>
      <c r="S92" s="263"/>
      <c r="T92" s="263"/>
      <c r="U92" s="263"/>
      <c r="V92" s="263"/>
      <c r="W92" s="263"/>
      <c r="X92" s="263"/>
      <c r="Y92" s="263"/>
      <c r="Z92" s="263"/>
    </row>
    <row r="93" spans="1:26" ht="12.75" customHeight="1" x14ac:dyDescent="0.2">
      <c r="A93" s="263"/>
      <c r="B93" s="263"/>
      <c r="C93" s="263"/>
      <c r="D93" s="263"/>
      <c r="E93" s="263"/>
      <c r="F93" s="263"/>
      <c r="G93" s="263"/>
      <c r="H93" s="264"/>
      <c r="I93" s="265"/>
      <c r="J93" s="265"/>
      <c r="K93" s="263"/>
      <c r="L93" s="263"/>
      <c r="M93" s="263"/>
      <c r="N93" s="263"/>
      <c r="O93" s="263"/>
      <c r="P93" s="263"/>
      <c r="Q93" s="263"/>
      <c r="R93" s="263"/>
      <c r="S93" s="263"/>
      <c r="T93" s="263"/>
      <c r="U93" s="263"/>
      <c r="V93" s="263"/>
      <c r="W93" s="263"/>
      <c r="X93" s="263"/>
      <c r="Y93" s="263"/>
      <c r="Z93" s="263"/>
    </row>
    <row r="94" spans="1:26" ht="12.75" customHeight="1" x14ac:dyDescent="0.2">
      <c r="A94" s="263"/>
      <c r="B94" s="263"/>
      <c r="C94" s="263"/>
      <c r="D94" s="263"/>
      <c r="E94" s="263"/>
      <c r="F94" s="263"/>
      <c r="G94" s="263"/>
      <c r="H94" s="264"/>
      <c r="I94" s="265"/>
      <c r="J94" s="265"/>
      <c r="K94" s="263"/>
      <c r="L94" s="263"/>
      <c r="M94" s="263"/>
      <c r="N94" s="263"/>
      <c r="O94" s="263"/>
      <c r="P94" s="263"/>
      <c r="Q94" s="263"/>
      <c r="R94" s="263"/>
      <c r="S94" s="263"/>
      <c r="T94" s="263"/>
      <c r="U94" s="263"/>
      <c r="V94" s="263"/>
      <c r="W94" s="263"/>
      <c r="X94" s="263"/>
      <c r="Y94" s="263"/>
      <c r="Z94" s="263"/>
    </row>
    <row r="95" spans="1:26" ht="12.75" customHeight="1" x14ac:dyDescent="0.2">
      <c r="A95" s="263"/>
      <c r="B95" s="263"/>
      <c r="C95" s="263"/>
      <c r="D95" s="263"/>
      <c r="E95" s="263"/>
      <c r="F95" s="263"/>
      <c r="G95" s="263"/>
      <c r="H95" s="264"/>
      <c r="I95" s="265"/>
      <c r="J95" s="265"/>
      <c r="K95" s="263"/>
      <c r="L95" s="263"/>
      <c r="M95" s="263"/>
      <c r="N95" s="263"/>
      <c r="O95" s="263"/>
      <c r="P95" s="263"/>
      <c r="Q95" s="263"/>
      <c r="R95" s="263"/>
      <c r="S95" s="263"/>
      <c r="T95" s="263"/>
      <c r="U95" s="263"/>
      <c r="V95" s="263"/>
      <c r="W95" s="263"/>
      <c r="X95" s="263"/>
      <c r="Y95" s="263"/>
      <c r="Z95" s="263"/>
    </row>
    <row r="96" spans="1:26" ht="12.75" customHeight="1" x14ac:dyDescent="0.2">
      <c r="A96" s="263"/>
      <c r="B96" s="263"/>
      <c r="C96" s="263"/>
      <c r="D96" s="263"/>
      <c r="E96" s="263"/>
      <c r="F96" s="263"/>
      <c r="G96" s="263"/>
      <c r="H96" s="264"/>
      <c r="I96" s="265"/>
      <c r="J96" s="265"/>
      <c r="K96" s="263"/>
      <c r="L96" s="263"/>
      <c r="M96" s="263"/>
      <c r="N96" s="263"/>
      <c r="O96" s="263"/>
      <c r="P96" s="263"/>
      <c r="Q96" s="263"/>
      <c r="R96" s="263"/>
      <c r="S96" s="263"/>
      <c r="T96" s="263"/>
      <c r="U96" s="263"/>
      <c r="V96" s="263"/>
      <c r="W96" s="263"/>
      <c r="X96" s="263"/>
      <c r="Y96" s="263"/>
      <c r="Z96" s="263"/>
    </row>
    <row r="97" spans="1:26" ht="12.75" customHeight="1" x14ac:dyDescent="0.2">
      <c r="A97" s="263"/>
      <c r="B97" s="263"/>
      <c r="C97" s="263"/>
      <c r="D97" s="263"/>
      <c r="E97" s="263"/>
      <c r="F97" s="263"/>
      <c r="G97" s="263"/>
      <c r="H97" s="264"/>
      <c r="I97" s="265"/>
      <c r="J97" s="265"/>
      <c r="K97" s="263"/>
      <c r="L97" s="263"/>
      <c r="M97" s="263"/>
      <c r="N97" s="263"/>
      <c r="O97" s="263"/>
      <c r="P97" s="263"/>
      <c r="Q97" s="263"/>
      <c r="R97" s="263"/>
      <c r="S97" s="263"/>
      <c r="T97" s="263"/>
      <c r="U97" s="263"/>
      <c r="V97" s="263"/>
      <c r="W97" s="263"/>
      <c r="X97" s="263"/>
      <c r="Y97" s="263"/>
      <c r="Z97" s="263"/>
    </row>
    <row r="98" spans="1:26" ht="12.75" customHeight="1" x14ac:dyDescent="0.2">
      <c r="A98" s="263"/>
      <c r="B98" s="263"/>
      <c r="C98" s="263"/>
      <c r="D98" s="263"/>
      <c r="E98" s="263"/>
      <c r="F98" s="263"/>
      <c r="G98" s="263"/>
      <c r="H98" s="264"/>
      <c r="I98" s="265"/>
      <c r="J98" s="265"/>
      <c r="K98" s="263"/>
      <c r="L98" s="263"/>
      <c r="M98" s="263"/>
      <c r="N98" s="263"/>
      <c r="O98" s="263"/>
      <c r="P98" s="263"/>
      <c r="Q98" s="263"/>
      <c r="R98" s="263"/>
      <c r="S98" s="263"/>
      <c r="T98" s="263"/>
      <c r="U98" s="263"/>
      <c r="V98" s="263"/>
      <c r="W98" s="263"/>
      <c r="X98" s="263"/>
      <c r="Y98" s="263"/>
      <c r="Z98" s="263"/>
    </row>
    <row r="99" spans="1:26" ht="12.75" customHeight="1" x14ac:dyDescent="0.2">
      <c r="A99" s="263"/>
      <c r="B99" s="263"/>
      <c r="C99" s="263"/>
      <c r="D99" s="263"/>
      <c r="E99" s="263"/>
      <c r="F99" s="263"/>
      <c r="G99" s="263"/>
      <c r="H99" s="264"/>
      <c r="I99" s="265"/>
      <c r="J99" s="265"/>
      <c r="K99" s="263"/>
      <c r="L99" s="263"/>
      <c r="M99" s="263"/>
      <c r="N99" s="263"/>
      <c r="O99" s="263"/>
      <c r="P99" s="263"/>
      <c r="Q99" s="263"/>
      <c r="R99" s="263"/>
      <c r="S99" s="263"/>
      <c r="T99" s="263"/>
      <c r="U99" s="263"/>
      <c r="V99" s="263"/>
      <c r="W99" s="263"/>
      <c r="X99" s="263"/>
      <c r="Y99" s="263"/>
      <c r="Z99" s="263"/>
    </row>
    <row r="100" spans="1:26" ht="12.75" customHeight="1" x14ac:dyDescent="0.2">
      <c r="A100" s="263"/>
      <c r="B100" s="263"/>
      <c r="C100" s="263"/>
      <c r="D100" s="263"/>
      <c r="E100" s="263"/>
      <c r="F100" s="263"/>
      <c r="G100" s="263"/>
      <c r="H100" s="264"/>
      <c r="I100" s="265"/>
      <c r="J100" s="265"/>
      <c r="K100" s="263"/>
      <c r="L100" s="263"/>
      <c r="M100" s="263"/>
      <c r="N100" s="263"/>
      <c r="O100" s="263"/>
      <c r="P100" s="263"/>
      <c r="Q100" s="263"/>
      <c r="R100" s="263"/>
      <c r="S100" s="263"/>
      <c r="T100" s="263"/>
      <c r="U100" s="263"/>
      <c r="V100" s="263"/>
      <c r="W100" s="263"/>
      <c r="X100" s="263"/>
      <c r="Y100" s="263"/>
      <c r="Z100" s="263"/>
    </row>
    <row r="101" spans="1:26" ht="12.75" customHeight="1" x14ac:dyDescent="0.2">
      <c r="A101" s="263"/>
      <c r="B101" s="263"/>
      <c r="C101" s="263"/>
      <c r="D101" s="263"/>
      <c r="E101" s="263"/>
      <c r="F101" s="263"/>
      <c r="G101" s="263"/>
      <c r="H101" s="264"/>
      <c r="I101" s="265"/>
      <c r="J101" s="265"/>
      <c r="K101" s="263"/>
      <c r="L101" s="263"/>
      <c r="M101" s="263"/>
      <c r="N101" s="263"/>
      <c r="O101" s="263"/>
      <c r="P101" s="263"/>
      <c r="Q101" s="263"/>
      <c r="R101" s="263"/>
      <c r="S101" s="263"/>
      <c r="T101" s="263"/>
      <c r="U101" s="263"/>
      <c r="V101" s="263"/>
      <c r="W101" s="263"/>
      <c r="X101" s="263"/>
      <c r="Y101" s="263"/>
      <c r="Z101" s="263"/>
    </row>
    <row r="102" spans="1:26" ht="12.75" customHeight="1" x14ac:dyDescent="0.2">
      <c r="A102" s="263"/>
      <c r="B102" s="263"/>
      <c r="C102" s="263"/>
      <c r="D102" s="263"/>
      <c r="E102" s="263"/>
      <c r="F102" s="263"/>
      <c r="G102" s="263"/>
      <c r="H102" s="264"/>
      <c r="I102" s="265"/>
      <c r="J102" s="265"/>
      <c r="K102" s="263"/>
      <c r="L102" s="263"/>
      <c r="M102" s="263"/>
      <c r="N102" s="263"/>
      <c r="O102" s="263"/>
      <c r="P102" s="263"/>
      <c r="Q102" s="263"/>
      <c r="R102" s="263"/>
      <c r="S102" s="263"/>
      <c r="T102" s="263"/>
      <c r="U102" s="263"/>
      <c r="V102" s="263"/>
      <c r="W102" s="263"/>
      <c r="X102" s="263"/>
      <c r="Y102" s="263"/>
      <c r="Z102" s="263"/>
    </row>
    <row r="103" spans="1:26" ht="12.75" customHeight="1" x14ac:dyDescent="0.2">
      <c r="A103" s="263"/>
      <c r="B103" s="263"/>
      <c r="C103" s="263"/>
      <c r="D103" s="263"/>
      <c r="E103" s="263"/>
      <c r="F103" s="263"/>
      <c r="G103" s="263"/>
      <c r="H103" s="264"/>
      <c r="I103" s="265"/>
      <c r="J103" s="265"/>
      <c r="K103" s="263"/>
      <c r="L103" s="263"/>
      <c r="M103" s="263"/>
      <c r="N103" s="263"/>
      <c r="O103" s="263"/>
      <c r="P103" s="263"/>
      <c r="Q103" s="263"/>
      <c r="R103" s="263"/>
      <c r="S103" s="263"/>
      <c r="T103" s="263"/>
      <c r="U103" s="263"/>
      <c r="V103" s="263"/>
      <c r="W103" s="263"/>
      <c r="X103" s="263"/>
      <c r="Y103" s="263"/>
      <c r="Z103" s="263"/>
    </row>
    <row r="104" spans="1:26" ht="12.75" customHeight="1" x14ac:dyDescent="0.2">
      <c r="A104" s="263"/>
      <c r="B104" s="263"/>
      <c r="C104" s="263"/>
      <c r="D104" s="263"/>
      <c r="E104" s="263"/>
      <c r="F104" s="263"/>
      <c r="G104" s="263"/>
      <c r="H104" s="264"/>
      <c r="I104" s="265"/>
      <c r="J104" s="265"/>
      <c r="K104" s="263"/>
      <c r="L104" s="263"/>
      <c r="M104" s="263"/>
      <c r="N104" s="263"/>
      <c r="O104" s="263"/>
      <c r="P104" s="263"/>
      <c r="Q104" s="263"/>
      <c r="R104" s="263"/>
      <c r="S104" s="263"/>
      <c r="T104" s="263"/>
      <c r="U104" s="263"/>
      <c r="V104" s="263"/>
      <c r="W104" s="263"/>
      <c r="X104" s="263"/>
      <c r="Y104" s="263"/>
      <c r="Z104" s="263"/>
    </row>
    <row r="105" spans="1:26" ht="12.75" customHeight="1" x14ac:dyDescent="0.2">
      <c r="A105" s="263"/>
      <c r="B105" s="263"/>
      <c r="C105" s="263"/>
      <c r="D105" s="263"/>
      <c r="E105" s="263"/>
      <c r="F105" s="263"/>
      <c r="G105" s="263"/>
      <c r="H105" s="264"/>
      <c r="I105" s="265"/>
      <c r="J105" s="265"/>
      <c r="K105" s="263"/>
      <c r="L105" s="263"/>
      <c r="M105" s="263"/>
      <c r="N105" s="263"/>
      <c r="O105" s="263"/>
      <c r="P105" s="263"/>
      <c r="Q105" s="263"/>
      <c r="R105" s="263"/>
      <c r="S105" s="263"/>
      <c r="T105" s="263"/>
      <c r="U105" s="263"/>
      <c r="V105" s="263"/>
      <c r="W105" s="263"/>
      <c r="X105" s="263"/>
      <c r="Y105" s="263"/>
      <c r="Z105" s="263"/>
    </row>
    <row r="106" spans="1:26" ht="12.75" customHeight="1" x14ac:dyDescent="0.2">
      <c r="A106" s="263"/>
      <c r="B106" s="263"/>
      <c r="C106" s="263"/>
      <c r="D106" s="263"/>
      <c r="E106" s="263"/>
      <c r="F106" s="263"/>
      <c r="G106" s="263"/>
      <c r="H106" s="264"/>
      <c r="I106" s="265"/>
      <c r="J106" s="265"/>
      <c r="K106" s="263"/>
      <c r="L106" s="263"/>
      <c r="M106" s="263"/>
      <c r="N106" s="263"/>
      <c r="O106" s="263"/>
      <c r="P106" s="263"/>
      <c r="Q106" s="263"/>
      <c r="R106" s="263"/>
      <c r="S106" s="263"/>
      <c r="T106" s="263"/>
      <c r="U106" s="263"/>
      <c r="V106" s="263"/>
      <c r="W106" s="263"/>
      <c r="X106" s="263"/>
      <c r="Y106" s="263"/>
      <c r="Z106" s="263"/>
    </row>
    <row r="107" spans="1:26" ht="12.75" customHeight="1" x14ac:dyDescent="0.2">
      <c r="A107" s="263"/>
      <c r="B107" s="263"/>
      <c r="C107" s="263"/>
      <c r="D107" s="263"/>
      <c r="E107" s="263"/>
      <c r="F107" s="263"/>
      <c r="G107" s="263"/>
      <c r="H107" s="264"/>
      <c r="I107" s="265"/>
      <c r="J107" s="265"/>
      <c r="K107" s="263"/>
      <c r="L107" s="263"/>
      <c r="M107" s="263"/>
      <c r="N107" s="263"/>
      <c r="O107" s="263"/>
      <c r="P107" s="263"/>
      <c r="Q107" s="263"/>
      <c r="R107" s="263"/>
      <c r="S107" s="263"/>
      <c r="T107" s="263"/>
      <c r="U107" s="263"/>
      <c r="V107" s="263"/>
      <c r="W107" s="263"/>
      <c r="X107" s="263"/>
      <c r="Y107" s="263"/>
      <c r="Z107" s="263"/>
    </row>
    <row r="108" spans="1:26" ht="12.75" customHeight="1" x14ac:dyDescent="0.2">
      <c r="A108" s="263"/>
      <c r="B108" s="263"/>
      <c r="C108" s="263"/>
      <c r="D108" s="263"/>
      <c r="E108" s="263"/>
      <c r="F108" s="263"/>
      <c r="G108" s="263"/>
      <c r="H108" s="264"/>
      <c r="I108" s="265"/>
      <c r="J108" s="265"/>
      <c r="K108" s="263"/>
      <c r="L108" s="263"/>
      <c r="M108" s="263"/>
      <c r="N108" s="263"/>
      <c r="O108" s="263"/>
      <c r="P108" s="263"/>
      <c r="Q108" s="263"/>
      <c r="R108" s="263"/>
      <c r="S108" s="263"/>
      <c r="T108" s="263"/>
      <c r="U108" s="263"/>
      <c r="V108" s="263"/>
      <c r="W108" s="263"/>
      <c r="X108" s="263"/>
      <c r="Y108" s="263"/>
      <c r="Z108" s="263"/>
    </row>
    <row r="109" spans="1:26" ht="12.75" customHeight="1" x14ac:dyDescent="0.2">
      <c r="A109" s="263"/>
      <c r="B109" s="263"/>
      <c r="C109" s="263"/>
      <c r="D109" s="263"/>
      <c r="E109" s="263"/>
      <c r="F109" s="263"/>
      <c r="G109" s="263"/>
      <c r="H109" s="264"/>
      <c r="I109" s="265"/>
      <c r="J109" s="265"/>
      <c r="K109" s="263"/>
      <c r="L109" s="263"/>
      <c r="M109" s="263"/>
      <c r="N109" s="263"/>
      <c r="O109" s="263"/>
      <c r="P109" s="263"/>
      <c r="Q109" s="263"/>
      <c r="R109" s="263"/>
      <c r="S109" s="263"/>
      <c r="T109" s="263"/>
      <c r="U109" s="263"/>
      <c r="V109" s="263"/>
      <c r="W109" s="263"/>
      <c r="X109" s="263"/>
      <c r="Y109" s="263"/>
      <c r="Z109" s="263"/>
    </row>
    <row r="110" spans="1:26" ht="12.75" customHeight="1" x14ac:dyDescent="0.2">
      <c r="A110" s="263"/>
      <c r="B110" s="263"/>
      <c r="C110" s="263"/>
      <c r="D110" s="263"/>
      <c r="E110" s="263"/>
      <c r="F110" s="263"/>
      <c r="G110" s="263"/>
      <c r="H110" s="264"/>
      <c r="I110" s="265"/>
      <c r="J110" s="265"/>
      <c r="K110" s="263"/>
      <c r="L110" s="263"/>
      <c r="M110" s="263"/>
      <c r="N110" s="263"/>
      <c r="O110" s="263"/>
      <c r="P110" s="263"/>
      <c r="Q110" s="263"/>
      <c r="R110" s="263"/>
      <c r="S110" s="263"/>
      <c r="T110" s="263"/>
      <c r="U110" s="263"/>
      <c r="V110" s="263"/>
      <c r="W110" s="263"/>
      <c r="X110" s="263"/>
      <c r="Y110" s="263"/>
      <c r="Z110" s="263"/>
    </row>
    <row r="111" spans="1:26" ht="12.75" customHeight="1" x14ac:dyDescent="0.2">
      <c r="A111" s="263"/>
      <c r="B111" s="263"/>
      <c r="C111" s="263"/>
      <c r="D111" s="263"/>
      <c r="E111" s="263"/>
      <c r="F111" s="263"/>
      <c r="G111" s="263"/>
      <c r="H111" s="264"/>
      <c r="I111" s="265"/>
      <c r="J111" s="265"/>
      <c r="K111" s="263"/>
      <c r="L111" s="263"/>
      <c r="M111" s="263"/>
      <c r="N111" s="263"/>
      <c r="O111" s="263"/>
      <c r="P111" s="263"/>
      <c r="Q111" s="263"/>
      <c r="R111" s="263"/>
      <c r="S111" s="263"/>
      <c r="T111" s="263"/>
      <c r="U111" s="263"/>
      <c r="V111" s="263"/>
      <c r="W111" s="263"/>
      <c r="X111" s="263"/>
      <c r="Y111" s="263"/>
      <c r="Z111" s="263"/>
    </row>
    <row r="112" spans="1:26" ht="12.75" customHeight="1" x14ac:dyDescent="0.2">
      <c r="A112" s="263"/>
      <c r="B112" s="263"/>
      <c r="C112" s="263"/>
      <c r="D112" s="263"/>
      <c r="E112" s="263"/>
      <c r="F112" s="263"/>
      <c r="G112" s="263"/>
      <c r="H112" s="264"/>
      <c r="I112" s="265"/>
      <c r="J112" s="265"/>
      <c r="K112" s="263"/>
      <c r="L112" s="263"/>
      <c r="M112" s="263"/>
      <c r="N112" s="263"/>
      <c r="O112" s="263"/>
      <c r="P112" s="263"/>
      <c r="Q112" s="263"/>
      <c r="R112" s="263"/>
      <c r="S112" s="263"/>
      <c r="T112" s="263"/>
      <c r="U112" s="263"/>
      <c r="V112" s="263"/>
      <c r="W112" s="263"/>
      <c r="X112" s="263"/>
      <c r="Y112" s="263"/>
      <c r="Z112" s="263"/>
    </row>
    <row r="113" spans="1:26" ht="12.75" customHeight="1" x14ac:dyDescent="0.2">
      <c r="A113" s="263"/>
      <c r="B113" s="263"/>
      <c r="C113" s="263"/>
      <c r="D113" s="263"/>
      <c r="E113" s="263"/>
      <c r="F113" s="263"/>
      <c r="G113" s="263"/>
      <c r="H113" s="264"/>
      <c r="I113" s="265"/>
      <c r="J113" s="265"/>
      <c r="K113" s="263"/>
      <c r="L113" s="263"/>
      <c r="M113" s="263"/>
      <c r="N113" s="263"/>
      <c r="O113" s="263"/>
      <c r="P113" s="263"/>
      <c r="Q113" s="263"/>
      <c r="R113" s="263"/>
      <c r="S113" s="263"/>
      <c r="T113" s="263"/>
      <c r="U113" s="263"/>
      <c r="V113" s="263"/>
      <c r="W113" s="263"/>
      <c r="X113" s="263"/>
      <c r="Y113" s="263"/>
      <c r="Z113" s="263"/>
    </row>
    <row r="114" spans="1:26" ht="12.75" customHeight="1" x14ac:dyDescent="0.2">
      <c r="A114" s="263"/>
      <c r="B114" s="263"/>
      <c r="C114" s="263"/>
      <c r="D114" s="263"/>
      <c r="E114" s="263"/>
      <c r="F114" s="263"/>
      <c r="G114" s="263"/>
      <c r="H114" s="264"/>
      <c r="I114" s="265"/>
      <c r="J114" s="265"/>
      <c r="K114" s="263"/>
      <c r="L114" s="263"/>
      <c r="M114" s="263"/>
      <c r="N114" s="263"/>
      <c r="O114" s="263"/>
      <c r="P114" s="263"/>
      <c r="Q114" s="263"/>
      <c r="R114" s="263"/>
      <c r="S114" s="263"/>
      <c r="T114" s="263"/>
      <c r="U114" s="263"/>
      <c r="V114" s="263"/>
      <c r="W114" s="263"/>
      <c r="X114" s="263"/>
      <c r="Y114" s="263"/>
      <c r="Z114" s="263"/>
    </row>
    <row r="115" spans="1:26" ht="12.75" customHeight="1" x14ac:dyDescent="0.2">
      <c r="A115" s="263"/>
      <c r="B115" s="263"/>
      <c r="C115" s="263"/>
      <c r="D115" s="263"/>
      <c r="E115" s="263"/>
      <c r="F115" s="263"/>
      <c r="G115" s="263"/>
      <c r="H115" s="264"/>
      <c r="I115" s="265"/>
      <c r="J115" s="265"/>
      <c r="K115" s="263"/>
      <c r="L115" s="263"/>
      <c r="M115" s="263"/>
      <c r="N115" s="263"/>
      <c r="O115" s="263"/>
      <c r="P115" s="263"/>
      <c r="Q115" s="263"/>
      <c r="R115" s="263"/>
      <c r="S115" s="263"/>
      <c r="T115" s="263"/>
      <c r="U115" s="263"/>
      <c r="V115" s="263"/>
      <c r="W115" s="263"/>
      <c r="X115" s="263"/>
      <c r="Y115" s="263"/>
      <c r="Z115" s="263"/>
    </row>
    <row r="116" spans="1:26" ht="12.75" customHeight="1" x14ac:dyDescent="0.2">
      <c r="A116" s="263"/>
      <c r="B116" s="263"/>
      <c r="C116" s="263"/>
      <c r="D116" s="263"/>
      <c r="E116" s="263"/>
      <c r="F116" s="263"/>
      <c r="G116" s="263"/>
      <c r="H116" s="264"/>
      <c r="I116" s="265"/>
      <c r="J116" s="265"/>
      <c r="K116" s="263"/>
      <c r="L116" s="263"/>
      <c r="M116" s="263"/>
      <c r="N116" s="263"/>
      <c r="O116" s="263"/>
      <c r="P116" s="263"/>
      <c r="Q116" s="263"/>
      <c r="R116" s="263"/>
      <c r="S116" s="263"/>
      <c r="T116" s="263"/>
      <c r="U116" s="263"/>
      <c r="V116" s="263"/>
      <c r="W116" s="263"/>
      <c r="X116" s="263"/>
      <c r="Y116" s="263"/>
      <c r="Z116" s="263"/>
    </row>
    <row r="117" spans="1:26" ht="12.75" customHeight="1" x14ac:dyDescent="0.2">
      <c r="A117" s="263"/>
      <c r="B117" s="263"/>
      <c r="C117" s="263"/>
      <c r="D117" s="263"/>
      <c r="E117" s="263"/>
      <c r="F117" s="263"/>
      <c r="G117" s="263"/>
      <c r="H117" s="264"/>
      <c r="I117" s="265"/>
      <c r="J117" s="265"/>
      <c r="K117" s="263"/>
      <c r="L117" s="263"/>
      <c r="M117" s="263"/>
      <c r="N117" s="263"/>
      <c r="O117" s="263"/>
      <c r="P117" s="263"/>
      <c r="Q117" s="263"/>
      <c r="R117" s="263"/>
      <c r="S117" s="263"/>
      <c r="T117" s="263"/>
      <c r="U117" s="263"/>
      <c r="V117" s="263"/>
      <c r="W117" s="263"/>
      <c r="X117" s="263"/>
      <c r="Y117" s="263"/>
      <c r="Z117" s="263"/>
    </row>
    <row r="118" spans="1:26" ht="12.75" customHeight="1" x14ac:dyDescent="0.2">
      <c r="A118" s="263"/>
      <c r="B118" s="263"/>
      <c r="C118" s="263"/>
      <c r="D118" s="263"/>
      <c r="E118" s="263"/>
      <c r="F118" s="263"/>
      <c r="G118" s="263"/>
      <c r="H118" s="264"/>
      <c r="I118" s="265"/>
      <c r="J118" s="265"/>
      <c r="K118" s="263"/>
      <c r="L118" s="263"/>
      <c r="M118" s="263"/>
      <c r="N118" s="263"/>
      <c r="O118" s="263"/>
      <c r="P118" s="263"/>
      <c r="Q118" s="263"/>
      <c r="R118" s="263"/>
      <c r="S118" s="263"/>
      <c r="T118" s="263"/>
      <c r="U118" s="263"/>
      <c r="V118" s="263"/>
      <c r="W118" s="263"/>
      <c r="X118" s="263"/>
      <c r="Y118" s="263"/>
      <c r="Z118" s="263"/>
    </row>
    <row r="119" spans="1:26" ht="12.75" customHeight="1" x14ac:dyDescent="0.2">
      <c r="A119" s="263"/>
      <c r="B119" s="263"/>
      <c r="C119" s="263"/>
      <c r="D119" s="263"/>
      <c r="E119" s="263"/>
      <c r="F119" s="263"/>
      <c r="G119" s="263"/>
      <c r="H119" s="264"/>
      <c r="I119" s="265"/>
      <c r="J119" s="265"/>
      <c r="K119" s="263"/>
      <c r="L119" s="263"/>
      <c r="M119" s="263"/>
      <c r="N119" s="263"/>
      <c r="O119" s="263"/>
      <c r="P119" s="263"/>
      <c r="Q119" s="263"/>
      <c r="R119" s="263"/>
      <c r="S119" s="263"/>
      <c r="T119" s="263"/>
      <c r="U119" s="263"/>
      <c r="V119" s="263"/>
      <c r="W119" s="263"/>
      <c r="X119" s="263"/>
      <c r="Y119" s="263"/>
      <c r="Z119" s="263"/>
    </row>
    <row r="120" spans="1:26" ht="12.75" customHeight="1" x14ac:dyDescent="0.2">
      <c r="A120" s="263"/>
      <c r="B120" s="263"/>
      <c r="C120" s="263"/>
      <c r="D120" s="263"/>
      <c r="E120" s="263"/>
      <c r="F120" s="263"/>
      <c r="G120" s="263"/>
      <c r="H120" s="264"/>
      <c r="I120" s="265"/>
      <c r="J120" s="265"/>
      <c r="K120" s="263"/>
      <c r="L120" s="263"/>
      <c r="M120" s="263"/>
      <c r="N120" s="263"/>
      <c r="O120" s="263"/>
      <c r="P120" s="263"/>
      <c r="Q120" s="263"/>
      <c r="R120" s="263"/>
      <c r="S120" s="263"/>
      <c r="T120" s="263"/>
      <c r="U120" s="263"/>
      <c r="V120" s="263"/>
      <c r="W120" s="263"/>
      <c r="X120" s="263"/>
      <c r="Y120" s="263"/>
      <c r="Z120" s="263"/>
    </row>
    <row r="121" spans="1:26" ht="12.75" customHeight="1" x14ac:dyDescent="0.2">
      <c r="A121" s="263"/>
      <c r="B121" s="263"/>
      <c r="C121" s="263"/>
      <c r="D121" s="263"/>
      <c r="E121" s="263"/>
      <c r="F121" s="263"/>
      <c r="G121" s="263"/>
      <c r="H121" s="264"/>
      <c r="I121" s="265"/>
      <c r="J121" s="265"/>
      <c r="K121" s="263"/>
      <c r="L121" s="263"/>
      <c r="M121" s="263"/>
      <c r="N121" s="263"/>
      <c r="O121" s="263"/>
      <c r="P121" s="263"/>
      <c r="Q121" s="263"/>
      <c r="R121" s="263"/>
      <c r="S121" s="263"/>
      <c r="T121" s="263"/>
      <c r="U121" s="263"/>
      <c r="V121" s="263"/>
      <c r="W121" s="263"/>
      <c r="X121" s="263"/>
      <c r="Y121" s="263"/>
      <c r="Z121" s="263"/>
    </row>
    <row r="122" spans="1:26" ht="12.75" customHeight="1" x14ac:dyDescent="0.2">
      <c r="A122" s="263"/>
      <c r="B122" s="263"/>
      <c r="C122" s="263"/>
      <c r="D122" s="263"/>
      <c r="E122" s="263"/>
      <c r="F122" s="263"/>
      <c r="G122" s="263"/>
      <c r="H122" s="264"/>
      <c r="I122" s="265"/>
      <c r="J122" s="265"/>
      <c r="K122" s="263"/>
      <c r="L122" s="263"/>
      <c r="M122" s="263"/>
      <c r="N122" s="263"/>
      <c r="O122" s="263"/>
      <c r="P122" s="263"/>
      <c r="Q122" s="263"/>
      <c r="R122" s="263"/>
      <c r="S122" s="263"/>
      <c r="T122" s="263"/>
      <c r="U122" s="263"/>
      <c r="V122" s="263"/>
      <c r="W122" s="263"/>
      <c r="X122" s="263"/>
      <c r="Y122" s="263"/>
      <c r="Z122" s="263"/>
    </row>
    <row r="123" spans="1:26" ht="12.75" customHeight="1" x14ac:dyDescent="0.2">
      <c r="A123" s="263"/>
      <c r="B123" s="263"/>
      <c r="C123" s="263"/>
      <c r="D123" s="263"/>
      <c r="E123" s="263"/>
      <c r="F123" s="263"/>
      <c r="G123" s="263"/>
      <c r="H123" s="264"/>
      <c r="I123" s="265"/>
      <c r="J123" s="265"/>
      <c r="K123" s="263"/>
      <c r="L123" s="263"/>
      <c r="M123" s="263"/>
      <c r="N123" s="263"/>
      <c r="O123" s="263"/>
      <c r="P123" s="263"/>
      <c r="Q123" s="263"/>
      <c r="R123" s="263"/>
      <c r="S123" s="263"/>
      <c r="T123" s="263"/>
      <c r="U123" s="263"/>
      <c r="V123" s="263"/>
      <c r="W123" s="263"/>
      <c r="X123" s="263"/>
      <c r="Y123" s="263"/>
      <c r="Z123" s="263"/>
    </row>
    <row r="124" spans="1:26" ht="12.75" customHeight="1" x14ac:dyDescent="0.2">
      <c r="A124" s="263"/>
      <c r="B124" s="263"/>
      <c r="C124" s="263"/>
      <c r="D124" s="263"/>
      <c r="E124" s="263"/>
      <c r="F124" s="263"/>
      <c r="G124" s="263"/>
      <c r="H124" s="264"/>
      <c r="I124" s="265"/>
      <c r="J124" s="265"/>
      <c r="K124" s="263"/>
      <c r="L124" s="263"/>
      <c r="M124" s="263"/>
      <c r="N124" s="263"/>
      <c r="O124" s="263"/>
      <c r="P124" s="263"/>
      <c r="Q124" s="263"/>
      <c r="R124" s="263"/>
      <c r="S124" s="263"/>
      <c r="T124" s="263"/>
      <c r="U124" s="263"/>
      <c r="V124" s="263"/>
      <c r="W124" s="263"/>
      <c r="X124" s="263"/>
      <c r="Y124" s="263"/>
      <c r="Z124" s="263"/>
    </row>
    <row r="125" spans="1:26" ht="12.75" customHeight="1" x14ac:dyDescent="0.2">
      <c r="A125" s="263"/>
      <c r="B125" s="263"/>
      <c r="C125" s="263"/>
      <c r="D125" s="263"/>
      <c r="E125" s="263"/>
      <c r="F125" s="263"/>
      <c r="G125" s="263"/>
      <c r="H125" s="264"/>
      <c r="I125" s="265"/>
      <c r="J125" s="265"/>
      <c r="K125" s="263"/>
      <c r="L125" s="263"/>
      <c r="M125" s="263"/>
      <c r="N125" s="263"/>
      <c r="O125" s="263"/>
      <c r="P125" s="263"/>
      <c r="Q125" s="263"/>
      <c r="R125" s="263"/>
      <c r="S125" s="263"/>
      <c r="T125" s="263"/>
      <c r="U125" s="263"/>
      <c r="V125" s="263"/>
      <c r="W125" s="263"/>
      <c r="X125" s="263"/>
      <c r="Y125" s="263"/>
      <c r="Z125" s="263"/>
    </row>
    <row r="126" spans="1:26" ht="12.75" customHeight="1" x14ac:dyDescent="0.2">
      <c r="A126" s="263"/>
      <c r="B126" s="263"/>
      <c r="C126" s="263"/>
      <c r="D126" s="263"/>
      <c r="E126" s="263"/>
      <c r="F126" s="263"/>
      <c r="G126" s="263"/>
      <c r="H126" s="264"/>
      <c r="I126" s="265"/>
      <c r="J126" s="265"/>
      <c r="K126" s="263"/>
      <c r="L126" s="263"/>
      <c r="M126" s="263"/>
      <c r="N126" s="263"/>
      <c r="O126" s="263"/>
      <c r="P126" s="263"/>
      <c r="Q126" s="263"/>
      <c r="R126" s="263"/>
      <c r="S126" s="263"/>
      <c r="T126" s="263"/>
      <c r="U126" s="263"/>
      <c r="V126" s="263"/>
      <c r="W126" s="263"/>
      <c r="X126" s="263"/>
      <c r="Y126" s="263"/>
      <c r="Z126" s="263"/>
    </row>
    <row r="127" spans="1:26" ht="12.75" customHeight="1" x14ac:dyDescent="0.2">
      <c r="A127" s="263"/>
      <c r="B127" s="263"/>
      <c r="C127" s="263"/>
      <c r="D127" s="263"/>
      <c r="E127" s="263"/>
      <c r="F127" s="263"/>
      <c r="G127" s="263"/>
      <c r="H127" s="264"/>
      <c r="I127" s="265"/>
      <c r="J127" s="265"/>
      <c r="K127" s="263"/>
      <c r="L127" s="263"/>
      <c r="M127" s="263"/>
      <c r="N127" s="263"/>
      <c r="O127" s="263"/>
      <c r="P127" s="263"/>
      <c r="Q127" s="263"/>
      <c r="R127" s="263"/>
      <c r="S127" s="263"/>
      <c r="T127" s="263"/>
      <c r="U127" s="263"/>
      <c r="V127" s="263"/>
      <c r="W127" s="263"/>
      <c r="X127" s="263"/>
      <c r="Y127" s="263"/>
      <c r="Z127" s="263"/>
    </row>
    <row r="128" spans="1:26" ht="12.75" customHeight="1" x14ac:dyDescent="0.2">
      <c r="A128" s="263"/>
      <c r="B128" s="263"/>
      <c r="C128" s="263"/>
      <c r="D128" s="263"/>
      <c r="E128" s="263"/>
      <c r="F128" s="263"/>
      <c r="G128" s="263"/>
      <c r="H128" s="264"/>
      <c r="I128" s="265"/>
      <c r="J128" s="265"/>
      <c r="K128" s="263"/>
      <c r="L128" s="263"/>
      <c r="M128" s="263"/>
      <c r="N128" s="263"/>
      <c r="O128" s="263"/>
      <c r="P128" s="263"/>
      <c r="Q128" s="263"/>
      <c r="R128" s="263"/>
      <c r="S128" s="263"/>
      <c r="T128" s="263"/>
      <c r="U128" s="263"/>
      <c r="V128" s="263"/>
      <c r="W128" s="263"/>
      <c r="X128" s="263"/>
      <c r="Y128" s="263"/>
      <c r="Z128" s="263"/>
    </row>
    <row r="129" spans="1:26" ht="12.75" customHeight="1" x14ac:dyDescent="0.2">
      <c r="A129" s="263"/>
      <c r="B129" s="263"/>
      <c r="C129" s="263"/>
      <c r="D129" s="263"/>
      <c r="E129" s="263"/>
      <c r="F129" s="263"/>
      <c r="G129" s="263"/>
      <c r="H129" s="264"/>
      <c r="I129" s="265"/>
      <c r="J129" s="265"/>
      <c r="K129" s="263"/>
      <c r="L129" s="263"/>
      <c r="M129" s="263"/>
      <c r="N129" s="263"/>
      <c r="O129" s="263"/>
      <c r="P129" s="263"/>
      <c r="Q129" s="263"/>
      <c r="R129" s="263"/>
      <c r="S129" s="263"/>
      <c r="T129" s="263"/>
      <c r="U129" s="263"/>
      <c r="V129" s="263"/>
      <c r="W129" s="263"/>
      <c r="X129" s="263"/>
      <c r="Y129" s="263"/>
      <c r="Z129" s="263"/>
    </row>
    <row r="130" spans="1:26" ht="12.75" customHeight="1" x14ac:dyDescent="0.2">
      <c r="A130" s="263"/>
      <c r="B130" s="263"/>
      <c r="C130" s="263"/>
      <c r="D130" s="263"/>
      <c r="E130" s="263"/>
      <c r="F130" s="263"/>
      <c r="G130" s="263"/>
      <c r="H130" s="264"/>
      <c r="I130" s="265"/>
      <c r="J130" s="265"/>
      <c r="K130" s="263"/>
      <c r="L130" s="263"/>
      <c r="M130" s="263"/>
      <c r="N130" s="263"/>
      <c r="O130" s="263"/>
      <c r="P130" s="263"/>
      <c r="Q130" s="263"/>
      <c r="R130" s="263"/>
      <c r="S130" s="263"/>
      <c r="T130" s="263"/>
      <c r="U130" s="263"/>
      <c r="V130" s="263"/>
      <c r="W130" s="263"/>
      <c r="X130" s="263"/>
      <c r="Y130" s="263"/>
      <c r="Z130" s="263"/>
    </row>
    <row r="131" spans="1:26" ht="12.75" customHeight="1" x14ac:dyDescent="0.2">
      <c r="A131" s="263"/>
      <c r="B131" s="263"/>
      <c r="C131" s="263"/>
      <c r="D131" s="263"/>
      <c r="E131" s="263"/>
      <c r="F131" s="263"/>
      <c r="G131" s="263"/>
      <c r="H131" s="264"/>
      <c r="I131" s="265"/>
      <c r="J131" s="265"/>
      <c r="K131" s="263"/>
      <c r="L131" s="263"/>
      <c r="M131" s="263"/>
      <c r="N131" s="263"/>
      <c r="O131" s="263"/>
      <c r="P131" s="263"/>
      <c r="Q131" s="263"/>
      <c r="R131" s="263"/>
      <c r="S131" s="263"/>
      <c r="T131" s="263"/>
      <c r="U131" s="263"/>
      <c r="V131" s="263"/>
      <c r="W131" s="263"/>
      <c r="X131" s="263"/>
      <c r="Y131" s="263"/>
      <c r="Z131" s="263"/>
    </row>
    <row r="132" spans="1:26" ht="12.75" customHeight="1" x14ac:dyDescent="0.2">
      <c r="A132" s="263"/>
      <c r="B132" s="263"/>
      <c r="C132" s="263"/>
      <c r="D132" s="263"/>
      <c r="E132" s="263"/>
      <c r="F132" s="263"/>
      <c r="G132" s="263"/>
      <c r="H132" s="264"/>
      <c r="I132" s="265"/>
      <c r="J132" s="265"/>
      <c r="K132" s="263"/>
      <c r="L132" s="263"/>
      <c r="M132" s="263"/>
      <c r="N132" s="263"/>
      <c r="O132" s="263"/>
      <c r="P132" s="263"/>
      <c r="Q132" s="263"/>
      <c r="R132" s="263"/>
      <c r="S132" s="263"/>
      <c r="T132" s="263"/>
      <c r="U132" s="263"/>
      <c r="V132" s="263"/>
      <c r="W132" s="263"/>
      <c r="X132" s="263"/>
      <c r="Y132" s="263"/>
      <c r="Z132" s="263"/>
    </row>
    <row r="133" spans="1:26" ht="12.75" customHeight="1" x14ac:dyDescent="0.2">
      <c r="A133" s="263"/>
      <c r="B133" s="263"/>
      <c r="C133" s="263"/>
      <c r="D133" s="263"/>
      <c r="E133" s="263"/>
      <c r="F133" s="263"/>
      <c r="G133" s="263"/>
      <c r="H133" s="264"/>
      <c r="I133" s="265"/>
      <c r="J133" s="265"/>
      <c r="K133" s="263"/>
      <c r="L133" s="263"/>
      <c r="M133" s="263"/>
      <c r="N133" s="263"/>
      <c r="O133" s="263"/>
      <c r="P133" s="263"/>
      <c r="Q133" s="263"/>
      <c r="R133" s="263"/>
      <c r="S133" s="263"/>
      <c r="T133" s="263"/>
      <c r="U133" s="263"/>
      <c r="V133" s="263"/>
      <c r="W133" s="263"/>
      <c r="X133" s="263"/>
      <c r="Y133" s="263"/>
      <c r="Z133" s="263"/>
    </row>
    <row r="134" spans="1:26" ht="12.75" customHeight="1" x14ac:dyDescent="0.2">
      <c r="A134" s="263"/>
      <c r="B134" s="263"/>
      <c r="C134" s="263"/>
      <c r="D134" s="263"/>
      <c r="E134" s="263"/>
      <c r="F134" s="263"/>
      <c r="G134" s="263"/>
      <c r="H134" s="264"/>
      <c r="I134" s="265"/>
      <c r="J134" s="265"/>
      <c r="K134" s="263"/>
      <c r="L134" s="263"/>
      <c r="M134" s="263"/>
      <c r="N134" s="263"/>
      <c r="O134" s="263"/>
      <c r="P134" s="263"/>
      <c r="Q134" s="263"/>
      <c r="R134" s="263"/>
      <c r="S134" s="263"/>
      <c r="T134" s="263"/>
      <c r="U134" s="263"/>
      <c r="V134" s="263"/>
      <c r="W134" s="263"/>
      <c r="X134" s="263"/>
      <c r="Y134" s="263"/>
      <c r="Z134" s="263"/>
    </row>
    <row r="135" spans="1:26" ht="12.75" customHeight="1" x14ac:dyDescent="0.2">
      <c r="A135" s="263"/>
      <c r="B135" s="263"/>
      <c r="C135" s="263"/>
      <c r="D135" s="263"/>
      <c r="E135" s="263"/>
      <c r="F135" s="263"/>
      <c r="G135" s="263"/>
      <c r="H135" s="264"/>
      <c r="I135" s="265"/>
      <c r="J135" s="265"/>
      <c r="K135" s="263"/>
      <c r="L135" s="263"/>
      <c r="M135" s="263"/>
      <c r="N135" s="263"/>
      <c r="O135" s="263"/>
      <c r="P135" s="263"/>
      <c r="Q135" s="263"/>
      <c r="R135" s="263"/>
      <c r="S135" s="263"/>
      <c r="T135" s="263"/>
      <c r="U135" s="263"/>
      <c r="V135" s="263"/>
      <c r="W135" s="263"/>
      <c r="X135" s="263"/>
      <c r="Y135" s="263"/>
      <c r="Z135" s="263"/>
    </row>
    <row r="136" spans="1:26" ht="12.75" customHeight="1" x14ac:dyDescent="0.2">
      <c r="A136" s="263"/>
      <c r="B136" s="263"/>
      <c r="C136" s="263"/>
      <c r="D136" s="263"/>
      <c r="E136" s="263"/>
      <c r="F136" s="263"/>
      <c r="G136" s="263"/>
      <c r="H136" s="264"/>
      <c r="I136" s="265"/>
      <c r="J136" s="265"/>
      <c r="K136" s="263"/>
      <c r="L136" s="263"/>
      <c r="M136" s="263"/>
      <c r="N136" s="263"/>
      <c r="O136" s="263"/>
      <c r="P136" s="263"/>
      <c r="Q136" s="263"/>
      <c r="R136" s="263"/>
      <c r="S136" s="263"/>
      <c r="T136" s="263"/>
      <c r="U136" s="263"/>
      <c r="V136" s="263"/>
      <c r="W136" s="263"/>
      <c r="X136" s="263"/>
      <c r="Y136" s="263"/>
      <c r="Z136" s="263"/>
    </row>
    <row r="137" spans="1:26" ht="12.75" customHeight="1" x14ac:dyDescent="0.2">
      <c r="A137" s="263"/>
      <c r="B137" s="263"/>
      <c r="C137" s="263"/>
      <c r="D137" s="263"/>
      <c r="E137" s="263"/>
      <c r="F137" s="263"/>
      <c r="G137" s="263"/>
      <c r="H137" s="264"/>
      <c r="I137" s="265"/>
      <c r="J137" s="265"/>
      <c r="K137" s="263"/>
      <c r="L137" s="263"/>
      <c r="M137" s="263"/>
      <c r="N137" s="263"/>
      <c r="O137" s="263"/>
      <c r="P137" s="263"/>
      <c r="Q137" s="263"/>
      <c r="R137" s="263"/>
      <c r="S137" s="263"/>
      <c r="T137" s="263"/>
      <c r="U137" s="263"/>
      <c r="V137" s="263"/>
      <c r="W137" s="263"/>
      <c r="X137" s="263"/>
      <c r="Y137" s="263"/>
      <c r="Z137" s="263"/>
    </row>
    <row r="138" spans="1:26" ht="12.75" customHeight="1" x14ac:dyDescent="0.2">
      <c r="A138" s="263"/>
      <c r="B138" s="263"/>
      <c r="C138" s="263"/>
      <c r="D138" s="263"/>
      <c r="E138" s="263"/>
      <c r="F138" s="263"/>
      <c r="G138" s="263"/>
      <c r="H138" s="264"/>
      <c r="I138" s="265"/>
      <c r="J138" s="265"/>
      <c r="K138" s="263"/>
      <c r="L138" s="263"/>
      <c r="M138" s="263"/>
      <c r="N138" s="263"/>
      <c r="O138" s="263"/>
      <c r="P138" s="263"/>
      <c r="Q138" s="263"/>
      <c r="R138" s="263"/>
      <c r="S138" s="263"/>
      <c r="T138" s="263"/>
      <c r="U138" s="263"/>
      <c r="V138" s="263"/>
      <c r="W138" s="263"/>
      <c r="X138" s="263"/>
      <c r="Y138" s="263"/>
      <c r="Z138" s="263"/>
    </row>
    <row r="139" spans="1:26" ht="12.75" customHeight="1" x14ac:dyDescent="0.2">
      <c r="A139" s="263"/>
      <c r="B139" s="263"/>
      <c r="C139" s="263"/>
      <c r="D139" s="263"/>
      <c r="E139" s="263"/>
      <c r="F139" s="263"/>
      <c r="G139" s="263"/>
      <c r="H139" s="264"/>
      <c r="I139" s="265"/>
      <c r="J139" s="265"/>
      <c r="K139" s="263"/>
      <c r="L139" s="263"/>
      <c r="M139" s="263"/>
      <c r="N139" s="263"/>
      <c r="O139" s="263"/>
      <c r="P139" s="263"/>
      <c r="Q139" s="263"/>
      <c r="R139" s="263"/>
      <c r="S139" s="263"/>
      <c r="T139" s="263"/>
      <c r="U139" s="263"/>
      <c r="V139" s="263"/>
      <c r="W139" s="263"/>
      <c r="X139" s="263"/>
      <c r="Y139" s="263"/>
      <c r="Z139" s="263"/>
    </row>
    <row r="140" spans="1:26" ht="12.75" customHeight="1" x14ac:dyDescent="0.2">
      <c r="A140" s="263"/>
      <c r="B140" s="263"/>
      <c r="C140" s="263"/>
      <c r="D140" s="263"/>
      <c r="E140" s="263"/>
      <c r="F140" s="263"/>
      <c r="G140" s="263"/>
      <c r="H140" s="264"/>
      <c r="I140" s="265"/>
      <c r="J140" s="265"/>
      <c r="K140" s="263"/>
      <c r="L140" s="263"/>
      <c r="M140" s="263"/>
      <c r="N140" s="263"/>
      <c r="O140" s="263"/>
      <c r="P140" s="263"/>
      <c r="Q140" s="263"/>
      <c r="R140" s="263"/>
      <c r="S140" s="263"/>
      <c r="T140" s="263"/>
      <c r="U140" s="263"/>
      <c r="V140" s="263"/>
      <c r="W140" s="263"/>
      <c r="X140" s="263"/>
      <c r="Y140" s="263"/>
      <c r="Z140" s="263"/>
    </row>
    <row r="141" spans="1:26" ht="12.75" customHeight="1" x14ac:dyDescent="0.2">
      <c r="A141" s="263"/>
      <c r="B141" s="263"/>
      <c r="C141" s="263"/>
      <c r="D141" s="263"/>
      <c r="E141" s="263"/>
      <c r="F141" s="263"/>
      <c r="G141" s="263"/>
      <c r="H141" s="264"/>
      <c r="I141" s="265"/>
      <c r="J141" s="265"/>
      <c r="K141" s="263"/>
      <c r="L141" s="263"/>
      <c r="M141" s="263"/>
      <c r="N141" s="263"/>
      <c r="O141" s="263"/>
      <c r="P141" s="263"/>
      <c r="Q141" s="263"/>
      <c r="R141" s="263"/>
      <c r="S141" s="263"/>
      <c r="T141" s="263"/>
      <c r="U141" s="263"/>
      <c r="V141" s="263"/>
      <c r="W141" s="263"/>
      <c r="X141" s="263"/>
      <c r="Y141" s="263"/>
      <c r="Z141" s="263"/>
    </row>
    <row r="142" spans="1:26" ht="12.75" customHeight="1" x14ac:dyDescent="0.2">
      <c r="A142" s="263"/>
      <c r="B142" s="263"/>
      <c r="C142" s="263"/>
      <c r="D142" s="263"/>
      <c r="E142" s="263"/>
      <c r="F142" s="263"/>
      <c r="G142" s="263"/>
      <c r="H142" s="264"/>
      <c r="I142" s="265"/>
      <c r="J142" s="265"/>
      <c r="K142" s="263"/>
      <c r="L142" s="263"/>
      <c r="M142" s="263"/>
      <c r="N142" s="263"/>
      <c r="O142" s="263"/>
      <c r="P142" s="263"/>
      <c r="Q142" s="263"/>
      <c r="R142" s="263"/>
      <c r="S142" s="263"/>
      <c r="T142" s="263"/>
      <c r="U142" s="263"/>
      <c r="V142" s="263"/>
      <c r="W142" s="263"/>
      <c r="X142" s="263"/>
      <c r="Y142" s="263"/>
      <c r="Z142" s="263"/>
    </row>
    <row r="143" spans="1:26" ht="12.75" customHeight="1" x14ac:dyDescent="0.2">
      <c r="A143" s="263"/>
      <c r="B143" s="263"/>
      <c r="C143" s="263"/>
      <c r="D143" s="263"/>
      <c r="E143" s="263"/>
      <c r="F143" s="263"/>
      <c r="G143" s="263"/>
      <c r="H143" s="264"/>
      <c r="I143" s="265"/>
      <c r="J143" s="265"/>
      <c r="K143" s="263"/>
      <c r="L143" s="263"/>
      <c r="M143" s="263"/>
      <c r="N143" s="263"/>
      <c r="O143" s="263"/>
      <c r="P143" s="263"/>
      <c r="Q143" s="263"/>
      <c r="R143" s="263"/>
      <c r="S143" s="263"/>
      <c r="T143" s="263"/>
      <c r="U143" s="263"/>
      <c r="V143" s="263"/>
      <c r="W143" s="263"/>
      <c r="X143" s="263"/>
      <c r="Y143" s="263"/>
      <c r="Z143" s="263"/>
    </row>
    <row r="144" spans="1:26" ht="12.75" customHeight="1" x14ac:dyDescent="0.2">
      <c r="A144" s="263"/>
      <c r="B144" s="263"/>
      <c r="C144" s="263"/>
      <c r="D144" s="263"/>
      <c r="E144" s="263"/>
      <c r="F144" s="263"/>
      <c r="G144" s="263"/>
      <c r="H144" s="264"/>
      <c r="I144" s="265"/>
      <c r="J144" s="265"/>
      <c r="K144" s="263"/>
      <c r="L144" s="263"/>
      <c r="M144" s="263"/>
      <c r="N144" s="263"/>
      <c r="O144" s="263"/>
      <c r="P144" s="263"/>
      <c r="Q144" s="263"/>
      <c r="R144" s="263"/>
      <c r="S144" s="263"/>
      <c r="T144" s="263"/>
      <c r="U144" s="263"/>
      <c r="V144" s="263"/>
      <c r="W144" s="263"/>
      <c r="X144" s="263"/>
      <c r="Y144" s="263"/>
      <c r="Z144" s="263"/>
    </row>
    <row r="145" spans="1:26" ht="12.75" customHeight="1" x14ac:dyDescent="0.2">
      <c r="A145" s="263"/>
      <c r="B145" s="263"/>
      <c r="C145" s="263"/>
      <c r="D145" s="263"/>
      <c r="E145" s="263"/>
      <c r="F145" s="263"/>
      <c r="G145" s="263"/>
      <c r="H145" s="264"/>
      <c r="I145" s="265"/>
      <c r="J145" s="265"/>
      <c r="K145" s="263"/>
      <c r="L145" s="263"/>
      <c r="M145" s="263"/>
      <c r="N145" s="263"/>
      <c r="O145" s="263"/>
      <c r="P145" s="263"/>
      <c r="Q145" s="263"/>
      <c r="R145" s="263"/>
      <c r="S145" s="263"/>
      <c r="T145" s="263"/>
      <c r="U145" s="263"/>
      <c r="V145" s="263"/>
      <c r="W145" s="263"/>
      <c r="X145" s="263"/>
      <c r="Y145" s="263"/>
      <c r="Z145" s="263"/>
    </row>
    <row r="146" spans="1:26" ht="12.75" customHeight="1" x14ac:dyDescent="0.2">
      <c r="A146" s="263"/>
      <c r="B146" s="263"/>
      <c r="C146" s="263"/>
      <c r="D146" s="263"/>
      <c r="E146" s="263"/>
      <c r="F146" s="263"/>
      <c r="G146" s="263"/>
      <c r="H146" s="264"/>
      <c r="I146" s="265"/>
      <c r="J146" s="265"/>
      <c r="K146" s="263"/>
      <c r="L146" s="263"/>
      <c r="M146" s="263"/>
      <c r="N146" s="263"/>
      <c r="O146" s="263"/>
      <c r="P146" s="263"/>
      <c r="Q146" s="263"/>
      <c r="R146" s="263"/>
      <c r="S146" s="263"/>
      <c r="T146" s="263"/>
      <c r="U146" s="263"/>
      <c r="V146" s="263"/>
      <c r="W146" s="263"/>
      <c r="X146" s="263"/>
      <c r="Y146" s="263"/>
      <c r="Z146" s="263"/>
    </row>
    <row r="147" spans="1:26" ht="12.75" customHeight="1" x14ac:dyDescent="0.2">
      <c r="A147" s="263"/>
      <c r="B147" s="263"/>
      <c r="C147" s="263"/>
      <c r="D147" s="263"/>
      <c r="E147" s="263"/>
      <c r="F147" s="263"/>
      <c r="G147" s="263"/>
      <c r="H147" s="264"/>
      <c r="I147" s="265"/>
      <c r="J147" s="265"/>
      <c r="K147" s="263"/>
      <c r="L147" s="263"/>
      <c r="M147" s="263"/>
      <c r="N147" s="263"/>
      <c r="O147" s="263"/>
      <c r="P147" s="263"/>
      <c r="Q147" s="263"/>
      <c r="R147" s="263"/>
      <c r="S147" s="263"/>
      <c r="T147" s="263"/>
      <c r="U147" s="263"/>
      <c r="V147" s="263"/>
      <c r="W147" s="263"/>
      <c r="X147" s="263"/>
      <c r="Y147" s="263"/>
      <c r="Z147" s="263"/>
    </row>
    <row r="148" spans="1:26" ht="12.75" customHeight="1" x14ac:dyDescent="0.2">
      <c r="A148" s="263"/>
      <c r="B148" s="263"/>
      <c r="C148" s="263"/>
      <c r="D148" s="263"/>
      <c r="E148" s="263"/>
      <c r="F148" s="263"/>
      <c r="G148" s="263"/>
      <c r="H148" s="264"/>
      <c r="I148" s="265"/>
      <c r="J148" s="265"/>
      <c r="K148" s="263"/>
      <c r="L148" s="263"/>
      <c r="M148" s="263"/>
      <c r="N148" s="263"/>
      <c r="O148" s="263"/>
      <c r="P148" s="263"/>
      <c r="Q148" s="263"/>
      <c r="R148" s="263"/>
      <c r="S148" s="263"/>
      <c r="T148" s="263"/>
      <c r="U148" s="263"/>
      <c r="V148" s="263"/>
      <c r="W148" s="263"/>
      <c r="X148" s="263"/>
      <c r="Y148" s="263"/>
      <c r="Z148" s="263"/>
    </row>
    <row r="149" spans="1:26" ht="12.75" customHeight="1" x14ac:dyDescent="0.2">
      <c r="A149" s="263"/>
      <c r="B149" s="263"/>
      <c r="C149" s="263"/>
      <c r="D149" s="263"/>
      <c r="E149" s="263"/>
      <c r="F149" s="263"/>
      <c r="G149" s="263"/>
      <c r="H149" s="264"/>
      <c r="I149" s="265"/>
      <c r="J149" s="265"/>
      <c r="K149" s="263"/>
      <c r="L149" s="263"/>
      <c r="M149" s="263"/>
      <c r="N149" s="263"/>
      <c r="O149" s="263"/>
      <c r="P149" s="263"/>
      <c r="Q149" s="263"/>
      <c r="R149" s="263"/>
      <c r="S149" s="263"/>
      <c r="T149" s="263"/>
      <c r="U149" s="263"/>
      <c r="V149" s="263"/>
      <c r="W149" s="263"/>
      <c r="X149" s="263"/>
      <c r="Y149" s="263"/>
      <c r="Z149" s="263"/>
    </row>
    <row r="150" spans="1:26" ht="12.75" customHeight="1" x14ac:dyDescent="0.2">
      <c r="A150" s="263"/>
      <c r="B150" s="263"/>
      <c r="C150" s="263"/>
      <c r="D150" s="263"/>
      <c r="E150" s="263"/>
      <c r="F150" s="263"/>
      <c r="G150" s="263"/>
      <c r="H150" s="264"/>
      <c r="I150" s="265"/>
      <c r="J150" s="265"/>
      <c r="K150" s="263"/>
      <c r="L150" s="263"/>
      <c r="M150" s="263"/>
      <c r="N150" s="263"/>
      <c r="O150" s="263"/>
      <c r="P150" s="263"/>
      <c r="Q150" s="263"/>
      <c r="R150" s="263"/>
      <c r="S150" s="263"/>
      <c r="T150" s="263"/>
      <c r="U150" s="263"/>
      <c r="V150" s="263"/>
      <c r="W150" s="263"/>
      <c r="X150" s="263"/>
      <c r="Y150" s="263"/>
      <c r="Z150" s="263"/>
    </row>
    <row r="151" spans="1:26" ht="12.75" customHeight="1" x14ac:dyDescent="0.2">
      <c r="A151" s="263"/>
      <c r="B151" s="263"/>
      <c r="C151" s="263"/>
      <c r="D151" s="263"/>
      <c r="E151" s="263"/>
      <c r="F151" s="263"/>
      <c r="G151" s="263"/>
      <c r="H151" s="264"/>
      <c r="I151" s="265"/>
      <c r="J151" s="265"/>
      <c r="K151" s="263"/>
      <c r="L151" s="263"/>
      <c r="M151" s="263"/>
      <c r="N151" s="263"/>
      <c r="O151" s="263"/>
      <c r="P151" s="263"/>
      <c r="Q151" s="263"/>
      <c r="R151" s="263"/>
      <c r="S151" s="263"/>
      <c r="T151" s="263"/>
      <c r="U151" s="263"/>
      <c r="V151" s="263"/>
      <c r="W151" s="263"/>
      <c r="X151" s="263"/>
      <c r="Y151" s="263"/>
      <c r="Z151" s="263"/>
    </row>
    <row r="152" spans="1:26" ht="12.75" customHeight="1" x14ac:dyDescent="0.2">
      <c r="A152" s="263"/>
      <c r="B152" s="263"/>
      <c r="C152" s="263"/>
      <c r="D152" s="263"/>
      <c r="E152" s="263"/>
      <c r="F152" s="263"/>
      <c r="G152" s="263"/>
      <c r="H152" s="264"/>
      <c r="I152" s="265"/>
      <c r="J152" s="265"/>
      <c r="K152" s="263"/>
      <c r="L152" s="263"/>
      <c r="M152" s="263"/>
      <c r="N152" s="263"/>
      <c r="O152" s="263"/>
      <c r="P152" s="263"/>
      <c r="Q152" s="263"/>
      <c r="R152" s="263"/>
      <c r="S152" s="263"/>
      <c r="T152" s="263"/>
      <c r="U152" s="263"/>
      <c r="V152" s="263"/>
      <c r="W152" s="263"/>
      <c r="X152" s="263"/>
      <c r="Y152" s="263"/>
      <c r="Z152" s="263"/>
    </row>
    <row r="153" spans="1:26" ht="12.75" customHeight="1" x14ac:dyDescent="0.2">
      <c r="A153" s="263"/>
      <c r="B153" s="263"/>
      <c r="C153" s="263"/>
      <c r="D153" s="263"/>
      <c r="E153" s="263"/>
      <c r="F153" s="263"/>
      <c r="G153" s="263"/>
      <c r="H153" s="264"/>
      <c r="I153" s="265"/>
      <c r="J153" s="265"/>
      <c r="K153" s="263"/>
      <c r="L153" s="263"/>
      <c r="M153" s="263"/>
      <c r="N153" s="263"/>
      <c r="O153" s="263"/>
      <c r="P153" s="263"/>
      <c r="Q153" s="263"/>
      <c r="R153" s="263"/>
      <c r="S153" s="263"/>
      <c r="T153" s="263"/>
      <c r="U153" s="263"/>
      <c r="V153" s="263"/>
      <c r="W153" s="263"/>
      <c r="X153" s="263"/>
      <c r="Y153" s="263"/>
      <c r="Z153" s="263"/>
    </row>
    <row r="154" spans="1:26" ht="12.75" customHeight="1" x14ac:dyDescent="0.2">
      <c r="A154" s="263"/>
      <c r="B154" s="263"/>
      <c r="C154" s="263"/>
      <c r="D154" s="263"/>
      <c r="E154" s="263"/>
      <c r="F154" s="263"/>
      <c r="G154" s="263"/>
      <c r="H154" s="264"/>
      <c r="I154" s="265"/>
      <c r="J154" s="265"/>
      <c r="K154" s="263"/>
      <c r="L154" s="263"/>
      <c r="M154" s="263"/>
      <c r="N154" s="263"/>
      <c r="O154" s="263"/>
      <c r="P154" s="263"/>
      <c r="Q154" s="263"/>
      <c r="R154" s="263"/>
      <c r="S154" s="263"/>
      <c r="T154" s="263"/>
      <c r="U154" s="263"/>
      <c r="V154" s="263"/>
      <c r="W154" s="263"/>
      <c r="X154" s="263"/>
      <c r="Y154" s="263"/>
      <c r="Z154" s="263"/>
    </row>
    <row r="155" spans="1:26" ht="12.75" customHeight="1" x14ac:dyDescent="0.2">
      <c r="A155" s="263"/>
      <c r="B155" s="263"/>
      <c r="C155" s="263"/>
      <c r="D155" s="263"/>
      <c r="E155" s="263"/>
      <c r="F155" s="263"/>
      <c r="G155" s="263"/>
      <c r="H155" s="264"/>
      <c r="I155" s="265"/>
      <c r="J155" s="265"/>
      <c r="K155" s="263"/>
      <c r="L155" s="263"/>
      <c r="M155" s="263"/>
      <c r="N155" s="263"/>
      <c r="O155" s="263"/>
      <c r="P155" s="263"/>
      <c r="Q155" s="263"/>
      <c r="R155" s="263"/>
      <c r="S155" s="263"/>
      <c r="T155" s="263"/>
      <c r="U155" s="263"/>
      <c r="V155" s="263"/>
      <c r="W155" s="263"/>
      <c r="X155" s="263"/>
      <c r="Y155" s="263"/>
      <c r="Z155" s="263"/>
    </row>
    <row r="156" spans="1:26" ht="12.75" customHeight="1" x14ac:dyDescent="0.2">
      <c r="A156" s="263"/>
      <c r="B156" s="263"/>
      <c r="C156" s="263"/>
      <c r="D156" s="263"/>
      <c r="E156" s="263"/>
      <c r="F156" s="263"/>
      <c r="G156" s="263"/>
      <c r="H156" s="264"/>
      <c r="I156" s="265"/>
      <c r="J156" s="265"/>
      <c r="K156" s="263"/>
      <c r="L156" s="263"/>
      <c r="M156" s="263"/>
      <c r="N156" s="263"/>
      <c r="O156" s="263"/>
      <c r="P156" s="263"/>
      <c r="Q156" s="263"/>
      <c r="R156" s="263"/>
      <c r="S156" s="263"/>
      <c r="T156" s="263"/>
      <c r="U156" s="263"/>
      <c r="V156" s="263"/>
      <c r="W156" s="263"/>
      <c r="X156" s="263"/>
      <c r="Y156" s="263"/>
      <c r="Z156" s="263"/>
    </row>
    <row r="157" spans="1:26" ht="12.75" customHeight="1" x14ac:dyDescent="0.2">
      <c r="A157" s="263"/>
      <c r="B157" s="263"/>
      <c r="C157" s="263"/>
      <c r="D157" s="263"/>
      <c r="E157" s="263"/>
      <c r="F157" s="263"/>
      <c r="G157" s="263"/>
      <c r="H157" s="264"/>
      <c r="I157" s="265"/>
      <c r="J157" s="265"/>
      <c r="K157" s="263"/>
      <c r="L157" s="263"/>
      <c r="M157" s="263"/>
      <c r="N157" s="263"/>
      <c r="O157" s="263"/>
      <c r="P157" s="263"/>
      <c r="Q157" s="263"/>
      <c r="R157" s="263"/>
      <c r="S157" s="263"/>
      <c r="T157" s="263"/>
      <c r="U157" s="263"/>
      <c r="V157" s="263"/>
      <c r="W157" s="263"/>
      <c r="X157" s="263"/>
      <c r="Y157" s="263"/>
      <c r="Z157" s="263"/>
    </row>
    <row r="158" spans="1:26" ht="12.75" customHeight="1" x14ac:dyDescent="0.2">
      <c r="A158" s="263"/>
      <c r="B158" s="263"/>
      <c r="C158" s="263"/>
      <c r="D158" s="263"/>
      <c r="E158" s="263"/>
      <c r="F158" s="263"/>
      <c r="G158" s="263"/>
      <c r="H158" s="264"/>
      <c r="I158" s="265"/>
      <c r="J158" s="265"/>
      <c r="K158" s="263"/>
      <c r="L158" s="263"/>
      <c r="M158" s="263"/>
      <c r="N158" s="263"/>
      <c r="O158" s="263"/>
      <c r="P158" s="263"/>
      <c r="Q158" s="263"/>
      <c r="R158" s="263"/>
      <c r="S158" s="263"/>
      <c r="T158" s="263"/>
      <c r="U158" s="263"/>
      <c r="V158" s="263"/>
      <c r="W158" s="263"/>
      <c r="X158" s="263"/>
      <c r="Y158" s="263"/>
      <c r="Z158" s="263"/>
    </row>
    <row r="159" spans="1:26" ht="12.75" customHeight="1" x14ac:dyDescent="0.2">
      <c r="A159" s="263"/>
      <c r="B159" s="263"/>
      <c r="C159" s="263"/>
      <c r="D159" s="263"/>
      <c r="E159" s="263"/>
      <c r="F159" s="263"/>
      <c r="G159" s="263"/>
      <c r="H159" s="264"/>
      <c r="I159" s="265"/>
      <c r="J159" s="265"/>
      <c r="K159" s="263"/>
      <c r="L159" s="263"/>
      <c r="M159" s="263"/>
      <c r="N159" s="263"/>
      <c r="O159" s="263"/>
      <c r="P159" s="263"/>
      <c r="Q159" s="263"/>
      <c r="R159" s="263"/>
      <c r="S159" s="263"/>
      <c r="T159" s="263"/>
      <c r="U159" s="263"/>
      <c r="V159" s="263"/>
      <c r="W159" s="263"/>
      <c r="X159" s="263"/>
      <c r="Y159" s="263"/>
      <c r="Z159" s="263"/>
    </row>
    <row r="160" spans="1:26" ht="12.75" customHeight="1" x14ac:dyDescent="0.2">
      <c r="A160" s="263"/>
      <c r="B160" s="263"/>
      <c r="C160" s="263"/>
      <c r="D160" s="263"/>
      <c r="E160" s="263"/>
      <c r="F160" s="263"/>
      <c r="G160" s="263"/>
      <c r="H160" s="264"/>
      <c r="I160" s="265"/>
      <c r="J160" s="265"/>
      <c r="K160" s="263"/>
      <c r="L160" s="263"/>
      <c r="M160" s="263"/>
      <c r="N160" s="263"/>
      <c r="O160" s="263"/>
      <c r="P160" s="263"/>
      <c r="Q160" s="263"/>
      <c r="R160" s="263"/>
      <c r="S160" s="263"/>
      <c r="T160" s="263"/>
      <c r="U160" s="263"/>
      <c r="V160" s="263"/>
      <c r="W160" s="263"/>
      <c r="X160" s="263"/>
      <c r="Y160" s="263"/>
      <c r="Z160" s="263"/>
    </row>
    <row r="161" spans="1:26" ht="12.75" customHeight="1" x14ac:dyDescent="0.2">
      <c r="A161" s="263"/>
      <c r="B161" s="263"/>
      <c r="C161" s="263"/>
      <c r="D161" s="263"/>
      <c r="E161" s="263"/>
      <c r="F161" s="263"/>
      <c r="G161" s="263"/>
      <c r="H161" s="264"/>
      <c r="I161" s="265"/>
      <c r="J161" s="265"/>
      <c r="K161" s="263"/>
      <c r="L161" s="263"/>
      <c r="M161" s="263"/>
      <c r="N161" s="263"/>
      <c r="O161" s="263"/>
      <c r="P161" s="263"/>
      <c r="Q161" s="263"/>
      <c r="R161" s="263"/>
      <c r="S161" s="263"/>
      <c r="T161" s="263"/>
      <c r="U161" s="263"/>
      <c r="V161" s="263"/>
      <c r="W161" s="263"/>
      <c r="X161" s="263"/>
      <c r="Y161" s="263"/>
      <c r="Z161" s="263"/>
    </row>
    <row r="162" spans="1:26" ht="12.75" customHeight="1" x14ac:dyDescent="0.2">
      <c r="A162" s="263"/>
      <c r="B162" s="263"/>
      <c r="C162" s="263"/>
      <c r="D162" s="263"/>
      <c r="E162" s="263"/>
      <c r="F162" s="263"/>
      <c r="G162" s="263"/>
      <c r="H162" s="264"/>
      <c r="I162" s="265"/>
      <c r="J162" s="265"/>
      <c r="K162" s="263"/>
      <c r="L162" s="263"/>
      <c r="M162" s="263"/>
      <c r="N162" s="263"/>
      <c r="O162" s="263"/>
      <c r="P162" s="263"/>
      <c r="Q162" s="263"/>
      <c r="R162" s="263"/>
      <c r="S162" s="263"/>
      <c r="T162" s="263"/>
      <c r="U162" s="263"/>
      <c r="V162" s="263"/>
      <c r="W162" s="263"/>
      <c r="X162" s="263"/>
      <c r="Y162" s="263"/>
      <c r="Z162" s="263"/>
    </row>
    <row r="163" spans="1:26" ht="12.75" customHeight="1" x14ac:dyDescent="0.2">
      <c r="A163" s="263"/>
      <c r="B163" s="263"/>
      <c r="C163" s="263"/>
      <c r="D163" s="263"/>
      <c r="E163" s="263"/>
      <c r="F163" s="263"/>
      <c r="G163" s="263"/>
      <c r="H163" s="264"/>
      <c r="I163" s="265"/>
      <c r="J163" s="265"/>
      <c r="K163" s="263"/>
      <c r="L163" s="263"/>
      <c r="M163" s="263"/>
      <c r="N163" s="263"/>
      <c r="O163" s="263"/>
      <c r="P163" s="263"/>
      <c r="Q163" s="263"/>
      <c r="R163" s="263"/>
      <c r="S163" s="263"/>
      <c r="T163" s="263"/>
      <c r="U163" s="263"/>
      <c r="V163" s="263"/>
      <c r="W163" s="263"/>
      <c r="X163" s="263"/>
      <c r="Y163" s="263"/>
      <c r="Z163" s="263"/>
    </row>
    <row r="164" spans="1:26" ht="12.75" customHeight="1" x14ac:dyDescent="0.2">
      <c r="A164" s="263"/>
      <c r="B164" s="263"/>
      <c r="C164" s="263"/>
      <c r="D164" s="263"/>
      <c r="E164" s="263"/>
      <c r="F164" s="263"/>
      <c r="G164" s="263"/>
      <c r="H164" s="264"/>
      <c r="I164" s="265"/>
      <c r="J164" s="265"/>
      <c r="K164" s="263"/>
      <c r="L164" s="263"/>
      <c r="M164" s="263"/>
      <c r="N164" s="263"/>
      <c r="O164" s="263"/>
      <c r="P164" s="263"/>
      <c r="Q164" s="263"/>
      <c r="R164" s="263"/>
      <c r="S164" s="263"/>
      <c r="T164" s="263"/>
      <c r="U164" s="263"/>
      <c r="V164" s="263"/>
      <c r="W164" s="263"/>
      <c r="X164" s="263"/>
      <c r="Y164" s="263"/>
      <c r="Z164" s="263"/>
    </row>
    <row r="165" spans="1:26" ht="12.75" customHeight="1" x14ac:dyDescent="0.2">
      <c r="A165" s="263"/>
      <c r="B165" s="263"/>
      <c r="C165" s="263"/>
      <c r="D165" s="263"/>
      <c r="E165" s="263"/>
      <c r="F165" s="263"/>
      <c r="G165" s="263"/>
      <c r="H165" s="264"/>
      <c r="I165" s="265"/>
      <c r="J165" s="265"/>
      <c r="K165" s="263"/>
      <c r="L165" s="263"/>
      <c r="M165" s="263"/>
      <c r="N165" s="263"/>
      <c r="O165" s="263"/>
      <c r="P165" s="263"/>
      <c r="Q165" s="263"/>
      <c r="R165" s="263"/>
      <c r="S165" s="263"/>
      <c r="T165" s="263"/>
      <c r="U165" s="263"/>
      <c r="V165" s="263"/>
      <c r="W165" s="263"/>
      <c r="X165" s="263"/>
      <c r="Y165" s="263"/>
      <c r="Z165" s="263"/>
    </row>
    <row r="166" spans="1:26" ht="12.75" customHeight="1" x14ac:dyDescent="0.2">
      <c r="A166" s="263"/>
      <c r="B166" s="263"/>
      <c r="C166" s="263"/>
      <c r="D166" s="263"/>
      <c r="E166" s="263"/>
      <c r="F166" s="263"/>
      <c r="G166" s="263"/>
      <c r="H166" s="264"/>
      <c r="I166" s="265"/>
      <c r="J166" s="265"/>
      <c r="K166" s="263"/>
      <c r="L166" s="263"/>
      <c r="M166" s="263"/>
      <c r="N166" s="263"/>
      <c r="O166" s="263"/>
      <c r="P166" s="263"/>
      <c r="Q166" s="263"/>
      <c r="R166" s="263"/>
      <c r="S166" s="263"/>
      <c r="T166" s="263"/>
      <c r="U166" s="263"/>
      <c r="V166" s="263"/>
      <c r="W166" s="263"/>
      <c r="X166" s="263"/>
      <c r="Y166" s="263"/>
      <c r="Z166" s="263"/>
    </row>
    <row r="167" spans="1:26" ht="12.75" customHeight="1" x14ac:dyDescent="0.2">
      <c r="A167" s="263"/>
      <c r="B167" s="263"/>
      <c r="C167" s="263"/>
      <c r="D167" s="263"/>
      <c r="E167" s="263"/>
      <c r="F167" s="263"/>
      <c r="G167" s="263"/>
      <c r="H167" s="264"/>
      <c r="I167" s="265"/>
      <c r="J167" s="265"/>
      <c r="K167" s="263"/>
      <c r="L167" s="263"/>
      <c r="M167" s="263"/>
      <c r="N167" s="263"/>
      <c r="O167" s="263"/>
      <c r="P167" s="263"/>
      <c r="Q167" s="263"/>
      <c r="R167" s="263"/>
      <c r="S167" s="263"/>
      <c r="T167" s="263"/>
      <c r="U167" s="263"/>
      <c r="V167" s="263"/>
      <c r="W167" s="263"/>
      <c r="X167" s="263"/>
      <c r="Y167" s="263"/>
      <c r="Z167" s="263"/>
    </row>
    <row r="168" spans="1:26" ht="12.75" customHeight="1" x14ac:dyDescent="0.2">
      <c r="A168" s="263"/>
      <c r="B168" s="263"/>
      <c r="C168" s="263"/>
      <c r="D168" s="263"/>
      <c r="E168" s="263"/>
      <c r="F168" s="263"/>
      <c r="G168" s="263"/>
      <c r="H168" s="264"/>
      <c r="I168" s="265"/>
      <c r="J168" s="265"/>
      <c r="K168" s="263"/>
      <c r="L168" s="263"/>
      <c r="M168" s="263"/>
      <c r="N168" s="263"/>
      <c r="O168" s="263"/>
      <c r="P168" s="263"/>
      <c r="Q168" s="263"/>
      <c r="R168" s="263"/>
      <c r="S168" s="263"/>
      <c r="T168" s="263"/>
      <c r="U168" s="263"/>
      <c r="V168" s="263"/>
      <c r="W168" s="263"/>
      <c r="X168" s="263"/>
      <c r="Y168" s="263"/>
      <c r="Z168" s="263"/>
    </row>
    <row r="169" spans="1:26" ht="12.75" customHeight="1" x14ac:dyDescent="0.2">
      <c r="A169" s="263"/>
      <c r="B169" s="263"/>
      <c r="C169" s="263"/>
      <c r="D169" s="263"/>
      <c r="E169" s="263"/>
      <c r="F169" s="263"/>
      <c r="G169" s="263"/>
      <c r="H169" s="264"/>
      <c r="I169" s="265"/>
      <c r="J169" s="265"/>
      <c r="K169" s="263"/>
      <c r="L169" s="263"/>
      <c r="M169" s="263"/>
      <c r="N169" s="263"/>
      <c r="O169" s="263"/>
      <c r="P169" s="263"/>
      <c r="Q169" s="263"/>
      <c r="R169" s="263"/>
      <c r="S169" s="263"/>
      <c r="T169" s="263"/>
      <c r="U169" s="263"/>
      <c r="V169" s="263"/>
      <c r="W169" s="263"/>
      <c r="X169" s="263"/>
      <c r="Y169" s="263"/>
      <c r="Z169" s="263"/>
    </row>
    <row r="170" spans="1:26" ht="12.75" customHeight="1" x14ac:dyDescent="0.2">
      <c r="A170" s="263"/>
      <c r="B170" s="263"/>
      <c r="C170" s="263"/>
      <c r="D170" s="263"/>
      <c r="E170" s="263"/>
      <c r="F170" s="263"/>
      <c r="G170" s="263"/>
      <c r="H170" s="264"/>
      <c r="I170" s="265"/>
      <c r="J170" s="265"/>
      <c r="K170" s="263"/>
      <c r="L170" s="263"/>
      <c r="M170" s="263"/>
      <c r="N170" s="263"/>
      <c r="O170" s="263"/>
      <c r="P170" s="263"/>
      <c r="Q170" s="263"/>
      <c r="R170" s="263"/>
      <c r="S170" s="263"/>
      <c r="T170" s="263"/>
      <c r="U170" s="263"/>
      <c r="V170" s="263"/>
      <c r="W170" s="263"/>
      <c r="X170" s="263"/>
      <c r="Y170" s="263"/>
      <c r="Z170" s="263"/>
    </row>
    <row r="171" spans="1:26" ht="12.75" customHeight="1" x14ac:dyDescent="0.2">
      <c r="A171" s="263"/>
      <c r="B171" s="263"/>
      <c r="C171" s="263"/>
      <c r="D171" s="263"/>
      <c r="E171" s="263"/>
      <c r="F171" s="263"/>
      <c r="G171" s="263"/>
      <c r="H171" s="264"/>
      <c r="I171" s="265"/>
      <c r="J171" s="265"/>
      <c r="K171" s="263"/>
      <c r="L171" s="263"/>
      <c r="M171" s="263"/>
      <c r="N171" s="263"/>
      <c r="O171" s="263"/>
      <c r="P171" s="263"/>
      <c r="Q171" s="263"/>
      <c r="R171" s="263"/>
      <c r="S171" s="263"/>
      <c r="T171" s="263"/>
      <c r="U171" s="263"/>
      <c r="V171" s="263"/>
      <c r="W171" s="263"/>
      <c r="X171" s="263"/>
      <c r="Y171" s="263"/>
      <c r="Z171" s="263"/>
    </row>
    <row r="172" spans="1:26" ht="12.75" customHeight="1" x14ac:dyDescent="0.2">
      <c r="A172" s="263"/>
      <c r="B172" s="263"/>
      <c r="C172" s="263"/>
      <c r="D172" s="263"/>
      <c r="E172" s="263"/>
      <c r="F172" s="263"/>
      <c r="G172" s="263"/>
      <c r="H172" s="264"/>
      <c r="I172" s="265"/>
      <c r="J172" s="265"/>
      <c r="K172" s="263"/>
      <c r="L172" s="263"/>
      <c r="M172" s="263"/>
      <c r="N172" s="263"/>
      <c r="O172" s="263"/>
      <c r="P172" s="263"/>
      <c r="Q172" s="263"/>
      <c r="R172" s="263"/>
      <c r="S172" s="263"/>
      <c r="T172" s="263"/>
      <c r="U172" s="263"/>
      <c r="V172" s="263"/>
      <c r="W172" s="263"/>
      <c r="X172" s="263"/>
      <c r="Y172" s="263"/>
      <c r="Z172" s="263"/>
    </row>
    <row r="173" spans="1:26" ht="12.75" customHeight="1" x14ac:dyDescent="0.2">
      <c r="A173" s="263"/>
      <c r="B173" s="263"/>
      <c r="C173" s="263"/>
      <c r="D173" s="263"/>
      <c r="E173" s="263"/>
      <c r="F173" s="263"/>
      <c r="G173" s="263"/>
      <c r="H173" s="264"/>
      <c r="I173" s="265"/>
      <c r="J173" s="265"/>
      <c r="K173" s="263"/>
      <c r="L173" s="263"/>
      <c r="M173" s="263"/>
      <c r="N173" s="263"/>
      <c r="O173" s="263"/>
      <c r="P173" s="263"/>
      <c r="Q173" s="263"/>
      <c r="R173" s="263"/>
      <c r="S173" s="263"/>
      <c r="T173" s="263"/>
      <c r="U173" s="263"/>
      <c r="V173" s="263"/>
      <c r="W173" s="263"/>
      <c r="X173" s="263"/>
      <c r="Y173" s="263"/>
      <c r="Z173" s="263"/>
    </row>
    <row r="174" spans="1:26" ht="12.75" customHeight="1" x14ac:dyDescent="0.2">
      <c r="A174" s="263"/>
      <c r="B174" s="263"/>
      <c r="C174" s="263"/>
      <c r="D174" s="263"/>
      <c r="E174" s="263"/>
      <c r="F174" s="263"/>
      <c r="G174" s="263"/>
      <c r="H174" s="264"/>
      <c r="I174" s="265"/>
      <c r="J174" s="265"/>
      <c r="K174" s="263"/>
      <c r="L174" s="263"/>
      <c r="M174" s="263"/>
      <c r="N174" s="263"/>
      <c r="O174" s="263"/>
      <c r="P174" s="263"/>
      <c r="Q174" s="263"/>
      <c r="R174" s="263"/>
      <c r="S174" s="263"/>
      <c r="T174" s="263"/>
      <c r="U174" s="263"/>
      <c r="V174" s="263"/>
      <c r="W174" s="263"/>
      <c r="X174" s="263"/>
      <c r="Y174" s="263"/>
      <c r="Z174" s="263"/>
    </row>
    <row r="175" spans="1:26" ht="12.75" customHeight="1" x14ac:dyDescent="0.2">
      <c r="A175" s="263"/>
      <c r="B175" s="263"/>
      <c r="C175" s="263"/>
      <c r="D175" s="263"/>
      <c r="E175" s="263"/>
      <c r="F175" s="263"/>
      <c r="G175" s="263"/>
      <c r="H175" s="264"/>
      <c r="I175" s="265"/>
      <c r="J175" s="265"/>
      <c r="K175" s="263"/>
      <c r="L175" s="263"/>
      <c r="M175" s="263"/>
      <c r="N175" s="263"/>
      <c r="O175" s="263"/>
      <c r="P175" s="263"/>
      <c r="Q175" s="263"/>
      <c r="R175" s="263"/>
      <c r="S175" s="263"/>
      <c r="T175" s="263"/>
      <c r="U175" s="263"/>
      <c r="V175" s="263"/>
      <c r="W175" s="263"/>
      <c r="X175" s="263"/>
      <c r="Y175" s="263"/>
      <c r="Z175" s="263"/>
    </row>
    <row r="176" spans="1:26" ht="12.75" customHeight="1" x14ac:dyDescent="0.2">
      <c r="A176" s="263"/>
      <c r="B176" s="263"/>
      <c r="C176" s="263"/>
      <c r="D176" s="263"/>
      <c r="E176" s="263"/>
      <c r="F176" s="263"/>
      <c r="G176" s="263"/>
      <c r="H176" s="264"/>
      <c r="I176" s="265"/>
      <c r="J176" s="265"/>
      <c r="K176" s="263"/>
      <c r="L176" s="263"/>
      <c r="M176" s="263"/>
      <c r="N176" s="263"/>
      <c r="O176" s="263"/>
      <c r="P176" s="263"/>
      <c r="Q176" s="263"/>
      <c r="R176" s="263"/>
      <c r="S176" s="263"/>
      <c r="T176" s="263"/>
      <c r="U176" s="263"/>
      <c r="V176" s="263"/>
      <c r="W176" s="263"/>
      <c r="X176" s="263"/>
      <c r="Y176" s="263"/>
      <c r="Z176" s="263"/>
    </row>
    <row r="177" spans="1:26" ht="12.75" customHeight="1" x14ac:dyDescent="0.2">
      <c r="A177" s="263"/>
      <c r="B177" s="263"/>
      <c r="C177" s="263"/>
      <c r="D177" s="263"/>
      <c r="E177" s="263"/>
      <c r="F177" s="263"/>
      <c r="G177" s="263"/>
      <c r="H177" s="264"/>
      <c r="I177" s="265"/>
      <c r="J177" s="265"/>
      <c r="K177" s="263"/>
      <c r="L177" s="263"/>
      <c r="M177" s="263"/>
      <c r="N177" s="263"/>
      <c r="O177" s="263"/>
      <c r="P177" s="263"/>
      <c r="Q177" s="263"/>
      <c r="R177" s="263"/>
      <c r="S177" s="263"/>
      <c r="T177" s="263"/>
      <c r="U177" s="263"/>
      <c r="V177" s="263"/>
      <c r="W177" s="263"/>
      <c r="X177" s="263"/>
      <c r="Y177" s="263"/>
      <c r="Z177" s="263"/>
    </row>
    <row r="178" spans="1:26" ht="12.75" customHeight="1" x14ac:dyDescent="0.2">
      <c r="A178" s="263"/>
      <c r="B178" s="263"/>
      <c r="C178" s="263"/>
      <c r="D178" s="263"/>
      <c r="E178" s="263"/>
      <c r="F178" s="263"/>
      <c r="G178" s="263"/>
      <c r="H178" s="264"/>
      <c r="I178" s="265"/>
      <c r="J178" s="265"/>
      <c r="K178" s="263"/>
      <c r="L178" s="263"/>
      <c r="M178" s="263"/>
      <c r="N178" s="263"/>
      <c r="O178" s="263"/>
      <c r="P178" s="263"/>
      <c r="Q178" s="263"/>
      <c r="R178" s="263"/>
      <c r="S178" s="263"/>
      <c r="T178" s="263"/>
      <c r="U178" s="263"/>
      <c r="V178" s="263"/>
      <c r="W178" s="263"/>
      <c r="X178" s="263"/>
      <c r="Y178" s="263"/>
      <c r="Z178" s="263"/>
    </row>
    <row r="179" spans="1:26" ht="12.75" customHeight="1" x14ac:dyDescent="0.2">
      <c r="A179" s="263"/>
      <c r="B179" s="263"/>
      <c r="C179" s="263"/>
      <c r="D179" s="263"/>
      <c r="E179" s="263"/>
      <c r="F179" s="263"/>
      <c r="G179" s="263"/>
      <c r="H179" s="264"/>
      <c r="I179" s="265"/>
      <c r="J179" s="265"/>
      <c r="K179" s="263"/>
      <c r="L179" s="263"/>
      <c r="M179" s="263"/>
      <c r="N179" s="263"/>
      <c r="O179" s="263"/>
      <c r="P179" s="263"/>
      <c r="Q179" s="263"/>
      <c r="R179" s="263"/>
      <c r="S179" s="263"/>
      <c r="T179" s="263"/>
      <c r="U179" s="263"/>
      <c r="V179" s="263"/>
      <c r="W179" s="263"/>
      <c r="X179" s="263"/>
      <c r="Y179" s="263"/>
      <c r="Z179" s="263"/>
    </row>
    <row r="180" spans="1:26" ht="12.75" customHeight="1" x14ac:dyDescent="0.2">
      <c r="A180" s="263"/>
      <c r="B180" s="263"/>
      <c r="C180" s="263"/>
      <c r="D180" s="263"/>
      <c r="E180" s="263"/>
      <c r="F180" s="263"/>
      <c r="G180" s="263"/>
      <c r="H180" s="264"/>
      <c r="I180" s="265"/>
      <c r="J180" s="265"/>
      <c r="K180" s="263"/>
      <c r="L180" s="263"/>
      <c r="M180" s="263"/>
      <c r="N180" s="263"/>
      <c r="O180" s="263"/>
      <c r="P180" s="263"/>
      <c r="Q180" s="263"/>
      <c r="R180" s="263"/>
      <c r="S180" s="263"/>
      <c r="T180" s="263"/>
      <c r="U180" s="263"/>
      <c r="V180" s="263"/>
      <c r="W180" s="263"/>
      <c r="X180" s="263"/>
      <c r="Y180" s="263"/>
      <c r="Z180" s="263"/>
    </row>
    <row r="181" spans="1:26" ht="12.75" customHeight="1" x14ac:dyDescent="0.2">
      <c r="A181" s="263"/>
      <c r="B181" s="263"/>
      <c r="C181" s="263"/>
      <c r="D181" s="263"/>
      <c r="E181" s="263"/>
      <c r="F181" s="263"/>
      <c r="G181" s="263"/>
      <c r="H181" s="264"/>
      <c r="I181" s="265"/>
      <c r="J181" s="265"/>
      <c r="K181" s="263"/>
      <c r="L181" s="263"/>
      <c r="M181" s="263"/>
      <c r="N181" s="263"/>
      <c r="O181" s="263"/>
      <c r="P181" s="263"/>
      <c r="Q181" s="263"/>
      <c r="R181" s="263"/>
      <c r="S181" s="263"/>
      <c r="T181" s="263"/>
      <c r="U181" s="263"/>
      <c r="V181" s="263"/>
      <c r="W181" s="263"/>
      <c r="X181" s="263"/>
      <c r="Y181" s="263"/>
      <c r="Z181" s="263"/>
    </row>
    <row r="182" spans="1:26" ht="12.75" customHeight="1" x14ac:dyDescent="0.2">
      <c r="A182" s="263"/>
      <c r="B182" s="263"/>
      <c r="C182" s="263"/>
      <c r="D182" s="263"/>
      <c r="E182" s="263"/>
      <c r="F182" s="263"/>
      <c r="G182" s="263"/>
      <c r="H182" s="264"/>
      <c r="I182" s="265"/>
      <c r="J182" s="265"/>
      <c r="K182" s="263"/>
      <c r="L182" s="263"/>
      <c r="M182" s="263"/>
      <c r="N182" s="263"/>
      <c r="O182" s="263"/>
      <c r="P182" s="263"/>
      <c r="Q182" s="263"/>
      <c r="R182" s="263"/>
      <c r="S182" s="263"/>
      <c r="T182" s="263"/>
      <c r="U182" s="263"/>
      <c r="V182" s="263"/>
      <c r="W182" s="263"/>
      <c r="X182" s="263"/>
      <c r="Y182" s="263"/>
      <c r="Z182" s="263"/>
    </row>
    <row r="183" spans="1:26" ht="12.75" customHeight="1" x14ac:dyDescent="0.2">
      <c r="A183" s="263"/>
      <c r="B183" s="263"/>
      <c r="C183" s="263"/>
      <c r="D183" s="263"/>
      <c r="E183" s="263"/>
      <c r="F183" s="263"/>
      <c r="G183" s="263"/>
      <c r="H183" s="264"/>
      <c r="I183" s="265"/>
      <c r="J183" s="265"/>
      <c r="K183" s="263"/>
      <c r="L183" s="263"/>
      <c r="M183" s="263"/>
      <c r="N183" s="263"/>
      <c r="O183" s="263"/>
      <c r="P183" s="263"/>
      <c r="Q183" s="263"/>
      <c r="R183" s="263"/>
      <c r="S183" s="263"/>
      <c r="T183" s="263"/>
      <c r="U183" s="263"/>
      <c r="V183" s="263"/>
      <c r="W183" s="263"/>
      <c r="X183" s="263"/>
      <c r="Y183" s="263"/>
      <c r="Z183" s="263"/>
    </row>
    <row r="184" spans="1:26" ht="12.75" customHeight="1" x14ac:dyDescent="0.2">
      <c r="A184" s="263"/>
      <c r="B184" s="263"/>
      <c r="C184" s="263"/>
      <c r="D184" s="263"/>
      <c r="E184" s="263"/>
      <c r="F184" s="263"/>
      <c r="G184" s="263"/>
      <c r="H184" s="264"/>
      <c r="I184" s="265"/>
      <c r="J184" s="265"/>
      <c r="K184" s="263"/>
      <c r="L184" s="263"/>
      <c r="M184" s="263"/>
      <c r="N184" s="263"/>
      <c r="O184" s="263"/>
      <c r="P184" s="263"/>
      <c r="Q184" s="263"/>
      <c r="R184" s="263"/>
      <c r="S184" s="263"/>
      <c r="T184" s="263"/>
      <c r="U184" s="263"/>
      <c r="V184" s="263"/>
      <c r="W184" s="263"/>
      <c r="X184" s="263"/>
      <c r="Y184" s="263"/>
      <c r="Z184" s="263"/>
    </row>
    <row r="185" spans="1:26" ht="12.75" customHeight="1" x14ac:dyDescent="0.2">
      <c r="A185" s="263"/>
      <c r="B185" s="263"/>
      <c r="C185" s="263"/>
      <c r="D185" s="263"/>
      <c r="E185" s="263"/>
      <c r="F185" s="263"/>
      <c r="G185" s="263"/>
      <c r="H185" s="264"/>
      <c r="I185" s="265"/>
      <c r="J185" s="265"/>
      <c r="K185" s="263"/>
      <c r="L185" s="263"/>
      <c r="M185" s="263"/>
      <c r="N185" s="263"/>
      <c r="O185" s="263"/>
      <c r="P185" s="263"/>
      <c r="Q185" s="263"/>
      <c r="R185" s="263"/>
      <c r="S185" s="263"/>
      <c r="T185" s="263"/>
      <c r="U185" s="263"/>
      <c r="V185" s="263"/>
      <c r="W185" s="263"/>
      <c r="X185" s="263"/>
      <c r="Y185" s="263"/>
      <c r="Z185" s="263"/>
    </row>
    <row r="186" spans="1:26" ht="12.75" customHeight="1" x14ac:dyDescent="0.2">
      <c r="A186" s="263"/>
      <c r="B186" s="263"/>
      <c r="C186" s="263"/>
      <c r="D186" s="263"/>
      <c r="E186" s="263"/>
      <c r="F186" s="263"/>
      <c r="G186" s="263"/>
      <c r="H186" s="264"/>
      <c r="I186" s="265"/>
      <c r="J186" s="265"/>
      <c r="K186" s="263"/>
      <c r="L186" s="263"/>
      <c r="M186" s="263"/>
      <c r="N186" s="263"/>
      <c r="O186" s="263"/>
      <c r="P186" s="263"/>
      <c r="Q186" s="263"/>
      <c r="R186" s="263"/>
      <c r="S186" s="263"/>
      <c r="T186" s="263"/>
      <c r="U186" s="263"/>
      <c r="V186" s="263"/>
      <c r="W186" s="263"/>
      <c r="X186" s="263"/>
      <c r="Y186" s="263"/>
      <c r="Z186" s="263"/>
    </row>
    <row r="187" spans="1:26" ht="12.75" customHeight="1" x14ac:dyDescent="0.2">
      <c r="A187" s="263"/>
      <c r="B187" s="263"/>
      <c r="C187" s="263"/>
      <c r="D187" s="263"/>
      <c r="E187" s="263"/>
      <c r="F187" s="263"/>
      <c r="G187" s="263"/>
      <c r="H187" s="264"/>
      <c r="I187" s="265"/>
      <c r="J187" s="265"/>
      <c r="K187" s="263"/>
      <c r="L187" s="263"/>
      <c r="M187" s="263"/>
      <c r="N187" s="263"/>
      <c r="O187" s="263"/>
      <c r="P187" s="263"/>
      <c r="Q187" s="263"/>
      <c r="R187" s="263"/>
      <c r="S187" s="263"/>
      <c r="T187" s="263"/>
      <c r="U187" s="263"/>
      <c r="V187" s="263"/>
      <c r="W187" s="263"/>
      <c r="X187" s="263"/>
      <c r="Y187" s="263"/>
      <c r="Z187" s="263"/>
    </row>
    <row r="188" spans="1:26" ht="12.75" customHeight="1" x14ac:dyDescent="0.2">
      <c r="A188" s="263"/>
      <c r="B188" s="263"/>
      <c r="C188" s="263"/>
      <c r="D188" s="263"/>
      <c r="E188" s="263"/>
      <c r="F188" s="263"/>
      <c r="G188" s="263"/>
      <c r="H188" s="264"/>
      <c r="I188" s="265"/>
      <c r="J188" s="265"/>
      <c r="K188" s="263"/>
      <c r="L188" s="263"/>
      <c r="M188" s="263"/>
      <c r="N188" s="263"/>
      <c r="O188" s="263"/>
      <c r="P188" s="263"/>
      <c r="Q188" s="263"/>
      <c r="R188" s="263"/>
      <c r="S188" s="263"/>
      <c r="T188" s="263"/>
      <c r="U188" s="263"/>
      <c r="V188" s="263"/>
      <c r="W188" s="263"/>
      <c r="X188" s="263"/>
      <c r="Y188" s="263"/>
      <c r="Z188" s="263"/>
    </row>
    <row r="189" spans="1:26" ht="12.75" customHeight="1" x14ac:dyDescent="0.2">
      <c r="A189" s="263"/>
      <c r="B189" s="263"/>
      <c r="C189" s="263"/>
      <c r="D189" s="263"/>
      <c r="E189" s="263"/>
      <c r="F189" s="263"/>
      <c r="G189" s="263"/>
      <c r="H189" s="264"/>
      <c r="I189" s="265"/>
      <c r="J189" s="265"/>
      <c r="K189" s="263"/>
      <c r="L189" s="263"/>
      <c r="M189" s="263"/>
      <c r="N189" s="263"/>
      <c r="O189" s="263"/>
      <c r="P189" s="263"/>
      <c r="Q189" s="263"/>
      <c r="R189" s="263"/>
      <c r="S189" s="263"/>
      <c r="T189" s="263"/>
      <c r="U189" s="263"/>
      <c r="V189" s="263"/>
      <c r="W189" s="263"/>
      <c r="X189" s="263"/>
      <c r="Y189" s="263"/>
      <c r="Z189" s="263"/>
    </row>
    <row r="190" spans="1:26" ht="12.75" customHeight="1" x14ac:dyDescent="0.2">
      <c r="A190" s="263"/>
      <c r="B190" s="263"/>
      <c r="C190" s="263"/>
      <c r="D190" s="263"/>
      <c r="E190" s="263"/>
      <c r="F190" s="263"/>
      <c r="G190" s="263"/>
      <c r="H190" s="264"/>
      <c r="I190" s="265"/>
      <c r="J190" s="265"/>
      <c r="K190" s="263"/>
      <c r="L190" s="263"/>
      <c r="M190" s="263"/>
      <c r="N190" s="263"/>
      <c r="O190" s="263"/>
      <c r="P190" s="263"/>
      <c r="Q190" s="263"/>
      <c r="R190" s="263"/>
      <c r="S190" s="263"/>
      <c r="T190" s="263"/>
      <c r="U190" s="263"/>
      <c r="V190" s="263"/>
      <c r="W190" s="263"/>
      <c r="X190" s="263"/>
      <c r="Y190" s="263"/>
      <c r="Z190" s="263"/>
    </row>
    <row r="191" spans="1:26" ht="12.75" customHeight="1" x14ac:dyDescent="0.2">
      <c r="A191" s="263"/>
      <c r="B191" s="263"/>
      <c r="C191" s="263"/>
      <c r="D191" s="263"/>
      <c r="E191" s="263"/>
      <c r="F191" s="263"/>
      <c r="G191" s="263"/>
      <c r="H191" s="264"/>
      <c r="I191" s="265"/>
      <c r="J191" s="265"/>
      <c r="K191" s="263"/>
      <c r="L191" s="263"/>
      <c r="M191" s="263"/>
      <c r="N191" s="263"/>
      <c r="O191" s="263"/>
      <c r="P191" s="263"/>
      <c r="Q191" s="263"/>
      <c r="R191" s="263"/>
      <c r="S191" s="263"/>
      <c r="T191" s="263"/>
      <c r="U191" s="263"/>
      <c r="V191" s="263"/>
      <c r="W191" s="263"/>
      <c r="X191" s="263"/>
      <c r="Y191" s="263"/>
      <c r="Z191" s="263"/>
    </row>
    <row r="192" spans="1:26" ht="12.75" customHeight="1" x14ac:dyDescent="0.2">
      <c r="A192" s="263"/>
      <c r="B192" s="263"/>
      <c r="C192" s="263"/>
      <c r="D192" s="263"/>
      <c r="E192" s="263"/>
      <c r="F192" s="263"/>
      <c r="G192" s="263"/>
      <c r="H192" s="264"/>
      <c r="I192" s="265"/>
      <c r="J192" s="265"/>
      <c r="K192" s="263"/>
      <c r="L192" s="263"/>
      <c r="M192" s="263"/>
      <c r="N192" s="263"/>
      <c r="O192" s="263"/>
      <c r="P192" s="263"/>
      <c r="Q192" s="263"/>
      <c r="R192" s="263"/>
      <c r="S192" s="263"/>
      <c r="T192" s="263"/>
      <c r="U192" s="263"/>
      <c r="V192" s="263"/>
      <c r="W192" s="263"/>
      <c r="X192" s="263"/>
      <c r="Y192" s="263"/>
      <c r="Z192" s="263"/>
    </row>
    <row r="193" spans="1:26" ht="12.75" customHeight="1" x14ac:dyDescent="0.2">
      <c r="A193" s="263"/>
      <c r="B193" s="263"/>
      <c r="C193" s="263"/>
      <c r="D193" s="263"/>
      <c r="E193" s="263"/>
      <c r="F193" s="263"/>
      <c r="G193" s="263"/>
      <c r="H193" s="264"/>
      <c r="I193" s="265"/>
      <c r="J193" s="265"/>
      <c r="K193" s="263"/>
      <c r="L193" s="263"/>
      <c r="M193" s="263"/>
      <c r="N193" s="263"/>
      <c r="O193" s="263"/>
      <c r="P193" s="263"/>
      <c r="Q193" s="263"/>
      <c r="R193" s="263"/>
      <c r="S193" s="263"/>
      <c r="T193" s="263"/>
      <c r="U193" s="263"/>
      <c r="V193" s="263"/>
      <c r="W193" s="263"/>
      <c r="X193" s="263"/>
      <c r="Y193" s="263"/>
      <c r="Z193" s="263"/>
    </row>
    <row r="194" spans="1:26" ht="12.75" customHeight="1" x14ac:dyDescent="0.2">
      <c r="A194" s="263"/>
      <c r="B194" s="263"/>
      <c r="C194" s="263"/>
      <c r="D194" s="263"/>
      <c r="E194" s="263"/>
      <c r="F194" s="263"/>
      <c r="G194" s="263"/>
      <c r="H194" s="264"/>
      <c r="I194" s="265"/>
      <c r="J194" s="265"/>
      <c r="K194" s="263"/>
      <c r="L194" s="263"/>
      <c r="M194" s="263"/>
      <c r="N194" s="263"/>
      <c r="O194" s="263"/>
      <c r="P194" s="263"/>
      <c r="Q194" s="263"/>
      <c r="R194" s="263"/>
      <c r="S194" s="263"/>
      <c r="T194" s="263"/>
      <c r="U194" s="263"/>
      <c r="V194" s="263"/>
      <c r="W194" s="263"/>
      <c r="X194" s="263"/>
      <c r="Y194" s="263"/>
      <c r="Z194" s="263"/>
    </row>
    <row r="195" spans="1:26" ht="12.75" customHeight="1" x14ac:dyDescent="0.2">
      <c r="A195" s="263"/>
      <c r="B195" s="263"/>
      <c r="C195" s="263"/>
      <c r="D195" s="263"/>
      <c r="E195" s="263"/>
      <c r="F195" s="263"/>
      <c r="G195" s="263"/>
      <c r="H195" s="264"/>
      <c r="I195" s="265"/>
      <c r="J195" s="265"/>
      <c r="K195" s="263"/>
      <c r="L195" s="263"/>
      <c r="M195" s="263"/>
      <c r="N195" s="263"/>
      <c r="O195" s="263"/>
      <c r="P195" s="263"/>
      <c r="Q195" s="263"/>
      <c r="R195" s="263"/>
      <c r="S195" s="263"/>
      <c r="T195" s="263"/>
      <c r="U195" s="263"/>
      <c r="V195" s="263"/>
      <c r="W195" s="263"/>
      <c r="X195" s="263"/>
      <c r="Y195" s="263"/>
      <c r="Z195" s="263"/>
    </row>
    <row r="196" spans="1:26" ht="12.75" customHeight="1" x14ac:dyDescent="0.2">
      <c r="A196" s="263"/>
      <c r="B196" s="263"/>
      <c r="C196" s="263"/>
      <c r="D196" s="263"/>
      <c r="E196" s="263"/>
      <c r="F196" s="263"/>
      <c r="G196" s="263"/>
      <c r="H196" s="264"/>
      <c r="I196" s="265"/>
      <c r="J196" s="265"/>
      <c r="K196" s="263"/>
      <c r="L196" s="263"/>
      <c r="M196" s="263"/>
      <c r="N196" s="263"/>
      <c r="O196" s="263"/>
      <c r="P196" s="263"/>
      <c r="Q196" s="263"/>
      <c r="R196" s="263"/>
      <c r="S196" s="263"/>
      <c r="T196" s="263"/>
      <c r="U196" s="263"/>
      <c r="V196" s="263"/>
      <c r="W196" s="263"/>
      <c r="X196" s="263"/>
      <c r="Y196" s="263"/>
      <c r="Z196" s="263"/>
    </row>
    <row r="197" spans="1:26" ht="12.75" customHeight="1" x14ac:dyDescent="0.2">
      <c r="A197" s="263"/>
      <c r="B197" s="263"/>
      <c r="C197" s="263"/>
      <c r="D197" s="263"/>
      <c r="E197" s="263"/>
      <c r="F197" s="263"/>
      <c r="G197" s="263"/>
      <c r="H197" s="264"/>
      <c r="I197" s="265"/>
      <c r="J197" s="265"/>
      <c r="K197" s="263"/>
      <c r="L197" s="263"/>
      <c r="M197" s="263"/>
      <c r="N197" s="263"/>
      <c r="O197" s="263"/>
      <c r="P197" s="263"/>
      <c r="Q197" s="263"/>
      <c r="R197" s="263"/>
      <c r="S197" s="263"/>
      <c r="T197" s="263"/>
      <c r="U197" s="263"/>
      <c r="V197" s="263"/>
      <c r="W197" s="263"/>
      <c r="X197" s="263"/>
      <c r="Y197" s="263"/>
      <c r="Z197" s="263"/>
    </row>
    <row r="198" spans="1:26" ht="12.75" customHeight="1" x14ac:dyDescent="0.2">
      <c r="A198" s="263"/>
      <c r="B198" s="263"/>
      <c r="C198" s="263"/>
      <c r="D198" s="263"/>
      <c r="E198" s="263"/>
      <c r="F198" s="263"/>
      <c r="G198" s="263"/>
      <c r="H198" s="264"/>
      <c r="I198" s="265"/>
      <c r="J198" s="265"/>
      <c r="K198" s="263"/>
      <c r="L198" s="263"/>
      <c r="M198" s="263"/>
      <c r="N198" s="263"/>
      <c r="O198" s="263"/>
      <c r="P198" s="263"/>
      <c r="Q198" s="263"/>
      <c r="R198" s="263"/>
      <c r="S198" s="263"/>
      <c r="T198" s="263"/>
      <c r="U198" s="263"/>
      <c r="V198" s="263"/>
      <c r="W198" s="263"/>
      <c r="X198" s="263"/>
      <c r="Y198" s="263"/>
      <c r="Z198" s="263"/>
    </row>
    <row r="199" spans="1:26" ht="12.75" customHeight="1" x14ac:dyDescent="0.2">
      <c r="A199" s="263"/>
      <c r="B199" s="263"/>
      <c r="C199" s="263"/>
      <c r="D199" s="263"/>
      <c r="E199" s="263"/>
      <c r="F199" s="263"/>
      <c r="G199" s="263"/>
      <c r="H199" s="264"/>
      <c r="I199" s="265"/>
      <c r="J199" s="265"/>
      <c r="K199" s="263"/>
      <c r="L199" s="263"/>
      <c r="M199" s="263"/>
      <c r="N199" s="263"/>
      <c r="O199" s="263"/>
      <c r="P199" s="263"/>
      <c r="Q199" s="263"/>
      <c r="R199" s="263"/>
      <c r="S199" s="263"/>
      <c r="T199" s="263"/>
      <c r="U199" s="263"/>
      <c r="V199" s="263"/>
      <c r="W199" s="263"/>
      <c r="X199" s="263"/>
      <c r="Y199" s="263"/>
      <c r="Z199" s="263"/>
    </row>
    <row r="200" spans="1:26" ht="12.75" customHeight="1" x14ac:dyDescent="0.2">
      <c r="A200" s="263"/>
      <c r="B200" s="263"/>
      <c r="C200" s="263"/>
      <c r="D200" s="263"/>
      <c r="E200" s="263"/>
      <c r="F200" s="263"/>
      <c r="G200" s="263"/>
      <c r="H200" s="264"/>
      <c r="I200" s="265"/>
      <c r="J200" s="265"/>
      <c r="K200" s="263"/>
      <c r="L200" s="263"/>
      <c r="M200" s="263"/>
      <c r="N200" s="263"/>
      <c r="O200" s="263"/>
      <c r="P200" s="263"/>
      <c r="Q200" s="263"/>
      <c r="R200" s="263"/>
      <c r="S200" s="263"/>
      <c r="T200" s="263"/>
      <c r="U200" s="263"/>
      <c r="V200" s="263"/>
      <c r="W200" s="263"/>
      <c r="X200" s="263"/>
      <c r="Y200" s="263"/>
      <c r="Z200" s="263"/>
    </row>
    <row r="201" spans="1:26" ht="12.75" customHeight="1" x14ac:dyDescent="0.2">
      <c r="A201" s="263"/>
      <c r="B201" s="263"/>
      <c r="C201" s="263"/>
      <c r="D201" s="263"/>
      <c r="E201" s="263"/>
      <c r="F201" s="263"/>
      <c r="G201" s="263"/>
      <c r="H201" s="264"/>
      <c r="I201" s="265"/>
      <c r="J201" s="265"/>
      <c r="K201" s="263"/>
      <c r="L201" s="263"/>
      <c r="M201" s="263"/>
      <c r="N201" s="263"/>
      <c r="O201" s="263"/>
      <c r="P201" s="263"/>
      <c r="Q201" s="263"/>
      <c r="R201" s="263"/>
      <c r="S201" s="263"/>
      <c r="T201" s="263"/>
      <c r="U201" s="263"/>
      <c r="V201" s="263"/>
      <c r="W201" s="263"/>
      <c r="X201" s="263"/>
      <c r="Y201" s="263"/>
      <c r="Z201" s="263"/>
    </row>
    <row r="202" spans="1:26" ht="12.75" customHeight="1" x14ac:dyDescent="0.2">
      <c r="A202" s="263"/>
      <c r="B202" s="263"/>
      <c r="C202" s="263"/>
      <c r="D202" s="263"/>
      <c r="E202" s="263"/>
      <c r="F202" s="263"/>
      <c r="G202" s="263"/>
      <c r="H202" s="264"/>
      <c r="I202" s="265"/>
      <c r="J202" s="265"/>
      <c r="K202" s="263"/>
      <c r="L202" s="263"/>
      <c r="M202" s="263"/>
      <c r="N202" s="263"/>
      <c r="O202" s="263"/>
      <c r="P202" s="263"/>
      <c r="Q202" s="263"/>
      <c r="R202" s="263"/>
      <c r="S202" s="263"/>
      <c r="T202" s="263"/>
      <c r="U202" s="263"/>
      <c r="V202" s="263"/>
      <c r="W202" s="263"/>
      <c r="X202" s="263"/>
      <c r="Y202" s="263"/>
      <c r="Z202" s="263"/>
    </row>
    <row r="203" spans="1:26" ht="12.75" customHeight="1" x14ac:dyDescent="0.2">
      <c r="A203" s="263"/>
      <c r="B203" s="263"/>
      <c r="C203" s="263"/>
      <c r="D203" s="263"/>
      <c r="E203" s="263"/>
      <c r="F203" s="263"/>
      <c r="G203" s="263"/>
      <c r="H203" s="264"/>
      <c r="I203" s="265"/>
      <c r="J203" s="265"/>
      <c r="K203" s="263"/>
      <c r="L203" s="263"/>
      <c r="M203" s="263"/>
      <c r="N203" s="263"/>
      <c r="O203" s="263"/>
      <c r="P203" s="263"/>
      <c r="Q203" s="263"/>
      <c r="R203" s="263"/>
      <c r="S203" s="263"/>
      <c r="T203" s="263"/>
      <c r="U203" s="263"/>
      <c r="V203" s="263"/>
      <c r="W203" s="263"/>
      <c r="X203" s="263"/>
      <c r="Y203" s="263"/>
      <c r="Z203" s="263"/>
    </row>
    <row r="204" spans="1:26" ht="12.75" customHeight="1" x14ac:dyDescent="0.2">
      <c r="A204" s="263"/>
      <c r="B204" s="263"/>
      <c r="C204" s="263"/>
      <c r="D204" s="263"/>
      <c r="E204" s="263"/>
      <c r="F204" s="263"/>
      <c r="G204" s="263"/>
      <c r="H204" s="264"/>
      <c r="I204" s="265"/>
      <c r="J204" s="265"/>
      <c r="K204" s="263"/>
      <c r="L204" s="263"/>
      <c r="M204" s="263"/>
      <c r="N204" s="263"/>
      <c r="O204" s="263"/>
      <c r="P204" s="263"/>
      <c r="Q204" s="263"/>
      <c r="R204" s="263"/>
      <c r="S204" s="263"/>
      <c r="T204" s="263"/>
      <c r="U204" s="263"/>
      <c r="V204" s="263"/>
      <c r="W204" s="263"/>
      <c r="X204" s="263"/>
      <c r="Y204" s="263"/>
      <c r="Z204" s="263"/>
    </row>
    <row r="205" spans="1:26" ht="12.75" customHeight="1" x14ac:dyDescent="0.2">
      <c r="A205" s="263"/>
      <c r="B205" s="263"/>
      <c r="C205" s="263"/>
      <c r="D205" s="263"/>
      <c r="E205" s="263"/>
      <c r="F205" s="263"/>
      <c r="G205" s="263"/>
      <c r="H205" s="264"/>
      <c r="I205" s="265"/>
      <c r="J205" s="265"/>
      <c r="K205" s="263"/>
      <c r="L205" s="263"/>
      <c r="M205" s="263"/>
      <c r="N205" s="263"/>
      <c r="O205" s="263"/>
      <c r="P205" s="263"/>
      <c r="Q205" s="263"/>
      <c r="R205" s="263"/>
      <c r="S205" s="263"/>
      <c r="T205" s="263"/>
      <c r="U205" s="263"/>
      <c r="V205" s="263"/>
      <c r="W205" s="263"/>
      <c r="X205" s="263"/>
      <c r="Y205" s="263"/>
      <c r="Z205" s="263"/>
    </row>
    <row r="206" spans="1:26" ht="12.75" customHeight="1" x14ac:dyDescent="0.2">
      <c r="A206" s="263"/>
      <c r="B206" s="263"/>
      <c r="C206" s="263"/>
      <c r="D206" s="263"/>
      <c r="E206" s="263"/>
      <c r="F206" s="263"/>
      <c r="G206" s="263"/>
      <c r="H206" s="264"/>
      <c r="I206" s="265"/>
      <c r="J206" s="265"/>
      <c r="K206" s="263"/>
      <c r="L206" s="263"/>
      <c r="M206" s="263"/>
      <c r="N206" s="263"/>
      <c r="O206" s="263"/>
      <c r="P206" s="263"/>
      <c r="Q206" s="263"/>
      <c r="R206" s="263"/>
      <c r="S206" s="263"/>
      <c r="T206" s="263"/>
      <c r="U206" s="263"/>
      <c r="V206" s="263"/>
      <c r="W206" s="263"/>
      <c r="X206" s="263"/>
      <c r="Y206" s="263"/>
      <c r="Z206" s="263"/>
    </row>
    <row r="207" spans="1:26" ht="12.75" customHeight="1" x14ac:dyDescent="0.2">
      <c r="A207" s="263"/>
      <c r="B207" s="263"/>
      <c r="C207" s="263"/>
      <c r="D207" s="263"/>
      <c r="E207" s="263"/>
      <c r="F207" s="263"/>
      <c r="G207" s="263"/>
      <c r="H207" s="264"/>
      <c r="I207" s="265"/>
      <c r="J207" s="265"/>
      <c r="K207" s="263"/>
      <c r="L207" s="263"/>
      <c r="M207" s="263"/>
      <c r="N207" s="263"/>
      <c r="O207" s="263"/>
      <c r="P207" s="263"/>
      <c r="Q207" s="263"/>
      <c r="R207" s="263"/>
      <c r="S207" s="263"/>
      <c r="T207" s="263"/>
      <c r="U207" s="263"/>
      <c r="V207" s="263"/>
      <c r="W207" s="263"/>
      <c r="X207" s="263"/>
      <c r="Y207" s="263"/>
      <c r="Z207" s="263"/>
    </row>
    <row r="208" spans="1:26" ht="12.75" customHeight="1" x14ac:dyDescent="0.2">
      <c r="A208" s="263"/>
      <c r="B208" s="263"/>
      <c r="C208" s="263"/>
      <c r="D208" s="263"/>
      <c r="E208" s="263"/>
      <c r="F208" s="263"/>
      <c r="G208" s="263"/>
      <c r="H208" s="264"/>
      <c r="I208" s="265"/>
      <c r="J208" s="265"/>
      <c r="K208" s="263"/>
      <c r="L208" s="263"/>
      <c r="M208" s="263"/>
      <c r="N208" s="263"/>
      <c r="O208" s="263"/>
      <c r="P208" s="263"/>
      <c r="Q208" s="263"/>
      <c r="R208" s="263"/>
      <c r="S208" s="263"/>
      <c r="T208" s="263"/>
      <c r="U208" s="263"/>
      <c r="V208" s="263"/>
      <c r="W208" s="263"/>
      <c r="X208" s="263"/>
      <c r="Y208" s="263"/>
      <c r="Z208" s="263"/>
    </row>
    <row r="209" spans="1:26" ht="12.75" customHeight="1" x14ac:dyDescent="0.2">
      <c r="A209" s="263"/>
      <c r="B209" s="263"/>
      <c r="C209" s="263"/>
      <c r="D209" s="263"/>
      <c r="E209" s="263"/>
      <c r="F209" s="263"/>
      <c r="G209" s="263"/>
      <c r="H209" s="264"/>
      <c r="I209" s="265"/>
      <c r="J209" s="265"/>
      <c r="K209" s="263"/>
      <c r="L209" s="263"/>
      <c r="M209" s="263"/>
      <c r="N209" s="263"/>
      <c r="O209" s="263"/>
      <c r="P209" s="263"/>
      <c r="Q209" s="263"/>
      <c r="R209" s="263"/>
      <c r="S209" s="263"/>
      <c r="T209" s="263"/>
      <c r="U209" s="263"/>
      <c r="V209" s="263"/>
      <c r="W209" s="263"/>
      <c r="X209" s="263"/>
      <c r="Y209" s="263"/>
      <c r="Z209" s="263"/>
    </row>
    <row r="210" spans="1:26" ht="12.75" customHeight="1" x14ac:dyDescent="0.2">
      <c r="A210" s="263"/>
      <c r="B210" s="263"/>
      <c r="C210" s="263"/>
      <c r="D210" s="263"/>
      <c r="E210" s="263"/>
      <c r="F210" s="263"/>
      <c r="G210" s="263"/>
      <c r="H210" s="264"/>
      <c r="I210" s="265"/>
      <c r="J210" s="265"/>
      <c r="K210" s="263"/>
      <c r="L210" s="263"/>
      <c r="M210" s="263"/>
      <c r="N210" s="263"/>
      <c r="O210" s="263"/>
      <c r="P210" s="263"/>
      <c r="Q210" s="263"/>
      <c r="R210" s="263"/>
      <c r="S210" s="263"/>
      <c r="T210" s="263"/>
      <c r="U210" s="263"/>
      <c r="V210" s="263"/>
      <c r="W210" s="263"/>
      <c r="X210" s="263"/>
      <c r="Y210" s="263"/>
      <c r="Z210" s="263"/>
    </row>
    <row r="211" spans="1:26" ht="12.75" customHeight="1" x14ac:dyDescent="0.2">
      <c r="A211" s="263"/>
      <c r="B211" s="263"/>
      <c r="C211" s="263"/>
      <c r="D211" s="263"/>
      <c r="E211" s="263"/>
      <c r="F211" s="263"/>
      <c r="G211" s="263"/>
      <c r="H211" s="264"/>
      <c r="I211" s="265"/>
      <c r="J211" s="265"/>
      <c r="K211" s="263"/>
      <c r="L211" s="263"/>
      <c r="M211" s="263"/>
      <c r="N211" s="263"/>
      <c r="O211" s="263"/>
      <c r="P211" s="263"/>
      <c r="Q211" s="263"/>
      <c r="R211" s="263"/>
      <c r="S211" s="263"/>
      <c r="T211" s="263"/>
      <c r="U211" s="263"/>
      <c r="V211" s="263"/>
      <c r="W211" s="263"/>
      <c r="X211" s="263"/>
      <c r="Y211" s="263"/>
      <c r="Z211" s="263"/>
    </row>
    <row r="212" spans="1:26" ht="12.75" customHeight="1" x14ac:dyDescent="0.2">
      <c r="A212" s="263"/>
      <c r="B212" s="263"/>
      <c r="C212" s="263"/>
      <c r="D212" s="263"/>
      <c r="E212" s="263"/>
      <c r="F212" s="263"/>
      <c r="G212" s="263"/>
      <c r="H212" s="264"/>
      <c r="I212" s="265"/>
      <c r="J212" s="265"/>
      <c r="K212" s="263"/>
      <c r="L212" s="263"/>
      <c r="M212" s="263"/>
      <c r="N212" s="263"/>
      <c r="O212" s="263"/>
      <c r="P212" s="263"/>
      <c r="Q212" s="263"/>
      <c r="R212" s="263"/>
      <c r="S212" s="263"/>
      <c r="T212" s="263"/>
      <c r="U212" s="263"/>
      <c r="V212" s="263"/>
      <c r="W212" s="263"/>
      <c r="X212" s="263"/>
      <c r="Y212" s="263"/>
      <c r="Z212" s="263"/>
    </row>
    <row r="213" spans="1:26" ht="12.75" customHeight="1" x14ac:dyDescent="0.2">
      <c r="A213" s="263"/>
      <c r="B213" s="263"/>
      <c r="C213" s="263"/>
      <c r="D213" s="263"/>
      <c r="E213" s="263"/>
      <c r="F213" s="263"/>
      <c r="G213" s="263"/>
      <c r="H213" s="264"/>
      <c r="I213" s="265"/>
      <c r="J213" s="265"/>
      <c r="K213" s="263"/>
      <c r="L213" s="263"/>
      <c r="M213" s="263"/>
      <c r="N213" s="263"/>
      <c r="O213" s="263"/>
      <c r="P213" s="263"/>
      <c r="Q213" s="263"/>
      <c r="R213" s="263"/>
      <c r="S213" s="263"/>
      <c r="T213" s="263"/>
      <c r="U213" s="263"/>
      <c r="V213" s="263"/>
      <c r="W213" s="263"/>
      <c r="X213" s="263"/>
      <c r="Y213" s="263"/>
      <c r="Z213" s="263"/>
    </row>
    <row r="214" spans="1:26" ht="12.75" customHeight="1" x14ac:dyDescent="0.2">
      <c r="A214" s="263"/>
      <c r="B214" s="263"/>
      <c r="C214" s="263"/>
      <c r="D214" s="263"/>
      <c r="E214" s="263"/>
      <c r="F214" s="263"/>
      <c r="G214" s="263"/>
      <c r="H214" s="264"/>
      <c r="I214" s="265"/>
      <c r="J214" s="265"/>
      <c r="K214" s="263"/>
      <c r="L214" s="263"/>
      <c r="M214" s="263"/>
      <c r="N214" s="263"/>
      <c r="O214" s="263"/>
      <c r="P214" s="263"/>
      <c r="Q214" s="263"/>
      <c r="R214" s="263"/>
      <c r="S214" s="263"/>
      <c r="T214" s="263"/>
      <c r="U214" s="263"/>
      <c r="V214" s="263"/>
      <c r="W214" s="263"/>
      <c r="X214" s="263"/>
      <c r="Y214" s="263"/>
      <c r="Z214" s="263"/>
    </row>
    <row r="215" spans="1:26" ht="12.75" customHeight="1" x14ac:dyDescent="0.2">
      <c r="A215" s="263"/>
      <c r="B215" s="263"/>
      <c r="C215" s="263"/>
      <c r="D215" s="263"/>
      <c r="E215" s="263"/>
      <c r="F215" s="263"/>
      <c r="G215" s="263"/>
      <c r="H215" s="264"/>
      <c r="I215" s="265"/>
      <c r="J215" s="265"/>
      <c r="K215" s="263"/>
      <c r="L215" s="263"/>
      <c r="M215" s="263"/>
      <c r="N215" s="263"/>
      <c r="O215" s="263"/>
      <c r="P215" s="263"/>
      <c r="Q215" s="263"/>
      <c r="R215" s="263"/>
      <c r="S215" s="263"/>
      <c r="T215" s="263"/>
      <c r="U215" s="263"/>
      <c r="V215" s="263"/>
      <c r="W215" s="263"/>
      <c r="X215" s="263"/>
      <c r="Y215" s="263"/>
      <c r="Z215" s="263"/>
    </row>
    <row r="216" spans="1:26" ht="12.75" customHeight="1" x14ac:dyDescent="0.2">
      <c r="A216" s="263"/>
      <c r="B216" s="263"/>
      <c r="C216" s="263"/>
      <c r="D216" s="263"/>
      <c r="E216" s="263"/>
      <c r="F216" s="263"/>
      <c r="G216" s="263"/>
      <c r="H216" s="264"/>
      <c r="I216" s="265"/>
      <c r="J216" s="265"/>
      <c r="K216" s="263"/>
      <c r="L216" s="263"/>
      <c r="M216" s="263"/>
      <c r="N216" s="263"/>
      <c r="O216" s="263"/>
      <c r="P216" s="263"/>
      <c r="Q216" s="263"/>
      <c r="R216" s="263"/>
      <c r="S216" s="263"/>
      <c r="T216" s="263"/>
      <c r="U216" s="263"/>
      <c r="V216" s="263"/>
      <c r="W216" s="263"/>
      <c r="X216" s="263"/>
      <c r="Y216" s="263"/>
      <c r="Z216" s="263"/>
    </row>
    <row r="217" spans="1:26" ht="12.75" customHeight="1" x14ac:dyDescent="0.2">
      <c r="A217" s="263"/>
      <c r="B217" s="263"/>
      <c r="C217" s="263"/>
      <c r="D217" s="263"/>
      <c r="E217" s="263"/>
      <c r="F217" s="263"/>
      <c r="G217" s="263"/>
      <c r="H217" s="264"/>
      <c r="I217" s="265"/>
      <c r="J217" s="265"/>
      <c r="K217" s="263"/>
      <c r="L217" s="263"/>
      <c r="M217" s="263"/>
      <c r="N217" s="263"/>
      <c r="O217" s="263"/>
      <c r="P217" s="263"/>
      <c r="Q217" s="263"/>
      <c r="R217" s="263"/>
      <c r="S217" s="263"/>
      <c r="T217" s="263"/>
      <c r="U217" s="263"/>
      <c r="V217" s="263"/>
      <c r="W217" s="263"/>
      <c r="X217" s="263"/>
      <c r="Y217" s="263"/>
      <c r="Z217" s="263"/>
    </row>
    <row r="218" spans="1:26" ht="12.75" customHeight="1" x14ac:dyDescent="0.2">
      <c r="A218" s="263"/>
      <c r="B218" s="263"/>
      <c r="C218" s="263"/>
      <c r="D218" s="263"/>
      <c r="E218" s="263"/>
      <c r="F218" s="263"/>
      <c r="G218" s="263"/>
      <c r="H218" s="264"/>
      <c r="I218" s="265"/>
      <c r="J218" s="265"/>
      <c r="K218" s="263"/>
      <c r="L218" s="263"/>
      <c r="M218" s="263"/>
      <c r="N218" s="263"/>
      <c r="O218" s="263"/>
      <c r="P218" s="263"/>
      <c r="Q218" s="263"/>
      <c r="R218" s="263"/>
      <c r="S218" s="263"/>
      <c r="T218" s="263"/>
      <c r="U218" s="263"/>
      <c r="V218" s="263"/>
      <c r="W218" s="263"/>
      <c r="X218" s="263"/>
      <c r="Y218" s="263"/>
      <c r="Z218" s="263"/>
    </row>
    <row r="219" spans="1:26" ht="12.75" customHeight="1" x14ac:dyDescent="0.2">
      <c r="A219" s="263"/>
      <c r="B219" s="263"/>
      <c r="C219" s="263"/>
      <c r="D219" s="263"/>
      <c r="E219" s="263"/>
      <c r="F219" s="263"/>
      <c r="G219" s="263"/>
      <c r="H219" s="264"/>
      <c r="I219" s="265"/>
      <c r="J219" s="265"/>
      <c r="K219" s="263"/>
      <c r="L219" s="263"/>
      <c r="M219" s="263"/>
      <c r="N219" s="263"/>
      <c r="O219" s="263"/>
      <c r="P219" s="263"/>
      <c r="Q219" s="263"/>
      <c r="R219" s="263"/>
      <c r="S219" s="263"/>
      <c r="T219" s="263"/>
      <c r="U219" s="263"/>
      <c r="V219" s="263"/>
      <c r="W219" s="263"/>
      <c r="X219" s="263"/>
      <c r="Y219" s="263"/>
      <c r="Z219" s="263"/>
    </row>
    <row r="220" spans="1:26" ht="12.75" customHeight="1" x14ac:dyDescent="0.2">
      <c r="A220" s="263"/>
      <c r="B220" s="263"/>
      <c r="C220" s="263"/>
      <c r="D220" s="263"/>
      <c r="E220" s="263"/>
      <c r="F220" s="263"/>
      <c r="G220" s="263"/>
      <c r="H220" s="264"/>
      <c r="I220" s="265"/>
      <c r="J220" s="265"/>
      <c r="K220" s="263"/>
      <c r="L220" s="263"/>
      <c r="M220" s="263"/>
      <c r="N220" s="263"/>
      <c r="O220" s="263"/>
      <c r="P220" s="263"/>
      <c r="Q220" s="263"/>
      <c r="R220" s="263"/>
      <c r="S220" s="263"/>
      <c r="T220" s="263"/>
      <c r="U220" s="263"/>
      <c r="V220" s="263"/>
      <c r="W220" s="263"/>
      <c r="X220" s="263"/>
      <c r="Y220" s="263"/>
      <c r="Z220" s="263"/>
    </row>
    <row r="221" spans="1:26" ht="12.75" customHeight="1" x14ac:dyDescent="0.2">
      <c r="A221" s="263"/>
      <c r="B221" s="263"/>
      <c r="C221" s="263"/>
      <c r="D221" s="263"/>
      <c r="E221" s="263"/>
      <c r="F221" s="263"/>
      <c r="G221" s="263"/>
      <c r="H221" s="264"/>
      <c r="I221" s="265"/>
      <c r="J221" s="265"/>
      <c r="K221" s="263"/>
      <c r="L221" s="263"/>
      <c r="M221" s="263"/>
      <c r="N221" s="263"/>
      <c r="O221" s="263"/>
      <c r="P221" s="263"/>
      <c r="Q221" s="263"/>
      <c r="R221" s="263"/>
      <c r="S221" s="263"/>
      <c r="T221" s="263"/>
      <c r="U221" s="263"/>
      <c r="V221" s="263"/>
      <c r="W221" s="263"/>
      <c r="X221" s="263"/>
      <c r="Y221" s="263"/>
      <c r="Z221" s="263"/>
    </row>
    <row r="222" spans="1:26" ht="12.75" customHeight="1" x14ac:dyDescent="0.2">
      <c r="A222" s="263"/>
      <c r="B222" s="263"/>
      <c r="C222" s="263"/>
      <c r="D222" s="263"/>
      <c r="E222" s="263"/>
      <c r="F222" s="263"/>
      <c r="G222" s="263"/>
      <c r="H222" s="264"/>
      <c r="I222" s="265"/>
      <c r="J222" s="265"/>
      <c r="K222" s="263"/>
      <c r="L222" s="263"/>
      <c r="M222" s="263"/>
      <c r="N222" s="263"/>
      <c r="O222" s="263"/>
      <c r="P222" s="263"/>
      <c r="Q222" s="263"/>
      <c r="R222" s="263"/>
      <c r="S222" s="263"/>
      <c r="T222" s="263"/>
      <c r="U222" s="263"/>
      <c r="V222" s="263"/>
      <c r="W222" s="263"/>
      <c r="X222" s="263"/>
      <c r="Y222" s="263"/>
      <c r="Z222" s="263"/>
    </row>
    <row r="223" spans="1:26" ht="12.75" customHeight="1" x14ac:dyDescent="0.2">
      <c r="A223" s="263"/>
      <c r="B223" s="263"/>
      <c r="C223" s="263"/>
      <c r="D223" s="263"/>
      <c r="E223" s="263"/>
      <c r="F223" s="263"/>
      <c r="G223" s="263"/>
      <c r="H223" s="264"/>
      <c r="I223" s="265"/>
      <c r="J223" s="265"/>
      <c r="K223" s="263"/>
      <c r="L223" s="263"/>
      <c r="M223" s="263"/>
      <c r="N223" s="263"/>
      <c r="O223" s="263"/>
      <c r="P223" s="263"/>
      <c r="Q223" s="263"/>
      <c r="R223" s="263"/>
      <c r="S223" s="263"/>
      <c r="T223" s="263"/>
      <c r="U223" s="263"/>
      <c r="V223" s="263"/>
      <c r="W223" s="263"/>
      <c r="X223" s="263"/>
      <c r="Y223" s="263"/>
      <c r="Z223" s="263"/>
    </row>
    <row r="224" spans="1:26" ht="12.75" customHeight="1" x14ac:dyDescent="0.2">
      <c r="A224" s="263"/>
      <c r="B224" s="263"/>
      <c r="C224" s="263"/>
      <c r="D224" s="263"/>
      <c r="E224" s="263"/>
      <c r="F224" s="263"/>
      <c r="G224" s="263"/>
      <c r="H224" s="264"/>
      <c r="I224" s="265"/>
      <c r="J224" s="265"/>
      <c r="K224" s="263"/>
      <c r="L224" s="263"/>
      <c r="M224" s="263"/>
      <c r="N224" s="263"/>
      <c r="O224" s="263"/>
      <c r="P224" s="263"/>
      <c r="Q224" s="263"/>
      <c r="R224" s="263"/>
      <c r="S224" s="263"/>
      <c r="T224" s="263"/>
      <c r="U224" s="263"/>
      <c r="V224" s="263"/>
      <c r="W224" s="263"/>
      <c r="X224" s="263"/>
      <c r="Y224" s="263"/>
      <c r="Z224" s="263"/>
    </row>
    <row r="225" spans="1:26" ht="12.75" customHeight="1" x14ac:dyDescent="0.2">
      <c r="A225" s="263"/>
      <c r="B225" s="263"/>
      <c r="C225" s="263"/>
      <c r="D225" s="263"/>
      <c r="E225" s="263"/>
      <c r="F225" s="263"/>
      <c r="G225" s="263"/>
      <c r="H225" s="264"/>
      <c r="I225" s="265"/>
      <c r="J225" s="265"/>
      <c r="K225" s="263"/>
      <c r="L225" s="263"/>
      <c r="M225" s="263"/>
      <c r="N225" s="263"/>
      <c r="O225" s="263"/>
      <c r="P225" s="263"/>
      <c r="Q225" s="263"/>
      <c r="R225" s="263"/>
      <c r="S225" s="263"/>
      <c r="T225" s="263"/>
      <c r="U225" s="263"/>
      <c r="V225" s="263"/>
      <c r="W225" s="263"/>
      <c r="X225" s="263"/>
      <c r="Y225" s="263"/>
      <c r="Z225" s="263"/>
    </row>
    <row r="226" spans="1:26" ht="12.75" customHeight="1" x14ac:dyDescent="0.2">
      <c r="A226" s="263"/>
      <c r="B226" s="263"/>
      <c r="C226" s="263"/>
      <c r="D226" s="263"/>
      <c r="E226" s="263"/>
      <c r="F226" s="263"/>
      <c r="G226" s="263"/>
      <c r="H226" s="264"/>
      <c r="I226" s="265"/>
      <c r="J226" s="265"/>
      <c r="K226" s="263"/>
      <c r="L226" s="263"/>
      <c r="M226" s="263"/>
      <c r="N226" s="263"/>
      <c r="O226" s="263"/>
      <c r="P226" s="263"/>
      <c r="Q226" s="263"/>
      <c r="R226" s="263"/>
      <c r="S226" s="263"/>
      <c r="T226" s="263"/>
      <c r="U226" s="263"/>
      <c r="V226" s="263"/>
      <c r="W226" s="263"/>
      <c r="X226" s="263"/>
      <c r="Y226" s="263"/>
      <c r="Z226" s="263"/>
    </row>
    <row r="227" spans="1:26" ht="12.75" customHeight="1" x14ac:dyDescent="0.2">
      <c r="A227" s="263"/>
      <c r="B227" s="263"/>
      <c r="C227" s="263"/>
      <c r="D227" s="263"/>
      <c r="E227" s="263"/>
      <c r="F227" s="263"/>
      <c r="G227" s="263"/>
      <c r="H227" s="264"/>
      <c r="I227" s="265"/>
      <c r="J227" s="265"/>
      <c r="K227" s="263"/>
      <c r="L227" s="263"/>
      <c r="M227" s="263"/>
      <c r="N227" s="263"/>
      <c r="O227" s="263"/>
      <c r="P227" s="263"/>
      <c r="Q227" s="263"/>
      <c r="R227" s="263"/>
      <c r="S227" s="263"/>
      <c r="T227" s="263"/>
      <c r="U227" s="263"/>
      <c r="V227" s="263"/>
      <c r="W227" s="263"/>
      <c r="X227" s="263"/>
      <c r="Y227" s="263"/>
      <c r="Z227" s="263"/>
    </row>
    <row r="228" spans="1:26" ht="12.75" customHeight="1" x14ac:dyDescent="0.2">
      <c r="A228" s="263"/>
      <c r="B228" s="263"/>
      <c r="C228" s="263"/>
      <c r="D228" s="263"/>
      <c r="E228" s="263"/>
      <c r="F228" s="263"/>
      <c r="G228" s="263"/>
      <c r="H228" s="264"/>
      <c r="I228" s="265"/>
      <c r="J228" s="265"/>
      <c r="K228" s="263"/>
      <c r="L228" s="263"/>
      <c r="M228" s="263"/>
      <c r="N228" s="263"/>
      <c r="O228" s="263"/>
      <c r="P228" s="263"/>
      <c r="Q228" s="263"/>
      <c r="R228" s="263"/>
      <c r="S228" s="263"/>
      <c r="T228" s="263"/>
      <c r="U228" s="263"/>
      <c r="V228" s="263"/>
      <c r="W228" s="263"/>
      <c r="X228" s="263"/>
      <c r="Y228" s="263"/>
      <c r="Z228" s="263"/>
    </row>
    <row r="229" spans="1:26" ht="12.75" customHeight="1" x14ac:dyDescent="0.2">
      <c r="A229" s="263"/>
      <c r="B229" s="263"/>
      <c r="C229" s="263"/>
      <c r="D229" s="263"/>
      <c r="E229" s="263"/>
      <c r="F229" s="263"/>
      <c r="G229" s="263"/>
      <c r="H229" s="264"/>
      <c r="I229" s="265"/>
      <c r="J229" s="265"/>
      <c r="K229" s="263"/>
      <c r="L229" s="263"/>
      <c r="M229" s="263"/>
      <c r="N229" s="263"/>
      <c r="O229" s="263"/>
      <c r="P229" s="263"/>
      <c r="Q229" s="263"/>
      <c r="R229" s="263"/>
      <c r="S229" s="263"/>
      <c r="T229" s="263"/>
      <c r="U229" s="263"/>
      <c r="V229" s="263"/>
      <c r="W229" s="263"/>
      <c r="X229" s="263"/>
      <c r="Y229" s="263"/>
      <c r="Z229" s="263"/>
    </row>
    <row r="230" spans="1:26" ht="12.75" customHeight="1" x14ac:dyDescent="0.2">
      <c r="A230" s="263"/>
      <c r="B230" s="263"/>
      <c r="C230" s="263"/>
      <c r="D230" s="263"/>
      <c r="E230" s="263"/>
      <c r="F230" s="263"/>
      <c r="G230" s="263"/>
      <c r="H230" s="264"/>
      <c r="I230" s="265"/>
      <c r="J230" s="265"/>
      <c r="K230" s="263"/>
      <c r="L230" s="263"/>
      <c r="M230" s="263"/>
      <c r="N230" s="263"/>
      <c r="O230" s="263"/>
      <c r="P230" s="263"/>
      <c r="Q230" s="263"/>
      <c r="R230" s="263"/>
      <c r="S230" s="263"/>
      <c r="T230" s="263"/>
      <c r="U230" s="263"/>
      <c r="V230" s="263"/>
      <c r="W230" s="263"/>
      <c r="X230" s="263"/>
      <c r="Y230" s="263"/>
      <c r="Z230" s="263"/>
    </row>
    <row r="231" spans="1:26" ht="12.75" customHeight="1" x14ac:dyDescent="0.2">
      <c r="A231" s="263"/>
      <c r="B231" s="263"/>
      <c r="C231" s="263"/>
      <c r="D231" s="263"/>
      <c r="E231" s="263"/>
      <c r="F231" s="263"/>
      <c r="G231" s="263"/>
      <c r="H231" s="264"/>
      <c r="I231" s="265"/>
      <c r="J231" s="265"/>
      <c r="K231" s="263"/>
      <c r="L231" s="263"/>
      <c r="M231" s="263"/>
      <c r="N231" s="263"/>
      <c r="O231" s="263"/>
      <c r="P231" s="263"/>
      <c r="Q231" s="263"/>
      <c r="R231" s="263"/>
      <c r="S231" s="263"/>
      <c r="T231" s="263"/>
      <c r="U231" s="263"/>
      <c r="V231" s="263"/>
      <c r="W231" s="263"/>
      <c r="X231" s="263"/>
      <c r="Y231" s="263"/>
      <c r="Z231" s="263"/>
    </row>
    <row r="232" spans="1:26" ht="12.75" customHeight="1" x14ac:dyDescent="0.2">
      <c r="A232" s="263"/>
      <c r="B232" s="263"/>
      <c r="C232" s="263"/>
      <c r="D232" s="263"/>
      <c r="E232" s="263"/>
      <c r="F232" s="263"/>
      <c r="G232" s="263"/>
      <c r="H232" s="264"/>
      <c r="I232" s="265"/>
      <c r="J232" s="265"/>
      <c r="K232" s="263"/>
      <c r="L232" s="263"/>
      <c r="M232" s="263"/>
      <c r="N232" s="263"/>
      <c r="O232" s="263"/>
      <c r="P232" s="263"/>
      <c r="Q232" s="263"/>
      <c r="R232" s="263"/>
      <c r="S232" s="263"/>
      <c r="T232" s="263"/>
      <c r="U232" s="263"/>
      <c r="V232" s="263"/>
      <c r="W232" s="263"/>
      <c r="X232" s="263"/>
      <c r="Y232" s="263"/>
      <c r="Z232" s="263"/>
    </row>
    <row r="233" spans="1:26" ht="12.75" customHeight="1" x14ac:dyDescent="0.2">
      <c r="A233" s="263"/>
      <c r="B233" s="263"/>
      <c r="C233" s="263"/>
      <c r="D233" s="263"/>
      <c r="E233" s="263"/>
      <c r="F233" s="263"/>
      <c r="G233" s="263"/>
      <c r="H233" s="264"/>
      <c r="I233" s="265"/>
      <c r="J233" s="265"/>
      <c r="K233" s="263"/>
      <c r="L233" s="263"/>
      <c r="M233" s="263"/>
      <c r="N233" s="263"/>
      <c r="O233" s="263"/>
      <c r="P233" s="263"/>
      <c r="Q233" s="263"/>
      <c r="R233" s="263"/>
      <c r="S233" s="263"/>
      <c r="T233" s="263"/>
      <c r="U233" s="263"/>
      <c r="V233" s="263"/>
      <c r="W233" s="263"/>
      <c r="X233" s="263"/>
      <c r="Y233" s="263"/>
      <c r="Z233" s="263"/>
    </row>
    <row r="234" spans="1:26" ht="12.75" customHeight="1" x14ac:dyDescent="0.2">
      <c r="A234" s="263"/>
      <c r="B234" s="263"/>
      <c r="C234" s="263"/>
      <c r="D234" s="263"/>
      <c r="E234" s="263"/>
      <c r="F234" s="263"/>
      <c r="G234" s="263"/>
      <c r="H234" s="264"/>
      <c r="I234" s="265"/>
      <c r="J234" s="265"/>
      <c r="K234" s="263"/>
      <c r="L234" s="263"/>
      <c r="M234" s="263"/>
      <c r="N234" s="263"/>
      <c r="O234" s="263"/>
      <c r="P234" s="263"/>
      <c r="Q234" s="263"/>
      <c r="R234" s="263"/>
      <c r="S234" s="263"/>
      <c r="T234" s="263"/>
      <c r="U234" s="263"/>
      <c r="V234" s="263"/>
      <c r="W234" s="263"/>
      <c r="X234" s="263"/>
      <c r="Y234" s="263"/>
      <c r="Z234" s="263"/>
    </row>
    <row r="235" spans="1:26" ht="12.75" customHeight="1" x14ac:dyDescent="0.2">
      <c r="A235" s="263"/>
      <c r="B235" s="263"/>
      <c r="C235" s="263"/>
      <c r="D235" s="263"/>
      <c r="E235" s="263"/>
      <c r="F235" s="263"/>
      <c r="G235" s="263"/>
      <c r="H235" s="264"/>
      <c r="I235" s="265"/>
      <c r="J235" s="265"/>
      <c r="K235" s="263"/>
      <c r="L235" s="263"/>
      <c r="M235" s="263"/>
      <c r="N235" s="263"/>
      <c r="O235" s="263"/>
      <c r="P235" s="263"/>
      <c r="Q235" s="263"/>
      <c r="R235" s="263"/>
      <c r="S235" s="263"/>
      <c r="T235" s="263"/>
      <c r="U235" s="263"/>
      <c r="V235" s="263"/>
      <c r="W235" s="263"/>
      <c r="X235" s="263"/>
      <c r="Y235" s="263"/>
      <c r="Z235" s="263"/>
    </row>
    <row r="236" spans="1:26" ht="12.75" customHeight="1" x14ac:dyDescent="0.2">
      <c r="A236" s="263"/>
      <c r="B236" s="263"/>
      <c r="C236" s="263"/>
      <c r="D236" s="263"/>
      <c r="E236" s="263"/>
      <c r="F236" s="263"/>
      <c r="G236" s="263"/>
      <c r="H236" s="264"/>
      <c r="I236" s="265"/>
      <c r="J236" s="265"/>
      <c r="K236" s="263"/>
      <c r="L236" s="263"/>
      <c r="M236" s="263"/>
      <c r="N236" s="263"/>
      <c r="O236" s="263"/>
      <c r="P236" s="263"/>
      <c r="Q236" s="263"/>
      <c r="R236" s="263"/>
      <c r="S236" s="263"/>
      <c r="T236" s="263"/>
      <c r="U236" s="263"/>
      <c r="V236" s="263"/>
      <c r="W236" s="263"/>
      <c r="X236" s="263"/>
      <c r="Y236" s="263"/>
      <c r="Z236" s="263"/>
    </row>
    <row r="237" spans="1:26" ht="12.75" customHeight="1" x14ac:dyDescent="0.2">
      <c r="A237" s="263"/>
      <c r="B237" s="263"/>
      <c r="C237" s="263"/>
      <c r="D237" s="263"/>
      <c r="E237" s="263"/>
      <c r="F237" s="263"/>
      <c r="G237" s="263"/>
      <c r="H237" s="264"/>
      <c r="I237" s="265"/>
      <c r="J237" s="265"/>
      <c r="K237" s="263"/>
      <c r="L237" s="263"/>
      <c r="M237" s="263"/>
      <c r="N237" s="263"/>
      <c r="O237" s="263"/>
      <c r="P237" s="263"/>
      <c r="Q237" s="263"/>
      <c r="R237" s="263"/>
      <c r="S237" s="263"/>
      <c r="T237" s="263"/>
      <c r="U237" s="263"/>
      <c r="V237" s="263"/>
      <c r="W237" s="263"/>
      <c r="X237" s="263"/>
      <c r="Y237" s="263"/>
      <c r="Z237" s="263"/>
    </row>
    <row r="238" spans="1:26" ht="12.75" customHeight="1" x14ac:dyDescent="0.2">
      <c r="A238" s="263"/>
      <c r="B238" s="263"/>
      <c r="C238" s="263"/>
      <c r="D238" s="263"/>
      <c r="E238" s="263"/>
      <c r="F238" s="263"/>
      <c r="G238" s="263"/>
      <c r="H238" s="264"/>
      <c r="I238" s="265"/>
      <c r="J238" s="265"/>
      <c r="K238" s="263"/>
      <c r="L238" s="263"/>
      <c r="M238" s="263"/>
      <c r="N238" s="263"/>
      <c r="O238" s="263"/>
      <c r="P238" s="263"/>
      <c r="Q238" s="263"/>
      <c r="R238" s="263"/>
      <c r="S238" s="263"/>
      <c r="T238" s="263"/>
      <c r="U238" s="263"/>
      <c r="V238" s="263"/>
      <c r="W238" s="263"/>
      <c r="X238" s="263"/>
      <c r="Y238" s="263"/>
      <c r="Z238" s="263"/>
    </row>
    <row r="239" spans="1:26" ht="12.75" customHeight="1" x14ac:dyDescent="0.2">
      <c r="A239" s="263"/>
      <c r="B239" s="263"/>
      <c r="C239" s="263"/>
      <c r="D239" s="263"/>
      <c r="E239" s="263"/>
      <c r="F239" s="263"/>
      <c r="G239" s="263"/>
      <c r="H239" s="264"/>
      <c r="I239" s="265"/>
      <c r="J239" s="265"/>
      <c r="K239" s="263"/>
      <c r="L239" s="263"/>
      <c r="M239" s="263"/>
      <c r="N239" s="263"/>
      <c r="O239" s="263"/>
      <c r="P239" s="263"/>
      <c r="Q239" s="263"/>
      <c r="R239" s="263"/>
      <c r="S239" s="263"/>
      <c r="T239" s="263"/>
      <c r="U239" s="263"/>
      <c r="V239" s="263"/>
      <c r="W239" s="263"/>
      <c r="X239" s="263"/>
      <c r="Y239" s="263"/>
      <c r="Z239" s="263"/>
    </row>
    <row r="240" spans="1:26" ht="12.75" customHeight="1" x14ac:dyDescent="0.2">
      <c r="A240" s="263"/>
      <c r="B240" s="263"/>
      <c r="C240" s="263"/>
      <c r="D240" s="263"/>
      <c r="E240" s="263"/>
      <c r="F240" s="263"/>
      <c r="G240" s="263"/>
      <c r="H240" s="264"/>
      <c r="I240" s="265"/>
      <c r="J240" s="265"/>
      <c r="K240" s="263"/>
      <c r="L240" s="263"/>
      <c r="M240" s="263"/>
      <c r="N240" s="263"/>
      <c r="O240" s="263"/>
      <c r="P240" s="263"/>
      <c r="Q240" s="263"/>
      <c r="R240" s="263"/>
      <c r="S240" s="263"/>
      <c r="T240" s="263"/>
      <c r="U240" s="263"/>
      <c r="V240" s="263"/>
      <c r="W240" s="263"/>
      <c r="X240" s="263"/>
      <c r="Y240" s="263"/>
      <c r="Z240" s="263"/>
    </row>
    <row r="241" spans="1:26" ht="12.75" customHeight="1" x14ac:dyDescent="0.2">
      <c r="A241" s="263"/>
      <c r="B241" s="263"/>
      <c r="C241" s="263"/>
      <c r="D241" s="263"/>
      <c r="E241" s="263"/>
      <c r="F241" s="263"/>
      <c r="G241" s="263"/>
      <c r="H241" s="264"/>
      <c r="I241" s="265"/>
      <c r="J241" s="265"/>
      <c r="K241" s="263"/>
      <c r="L241" s="263"/>
      <c r="M241" s="263"/>
      <c r="N241" s="263"/>
      <c r="O241" s="263"/>
      <c r="P241" s="263"/>
      <c r="Q241" s="263"/>
      <c r="R241" s="263"/>
      <c r="S241" s="263"/>
      <c r="T241" s="263"/>
      <c r="U241" s="263"/>
      <c r="V241" s="263"/>
      <c r="W241" s="263"/>
      <c r="X241" s="263"/>
      <c r="Y241" s="263"/>
      <c r="Z241" s="263"/>
    </row>
    <row r="242" spans="1:26" ht="12.75" customHeight="1" x14ac:dyDescent="0.2">
      <c r="A242" s="263"/>
      <c r="B242" s="263"/>
      <c r="C242" s="263"/>
      <c r="D242" s="263"/>
      <c r="E242" s="263"/>
      <c r="F242" s="263"/>
      <c r="G242" s="263"/>
      <c r="H242" s="264"/>
      <c r="I242" s="265"/>
      <c r="J242" s="265"/>
      <c r="K242" s="263"/>
      <c r="L242" s="263"/>
      <c r="M242" s="263"/>
      <c r="N242" s="263"/>
      <c r="O242" s="263"/>
      <c r="P242" s="263"/>
      <c r="Q242" s="263"/>
      <c r="R242" s="263"/>
      <c r="S242" s="263"/>
      <c r="T242" s="263"/>
      <c r="U242" s="263"/>
      <c r="V242" s="263"/>
      <c r="W242" s="263"/>
      <c r="X242" s="263"/>
      <c r="Y242" s="263"/>
      <c r="Z242" s="263"/>
    </row>
    <row r="243" spans="1:26" ht="12.75" customHeight="1" x14ac:dyDescent="0.2">
      <c r="A243" s="263"/>
      <c r="B243" s="263"/>
      <c r="C243" s="263"/>
      <c r="D243" s="263"/>
      <c r="E243" s="263"/>
      <c r="F243" s="263"/>
      <c r="G243" s="263"/>
      <c r="H243" s="264"/>
      <c r="I243" s="265"/>
      <c r="J243" s="265"/>
      <c r="K243" s="263"/>
      <c r="L243" s="263"/>
      <c r="M243" s="263"/>
      <c r="N243" s="263"/>
      <c r="O243" s="263"/>
      <c r="P243" s="263"/>
      <c r="Q243" s="263"/>
      <c r="R243" s="263"/>
      <c r="S243" s="263"/>
      <c r="T243" s="263"/>
      <c r="U243" s="263"/>
      <c r="V243" s="263"/>
      <c r="W243" s="263"/>
      <c r="X243" s="263"/>
      <c r="Y243" s="263"/>
      <c r="Z243" s="263"/>
    </row>
    <row r="244" spans="1:26" ht="12.75" customHeight="1" x14ac:dyDescent="0.2">
      <c r="A244" s="263"/>
      <c r="B244" s="263"/>
      <c r="C244" s="263"/>
      <c r="D244" s="263"/>
      <c r="E244" s="263"/>
      <c r="F244" s="263"/>
      <c r="G244" s="263"/>
      <c r="H244" s="264"/>
      <c r="I244" s="265"/>
      <c r="J244" s="265"/>
      <c r="K244" s="263"/>
      <c r="L244" s="263"/>
      <c r="M244" s="263"/>
      <c r="N244" s="263"/>
      <c r="O244" s="263"/>
      <c r="P244" s="263"/>
      <c r="Q244" s="263"/>
      <c r="R244" s="263"/>
      <c r="S244" s="263"/>
      <c r="T244" s="263"/>
      <c r="U244" s="263"/>
      <c r="V244" s="263"/>
      <c r="W244" s="263"/>
      <c r="X244" s="263"/>
      <c r="Y244" s="263"/>
      <c r="Z244" s="263"/>
    </row>
    <row r="245" spans="1:26" ht="12.75" customHeight="1" x14ac:dyDescent="0.2">
      <c r="A245" s="263"/>
      <c r="B245" s="263"/>
      <c r="C245" s="263"/>
      <c r="D245" s="263"/>
      <c r="E245" s="263"/>
      <c r="F245" s="263"/>
      <c r="G245" s="263"/>
      <c r="H245" s="264"/>
      <c r="I245" s="265"/>
      <c r="J245" s="265"/>
      <c r="K245" s="263"/>
      <c r="L245" s="263"/>
      <c r="M245" s="263"/>
      <c r="N245" s="263"/>
      <c r="O245" s="263"/>
      <c r="P245" s="263"/>
      <c r="Q245" s="263"/>
      <c r="R245" s="263"/>
      <c r="S245" s="263"/>
      <c r="T245" s="263"/>
      <c r="U245" s="263"/>
      <c r="V245" s="263"/>
      <c r="W245" s="263"/>
      <c r="X245" s="263"/>
      <c r="Y245" s="263"/>
      <c r="Z245" s="263"/>
    </row>
    <row r="246" spans="1:26" ht="12.75" customHeight="1" x14ac:dyDescent="0.2">
      <c r="A246" s="263"/>
      <c r="B246" s="263"/>
      <c r="C246" s="263"/>
      <c r="D246" s="263"/>
      <c r="E246" s="263"/>
      <c r="F246" s="263"/>
      <c r="G246" s="263"/>
      <c r="H246" s="264"/>
      <c r="I246" s="265"/>
      <c r="J246" s="265"/>
      <c r="K246" s="263"/>
      <c r="L246" s="263"/>
      <c r="M246" s="263"/>
      <c r="N246" s="263"/>
      <c r="O246" s="263"/>
      <c r="P246" s="263"/>
      <c r="Q246" s="263"/>
      <c r="R246" s="263"/>
      <c r="S246" s="263"/>
      <c r="T246" s="263"/>
      <c r="U246" s="263"/>
      <c r="V246" s="263"/>
      <c r="W246" s="263"/>
      <c r="X246" s="263"/>
      <c r="Y246" s="263"/>
      <c r="Z246" s="263"/>
    </row>
    <row r="247" spans="1:26" ht="12.75" customHeight="1" x14ac:dyDescent="0.2">
      <c r="A247" s="263"/>
      <c r="B247" s="263"/>
      <c r="C247" s="263"/>
      <c r="D247" s="263"/>
      <c r="E247" s="263"/>
      <c r="F247" s="263"/>
      <c r="G247" s="263"/>
      <c r="H247" s="264"/>
      <c r="I247" s="265"/>
      <c r="J247" s="265"/>
      <c r="K247" s="263"/>
      <c r="L247" s="263"/>
      <c r="M247" s="263"/>
      <c r="N247" s="263"/>
      <c r="O247" s="263"/>
      <c r="P247" s="263"/>
      <c r="Q247" s="263"/>
      <c r="R247" s="263"/>
      <c r="S247" s="263"/>
      <c r="T247" s="263"/>
      <c r="U247" s="263"/>
      <c r="V247" s="263"/>
      <c r="W247" s="263"/>
      <c r="X247" s="263"/>
      <c r="Y247" s="263"/>
      <c r="Z247" s="263"/>
    </row>
    <row r="248" spans="1:26" ht="12.75" customHeight="1" x14ac:dyDescent="0.2">
      <c r="A248" s="263"/>
      <c r="B248" s="263"/>
      <c r="C248" s="263"/>
      <c r="D248" s="263"/>
      <c r="E248" s="263"/>
      <c r="F248" s="263"/>
      <c r="G248" s="263"/>
      <c r="H248" s="264"/>
      <c r="I248" s="265"/>
      <c r="J248" s="265"/>
      <c r="K248" s="263"/>
      <c r="L248" s="263"/>
      <c r="M248" s="263"/>
      <c r="N248" s="263"/>
      <c r="O248" s="263"/>
      <c r="P248" s="263"/>
      <c r="Q248" s="263"/>
      <c r="R248" s="263"/>
      <c r="S248" s="263"/>
      <c r="T248" s="263"/>
      <c r="U248" s="263"/>
      <c r="V248" s="263"/>
      <c r="W248" s="263"/>
      <c r="X248" s="263"/>
      <c r="Y248" s="263"/>
      <c r="Z248" s="263"/>
    </row>
    <row r="249" spans="1:26" ht="12.75" customHeight="1" x14ac:dyDescent="0.2">
      <c r="A249" s="263"/>
      <c r="B249" s="263"/>
      <c r="C249" s="263"/>
      <c r="D249" s="263"/>
      <c r="E249" s="263"/>
      <c r="F249" s="263"/>
      <c r="G249" s="263"/>
      <c r="H249" s="264"/>
      <c r="I249" s="265"/>
      <c r="J249" s="265"/>
      <c r="K249" s="263"/>
      <c r="L249" s="263"/>
      <c r="M249" s="263"/>
      <c r="N249" s="263"/>
      <c r="O249" s="263"/>
      <c r="P249" s="263"/>
      <c r="Q249" s="263"/>
      <c r="R249" s="263"/>
      <c r="S249" s="263"/>
      <c r="T249" s="263"/>
      <c r="U249" s="263"/>
      <c r="V249" s="263"/>
      <c r="W249" s="263"/>
      <c r="X249" s="263"/>
      <c r="Y249" s="263"/>
      <c r="Z249" s="263"/>
    </row>
    <row r="250" spans="1:26" ht="12.75" customHeight="1" x14ac:dyDescent="0.2">
      <c r="A250" s="263"/>
      <c r="B250" s="263"/>
      <c r="C250" s="263"/>
      <c r="D250" s="263"/>
      <c r="E250" s="263"/>
      <c r="F250" s="263"/>
      <c r="G250" s="263"/>
      <c r="H250" s="264"/>
      <c r="I250" s="265"/>
      <c r="J250" s="265"/>
      <c r="K250" s="263"/>
      <c r="L250" s="263"/>
      <c r="M250" s="263"/>
      <c r="N250" s="263"/>
      <c r="O250" s="263"/>
      <c r="P250" s="263"/>
      <c r="Q250" s="263"/>
      <c r="R250" s="263"/>
      <c r="S250" s="263"/>
      <c r="T250" s="263"/>
      <c r="U250" s="263"/>
      <c r="V250" s="263"/>
      <c r="W250" s="263"/>
      <c r="X250" s="263"/>
      <c r="Y250" s="263"/>
      <c r="Z250" s="263"/>
    </row>
    <row r="251" spans="1:26" ht="12.75" customHeight="1" x14ac:dyDescent="0.2">
      <c r="A251" s="263"/>
      <c r="B251" s="263"/>
      <c r="C251" s="263"/>
      <c r="D251" s="263"/>
      <c r="E251" s="263"/>
      <c r="F251" s="263"/>
      <c r="G251" s="263"/>
      <c r="H251" s="264"/>
      <c r="I251" s="265"/>
      <c r="J251" s="265"/>
      <c r="K251" s="263"/>
      <c r="L251" s="263"/>
      <c r="M251" s="263"/>
      <c r="N251" s="263"/>
      <c r="O251" s="263"/>
      <c r="P251" s="263"/>
      <c r="Q251" s="263"/>
      <c r="R251" s="263"/>
      <c r="S251" s="263"/>
      <c r="T251" s="263"/>
      <c r="U251" s="263"/>
      <c r="V251" s="263"/>
      <c r="W251" s="263"/>
      <c r="X251" s="263"/>
      <c r="Y251" s="263"/>
      <c r="Z251" s="263"/>
    </row>
    <row r="252" spans="1:26" ht="12.75" customHeight="1" x14ac:dyDescent="0.2">
      <c r="A252" s="263"/>
      <c r="B252" s="263"/>
      <c r="C252" s="263"/>
      <c r="D252" s="263"/>
      <c r="E252" s="263"/>
      <c r="F252" s="263"/>
      <c r="G252" s="263"/>
      <c r="H252" s="264"/>
      <c r="I252" s="265"/>
      <c r="J252" s="265"/>
      <c r="K252" s="263"/>
      <c r="L252" s="263"/>
      <c r="M252" s="263"/>
      <c r="N252" s="263"/>
      <c r="O252" s="263"/>
      <c r="P252" s="263"/>
      <c r="Q252" s="263"/>
      <c r="R252" s="263"/>
      <c r="S252" s="263"/>
      <c r="T252" s="263"/>
      <c r="U252" s="263"/>
      <c r="V252" s="263"/>
      <c r="W252" s="263"/>
      <c r="X252" s="263"/>
      <c r="Y252" s="263"/>
      <c r="Z252" s="263"/>
    </row>
    <row r="253" spans="1:26" ht="12.75" customHeight="1" x14ac:dyDescent="0.2">
      <c r="A253" s="263"/>
      <c r="B253" s="263"/>
      <c r="C253" s="263"/>
      <c r="D253" s="263"/>
      <c r="E253" s="263"/>
      <c r="F253" s="263"/>
      <c r="G253" s="263"/>
      <c r="H253" s="264"/>
      <c r="I253" s="265"/>
      <c r="J253" s="265"/>
      <c r="K253" s="263"/>
      <c r="L253" s="263"/>
      <c r="M253" s="263"/>
      <c r="N253" s="263"/>
      <c r="O253" s="263"/>
      <c r="P253" s="263"/>
      <c r="Q253" s="263"/>
      <c r="R253" s="263"/>
      <c r="S253" s="263"/>
      <c r="T253" s="263"/>
      <c r="U253" s="263"/>
      <c r="V253" s="263"/>
      <c r="W253" s="263"/>
      <c r="X253" s="263"/>
      <c r="Y253" s="263"/>
      <c r="Z253" s="263"/>
    </row>
    <row r="254" spans="1:26" ht="12.75" customHeight="1" x14ac:dyDescent="0.2">
      <c r="A254" s="263"/>
      <c r="B254" s="263"/>
      <c r="C254" s="263"/>
      <c r="D254" s="263"/>
      <c r="E254" s="263"/>
      <c r="F254" s="263"/>
      <c r="G254" s="263"/>
      <c r="H254" s="264"/>
      <c r="I254" s="265"/>
      <c r="J254" s="265"/>
      <c r="K254" s="263"/>
      <c r="L254" s="263"/>
      <c r="M254" s="263"/>
      <c r="N254" s="263"/>
      <c r="O254" s="263"/>
      <c r="P254" s="263"/>
      <c r="Q254" s="263"/>
      <c r="R254" s="263"/>
      <c r="S254" s="263"/>
      <c r="T254" s="263"/>
      <c r="U254" s="263"/>
      <c r="V254" s="263"/>
      <c r="W254" s="263"/>
      <c r="X254" s="263"/>
      <c r="Y254" s="263"/>
      <c r="Z254" s="263"/>
    </row>
    <row r="255" spans="1:26" ht="12.75" customHeight="1" x14ac:dyDescent="0.2">
      <c r="A255" s="263"/>
      <c r="B255" s="263"/>
      <c r="C255" s="263"/>
      <c r="D255" s="263"/>
      <c r="E255" s="263"/>
      <c r="F255" s="263"/>
      <c r="G255" s="263"/>
      <c r="H255" s="264"/>
      <c r="I255" s="265"/>
      <c r="J255" s="265"/>
      <c r="K255" s="263"/>
      <c r="L255" s="263"/>
      <c r="M255" s="263"/>
      <c r="N255" s="263"/>
      <c r="O255" s="263"/>
      <c r="P255" s="263"/>
      <c r="Q255" s="263"/>
      <c r="R255" s="263"/>
      <c r="S255" s="263"/>
      <c r="T255" s="263"/>
      <c r="U255" s="263"/>
      <c r="V255" s="263"/>
      <c r="W255" s="263"/>
      <c r="X255" s="263"/>
      <c r="Y255" s="263"/>
      <c r="Z255" s="263"/>
    </row>
    <row r="256" spans="1:26" ht="12.75" customHeight="1" x14ac:dyDescent="0.2">
      <c r="A256" s="263"/>
      <c r="B256" s="263"/>
      <c r="C256" s="263"/>
      <c r="D256" s="263"/>
      <c r="E256" s="263"/>
      <c r="F256" s="263"/>
      <c r="G256" s="263"/>
      <c r="H256" s="264"/>
      <c r="I256" s="265"/>
      <c r="J256" s="265"/>
      <c r="K256" s="263"/>
      <c r="L256" s="263"/>
      <c r="M256" s="263"/>
      <c r="N256" s="263"/>
      <c r="O256" s="263"/>
      <c r="P256" s="263"/>
      <c r="Q256" s="263"/>
      <c r="R256" s="263"/>
      <c r="S256" s="263"/>
      <c r="T256" s="263"/>
      <c r="U256" s="263"/>
      <c r="V256" s="263"/>
      <c r="W256" s="263"/>
      <c r="X256" s="263"/>
      <c r="Y256" s="263"/>
      <c r="Z256" s="263"/>
    </row>
    <row r="257" spans="1:26" ht="12.75" customHeight="1" x14ac:dyDescent="0.2">
      <c r="A257" s="263"/>
      <c r="B257" s="263"/>
      <c r="C257" s="263"/>
      <c r="D257" s="263"/>
      <c r="E257" s="263"/>
      <c r="F257" s="263"/>
      <c r="G257" s="263"/>
      <c r="H257" s="264"/>
      <c r="I257" s="265"/>
      <c r="J257" s="265"/>
      <c r="K257" s="263"/>
      <c r="L257" s="263"/>
      <c r="M257" s="263"/>
      <c r="N257" s="263"/>
      <c r="O257" s="263"/>
      <c r="P257" s="263"/>
      <c r="Q257" s="263"/>
      <c r="R257" s="263"/>
      <c r="S257" s="263"/>
      <c r="T257" s="263"/>
      <c r="U257" s="263"/>
      <c r="V257" s="263"/>
      <c r="W257" s="263"/>
      <c r="X257" s="263"/>
      <c r="Y257" s="263"/>
      <c r="Z257" s="263"/>
    </row>
    <row r="258" spans="1:26" ht="12.75" customHeight="1" x14ac:dyDescent="0.2">
      <c r="A258" s="263"/>
      <c r="B258" s="263"/>
      <c r="C258" s="263"/>
      <c r="D258" s="263"/>
      <c r="E258" s="263"/>
      <c r="F258" s="263"/>
      <c r="G258" s="263"/>
      <c r="H258" s="264"/>
      <c r="I258" s="265"/>
      <c r="J258" s="265"/>
      <c r="K258" s="263"/>
      <c r="L258" s="263"/>
      <c r="M258" s="263"/>
      <c r="N258" s="263"/>
      <c r="O258" s="263"/>
      <c r="P258" s="263"/>
      <c r="Q258" s="263"/>
      <c r="R258" s="263"/>
      <c r="S258" s="263"/>
      <c r="T258" s="263"/>
      <c r="U258" s="263"/>
      <c r="V258" s="263"/>
      <c r="W258" s="263"/>
      <c r="X258" s="263"/>
      <c r="Y258" s="263"/>
      <c r="Z258" s="263"/>
    </row>
    <row r="259" spans="1:26" ht="12.75" customHeight="1" x14ac:dyDescent="0.2">
      <c r="A259" s="263"/>
      <c r="B259" s="263"/>
      <c r="C259" s="263"/>
      <c r="D259" s="263"/>
      <c r="E259" s="263"/>
      <c r="F259" s="263"/>
      <c r="G259" s="263"/>
      <c r="H259" s="264"/>
      <c r="I259" s="265"/>
      <c r="J259" s="265"/>
      <c r="K259" s="263"/>
      <c r="L259" s="263"/>
      <c r="M259" s="263"/>
      <c r="N259" s="263"/>
      <c r="O259" s="263"/>
      <c r="P259" s="263"/>
      <c r="Q259" s="263"/>
      <c r="R259" s="263"/>
      <c r="S259" s="263"/>
      <c r="T259" s="263"/>
      <c r="U259" s="263"/>
      <c r="V259" s="263"/>
      <c r="W259" s="263"/>
      <c r="X259" s="263"/>
      <c r="Y259" s="263"/>
      <c r="Z259" s="263"/>
    </row>
    <row r="260" spans="1:26" ht="12.75" customHeight="1" x14ac:dyDescent="0.2">
      <c r="A260" s="263"/>
      <c r="B260" s="263"/>
      <c r="C260" s="263"/>
      <c r="D260" s="263"/>
      <c r="E260" s="263"/>
      <c r="F260" s="263"/>
      <c r="G260" s="263"/>
      <c r="H260" s="264"/>
      <c r="I260" s="265"/>
      <c r="J260" s="265"/>
      <c r="K260" s="263"/>
      <c r="L260" s="263"/>
      <c r="M260" s="263"/>
      <c r="N260" s="263"/>
      <c r="O260" s="263"/>
      <c r="P260" s="263"/>
      <c r="Q260" s="263"/>
      <c r="R260" s="263"/>
      <c r="S260" s="263"/>
      <c r="T260" s="263"/>
      <c r="U260" s="263"/>
      <c r="V260" s="263"/>
      <c r="W260" s="263"/>
      <c r="X260" s="263"/>
      <c r="Y260" s="263"/>
      <c r="Z260" s="263"/>
    </row>
    <row r="261" spans="1:26" ht="12.75" customHeight="1" x14ac:dyDescent="0.2">
      <c r="A261" s="263"/>
      <c r="B261" s="263"/>
      <c r="C261" s="263"/>
      <c r="D261" s="263"/>
      <c r="E261" s="263"/>
      <c r="F261" s="263"/>
      <c r="G261" s="263"/>
      <c r="H261" s="264"/>
      <c r="I261" s="265"/>
      <c r="J261" s="265"/>
      <c r="K261" s="263"/>
      <c r="L261" s="263"/>
      <c r="M261" s="263"/>
      <c r="N261" s="263"/>
      <c r="O261" s="263"/>
      <c r="P261" s="263"/>
      <c r="Q261" s="263"/>
      <c r="R261" s="263"/>
      <c r="S261" s="263"/>
      <c r="T261" s="263"/>
      <c r="U261" s="263"/>
      <c r="V261" s="263"/>
      <c r="W261" s="263"/>
      <c r="X261" s="263"/>
      <c r="Y261" s="263"/>
      <c r="Z261" s="263"/>
    </row>
    <row r="262" spans="1:26" ht="12.75" customHeight="1" x14ac:dyDescent="0.2">
      <c r="A262" s="263"/>
      <c r="B262" s="263"/>
      <c r="C262" s="263"/>
      <c r="D262" s="263"/>
      <c r="E262" s="263"/>
      <c r="F262" s="263"/>
      <c r="G262" s="263"/>
      <c r="H262" s="264"/>
      <c r="I262" s="265"/>
      <c r="J262" s="265"/>
      <c r="K262" s="263"/>
      <c r="L262" s="263"/>
      <c r="M262" s="263"/>
      <c r="N262" s="263"/>
      <c r="O262" s="263"/>
      <c r="P262" s="263"/>
      <c r="Q262" s="263"/>
      <c r="R262" s="263"/>
      <c r="S262" s="263"/>
      <c r="T262" s="263"/>
      <c r="U262" s="263"/>
      <c r="V262" s="263"/>
      <c r="W262" s="263"/>
      <c r="X262" s="263"/>
      <c r="Y262" s="263"/>
      <c r="Z262" s="263"/>
    </row>
    <row r="263" spans="1:26" ht="12.75" customHeight="1" x14ac:dyDescent="0.2">
      <c r="A263" s="263"/>
      <c r="B263" s="263"/>
      <c r="C263" s="263"/>
      <c r="D263" s="263"/>
      <c r="E263" s="263"/>
      <c r="F263" s="263"/>
      <c r="G263" s="263"/>
      <c r="H263" s="264"/>
      <c r="I263" s="265"/>
      <c r="J263" s="265"/>
      <c r="K263" s="263"/>
      <c r="L263" s="263"/>
      <c r="M263" s="263"/>
      <c r="N263" s="263"/>
      <c r="O263" s="263"/>
      <c r="P263" s="263"/>
      <c r="Q263" s="263"/>
      <c r="R263" s="263"/>
      <c r="S263" s="263"/>
      <c r="T263" s="263"/>
      <c r="U263" s="263"/>
      <c r="V263" s="263"/>
      <c r="W263" s="263"/>
      <c r="X263" s="263"/>
      <c r="Y263" s="263"/>
      <c r="Z263" s="263"/>
    </row>
    <row r="264" spans="1:26" ht="12.75" customHeight="1" x14ac:dyDescent="0.2">
      <c r="A264" s="263"/>
      <c r="B264" s="263"/>
      <c r="C264" s="263"/>
      <c r="D264" s="263"/>
      <c r="E264" s="263"/>
      <c r="F264" s="263"/>
      <c r="G264" s="263"/>
      <c r="H264" s="264"/>
      <c r="I264" s="265"/>
      <c r="J264" s="265"/>
      <c r="K264" s="263"/>
      <c r="L264" s="263"/>
      <c r="M264" s="263"/>
      <c r="N264" s="263"/>
      <c r="O264" s="263"/>
      <c r="P264" s="263"/>
      <c r="Q264" s="263"/>
      <c r="R264" s="263"/>
      <c r="S264" s="263"/>
      <c r="T264" s="263"/>
      <c r="U264" s="263"/>
      <c r="V264" s="263"/>
      <c r="W264" s="263"/>
      <c r="X264" s="263"/>
      <c r="Y264" s="263"/>
      <c r="Z264" s="263"/>
    </row>
    <row r="265" spans="1:26" ht="12.75" customHeight="1" x14ac:dyDescent="0.2">
      <c r="A265" s="263"/>
      <c r="B265" s="263"/>
      <c r="C265" s="263"/>
      <c r="D265" s="263"/>
      <c r="E265" s="263"/>
      <c r="F265" s="263"/>
      <c r="G265" s="263"/>
      <c r="H265" s="264"/>
      <c r="I265" s="265"/>
      <c r="J265" s="265"/>
      <c r="K265" s="263"/>
      <c r="L265" s="263"/>
      <c r="M265" s="263"/>
      <c r="N265" s="263"/>
      <c r="O265" s="263"/>
      <c r="P265" s="263"/>
      <c r="Q265" s="263"/>
      <c r="R265" s="263"/>
      <c r="S265" s="263"/>
      <c r="T265" s="263"/>
      <c r="U265" s="263"/>
      <c r="V265" s="263"/>
      <c r="W265" s="263"/>
      <c r="X265" s="263"/>
      <c r="Y265" s="263"/>
      <c r="Z265" s="263"/>
    </row>
    <row r="266" spans="1:26" ht="12.75" customHeight="1" x14ac:dyDescent="0.2">
      <c r="A266" s="263"/>
      <c r="B266" s="263"/>
      <c r="C266" s="263"/>
      <c r="D266" s="263"/>
      <c r="E266" s="263"/>
      <c r="F266" s="263"/>
      <c r="G266" s="263"/>
      <c r="H266" s="264"/>
      <c r="I266" s="265"/>
      <c r="J266" s="265"/>
      <c r="K266" s="263"/>
      <c r="L266" s="263"/>
      <c r="M266" s="263"/>
      <c r="N266" s="263"/>
      <c r="O266" s="263"/>
      <c r="P266" s="263"/>
      <c r="Q266" s="263"/>
      <c r="R266" s="263"/>
      <c r="S266" s="263"/>
      <c r="T266" s="263"/>
      <c r="U266" s="263"/>
      <c r="V266" s="263"/>
      <c r="W266" s="263"/>
      <c r="X266" s="263"/>
      <c r="Y266" s="263"/>
      <c r="Z266" s="263"/>
    </row>
    <row r="267" spans="1:26" ht="12.75" customHeight="1" x14ac:dyDescent="0.2">
      <c r="A267" s="263"/>
      <c r="B267" s="263"/>
      <c r="C267" s="263"/>
      <c r="D267" s="263"/>
      <c r="E267" s="263"/>
      <c r="F267" s="263"/>
      <c r="G267" s="263"/>
      <c r="H267" s="264"/>
      <c r="I267" s="265"/>
      <c r="J267" s="265"/>
      <c r="K267" s="263"/>
      <c r="L267" s="263"/>
      <c r="M267" s="263"/>
      <c r="N267" s="263"/>
      <c r="O267" s="263"/>
      <c r="P267" s="263"/>
      <c r="Q267" s="263"/>
      <c r="R267" s="263"/>
      <c r="S267" s="263"/>
      <c r="T267" s="263"/>
      <c r="U267" s="263"/>
      <c r="V267" s="263"/>
      <c r="W267" s="263"/>
      <c r="X267" s="263"/>
      <c r="Y267" s="263"/>
      <c r="Z267" s="263"/>
    </row>
    <row r="268" spans="1:26" ht="12.75" customHeight="1" x14ac:dyDescent="0.2">
      <c r="A268" s="263"/>
      <c r="B268" s="263"/>
      <c r="C268" s="263"/>
      <c r="D268" s="263"/>
      <c r="E268" s="263"/>
      <c r="F268" s="263"/>
      <c r="G268" s="263"/>
      <c r="H268" s="264"/>
      <c r="I268" s="265"/>
      <c r="J268" s="265"/>
      <c r="K268" s="263"/>
      <c r="L268" s="263"/>
      <c r="M268" s="263"/>
      <c r="N268" s="263"/>
      <c r="O268" s="263"/>
      <c r="P268" s="263"/>
      <c r="Q268" s="263"/>
      <c r="R268" s="263"/>
      <c r="S268" s="263"/>
      <c r="T268" s="263"/>
      <c r="U268" s="263"/>
      <c r="V268" s="263"/>
      <c r="W268" s="263"/>
      <c r="X268" s="263"/>
      <c r="Y268" s="263"/>
      <c r="Z268" s="263"/>
    </row>
    <row r="269" spans="1:26" ht="12.75" customHeight="1" x14ac:dyDescent="0.2">
      <c r="A269" s="263"/>
      <c r="B269" s="263"/>
      <c r="C269" s="263"/>
      <c r="D269" s="263"/>
      <c r="E269" s="263"/>
      <c r="F269" s="263"/>
      <c r="G269" s="263"/>
      <c r="H269" s="264"/>
      <c r="I269" s="265"/>
      <c r="J269" s="265"/>
      <c r="K269" s="263"/>
      <c r="L269" s="263"/>
      <c r="M269" s="263"/>
      <c r="N269" s="263"/>
      <c r="O269" s="263"/>
      <c r="P269" s="263"/>
      <c r="Q269" s="263"/>
      <c r="R269" s="263"/>
      <c r="S269" s="263"/>
      <c r="T269" s="263"/>
      <c r="U269" s="263"/>
      <c r="V269" s="263"/>
      <c r="W269" s="263"/>
      <c r="X269" s="263"/>
      <c r="Y269" s="263"/>
      <c r="Z269" s="263"/>
    </row>
    <row r="270" spans="1:26" ht="12.75" customHeight="1" x14ac:dyDescent="0.2">
      <c r="A270" s="263"/>
      <c r="B270" s="263"/>
      <c r="C270" s="263"/>
      <c r="D270" s="263"/>
      <c r="E270" s="263"/>
      <c r="F270" s="263"/>
      <c r="G270" s="263"/>
      <c r="H270" s="264"/>
      <c r="I270" s="265"/>
      <c r="J270" s="265"/>
      <c r="K270" s="263"/>
      <c r="L270" s="263"/>
      <c r="M270" s="263"/>
      <c r="N270" s="263"/>
      <c r="O270" s="263"/>
      <c r="P270" s="263"/>
      <c r="Q270" s="263"/>
      <c r="R270" s="263"/>
      <c r="S270" s="263"/>
      <c r="T270" s="263"/>
      <c r="U270" s="263"/>
      <c r="V270" s="263"/>
      <c r="W270" s="263"/>
      <c r="X270" s="263"/>
      <c r="Y270" s="263"/>
      <c r="Z270" s="263"/>
    </row>
    <row r="271" spans="1:26" ht="12.75" customHeight="1" x14ac:dyDescent="0.2">
      <c r="A271" s="263"/>
      <c r="B271" s="263"/>
      <c r="C271" s="263"/>
      <c r="D271" s="263"/>
      <c r="E271" s="263"/>
      <c r="F271" s="263"/>
      <c r="G271" s="263"/>
      <c r="H271" s="264"/>
      <c r="I271" s="265"/>
      <c r="J271" s="265"/>
      <c r="K271" s="263"/>
      <c r="L271" s="263"/>
      <c r="M271" s="263"/>
      <c r="N271" s="263"/>
      <c r="O271" s="263"/>
      <c r="P271" s="263"/>
      <c r="Q271" s="263"/>
      <c r="R271" s="263"/>
      <c r="S271" s="263"/>
      <c r="T271" s="263"/>
      <c r="U271" s="263"/>
      <c r="V271" s="263"/>
      <c r="W271" s="263"/>
      <c r="X271" s="263"/>
      <c r="Y271" s="263"/>
      <c r="Z271" s="263"/>
    </row>
    <row r="272" spans="1:26" ht="12.75" customHeight="1" x14ac:dyDescent="0.2">
      <c r="A272" s="263"/>
      <c r="B272" s="263"/>
      <c r="C272" s="263"/>
      <c r="D272" s="263"/>
      <c r="E272" s="263"/>
      <c r="F272" s="263"/>
      <c r="G272" s="263"/>
      <c r="H272" s="264"/>
      <c r="I272" s="265"/>
      <c r="J272" s="265"/>
      <c r="K272" s="263"/>
      <c r="L272" s="263"/>
      <c r="M272" s="263"/>
      <c r="N272" s="263"/>
      <c r="O272" s="263"/>
      <c r="P272" s="263"/>
      <c r="Q272" s="263"/>
      <c r="R272" s="263"/>
      <c r="S272" s="263"/>
      <c r="T272" s="263"/>
      <c r="U272" s="263"/>
      <c r="V272" s="263"/>
      <c r="W272" s="263"/>
      <c r="X272" s="263"/>
      <c r="Y272" s="263"/>
      <c r="Z272" s="263"/>
    </row>
    <row r="273" spans="1:26" ht="12.75" customHeight="1" x14ac:dyDescent="0.2">
      <c r="A273" s="263"/>
      <c r="B273" s="263"/>
      <c r="C273" s="263"/>
      <c r="D273" s="263"/>
      <c r="E273" s="263"/>
      <c r="F273" s="263"/>
      <c r="G273" s="263"/>
      <c r="H273" s="264"/>
      <c r="I273" s="265"/>
      <c r="J273" s="265"/>
      <c r="K273" s="263"/>
      <c r="L273" s="263"/>
      <c r="M273" s="263"/>
      <c r="N273" s="263"/>
      <c r="O273" s="263"/>
      <c r="P273" s="263"/>
      <c r="Q273" s="263"/>
      <c r="R273" s="263"/>
      <c r="S273" s="263"/>
      <c r="T273" s="263"/>
      <c r="U273" s="263"/>
      <c r="V273" s="263"/>
      <c r="W273" s="263"/>
      <c r="X273" s="263"/>
      <c r="Y273" s="263"/>
      <c r="Z273" s="263"/>
    </row>
    <row r="274" spans="1:26" ht="12.75" customHeight="1" x14ac:dyDescent="0.2">
      <c r="A274" s="263"/>
      <c r="B274" s="263"/>
      <c r="C274" s="263"/>
      <c r="D274" s="263"/>
      <c r="E274" s="263"/>
      <c r="F274" s="263"/>
      <c r="G274" s="263"/>
      <c r="H274" s="264"/>
      <c r="I274" s="265"/>
      <c r="J274" s="265"/>
      <c r="K274" s="263"/>
      <c r="L274" s="263"/>
      <c r="M274" s="263"/>
      <c r="N274" s="263"/>
      <c r="O274" s="263"/>
      <c r="P274" s="263"/>
      <c r="Q274" s="263"/>
      <c r="R274" s="263"/>
      <c r="S274" s="263"/>
      <c r="T274" s="263"/>
      <c r="U274" s="263"/>
      <c r="V274" s="263"/>
      <c r="W274" s="263"/>
      <c r="X274" s="263"/>
      <c r="Y274" s="263"/>
      <c r="Z274" s="263"/>
    </row>
    <row r="275" spans="1:26" ht="12.75" customHeight="1" x14ac:dyDescent="0.2">
      <c r="A275" s="263"/>
      <c r="B275" s="263"/>
      <c r="C275" s="263"/>
      <c r="D275" s="263"/>
      <c r="E275" s="263"/>
      <c r="F275" s="263"/>
      <c r="G275" s="263"/>
      <c r="H275" s="264"/>
      <c r="I275" s="265"/>
      <c r="J275" s="265"/>
      <c r="K275" s="263"/>
      <c r="L275" s="263"/>
      <c r="M275" s="263"/>
      <c r="N275" s="263"/>
      <c r="O275" s="263"/>
      <c r="P275" s="263"/>
      <c r="Q275" s="263"/>
      <c r="R275" s="263"/>
      <c r="S275" s="263"/>
      <c r="T275" s="263"/>
      <c r="U275" s="263"/>
      <c r="V275" s="263"/>
      <c r="W275" s="263"/>
      <c r="X275" s="263"/>
      <c r="Y275" s="263"/>
      <c r="Z275" s="263"/>
    </row>
    <row r="276" spans="1:26" ht="12.75" customHeight="1" x14ac:dyDescent="0.2">
      <c r="A276" s="263"/>
      <c r="B276" s="263"/>
      <c r="C276" s="263"/>
      <c r="D276" s="263"/>
      <c r="E276" s="263"/>
      <c r="F276" s="263"/>
      <c r="G276" s="263"/>
      <c r="H276" s="264"/>
      <c r="I276" s="265"/>
      <c r="J276" s="265"/>
      <c r="K276" s="263"/>
      <c r="L276" s="263"/>
      <c r="M276" s="263"/>
      <c r="N276" s="263"/>
      <c r="O276" s="263"/>
      <c r="P276" s="263"/>
      <c r="Q276" s="263"/>
      <c r="R276" s="263"/>
      <c r="S276" s="263"/>
      <c r="T276" s="263"/>
      <c r="U276" s="263"/>
      <c r="V276" s="263"/>
      <c r="W276" s="263"/>
      <c r="X276" s="263"/>
      <c r="Y276" s="263"/>
      <c r="Z276" s="263"/>
    </row>
    <row r="277" spans="1:26" ht="12.75" customHeight="1" x14ac:dyDescent="0.2">
      <c r="A277" s="263"/>
      <c r="B277" s="263"/>
      <c r="C277" s="263"/>
      <c r="D277" s="263"/>
      <c r="E277" s="263"/>
      <c r="F277" s="263"/>
      <c r="G277" s="263"/>
      <c r="H277" s="264"/>
      <c r="I277" s="265"/>
      <c r="J277" s="265"/>
      <c r="K277" s="263"/>
      <c r="L277" s="263"/>
      <c r="M277" s="263"/>
      <c r="N277" s="263"/>
      <c r="O277" s="263"/>
      <c r="P277" s="263"/>
      <c r="Q277" s="263"/>
      <c r="R277" s="263"/>
      <c r="S277" s="263"/>
      <c r="T277" s="263"/>
      <c r="U277" s="263"/>
      <c r="V277" s="263"/>
      <c r="W277" s="263"/>
      <c r="X277" s="263"/>
      <c r="Y277" s="263"/>
      <c r="Z277" s="263"/>
    </row>
    <row r="278" spans="1:26" ht="12.75" customHeight="1" x14ac:dyDescent="0.2">
      <c r="A278" s="263"/>
      <c r="B278" s="263"/>
      <c r="C278" s="263"/>
      <c r="D278" s="263"/>
      <c r="E278" s="263"/>
      <c r="F278" s="263"/>
      <c r="G278" s="263"/>
      <c r="H278" s="264"/>
      <c r="I278" s="265"/>
      <c r="J278" s="265"/>
      <c r="K278" s="263"/>
      <c r="L278" s="263"/>
      <c r="M278" s="263"/>
      <c r="N278" s="263"/>
      <c r="O278" s="263"/>
      <c r="P278" s="263"/>
      <c r="Q278" s="263"/>
      <c r="R278" s="263"/>
      <c r="S278" s="263"/>
      <c r="T278" s="263"/>
      <c r="U278" s="263"/>
      <c r="V278" s="263"/>
      <c r="W278" s="263"/>
      <c r="X278" s="263"/>
      <c r="Y278" s="263"/>
      <c r="Z278" s="263"/>
    </row>
    <row r="279" spans="1:26" ht="12.75" customHeight="1" x14ac:dyDescent="0.2">
      <c r="A279" s="263"/>
      <c r="B279" s="263"/>
      <c r="C279" s="263"/>
      <c r="D279" s="263"/>
      <c r="E279" s="263"/>
      <c r="F279" s="263"/>
      <c r="G279" s="263"/>
      <c r="H279" s="264"/>
      <c r="I279" s="265"/>
      <c r="J279" s="265"/>
      <c r="K279" s="263"/>
      <c r="L279" s="263"/>
      <c r="M279" s="263"/>
      <c r="N279" s="263"/>
      <c r="O279" s="263"/>
      <c r="P279" s="263"/>
      <c r="Q279" s="263"/>
      <c r="R279" s="263"/>
      <c r="S279" s="263"/>
      <c r="T279" s="263"/>
      <c r="U279" s="263"/>
      <c r="V279" s="263"/>
      <c r="W279" s="263"/>
      <c r="X279" s="263"/>
      <c r="Y279" s="263"/>
      <c r="Z279" s="263"/>
    </row>
    <row r="280" spans="1:26" ht="12.75" customHeight="1" x14ac:dyDescent="0.2">
      <c r="A280" s="263"/>
      <c r="B280" s="263"/>
      <c r="C280" s="263"/>
      <c r="D280" s="263"/>
      <c r="E280" s="263"/>
      <c r="F280" s="263"/>
      <c r="G280" s="263"/>
      <c r="H280" s="264"/>
      <c r="I280" s="265"/>
      <c r="J280" s="265"/>
      <c r="K280" s="263"/>
      <c r="L280" s="263"/>
      <c r="M280" s="263"/>
      <c r="N280" s="263"/>
      <c r="O280" s="263"/>
      <c r="P280" s="263"/>
      <c r="Q280" s="263"/>
      <c r="R280" s="263"/>
      <c r="S280" s="263"/>
      <c r="T280" s="263"/>
      <c r="U280" s="263"/>
      <c r="V280" s="263"/>
      <c r="W280" s="263"/>
      <c r="X280" s="263"/>
      <c r="Y280" s="263"/>
      <c r="Z280" s="263"/>
    </row>
    <row r="281" spans="1:26" ht="12.75" customHeight="1" x14ac:dyDescent="0.2">
      <c r="A281" s="263"/>
      <c r="B281" s="263"/>
      <c r="C281" s="263"/>
      <c r="D281" s="263"/>
      <c r="E281" s="263"/>
      <c r="F281" s="263"/>
      <c r="G281" s="263"/>
      <c r="H281" s="264"/>
      <c r="I281" s="265"/>
      <c r="J281" s="265"/>
      <c r="K281" s="263"/>
      <c r="L281" s="263"/>
      <c r="M281" s="263"/>
      <c r="N281" s="263"/>
      <c r="O281" s="263"/>
      <c r="P281" s="263"/>
      <c r="Q281" s="263"/>
      <c r="R281" s="263"/>
      <c r="S281" s="263"/>
      <c r="T281" s="263"/>
      <c r="U281" s="263"/>
      <c r="V281" s="263"/>
      <c r="W281" s="263"/>
      <c r="X281" s="263"/>
      <c r="Y281" s="263"/>
      <c r="Z281" s="263"/>
    </row>
    <row r="282" spans="1:26" ht="12.75" customHeight="1" x14ac:dyDescent="0.2">
      <c r="A282" s="263"/>
      <c r="B282" s="263"/>
      <c r="C282" s="263"/>
      <c r="D282" s="263"/>
      <c r="E282" s="263"/>
      <c r="F282" s="263"/>
      <c r="G282" s="263"/>
      <c r="H282" s="264"/>
      <c r="I282" s="265"/>
      <c r="J282" s="265"/>
      <c r="K282" s="263"/>
      <c r="L282" s="263"/>
      <c r="M282" s="263"/>
      <c r="N282" s="263"/>
      <c r="O282" s="263"/>
      <c r="P282" s="263"/>
      <c r="Q282" s="263"/>
      <c r="R282" s="263"/>
      <c r="S282" s="263"/>
      <c r="T282" s="263"/>
      <c r="U282" s="263"/>
      <c r="V282" s="263"/>
      <c r="W282" s="263"/>
      <c r="X282" s="263"/>
      <c r="Y282" s="263"/>
      <c r="Z282" s="263"/>
    </row>
    <row r="283" spans="1:26" ht="12.75" customHeight="1" x14ac:dyDescent="0.2">
      <c r="A283" s="263"/>
      <c r="B283" s="263"/>
      <c r="C283" s="263"/>
      <c r="D283" s="263"/>
      <c r="E283" s="263"/>
      <c r="F283" s="263"/>
      <c r="G283" s="263"/>
      <c r="H283" s="264"/>
      <c r="I283" s="265"/>
      <c r="J283" s="265"/>
      <c r="K283" s="263"/>
      <c r="L283" s="263"/>
      <c r="M283" s="263"/>
      <c r="N283" s="263"/>
      <c r="O283" s="263"/>
      <c r="P283" s="263"/>
      <c r="Q283" s="263"/>
      <c r="R283" s="263"/>
      <c r="S283" s="263"/>
      <c r="T283" s="263"/>
      <c r="U283" s="263"/>
      <c r="V283" s="263"/>
      <c r="W283" s="263"/>
      <c r="X283" s="263"/>
      <c r="Y283" s="263"/>
      <c r="Z283" s="263"/>
    </row>
    <row r="284" spans="1:26" ht="12.75" customHeight="1" x14ac:dyDescent="0.2">
      <c r="A284" s="263"/>
      <c r="B284" s="263"/>
      <c r="C284" s="263"/>
      <c r="D284" s="263"/>
      <c r="E284" s="263"/>
      <c r="F284" s="263"/>
      <c r="G284" s="263"/>
      <c r="H284" s="264"/>
      <c r="I284" s="265"/>
      <c r="J284" s="265"/>
      <c r="K284" s="263"/>
      <c r="L284" s="263"/>
      <c r="M284" s="263"/>
      <c r="N284" s="263"/>
      <c r="O284" s="263"/>
      <c r="P284" s="263"/>
      <c r="Q284" s="263"/>
      <c r="R284" s="263"/>
      <c r="S284" s="263"/>
      <c r="T284" s="263"/>
      <c r="U284" s="263"/>
      <c r="V284" s="263"/>
      <c r="W284" s="263"/>
      <c r="X284" s="263"/>
      <c r="Y284" s="263"/>
      <c r="Z284" s="263"/>
    </row>
    <row r="285" spans="1:26" ht="12.75" customHeight="1" x14ac:dyDescent="0.2">
      <c r="A285" s="263"/>
      <c r="B285" s="263"/>
      <c r="C285" s="263"/>
      <c r="D285" s="263"/>
      <c r="E285" s="263"/>
      <c r="F285" s="263"/>
      <c r="G285" s="263"/>
      <c r="H285" s="264"/>
      <c r="I285" s="265"/>
      <c r="J285" s="265"/>
      <c r="K285" s="263"/>
      <c r="L285" s="263"/>
      <c r="M285" s="263"/>
      <c r="N285" s="263"/>
      <c r="O285" s="263"/>
      <c r="P285" s="263"/>
      <c r="Q285" s="263"/>
      <c r="R285" s="263"/>
      <c r="S285" s="263"/>
      <c r="T285" s="263"/>
      <c r="U285" s="263"/>
      <c r="V285" s="263"/>
      <c r="W285" s="263"/>
      <c r="X285" s="263"/>
      <c r="Y285" s="263"/>
      <c r="Z285" s="263"/>
    </row>
    <row r="286" spans="1:26" ht="12.75" customHeight="1" x14ac:dyDescent="0.2">
      <c r="A286" s="263"/>
      <c r="B286" s="263"/>
      <c r="C286" s="263"/>
      <c r="D286" s="263"/>
      <c r="E286" s="263"/>
      <c r="F286" s="263"/>
      <c r="G286" s="263"/>
      <c r="H286" s="264"/>
      <c r="I286" s="265"/>
      <c r="J286" s="265"/>
      <c r="K286" s="263"/>
      <c r="L286" s="263"/>
      <c r="M286" s="263"/>
      <c r="N286" s="263"/>
      <c r="O286" s="263"/>
      <c r="P286" s="263"/>
      <c r="Q286" s="263"/>
      <c r="R286" s="263"/>
      <c r="S286" s="263"/>
      <c r="T286" s="263"/>
      <c r="U286" s="263"/>
      <c r="V286" s="263"/>
      <c r="W286" s="263"/>
      <c r="X286" s="263"/>
      <c r="Y286" s="263"/>
      <c r="Z286" s="263"/>
    </row>
    <row r="287" spans="1:26" ht="12.75" customHeight="1" x14ac:dyDescent="0.2">
      <c r="A287" s="263"/>
      <c r="B287" s="263"/>
      <c r="C287" s="263"/>
      <c r="D287" s="263"/>
      <c r="E287" s="263"/>
      <c r="F287" s="263"/>
      <c r="G287" s="263"/>
      <c r="H287" s="264"/>
      <c r="I287" s="265"/>
      <c r="J287" s="265"/>
      <c r="K287" s="263"/>
      <c r="L287" s="263"/>
      <c r="M287" s="263"/>
      <c r="N287" s="263"/>
      <c r="O287" s="263"/>
      <c r="P287" s="263"/>
      <c r="Q287" s="263"/>
      <c r="R287" s="263"/>
      <c r="S287" s="263"/>
      <c r="T287" s="263"/>
      <c r="U287" s="263"/>
      <c r="V287" s="263"/>
      <c r="W287" s="263"/>
      <c r="X287" s="263"/>
      <c r="Y287" s="263"/>
      <c r="Z287" s="263"/>
    </row>
    <row r="288" spans="1:26" ht="12.75" customHeight="1" x14ac:dyDescent="0.2">
      <c r="A288" s="263"/>
      <c r="B288" s="263"/>
      <c r="C288" s="263"/>
      <c r="D288" s="263"/>
      <c r="E288" s="263"/>
      <c r="F288" s="263"/>
      <c r="G288" s="263"/>
      <c r="H288" s="264"/>
      <c r="I288" s="265"/>
      <c r="J288" s="265"/>
      <c r="K288" s="263"/>
      <c r="L288" s="263"/>
      <c r="M288" s="263"/>
      <c r="N288" s="263"/>
      <c r="O288" s="263"/>
      <c r="P288" s="263"/>
      <c r="Q288" s="263"/>
      <c r="R288" s="263"/>
      <c r="S288" s="263"/>
      <c r="T288" s="263"/>
      <c r="U288" s="263"/>
      <c r="V288" s="263"/>
      <c r="W288" s="263"/>
      <c r="X288" s="263"/>
      <c r="Y288" s="263"/>
      <c r="Z288" s="263"/>
    </row>
    <row r="289" spans="1:26" ht="12.75" customHeight="1" x14ac:dyDescent="0.2">
      <c r="A289" s="263"/>
      <c r="B289" s="263"/>
      <c r="C289" s="263"/>
      <c r="D289" s="263"/>
      <c r="E289" s="263"/>
      <c r="F289" s="263"/>
      <c r="G289" s="263"/>
      <c r="H289" s="264"/>
      <c r="I289" s="265"/>
      <c r="J289" s="265"/>
      <c r="K289" s="263"/>
      <c r="L289" s="263"/>
      <c r="M289" s="263"/>
      <c r="N289" s="263"/>
      <c r="O289" s="263"/>
      <c r="P289" s="263"/>
      <c r="Q289" s="263"/>
      <c r="R289" s="263"/>
      <c r="S289" s="263"/>
      <c r="T289" s="263"/>
      <c r="U289" s="263"/>
      <c r="V289" s="263"/>
      <c r="W289" s="263"/>
      <c r="X289" s="263"/>
      <c r="Y289" s="263"/>
      <c r="Z289" s="263"/>
    </row>
    <row r="290" spans="1:26" ht="12.75" customHeight="1" x14ac:dyDescent="0.2">
      <c r="A290" s="263"/>
      <c r="B290" s="263"/>
      <c r="C290" s="263"/>
      <c r="D290" s="263"/>
      <c r="E290" s="263"/>
      <c r="F290" s="263"/>
      <c r="G290" s="263"/>
      <c r="H290" s="264"/>
      <c r="I290" s="265"/>
      <c r="J290" s="265"/>
      <c r="K290" s="263"/>
      <c r="L290" s="263"/>
      <c r="M290" s="263"/>
      <c r="N290" s="263"/>
      <c r="O290" s="263"/>
      <c r="P290" s="263"/>
      <c r="Q290" s="263"/>
      <c r="R290" s="263"/>
      <c r="S290" s="263"/>
      <c r="T290" s="263"/>
      <c r="U290" s="263"/>
      <c r="V290" s="263"/>
      <c r="W290" s="263"/>
      <c r="X290" s="263"/>
      <c r="Y290" s="263"/>
      <c r="Z290" s="263"/>
    </row>
    <row r="291" spans="1:26" ht="12.75" customHeight="1" x14ac:dyDescent="0.2">
      <c r="A291" s="263"/>
      <c r="B291" s="263"/>
      <c r="C291" s="263"/>
      <c r="D291" s="263"/>
      <c r="E291" s="263"/>
      <c r="F291" s="263"/>
      <c r="G291" s="263"/>
      <c r="H291" s="264"/>
      <c r="I291" s="265"/>
      <c r="J291" s="265"/>
      <c r="K291" s="263"/>
      <c r="L291" s="263"/>
      <c r="M291" s="263"/>
      <c r="N291" s="263"/>
      <c r="O291" s="263"/>
      <c r="P291" s="263"/>
      <c r="Q291" s="263"/>
      <c r="R291" s="263"/>
      <c r="S291" s="263"/>
      <c r="T291" s="263"/>
      <c r="U291" s="263"/>
      <c r="V291" s="263"/>
      <c r="W291" s="263"/>
      <c r="X291" s="263"/>
      <c r="Y291" s="263"/>
      <c r="Z291" s="263"/>
    </row>
    <row r="292" spans="1:26" ht="12.75" customHeight="1" x14ac:dyDescent="0.2">
      <c r="A292" s="263"/>
      <c r="B292" s="263"/>
      <c r="C292" s="263"/>
      <c r="D292" s="263"/>
      <c r="E292" s="263"/>
      <c r="F292" s="263"/>
      <c r="G292" s="263"/>
      <c r="H292" s="264"/>
      <c r="I292" s="265"/>
      <c r="J292" s="265"/>
      <c r="K292" s="263"/>
      <c r="L292" s="263"/>
      <c r="M292" s="263"/>
      <c r="N292" s="263"/>
      <c r="O292" s="263"/>
      <c r="P292" s="263"/>
      <c r="Q292" s="263"/>
      <c r="R292" s="263"/>
      <c r="S292" s="263"/>
      <c r="T292" s="263"/>
      <c r="U292" s="263"/>
      <c r="V292" s="263"/>
      <c r="W292" s="263"/>
      <c r="X292" s="263"/>
      <c r="Y292" s="263"/>
      <c r="Z292" s="263"/>
    </row>
    <row r="293" spans="1:26" ht="12.75" customHeight="1" x14ac:dyDescent="0.2">
      <c r="A293" s="263"/>
      <c r="B293" s="263"/>
      <c r="C293" s="263"/>
      <c r="D293" s="263"/>
      <c r="E293" s="263"/>
      <c r="F293" s="263"/>
      <c r="G293" s="263"/>
      <c r="H293" s="264"/>
      <c r="I293" s="265"/>
      <c r="J293" s="265"/>
      <c r="K293" s="263"/>
      <c r="L293" s="263"/>
      <c r="M293" s="263"/>
      <c r="N293" s="263"/>
      <c r="O293" s="263"/>
      <c r="P293" s="263"/>
      <c r="Q293" s="263"/>
      <c r="R293" s="263"/>
      <c r="S293" s="263"/>
      <c r="T293" s="263"/>
      <c r="U293" s="263"/>
      <c r="V293" s="263"/>
      <c r="W293" s="263"/>
      <c r="X293" s="263"/>
      <c r="Y293" s="263"/>
      <c r="Z293" s="263"/>
    </row>
    <row r="294" spans="1:26" ht="12.75" customHeight="1" x14ac:dyDescent="0.2">
      <c r="A294" s="263"/>
      <c r="B294" s="263"/>
      <c r="C294" s="263"/>
      <c r="D294" s="263"/>
      <c r="E294" s="263"/>
      <c r="F294" s="263"/>
      <c r="G294" s="263"/>
      <c r="H294" s="264"/>
      <c r="I294" s="265"/>
      <c r="J294" s="265"/>
      <c r="K294" s="263"/>
      <c r="L294" s="263"/>
      <c r="M294" s="263"/>
      <c r="N294" s="263"/>
      <c r="O294" s="263"/>
      <c r="P294" s="263"/>
      <c r="Q294" s="263"/>
      <c r="R294" s="263"/>
      <c r="S294" s="263"/>
      <c r="T294" s="263"/>
      <c r="U294" s="263"/>
      <c r="V294" s="263"/>
      <c r="W294" s="263"/>
      <c r="X294" s="263"/>
      <c r="Y294" s="263"/>
      <c r="Z294" s="263"/>
    </row>
    <row r="295" spans="1:26" ht="12.75" customHeight="1" x14ac:dyDescent="0.2">
      <c r="A295" s="263"/>
      <c r="B295" s="263"/>
      <c r="C295" s="263"/>
      <c r="D295" s="263"/>
      <c r="E295" s="263"/>
      <c r="F295" s="263"/>
      <c r="G295" s="263"/>
      <c r="H295" s="264"/>
      <c r="I295" s="265"/>
      <c r="J295" s="265"/>
      <c r="K295" s="263"/>
      <c r="L295" s="263"/>
      <c r="M295" s="263"/>
      <c r="N295" s="263"/>
      <c r="O295" s="263"/>
      <c r="P295" s="263"/>
      <c r="Q295" s="263"/>
      <c r="R295" s="263"/>
      <c r="S295" s="263"/>
      <c r="T295" s="263"/>
      <c r="U295" s="263"/>
      <c r="V295" s="263"/>
      <c r="W295" s="263"/>
      <c r="X295" s="263"/>
      <c r="Y295" s="263"/>
      <c r="Z295" s="263"/>
    </row>
    <row r="296" spans="1:26" ht="12.75" customHeight="1" x14ac:dyDescent="0.2">
      <c r="A296" s="263"/>
      <c r="B296" s="263"/>
      <c r="C296" s="263"/>
      <c r="D296" s="263"/>
      <c r="E296" s="263"/>
      <c r="F296" s="263"/>
      <c r="G296" s="263"/>
      <c r="H296" s="264"/>
      <c r="I296" s="265"/>
      <c r="J296" s="265"/>
      <c r="K296" s="263"/>
      <c r="L296" s="263"/>
      <c r="M296" s="263"/>
      <c r="N296" s="263"/>
      <c r="O296" s="263"/>
      <c r="P296" s="263"/>
      <c r="Q296" s="263"/>
      <c r="R296" s="263"/>
      <c r="S296" s="263"/>
      <c r="T296" s="263"/>
      <c r="U296" s="263"/>
      <c r="V296" s="263"/>
      <c r="W296" s="263"/>
      <c r="X296" s="263"/>
      <c r="Y296" s="263"/>
      <c r="Z296" s="263"/>
    </row>
    <row r="297" spans="1:26" ht="12.75" customHeight="1" x14ac:dyDescent="0.2">
      <c r="A297" s="263"/>
      <c r="B297" s="263"/>
      <c r="C297" s="263"/>
      <c r="D297" s="263"/>
      <c r="E297" s="263"/>
      <c r="F297" s="263"/>
      <c r="G297" s="263"/>
      <c r="H297" s="264"/>
      <c r="I297" s="265"/>
      <c r="J297" s="265"/>
      <c r="K297" s="263"/>
      <c r="L297" s="263"/>
      <c r="M297" s="263"/>
      <c r="N297" s="263"/>
      <c r="O297" s="263"/>
      <c r="P297" s="263"/>
      <c r="Q297" s="263"/>
      <c r="R297" s="263"/>
      <c r="S297" s="263"/>
      <c r="T297" s="263"/>
      <c r="U297" s="263"/>
      <c r="V297" s="263"/>
      <c r="W297" s="263"/>
      <c r="X297" s="263"/>
      <c r="Y297" s="263"/>
      <c r="Z297" s="263"/>
    </row>
    <row r="298" spans="1:26" ht="12.75" customHeight="1" x14ac:dyDescent="0.2">
      <c r="A298" s="263"/>
      <c r="B298" s="263"/>
      <c r="C298" s="263"/>
      <c r="D298" s="263"/>
      <c r="E298" s="263"/>
      <c r="F298" s="263"/>
      <c r="G298" s="263"/>
      <c r="H298" s="264"/>
      <c r="I298" s="265"/>
      <c r="J298" s="265"/>
      <c r="K298" s="263"/>
      <c r="L298" s="263"/>
      <c r="M298" s="263"/>
      <c r="N298" s="263"/>
      <c r="O298" s="263"/>
      <c r="P298" s="263"/>
      <c r="Q298" s="263"/>
      <c r="R298" s="263"/>
      <c r="S298" s="263"/>
      <c r="T298" s="263"/>
      <c r="U298" s="263"/>
      <c r="V298" s="263"/>
      <c r="W298" s="263"/>
      <c r="X298" s="263"/>
      <c r="Y298" s="263"/>
      <c r="Z298" s="263"/>
    </row>
    <row r="299" spans="1:26" ht="12.75" customHeight="1" x14ac:dyDescent="0.2">
      <c r="A299" s="263"/>
      <c r="B299" s="263"/>
      <c r="C299" s="263"/>
      <c r="D299" s="263"/>
      <c r="E299" s="263"/>
      <c r="F299" s="263"/>
      <c r="G299" s="263"/>
      <c r="H299" s="264"/>
      <c r="I299" s="265"/>
      <c r="J299" s="265"/>
      <c r="K299" s="263"/>
      <c r="L299" s="263"/>
      <c r="M299" s="263"/>
      <c r="N299" s="263"/>
      <c r="O299" s="263"/>
      <c r="P299" s="263"/>
      <c r="Q299" s="263"/>
      <c r="R299" s="263"/>
      <c r="S299" s="263"/>
      <c r="T299" s="263"/>
      <c r="U299" s="263"/>
      <c r="V299" s="263"/>
      <c r="W299" s="263"/>
      <c r="X299" s="263"/>
      <c r="Y299" s="263"/>
      <c r="Z299" s="263"/>
    </row>
    <row r="300" spans="1:26" ht="12.75" customHeight="1" x14ac:dyDescent="0.2">
      <c r="A300" s="263"/>
      <c r="B300" s="263"/>
      <c r="C300" s="263"/>
      <c r="D300" s="263"/>
      <c r="E300" s="263"/>
      <c r="F300" s="263"/>
      <c r="G300" s="263"/>
      <c r="H300" s="264"/>
      <c r="I300" s="265"/>
      <c r="J300" s="265"/>
      <c r="K300" s="263"/>
      <c r="L300" s="263"/>
      <c r="M300" s="263"/>
      <c r="N300" s="263"/>
      <c r="O300" s="263"/>
      <c r="P300" s="263"/>
      <c r="Q300" s="263"/>
      <c r="R300" s="263"/>
      <c r="S300" s="263"/>
      <c r="T300" s="263"/>
      <c r="U300" s="263"/>
      <c r="V300" s="263"/>
      <c r="W300" s="263"/>
      <c r="X300" s="263"/>
      <c r="Y300" s="263"/>
      <c r="Z300" s="263"/>
    </row>
    <row r="301" spans="1:26" ht="12.75" customHeight="1" x14ac:dyDescent="0.2">
      <c r="A301" s="263"/>
      <c r="B301" s="263"/>
      <c r="C301" s="263"/>
      <c r="D301" s="263"/>
      <c r="E301" s="263"/>
      <c r="F301" s="263"/>
      <c r="G301" s="263"/>
      <c r="H301" s="264"/>
      <c r="I301" s="265"/>
      <c r="J301" s="265"/>
      <c r="K301" s="263"/>
      <c r="L301" s="263"/>
      <c r="M301" s="263"/>
      <c r="N301" s="263"/>
      <c r="O301" s="263"/>
      <c r="P301" s="263"/>
      <c r="Q301" s="263"/>
      <c r="R301" s="263"/>
      <c r="S301" s="263"/>
      <c r="T301" s="263"/>
      <c r="U301" s="263"/>
      <c r="V301" s="263"/>
      <c r="W301" s="263"/>
      <c r="X301" s="263"/>
      <c r="Y301" s="263"/>
      <c r="Z301" s="263"/>
    </row>
    <row r="302" spans="1:26" ht="12.75" customHeight="1" x14ac:dyDescent="0.2">
      <c r="A302" s="263"/>
      <c r="B302" s="263"/>
      <c r="C302" s="263"/>
      <c r="D302" s="263"/>
      <c r="E302" s="263"/>
      <c r="F302" s="263"/>
      <c r="G302" s="263"/>
      <c r="H302" s="264"/>
      <c r="I302" s="265"/>
      <c r="J302" s="265"/>
      <c r="K302" s="263"/>
      <c r="L302" s="263"/>
      <c r="M302" s="263"/>
      <c r="N302" s="263"/>
      <c r="O302" s="263"/>
      <c r="P302" s="263"/>
      <c r="Q302" s="263"/>
      <c r="R302" s="263"/>
      <c r="S302" s="263"/>
      <c r="T302" s="263"/>
      <c r="U302" s="263"/>
      <c r="V302" s="263"/>
      <c r="W302" s="263"/>
      <c r="X302" s="263"/>
      <c r="Y302" s="263"/>
      <c r="Z302" s="263"/>
    </row>
    <row r="303" spans="1:26" ht="12.75" customHeight="1" x14ac:dyDescent="0.2">
      <c r="A303" s="263"/>
      <c r="B303" s="263"/>
      <c r="C303" s="263"/>
      <c r="D303" s="263"/>
      <c r="E303" s="263"/>
      <c r="F303" s="263"/>
      <c r="G303" s="263"/>
      <c r="H303" s="264"/>
      <c r="I303" s="265"/>
      <c r="J303" s="265"/>
      <c r="K303" s="263"/>
      <c r="L303" s="263"/>
      <c r="M303" s="263"/>
      <c r="N303" s="263"/>
      <c r="O303" s="263"/>
      <c r="P303" s="263"/>
      <c r="Q303" s="263"/>
      <c r="R303" s="263"/>
      <c r="S303" s="263"/>
      <c r="T303" s="263"/>
      <c r="U303" s="263"/>
      <c r="V303" s="263"/>
      <c r="W303" s="263"/>
      <c r="X303" s="263"/>
      <c r="Y303" s="263"/>
      <c r="Z303" s="263"/>
    </row>
    <row r="304" spans="1:26" ht="12.75" customHeight="1" x14ac:dyDescent="0.2">
      <c r="A304" s="263"/>
      <c r="B304" s="263"/>
      <c r="C304" s="263"/>
      <c r="D304" s="263"/>
      <c r="E304" s="263"/>
      <c r="F304" s="263"/>
      <c r="G304" s="263"/>
      <c r="H304" s="264"/>
      <c r="I304" s="265"/>
      <c r="J304" s="265"/>
      <c r="K304" s="263"/>
      <c r="L304" s="263"/>
      <c r="M304" s="263"/>
      <c r="N304" s="263"/>
      <c r="O304" s="263"/>
      <c r="P304" s="263"/>
      <c r="Q304" s="263"/>
      <c r="R304" s="263"/>
      <c r="S304" s="263"/>
      <c r="T304" s="263"/>
      <c r="U304" s="263"/>
      <c r="V304" s="263"/>
      <c r="W304" s="263"/>
      <c r="X304" s="263"/>
      <c r="Y304" s="263"/>
      <c r="Z304" s="263"/>
    </row>
    <row r="305" spans="1:26" ht="12.75" customHeight="1" x14ac:dyDescent="0.2">
      <c r="A305" s="263"/>
      <c r="B305" s="263"/>
      <c r="C305" s="263"/>
      <c r="D305" s="263"/>
      <c r="E305" s="263"/>
      <c r="F305" s="263"/>
      <c r="G305" s="263"/>
      <c r="H305" s="264"/>
      <c r="I305" s="265"/>
      <c r="J305" s="265"/>
      <c r="K305" s="263"/>
      <c r="L305" s="263"/>
      <c r="M305" s="263"/>
      <c r="N305" s="263"/>
      <c r="O305" s="263"/>
      <c r="P305" s="263"/>
      <c r="Q305" s="263"/>
      <c r="R305" s="263"/>
      <c r="S305" s="263"/>
      <c r="T305" s="263"/>
      <c r="U305" s="263"/>
      <c r="V305" s="263"/>
      <c r="W305" s="263"/>
      <c r="X305" s="263"/>
      <c r="Y305" s="263"/>
      <c r="Z305" s="263"/>
    </row>
    <row r="306" spans="1:26" ht="12.75" customHeight="1" x14ac:dyDescent="0.2">
      <c r="A306" s="263"/>
      <c r="B306" s="263"/>
      <c r="C306" s="263"/>
      <c r="D306" s="263"/>
      <c r="E306" s="263"/>
      <c r="F306" s="263"/>
      <c r="G306" s="263"/>
      <c r="H306" s="264"/>
      <c r="I306" s="265"/>
      <c r="J306" s="265"/>
      <c r="K306" s="263"/>
      <c r="L306" s="263"/>
      <c r="M306" s="263"/>
      <c r="N306" s="263"/>
      <c r="O306" s="263"/>
      <c r="P306" s="263"/>
      <c r="Q306" s="263"/>
      <c r="R306" s="263"/>
      <c r="S306" s="263"/>
      <c r="T306" s="263"/>
      <c r="U306" s="263"/>
      <c r="V306" s="263"/>
      <c r="W306" s="263"/>
      <c r="X306" s="263"/>
      <c r="Y306" s="263"/>
      <c r="Z306" s="263"/>
    </row>
    <row r="307" spans="1:26" ht="12.75" customHeight="1" x14ac:dyDescent="0.2">
      <c r="A307" s="263"/>
      <c r="B307" s="263"/>
      <c r="C307" s="263"/>
      <c r="D307" s="263"/>
      <c r="E307" s="263"/>
      <c r="F307" s="263"/>
      <c r="G307" s="263"/>
      <c r="H307" s="264"/>
      <c r="I307" s="265"/>
      <c r="J307" s="265"/>
      <c r="K307" s="263"/>
      <c r="L307" s="263"/>
      <c r="M307" s="263"/>
      <c r="N307" s="263"/>
      <c r="O307" s="263"/>
      <c r="P307" s="263"/>
      <c r="Q307" s="263"/>
      <c r="R307" s="263"/>
      <c r="S307" s="263"/>
      <c r="T307" s="263"/>
      <c r="U307" s="263"/>
      <c r="V307" s="263"/>
      <c r="W307" s="263"/>
      <c r="X307" s="263"/>
      <c r="Y307" s="263"/>
      <c r="Z307" s="263"/>
    </row>
    <row r="308" spans="1:26" ht="12.75" customHeight="1" x14ac:dyDescent="0.2">
      <c r="A308" s="263"/>
      <c r="B308" s="263"/>
      <c r="C308" s="263"/>
      <c r="D308" s="263"/>
      <c r="E308" s="263"/>
      <c r="F308" s="263"/>
      <c r="G308" s="263"/>
      <c r="H308" s="264"/>
      <c r="I308" s="265"/>
      <c r="J308" s="265"/>
      <c r="K308" s="263"/>
      <c r="L308" s="263"/>
      <c r="M308" s="263"/>
      <c r="N308" s="263"/>
      <c r="O308" s="263"/>
      <c r="P308" s="263"/>
      <c r="Q308" s="263"/>
      <c r="R308" s="263"/>
      <c r="S308" s="263"/>
      <c r="T308" s="263"/>
      <c r="U308" s="263"/>
      <c r="V308" s="263"/>
      <c r="W308" s="263"/>
      <c r="X308" s="263"/>
      <c r="Y308" s="263"/>
      <c r="Z308" s="263"/>
    </row>
    <row r="309" spans="1:26" ht="12.75" customHeight="1" x14ac:dyDescent="0.2">
      <c r="A309" s="263"/>
      <c r="B309" s="263"/>
      <c r="C309" s="263"/>
      <c r="D309" s="263"/>
      <c r="E309" s="263"/>
      <c r="F309" s="263"/>
      <c r="G309" s="263"/>
      <c r="H309" s="264"/>
      <c r="I309" s="265"/>
      <c r="J309" s="265"/>
      <c r="K309" s="263"/>
      <c r="L309" s="263"/>
      <c r="M309" s="263"/>
      <c r="N309" s="263"/>
      <c r="O309" s="263"/>
      <c r="P309" s="263"/>
      <c r="Q309" s="263"/>
      <c r="R309" s="263"/>
      <c r="S309" s="263"/>
      <c r="T309" s="263"/>
      <c r="U309" s="263"/>
      <c r="V309" s="263"/>
      <c r="W309" s="263"/>
      <c r="X309" s="263"/>
      <c r="Y309" s="263"/>
      <c r="Z309" s="263"/>
    </row>
    <row r="310" spans="1:26" ht="12.75" customHeight="1" x14ac:dyDescent="0.2">
      <c r="A310" s="263"/>
      <c r="B310" s="263"/>
      <c r="C310" s="263"/>
      <c r="D310" s="263"/>
      <c r="E310" s="263"/>
      <c r="F310" s="263"/>
      <c r="G310" s="263"/>
      <c r="H310" s="264"/>
      <c r="I310" s="265"/>
      <c r="J310" s="265"/>
      <c r="K310" s="263"/>
      <c r="L310" s="263"/>
      <c r="M310" s="263"/>
      <c r="N310" s="263"/>
      <c r="O310" s="263"/>
      <c r="P310" s="263"/>
      <c r="Q310" s="263"/>
      <c r="R310" s="263"/>
      <c r="S310" s="263"/>
      <c r="T310" s="263"/>
      <c r="U310" s="263"/>
      <c r="V310" s="263"/>
      <c r="W310" s="263"/>
      <c r="X310" s="263"/>
      <c r="Y310" s="263"/>
      <c r="Z310" s="263"/>
    </row>
    <row r="311" spans="1:26" ht="12.75" customHeight="1" x14ac:dyDescent="0.2">
      <c r="A311" s="263"/>
      <c r="B311" s="263"/>
      <c r="C311" s="263"/>
      <c r="D311" s="263"/>
      <c r="E311" s="263"/>
      <c r="F311" s="263"/>
      <c r="G311" s="263"/>
      <c r="H311" s="264"/>
      <c r="I311" s="265"/>
      <c r="J311" s="265"/>
      <c r="K311" s="263"/>
      <c r="L311" s="263"/>
      <c r="M311" s="263"/>
      <c r="N311" s="263"/>
      <c r="O311" s="263"/>
      <c r="P311" s="263"/>
      <c r="Q311" s="263"/>
      <c r="R311" s="263"/>
      <c r="S311" s="263"/>
      <c r="T311" s="263"/>
      <c r="U311" s="263"/>
      <c r="V311" s="263"/>
      <c r="W311" s="263"/>
      <c r="X311" s="263"/>
      <c r="Y311" s="263"/>
      <c r="Z311" s="263"/>
    </row>
    <row r="312" spans="1:26" ht="12.75" customHeight="1" x14ac:dyDescent="0.2">
      <c r="A312" s="263"/>
      <c r="B312" s="263"/>
      <c r="C312" s="263"/>
      <c r="D312" s="263"/>
      <c r="E312" s="263"/>
      <c r="F312" s="263"/>
      <c r="G312" s="263"/>
      <c r="H312" s="264"/>
      <c r="I312" s="265"/>
      <c r="J312" s="265"/>
      <c r="K312" s="263"/>
      <c r="L312" s="263"/>
      <c r="M312" s="263"/>
      <c r="N312" s="263"/>
      <c r="O312" s="263"/>
      <c r="P312" s="263"/>
      <c r="Q312" s="263"/>
      <c r="R312" s="263"/>
      <c r="S312" s="263"/>
      <c r="T312" s="263"/>
      <c r="U312" s="263"/>
      <c r="V312" s="263"/>
      <c r="W312" s="263"/>
      <c r="X312" s="263"/>
      <c r="Y312" s="263"/>
      <c r="Z312" s="263"/>
    </row>
    <row r="313" spans="1:26" ht="12.75" customHeight="1" x14ac:dyDescent="0.2">
      <c r="A313" s="263"/>
      <c r="B313" s="263"/>
      <c r="C313" s="263"/>
      <c r="D313" s="263"/>
      <c r="E313" s="263"/>
      <c r="F313" s="263"/>
      <c r="G313" s="263"/>
      <c r="H313" s="264"/>
      <c r="I313" s="265"/>
      <c r="J313" s="265"/>
      <c r="K313" s="263"/>
      <c r="L313" s="263"/>
      <c r="M313" s="263"/>
      <c r="N313" s="263"/>
      <c r="O313" s="263"/>
      <c r="P313" s="263"/>
      <c r="Q313" s="263"/>
      <c r="R313" s="263"/>
      <c r="S313" s="263"/>
      <c r="T313" s="263"/>
      <c r="U313" s="263"/>
      <c r="V313" s="263"/>
      <c r="W313" s="263"/>
      <c r="X313" s="263"/>
      <c r="Y313" s="263"/>
      <c r="Z313" s="263"/>
    </row>
    <row r="314" spans="1:26" ht="12.75" customHeight="1" x14ac:dyDescent="0.2">
      <c r="A314" s="263"/>
      <c r="B314" s="263"/>
      <c r="C314" s="263"/>
      <c r="D314" s="263"/>
      <c r="E314" s="263"/>
      <c r="F314" s="263"/>
      <c r="G314" s="263"/>
      <c r="H314" s="264"/>
      <c r="I314" s="265"/>
      <c r="J314" s="265"/>
      <c r="K314" s="263"/>
      <c r="L314" s="263"/>
      <c r="M314" s="263"/>
      <c r="N314" s="263"/>
      <c r="O314" s="263"/>
      <c r="P314" s="263"/>
      <c r="Q314" s="263"/>
      <c r="R314" s="263"/>
      <c r="S314" s="263"/>
      <c r="T314" s="263"/>
      <c r="U314" s="263"/>
      <c r="V314" s="263"/>
      <c r="W314" s="263"/>
      <c r="X314" s="263"/>
      <c r="Y314" s="263"/>
      <c r="Z314" s="263"/>
    </row>
    <row r="315" spans="1:26" ht="12.75" customHeight="1" x14ac:dyDescent="0.2">
      <c r="A315" s="263"/>
      <c r="B315" s="263"/>
      <c r="C315" s="263"/>
      <c r="D315" s="263"/>
      <c r="E315" s="263"/>
      <c r="F315" s="263"/>
      <c r="G315" s="263"/>
      <c r="H315" s="264"/>
      <c r="I315" s="265"/>
      <c r="J315" s="265"/>
      <c r="K315" s="263"/>
      <c r="L315" s="263"/>
      <c r="M315" s="263"/>
      <c r="N315" s="263"/>
      <c r="O315" s="263"/>
      <c r="P315" s="263"/>
      <c r="Q315" s="263"/>
      <c r="R315" s="263"/>
      <c r="S315" s="263"/>
      <c r="T315" s="263"/>
      <c r="U315" s="263"/>
      <c r="V315" s="263"/>
      <c r="W315" s="263"/>
      <c r="X315" s="263"/>
      <c r="Y315" s="263"/>
      <c r="Z315" s="263"/>
    </row>
    <row r="316" spans="1:26" ht="12.75" customHeight="1" x14ac:dyDescent="0.2">
      <c r="A316" s="263"/>
      <c r="B316" s="263"/>
      <c r="C316" s="263"/>
      <c r="D316" s="263"/>
      <c r="E316" s="263"/>
      <c r="F316" s="263"/>
      <c r="G316" s="263"/>
      <c r="H316" s="264"/>
      <c r="I316" s="265"/>
      <c r="J316" s="265"/>
      <c r="K316" s="263"/>
      <c r="L316" s="263"/>
      <c r="M316" s="263"/>
      <c r="N316" s="263"/>
      <c r="O316" s="263"/>
      <c r="P316" s="263"/>
      <c r="Q316" s="263"/>
      <c r="R316" s="263"/>
      <c r="S316" s="263"/>
      <c r="T316" s="263"/>
      <c r="U316" s="263"/>
      <c r="V316" s="263"/>
      <c r="W316" s="263"/>
      <c r="X316" s="263"/>
      <c r="Y316" s="263"/>
      <c r="Z316" s="263"/>
    </row>
    <row r="317" spans="1:26" ht="12.75" customHeight="1" x14ac:dyDescent="0.2">
      <c r="A317" s="263"/>
      <c r="B317" s="263"/>
      <c r="C317" s="263"/>
      <c r="D317" s="263"/>
      <c r="E317" s="263"/>
      <c r="F317" s="263"/>
      <c r="G317" s="263"/>
      <c r="H317" s="264"/>
      <c r="I317" s="265"/>
      <c r="J317" s="265"/>
      <c r="K317" s="263"/>
      <c r="L317" s="263"/>
      <c r="M317" s="263"/>
      <c r="N317" s="263"/>
      <c r="O317" s="263"/>
      <c r="P317" s="263"/>
      <c r="Q317" s="263"/>
      <c r="R317" s="263"/>
      <c r="S317" s="263"/>
      <c r="T317" s="263"/>
      <c r="U317" s="263"/>
      <c r="V317" s="263"/>
      <c r="W317" s="263"/>
      <c r="X317" s="263"/>
      <c r="Y317" s="263"/>
      <c r="Z317" s="263"/>
    </row>
    <row r="318" spans="1:26" ht="12.75" customHeight="1" x14ac:dyDescent="0.2">
      <c r="A318" s="263"/>
      <c r="B318" s="263"/>
      <c r="C318" s="263"/>
      <c r="D318" s="263"/>
      <c r="E318" s="263"/>
      <c r="F318" s="263"/>
      <c r="G318" s="263"/>
      <c r="H318" s="264"/>
      <c r="I318" s="265"/>
      <c r="J318" s="265"/>
      <c r="K318" s="263"/>
      <c r="L318" s="263"/>
      <c r="M318" s="263"/>
      <c r="N318" s="263"/>
      <c r="O318" s="263"/>
      <c r="P318" s="263"/>
      <c r="Q318" s="263"/>
      <c r="R318" s="263"/>
      <c r="S318" s="263"/>
      <c r="T318" s="263"/>
      <c r="U318" s="263"/>
      <c r="V318" s="263"/>
      <c r="W318" s="263"/>
      <c r="X318" s="263"/>
      <c r="Y318" s="263"/>
      <c r="Z318" s="263"/>
    </row>
    <row r="319" spans="1:26" ht="12.75" customHeight="1" x14ac:dyDescent="0.2">
      <c r="A319" s="263"/>
      <c r="B319" s="263"/>
      <c r="C319" s="263"/>
      <c r="D319" s="263"/>
      <c r="E319" s="263"/>
      <c r="F319" s="263"/>
      <c r="G319" s="263"/>
      <c r="H319" s="264"/>
      <c r="I319" s="265"/>
      <c r="J319" s="265"/>
      <c r="K319" s="263"/>
      <c r="L319" s="263"/>
      <c r="M319" s="263"/>
      <c r="N319" s="263"/>
      <c r="O319" s="263"/>
      <c r="P319" s="263"/>
      <c r="Q319" s="263"/>
      <c r="R319" s="263"/>
      <c r="S319" s="263"/>
      <c r="T319" s="263"/>
      <c r="U319" s="263"/>
      <c r="V319" s="263"/>
      <c r="W319" s="263"/>
      <c r="X319" s="263"/>
      <c r="Y319" s="263"/>
      <c r="Z319" s="263"/>
    </row>
    <row r="320" spans="1:26" ht="12.75" customHeight="1" x14ac:dyDescent="0.2">
      <c r="A320" s="263"/>
      <c r="B320" s="263"/>
      <c r="C320" s="263"/>
      <c r="D320" s="263"/>
      <c r="E320" s="263"/>
      <c r="F320" s="263"/>
      <c r="G320" s="263"/>
      <c r="H320" s="264"/>
      <c r="I320" s="265"/>
      <c r="J320" s="265"/>
      <c r="K320" s="263"/>
      <c r="L320" s="263"/>
      <c r="M320" s="263"/>
      <c r="N320" s="263"/>
      <c r="O320" s="263"/>
      <c r="P320" s="263"/>
      <c r="Q320" s="263"/>
      <c r="R320" s="263"/>
      <c r="S320" s="263"/>
      <c r="T320" s="263"/>
      <c r="U320" s="263"/>
      <c r="V320" s="263"/>
      <c r="W320" s="263"/>
      <c r="X320" s="263"/>
      <c r="Y320" s="263"/>
      <c r="Z320" s="263"/>
    </row>
    <row r="321" spans="1:26" ht="12.75" customHeight="1" x14ac:dyDescent="0.2">
      <c r="A321" s="263"/>
      <c r="B321" s="263"/>
      <c r="C321" s="263"/>
      <c r="D321" s="263"/>
      <c r="E321" s="263"/>
      <c r="F321" s="263"/>
      <c r="G321" s="263"/>
      <c r="H321" s="264"/>
      <c r="I321" s="265"/>
      <c r="J321" s="265"/>
      <c r="K321" s="263"/>
      <c r="L321" s="263"/>
      <c r="M321" s="263"/>
      <c r="N321" s="263"/>
      <c r="O321" s="263"/>
      <c r="P321" s="263"/>
      <c r="Q321" s="263"/>
      <c r="R321" s="263"/>
      <c r="S321" s="263"/>
      <c r="T321" s="263"/>
      <c r="U321" s="263"/>
      <c r="V321" s="263"/>
      <c r="W321" s="263"/>
      <c r="X321" s="263"/>
      <c r="Y321" s="263"/>
      <c r="Z321" s="263"/>
    </row>
    <row r="322" spans="1:26" ht="12.75" customHeight="1" x14ac:dyDescent="0.2">
      <c r="A322" s="263"/>
      <c r="B322" s="263"/>
      <c r="C322" s="263"/>
      <c r="D322" s="263"/>
      <c r="E322" s="263"/>
      <c r="F322" s="263"/>
      <c r="G322" s="263"/>
      <c r="H322" s="264"/>
      <c r="I322" s="265"/>
      <c r="J322" s="265"/>
      <c r="K322" s="263"/>
      <c r="L322" s="263"/>
      <c r="M322" s="263"/>
      <c r="N322" s="263"/>
      <c r="O322" s="263"/>
      <c r="P322" s="263"/>
      <c r="Q322" s="263"/>
      <c r="R322" s="263"/>
      <c r="S322" s="263"/>
      <c r="T322" s="263"/>
      <c r="U322" s="263"/>
      <c r="V322" s="263"/>
      <c r="W322" s="263"/>
      <c r="X322" s="263"/>
      <c r="Y322" s="263"/>
      <c r="Z322" s="263"/>
    </row>
    <row r="323" spans="1:26" ht="12.75" customHeight="1" x14ac:dyDescent="0.2">
      <c r="A323" s="263"/>
      <c r="B323" s="263"/>
      <c r="C323" s="263"/>
      <c r="D323" s="263"/>
      <c r="E323" s="263"/>
      <c r="F323" s="263"/>
      <c r="G323" s="263"/>
      <c r="H323" s="264"/>
      <c r="I323" s="265"/>
      <c r="J323" s="265"/>
      <c r="K323" s="263"/>
      <c r="L323" s="263"/>
      <c r="M323" s="263"/>
      <c r="N323" s="263"/>
      <c r="O323" s="263"/>
      <c r="P323" s="263"/>
      <c r="Q323" s="263"/>
      <c r="R323" s="263"/>
      <c r="S323" s="263"/>
      <c r="T323" s="263"/>
      <c r="U323" s="263"/>
      <c r="V323" s="263"/>
      <c r="W323" s="263"/>
      <c r="X323" s="263"/>
      <c r="Y323" s="263"/>
      <c r="Z323" s="263"/>
    </row>
    <row r="324" spans="1:26" ht="12.75" customHeight="1" x14ac:dyDescent="0.2">
      <c r="A324" s="263"/>
      <c r="B324" s="263"/>
      <c r="C324" s="263"/>
      <c r="D324" s="263"/>
      <c r="E324" s="263"/>
      <c r="F324" s="263"/>
      <c r="G324" s="263"/>
      <c r="H324" s="264"/>
      <c r="I324" s="265"/>
      <c r="J324" s="265"/>
      <c r="K324" s="263"/>
      <c r="L324" s="263"/>
      <c r="M324" s="263"/>
      <c r="N324" s="263"/>
      <c r="O324" s="263"/>
      <c r="P324" s="263"/>
      <c r="Q324" s="263"/>
      <c r="R324" s="263"/>
      <c r="S324" s="263"/>
      <c r="T324" s="263"/>
      <c r="U324" s="263"/>
      <c r="V324" s="263"/>
      <c r="W324" s="263"/>
      <c r="X324" s="263"/>
      <c r="Y324" s="263"/>
      <c r="Z324" s="263"/>
    </row>
    <row r="325" spans="1:26" ht="12.75" customHeight="1" x14ac:dyDescent="0.2">
      <c r="A325" s="263"/>
      <c r="B325" s="263"/>
      <c r="C325" s="263"/>
      <c r="D325" s="263"/>
      <c r="E325" s="263"/>
      <c r="F325" s="263"/>
      <c r="G325" s="263"/>
      <c r="H325" s="264"/>
      <c r="I325" s="265"/>
      <c r="J325" s="265"/>
      <c r="K325" s="263"/>
      <c r="L325" s="263"/>
      <c r="M325" s="263"/>
      <c r="N325" s="263"/>
      <c r="O325" s="263"/>
      <c r="P325" s="263"/>
      <c r="Q325" s="263"/>
      <c r="R325" s="263"/>
      <c r="S325" s="263"/>
      <c r="T325" s="263"/>
      <c r="U325" s="263"/>
      <c r="V325" s="263"/>
      <c r="W325" s="263"/>
      <c r="X325" s="263"/>
      <c r="Y325" s="263"/>
      <c r="Z325" s="263"/>
    </row>
    <row r="326" spans="1:26" ht="12.75" customHeight="1" x14ac:dyDescent="0.2">
      <c r="A326" s="263"/>
      <c r="B326" s="263"/>
      <c r="C326" s="263"/>
      <c r="D326" s="263"/>
      <c r="E326" s="263"/>
      <c r="F326" s="263"/>
      <c r="G326" s="263"/>
      <c r="H326" s="264"/>
      <c r="I326" s="265"/>
      <c r="J326" s="265"/>
      <c r="K326" s="263"/>
      <c r="L326" s="263"/>
      <c r="M326" s="263"/>
      <c r="N326" s="263"/>
      <c r="O326" s="263"/>
      <c r="P326" s="263"/>
      <c r="Q326" s="263"/>
      <c r="R326" s="263"/>
      <c r="S326" s="263"/>
      <c r="T326" s="263"/>
      <c r="U326" s="263"/>
      <c r="V326" s="263"/>
      <c r="W326" s="263"/>
      <c r="X326" s="263"/>
      <c r="Y326" s="263"/>
      <c r="Z326" s="263"/>
    </row>
    <row r="327" spans="1:26" ht="12.75" customHeight="1" x14ac:dyDescent="0.2">
      <c r="A327" s="263"/>
      <c r="B327" s="263"/>
      <c r="C327" s="263"/>
      <c r="D327" s="263"/>
      <c r="E327" s="263"/>
      <c r="F327" s="263"/>
      <c r="G327" s="263"/>
      <c r="H327" s="264"/>
      <c r="I327" s="265"/>
      <c r="J327" s="265"/>
      <c r="K327" s="263"/>
      <c r="L327" s="263"/>
      <c r="M327" s="263"/>
      <c r="N327" s="263"/>
      <c r="O327" s="263"/>
      <c r="P327" s="263"/>
      <c r="Q327" s="263"/>
      <c r="R327" s="263"/>
      <c r="S327" s="263"/>
      <c r="T327" s="263"/>
      <c r="U327" s="263"/>
      <c r="V327" s="263"/>
      <c r="W327" s="263"/>
      <c r="X327" s="263"/>
      <c r="Y327" s="263"/>
      <c r="Z327" s="263"/>
    </row>
    <row r="328" spans="1:26" ht="12.75" customHeight="1" x14ac:dyDescent="0.2">
      <c r="A328" s="263"/>
      <c r="B328" s="263"/>
      <c r="C328" s="263"/>
      <c r="D328" s="263"/>
      <c r="E328" s="263"/>
      <c r="F328" s="263"/>
      <c r="G328" s="263"/>
      <c r="H328" s="264"/>
      <c r="I328" s="265"/>
      <c r="J328" s="265"/>
      <c r="K328" s="263"/>
      <c r="L328" s="263"/>
      <c r="M328" s="263"/>
      <c r="N328" s="263"/>
      <c r="O328" s="263"/>
      <c r="P328" s="263"/>
      <c r="Q328" s="263"/>
      <c r="R328" s="263"/>
      <c r="S328" s="263"/>
      <c r="T328" s="263"/>
      <c r="U328" s="263"/>
      <c r="V328" s="263"/>
      <c r="W328" s="263"/>
      <c r="X328" s="263"/>
      <c r="Y328" s="263"/>
      <c r="Z328" s="263"/>
    </row>
    <row r="329" spans="1:26" ht="12.75" customHeight="1" x14ac:dyDescent="0.2">
      <c r="A329" s="263"/>
      <c r="B329" s="263"/>
      <c r="C329" s="263"/>
      <c r="D329" s="263"/>
      <c r="E329" s="263"/>
      <c r="F329" s="263"/>
      <c r="G329" s="263"/>
      <c r="H329" s="264"/>
      <c r="I329" s="265"/>
      <c r="J329" s="265"/>
      <c r="K329" s="263"/>
      <c r="L329" s="263"/>
      <c r="M329" s="263"/>
      <c r="N329" s="263"/>
      <c r="O329" s="263"/>
      <c r="P329" s="263"/>
      <c r="Q329" s="263"/>
      <c r="R329" s="263"/>
      <c r="S329" s="263"/>
      <c r="T329" s="263"/>
      <c r="U329" s="263"/>
      <c r="V329" s="263"/>
      <c r="W329" s="263"/>
      <c r="X329" s="263"/>
      <c r="Y329" s="263"/>
      <c r="Z329" s="263"/>
    </row>
    <row r="330" spans="1:26" ht="12.75" customHeight="1" x14ac:dyDescent="0.2">
      <c r="A330" s="263"/>
      <c r="B330" s="263"/>
      <c r="C330" s="263"/>
      <c r="D330" s="263"/>
      <c r="E330" s="263"/>
      <c r="F330" s="263"/>
      <c r="G330" s="263"/>
      <c r="H330" s="264"/>
      <c r="I330" s="265"/>
      <c r="J330" s="265"/>
      <c r="K330" s="263"/>
      <c r="L330" s="263"/>
      <c r="M330" s="263"/>
      <c r="N330" s="263"/>
      <c r="O330" s="263"/>
      <c r="P330" s="263"/>
      <c r="Q330" s="263"/>
      <c r="R330" s="263"/>
      <c r="S330" s="263"/>
      <c r="T330" s="263"/>
      <c r="U330" s="263"/>
      <c r="V330" s="263"/>
      <c r="W330" s="263"/>
      <c r="X330" s="263"/>
      <c r="Y330" s="263"/>
      <c r="Z330" s="263"/>
    </row>
    <row r="331" spans="1:26" ht="12.75" customHeight="1" x14ac:dyDescent="0.2">
      <c r="A331" s="263"/>
      <c r="B331" s="263"/>
      <c r="C331" s="263"/>
      <c r="D331" s="263"/>
      <c r="E331" s="263"/>
      <c r="F331" s="263"/>
      <c r="G331" s="263"/>
      <c r="H331" s="264"/>
      <c r="I331" s="265"/>
      <c r="J331" s="265"/>
      <c r="K331" s="263"/>
      <c r="L331" s="263"/>
      <c r="M331" s="263"/>
      <c r="N331" s="263"/>
      <c r="O331" s="263"/>
      <c r="P331" s="263"/>
      <c r="Q331" s="263"/>
      <c r="R331" s="263"/>
      <c r="S331" s="263"/>
      <c r="T331" s="263"/>
      <c r="U331" s="263"/>
      <c r="V331" s="263"/>
      <c r="W331" s="263"/>
      <c r="X331" s="263"/>
      <c r="Y331" s="263"/>
      <c r="Z331" s="263"/>
    </row>
    <row r="332" spans="1:26" ht="12.75" customHeight="1" x14ac:dyDescent="0.2">
      <c r="A332" s="263"/>
      <c r="B332" s="263"/>
      <c r="C332" s="263"/>
      <c r="D332" s="263"/>
      <c r="E332" s="263"/>
      <c r="F332" s="263"/>
      <c r="G332" s="263"/>
      <c r="H332" s="264"/>
      <c r="I332" s="265"/>
      <c r="J332" s="265"/>
      <c r="K332" s="263"/>
      <c r="L332" s="263"/>
      <c r="M332" s="263"/>
      <c r="N332" s="263"/>
      <c r="O332" s="263"/>
      <c r="P332" s="263"/>
      <c r="Q332" s="263"/>
      <c r="R332" s="263"/>
      <c r="S332" s="263"/>
      <c r="T332" s="263"/>
      <c r="U332" s="263"/>
      <c r="V332" s="263"/>
      <c r="W332" s="263"/>
      <c r="X332" s="263"/>
      <c r="Y332" s="263"/>
      <c r="Z332" s="263"/>
    </row>
    <row r="333" spans="1:26" ht="12.75" customHeight="1" x14ac:dyDescent="0.2">
      <c r="A333" s="263"/>
      <c r="B333" s="263"/>
      <c r="C333" s="263"/>
      <c r="D333" s="263"/>
      <c r="E333" s="263"/>
      <c r="F333" s="263"/>
      <c r="G333" s="263"/>
      <c r="H333" s="264"/>
      <c r="I333" s="265"/>
      <c r="J333" s="265"/>
      <c r="K333" s="263"/>
      <c r="L333" s="263"/>
      <c r="M333" s="263"/>
      <c r="N333" s="263"/>
      <c r="O333" s="263"/>
      <c r="P333" s="263"/>
      <c r="Q333" s="263"/>
      <c r="R333" s="263"/>
      <c r="S333" s="263"/>
      <c r="T333" s="263"/>
      <c r="U333" s="263"/>
      <c r="V333" s="263"/>
      <c r="W333" s="263"/>
      <c r="X333" s="263"/>
      <c r="Y333" s="263"/>
      <c r="Z333" s="263"/>
    </row>
    <row r="334" spans="1:26" ht="12.75" customHeight="1" x14ac:dyDescent="0.2">
      <c r="A334" s="263"/>
      <c r="B334" s="263"/>
      <c r="C334" s="263"/>
      <c r="D334" s="263"/>
      <c r="E334" s="263"/>
      <c r="F334" s="263"/>
      <c r="G334" s="263"/>
      <c r="H334" s="264"/>
      <c r="I334" s="265"/>
      <c r="J334" s="265"/>
      <c r="K334" s="263"/>
      <c r="L334" s="263"/>
      <c r="M334" s="263"/>
      <c r="N334" s="263"/>
      <c r="O334" s="263"/>
      <c r="P334" s="263"/>
      <c r="Q334" s="263"/>
      <c r="R334" s="263"/>
      <c r="S334" s="263"/>
      <c r="T334" s="263"/>
      <c r="U334" s="263"/>
      <c r="V334" s="263"/>
      <c r="W334" s="263"/>
      <c r="X334" s="263"/>
      <c r="Y334" s="263"/>
      <c r="Z334" s="263"/>
    </row>
    <row r="335" spans="1:26" ht="12.75" customHeight="1" x14ac:dyDescent="0.2">
      <c r="A335" s="263"/>
      <c r="B335" s="263"/>
      <c r="C335" s="263"/>
      <c r="D335" s="263"/>
      <c r="E335" s="263"/>
      <c r="F335" s="263"/>
      <c r="G335" s="263"/>
      <c r="H335" s="264"/>
      <c r="I335" s="265"/>
      <c r="J335" s="265"/>
      <c r="K335" s="263"/>
      <c r="L335" s="263"/>
      <c r="M335" s="263"/>
      <c r="N335" s="263"/>
      <c r="O335" s="263"/>
      <c r="P335" s="263"/>
      <c r="Q335" s="263"/>
      <c r="R335" s="263"/>
      <c r="S335" s="263"/>
      <c r="T335" s="263"/>
      <c r="U335" s="263"/>
      <c r="V335" s="263"/>
      <c r="W335" s="263"/>
      <c r="X335" s="263"/>
      <c r="Y335" s="263"/>
      <c r="Z335" s="263"/>
    </row>
    <row r="336" spans="1:26" ht="12.75" customHeight="1" x14ac:dyDescent="0.2">
      <c r="A336" s="263"/>
      <c r="B336" s="263"/>
      <c r="C336" s="263"/>
      <c r="D336" s="263"/>
      <c r="E336" s="263"/>
      <c r="F336" s="263"/>
      <c r="G336" s="263"/>
      <c r="H336" s="264"/>
      <c r="I336" s="265"/>
      <c r="J336" s="265"/>
      <c r="K336" s="263"/>
      <c r="L336" s="263"/>
      <c r="M336" s="263"/>
      <c r="N336" s="263"/>
      <c r="O336" s="263"/>
      <c r="P336" s="263"/>
      <c r="Q336" s="263"/>
      <c r="R336" s="263"/>
      <c r="S336" s="263"/>
      <c r="T336" s="263"/>
      <c r="U336" s="263"/>
      <c r="V336" s="263"/>
      <c r="W336" s="263"/>
      <c r="X336" s="263"/>
      <c r="Y336" s="263"/>
      <c r="Z336" s="263"/>
    </row>
    <row r="337" spans="1:26" ht="12.75" customHeight="1" x14ac:dyDescent="0.2">
      <c r="A337" s="263"/>
      <c r="B337" s="263"/>
      <c r="C337" s="263"/>
      <c r="D337" s="263"/>
      <c r="E337" s="263"/>
      <c r="F337" s="263"/>
      <c r="G337" s="263"/>
      <c r="H337" s="264"/>
      <c r="I337" s="265"/>
      <c r="J337" s="265"/>
      <c r="K337" s="263"/>
      <c r="L337" s="263"/>
      <c r="M337" s="263"/>
      <c r="N337" s="263"/>
      <c r="O337" s="263"/>
      <c r="P337" s="263"/>
      <c r="Q337" s="263"/>
      <c r="R337" s="263"/>
      <c r="S337" s="263"/>
      <c r="T337" s="263"/>
      <c r="U337" s="263"/>
      <c r="V337" s="263"/>
      <c r="W337" s="263"/>
      <c r="X337" s="263"/>
      <c r="Y337" s="263"/>
      <c r="Z337" s="263"/>
    </row>
    <row r="338" spans="1:26" ht="12.75" customHeight="1" x14ac:dyDescent="0.2">
      <c r="A338" s="263"/>
      <c r="B338" s="263"/>
      <c r="C338" s="263"/>
      <c r="D338" s="263"/>
      <c r="E338" s="263"/>
      <c r="F338" s="263"/>
      <c r="G338" s="263"/>
      <c r="H338" s="264"/>
      <c r="I338" s="265"/>
      <c r="J338" s="265"/>
      <c r="K338" s="263"/>
      <c r="L338" s="263"/>
      <c r="M338" s="263"/>
      <c r="N338" s="263"/>
      <c r="O338" s="263"/>
      <c r="P338" s="263"/>
      <c r="Q338" s="263"/>
      <c r="R338" s="263"/>
      <c r="S338" s="263"/>
      <c r="T338" s="263"/>
      <c r="U338" s="263"/>
      <c r="V338" s="263"/>
      <c r="W338" s="263"/>
      <c r="X338" s="263"/>
      <c r="Y338" s="263"/>
      <c r="Z338" s="263"/>
    </row>
    <row r="339" spans="1:26" ht="12.75" customHeight="1" x14ac:dyDescent="0.2">
      <c r="A339" s="263"/>
      <c r="B339" s="263"/>
      <c r="C339" s="263"/>
      <c r="D339" s="263"/>
      <c r="E339" s="263"/>
      <c r="F339" s="263"/>
      <c r="G339" s="263"/>
      <c r="H339" s="264"/>
      <c r="I339" s="265"/>
      <c r="J339" s="265"/>
      <c r="K339" s="263"/>
      <c r="L339" s="263"/>
      <c r="M339" s="263"/>
      <c r="N339" s="263"/>
      <c r="O339" s="263"/>
      <c r="P339" s="263"/>
      <c r="Q339" s="263"/>
      <c r="R339" s="263"/>
      <c r="S339" s="263"/>
      <c r="T339" s="263"/>
      <c r="U339" s="263"/>
      <c r="V339" s="263"/>
      <c r="W339" s="263"/>
      <c r="X339" s="263"/>
      <c r="Y339" s="263"/>
      <c r="Z339" s="263"/>
    </row>
    <row r="340" spans="1:26" ht="12.75" customHeight="1" x14ac:dyDescent="0.2">
      <c r="A340" s="263"/>
      <c r="B340" s="263"/>
      <c r="C340" s="263"/>
      <c r="D340" s="263"/>
      <c r="E340" s="263"/>
      <c r="F340" s="263"/>
      <c r="G340" s="263"/>
      <c r="H340" s="264"/>
      <c r="I340" s="265"/>
      <c r="J340" s="265"/>
      <c r="K340" s="263"/>
      <c r="L340" s="263"/>
      <c r="M340" s="263"/>
      <c r="N340" s="263"/>
      <c r="O340" s="263"/>
      <c r="P340" s="263"/>
      <c r="Q340" s="263"/>
      <c r="R340" s="263"/>
      <c r="S340" s="263"/>
      <c r="T340" s="263"/>
      <c r="U340" s="263"/>
      <c r="V340" s="263"/>
      <c r="W340" s="263"/>
      <c r="X340" s="263"/>
      <c r="Y340" s="263"/>
      <c r="Z340" s="263"/>
    </row>
    <row r="341" spans="1:26" ht="12.75" customHeight="1" x14ac:dyDescent="0.2">
      <c r="A341" s="263"/>
      <c r="B341" s="263"/>
      <c r="C341" s="263"/>
      <c r="D341" s="263"/>
      <c r="E341" s="263"/>
      <c r="F341" s="263"/>
      <c r="G341" s="263"/>
      <c r="H341" s="264"/>
      <c r="I341" s="265"/>
      <c r="J341" s="265"/>
      <c r="K341" s="263"/>
      <c r="L341" s="263"/>
      <c r="M341" s="263"/>
      <c r="N341" s="263"/>
      <c r="O341" s="263"/>
      <c r="P341" s="263"/>
      <c r="Q341" s="263"/>
      <c r="R341" s="263"/>
      <c r="S341" s="263"/>
      <c r="T341" s="263"/>
      <c r="U341" s="263"/>
      <c r="V341" s="263"/>
      <c r="W341" s="263"/>
      <c r="X341" s="263"/>
      <c r="Y341" s="263"/>
      <c r="Z341" s="263"/>
    </row>
    <row r="342" spans="1:26" ht="12.75" customHeight="1" x14ac:dyDescent="0.2">
      <c r="A342" s="263"/>
      <c r="B342" s="263"/>
      <c r="C342" s="263"/>
      <c r="D342" s="263"/>
      <c r="E342" s="263"/>
      <c r="F342" s="263"/>
      <c r="G342" s="263"/>
      <c r="H342" s="264"/>
      <c r="I342" s="265"/>
      <c r="J342" s="265"/>
      <c r="K342" s="263"/>
      <c r="L342" s="263"/>
      <c r="M342" s="263"/>
      <c r="N342" s="263"/>
      <c r="O342" s="263"/>
      <c r="P342" s="263"/>
      <c r="Q342" s="263"/>
      <c r="R342" s="263"/>
      <c r="S342" s="263"/>
      <c r="T342" s="263"/>
      <c r="U342" s="263"/>
      <c r="V342" s="263"/>
      <c r="W342" s="263"/>
      <c r="X342" s="263"/>
      <c r="Y342" s="263"/>
      <c r="Z342" s="263"/>
    </row>
    <row r="343" spans="1:26" ht="12.75" customHeight="1" x14ac:dyDescent="0.2">
      <c r="A343" s="263"/>
      <c r="B343" s="263"/>
      <c r="C343" s="263"/>
      <c r="D343" s="263"/>
      <c r="E343" s="263"/>
      <c r="F343" s="263"/>
      <c r="G343" s="263"/>
      <c r="H343" s="264"/>
      <c r="I343" s="265"/>
      <c r="J343" s="265"/>
      <c r="K343" s="263"/>
      <c r="L343" s="263"/>
      <c r="M343" s="263"/>
      <c r="N343" s="263"/>
      <c r="O343" s="263"/>
      <c r="P343" s="263"/>
      <c r="Q343" s="263"/>
      <c r="R343" s="263"/>
      <c r="S343" s="263"/>
      <c r="T343" s="263"/>
      <c r="U343" s="263"/>
      <c r="V343" s="263"/>
      <c r="W343" s="263"/>
      <c r="X343" s="263"/>
      <c r="Y343" s="263"/>
      <c r="Z343" s="263"/>
    </row>
    <row r="344" spans="1:26" ht="12.75" customHeight="1" x14ac:dyDescent="0.2">
      <c r="A344" s="263"/>
      <c r="B344" s="263"/>
      <c r="C344" s="263"/>
      <c r="D344" s="263"/>
      <c r="E344" s="263"/>
      <c r="F344" s="263"/>
      <c r="G344" s="263"/>
      <c r="H344" s="264"/>
      <c r="I344" s="265"/>
      <c r="J344" s="265"/>
      <c r="K344" s="263"/>
      <c r="L344" s="263"/>
      <c r="M344" s="263"/>
      <c r="N344" s="263"/>
      <c r="O344" s="263"/>
      <c r="P344" s="263"/>
      <c r="Q344" s="263"/>
      <c r="R344" s="263"/>
      <c r="S344" s="263"/>
      <c r="T344" s="263"/>
      <c r="U344" s="263"/>
      <c r="V344" s="263"/>
      <c r="W344" s="263"/>
      <c r="X344" s="263"/>
      <c r="Y344" s="263"/>
      <c r="Z344" s="263"/>
    </row>
    <row r="345" spans="1:26" ht="12.75" customHeight="1" x14ac:dyDescent="0.2">
      <c r="A345" s="263"/>
      <c r="B345" s="263"/>
      <c r="C345" s="263"/>
      <c r="D345" s="263"/>
      <c r="E345" s="263"/>
      <c r="F345" s="263"/>
      <c r="G345" s="263"/>
      <c r="H345" s="264"/>
      <c r="I345" s="265"/>
      <c r="J345" s="265"/>
      <c r="K345" s="263"/>
      <c r="L345" s="263"/>
      <c r="M345" s="263"/>
      <c r="N345" s="263"/>
      <c r="O345" s="263"/>
      <c r="P345" s="263"/>
      <c r="Q345" s="263"/>
      <c r="R345" s="263"/>
      <c r="S345" s="263"/>
      <c r="T345" s="263"/>
      <c r="U345" s="263"/>
      <c r="V345" s="263"/>
      <c r="W345" s="263"/>
      <c r="X345" s="263"/>
      <c r="Y345" s="263"/>
      <c r="Z345" s="263"/>
    </row>
    <row r="346" spans="1:26" ht="12.75" customHeight="1" x14ac:dyDescent="0.2">
      <c r="A346" s="263"/>
      <c r="B346" s="263"/>
      <c r="C346" s="263"/>
      <c r="D346" s="263"/>
      <c r="E346" s="263"/>
      <c r="F346" s="263"/>
      <c r="G346" s="263"/>
      <c r="H346" s="264"/>
      <c r="I346" s="265"/>
      <c r="J346" s="265"/>
      <c r="K346" s="263"/>
      <c r="L346" s="263"/>
      <c r="M346" s="263"/>
      <c r="N346" s="263"/>
      <c r="O346" s="263"/>
      <c r="P346" s="263"/>
      <c r="Q346" s="263"/>
      <c r="R346" s="263"/>
      <c r="S346" s="263"/>
      <c r="T346" s="263"/>
      <c r="U346" s="263"/>
      <c r="V346" s="263"/>
      <c r="W346" s="263"/>
      <c r="X346" s="263"/>
      <c r="Y346" s="263"/>
      <c r="Z346" s="263"/>
    </row>
    <row r="347" spans="1:26" ht="12.75" customHeight="1" x14ac:dyDescent="0.2">
      <c r="A347" s="263"/>
      <c r="B347" s="263"/>
      <c r="C347" s="263"/>
      <c r="D347" s="263"/>
      <c r="E347" s="263"/>
      <c r="F347" s="263"/>
      <c r="G347" s="263"/>
      <c r="H347" s="264"/>
      <c r="I347" s="265"/>
      <c r="J347" s="265"/>
      <c r="K347" s="263"/>
      <c r="L347" s="263"/>
      <c r="M347" s="263"/>
      <c r="N347" s="263"/>
      <c r="O347" s="263"/>
      <c r="P347" s="263"/>
      <c r="Q347" s="263"/>
      <c r="R347" s="263"/>
      <c r="S347" s="263"/>
      <c r="T347" s="263"/>
      <c r="U347" s="263"/>
      <c r="V347" s="263"/>
      <c r="W347" s="263"/>
      <c r="X347" s="263"/>
      <c r="Y347" s="263"/>
      <c r="Z347" s="263"/>
    </row>
    <row r="348" spans="1:26" ht="12.75" customHeight="1" x14ac:dyDescent="0.2">
      <c r="A348" s="263"/>
      <c r="B348" s="263"/>
      <c r="C348" s="263"/>
      <c r="D348" s="263"/>
      <c r="E348" s="263"/>
      <c r="F348" s="263"/>
      <c r="G348" s="263"/>
      <c r="H348" s="264"/>
      <c r="I348" s="265"/>
      <c r="J348" s="265"/>
      <c r="K348" s="263"/>
      <c r="L348" s="263"/>
      <c r="M348" s="263"/>
      <c r="N348" s="263"/>
      <c r="O348" s="263"/>
      <c r="P348" s="263"/>
      <c r="Q348" s="263"/>
      <c r="R348" s="263"/>
      <c r="S348" s="263"/>
      <c r="T348" s="263"/>
      <c r="U348" s="263"/>
      <c r="V348" s="263"/>
      <c r="W348" s="263"/>
      <c r="X348" s="263"/>
      <c r="Y348" s="263"/>
      <c r="Z348" s="263"/>
    </row>
    <row r="349" spans="1:26" ht="12.75" customHeight="1" x14ac:dyDescent="0.2">
      <c r="A349" s="263"/>
      <c r="B349" s="263"/>
      <c r="C349" s="263"/>
      <c r="D349" s="263"/>
      <c r="E349" s="263"/>
      <c r="F349" s="263"/>
      <c r="G349" s="263"/>
      <c r="H349" s="264"/>
      <c r="I349" s="265"/>
      <c r="J349" s="265"/>
      <c r="K349" s="263"/>
      <c r="L349" s="263"/>
      <c r="M349" s="263"/>
      <c r="N349" s="263"/>
      <c r="O349" s="263"/>
      <c r="P349" s="263"/>
      <c r="Q349" s="263"/>
      <c r="R349" s="263"/>
      <c r="S349" s="263"/>
      <c r="T349" s="263"/>
      <c r="U349" s="263"/>
      <c r="V349" s="263"/>
      <c r="W349" s="263"/>
      <c r="X349" s="263"/>
      <c r="Y349" s="263"/>
      <c r="Z349" s="263"/>
    </row>
    <row r="350" spans="1:26" ht="12.75" customHeight="1" x14ac:dyDescent="0.2">
      <c r="A350" s="263"/>
      <c r="B350" s="263"/>
      <c r="C350" s="263"/>
      <c r="D350" s="263"/>
      <c r="E350" s="263"/>
      <c r="F350" s="263"/>
      <c r="G350" s="263"/>
      <c r="H350" s="264"/>
      <c r="I350" s="265"/>
      <c r="J350" s="265"/>
      <c r="K350" s="263"/>
      <c r="L350" s="263"/>
      <c r="M350" s="263"/>
      <c r="N350" s="263"/>
      <c r="O350" s="263"/>
      <c r="P350" s="263"/>
      <c r="Q350" s="263"/>
      <c r="R350" s="263"/>
      <c r="S350" s="263"/>
      <c r="T350" s="263"/>
      <c r="U350" s="263"/>
      <c r="V350" s="263"/>
      <c r="W350" s="263"/>
      <c r="X350" s="263"/>
      <c r="Y350" s="263"/>
      <c r="Z350" s="263"/>
    </row>
    <row r="351" spans="1:26" ht="12.75" customHeight="1" x14ac:dyDescent="0.2">
      <c r="A351" s="263"/>
      <c r="B351" s="263"/>
      <c r="C351" s="263"/>
      <c r="D351" s="263"/>
      <c r="E351" s="263"/>
      <c r="F351" s="263"/>
      <c r="G351" s="263"/>
      <c r="H351" s="264"/>
      <c r="I351" s="265"/>
      <c r="J351" s="265"/>
      <c r="K351" s="263"/>
      <c r="L351" s="263"/>
      <c r="M351" s="263"/>
      <c r="N351" s="263"/>
      <c r="O351" s="263"/>
      <c r="P351" s="263"/>
      <c r="Q351" s="263"/>
      <c r="R351" s="263"/>
      <c r="S351" s="263"/>
      <c r="T351" s="263"/>
      <c r="U351" s="263"/>
      <c r="V351" s="263"/>
      <c r="W351" s="263"/>
      <c r="X351" s="263"/>
      <c r="Y351" s="263"/>
      <c r="Z351" s="263"/>
    </row>
    <row r="352" spans="1:26" ht="12.75" customHeight="1" x14ac:dyDescent="0.2">
      <c r="A352" s="263"/>
      <c r="B352" s="263"/>
      <c r="C352" s="263"/>
      <c r="D352" s="263"/>
      <c r="E352" s="263"/>
      <c r="F352" s="263"/>
      <c r="G352" s="263"/>
      <c r="H352" s="264"/>
      <c r="I352" s="265"/>
      <c r="J352" s="265"/>
      <c r="K352" s="263"/>
      <c r="L352" s="263"/>
      <c r="M352" s="263"/>
      <c r="N352" s="263"/>
      <c r="O352" s="263"/>
      <c r="P352" s="263"/>
      <c r="Q352" s="263"/>
      <c r="R352" s="263"/>
      <c r="S352" s="263"/>
      <c r="T352" s="263"/>
      <c r="U352" s="263"/>
      <c r="V352" s="263"/>
      <c r="W352" s="263"/>
      <c r="X352" s="263"/>
      <c r="Y352" s="263"/>
      <c r="Z352" s="263"/>
    </row>
    <row r="353" spans="1:26" ht="12.75" customHeight="1" x14ac:dyDescent="0.2">
      <c r="A353" s="263"/>
      <c r="B353" s="263"/>
      <c r="C353" s="263"/>
      <c r="D353" s="263"/>
      <c r="E353" s="263"/>
      <c r="F353" s="263"/>
      <c r="G353" s="263"/>
      <c r="H353" s="264"/>
      <c r="I353" s="265"/>
      <c r="J353" s="265"/>
      <c r="K353" s="263"/>
      <c r="L353" s="263"/>
      <c r="M353" s="263"/>
      <c r="N353" s="263"/>
      <c r="O353" s="263"/>
      <c r="P353" s="263"/>
      <c r="Q353" s="263"/>
      <c r="R353" s="263"/>
      <c r="S353" s="263"/>
      <c r="T353" s="263"/>
      <c r="U353" s="263"/>
      <c r="V353" s="263"/>
      <c r="W353" s="263"/>
      <c r="X353" s="263"/>
      <c r="Y353" s="263"/>
      <c r="Z353" s="263"/>
    </row>
    <row r="354" spans="1:26" ht="12.75" customHeight="1" x14ac:dyDescent="0.2">
      <c r="A354" s="263"/>
      <c r="B354" s="263"/>
      <c r="C354" s="263"/>
      <c r="D354" s="263"/>
      <c r="E354" s="263"/>
      <c r="F354" s="263"/>
      <c r="G354" s="263"/>
      <c r="H354" s="264"/>
      <c r="I354" s="265"/>
      <c r="J354" s="265"/>
      <c r="K354" s="263"/>
      <c r="L354" s="263"/>
      <c r="M354" s="263"/>
      <c r="N354" s="263"/>
      <c r="O354" s="263"/>
      <c r="P354" s="263"/>
      <c r="Q354" s="263"/>
      <c r="R354" s="263"/>
      <c r="S354" s="263"/>
      <c r="T354" s="263"/>
      <c r="U354" s="263"/>
      <c r="V354" s="263"/>
      <c r="W354" s="263"/>
      <c r="X354" s="263"/>
      <c r="Y354" s="263"/>
      <c r="Z354" s="263"/>
    </row>
    <row r="355" spans="1:26" ht="12.75" customHeight="1" x14ac:dyDescent="0.2">
      <c r="A355" s="263"/>
      <c r="B355" s="263"/>
      <c r="C355" s="263"/>
      <c r="D355" s="263"/>
      <c r="E355" s="263"/>
      <c r="F355" s="263"/>
      <c r="G355" s="263"/>
      <c r="H355" s="264"/>
      <c r="I355" s="265"/>
      <c r="J355" s="265"/>
      <c r="K355" s="263"/>
      <c r="L355" s="263"/>
      <c r="M355" s="263"/>
      <c r="N355" s="263"/>
      <c r="O355" s="263"/>
      <c r="P355" s="263"/>
      <c r="Q355" s="263"/>
      <c r="R355" s="263"/>
      <c r="S355" s="263"/>
      <c r="T355" s="263"/>
      <c r="U355" s="263"/>
      <c r="V355" s="263"/>
      <c r="W355" s="263"/>
      <c r="X355" s="263"/>
      <c r="Y355" s="263"/>
      <c r="Z355" s="263"/>
    </row>
    <row r="356" spans="1:26" ht="12.75" customHeight="1" x14ac:dyDescent="0.2">
      <c r="A356" s="263"/>
      <c r="B356" s="263"/>
      <c r="C356" s="263"/>
      <c r="D356" s="263"/>
      <c r="E356" s="263"/>
      <c r="F356" s="263"/>
      <c r="G356" s="263"/>
      <c r="H356" s="264"/>
      <c r="I356" s="265"/>
      <c r="J356" s="265"/>
      <c r="K356" s="263"/>
      <c r="L356" s="263"/>
      <c r="M356" s="263"/>
      <c r="N356" s="263"/>
      <c r="O356" s="263"/>
      <c r="P356" s="263"/>
      <c r="Q356" s="263"/>
      <c r="R356" s="263"/>
      <c r="S356" s="263"/>
      <c r="T356" s="263"/>
      <c r="U356" s="263"/>
      <c r="V356" s="263"/>
      <c r="W356" s="263"/>
      <c r="X356" s="263"/>
      <c r="Y356" s="263"/>
      <c r="Z356" s="263"/>
    </row>
    <row r="357" spans="1:26" ht="12.75" customHeight="1" x14ac:dyDescent="0.2">
      <c r="A357" s="263"/>
      <c r="B357" s="263"/>
      <c r="C357" s="263"/>
      <c r="D357" s="263"/>
      <c r="E357" s="263"/>
      <c r="F357" s="263"/>
      <c r="G357" s="263"/>
      <c r="H357" s="264"/>
      <c r="I357" s="265"/>
      <c r="J357" s="265"/>
      <c r="K357" s="263"/>
      <c r="L357" s="263"/>
      <c r="M357" s="263"/>
      <c r="N357" s="263"/>
      <c r="O357" s="263"/>
      <c r="P357" s="263"/>
      <c r="Q357" s="263"/>
      <c r="R357" s="263"/>
      <c r="S357" s="263"/>
      <c r="T357" s="263"/>
      <c r="U357" s="263"/>
      <c r="V357" s="263"/>
      <c r="W357" s="263"/>
      <c r="X357" s="263"/>
      <c r="Y357" s="263"/>
      <c r="Z357" s="263"/>
    </row>
    <row r="358" spans="1:26" ht="12.75" customHeight="1" x14ac:dyDescent="0.2">
      <c r="A358" s="263"/>
      <c r="B358" s="263"/>
      <c r="C358" s="263"/>
      <c r="D358" s="263"/>
      <c r="E358" s="263"/>
      <c r="F358" s="263"/>
      <c r="G358" s="263"/>
      <c r="H358" s="264"/>
      <c r="I358" s="265"/>
      <c r="J358" s="265"/>
      <c r="K358" s="263"/>
      <c r="L358" s="263"/>
      <c r="M358" s="263"/>
      <c r="N358" s="263"/>
      <c r="O358" s="263"/>
      <c r="P358" s="263"/>
      <c r="Q358" s="263"/>
      <c r="R358" s="263"/>
      <c r="S358" s="263"/>
      <c r="T358" s="263"/>
      <c r="U358" s="263"/>
      <c r="V358" s="263"/>
      <c r="W358" s="263"/>
      <c r="X358" s="263"/>
      <c r="Y358" s="263"/>
      <c r="Z358" s="263"/>
    </row>
    <row r="359" spans="1:26" ht="12.75" customHeight="1" x14ac:dyDescent="0.2">
      <c r="A359" s="263"/>
      <c r="B359" s="263"/>
      <c r="C359" s="263"/>
      <c r="D359" s="263"/>
      <c r="E359" s="263"/>
      <c r="F359" s="263"/>
      <c r="G359" s="263"/>
      <c r="H359" s="264"/>
      <c r="I359" s="265"/>
      <c r="J359" s="265"/>
      <c r="K359" s="263"/>
      <c r="L359" s="263"/>
      <c r="M359" s="263"/>
      <c r="N359" s="263"/>
      <c r="O359" s="263"/>
      <c r="P359" s="263"/>
      <c r="Q359" s="263"/>
      <c r="R359" s="263"/>
      <c r="S359" s="263"/>
      <c r="T359" s="263"/>
      <c r="U359" s="263"/>
      <c r="V359" s="263"/>
      <c r="W359" s="263"/>
      <c r="X359" s="263"/>
      <c r="Y359" s="263"/>
      <c r="Z359" s="263"/>
    </row>
    <row r="360" spans="1:26" ht="12.75" customHeight="1" x14ac:dyDescent="0.2">
      <c r="A360" s="263"/>
      <c r="B360" s="263"/>
      <c r="C360" s="263"/>
      <c r="D360" s="263"/>
      <c r="E360" s="263"/>
      <c r="F360" s="263"/>
      <c r="G360" s="263"/>
      <c r="H360" s="264"/>
      <c r="I360" s="265"/>
      <c r="J360" s="265"/>
      <c r="K360" s="263"/>
      <c r="L360" s="263"/>
      <c r="M360" s="263"/>
      <c r="N360" s="263"/>
      <c r="O360" s="263"/>
      <c r="P360" s="263"/>
      <c r="Q360" s="263"/>
      <c r="R360" s="263"/>
      <c r="S360" s="263"/>
      <c r="T360" s="263"/>
      <c r="U360" s="263"/>
      <c r="V360" s="263"/>
      <c r="W360" s="263"/>
      <c r="X360" s="263"/>
      <c r="Y360" s="263"/>
      <c r="Z360" s="263"/>
    </row>
    <row r="361" spans="1:26" ht="12.75" customHeight="1" x14ac:dyDescent="0.2">
      <c r="A361" s="263"/>
      <c r="B361" s="263"/>
      <c r="C361" s="263"/>
      <c r="D361" s="263"/>
      <c r="E361" s="263"/>
      <c r="F361" s="263"/>
      <c r="G361" s="263"/>
      <c r="H361" s="264"/>
      <c r="I361" s="265"/>
      <c r="J361" s="265"/>
      <c r="K361" s="263"/>
      <c r="L361" s="263"/>
      <c r="M361" s="263"/>
      <c r="N361" s="263"/>
      <c r="O361" s="263"/>
      <c r="P361" s="263"/>
      <c r="Q361" s="263"/>
      <c r="R361" s="263"/>
      <c r="S361" s="263"/>
      <c r="T361" s="263"/>
      <c r="U361" s="263"/>
      <c r="V361" s="263"/>
      <c r="W361" s="263"/>
      <c r="X361" s="263"/>
      <c r="Y361" s="263"/>
      <c r="Z361" s="263"/>
    </row>
    <row r="362" spans="1:26" ht="12.75" customHeight="1" x14ac:dyDescent="0.2">
      <c r="A362" s="263"/>
      <c r="B362" s="263"/>
      <c r="C362" s="263"/>
      <c r="D362" s="263"/>
      <c r="E362" s="263"/>
      <c r="F362" s="263"/>
      <c r="G362" s="263"/>
      <c r="H362" s="264"/>
      <c r="I362" s="265"/>
      <c r="J362" s="265"/>
      <c r="K362" s="263"/>
      <c r="L362" s="263"/>
      <c r="M362" s="263"/>
      <c r="N362" s="263"/>
      <c r="O362" s="263"/>
      <c r="P362" s="263"/>
      <c r="Q362" s="263"/>
      <c r="R362" s="263"/>
      <c r="S362" s="263"/>
      <c r="T362" s="263"/>
      <c r="U362" s="263"/>
      <c r="V362" s="263"/>
      <c r="W362" s="263"/>
      <c r="X362" s="263"/>
      <c r="Y362" s="263"/>
      <c r="Z362" s="263"/>
    </row>
    <row r="363" spans="1:26" ht="12.75" customHeight="1" x14ac:dyDescent="0.2">
      <c r="A363" s="263"/>
      <c r="B363" s="263"/>
      <c r="C363" s="263"/>
      <c r="D363" s="263"/>
      <c r="E363" s="263"/>
      <c r="F363" s="263"/>
      <c r="G363" s="263"/>
      <c r="H363" s="264"/>
      <c r="I363" s="265"/>
      <c r="J363" s="265"/>
      <c r="K363" s="263"/>
      <c r="L363" s="263"/>
      <c r="M363" s="263"/>
      <c r="N363" s="263"/>
      <c r="O363" s="263"/>
      <c r="P363" s="263"/>
      <c r="Q363" s="263"/>
      <c r="R363" s="263"/>
      <c r="S363" s="263"/>
      <c r="T363" s="263"/>
      <c r="U363" s="263"/>
      <c r="V363" s="263"/>
      <c r="W363" s="263"/>
      <c r="X363" s="263"/>
      <c r="Y363" s="263"/>
      <c r="Z363" s="263"/>
    </row>
    <row r="364" spans="1:26" ht="12.75" customHeight="1" x14ac:dyDescent="0.2">
      <c r="A364" s="263"/>
      <c r="B364" s="263"/>
      <c r="C364" s="263"/>
      <c r="D364" s="263"/>
      <c r="E364" s="263"/>
      <c r="F364" s="263"/>
      <c r="G364" s="263"/>
      <c r="H364" s="264"/>
      <c r="I364" s="265"/>
      <c r="J364" s="265"/>
      <c r="K364" s="263"/>
      <c r="L364" s="263"/>
      <c r="M364" s="263"/>
      <c r="N364" s="263"/>
      <c r="O364" s="263"/>
      <c r="P364" s="263"/>
      <c r="Q364" s="263"/>
      <c r="R364" s="263"/>
      <c r="S364" s="263"/>
      <c r="T364" s="263"/>
      <c r="U364" s="263"/>
      <c r="V364" s="263"/>
      <c r="W364" s="263"/>
      <c r="X364" s="263"/>
      <c r="Y364" s="263"/>
      <c r="Z364" s="263"/>
    </row>
    <row r="365" spans="1:26" ht="12.75" customHeight="1" x14ac:dyDescent="0.2">
      <c r="A365" s="263"/>
      <c r="B365" s="263"/>
      <c r="C365" s="263"/>
      <c r="D365" s="263"/>
      <c r="E365" s="263"/>
      <c r="F365" s="263"/>
      <c r="G365" s="263"/>
      <c r="H365" s="264"/>
      <c r="I365" s="265"/>
      <c r="J365" s="265"/>
      <c r="K365" s="263"/>
      <c r="L365" s="263"/>
      <c r="M365" s="263"/>
      <c r="N365" s="263"/>
      <c r="O365" s="263"/>
      <c r="P365" s="263"/>
      <c r="Q365" s="263"/>
      <c r="R365" s="263"/>
      <c r="S365" s="263"/>
      <c r="T365" s="263"/>
      <c r="U365" s="263"/>
      <c r="V365" s="263"/>
      <c r="W365" s="263"/>
      <c r="X365" s="263"/>
      <c r="Y365" s="263"/>
      <c r="Z365" s="263"/>
    </row>
    <row r="366" spans="1:26" ht="12.75" customHeight="1" x14ac:dyDescent="0.2">
      <c r="A366" s="263"/>
      <c r="B366" s="263"/>
      <c r="C366" s="263"/>
      <c r="D366" s="263"/>
      <c r="E366" s="263"/>
      <c r="F366" s="263"/>
      <c r="G366" s="263"/>
      <c r="H366" s="264"/>
      <c r="I366" s="265"/>
      <c r="J366" s="265"/>
      <c r="K366" s="263"/>
      <c r="L366" s="263"/>
      <c r="M366" s="263"/>
      <c r="N366" s="263"/>
      <c r="O366" s="263"/>
      <c r="P366" s="263"/>
      <c r="Q366" s="263"/>
      <c r="R366" s="263"/>
      <c r="S366" s="263"/>
      <c r="T366" s="263"/>
      <c r="U366" s="263"/>
      <c r="V366" s="263"/>
      <c r="W366" s="263"/>
      <c r="X366" s="263"/>
      <c r="Y366" s="263"/>
      <c r="Z366" s="263"/>
    </row>
    <row r="367" spans="1:26" ht="12.75" customHeight="1" x14ac:dyDescent="0.2">
      <c r="A367" s="263"/>
      <c r="B367" s="263"/>
      <c r="C367" s="263"/>
      <c r="D367" s="263"/>
      <c r="E367" s="263"/>
      <c r="F367" s="263"/>
      <c r="G367" s="263"/>
      <c r="H367" s="264"/>
      <c r="I367" s="265"/>
      <c r="J367" s="265"/>
      <c r="K367" s="263"/>
      <c r="L367" s="263"/>
      <c r="M367" s="263"/>
      <c r="N367" s="263"/>
      <c r="O367" s="263"/>
      <c r="P367" s="263"/>
      <c r="Q367" s="263"/>
      <c r="R367" s="263"/>
      <c r="S367" s="263"/>
      <c r="T367" s="263"/>
      <c r="U367" s="263"/>
      <c r="V367" s="263"/>
      <c r="W367" s="263"/>
      <c r="X367" s="263"/>
      <c r="Y367" s="263"/>
      <c r="Z367" s="263"/>
    </row>
    <row r="368" spans="1:26" ht="12.75" customHeight="1" x14ac:dyDescent="0.2">
      <c r="A368" s="263"/>
      <c r="B368" s="263"/>
      <c r="C368" s="263"/>
      <c r="D368" s="263"/>
      <c r="E368" s="263"/>
      <c r="F368" s="263"/>
      <c r="G368" s="263"/>
      <c r="H368" s="264"/>
      <c r="I368" s="265"/>
      <c r="J368" s="265"/>
      <c r="K368" s="263"/>
      <c r="L368" s="263"/>
      <c r="M368" s="263"/>
      <c r="N368" s="263"/>
      <c r="O368" s="263"/>
      <c r="P368" s="263"/>
      <c r="Q368" s="263"/>
      <c r="R368" s="263"/>
      <c r="S368" s="263"/>
      <c r="T368" s="263"/>
      <c r="U368" s="263"/>
      <c r="V368" s="263"/>
      <c r="W368" s="263"/>
      <c r="X368" s="263"/>
      <c r="Y368" s="263"/>
      <c r="Z368" s="263"/>
    </row>
    <row r="369" spans="1:26" ht="12.75" customHeight="1" x14ac:dyDescent="0.2">
      <c r="A369" s="263"/>
      <c r="B369" s="263"/>
      <c r="C369" s="263"/>
      <c r="D369" s="263"/>
      <c r="E369" s="263"/>
      <c r="F369" s="263"/>
      <c r="G369" s="263"/>
      <c r="H369" s="264"/>
      <c r="I369" s="265"/>
      <c r="J369" s="265"/>
      <c r="K369" s="263"/>
      <c r="L369" s="263"/>
      <c r="M369" s="263"/>
      <c r="N369" s="263"/>
      <c r="O369" s="263"/>
      <c r="P369" s="263"/>
      <c r="Q369" s="263"/>
      <c r="R369" s="263"/>
      <c r="S369" s="263"/>
      <c r="T369" s="263"/>
      <c r="U369" s="263"/>
      <c r="V369" s="263"/>
      <c r="W369" s="263"/>
      <c r="X369" s="263"/>
      <c r="Y369" s="263"/>
      <c r="Z369" s="263"/>
    </row>
    <row r="370" spans="1:26" ht="12.75" customHeight="1" x14ac:dyDescent="0.2">
      <c r="A370" s="263"/>
      <c r="B370" s="263"/>
      <c r="C370" s="263"/>
      <c r="D370" s="263"/>
      <c r="E370" s="263"/>
      <c r="F370" s="263"/>
      <c r="G370" s="263"/>
      <c r="H370" s="264"/>
      <c r="I370" s="265"/>
      <c r="J370" s="265"/>
      <c r="K370" s="263"/>
      <c r="L370" s="263"/>
      <c r="M370" s="263"/>
      <c r="N370" s="263"/>
      <c r="O370" s="263"/>
      <c r="P370" s="263"/>
      <c r="Q370" s="263"/>
      <c r="R370" s="263"/>
      <c r="S370" s="263"/>
      <c r="T370" s="263"/>
      <c r="U370" s="263"/>
      <c r="V370" s="263"/>
      <c r="W370" s="263"/>
      <c r="X370" s="263"/>
      <c r="Y370" s="263"/>
      <c r="Z370" s="263"/>
    </row>
    <row r="371" spans="1:26" ht="12.75" customHeight="1" x14ac:dyDescent="0.2">
      <c r="A371" s="263"/>
      <c r="B371" s="263"/>
      <c r="C371" s="263"/>
      <c r="D371" s="263"/>
      <c r="E371" s="263"/>
      <c r="F371" s="263"/>
      <c r="G371" s="263"/>
      <c r="H371" s="264"/>
      <c r="I371" s="265"/>
      <c r="J371" s="265"/>
      <c r="K371" s="263"/>
      <c r="L371" s="263"/>
      <c r="M371" s="263"/>
      <c r="N371" s="263"/>
      <c r="O371" s="263"/>
      <c r="P371" s="263"/>
      <c r="Q371" s="263"/>
      <c r="R371" s="263"/>
      <c r="S371" s="263"/>
      <c r="T371" s="263"/>
      <c r="U371" s="263"/>
      <c r="V371" s="263"/>
      <c r="W371" s="263"/>
      <c r="X371" s="263"/>
      <c r="Y371" s="263"/>
      <c r="Z371" s="263"/>
    </row>
    <row r="372" spans="1:26" ht="12.75" customHeight="1" x14ac:dyDescent="0.2">
      <c r="A372" s="263"/>
      <c r="B372" s="263"/>
      <c r="C372" s="263"/>
      <c r="D372" s="263"/>
      <c r="E372" s="263"/>
      <c r="F372" s="263"/>
      <c r="G372" s="263"/>
      <c r="H372" s="264"/>
      <c r="I372" s="265"/>
      <c r="J372" s="265"/>
      <c r="K372" s="263"/>
      <c r="L372" s="263"/>
      <c r="M372" s="263"/>
      <c r="N372" s="263"/>
      <c r="O372" s="263"/>
      <c r="P372" s="263"/>
      <c r="Q372" s="263"/>
      <c r="R372" s="263"/>
      <c r="S372" s="263"/>
      <c r="T372" s="263"/>
      <c r="U372" s="263"/>
      <c r="V372" s="263"/>
      <c r="W372" s="263"/>
      <c r="X372" s="263"/>
      <c r="Y372" s="263"/>
      <c r="Z372" s="263"/>
    </row>
    <row r="373" spans="1:26" ht="12.75" customHeight="1" x14ac:dyDescent="0.2">
      <c r="A373" s="263"/>
      <c r="B373" s="263"/>
      <c r="C373" s="263"/>
      <c r="D373" s="263"/>
      <c r="E373" s="263"/>
      <c r="F373" s="263"/>
      <c r="G373" s="263"/>
      <c r="H373" s="264"/>
      <c r="I373" s="265"/>
      <c r="J373" s="265"/>
      <c r="K373" s="263"/>
      <c r="L373" s="263"/>
      <c r="M373" s="263"/>
      <c r="N373" s="263"/>
      <c r="O373" s="263"/>
      <c r="P373" s="263"/>
      <c r="Q373" s="263"/>
      <c r="R373" s="263"/>
      <c r="S373" s="263"/>
      <c r="T373" s="263"/>
      <c r="U373" s="263"/>
      <c r="V373" s="263"/>
      <c r="W373" s="263"/>
      <c r="X373" s="263"/>
      <c r="Y373" s="263"/>
      <c r="Z373" s="263"/>
    </row>
    <row r="374" spans="1:26" ht="12.75" customHeight="1" x14ac:dyDescent="0.2">
      <c r="A374" s="263"/>
      <c r="B374" s="263"/>
      <c r="C374" s="263"/>
      <c r="D374" s="263"/>
      <c r="E374" s="263"/>
      <c r="F374" s="263"/>
      <c r="G374" s="263"/>
      <c r="H374" s="264"/>
      <c r="I374" s="265"/>
      <c r="J374" s="265"/>
      <c r="K374" s="263"/>
      <c r="L374" s="263"/>
      <c r="M374" s="263"/>
      <c r="N374" s="263"/>
      <c r="O374" s="263"/>
      <c r="P374" s="263"/>
      <c r="Q374" s="263"/>
      <c r="R374" s="263"/>
      <c r="S374" s="263"/>
      <c r="T374" s="263"/>
      <c r="U374" s="263"/>
      <c r="V374" s="263"/>
      <c r="W374" s="263"/>
      <c r="X374" s="263"/>
      <c r="Y374" s="263"/>
      <c r="Z374" s="263"/>
    </row>
    <row r="375" spans="1:26" ht="12.75" customHeight="1" x14ac:dyDescent="0.2">
      <c r="A375" s="263"/>
      <c r="B375" s="263"/>
      <c r="C375" s="263"/>
      <c r="D375" s="263"/>
      <c r="E375" s="263"/>
      <c r="F375" s="263"/>
      <c r="G375" s="263"/>
      <c r="H375" s="264"/>
      <c r="I375" s="265"/>
      <c r="J375" s="265"/>
      <c r="K375" s="263"/>
      <c r="L375" s="263"/>
      <c r="M375" s="263"/>
      <c r="N375" s="263"/>
      <c r="O375" s="263"/>
      <c r="P375" s="263"/>
      <c r="Q375" s="263"/>
      <c r="R375" s="263"/>
      <c r="S375" s="263"/>
      <c r="T375" s="263"/>
      <c r="U375" s="263"/>
      <c r="V375" s="263"/>
      <c r="W375" s="263"/>
      <c r="X375" s="263"/>
      <c r="Y375" s="263"/>
      <c r="Z375" s="263"/>
    </row>
    <row r="376" spans="1:26" ht="12.75" customHeight="1" x14ac:dyDescent="0.2">
      <c r="A376" s="263"/>
      <c r="B376" s="263"/>
      <c r="C376" s="263"/>
      <c r="D376" s="263"/>
      <c r="E376" s="263"/>
      <c r="F376" s="263"/>
      <c r="G376" s="263"/>
      <c r="H376" s="264"/>
      <c r="I376" s="265"/>
      <c r="J376" s="265"/>
      <c r="K376" s="263"/>
      <c r="L376" s="263"/>
      <c r="M376" s="263"/>
      <c r="N376" s="263"/>
      <c r="O376" s="263"/>
      <c r="P376" s="263"/>
      <c r="Q376" s="263"/>
      <c r="R376" s="263"/>
      <c r="S376" s="263"/>
      <c r="T376" s="263"/>
      <c r="U376" s="263"/>
      <c r="V376" s="263"/>
      <c r="W376" s="263"/>
      <c r="X376" s="263"/>
      <c r="Y376" s="263"/>
      <c r="Z376" s="263"/>
    </row>
    <row r="377" spans="1:26" ht="12.75" customHeight="1" x14ac:dyDescent="0.2">
      <c r="A377" s="263"/>
      <c r="B377" s="263"/>
      <c r="C377" s="263"/>
      <c r="D377" s="263"/>
      <c r="E377" s="263"/>
      <c r="F377" s="263"/>
      <c r="G377" s="263"/>
      <c r="H377" s="264"/>
      <c r="I377" s="265"/>
      <c r="J377" s="265"/>
      <c r="K377" s="263"/>
      <c r="L377" s="263"/>
      <c r="M377" s="263"/>
      <c r="N377" s="263"/>
      <c r="O377" s="263"/>
      <c r="P377" s="263"/>
      <c r="Q377" s="263"/>
      <c r="R377" s="263"/>
      <c r="S377" s="263"/>
      <c r="T377" s="263"/>
      <c r="U377" s="263"/>
      <c r="V377" s="263"/>
      <c r="W377" s="263"/>
      <c r="X377" s="263"/>
      <c r="Y377" s="263"/>
      <c r="Z377" s="263"/>
    </row>
    <row r="378" spans="1:26" ht="12.75" customHeight="1" x14ac:dyDescent="0.2">
      <c r="A378" s="263"/>
      <c r="B378" s="263"/>
      <c r="C378" s="263"/>
      <c r="D378" s="263"/>
      <c r="E378" s="263"/>
      <c r="F378" s="263"/>
      <c r="G378" s="263"/>
      <c r="H378" s="264"/>
      <c r="I378" s="265"/>
      <c r="J378" s="265"/>
      <c r="K378" s="263"/>
      <c r="L378" s="263"/>
      <c r="M378" s="263"/>
      <c r="N378" s="263"/>
      <c r="O378" s="263"/>
      <c r="P378" s="263"/>
      <c r="Q378" s="263"/>
      <c r="R378" s="263"/>
      <c r="S378" s="263"/>
      <c r="T378" s="263"/>
      <c r="U378" s="263"/>
      <c r="V378" s="263"/>
      <c r="W378" s="263"/>
      <c r="X378" s="263"/>
      <c r="Y378" s="263"/>
      <c r="Z378" s="263"/>
    </row>
    <row r="379" spans="1:26" ht="12.75" customHeight="1" x14ac:dyDescent="0.2">
      <c r="A379" s="263"/>
      <c r="B379" s="263"/>
      <c r="C379" s="263"/>
      <c r="D379" s="263"/>
      <c r="E379" s="263"/>
      <c r="F379" s="263"/>
      <c r="G379" s="263"/>
      <c r="H379" s="264"/>
      <c r="I379" s="265"/>
      <c r="J379" s="265"/>
      <c r="K379" s="263"/>
      <c r="L379" s="263"/>
      <c r="M379" s="263"/>
      <c r="N379" s="263"/>
      <c r="O379" s="263"/>
      <c r="P379" s="263"/>
      <c r="Q379" s="263"/>
      <c r="R379" s="263"/>
      <c r="S379" s="263"/>
      <c r="T379" s="263"/>
      <c r="U379" s="263"/>
      <c r="V379" s="263"/>
      <c r="W379" s="263"/>
      <c r="X379" s="263"/>
      <c r="Y379" s="263"/>
      <c r="Z379" s="263"/>
    </row>
    <row r="380" spans="1:26" ht="12.75" customHeight="1" x14ac:dyDescent="0.2">
      <c r="A380" s="263"/>
      <c r="B380" s="263"/>
      <c r="C380" s="263"/>
      <c r="D380" s="263"/>
      <c r="E380" s="263"/>
      <c r="F380" s="263"/>
      <c r="G380" s="263"/>
      <c r="H380" s="264"/>
      <c r="I380" s="265"/>
      <c r="J380" s="265"/>
      <c r="K380" s="263"/>
      <c r="L380" s="263"/>
      <c r="M380" s="263"/>
      <c r="N380" s="263"/>
      <c r="O380" s="263"/>
      <c r="P380" s="263"/>
      <c r="Q380" s="263"/>
      <c r="R380" s="263"/>
      <c r="S380" s="263"/>
      <c r="T380" s="263"/>
      <c r="U380" s="263"/>
      <c r="V380" s="263"/>
      <c r="W380" s="263"/>
      <c r="X380" s="263"/>
      <c r="Y380" s="263"/>
      <c r="Z380" s="263"/>
    </row>
    <row r="381" spans="1:26" ht="12.75" customHeight="1" x14ac:dyDescent="0.2">
      <c r="A381" s="263"/>
      <c r="B381" s="263"/>
      <c r="C381" s="263"/>
      <c r="D381" s="263"/>
      <c r="E381" s="263"/>
      <c r="F381" s="263"/>
      <c r="G381" s="263"/>
      <c r="H381" s="264"/>
      <c r="I381" s="265"/>
      <c r="J381" s="265"/>
      <c r="K381" s="263"/>
      <c r="L381" s="263"/>
      <c r="M381" s="263"/>
      <c r="N381" s="263"/>
      <c r="O381" s="263"/>
      <c r="P381" s="263"/>
      <c r="Q381" s="263"/>
      <c r="R381" s="263"/>
      <c r="S381" s="263"/>
      <c r="T381" s="263"/>
      <c r="U381" s="263"/>
      <c r="V381" s="263"/>
      <c r="W381" s="263"/>
      <c r="X381" s="263"/>
      <c r="Y381" s="263"/>
      <c r="Z381" s="263"/>
    </row>
    <row r="382" spans="1:26" ht="12.75" customHeight="1" x14ac:dyDescent="0.2">
      <c r="A382" s="263"/>
      <c r="B382" s="263"/>
      <c r="C382" s="263"/>
      <c r="D382" s="263"/>
      <c r="E382" s="263"/>
      <c r="F382" s="263"/>
      <c r="G382" s="263"/>
      <c r="H382" s="264"/>
      <c r="I382" s="265"/>
      <c r="J382" s="265"/>
      <c r="K382" s="263"/>
      <c r="L382" s="263"/>
      <c r="M382" s="263"/>
      <c r="N382" s="263"/>
      <c r="O382" s="263"/>
      <c r="P382" s="263"/>
      <c r="Q382" s="263"/>
      <c r="R382" s="263"/>
      <c r="S382" s="263"/>
      <c r="T382" s="263"/>
      <c r="U382" s="263"/>
      <c r="V382" s="263"/>
      <c r="W382" s="263"/>
      <c r="X382" s="263"/>
      <c r="Y382" s="263"/>
      <c r="Z382" s="263"/>
    </row>
    <row r="383" spans="1:26" ht="12.75" customHeight="1" x14ac:dyDescent="0.2">
      <c r="A383" s="263"/>
      <c r="B383" s="263"/>
      <c r="C383" s="263"/>
      <c r="D383" s="263"/>
      <c r="E383" s="263"/>
      <c r="F383" s="263"/>
      <c r="G383" s="263"/>
      <c r="H383" s="264"/>
      <c r="I383" s="265"/>
      <c r="J383" s="265"/>
      <c r="K383" s="263"/>
      <c r="L383" s="263"/>
      <c r="M383" s="263"/>
      <c r="N383" s="263"/>
      <c r="O383" s="263"/>
      <c r="P383" s="263"/>
      <c r="Q383" s="263"/>
      <c r="R383" s="263"/>
      <c r="S383" s="263"/>
      <c r="T383" s="263"/>
      <c r="U383" s="263"/>
      <c r="V383" s="263"/>
      <c r="W383" s="263"/>
      <c r="X383" s="263"/>
      <c r="Y383" s="263"/>
      <c r="Z383" s="263"/>
    </row>
    <row r="384" spans="1:26" ht="12.75" customHeight="1" x14ac:dyDescent="0.2">
      <c r="A384" s="263"/>
      <c r="B384" s="263"/>
      <c r="C384" s="263"/>
      <c r="D384" s="263"/>
      <c r="E384" s="263"/>
      <c r="F384" s="263"/>
      <c r="G384" s="263"/>
      <c r="H384" s="264"/>
      <c r="I384" s="265"/>
      <c r="J384" s="265"/>
      <c r="K384" s="263"/>
      <c r="L384" s="263"/>
      <c r="M384" s="263"/>
      <c r="N384" s="263"/>
      <c r="O384" s="263"/>
      <c r="P384" s="263"/>
      <c r="Q384" s="263"/>
      <c r="R384" s="263"/>
      <c r="S384" s="263"/>
      <c r="T384" s="263"/>
      <c r="U384" s="263"/>
      <c r="V384" s="263"/>
      <c r="W384" s="263"/>
      <c r="X384" s="263"/>
      <c r="Y384" s="263"/>
      <c r="Z384" s="263"/>
    </row>
    <row r="385" spans="1:26" ht="12.75" customHeight="1" x14ac:dyDescent="0.2">
      <c r="A385" s="263"/>
      <c r="B385" s="263"/>
      <c r="C385" s="263"/>
      <c r="D385" s="263"/>
      <c r="E385" s="263"/>
      <c r="F385" s="263"/>
      <c r="G385" s="263"/>
      <c r="H385" s="264"/>
      <c r="I385" s="265"/>
      <c r="J385" s="265"/>
      <c r="K385" s="263"/>
      <c r="L385" s="263"/>
      <c r="M385" s="263"/>
      <c r="N385" s="263"/>
      <c r="O385" s="263"/>
      <c r="P385" s="263"/>
      <c r="Q385" s="263"/>
      <c r="R385" s="263"/>
      <c r="S385" s="263"/>
      <c r="T385" s="263"/>
      <c r="U385" s="263"/>
      <c r="V385" s="263"/>
      <c r="W385" s="263"/>
      <c r="X385" s="263"/>
      <c r="Y385" s="263"/>
      <c r="Z385" s="263"/>
    </row>
    <row r="386" spans="1:26" ht="12.75" customHeight="1" x14ac:dyDescent="0.2">
      <c r="A386" s="263"/>
      <c r="B386" s="263"/>
      <c r="C386" s="263"/>
      <c r="D386" s="263"/>
      <c r="E386" s="263"/>
      <c r="F386" s="263"/>
      <c r="G386" s="263"/>
      <c r="H386" s="264"/>
      <c r="I386" s="265"/>
      <c r="J386" s="265"/>
      <c r="K386" s="263"/>
      <c r="L386" s="263"/>
      <c r="M386" s="263"/>
      <c r="N386" s="263"/>
      <c r="O386" s="263"/>
      <c r="P386" s="263"/>
      <c r="Q386" s="263"/>
      <c r="R386" s="263"/>
      <c r="S386" s="263"/>
      <c r="T386" s="263"/>
      <c r="U386" s="263"/>
      <c r="V386" s="263"/>
      <c r="W386" s="263"/>
      <c r="X386" s="263"/>
      <c r="Y386" s="263"/>
      <c r="Z386" s="263"/>
    </row>
    <row r="387" spans="1:26" ht="12.75" customHeight="1" x14ac:dyDescent="0.2">
      <c r="A387" s="263"/>
      <c r="B387" s="263"/>
      <c r="C387" s="263"/>
      <c r="D387" s="263"/>
      <c r="E387" s="263"/>
      <c r="F387" s="263"/>
      <c r="G387" s="263"/>
      <c r="H387" s="264"/>
      <c r="I387" s="265"/>
      <c r="J387" s="265"/>
      <c r="K387" s="263"/>
      <c r="L387" s="263"/>
      <c r="M387" s="263"/>
      <c r="N387" s="263"/>
      <c r="O387" s="263"/>
      <c r="P387" s="263"/>
      <c r="Q387" s="263"/>
      <c r="R387" s="263"/>
      <c r="S387" s="263"/>
      <c r="T387" s="263"/>
      <c r="U387" s="263"/>
      <c r="V387" s="263"/>
      <c r="W387" s="263"/>
      <c r="X387" s="263"/>
      <c r="Y387" s="263"/>
      <c r="Z387" s="263"/>
    </row>
    <row r="388" spans="1:26" ht="12.75" customHeight="1" x14ac:dyDescent="0.2">
      <c r="A388" s="263"/>
      <c r="B388" s="263"/>
      <c r="C388" s="263"/>
      <c r="D388" s="263"/>
      <c r="E388" s="263"/>
      <c r="F388" s="263"/>
      <c r="G388" s="263"/>
      <c r="H388" s="264"/>
      <c r="I388" s="265"/>
      <c r="J388" s="265"/>
      <c r="K388" s="263"/>
      <c r="L388" s="263"/>
      <c r="M388" s="263"/>
      <c r="N388" s="263"/>
      <c r="O388" s="263"/>
      <c r="P388" s="263"/>
      <c r="Q388" s="263"/>
      <c r="R388" s="263"/>
      <c r="S388" s="263"/>
      <c r="T388" s="263"/>
      <c r="U388" s="263"/>
      <c r="V388" s="263"/>
      <c r="W388" s="263"/>
      <c r="X388" s="263"/>
      <c r="Y388" s="263"/>
      <c r="Z388" s="263"/>
    </row>
    <row r="389" spans="1:26" ht="12.75" customHeight="1" x14ac:dyDescent="0.2">
      <c r="A389" s="263"/>
      <c r="B389" s="263"/>
      <c r="C389" s="263"/>
      <c r="D389" s="263"/>
      <c r="E389" s="263"/>
      <c r="F389" s="263"/>
      <c r="G389" s="263"/>
      <c r="H389" s="264"/>
      <c r="I389" s="265"/>
      <c r="J389" s="265"/>
      <c r="K389" s="263"/>
      <c r="L389" s="263"/>
      <c r="M389" s="263"/>
      <c r="N389" s="263"/>
      <c r="O389" s="263"/>
      <c r="P389" s="263"/>
      <c r="Q389" s="263"/>
      <c r="R389" s="263"/>
      <c r="S389" s="263"/>
      <c r="T389" s="263"/>
      <c r="U389" s="263"/>
      <c r="V389" s="263"/>
      <c r="W389" s="263"/>
      <c r="X389" s="263"/>
      <c r="Y389" s="263"/>
      <c r="Z389" s="263"/>
    </row>
    <row r="390" spans="1:26" ht="12.75" customHeight="1" x14ac:dyDescent="0.2">
      <c r="A390" s="263"/>
      <c r="B390" s="263"/>
      <c r="C390" s="263"/>
      <c r="D390" s="263"/>
      <c r="E390" s="263"/>
      <c r="F390" s="263"/>
      <c r="G390" s="263"/>
      <c r="H390" s="264"/>
      <c r="I390" s="265"/>
      <c r="J390" s="265"/>
      <c r="K390" s="263"/>
      <c r="L390" s="263"/>
      <c r="M390" s="263"/>
      <c r="N390" s="263"/>
      <c r="O390" s="263"/>
      <c r="P390" s="263"/>
      <c r="Q390" s="263"/>
      <c r="R390" s="263"/>
      <c r="S390" s="263"/>
      <c r="T390" s="263"/>
      <c r="U390" s="263"/>
      <c r="V390" s="263"/>
      <c r="W390" s="263"/>
      <c r="X390" s="263"/>
      <c r="Y390" s="263"/>
      <c r="Z390" s="263"/>
    </row>
    <row r="391" spans="1:26" ht="12.75" customHeight="1" x14ac:dyDescent="0.2">
      <c r="A391" s="263"/>
      <c r="B391" s="263"/>
      <c r="C391" s="263"/>
      <c r="D391" s="263"/>
      <c r="E391" s="263"/>
      <c r="F391" s="263"/>
      <c r="G391" s="263"/>
      <c r="H391" s="264"/>
      <c r="I391" s="265"/>
      <c r="J391" s="265"/>
      <c r="K391" s="263"/>
      <c r="L391" s="263"/>
      <c r="M391" s="263"/>
      <c r="N391" s="263"/>
      <c r="O391" s="263"/>
      <c r="P391" s="263"/>
      <c r="Q391" s="263"/>
      <c r="R391" s="263"/>
      <c r="S391" s="263"/>
      <c r="T391" s="263"/>
      <c r="U391" s="263"/>
      <c r="V391" s="263"/>
      <c r="W391" s="263"/>
      <c r="X391" s="263"/>
      <c r="Y391" s="263"/>
      <c r="Z391" s="263"/>
    </row>
    <row r="392" spans="1:26" ht="12.75" customHeight="1" x14ac:dyDescent="0.2">
      <c r="A392" s="263"/>
      <c r="B392" s="263"/>
      <c r="C392" s="263"/>
      <c r="D392" s="263"/>
      <c r="E392" s="263"/>
      <c r="F392" s="263"/>
      <c r="G392" s="263"/>
      <c r="H392" s="264"/>
      <c r="I392" s="265"/>
      <c r="J392" s="265"/>
      <c r="K392" s="263"/>
      <c r="L392" s="263"/>
      <c r="M392" s="263"/>
      <c r="N392" s="263"/>
      <c r="O392" s="263"/>
      <c r="P392" s="263"/>
      <c r="Q392" s="263"/>
      <c r="R392" s="263"/>
      <c r="S392" s="263"/>
      <c r="T392" s="263"/>
      <c r="U392" s="263"/>
      <c r="V392" s="263"/>
      <c r="W392" s="263"/>
      <c r="X392" s="263"/>
      <c r="Y392" s="263"/>
      <c r="Z392" s="263"/>
    </row>
    <row r="393" spans="1:26" ht="12.75" customHeight="1" x14ac:dyDescent="0.2">
      <c r="A393" s="263"/>
      <c r="B393" s="263"/>
      <c r="C393" s="263"/>
      <c r="D393" s="263"/>
      <c r="E393" s="263"/>
      <c r="F393" s="263"/>
      <c r="G393" s="263"/>
      <c r="H393" s="264"/>
      <c r="I393" s="265"/>
      <c r="J393" s="265"/>
      <c r="K393" s="263"/>
      <c r="L393" s="263"/>
      <c r="M393" s="263"/>
      <c r="N393" s="263"/>
      <c r="O393" s="263"/>
      <c r="P393" s="263"/>
      <c r="Q393" s="263"/>
      <c r="R393" s="263"/>
      <c r="S393" s="263"/>
      <c r="T393" s="263"/>
      <c r="U393" s="263"/>
      <c r="V393" s="263"/>
      <c r="W393" s="263"/>
      <c r="X393" s="263"/>
      <c r="Y393" s="263"/>
      <c r="Z393" s="263"/>
    </row>
    <row r="394" spans="1:26" ht="12.75" customHeight="1" x14ac:dyDescent="0.2">
      <c r="A394" s="263"/>
      <c r="B394" s="263"/>
      <c r="C394" s="263"/>
      <c r="D394" s="263"/>
      <c r="E394" s="263"/>
      <c r="F394" s="263"/>
      <c r="G394" s="263"/>
      <c r="H394" s="264"/>
      <c r="I394" s="265"/>
      <c r="J394" s="265"/>
      <c r="K394" s="263"/>
      <c r="L394" s="263"/>
      <c r="M394" s="263"/>
      <c r="N394" s="263"/>
      <c r="O394" s="263"/>
      <c r="P394" s="263"/>
      <c r="Q394" s="263"/>
      <c r="R394" s="263"/>
      <c r="S394" s="263"/>
      <c r="T394" s="263"/>
      <c r="U394" s="263"/>
      <c r="V394" s="263"/>
      <c r="W394" s="263"/>
      <c r="X394" s="263"/>
      <c r="Y394" s="263"/>
      <c r="Z394" s="263"/>
    </row>
    <row r="395" spans="1:26" ht="12.75" customHeight="1" x14ac:dyDescent="0.2">
      <c r="A395" s="263"/>
      <c r="B395" s="263"/>
      <c r="C395" s="263"/>
      <c r="D395" s="263"/>
      <c r="E395" s="263"/>
      <c r="F395" s="263"/>
      <c r="G395" s="263"/>
      <c r="H395" s="264"/>
      <c r="I395" s="265"/>
      <c r="J395" s="265"/>
      <c r="K395" s="263"/>
      <c r="L395" s="263"/>
      <c r="M395" s="263"/>
      <c r="N395" s="263"/>
      <c r="O395" s="263"/>
      <c r="P395" s="263"/>
      <c r="Q395" s="263"/>
      <c r="R395" s="263"/>
      <c r="S395" s="263"/>
      <c r="T395" s="263"/>
      <c r="U395" s="263"/>
      <c r="V395" s="263"/>
      <c r="W395" s="263"/>
      <c r="X395" s="263"/>
      <c r="Y395" s="263"/>
      <c r="Z395" s="263"/>
    </row>
    <row r="396" spans="1:26" ht="12.75" customHeight="1" x14ac:dyDescent="0.2">
      <c r="A396" s="263"/>
      <c r="B396" s="263"/>
      <c r="C396" s="263"/>
      <c r="D396" s="263"/>
      <c r="E396" s="263"/>
      <c r="F396" s="263"/>
      <c r="G396" s="263"/>
      <c r="H396" s="264"/>
      <c r="I396" s="265"/>
      <c r="J396" s="265"/>
      <c r="K396" s="263"/>
      <c r="L396" s="263"/>
      <c r="M396" s="263"/>
      <c r="N396" s="263"/>
      <c r="O396" s="263"/>
      <c r="P396" s="263"/>
      <c r="Q396" s="263"/>
      <c r="R396" s="263"/>
      <c r="S396" s="263"/>
      <c r="T396" s="263"/>
      <c r="U396" s="263"/>
      <c r="V396" s="263"/>
      <c r="W396" s="263"/>
      <c r="X396" s="263"/>
      <c r="Y396" s="263"/>
      <c r="Z396" s="263"/>
    </row>
    <row r="397" spans="1:26" ht="12.75" customHeight="1" x14ac:dyDescent="0.2">
      <c r="A397" s="263"/>
      <c r="B397" s="263"/>
      <c r="C397" s="263"/>
      <c r="D397" s="263"/>
      <c r="E397" s="263"/>
      <c r="F397" s="263"/>
      <c r="G397" s="263"/>
      <c r="H397" s="264"/>
      <c r="I397" s="265"/>
      <c r="J397" s="265"/>
      <c r="K397" s="263"/>
      <c r="L397" s="263"/>
      <c r="M397" s="263"/>
      <c r="N397" s="263"/>
      <c r="O397" s="263"/>
      <c r="P397" s="263"/>
      <c r="Q397" s="263"/>
      <c r="R397" s="263"/>
      <c r="S397" s="263"/>
      <c r="T397" s="263"/>
      <c r="U397" s="263"/>
      <c r="V397" s="263"/>
      <c r="W397" s="263"/>
      <c r="X397" s="263"/>
      <c r="Y397" s="263"/>
      <c r="Z397" s="263"/>
    </row>
    <row r="398" spans="1:26" ht="12.75" customHeight="1" x14ac:dyDescent="0.2">
      <c r="A398" s="263"/>
      <c r="B398" s="263"/>
      <c r="C398" s="263"/>
      <c r="D398" s="263"/>
      <c r="E398" s="263"/>
      <c r="F398" s="263"/>
      <c r="G398" s="263"/>
      <c r="H398" s="264"/>
      <c r="I398" s="265"/>
      <c r="J398" s="265"/>
      <c r="K398" s="263"/>
      <c r="L398" s="263"/>
      <c r="M398" s="263"/>
      <c r="N398" s="263"/>
      <c r="O398" s="263"/>
      <c r="P398" s="263"/>
      <c r="Q398" s="263"/>
      <c r="R398" s="263"/>
      <c r="S398" s="263"/>
      <c r="T398" s="263"/>
      <c r="U398" s="263"/>
      <c r="V398" s="263"/>
      <c r="W398" s="263"/>
      <c r="X398" s="263"/>
      <c r="Y398" s="263"/>
      <c r="Z398" s="263"/>
    </row>
    <row r="399" spans="1:26" ht="12.75" customHeight="1" x14ac:dyDescent="0.2">
      <c r="A399" s="263"/>
      <c r="B399" s="263"/>
      <c r="C399" s="263"/>
      <c r="D399" s="263"/>
      <c r="E399" s="263"/>
      <c r="F399" s="263"/>
      <c r="G399" s="263"/>
      <c r="H399" s="264"/>
      <c r="I399" s="265"/>
      <c r="J399" s="265"/>
      <c r="K399" s="263"/>
      <c r="L399" s="263"/>
      <c r="M399" s="263"/>
      <c r="N399" s="263"/>
      <c r="O399" s="263"/>
      <c r="P399" s="263"/>
      <c r="Q399" s="263"/>
      <c r="R399" s="263"/>
      <c r="S399" s="263"/>
      <c r="T399" s="263"/>
      <c r="U399" s="263"/>
      <c r="V399" s="263"/>
      <c r="W399" s="263"/>
      <c r="X399" s="263"/>
      <c r="Y399" s="263"/>
      <c r="Z399" s="263"/>
    </row>
    <row r="400" spans="1:26" ht="12.75" customHeight="1" x14ac:dyDescent="0.2">
      <c r="A400" s="263"/>
      <c r="B400" s="263"/>
      <c r="C400" s="263"/>
      <c r="D400" s="263"/>
      <c r="E400" s="263"/>
      <c r="F400" s="263"/>
      <c r="G400" s="263"/>
      <c r="H400" s="264"/>
      <c r="I400" s="265"/>
      <c r="J400" s="265"/>
      <c r="K400" s="263"/>
      <c r="L400" s="263"/>
      <c r="M400" s="263"/>
      <c r="N400" s="263"/>
      <c r="O400" s="263"/>
      <c r="P400" s="263"/>
      <c r="Q400" s="263"/>
      <c r="R400" s="263"/>
      <c r="S400" s="263"/>
      <c r="T400" s="263"/>
      <c r="U400" s="263"/>
      <c r="V400" s="263"/>
      <c r="W400" s="263"/>
      <c r="X400" s="263"/>
      <c r="Y400" s="263"/>
      <c r="Z400" s="263"/>
    </row>
    <row r="401" spans="1:26" ht="12.75" customHeight="1" x14ac:dyDescent="0.2">
      <c r="A401" s="263"/>
      <c r="B401" s="263"/>
      <c r="C401" s="263"/>
      <c r="D401" s="263"/>
      <c r="E401" s="263"/>
      <c r="F401" s="263"/>
      <c r="G401" s="263"/>
      <c r="H401" s="264"/>
      <c r="I401" s="265"/>
      <c r="J401" s="265"/>
      <c r="K401" s="263"/>
      <c r="L401" s="263"/>
      <c r="M401" s="263"/>
      <c r="N401" s="263"/>
      <c r="O401" s="263"/>
      <c r="P401" s="263"/>
      <c r="Q401" s="263"/>
      <c r="R401" s="263"/>
      <c r="S401" s="263"/>
      <c r="T401" s="263"/>
      <c r="U401" s="263"/>
      <c r="V401" s="263"/>
      <c r="W401" s="263"/>
      <c r="X401" s="263"/>
      <c r="Y401" s="263"/>
      <c r="Z401" s="263"/>
    </row>
    <row r="402" spans="1:26" ht="12.75" customHeight="1" x14ac:dyDescent="0.2">
      <c r="A402" s="263"/>
      <c r="B402" s="263"/>
      <c r="C402" s="263"/>
      <c r="D402" s="263"/>
      <c r="E402" s="263"/>
      <c r="F402" s="263"/>
      <c r="G402" s="263"/>
      <c r="H402" s="264"/>
      <c r="I402" s="265"/>
      <c r="J402" s="265"/>
      <c r="K402" s="263"/>
      <c r="L402" s="263"/>
      <c r="M402" s="263"/>
      <c r="N402" s="263"/>
      <c r="O402" s="263"/>
      <c r="P402" s="263"/>
      <c r="Q402" s="263"/>
      <c r="R402" s="263"/>
      <c r="S402" s="263"/>
      <c r="T402" s="263"/>
      <c r="U402" s="263"/>
      <c r="V402" s="263"/>
      <c r="W402" s="263"/>
      <c r="X402" s="263"/>
      <c r="Y402" s="263"/>
      <c r="Z402" s="263"/>
    </row>
    <row r="403" spans="1:26" ht="12.75" customHeight="1" x14ac:dyDescent="0.2">
      <c r="A403" s="263"/>
      <c r="B403" s="263"/>
      <c r="C403" s="263"/>
      <c r="D403" s="263"/>
      <c r="E403" s="263"/>
      <c r="F403" s="263"/>
      <c r="G403" s="263"/>
      <c r="H403" s="264"/>
      <c r="I403" s="265"/>
      <c r="J403" s="265"/>
      <c r="K403" s="263"/>
      <c r="L403" s="263"/>
      <c r="M403" s="263"/>
      <c r="N403" s="263"/>
      <c r="O403" s="263"/>
      <c r="P403" s="263"/>
      <c r="Q403" s="263"/>
      <c r="R403" s="263"/>
      <c r="S403" s="263"/>
      <c r="T403" s="263"/>
      <c r="U403" s="263"/>
      <c r="V403" s="263"/>
      <c r="W403" s="263"/>
      <c r="X403" s="263"/>
      <c r="Y403" s="263"/>
      <c r="Z403" s="263"/>
    </row>
    <row r="404" spans="1:26" ht="12.75" customHeight="1" x14ac:dyDescent="0.2">
      <c r="A404" s="263"/>
      <c r="B404" s="263"/>
      <c r="C404" s="263"/>
      <c r="D404" s="263"/>
      <c r="E404" s="263"/>
      <c r="F404" s="263"/>
      <c r="G404" s="263"/>
      <c r="H404" s="264"/>
      <c r="I404" s="265"/>
      <c r="J404" s="265"/>
      <c r="K404" s="263"/>
      <c r="L404" s="263"/>
      <c r="M404" s="263"/>
      <c r="N404" s="263"/>
      <c r="O404" s="263"/>
      <c r="P404" s="263"/>
      <c r="Q404" s="263"/>
      <c r="R404" s="263"/>
      <c r="S404" s="263"/>
      <c r="T404" s="263"/>
      <c r="U404" s="263"/>
      <c r="V404" s="263"/>
      <c r="W404" s="263"/>
      <c r="X404" s="263"/>
      <c r="Y404" s="263"/>
      <c r="Z404" s="263"/>
    </row>
    <row r="405" spans="1:26" ht="12.75" customHeight="1" x14ac:dyDescent="0.2">
      <c r="A405" s="263"/>
      <c r="B405" s="263"/>
      <c r="C405" s="263"/>
      <c r="D405" s="263"/>
      <c r="E405" s="263"/>
      <c r="F405" s="263"/>
      <c r="G405" s="263"/>
      <c r="H405" s="264"/>
      <c r="I405" s="265"/>
      <c r="J405" s="265"/>
      <c r="K405" s="263"/>
      <c r="L405" s="263"/>
      <c r="M405" s="263"/>
      <c r="N405" s="263"/>
      <c r="O405" s="263"/>
      <c r="P405" s="263"/>
      <c r="Q405" s="263"/>
      <c r="R405" s="263"/>
      <c r="S405" s="263"/>
      <c r="T405" s="263"/>
      <c r="U405" s="263"/>
      <c r="V405" s="263"/>
      <c r="W405" s="263"/>
      <c r="X405" s="263"/>
      <c r="Y405" s="263"/>
      <c r="Z405" s="263"/>
    </row>
    <row r="406" spans="1:26" ht="12.75" customHeight="1" x14ac:dyDescent="0.2">
      <c r="A406" s="263"/>
      <c r="B406" s="263"/>
      <c r="C406" s="263"/>
      <c r="D406" s="263"/>
      <c r="E406" s="263"/>
      <c r="F406" s="263"/>
      <c r="G406" s="263"/>
      <c r="H406" s="264"/>
      <c r="I406" s="265"/>
      <c r="J406" s="265"/>
      <c r="K406" s="263"/>
      <c r="L406" s="263"/>
      <c r="M406" s="263"/>
      <c r="N406" s="263"/>
      <c r="O406" s="263"/>
      <c r="P406" s="263"/>
      <c r="Q406" s="263"/>
      <c r="R406" s="263"/>
      <c r="S406" s="263"/>
      <c r="T406" s="263"/>
      <c r="U406" s="263"/>
      <c r="V406" s="263"/>
      <c r="W406" s="263"/>
      <c r="X406" s="263"/>
      <c r="Y406" s="263"/>
      <c r="Z406" s="263"/>
    </row>
    <row r="407" spans="1:26" ht="12.75" customHeight="1" x14ac:dyDescent="0.2">
      <c r="A407" s="263"/>
      <c r="B407" s="263"/>
      <c r="C407" s="263"/>
      <c r="D407" s="263"/>
      <c r="E407" s="263"/>
      <c r="F407" s="263"/>
      <c r="G407" s="263"/>
      <c r="H407" s="264"/>
      <c r="I407" s="265"/>
      <c r="J407" s="265"/>
      <c r="K407" s="263"/>
      <c r="L407" s="263"/>
      <c r="M407" s="263"/>
      <c r="N407" s="263"/>
      <c r="O407" s="263"/>
      <c r="P407" s="263"/>
      <c r="Q407" s="263"/>
      <c r="R407" s="263"/>
      <c r="S407" s="263"/>
      <c r="T407" s="263"/>
      <c r="U407" s="263"/>
      <c r="V407" s="263"/>
      <c r="W407" s="263"/>
      <c r="X407" s="263"/>
      <c r="Y407" s="263"/>
      <c r="Z407" s="263"/>
    </row>
    <row r="408" spans="1:26" ht="12.75" customHeight="1" x14ac:dyDescent="0.2">
      <c r="A408" s="263"/>
      <c r="B408" s="263"/>
      <c r="C408" s="263"/>
      <c r="D408" s="263"/>
      <c r="E408" s="263"/>
      <c r="F408" s="263"/>
      <c r="G408" s="263"/>
      <c r="H408" s="264"/>
      <c r="I408" s="265"/>
      <c r="J408" s="265"/>
      <c r="K408" s="263"/>
      <c r="L408" s="263"/>
      <c r="M408" s="263"/>
      <c r="N408" s="263"/>
      <c r="O408" s="263"/>
      <c r="P408" s="263"/>
      <c r="Q408" s="263"/>
      <c r="R408" s="263"/>
      <c r="S408" s="263"/>
      <c r="T408" s="263"/>
      <c r="U408" s="263"/>
      <c r="V408" s="263"/>
      <c r="W408" s="263"/>
      <c r="X408" s="263"/>
      <c r="Y408" s="263"/>
      <c r="Z408" s="263"/>
    </row>
    <row r="409" spans="1:26" ht="12.75" customHeight="1" x14ac:dyDescent="0.2">
      <c r="A409" s="263"/>
      <c r="B409" s="263"/>
      <c r="C409" s="263"/>
      <c r="D409" s="263"/>
      <c r="E409" s="263"/>
      <c r="F409" s="263"/>
      <c r="G409" s="263"/>
      <c r="H409" s="264"/>
      <c r="I409" s="265"/>
      <c r="J409" s="265"/>
      <c r="K409" s="263"/>
      <c r="L409" s="263"/>
      <c r="M409" s="263"/>
      <c r="N409" s="263"/>
      <c r="O409" s="263"/>
      <c r="P409" s="263"/>
      <c r="Q409" s="263"/>
      <c r="R409" s="263"/>
      <c r="S409" s="263"/>
      <c r="T409" s="263"/>
      <c r="U409" s="263"/>
      <c r="V409" s="263"/>
      <c r="W409" s="263"/>
      <c r="X409" s="263"/>
      <c r="Y409" s="263"/>
      <c r="Z409" s="263"/>
    </row>
    <row r="410" spans="1:26" ht="12.75" customHeight="1" x14ac:dyDescent="0.2">
      <c r="A410" s="263"/>
      <c r="B410" s="263"/>
      <c r="C410" s="263"/>
      <c r="D410" s="263"/>
      <c r="E410" s="263"/>
      <c r="F410" s="263"/>
      <c r="G410" s="263"/>
      <c r="H410" s="264"/>
      <c r="I410" s="265"/>
      <c r="J410" s="265"/>
      <c r="K410" s="263"/>
      <c r="L410" s="263"/>
      <c r="M410" s="263"/>
      <c r="N410" s="263"/>
      <c r="O410" s="263"/>
      <c r="P410" s="263"/>
      <c r="Q410" s="263"/>
      <c r="R410" s="263"/>
      <c r="S410" s="263"/>
      <c r="T410" s="263"/>
      <c r="U410" s="263"/>
      <c r="V410" s="263"/>
      <c r="W410" s="263"/>
      <c r="X410" s="263"/>
      <c r="Y410" s="263"/>
      <c r="Z410" s="263"/>
    </row>
    <row r="411" spans="1:26" ht="12.75" customHeight="1" x14ac:dyDescent="0.2">
      <c r="A411" s="263"/>
      <c r="B411" s="263"/>
      <c r="C411" s="263"/>
      <c r="D411" s="263"/>
      <c r="E411" s="263"/>
      <c r="F411" s="263"/>
      <c r="G411" s="263"/>
      <c r="H411" s="264"/>
      <c r="I411" s="265"/>
      <c r="J411" s="265"/>
      <c r="K411" s="263"/>
      <c r="L411" s="263"/>
      <c r="M411" s="263"/>
      <c r="N411" s="263"/>
      <c r="O411" s="263"/>
      <c r="P411" s="263"/>
      <c r="Q411" s="263"/>
      <c r="R411" s="263"/>
      <c r="S411" s="263"/>
      <c r="T411" s="263"/>
      <c r="U411" s="263"/>
      <c r="V411" s="263"/>
      <c r="W411" s="263"/>
      <c r="X411" s="263"/>
      <c r="Y411" s="263"/>
      <c r="Z411" s="263"/>
    </row>
    <row r="412" spans="1:26" ht="12.75" customHeight="1" x14ac:dyDescent="0.2">
      <c r="A412" s="263"/>
      <c r="B412" s="263"/>
      <c r="C412" s="263"/>
      <c r="D412" s="263"/>
      <c r="E412" s="263"/>
      <c r="F412" s="263"/>
      <c r="G412" s="263"/>
      <c r="H412" s="264"/>
      <c r="I412" s="265"/>
      <c r="J412" s="265"/>
      <c r="K412" s="263"/>
      <c r="L412" s="263"/>
      <c r="M412" s="263"/>
      <c r="N412" s="263"/>
      <c r="O412" s="263"/>
      <c r="P412" s="263"/>
      <c r="Q412" s="263"/>
      <c r="R412" s="263"/>
      <c r="S412" s="263"/>
      <c r="T412" s="263"/>
      <c r="U412" s="263"/>
      <c r="V412" s="263"/>
      <c r="W412" s="263"/>
      <c r="X412" s="263"/>
      <c r="Y412" s="263"/>
      <c r="Z412" s="263"/>
    </row>
    <row r="413" spans="1:26" ht="12.75" customHeight="1" x14ac:dyDescent="0.2">
      <c r="A413" s="263"/>
      <c r="B413" s="263"/>
      <c r="C413" s="263"/>
      <c r="D413" s="263"/>
      <c r="E413" s="263"/>
      <c r="F413" s="263"/>
      <c r="G413" s="263"/>
      <c r="H413" s="264"/>
      <c r="I413" s="265"/>
      <c r="J413" s="265"/>
      <c r="K413" s="263"/>
      <c r="L413" s="263"/>
      <c r="M413" s="263"/>
      <c r="N413" s="263"/>
      <c r="O413" s="263"/>
      <c r="P413" s="263"/>
      <c r="Q413" s="263"/>
      <c r="R413" s="263"/>
      <c r="S413" s="263"/>
      <c r="T413" s="263"/>
      <c r="U413" s="263"/>
      <c r="V413" s="263"/>
      <c r="W413" s="263"/>
      <c r="X413" s="263"/>
      <c r="Y413" s="263"/>
      <c r="Z413" s="263"/>
    </row>
    <row r="414" spans="1:26" ht="12.75" customHeight="1" x14ac:dyDescent="0.2">
      <c r="A414" s="263"/>
      <c r="B414" s="263"/>
      <c r="C414" s="263"/>
      <c r="D414" s="263"/>
      <c r="E414" s="263"/>
      <c r="F414" s="263"/>
      <c r="G414" s="263"/>
      <c r="H414" s="264"/>
      <c r="I414" s="265"/>
      <c r="J414" s="265"/>
      <c r="K414" s="263"/>
      <c r="L414" s="263"/>
      <c r="M414" s="263"/>
      <c r="N414" s="263"/>
      <c r="O414" s="263"/>
      <c r="P414" s="263"/>
      <c r="Q414" s="263"/>
      <c r="R414" s="263"/>
      <c r="S414" s="263"/>
      <c r="T414" s="263"/>
      <c r="U414" s="263"/>
      <c r="V414" s="263"/>
      <c r="W414" s="263"/>
      <c r="X414" s="263"/>
      <c r="Y414" s="263"/>
      <c r="Z414" s="263"/>
    </row>
    <row r="415" spans="1:26" ht="12.75" customHeight="1" x14ac:dyDescent="0.2">
      <c r="A415" s="263"/>
      <c r="B415" s="263"/>
      <c r="C415" s="263"/>
      <c r="D415" s="263"/>
      <c r="E415" s="263"/>
      <c r="F415" s="263"/>
      <c r="G415" s="263"/>
      <c r="H415" s="264"/>
      <c r="I415" s="265"/>
      <c r="J415" s="265"/>
      <c r="K415" s="263"/>
      <c r="L415" s="263"/>
      <c r="M415" s="263"/>
      <c r="N415" s="263"/>
      <c r="O415" s="263"/>
      <c r="P415" s="263"/>
      <c r="Q415" s="263"/>
      <c r="R415" s="263"/>
      <c r="S415" s="263"/>
      <c r="T415" s="263"/>
      <c r="U415" s="263"/>
      <c r="V415" s="263"/>
      <c r="W415" s="263"/>
      <c r="X415" s="263"/>
      <c r="Y415" s="263"/>
      <c r="Z415" s="263"/>
    </row>
    <row r="416" spans="1:26" ht="12.75" customHeight="1" x14ac:dyDescent="0.2">
      <c r="A416" s="263"/>
      <c r="B416" s="263"/>
      <c r="C416" s="263"/>
      <c r="D416" s="263"/>
      <c r="E416" s="263"/>
      <c r="F416" s="263"/>
      <c r="G416" s="263"/>
      <c r="H416" s="264"/>
      <c r="I416" s="265"/>
      <c r="J416" s="265"/>
      <c r="K416" s="263"/>
      <c r="L416" s="263"/>
      <c r="M416" s="263"/>
      <c r="N416" s="263"/>
      <c r="O416" s="263"/>
      <c r="P416" s="263"/>
      <c r="Q416" s="263"/>
      <c r="R416" s="263"/>
      <c r="S416" s="263"/>
      <c r="T416" s="263"/>
      <c r="U416" s="263"/>
      <c r="V416" s="263"/>
      <c r="W416" s="263"/>
      <c r="X416" s="263"/>
      <c r="Y416" s="263"/>
      <c r="Z416" s="263"/>
    </row>
    <row r="417" spans="1:26" ht="12.75" customHeight="1" x14ac:dyDescent="0.2">
      <c r="A417" s="263"/>
      <c r="B417" s="263"/>
      <c r="C417" s="263"/>
      <c r="D417" s="263"/>
      <c r="E417" s="263"/>
      <c r="F417" s="263"/>
      <c r="G417" s="263"/>
      <c r="H417" s="264"/>
      <c r="I417" s="265"/>
      <c r="J417" s="265"/>
      <c r="K417" s="263"/>
      <c r="L417" s="263"/>
      <c r="M417" s="263"/>
      <c r="N417" s="263"/>
      <c r="O417" s="263"/>
      <c r="P417" s="263"/>
      <c r="Q417" s="263"/>
      <c r="R417" s="263"/>
      <c r="S417" s="263"/>
      <c r="T417" s="263"/>
      <c r="U417" s="263"/>
      <c r="V417" s="263"/>
      <c r="W417" s="263"/>
      <c r="X417" s="263"/>
      <c r="Y417" s="263"/>
      <c r="Z417" s="263"/>
    </row>
    <row r="418" spans="1:26" ht="12.75" customHeight="1" x14ac:dyDescent="0.2">
      <c r="A418" s="263"/>
      <c r="B418" s="263"/>
      <c r="C418" s="263"/>
      <c r="D418" s="263"/>
      <c r="E418" s="263"/>
      <c r="F418" s="263"/>
      <c r="G418" s="263"/>
      <c r="H418" s="264"/>
      <c r="I418" s="265"/>
      <c r="J418" s="265"/>
      <c r="K418" s="263"/>
      <c r="L418" s="263"/>
      <c r="M418" s="263"/>
      <c r="N418" s="263"/>
      <c r="O418" s="263"/>
      <c r="P418" s="263"/>
      <c r="Q418" s="263"/>
      <c r="R418" s="263"/>
      <c r="S418" s="263"/>
      <c r="T418" s="263"/>
      <c r="U418" s="263"/>
      <c r="V418" s="263"/>
      <c r="W418" s="263"/>
      <c r="X418" s="263"/>
      <c r="Y418" s="263"/>
      <c r="Z418" s="263"/>
    </row>
    <row r="419" spans="1:26" ht="12.75" customHeight="1" x14ac:dyDescent="0.2">
      <c r="A419" s="263"/>
      <c r="B419" s="263"/>
      <c r="C419" s="263"/>
      <c r="D419" s="263"/>
      <c r="E419" s="263"/>
      <c r="F419" s="263"/>
      <c r="G419" s="263"/>
      <c r="H419" s="264"/>
      <c r="I419" s="265"/>
      <c r="J419" s="265"/>
      <c r="K419" s="263"/>
      <c r="L419" s="263"/>
      <c r="M419" s="263"/>
      <c r="N419" s="263"/>
      <c r="O419" s="263"/>
      <c r="P419" s="263"/>
      <c r="Q419" s="263"/>
      <c r="R419" s="263"/>
      <c r="S419" s="263"/>
      <c r="T419" s="263"/>
      <c r="U419" s="263"/>
      <c r="V419" s="263"/>
      <c r="W419" s="263"/>
      <c r="X419" s="263"/>
      <c r="Y419" s="263"/>
      <c r="Z419" s="263"/>
    </row>
    <row r="420" spans="1:26" ht="12.75" customHeight="1" x14ac:dyDescent="0.2">
      <c r="A420" s="263"/>
      <c r="B420" s="263"/>
      <c r="C420" s="263"/>
      <c r="D420" s="263"/>
      <c r="E420" s="263"/>
      <c r="F420" s="263"/>
      <c r="G420" s="263"/>
      <c r="H420" s="264"/>
      <c r="I420" s="265"/>
      <c r="J420" s="265"/>
      <c r="K420" s="263"/>
      <c r="L420" s="263"/>
      <c r="M420" s="263"/>
      <c r="N420" s="263"/>
      <c r="O420" s="263"/>
      <c r="P420" s="263"/>
      <c r="Q420" s="263"/>
      <c r="R420" s="263"/>
      <c r="S420" s="263"/>
      <c r="T420" s="263"/>
      <c r="U420" s="263"/>
      <c r="V420" s="263"/>
      <c r="W420" s="263"/>
      <c r="X420" s="263"/>
      <c r="Y420" s="263"/>
      <c r="Z420" s="263"/>
    </row>
    <row r="421" spans="1:26" ht="12.75" customHeight="1" x14ac:dyDescent="0.2">
      <c r="A421" s="263"/>
      <c r="B421" s="263"/>
      <c r="C421" s="263"/>
      <c r="D421" s="263"/>
      <c r="E421" s="263"/>
      <c r="F421" s="263"/>
      <c r="G421" s="263"/>
      <c r="H421" s="264"/>
      <c r="I421" s="265"/>
      <c r="J421" s="265"/>
      <c r="K421" s="263"/>
      <c r="L421" s="263"/>
      <c r="M421" s="263"/>
      <c r="N421" s="263"/>
      <c r="O421" s="263"/>
      <c r="P421" s="263"/>
      <c r="Q421" s="263"/>
      <c r="R421" s="263"/>
      <c r="S421" s="263"/>
      <c r="T421" s="263"/>
      <c r="U421" s="263"/>
      <c r="V421" s="263"/>
      <c r="W421" s="263"/>
      <c r="X421" s="263"/>
      <c r="Y421" s="263"/>
      <c r="Z421" s="263"/>
    </row>
    <row r="422" spans="1:26" ht="12.75" customHeight="1" x14ac:dyDescent="0.2">
      <c r="A422" s="263"/>
      <c r="B422" s="263"/>
      <c r="C422" s="263"/>
      <c r="D422" s="263"/>
      <c r="E422" s="263"/>
      <c r="F422" s="263"/>
      <c r="G422" s="263"/>
      <c r="H422" s="264"/>
      <c r="I422" s="265"/>
      <c r="J422" s="265"/>
      <c r="K422" s="263"/>
      <c r="L422" s="263"/>
      <c r="M422" s="263"/>
      <c r="N422" s="263"/>
      <c r="O422" s="263"/>
      <c r="P422" s="263"/>
      <c r="Q422" s="263"/>
      <c r="R422" s="263"/>
      <c r="S422" s="263"/>
      <c r="T422" s="263"/>
      <c r="U422" s="263"/>
      <c r="V422" s="263"/>
      <c r="W422" s="263"/>
      <c r="X422" s="263"/>
      <c r="Y422" s="263"/>
      <c r="Z422" s="263"/>
    </row>
    <row r="423" spans="1:26" ht="12.75" customHeight="1" x14ac:dyDescent="0.2">
      <c r="A423" s="263"/>
      <c r="B423" s="263"/>
      <c r="C423" s="263"/>
      <c r="D423" s="263"/>
      <c r="E423" s="263"/>
      <c r="F423" s="263"/>
      <c r="G423" s="263"/>
      <c r="H423" s="264"/>
      <c r="I423" s="265"/>
      <c r="J423" s="265"/>
      <c r="K423" s="263"/>
      <c r="L423" s="263"/>
      <c r="M423" s="263"/>
      <c r="N423" s="263"/>
      <c r="O423" s="263"/>
      <c r="P423" s="263"/>
      <c r="Q423" s="263"/>
      <c r="R423" s="263"/>
      <c r="S423" s="263"/>
      <c r="T423" s="263"/>
      <c r="U423" s="263"/>
      <c r="V423" s="263"/>
      <c r="W423" s="263"/>
      <c r="X423" s="263"/>
      <c r="Y423" s="263"/>
      <c r="Z423" s="263"/>
    </row>
    <row r="424" spans="1:26" ht="12.75" customHeight="1" x14ac:dyDescent="0.2">
      <c r="A424" s="263"/>
      <c r="B424" s="263"/>
      <c r="C424" s="263"/>
      <c r="D424" s="263"/>
      <c r="E424" s="263"/>
      <c r="F424" s="263"/>
      <c r="G424" s="263"/>
      <c r="H424" s="264"/>
      <c r="I424" s="265"/>
      <c r="J424" s="265"/>
      <c r="K424" s="263"/>
      <c r="L424" s="263"/>
      <c r="M424" s="263"/>
      <c r="N424" s="263"/>
      <c r="O424" s="263"/>
      <c r="P424" s="263"/>
      <c r="Q424" s="263"/>
      <c r="R424" s="263"/>
      <c r="S424" s="263"/>
      <c r="T424" s="263"/>
      <c r="U424" s="263"/>
      <c r="V424" s="263"/>
      <c r="W424" s="263"/>
      <c r="X424" s="263"/>
      <c r="Y424" s="263"/>
      <c r="Z424" s="263"/>
    </row>
    <row r="425" spans="1:26" ht="12.75" customHeight="1" x14ac:dyDescent="0.2">
      <c r="A425" s="263"/>
      <c r="B425" s="263"/>
      <c r="C425" s="263"/>
      <c r="D425" s="263"/>
      <c r="E425" s="263"/>
      <c r="F425" s="263"/>
      <c r="G425" s="263"/>
      <c r="H425" s="264"/>
      <c r="I425" s="265"/>
      <c r="J425" s="265"/>
      <c r="K425" s="263"/>
      <c r="L425" s="263"/>
      <c r="M425" s="263"/>
      <c r="N425" s="263"/>
      <c r="O425" s="263"/>
      <c r="P425" s="263"/>
      <c r="Q425" s="263"/>
      <c r="R425" s="263"/>
      <c r="S425" s="263"/>
      <c r="T425" s="263"/>
      <c r="U425" s="263"/>
      <c r="V425" s="263"/>
      <c r="W425" s="263"/>
      <c r="X425" s="263"/>
      <c r="Y425" s="263"/>
      <c r="Z425" s="263"/>
    </row>
    <row r="426" spans="1:26" ht="12.75" customHeight="1" x14ac:dyDescent="0.2">
      <c r="A426" s="263"/>
      <c r="B426" s="263"/>
      <c r="C426" s="263"/>
      <c r="D426" s="263"/>
      <c r="E426" s="263"/>
      <c r="F426" s="263"/>
      <c r="G426" s="263"/>
      <c r="H426" s="264"/>
      <c r="I426" s="265"/>
      <c r="J426" s="265"/>
      <c r="K426" s="263"/>
      <c r="L426" s="263"/>
      <c r="M426" s="263"/>
      <c r="N426" s="263"/>
      <c r="O426" s="263"/>
      <c r="P426" s="263"/>
      <c r="Q426" s="263"/>
      <c r="R426" s="263"/>
      <c r="S426" s="263"/>
      <c r="T426" s="263"/>
      <c r="U426" s="263"/>
      <c r="V426" s="263"/>
      <c r="W426" s="263"/>
      <c r="X426" s="263"/>
      <c r="Y426" s="263"/>
      <c r="Z426" s="263"/>
    </row>
    <row r="427" spans="1:26" ht="12.75" customHeight="1" x14ac:dyDescent="0.2">
      <c r="A427" s="263"/>
      <c r="B427" s="263"/>
      <c r="C427" s="263"/>
      <c r="D427" s="263"/>
      <c r="E427" s="263"/>
      <c r="F427" s="263"/>
      <c r="G427" s="263"/>
      <c r="H427" s="264"/>
      <c r="I427" s="265"/>
      <c r="J427" s="265"/>
      <c r="K427" s="263"/>
      <c r="L427" s="263"/>
      <c r="M427" s="263"/>
      <c r="N427" s="263"/>
      <c r="O427" s="263"/>
      <c r="P427" s="263"/>
      <c r="Q427" s="263"/>
      <c r="R427" s="263"/>
      <c r="S427" s="263"/>
      <c r="T427" s="263"/>
      <c r="U427" s="263"/>
      <c r="V427" s="263"/>
      <c r="W427" s="263"/>
      <c r="X427" s="263"/>
      <c r="Y427" s="263"/>
      <c r="Z427" s="263"/>
    </row>
    <row r="428" spans="1:26" ht="12.75" customHeight="1" x14ac:dyDescent="0.2">
      <c r="A428" s="263"/>
      <c r="B428" s="263"/>
      <c r="C428" s="263"/>
      <c r="D428" s="263"/>
      <c r="E428" s="263"/>
      <c r="F428" s="263"/>
      <c r="G428" s="263"/>
      <c r="H428" s="264"/>
      <c r="I428" s="265"/>
      <c r="J428" s="265"/>
      <c r="K428" s="263"/>
      <c r="L428" s="263"/>
      <c r="M428" s="263"/>
      <c r="N428" s="263"/>
      <c r="O428" s="263"/>
      <c r="P428" s="263"/>
      <c r="Q428" s="263"/>
      <c r="R428" s="263"/>
      <c r="S428" s="263"/>
      <c r="T428" s="263"/>
      <c r="U428" s="263"/>
      <c r="V428" s="263"/>
      <c r="W428" s="263"/>
      <c r="X428" s="263"/>
      <c r="Y428" s="263"/>
      <c r="Z428" s="263"/>
    </row>
    <row r="429" spans="1:26" ht="12.75" customHeight="1" x14ac:dyDescent="0.2">
      <c r="A429" s="263"/>
      <c r="B429" s="263"/>
      <c r="C429" s="263"/>
      <c r="D429" s="263"/>
      <c r="E429" s="263"/>
      <c r="F429" s="263"/>
      <c r="G429" s="263"/>
      <c r="H429" s="264"/>
      <c r="I429" s="265"/>
      <c r="J429" s="265"/>
      <c r="K429" s="263"/>
      <c r="L429" s="263"/>
      <c r="M429" s="263"/>
      <c r="N429" s="263"/>
      <c r="O429" s="263"/>
      <c r="P429" s="263"/>
      <c r="Q429" s="263"/>
      <c r="R429" s="263"/>
      <c r="S429" s="263"/>
      <c r="T429" s="263"/>
      <c r="U429" s="263"/>
      <c r="V429" s="263"/>
      <c r="W429" s="263"/>
      <c r="X429" s="263"/>
      <c r="Y429" s="263"/>
      <c r="Z429" s="263"/>
    </row>
    <row r="430" spans="1:26" ht="12.75" customHeight="1" x14ac:dyDescent="0.2">
      <c r="A430" s="263"/>
      <c r="B430" s="263"/>
      <c r="C430" s="263"/>
      <c r="D430" s="263"/>
      <c r="E430" s="263"/>
      <c r="F430" s="263"/>
      <c r="G430" s="263"/>
      <c r="H430" s="264"/>
      <c r="I430" s="265"/>
      <c r="J430" s="265"/>
      <c r="K430" s="263"/>
      <c r="L430" s="263"/>
      <c r="M430" s="263"/>
      <c r="N430" s="263"/>
      <c r="O430" s="263"/>
      <c r="P430" s="263"/>
      <c r="Q430" s="263"/>
      <c r="R430" s="263"/>
      <c r="S430" s="263"/>
      <c r="T430" s="263"/>
      <c r="U430" s="263"/>
      <c r="V430" s="263"/>
      <c r="W430" s="263"/>
      <c r="X430" s="263"/>
      <c r="Y430" s="263"/>
      <c r="Z430" s="263"/>
    </row>
    <row r="431" spans="1:26" ht="12.75" customHeight="1" x14ac:dyDescent="0.2">
      <c r="A431" s="263"/>
      <c r="B431" s="263"/>
      <c r="C431" s="263"/>
      <c r="D431" s="263"/>
      <c r="E431" s="263"/>
      <c r="F431" s="263"/>
      <c r="G431" s="263"/>
      <c r="H431" s="264"/>
      <c r="I431" s="265"/>
      <c r="J431" s="265"/>
      <c r="K431" s="263"/>
      <c r="L431" s="263"/>
      <c r="M431" s="263"/>
      <c r="N431" s="263"/>
      <c r="O431" s="263"/>
      <c r="P431" s="263"/>
      <c r="Q431" s="263"/>
      <c r="R431" s="263"/>
      <c r="S431" s="263"/>
      <c r="T431" s="263"/>
      <c r="U431" s="263"/>
      <c r="V431" s="263"/>
      <c r="W431" s="263"/>
      <c r="X431" s="263"/>
      <c r="Y431" s="263"/>
      <c r="Z431" s="263"/>
    </row>
    <row r="432" spans="1:26" ht="12.75" customHeight="1" x14ac:dyDescent="0.2">
      <c r="A432" s="263"/>
      <c r="B432" s="263"/>
      <c r="C432" s="263"/>
      <c r="D432" s="263"/>
      <c r="E432" s="263"/>
      <c r="F432" s="263"/>
      <c r="G432" s="263"/>
      <c r="H432" s="264"/>
      <c r="I432" s="265"/>
      <c r="J432" s="265"/>
      <c r="K432" s="263"/>
      <c r="L432" s="263"/>
      <c r="M432" s="263"/>
      <c r="N432" s="263"/>
      <c r="O432" s="263"/>
      <c r="P432" s="263"/>
      <c r="Q432" s="263"/>
      <c r="R432" s="263"/>
      <c r="S432" s="263"/>
      <c r="T432" s="263"/>
      <c r="U432" s="263"/>
      <c r="V432" s="263"/>
      <c r="W432" s="263"/>
      <c r="X432" s="263"/>
      <c r="Y432" s="263"/>
      <c r="Z432" s="263"/>
    </row>
    <row r="433" spans="1:26" ht="12.75" customHeight="1" x14ac:dyDescent="0.2">
      <c r="A433" s="263"/>
      <c r="B433" s="263"/>
      <c r="C433" s="263"/>
      <c r="D433" s="263"/>
      <c r="E433" s="263"/>
      <c r="F433" s="263"/>
      <c r="G433" s="263"/>
      <c r="H433" s="264"/>
      <c r="I433" s="265"/>
      <c r="J433" s="265"/>
      <c r="K433" s="263"/>
      <c r="L433" s="263"/>
      <c r="M433" s="263"/>
      <c r="N433" s="263"/>
      <c r="O433" s="263"/>
      <c r="P433" s="263"/>
      <c r="Q433" s="263"/>
      <c r="R433" s="263"/>
      <c r="S433" s="263"/>
      <c r="T433" s="263"/>
      <c r="U433" s="263"/>
      <c r="V433" s="263"/>
      <c r="W433" s="263"/>
      <c r="X433" s="263"/>
      <c r="Y433" s="263"/>
      <c r="Z433" s="263"/>
    </row>
    <row r="434" spans="1:26" ht="12.75" customHeight="1" x14ac:dyDescent="0.2">
      <c r="A434" s="263"/>
      <c r="B434" s="263"/>
      <c r="C434" s="263"/>
      <c r="D434" s="263"/>
      <c r="E434" s="263"/>
      <c r="F434" s="263"/>
      <c r="G434" s="263"/>
      <c r="H434" s="264"/>
      <c r="I434" s="265"/>
      <c r="J434" s="265"/>
      <c r="K434" s="263"/>
      <c r="L434" s="263"/>
      <c r="M434" s="263"/>
      <c r="N434" s="263"/>
      <c r="O434" s="263"/>
      <c r="P434" s="263"/>
      <c r="Q434" s="263"/>
      <c r="R434" s="263"/>
      <c r="S434" s="263"/>
      <c r="T434" s="263"/>
      <c r="U434" s="263"/>
      <c r="V434" s="263"/>
      <c r="W434" s="263"/>
      <c r="X434" s="263"/>
      <c r="Y434" s="263"/>
      <c r="Z434" s="263"/>
    </row>
    <row r="435" spans="1:26" ht="12.75" customHeight="1" x14ac:dyDescent="0.2">
      <c r="A435" s="263"/>
      <c r="B435" s="263"/>
      <c r="C435" s="263"/>
      <c r="D435" s="263"/>
      <c r="E435" s="263"/>
      <c r="F435" s="263"/>
      <c r="G435" s="263"/>
      <c r="H435" s="264"/>
      <c r="I435" s="265"/>
      <c r="J435" s="265"/>
      <c r="K435" s="263"/>
      <c r="L435" s="263"/>
      <c r="M435" s="263"/>
      <c r="N435" s="263"/>
      <c r="O435" s="263"/>
      <c r="P435" s="263"/>
      <c r="Q435" s="263"/>
      <c r="R435" s="263"/>
      <c r="S435" s="263"/>
      <c r="T435" s="263"/>
      <c r="U435" s="263"/>
      <c r="V435" s="263"/>
      <c r="W435" s="263"/>
      <c r="X435" s="263"/>
      <c r="Y435" s="263"/>
      <c r="Z435" s="263"/>
    </row>
    <row r="436" spans="1:26" ht="12.75" customHeight="1" x14ac:dyDescent="0.2">
      <c r="A436" s="263"/>
      <c r="B436" s="263"/>
      <c r="C436" s="263"/>
      <c r="D436" s="263"/>
      <c r="E436" s="263"/>
      <c r="F436" s="263"/>
      <c r="G436" s="263"/>
      <c r="H436" s="264"/>
      <c r="I436" s="265"/>
      <c r="J436" s="265"/>
      <c r="K436" s="263"/>
      <c r="L436" s="263"/>
      <c r="M436" s="263"/>
      <c r="N436" s="263"/>
      <c r="O436" s="263"/>
      <c r="P436" s="263"/>
      <c r="Q436" s="263"/>
      <c r="R436" s="263"/>
      <c r="S436" s="263"/>
      <c r="T436" s="263"/>
      <c r="U436" s="263"/>
      <c r="V436" s="263"/>
      <c r="W436" s="263"/>
      <c r="X436" s="263"/>
      <c r="Y436" s="263"/>
      <c r="Z436" s="263"/>
    </row>
    <row r="437" spans="1:26" ht="12.75" customHeight="1" x14ac:dyDescent="0.2">
      <c r="A437" s="263"/>
      <c r="B437" s="263"/>
      <c r="C437" s="263"/>
      <c r="D437" s="263"/>
      <c r="E437" s="263"/>
      <c r="F437" s="263"/>
      <c r="G437" s="263"/>
      <c r="H437" s="264"/>
      <c r="I437" s="265"/>
      <c r="J437" s="265"/>
      <c r="K437" s="263"/>
      <c r="L437" s="263"/>
      <c r="M437" s="263"/>
      <c r="N437" s="263"/>
      <c r="O437" s="263"/>
      <c r="P437" s="263"/>
      <c r="Q437" s="263"/>
      <c r="R437" s="263"/>
      <c r="S437" s="263"/>
      <c r="T437" s="263"/>
      <c r="U437" s="263"/>
      <c r="V437" s="263"/>
      <c r="W437" s="263"/>
      <c r="X437" s="263"/>
      <c r="Y437" s="263"/>
      <c r="Z437" s="263"/>
    </row>
    <row r="438" spans="1:26" ht="12.75" customHeight="1" x14ac:dyDescent="0.2">
      <c r="A438" s="263"/>
      <c r="B438" s="263"/>
      <c r="C438" s="263"/>
      <c r="D438" s="263"/>
      <c r="E438" s="263"/>
      <c r="F438" s="263"/>
      <c r="G438" s="263"/>
      <c r="H438" s="264"/>
      <c r="I438" s="265"/>
      <c r="J438" s="265"/>
      <c r="K438" s="263"/>
      <c r="L438" s="263"/>
      <c r="M438" s="263"/>
      <c r="N438" s="263"/>
      <c r="O438" s="263"/>
      <c r="P438" s="263"/>
      <c r="Q438" s="263"/>
      <c r="R438" s="263"/>
      <c r="S438" s="263"/>
      <c r="T438" s="263"/>
      <c r="U438" s="263"/>
      <c r="V438" s="263"/>
      <c r="W438" s="263"/>
      <c r="X438" s="263"/>
      <c r="Y438" s="263"/>
      <c r="Z438" s="263"/>
    </row>
    <row r="439" spans="1:26" ht="12.75" customHeight="1" x14ac:dyDescent="0.2">
      <c r="A439" s="263"/>
      <c r="B439" s="263"/>
      <c r="C439" s="263"/>
      <c r="D439" s="263"/>
      <c r="E439" s="263"/>
      <c r="F439" s="263"/>
      <c r="G439" s="263"/>
      <c r="H439" s="264"/>
      <c r="I439" s="265"/>
      <c r="J439" s="265"/>
      <c r="K439" s="263"/>
      <c r="L439" s="263"/>
      <c r="M439" s="263"/>
      <c r="N439" s="263"/>
      <c r="O439" s="263"/>
      <c r="P439" s="263"/>
      <c r="Q439" s="263"/>
      <c r="R439" s="263"/>
      <c r="S439" s="263"/>
      <c r="T439" s="263"/>
      <c r="U439" s="263"/>
      <c r="V439" s="263"/>
      <c r="W439" s="263"/>
      <c r="X439" s="263"/>
      <c r="Y439" s="263"/>
      <c r="Z439" s="263"/>
    </row>
    <row r="440" spans="1:26" ht="12.75" customHeight="1" x14ac:dyDescent="0.2">
      <c r="A440" s="263"/>
      <c r="B440" s="263"/>
      <c r="C440" s="263"/>
      <c r="D440" s="263"/>
      <c r="E440" s="263"/>
      <c r="F440" s="263"/>
      <c r="G440" s="263"/>
      <c r="H440" s="264"/>
      <c r="I440" s="265"/>
      <c r="J440" s="265"/>
      <c r="K440" s="263"/>
      <c r="L440" s="263"/>
      <c r="M440" s="263"/>
      <c r="N440" s="263"/>
      <c r="O440" s="263"/>
      <c r="P440" s="263"/>
      <c r="Q440" s="263"/>
      <c r="R440" s="263"/>
      <c r="S440" s="263"/>
      <c r="T440" s="263"/>
      <c r="U440" s="263"/>
      <c r="V440" s="263"/>
      <c r="W440" s="263"/>
      <c r="X440" s="263"/>
      <c r="Y440" s="263"/>
      <c r="Z440" s="263"/>
    </row>
    <row r="441" spans="1:26" ht="12.75" customHeight="1" x14ac:dyDescent="0.2">
      <c r="A441" s="263"/>
      <c r="B441" s="263"/>
      <c r="C441" s="263"/>
      <c r="D441" s="263"/>
      <c r="E441" s="263"/>
      <c r="F441" s="263"/>
      <c r="G441" s="263"/>
      <c r="H441" s="264"/>
      <c r="I441" s="265"/>
      <c r="J441" s="265"/>
      <c r="K441" s="263"/>
      <c r="L441" s="263"/>
      <c r="M441" s="263"/>
      <c r="N441" s="263"/>
      <c r="O441" s="263"/>
      <c r="P441" s="263"/>
      <c r="Q441" s="263"/>
      <c r="R441" s="263"/>
      <c r="S441" s="263"/>
      <c r="T441" s="263"/>
      <c r="U441" s="263"/>
      <c r="V441" s="263"/>
      <c r="W441" s="263"/>
      <c r="X441" s="263"/>
      <c r="Y441" s="263"/>
      <c r="Z441" s="263"/>
    </row>
    <row r="442" spans="1:26" ht="12.75" customHeight="1" x14ac:dyDescent="0.2">
      <c r="A442" s="263"/>
      <c r="B442" s="263"/>
      <c r="C442" s="263"/>
      <c r="D442" s="263"/>
      <c r="E442" s="263"/>
      <c r="F442" s="263"/>
      <c r="G442" s="263"/>
      <c r="H442" s="264"/>
      <c r="I442" s="265"/>
      <c r="J442" s="265"/>
      <c r="K442" s="263"/>
      <c r="L442" s="263"/>
      <c r="M442" s="263"/>
      <c r="N442" s="263"/>
      <c r="O442" s="263"/>
      <c r="P442" s="263"/>
      <c r="Q442" s="263"/>
      <c r="R442" s="263"/>
      <c r="S442" s="263"/>
      <c r="T442" s="263"/>
      <c r="U442" s="263"/>
      <c r="V442" s="263"/>
      <c r="W442" s="263"/>
      <c r="X442" s="263"/>
      <c r="Y442" s="263"/>
      <c r="Z442" s="263"/>
    </row>
    <row r="443" spans="1:26" ht="12.75" customHeight="1" x14ac:dyDescent="0.2">
      <c r="A443" s="263"/>
      <c r="B443" s="263"/>
      <c r="C443" s="263"/>
      <c r="D443" s="263"/>
      <c r="E443" s="263"/>
      <c r="F443" s="263"/>
      <c r="G443" s="263"/>
      <c r="H443" s="264"/>
      <c r="I443" s="265"/>
      <c r="J443" s="265"/>
      <c r="K443" s="263"/>
      <c r="L443" s="263"/>
      <c r="M443" s="263"/>
      <c r="N443" s="263"/>
      <c r="O443" s="263"/>
      <c r="P443" s="263"/>
      <c r="Q443" s="263"/>
      <c r="R443" s="263"/>
      <c r="S443" s="263"/>
      <c r="T443" s="263"/>
      <c r="U443" s="263"/>
      <c r="V443" s="263"/>
      <c r="W443" s="263"/>
      <c r="X443" s="263"/>
      <c r="Y443" s="263"/>
      <c r="Z443" s="263"/>
    </row>
    <row r="444" spans="1:26" ht="12.75" customHeight="1" x14ac:dyDescent="0.2">
      <c r="A444" s="263"/>
      <c r="B444" s="263"/>
      <c r="C444" s="263"/>
      <c r="D444" s="263"/>
      <c r="E444" s="263"/>
      <c r="F444" s="263"/>
      <c r="G444" s="263"/>
      <c r="H444" s="264"/>
      <c r="I444" s="265"/>
      <c r="J444" s="265"/>
      <c r="K444" s="263"/>
      <c r="L444" s="263"/>
      <c r="M444" s="263"/>
      <c r="N444" s="263"/>
      <c r="O444" s="263"/>
      <c r="P444" s="263"/>
      <c r="Q444" s="263"/>
      <c r="R444" s="263"/>
      <c r="S444" s="263"/>
      <c r="T444" s="263"/>
      <c r="U444" s="263"/>
      <c r="V444" s="263"/>
      <c r="W444" s="263"/>
      <c r="X444" s="263"/>
      <c r="Y444" s="263"/>
      <c r="Z444" s="263"/>
    </row>
    <row r="445" spans="1:26" ht="12.75" customHeight="1" x14ac:dyDescent="0.2">
      <c r="A445" s="263"/>
      <c r="B445" s="263"/>
      <c r="C445" s="263"/>
      <c r="D445" s="263"/>
      <c r="E445" s="263"/>
      <c r="F445" s="263"/>
      <c r="G445" s="263"/>
      <c r="H445" s="264"/>
      <c r="I445" s="265"/>
      <c r="J445" s="265"/>
      <c r="K445" s="263"/>
      <c r="L445" s="263"/>
      <c r="M445" s="263"/>
      <c r="N445" s="263"/>
      <c r="O445" s="263"/>
      <c r="P445" s="263"/>
      <c r="Q445" s="263"/>
      <c r="R445" s="263"/>
      <c r="S445" s="263"/>
      <c r="T445" s="263"/>
      <c r="U445" s="263"/>
      <c r="V445" s="263"/>
      <c r="W445" s="263"/>
      <c r="X445" s="263"/>
      <c r="Y445" s="263"/>
      <c r="Z445" s="263"/>
    </row>
    <row r="446" spans="1:26" ht="12.75" customHeight="1" x14ac:dyDescent="0.2">
      <c r="A446" s="263"/>
      <c r="B446" s="263"/>
      <c r="C446" s="263"/>
      <c r="D446" s="263"/>
      <c r="E446" s="263"/>
      <c r="F446" s="263"/>
      <c r="G446" s="263"/>
      <c r="H446" s="264"/>
      <c r="I446" s="265"/>
      <c r="J446" s="265"/>
      <c r="K446" s="263"/>
      <c r="L446" s="263"/>
      <c r="M446" s="263"/>
      <c r="N446" s="263"/>
      <c r="O446" s="263"/>
      <c r="P446" s="263"/>
      <c r="Q446" s="263"/>
      <c r="R446" s="263"/>
      <c r="S446" s="263"/>
      <c r="T446" s="263"/>
      <c r="U446" s="263"/>
      <c r="V446" s="263"/>
      <c r="W446" s="263"/>
      <c r="X446" s="263"/>
      <c r="Y446" s="263"/>
      <c r="Z446" s="263"/>
    </row>
    <row r="447" spans="1:26" ht="12.75" customHeight="1" x14ac:dyDescent="0.2">
      <c r="A447" s="263"/>
      <c r="B447" s="263"/>
      <c r="C447" s="263"/>
      <c r="D447" s="263"/>
      <c r="E447" s="263"/>
      <c r="F447" s="263"/>
      <c r="G447" s="263"/>
      <c r="H447" s="264"/>
      <c r="I447" s="265"/>
      <c r="J447" s="265"/>
      <c r="K447" s="263"/>
      <c r="L447" s="263"/>
      <c r="M447" s="263"/>
      <c r="N447" s="263"/>
      <c r="O447" s="263"/>
      <c r="P447" s="263"/>
      <c r="Q447" s="263"/>
      <c r="R447" s="263"/>
      <c r="S447" s="263"/>
      <c r="T447" s="263"/>
      <c r="U447" s="263"/>
      <c r="V447" s="263"/>
      <c r="W447" s="263"/>
      <c r="X447" s="263"/>
      <c r="Y447" s="263"/>
      <c r="Z447" s="263"/>
    </row>
    <row r="448" spans="1:26" ht="12.75" customHeight="1" x14ac:dyDescent="0.2">
      <c r="A448" s="263"/>
      <c r="B448" s="263"/>
      <c r="C448" s="263"/>
      <c r="D448" s="263"/>
      <c r="E448" s="263"/>
      <c r="F448" s="263"/>
      <c r="G448" s="263"/>
      <c r="H448" s="264"/>
      <c r="I448" s="265"/>
      <c r="J448" s="265"/>
      <c r="K448" s="263"/>
      <c r="L448" s="263"/>
      <c r="M448" s="263"/>
      <c r="N448" s="263"/>
      <c r="O448" s="263"/>
      <c r="P448" s="263"/>
      <c r="Q448" s="263"/>
      <c r="R448" s="263"/>
      <c r="S448" s="263"/>
      <c r="T448" s="263"/>
      <c r="U448" s="263"/>
      <c r="V448" s="263"/>
      <c r="W448" s="263"/>
      <c r="X448" s="263"/>
      <c r="Y448" s="263"/>
      <c r="Z448" s="263"/>
    </row>
    <row r="449" spans="1:26" ht="12.75" customHeight="1" x14ac:dyDescent="0.2">
      <c r="A449" s="263"/>
      <c r="B449" s="263"/>
      <c r="C449" s="263"/>
      <c r="D449" s="263"/>
      <c r="E449" s="263"/>
      <c r="F449" s="263"/>
      <c r="G449" s="263"/>
      <c r="H449" s="264"/>
      <c r="I449" s="265"/>
      <c r="J449" s="265"/>
      <c r="K449" s="263"/>
      <c r="L449" s="263"/>
      <c r="M449" s="263"/>
      <c r="N449" s="263"/>
      <c r="O449" s="263"/>
      <c r="P449" s="263"/>
      <c r="Q449" s="263"/>
      <c r="R449" s="263"/>
      <c r="S449" s="263"/>
      <c r="T449" s="263"/>
      <c r="U449" s="263"/>
      <c r="V449" s="263"/>
      <c r="W449" s="263"/>
      <c r="X449" s="263"/>
      <c r="Y449" s="263"/>
      <c r="Z449" s="263"/>
    </row>
    <row r="450" spans="1:26" ht="12.75" customHeight="1" x14ac:dyDescent="0.2">
      <c r="A450" s="263"/>
      <c r="B450" s="263"/>
      <c r="C450" s="263"/>
      <c r="D450" s="263"/>
      <c r="E450" s="263"/>
      <c r="F450" s="263"/>
      <c r="G450" s="263"/>
      <c r="H450" s="264"/>
      <c r="I450" s="265"/>
      <c r="J450" s="265"/>
      <c r="K450" s="263"/>
      <c r="L450" s="263"/>
      <c r="M450" s="263"/>
      <c r="N450" s="263"/>
      <c r="O450" s="263"/>
      <c r="P450" s="263"/>
      <c r="Q450" s="263"/>
      <c r="R450" s="263"/>
      <c r="S450" s="263"/>
      <c r="T450" s="263"/>
      <c r="U450" s="263"/>
      <c r="V450" s="263"/>
      <c r="W450" s="263"/>
      <c r="X450" s="263"/>
      <c r="Y450" s="263"/>
      <c r="Z450" s="263"/>
    </row>
    <row r="451" spans="1:26" ht="12.75" customHeight="1" x14ac:dyDescent="0.2">
      <c r="A451" s="263"/>
      <c r="B451" s="263"/>
      <c r="C451" s="263"/>
      <c r="D451" s="263"/>
      <c r="E451" s="263"/>
      <c r="F451" s="263"/>
      <c r="G451" s="263"/>
      <c r="H451" s="264"/>
      <c r="I451" s="265"/>
      <c r="J451" s="265"/>
      <c r="K451" s="263"/>
      <c r="L451" s="263"/>
      <c r="M451" s="263"/>
      <c r="N451" s="263"/>
      <c r="O451" s="263"/>
      <c r="P451" s="263"/>
      <c r="Q451" s="263"/>
      <c r="R451" s="263"/>
      <c r="S451" s="263"/>
      <c r="T451" s="263"/>
      <c r="U451" s="263"/>
      <c r="V451" s="263"/>
      <c r="W451" s="263"/>
      <c r="X451" s="263"/>
      <c r="Y451" s="263"/>
      <c r="Z451" s="263"/>
    </row>
    <row r="452" spans="1:26" ht="12.75" customHeight="1" x14ac:dyDescent="0.2">
      <c r="A452" s="263"/>
      <c r="B452" s="263"/>
      <c r="C452" s="263"/>
      <c r="D452" s="263"/>
      <c r="E452" s="263"/>
      <c r="F452" s="263"/>
      <c r="G452" s="263"/>
      <c r="H452" s="264"/>
      <c r="I452" s="265"/>
      <c r="J452" s="265"/>
      <c r="K452" s="263"/>
      <c r="L452" s="263"/>
      <c r="M452" s="263"/>
      <c r="N452" s="263"/>
      <c r="O452" s="263"/>
      <c r="P452" s="263"/>
      <c r="Q452" s="263"/>
      <c r="R452" s="263"/>
      <c r="S452" s="263"/>
      <c r="T452" s="263"/>
      <c r="U452" s="263"/>
      <c r="V452" s="263"/>
      <c r="W452" s="263"/>
      <c r="X452" s="263"/>
      <c r="Y452" s="263"/>
      <c r="Z452" s="263"/>
    </row>
    <row r="453" spans="1:26" ht="12.75" customHeight="1" x14ac:dyDescent="0.2">
      <c r="A453" s="263"/>
      <c r="B453" s="263"/>
      <c r="C453" s="263"/>
      <c r="D453" s="263"/>
      <c r="E453" s="263"/>
      <c r="F453" s="263"/>
      <c r="G453" s="263"/>
      <c r="H453" s="264"/>
      <c r="I453" s="265"/>
      <c r="J453" s="265"/>
      <c r="K453" s="263"/>
      <c r="L453" s="263"/>
      <c r="M453" s="263"/>
      <c r="N453" s="263"/>
      <c r="O453" s="263"/>
      <c r="P453" s="263"/>
      <c r="Q453" s="263"/>
      <c r="R453" s="263"/>
      <c r="S453" s="263"/>
      <c r="T453" s="263"/>
      <c r="U453" s="263"/>
      <c r="V453" s="263"/>
      <c r="W453" s="263"/>
      <c r="X453" s="263"/>
      <c r="Y453" s="263"/>
      <c r="Z453" s="263"/>
    </row>
    <row r="454" spans="1:26" ht="12.75" customHeight="1" x14ac:dyDescent="0.2">
      <c r="A454" s="263"/>
      <c r="B454" s="263"/>
      <c r="C454" s="263"/>
      <c r="D454" s="263"/>
      <c r="E454" s="263"/>
      <c r="F454" s="263"/>
      <c r="G454" s="263"/>
      <c r="H454" s="264"/>
      <c r="I454" s="265"/>
      <c r="J454" s="265"/>
      <c r="K454" s="263"/>
      <c r="L454" s="263"/>
      <c r="M454" s="263"/>
      <c r="N454" s="263"/>
      <c r="O454" s="263"/>
      <c r="P454" s="263"/>
      <c r="Q454" s="263"/>
      <c r="R454" s="263"/>
      <c r="S454" s="263"/>
      <c r="T454" s="263"/>
      <c r="U454" s="263"/>
      <c r="V454" s="263"/>
      <c r="W454" s="263"/>
      <c r="X454" s="263"/>
      <c r="Y454" s="263"/>
      <c r="Z454" s="263"/>
    </row>
    <row r="455" spans="1:26" ht="12.75" customHeight="1" x14ac:dyDescent="0.2">
      <c r="A455" s="263"/>
      <c r="B455" s="263"/>
      <c r="C455" s="263"/>
      <c r="D455" s="263"/>
      <c r="E455" s="263"/>
      <c r="F455" s="263"/>
      <c r="G455" s="263"/>
      <c r="H455" s="264"/>
      <c r="I455" s="265"/>
      <c r="J455" s="265"/>
      <c r="K455" s="263"/>
      <c r="L455" s="263"/>
      <c r="M455" s="263"/>
      <c r="N455" s="263"/>
      <c r="O455" s="263"/>
      <c r="P455" s="263"/>
      <c r="Q455" s="263"/>
      <c r="R455" s="263"/>
      <c r="S455" s="263"/>
      <c r="T455" s="263"/>
      <c r="U455" s="263"/>
      <c r="V455" s="263"/>
      <c r="W455" s="263"/>
      <c r="X455" s="263"/>
      <c r="Y455" s="263"/>
      <c r="Z455" s="263"/>
    </row>
    <row r="456" spans="1:26" ht="12.75" customHeight="1" x14ac:dyDescent="0.2">
      <c r="A456" s="263"/>
      <c r="B456" s="263"/>
      <c r="C456" s="263"/>
      <c r="D456" s="263"/>
      <c r="E456" s="263"/>
      <c r="F456" s="263"/>
      <c r="G456" s="263"/>
      <c r="H456" s="264"/>
      <c r="I456" s="265"/>
      <c r="J456" s="265"/>
      <c r="K456" s="263"/>
      <c r="L456" s="263"/>
      <c r="M456" s="263"/>
      <c r="N456" s="263"/>
      <c r="O456" s="263"/>
      <c r="P456" s="263"/>
      <c r="Q456" s="263"/>
      <c r="R456" s="263"/>
      <c r="S456" s="263"/>
      <c r="T456" s="263"/>
      <c r="U456" s="263"/>
      <c r="V456" s="263"/>
      <c r="W456" s="263"/>
      <c r="X456" s="263"/>
      <c r="Y456" s="263"/>
      <c r="Z456" s="263"/>
    </row>
    <row r="457" spans="1:26" ht="12.75" customHeight="1" x14ac:dyDescent="0.2">
      <c r="A457" s="263"/>
      <c r="B457" s="263"/>
      <c r="C457" s="263"/>
      <c r="D457" s="263"/>
      <c r="E457" s="263"/>
      <c r="F457" s="263"/>
      <c r="G457" s="263"/>
      <c r="H457" s="264"/>
      <c r="I457" s="265"/>
      <c r="J457" s="265"/>
      <c r="K457" s="263"/>
      <c r="L457" s="263"/>
      <c r="M457" s="263"/>
      <c r="N457" s="263"/>
      <c r="O457" s="263"/>
      <c r="P457" s="263"/>
      <c r="Q457" s="263"/>
      <c r="R457" s="263"/>
      <c r="S457" s="263"/>
      <c r="T457" s="263"/>
      <c r="U457" s="263"/>
      <c r="V457" s="263"/>
      <c r="W457" s="263"/>
      <c r="X457" s="263"/>
      <c r="Y457" s="263"/>
      <c r="Z457" s="263"/>
    </row>
    <row r="458" spans="1:26" ht="12.75" customHeight="1" x14ac:dyDescent="0.2">
      <c r="A458" s="263"/>
      <c r="B458" s="263"/>
      <c r="C458" s="263"/>
      <c r="D458" s="263"/>
      <c r="E458" s="263"/>
      <c r="F458" s="263"/>
      <c r="G458" s="263"/>
      <c r="H458" s="264"/>
      <c r="I458" s="265"/>
      <c r="J458" s="265"/>
      <c r="K458" s="263"/>
      <c r="L458" s="263"/>
      <c r="M458" s="263"/>
      <c r="N458" s="263"/>
      <c r="O458" s="263"/>
      <c r="P458" s="263"/>
      <c r="Q458" s="263"/>
      <c r="R458" s="263"/>
      <c r="S458" s="263"/>
      <c r="T458" s="263"/>
      <c r="U458" s="263"/>
      <c r="V458" s="263"/>
      <c r="W458" s="263"/>
      <c r="X458" s="263"/>
      <c r="Y458" s="263"/>
      <c r="Z458" s="263"/>
    </row>
    <row r="459" spans="1:26" ht="12.75" customHeight="1" x14ac:dyDescent="0.2">
      <c r="A459" s="263"/>
      <c r="B459" s="263"/>
      <c r="C459" s="263"/>
      <c r="D459" s="263"/>
      <c r="E459" s="263"/>
      <c r="F459" s="263"/>
      <c r="G459" s="263"/>
      <c r="H459" s="264"/>
      <c r="I459" s="265"/>
      <c r="J459" s="265"/>
      <c r="K459" s="263"/>
      <c r="L459" s="263"/>
      <c r="M459" s="263"/>
      <c r="N459" s="263"/>
      <c r="O459" s="263"/>
      <c r="P459" s="263"/>
      <c r="Q459" s="263"/>
      <c r="R459" s="263"/>
      <c r="S459" s="263"/>
      <c r="T459" s="263"/>
      <c r="U459" s="263"/>
      <c r="V459" s="263"/>
      <c r="W459" s="263"/>
      <c r="X459" s="263"/>
      <c r="Y459" s="263"/>
      <c r="Z459" s="263"/>
    </row>
    <row r="460" spans="1:26" ht="12.75" customHeight="1" x14ac:dyDescent="0.2">
      <c r="A460" s="263"/>
      <c r="B460" s="263"/>
      <c r="C460" s="263"/>
      <c r="D460" s="263"/>
      <c r="E460" s="263"/>
      <c r="F460" s="263"/>
      <c r="G460" s="263"/>
      <c r="H460" s="264"/>
      <c r="I460" s="265"/>
      <c r="J460" s="265"/>
      <c r="K460" s="263"/>
      <c r="L460" s="263"/>
      <c r="M460" s="263"/>
      <c r="N460" s="263"/>
      <c r="O460" s="263"/>
      <c r="P460" s="263"/>
      <c r="Q460" s="263"/>
      <c r="R460" s="263"/>
      <c r="S460" s="263"/>
      <c r="T460" s="263"/>
      <c r="U460" s="263"/>
      <c r="V460" s="263"/>
      <c r="W460" s="263"/>
      <c r="X460" s="263"/>
      <c r="Y460" s="263"/>
      <c r="Z460" s="263"/>
    </row>
    <row r="461" spans="1:26" ht="12.75" customHeight="1" x14ac:dyDescent="0.2">
      <c r="A461" s="263"/>
      <c r="B461" s="263"/>
      <c r="C461" s="263"/>
      <c r="D461" s="263"/>
      <c r="E461" s="263"/>
      <c r="F461" s="263"/>
      <c r="G461" s="263"/>
      <c r="H461" s="264"/>
      <c r="I461" s="265"/>
      <c r="J461" s="265"/>
      <c r="K461" s="263"/>
      <c r="L461" s="263"/>
      <c r="M461" s="263"/>
      <c r="N461" s="263"/>
      <c r="O461" s="263"/>
      <c r="P461" s="263"/>
      <c r="Q461" s="263"/>
      <c r="R461" s="263"/>
      <c r="S461" s="263"/>
      <c r="T461" s="263"/>
      <c r="U461" s="263"/>
      <c r="V461" s="263"/>
      <c r="W461" s="263"/>
      <c r="X461" s="263"/>
      <c r="Y461" s="263"/>
      <c r="Z461" s="263"/>
    </row>
    <row r="462" spans="1:26" ht="12.75" customHeight="1" x14ac:dyDescent="0.2">
      <c r="A462" s="263"/>
      <c r="B462" s="263"/>
      <c r="C462" s="263"/>
      <c r="D462" s="263"/>
      <c r="E462" s="263"/>
      <c r="F462" s="263"/>
      <c r="G462" s="263"/>
      <c r="H462" s="264"/>
      <c r="I462" s="265"/>
      <c r="J462" s="265"/>
      <c r="K462" s="263"/>
      <c r="L462" s="263"/>
      <c r="M462" s="263"/>
      <c r="N462" s="263"/>
      <c r="O462" s="263"/>
      <c r="P462" s="263"/>
      <c r="Q462" s="263"/>
      <c r="R462" s="263"/>
      <c r="S462" s="263"/>
      <c r="T462" s="263"/>
      <c r="U462" s="263"/>
      <c r="V462" s="263"/>
      <c r="W462" s="263"/>
      <c r="X462" s="263"/>
      <c r="Y462" s="263"/>
      <c r="Z462" s="263"/>
    </row>
    <row r="463" spans="1:26" ht="12.75" customHeight="1" x14ac:dyDescent="0.2">
      <c r="A463" s="263"/>
      <c r="B463" s="263"/>
      <c r="C463" s="263"/>
      <c r="D463" s="263"/>
      <c r="E463" s="263"/>
      <c r="F463" s="263"/>
      <c r="G463" s="263"/>
      <c r="H463" s="264"/>
      <c r="I463" s="265"/>
      <c r="J463" s="265"/>
      <c r="K463" s="263"/>
      <c r="L463" s="263"/>
      <c r="M463" s="263"/>
      <c r="N463" s="263"/>
      <c r="O463" s="263"/>
      <c r="P463" s="263"/>
      <c r="Q463" s="263"/>
      <c r="R463" s="263"/>
      <c r="S463" s="263"/>
      <c r="T463" s="263"/>
      <c r="U463" s="263"/>
      <c r="V463" s="263"/>
      <c r="W463" s="263"/>
      <c r="X463" s="263"/>
      <c r="Y463" s="263"/>
      <c r="Z463" s="263"/>
    </row>
    <row r="464" spans="1:26" ht="12.75" customHeight="1" x14ac:dyDescent="0.2">
      <c r="A464" s="263"/>
      <c r="B464" s="263"/>
      <c r="C464" s="263"/>
      <c r="D464" s="263"/>
      <c r="E464" s="263"/>
      <c r="F464" s="263"/>
      <c r="G464" s="263"/>
      <c r="H464" s="264"/>
      <c r="I464" s="265"/>
      <c r="J464" s="265"/>
      <c r="K464" s="263"/>
      <c r="L464" s="263"/>
      <c r="M464" s="263"/>
      <c r="N464" s="263"/>
      <c r="O464" s="263"/>
      <c r="P464" s="263"/>
      <c r="Q464" s="263"/>
      <c r="R464" s="263"/>
      <c r="S464" s="263"/>
      <c r="T464" s="263"/>
      <c r="U464" s="263"/>
      <c r="V464" s="263"/>
      <c r="W464" s="263"/>
      <c r="X464" s="263"/>
      <c r="Y464" s="263"/>
      <c r="Z464" s="263"/>
    </row>
    <row r="465" spans="1:26" ht="12.75" customHeight="1" x14ac:dyDescent="0.2">
      <c r="A465" s="263"/>
      <c r="B465" s="263"/>
      <c r="C465" s="263"/>
      <c r="D465" s="263"/>
      <c r="E465" s="263"/>
      <c r="F465" s="263"/>
      <c r="G465" s="263"/>
      <c r="H465" s="264"/>
      <c r="I465" s="265"/>
      <c r="J465" s="265"/>
      <c r="K465" s="263"/>
      <c r="L465" s="263"/>
      <c r="M465" s="263"/>
      <c r="N465" s="263"/>
      <c r="O465" s="263"/>
      <c r="P465" s="263"/>
      <c r="Q465" s="263"/>
      <c r="R465" s="263"/>
      <c r="S465" s="263"/>
      <c r="T465" s="263"/>
      <c r="U465" s="263"/>
      <c r="V465" s="263"/>
      <c r="W465" s="263"/>
      <c r="X465" s="263"/>
      <c r="Y465" s="263"/>
      <c r="Z465" s="263"/>
    </row>
    <row r="466" spans="1:26" ht="12.75" customHeight="1" x14ac:dyDescent="0.2">
      <c r="A466" s="263"/>
      <c r="B466" s="263"/>
      <c r="C466" s="263"/>
      <c r="D466" s="263"/>
      <c r="E466" s="263"/>
      <c r="F466" s="263"/>
      <c r="G466" s="263"/>
      <c r="H466" s="264"/>
      <c r="I466" s="265"/>
      <c r="J466" s="265"/>
      <c r="K466" s="263"/>
      <c r="L466" s="263"/>
      <c r="M466" s="263"/>
      <c r="N466" s="263"/>
      <c r="O466" s="263"/>
      <c r="P466" s="263"/>
      <c r="Q466" s="263"/>
      <c r="R466" s="263"/>
      <c r="S466" s="263"/>
      <c r="T466" s="263"/>
      <c r="U466" s="263"/>
      <c r="V466" s="263"/>
      <c r="W466" s="263"/>
      <c r="X466" s="263"/>
      <c r="Y466" s="263"/>
      <c r="Z466" s="263"/>
    </row>
    <row r="467" spans="1:26" ht="12.75" customHeight="1" x14ac:dyDescent="0.2">
      <c r="A467" s="263"/>
      <c r="B467" s="263"/>
      <c r="C467" s="263"/>
      <c r="D467" s="263"/>
      <c r="E467" s="263"/>
      <c r="F467" s="263"/>
      <c r="G467" s="263"/>
      <c r="H467" s="264"/>
      <c r="I467" s="265"/>
      <c r="J467" s="265"/>
      <c r="K467" s="263"/>
      <c r="L467" s="263"/>
      <c r="M467" s="263"/>
      <c r="N467" s="263"/>
      <c r="O467" s="263"/>
      <c r="P467" s="263"/>
      <c r="Q467" s="263"/>
      <c r="R467" s="263"/>
      <c r="S467" s="263"/>
      <c r="T467" s="263"/>
      <c r="U467" s="263"/>
      <c r="V467" s="263"/>
      <c r="W467" s="263"/>
      <c r="X467" s="263"/>
      <c r="Y467" s="263"/>
      <c r="Z467" s="263"/>
    </row>
    <row r="468" spans="1:26" ht="12.75" customHeight="1" x14ac:dyDescent="0.2">
      <c r="A468" s="263"/>
      <c r="B468" s="263"/>
      <c r="C468" s="263"/>
      <c r="D468" s="263"/>
      <c r="E468" s="263"/>
      <c r="F468" s="263"/>
      <c r="G468" s="263"/>
      <c r="H468" s="264"/>
      <c r="I468" s="265"/>
      <c r="J468" s="265"/>
      <c r="K468" s="263"/>
      <c r="L468" s="263"/>
      <c r="M468" s="263"/>
      <c r="N468" s="263"/>
      <c r="O468" s="263"/>
      <c r="P468" s="263"/>
      <c r="Q468" s="263"/>
      <c r="R468" s="263"/>
      <c r="S468" s="263"/>
      <c r="T468" s="263"/>
      <c r="U468" s="263"/>
      <c r="V468" s="263"/>
      <c r="W468" s="263"/>
      <c r="X468" s="263"/>
      <c r="Y468" s="263"/>
      <c r="Z468" s="263"/>
    </row>
    <row r="469" spans="1:26" ht="12.75" customHeight="1" x14ac:dyDescent="0.2">
      <c r="A469" s="263"/>
      <c r="B469" s="263"/>
      <c r="C469" s="263"/>
      <c r="D469" s="263"/>
      <c r="E469" s="263"/>
      <c r="F469" s="263"/>
      <c r="G469" s="263"/>
      <c r="H469" s="264"/>
      <c r="I469" s="265"/>
      <c r="J469" s="265"/>
      <c r="K469" s="263"/>
      <c r="L469" s="263"/>
      <c r="M469" s="263"/>
      <c r="N469" s="263"/>
      <c r="O469" s="263"/>
      <c r="P469" s="263"/>
      <c r="Q469" s="263"/>
      <c r="R469" s="263"/>
      <c r="S469" s="263"/>
      <c r="T469" s="263"/>
      <c r="U469" s="263"/>
      <c r="V469" s="263"/>
      <c r="W469" s="263"/>
      <c r="X469" s="263"/>
      <c r="Y469" s="263"/>
      <c r="Z469" s="263"/>
    </row>
    <row r="470" spans="1:26" ht="12.75" customHeight="1" x14ac:dyDescent="0.2">
      <c r="A470" s="263"/>
      <c r="B470" s="263"/>
      <c r="C470" s="263"/>
      <c r="D470" s="263"/>
      <c r="E470" s="263"/>
      <c r="F470" s="263"/>
      <c r="G470" s="263"/>
      <c r="H470" s="264"/>
      <c r="I470" s="265"/>
      <c r="J470" s="265"/>
      <c r="K470" s="263"/>
      <c r="L470" s="263"/>
      <c r="M470" s="263"/>
      <c r="N470" s="263"/>
      <c r="O470" s="263"/>
      <c r="P470" s="263"/>
      <c r="Q470" s="263"/>
      <c r="R470" s="263"/>
      <c r="S470" s="263"/>
      <c r="T470" s="263"/>
      <c r="U470" s="263"/>
      <c r="V470" s="263"/>
      <c r="W470" s="263"/>
      <c r="X470" s="263"/>
      <c r="Y470" s="263"/>
      <c r="Z470" s="263"/>
    </row>
    <row r="471" spans="1:26" ht="12.75" customHeight="1" x14ac:dyDescent="0.2">
      <c r="A471" s="263"/>
      <c r="B471" s="263"/>
      <c r="C471" s="263"/>
      <c r="D471" s="263"/>
      <c r="E471" s="263"/>
      <c r="F471" s="263"/>
      <c r="G471" s="263"/>
      <c r="H471" s="264"/>
      <c r="I471" s="265"/>
      <c r="J471" s="265"/>
      <c r="K471" s="263"/>
      <c r="L471" s="263"/>
      <c r="M471" s="263"/>
      <c r="N471" s="263"/>
      <c r="O471" s="263"/>
      <c r="P471" s="263"/>
      <c r="Q471" s="263"/>
      <c r="R471" s="263"/>
      <c r="S471" s="263"/>
      <c r="T471" s="263"/>
      <c r="U471" s="263"/>
      <c r="V471" s="263"/>
      <c r="W471" s="263"/>
      <c r="X471" s="263"/>
      <c r="Y471" s="263"/>
      <c r="Z471" s="263"/>
    </row>
    <row r="472" spans="1:26" ht="12.75" customHeight="1" x14ac:dyDescent="0.2">
      <c r="A472" s="263"/>
      <c r="B472" s="263"/>
      <c r="C472" s="263"/>
      <c r="D472" s="263"/>
      <c r="E472" s="263"/>
      <c r="F472" s="263"/>
      <c r="G472" s="263"/>
      <c r="H472" s="264"/>
      <c r="I472" s="265"/>
      <c r="J472" s="265"/>
      <c r="K472" s="263"/>
      <c r="L472" s="263"/>
      <c r="M472" s="263"/>
      <c r="N472" s="263"/>
      <c r="O472" s="263"/>
      <c r="P472" s="263"/>
      <c r="Q472" s="263"/>
      <c r="R472" s="263"/>
      <c r="S472" s="263"/>
      <c r="T472" s="263"/>
      <c r="U472" s="263"/>
      <c r="V472" s="263"/>
      <c r="W472" s="263"/>
      <c r="X472" s="263"/>
      <c r="Y472" s="263"/>
      <c r="Z472" s="263"/>
    </row>
    <row r="473" spans="1:26" ht="12.75" customHeight="1" x14ac:dyDescent="0.2">
      <c r="A473" s="263"/>
      <c r="B473" s="263"/>
      <c r="C473" s="263"/>
      <c r="D473" s="263"/>
      <c r="E473" s="263"/>
      <c r="F473" s="263"/>
      <c r="G473" s="263"/>
      <c r="H473" s="264"/>
      <c r="I473" s="265"/>
      <c r="J473" s="265"/>
      <c r="K473" s="263"/>
      <c r="L473" s="263"/>
      <c r="M473" s="263"/>
      <c r="N473" s="263"/>
      <c r="O473" s="263"/>
      <c r="P473" s="263"/>
      <c r="Q473" s="263"/>
      <c r="R473" s="263"/>
      <c r="S473" s="263"/>
      <c r="T473" s="263"/>
      <c r="U473" s="263"/>
      <c r="V473" s="263"/>
      <c r="W473" s="263"/>
      <c r="X473" s="263"/>
      <c r="Y473" s="263"/>
      <c r="Z473" s="263"/>
    </row>
    <row r="474" spans="1:26" ht="12.75" customHeight="1" x14ac:dyDescent="0.2">
      <c r="A474" s="263"/>
      <c r="B474" s="263"/>
      <c r="C474" s="263"/>
      <c r="D474" s="263"/>
      <c r="E474" s="263"/>
      <c r="F474" s="263"/>
      <c r="G474" s="263"/>
      <c r="H474" s="264"/>
      <c r="I474" s="265"/>
      <c r="J474" s="265"/>
      <c r="K474" s="263"/>
      <c r="L474" s="263"/>
      <c r="M474" s="263"/>
      <c r="N474" s="263"/>
      <c r="O474" s="263"/>
      <c r="P474" s="263"/>
      <c r="Q474" s="263"/>
      <c r="R474" s="263"/>
      <c r="S474" s="263"/>
      <c r="T474" s="263"/>
      <c r="U474" s="263"/>
      <c r="V474" s="263"/>
      <c r="W474" s="263"/>
      <c r="X474" s="263"/>
      <c r="Y474" s="263"/>
      <c r="Z474" s="263"/>
    </row>
    <row r="475" spans="1:26" ht="12.75" customHeight="1" x14ac:dyDescent="0.2">
      <c r="A475" s="263"/>
      <c r="B475" s="263"/>
      <c r="C475" s="263"/>
      <c r="D475" s="263"/>
      <c r="E475" s="263"/>
      <c r="F475" s="263"/>
      <c r="G475" s="263"/>
      <c r="H475" s="264"/>
      <c r="I475" s="265"/>
      <c r="J475" s="265"/>
      <c r="K475" s="263"/>
      <c r="L475" s="263"/>
      <c r="M475" s="263"/>
      <c r="N475" s="263"/>
      <c r="O475" s="263"/>
      <c r="P475" s="263"/>
      <c r="Q475" s="263"/>
      <c r="R475" s="263"/>
      <c r="S475" s="263"/>
      <c r="T475" s="263"/>
      <c r="U475" s="263"/>
      <c r="V475" s="263"/>
      <c r="W475" s="263"/>
      <c r="X475" s="263"/>
      <c r="Y475" s="263"/>
      <c r="Z475" s="263"/>
    </row>
    <row r="476" spans="1:26" ht="12.75" customHeight="1" x14ac:dyDescent="0.2">
      <c r="A476" s="263"/>
      <c r="B476" s="263"/>
      <c r="C476" s="263"/>
      <c r="D476" s="263"/>
      <c r="E476" s="263"/>
      <c r="F476" s="263"/>
      <c r="G476" s="263"/>
      <c r="H476" s="264"/>
      <c r="I476" s="265"/>
      <c r="J476" s="265"/>
      <c r="K476" s="263"/>
      <c r="L476" s="263"/>
      <c r="M476" s="263"/>
      <c r="N476" s="263"/>
      <c r="O476" s="263"/>
      <c r="P476" s="263"/>
      <c r="Q476" s="263"/>
      <c r="R476" s="263"/>
      <c r="S476" s="263"/>
      <c r="T476" s="263"/>
      <c r="U476" s="263"/>
      <c r="V476" s="263"/>
      <c r="W476" s="263"/>
      <c r="X476" s="263"/>
      <c r="Y476" s="263"/>
      <c r="Z476" s="263"/>
    </row>
    <row r="477" spans="1:26" ht="12.75" customHeight="1" x14ac:dyDescent="0.2">
      <c r="A477" s="263"/>
      <c r="B477" s="263"/>
      <c r="C477" s="263"/>
      <c r="D477" s="263"/>
      <c r="E477" s="263"/>
      <c r="F477" s="263"/>
      <c r="G477" s="263"/>
      <c r="H477" s="264"/>
      <c r="I477" s="265"/>
      <c r="J477" s="265"/>
      <c r="K477" s="263"/>
      <c r="L477" s="263"/>
      <c r="M477" s="263"/>
      <c r="N477" s="263"/>
      <c r="O477" s="263"/>
      <c r="P477" s="263"/>
      <c r="Q477" s="263"/>
      <c r="R477" s="263"/>
      <c r="S477" s="263"/>
      <c r="T477" s="263"/>
      <c r="U477" s="263"/>
      <c r="V477" s="263"/>
      <c r="W477" s="263"/>
      <c r="X477" s="263"/>
      <c r="Y477" s="263"/>
      <c r="Z477" s="263"/>
    </row>
    <row r="478" spans="1:26" ht="12.75" customHeight="1" x14ac:dyDescent="0.2">
      <c r="A478" s="263"/>
      <c r="B478" s="263"/>
      <c r="C478" s="263"/>
      <c r="D478" s="263"/>
      <c r="E478" s="263"/>
      <c r="F478" s="263"/>
      <c r="G478" s="263"/>
      <c r="H478" s="264"/>
      <c r="I478" s="265"/>
      <c r="J478" s="265"/>
      <c r="K478" s="263"/>
      <c r="L478" s="263"/>
      <c r="M478" s="263"/>
      <c r="N478" s="263"/>
      <c r="O478" s="263"/>
      <c r="P478" s="263"/>
      <c r="Q478" s="263"/>
      <c r="R478" s="263"/>
      <c r="S478" s="263"/>
      <c r="T478" s="263"/>
      <c r="U478" s="263"/>
      <c r="V478" s="263"/>
      <c r="W478" s="263"/>
      <c r="X478" s="263"/>
      <c r="Y478" s="263"/>
      <c r="Z478" s="263"/>
    </row>
    <row r="479" spans="1:26" ht="12.75" customHeight="1" x14ac:dyDescent="0.2">
      <c r="A479" s="263"/>
      <c r="B479" s="263"/>
      <c r="C479" s="263"/>
      <c r="D479" s="263"/>
      <c r="E479" s="263"/>
      <c r="F479" s="263"/>
      <c r="G479" s="263"/>
      <c r="H479" s="264"/>
      <c r="I479" s="265"/>
      <c r="J479" s="265"/>
      <c r="K479" s="263"/>
      <c r="L479" s="263"/>
      <c r="M479" s="263"/>
      <c r="N479" s="263"/>
      <c r="O479" s="263"/>
      <c r="P479" s="263"/>
      <c r="Q479" s="263"/>
      <c r="R479" s="263"/>
      <c r="S479" s="263"/>
      <c r="T479" s="263"/>
      <c r="U479" s="263"/>
      <c r="V479" s="263"/>
      <c r="W479" s="263"/>
      <c r="X479" s="263"/>
      <c r="Y479" s="263"/>
      <c r="Z479" s="263"/>
    </row>
    <row r="480" spans="1:26" ht="12.75" customHeight="1" x14ac:dyDescent="0.2">
      <c r="A480" s="263"/>
      <c r="B480" s="263"/>
      <c r="C480" s="263"/>
      <c r="D480" s="263"/>
      <c r="E480" s="263"/>
      <c r="F480" s="263"/>
      <c r="G480" s="263"/>
      <c r="H480" s="264"/>
      <c r="I480" s="265"/>
      <c r="J480" s="265"/>
      <c r="K480" s="263"/>
      <c r="L480" s="263"/>
      <c r="M480" s="263"/>
      <c r="N480" s="263"/>
      <c r="O480" s="263"/>
      <c r="P480" s="263"/>
      <c r="Q480" s="263"/>
      <c r="R480" s="263"/>
      <c r="S480" s="263"/>
      <c r="T480" s="263"/>
      <c r="U480" s="263"/>
      <c r="V480" s="263"/>
      <c r="W480" s="263"/>
      <c r="X480" s="263"/>
      <c r="Y480" s="263"/>
      <c r="Z480" s="263"/>
    </row>
    <row r="481" spans="1:26" ht="12.75" customHeight="1" x14ac:dyDescent="0.2">
      <c r="A481" s="263"/>
      <c r="B481" s="263"/>
      <c r="C481" s="263"/>
      <c r="D481" s="263"/>
      <c r="E481" s="263"/>
      <c r="F481" s="263"/>
      <c r="G481" s="263"/>
      <c r="H481" s="264"/>
      <c r="I481" s="265"/>
      <c r="J481" s="265"/>
      <c r="K481" s="263"/>
      <c r="L481" s="263"/>
      <c r="M481" s="263"/>
      <c r="N481" s="263"/>
      <c r="O481" s="263"/>
      <c r="P481" s="263"/>
      <c r="Q481" s="263"/>
      <c r="R481" s="263"/>
      <c r="S481" s="263"/>
      <c r="T481" s="263"/>
      <c r="U481" s="263"/>
      <c r="V481" s="263"/>
      <c r="W481" s="263"/>
      <c r="X481" s="263"/>
      <c r="Y481" s="263"/>
      <c r="Z481" s="263"/>
    </row>
    <row r="482" spans="1:26" ht="12.75" customHeight="1" x14ac:dyDescent="0.2">
      <c r="A482" s="263"/>
      <c r="B482" s="263"/>
      <c r="C482" s="263"/>
      <c r="D482" s="263"/>
      <c r="E482" s="263"/>
      <c r="F482" s="263"/>
      <c r="G482" s="263"/>
      <c r="H482" s="264"/>
      <c r="I482" s="265"/>
      <c r="J482" s="265"/>
      <c r="K482" s="263"/>
      <c r="L482" s="263"/>
      <c r="M482" s="263"/>
      <c r="N482" s="263"/>
      <c r="O482" s="263"/>
      <c r="P482" s="263"/>
      <c r="Q482" s="263"/>
      <c r="R482" s="263"/>
      <c r="S482" s="263"/>
      <c r="T482" s="263"/>
      <c r="U482" s="263"/>
      <c r="V482" s="263"/>
      <c r="W482" s="263"/>
      <c r="X482" s="263"/>
      <c r="Y482" s="263"/>
      <c r="Z482" s="263"/>
    </row>
    <row r="483" spans="1:26" ht="12.75" customHeight="1" x14ac:dyDescent="0.2">
      <c r="A483" s="263"/>
      <c r="B483" s="263"/>
      <c r="C483" s="263"/>
      <c r="D483" s="263"/>
      <c r="E483" s="263"/>
      <c r="F483" s="263"/>
      <c r="G483" s="263"/>
      <c r="H483" s="264"/>
      <c r="I483" s="265"/>
      <c r="J483" s="265"/>
      <c r="K483" s="263"/>
      <c r="L483" s="263"/>
      <c r="M483" s="263"/>
      <c r="N483" s="263"/>
      <c r="O483" s="263"/>
      <c r="P483" s="263"/>
      <c r="Q483" s="263"/>
      <c r="R483" s="263"/>
      <c r="S483" s="263"/>
      <c r="T483" s="263"/>
      <c r="U483" s="263"/>
      <c r="V483" s="263"/>
      <c r="W483" s="263"/>
      <c r="X483" s="263"/>
      <c r="Y483" s="263"/>
      <c r="Z483" s="263"/>
    </row>
    <row r="484" spans="1:26" ht="12.75" customHeight="1" x14ac:dyDescent="0.2">
      <c r="A484" s="263"/>
      <c r="B484" s="263"/>
      <c r="C484" s="263"/>
      <c r="D484" s="263"/>
      <c r="E484" s="263"/>
      <c r="F484" s="263"/>
      <c r="G484" s="263"/>
      <c r="H484" s="264"/>
      <c r="I484" s="265"/>
      <c r="J484" s="265"/>
      <c r="K484" s="263"/>
      <c r="L484" s="263"/>
      <c r="M484" s="263"/>
      <c r="N484" s="263"/>
      <c r="O484" s="263"/>
      <c r="P484" s="263"/>
      <c r="Q484" s="263"/>
      <c r="R484" s="263"/>
      <c r="S484" s="263"/>
      <c r="T484" s="263"/>
      <c r="U484" s="263"/>
      <c r="V484" s="263"/>
      <c r="W484" s="263"/>
      <c r="X484" s="263"/>
      <c r="Y484" s="263"/>
      <c r="Z484" s="263"/>
    </row>
    <row r="485" spans="1:26" ht="12.75" customHeight="1" x14ac:dyDescent="0.2">
      <c r="A485" s="263"/>
      <c r="B485" s="263"/>
      <c r="C485" s="263"/>
      <c r="D485" s="263"/>
      <c r="E485" s="263"/>
      <c r="F485" s="263"/>
      <c r="G485" s="263"/>
      <c r="H485" s="264"/>
      <c r="I485" s="265"/>
      <c r="J485" s="265"/>
      <c r="K485" s="263"/>
      <c r="L485" s="263"/>
      <c r="M485" s="263"/>
      <c r="N485" s="263"/>
      <c r="O485" s="263"/>
      <c r="P485" s="263"/>
      <c r="Q485" s="263"/>
      <c r="R485" s="263"/>
      <c r="S485" s="263"/>
      <c r="T485" s="263"/>
      <c r="U485" s="263"/>
      <c r="V485" s="263"/>
      <c r="W485" s="263"/>
      <c r="X485" s="263"/>
      <c r="Y485" s="263"/>
      <c r="Z485" s="263"/>
    </row>
    <row r="486" spans="1:26" ht="12.75" customHeight="1" x14ac:dyDescent="0.2">
      <c r="A486" s="263"/>
      <c r="B486" s="263"/>
      <c r="C486" s="263"/>
      <c r="D486" s="263"/>
      <c r="E486" s="263"/>
      <c r="F486" s="263"/>
      <c r="G486" s="263"/>
      <c r="H486" s="264"/>
      <c r="I486" s="265"/>
      <c r="J486" s="265"/>
      <c r="K486" s="263"/>
      <c r="L486" s="263"/>
      <c r="M486" s="263"/>
      <c r="N486" s="263"/>
      <c r="O486" s="263"/>
      <c r="P486" s="263"/>
      <c r="Q486" s="263"/>
      <c r="R486" s="263"/>
      <c r="S486" s="263"/>
      <c r="T486" s="263"/>
      <c r="U486" s="263"/>
      <c r="V486" s="263"/>
      <c r="W486" s="263"/>
      <c r="X486" s="263"/>
      <c r="Y486" s="263"/>
      <c r="Z486" s="263"/>
    </row>
    <row r="487" spans="1:26" ht="12.75" customHeight="1" x14ac:dyDescent="0.2">
      <c r="A487" s="263"/>
      <c r="B487" s="263"/>
      <c r="C487" s="263"/>
      <c r="D487" s="263"/>
      <c r="E487" s="263"/>
      <c r="F487" s="263"/>
      <c r="G487" s="263"/>
      <c r="H487" s="264"/>
      <c r="I487" s="265"/>
      <c r="J487" s="265"/>
      <c r="K487" s="263"/>
      <c r="L487" s="263"/>
      <c r="M487" s="263"/>
      <c r="N487" s="263"/>
      <c r="O487" s="263"/>
      <c r="P487" s="263"/>
      <c r="Q487" s="263"/>
      <c r="R487" s="263"/>
      <c r="S487" s="263"/>
      <c r="T487" s="263"/>
      <c r="U487" s="263"/>
      <c r="V487" s="263"/>
      <c r="W487" s="263"/>
      <c r="X487" s="263"/>
      <c r="Y487" s="263"/>
      <c r="Z487" s="263"/>
    </row>
    <row r="488" spans="1:26" ht="12.75" customHeight="1" x14ac:dyDescent="0.2">
      <c r="A488" s="263"/>
      <c r="B488" s="263"/>
      <c r="C488" s="263"/>
      <c r="D488" s="263"/>
      <c r="E488" s="263"/>
      <c r="F488" s="263"/>
      <c r="G488" s="263"/>
      <c r="H488" s="264"/>
      <c r="I488" s="265"/>
      <c r="J488" s="265"/>
      <c r="K488" s="263"/>
      <c r="L488" s="263"/>
      <c r="M488" s="263"/>
      <c r="N488" s="263"/>
      <c r="O488" s="263"/>
      <c r="P488" s="263"/>
      <c r="Q488" s="263"/>
      <c r="R488" s="263"/>
      <c r="S488" s="263"/>
      <c r="T488" s="263"/>
      <c r="U488" s="263"/>
      <c r="V488" s="263"/>
      <c r="W488" s="263"/>
      <c r="X488" s="263"/>
      <c r="Y488" s="263"/>
      <c r="Z488" s="263"/>
    </row>
    <row r="489" spans="1:26" ht="12.75" customHeight="1" x14ac:dyDescent="0.2">
      <c r="A489" s="263"/>
      <c r="B489" s="263"/>
      <c r="C489" s="263"/>
      <c r="D489" s="263"/>
      <c r="E489" s="263"/>
      <c r="F489" s="263"/>
      <c r="G489" s="263"/>
      <c r="H489" s="264"/>
      <c r="I489" s="265"/>
      <c r="J489" s="265"/>
      <c r="K489" s="263"/>
      <c r="L489" s="263"/>
      <c r="M489" s="263"/>
      <c r="N489" s="263"/>
      <c r="O489" s="263"/>
      <c r="P489" s="263"/>
      <c r="Q489" s="263"/>
      <c r="R489" s="263"/>
      <c r="S489" s="263"/>
      <c r="T489" s="263"/>
      <c r="U489" s="263"/>
      <c r="V489" s="263"/>
      <c r="W489" s="263"/>
      <c r="X489" s="263"/>
      <c r="Y489" s="263"/>
      <c r="Z489" s="263"/>
    </row>
    <row r="490" spans="1:26" ht="12.75" customHeight="1" x14ac:dyDescent="0.2">
      <c r="A490" s="263"/>
      <c r="B490" s="263"/>
      <c r="C490" s="263"/>
      <c r="D490" s="263"/>
      <c r="E490" s="263"/>
      <c r="F490" s="263"/>
      <c r="G490" s="263"/>
      <c r="H490" s="264"/>
      <c r="I490" s="265"/>
      <c r="J490" s="265"/>
      <c r="K490" s="263"/>
      <c r="L490" s="263"/>
      <c r="M490" s="263"/>
      <c r="N490" s="263"/>
      <c r="O490" s="263"/>
      <c r="P490" s="263"/>
      <c r="Q490" s="263"/>
      <c r="R490" s="263"/>
      <c r="S490" s="263"/>
      <c r="T490" s="263"/>
      <c r="U490" s="263"/>
      <c r="V490" s="263"/>
      <c r="W490" s="263"/>
      <c r="X490" s="263"/>
      <c r="Y490" s="263"/>
      <c r="Z490" s="263"/>
    </row>
    <row r="491" spans="1:26" ht="12.75" customHeight="1" x14ac:dyDescent="0.2">
      <c r="A491" s="263"/>
      <c r="B491" s="263"/>
      <c r="C491" s="263"/>
      <c r="D491" s="263"/>
      <c r="E491" s="263"/>
      <c r="F491" s="263"/>
      <c r="G491" s="263"/>
      <c r="H491" s="264"/>
      <c r="I491" s="265"/>
      <c r="J491" s="265"/>
      <c r="K491" s="263"/>
      <c r="L491" s="263"/>
      <c r="M491" s="263"/>
      <c r="N491" s="263"/>
      <c r="O491" s="263"/>
      <c r="P491" s="263"/>
      <c r="Q491" s="263"/>
      <c r="R491" s="263"/>
      <c r="S491" s="263"/>
      <c r="T491" s="263"/>
      <c r="U491" s="263"/>
      <c r="V491" s="263"/>
      <c r="W491" s="263"/>
      <c r="X491" s="263"/>
      <c r="Y491" s="263"/>
      <c r="Z491" s="263"/>
    </row>
    <row r="492" spans="1:26" ht="12.75" customHeight="1" x14ac:dyDescent="0.2">
      <c r="A492" s="263"/>
      <c r="B492" s="263"/>
      <c r="C492" s="263"/>
      <c r="D492" s="263"/>
      <c r="E492" s="263"/>
      <c r="F492" s="263"/>
      <c r="G492" s="263"/>
      <c r="H492" s="264"/>
      <c r="I492" s="265"/>
      <c r="J492" s="265"/>
      <c r="K492" s="263"/>
      <c r="L492" s="263"/>
      <c r="M492" s="263"/>
      <c r="N492" s="263"/>
      <c r="O492" s="263"/>
      <c r="P492" s="263"/>
      <c r="Q492" s="263"/>
      <c r="R492" s="263"/>
      <c r="S492" s="263"/>
      <c r="T492" s="263"/>
      <c r="U492" s="263"/>
      <c r="V492" s="263"/>
      <c r="W492" s="263"/>
      <c r="X492" s="263"/>
      <c r="Y492" s="263"/>
      <c r="Z492" s="263"/>
    </row>
    <row r="493" spans="1:26" ht="12.75" customHeight="1" x14ac:dyDescent="0.2">
      <c r="A493" s="263"/>
      <c r="B493" s="263"/>
      <c r="C493" s="263"/>
      <c r="D493" s="263"/>
      <c r="E493" s="263"/>
      <c r="F493" s="263"/>
      <c r="G493" s="263"/>
      <c r="H493" s="264"/>
      <c r="I493" s="265"/>
      <c r="J493" s="265"/>
      <c r="K493" s="263"/>
      <c r="L493" s="263"/>
      <c r="M493" s="263"/>
      <c r="N493" s="263"/>
      <c r="O493" s="263"/>
      <c r="P493" s="263"/>
      <c r="Q493" s="263"/>
      <c r="R493" s="263"/>
      <c r="S493" s="263"/>
      <c r="T493" s="263"/>
      <c r="U493" s="263"/>
      <c r="V493" s="263"/>
      <c r="W493" s="263"/>
      <c r="X493" s="263"/>
      <c r="Y493" s="263"/>
      <c r="Z493" s="263"/>
    </row>
    <row r="494" spans="1:26" ht="12.75" customHeight="1" x14ac:dyDescent="0.2">
      <c r="A494" s="263"/>
      <c r="B494" s="263"/>
      <c r="C494" s="263"/>
      <c r="D494" s="263"/>
      <c r="E494" s="263"/>
      <c r="F494" s="263"/>
      <c r="G494" s="263"/>
      <c r="H494" s="264"/>
      <c r="I494" s="265"/>
      <c r="J494" s="265"/>
      <c r="K494" s="263"/>
      <c r="L494" s="263"/>
      <c r="M494" s="263"/>
      <c r="N494" s="263"/>
      <c r="O494" s="263"/>
      <c r="P494" s="263"/>
      <c r="Q494" s="263"/>
      <c r="R494" s="263"/>
      <c r="S494" s="263"/>
      <c r="T494" s="263"/>
      <c r="U494" s="263"/>
      <c r="V494" s="263"/>
      <c r="W494" s="263"/>
      <c r="X494" s="263"/>
      <c r="Y494" s="263"/>
      <c r="Z494" s="263"/>
    </row>
    <row r="495" spans="1:26" ht="12.75" customHeight="1" x14ac:dyDescent="0.2">
      <c r="A495" s="263"/>
      <c r="B495" s="263"/>
      <c r="C495" s="263"/>
      <c r="D495" s="263"/>
      <c r="E495" s="263"/>
      <c r="F495" s="263"/>
      <c r="G495" s="263"/>
      <c r="H495" s="264"/>
      <c r="I495" s="265"/>
      <c r="J495" s="265"/>
      <c r="K495" s="263"/>
      <c r="L495" s="263"/>
      <c r="M495" s="263"/>
      <c r="N495" s="263"/>
      <c r="O495" s="263"/>
      <c r="P495" s="263"/>
      <c r="Q495" s="263"/>
      <c r="R495" s="263"/>
      <c r="S495" s="263"/>
      <c r="T495" s="263"/>
      <c r="U495" s="263"/>
      <c r="V495" s="263"/>
      <c r="W495" s="263"/>
      <c r="X495" s="263"/>
      <c r="Y495" s="263"/>
      <c r="Z495" s="263"/>
    </row>
    <row r="496" spans="1:26" ht="12.75" customHeight="1" x14ac:dyDescent="0.2">
      <c r="A496" s="263"/>
      <c r="B496" s="263"/>
      <c r="C496" s="263"/>
      <c r="D496" s="263"/>
      <c r="E496" s="263"/>
      <c r="F496" s="263"/>
      <c r="G496" s="263"/>
      <c r="H496" s="264"/>
      <c r="I496" s="265"/>
      <c r="J496" s="265"/>
      <c r="K496" s="263"/>
      <c r="L496" s="263"/>
      <c r="M496" s="263"/>
      <c r="N496" s="263"/>
      <c r="O496" s="263"/>
      <c r="P496" s="263"/>
      <c r="Q496" s="263"/>
      <c r="R496" s="263"/>
      <c r="S496" s="263"/>
      <c r="T496" s="263"/>
      <c r="U496" s="263"/>
      <c r="V496" s="263"/>
      <c r="W496" s="263"/>
      <c r="X496" s="263"/>
      <c r="Y496" s="263"/>
      <c r="Z496" s="263"/>
    </row>
    <row r="497" spans="1:26" ht="12.75" customHeight="1" x14ac:dyDescent="0.2">
      <c r="A497" s="263"/>
      <c r="B497" s="263"/>
      <c r="C497" s="263"/>
      <c r="D497" s="263"/>
      <c r="E497" s="263"/>
      <c r="F497" s="263"/>
      <c r="G497" s="263"/>
      <c r="H497" s="264"/>
      <c r="I497" s="265"/>
      <c r="J497" s="265"/>
      <c r="K497" s="263"/>
      <c r="L497" s="263"/>
      <c r="M497" s="263"/>
      <c r="N497" s="263"/>
      <c r="O497" s="263"/>
      <c r="P497" s="263"/>
      <c r="Q497" s="263"/>
      <c r="R497" s="263"/>
      <c r="S497" s="263"/>
      <c r="T497" s="263"/>
      <c r="U497" s="263"/>
      <c r="V497" s="263"/>
      <c r="W497" s="263"/>
      <c r="X497" s="263"/>
      <c r="Y497" s="263"/>
      <c r="Z497" s="263"/>
    </row>
    <row r="498" spans="1:26" ht="12.75" customHeight="1" x14ac:dyDescent="0.2">
      <c r="A498" s="263"/>
      <c r="B498" s="263"/>
      <c r="C498" s="263"/>
      <c r="D498" s="263"/>
      <c r="E498" s="263"/>
      <c r="F498" s="263"/>
      <c r="G498" s="263"/>
      <c r="H498" s="264"/>
      <c r="I498" s="265"/>
      <c r="J498" s="265"/>
      <c r="K498" s="263"/>
      <c r="L498" s="263"/>
      <c r="M498" s="263"/>
      <c r="N498" s="263"/>
      <c r="O498" s="263"/>
      <c r="P498" s="263"/>
      <c r="Q498" s="263"/>
      <c r="R498" s="263"/>
      <c r="S498" s="263"/>
      <c r="T498" s="263"/>
      <c r="U498" s="263"/>
      <c r="V498" s="263"/>
      <c r="W498" s="263"/>
      <c r="X498" s="263"/>
      <c r="Y498" s="263"/>
      <c r="Z498" s="263"/>
    </row>
    <row r="499" spans="1:26" ht="12.75" customHeight="1" x14ac:dyDescent="0.2">
      <c r="A499" s="263"/>
      <c r="B499" s="263"/>
      <c r="C499" s="263"/>
      <c r="D499" s="263"/>
      <c r="E499" s="263"/>
      <c r="F499" s="263"/>
      <c r="G499" s="263"/>
      <c r="H499" s="264"/>
      <c r="I499" s="265"/>
      <c r="J499" s="265"/>
      <c r="K499" s="263"/>
      <c r="L499" s="263"/>
      <c r="M499" s="263"/>
      <c r="N499" s="263"/>
      <c r="O499" s="263"/>
      <c r="P499" s="263"/>
      <c r="Q499" s="263"/>
      <c r="R499" s="263"/>
      <c r="S499" s="263"/>
      <c r="T499" s="263"/>
      <c r="U499" s="263"/>
      <c r="V499" s="263"/>
      <c r="W499" s="263"/>
      <c r="X499" s="263"/>
      <c r="Y499" s="263"/>
      <c r="Z499" s="263"/>
    </row>
    <row r="500" spans="1:26" ht="12.75" customHeight="1" x14ac:dyDescent="0.2">
      <c r="A500" s="263"/>
      <c r="B500" s="263"/>
      <c r="C500" s="263"/>
      <c r="D500" s="263"/>
      <c r="E500" s="263"/>
      <c r="F500" s="263"/>
      <c r="G500" s="263"/>
      <c r="H500" s="264"/>
      <c r="I500" s="265"/>
      <c r="J500" s="265"/>
      <c r="K500" s="263"/>
      <c r="L500" s="263"/>
      <c r="M500" s="263"/>
      <c r="N500" s="263"/>
      <c r="O500" s="263"/>
      <c r="P500" s="263"/>
      <c r="Q500" s="263"/>
      <c r="R500" s="263"/>
      <c r="S500" s="263"/>
      <c r="T500" s="263"/>
      <c r="U500" s="263"/>
      <c r="V500" s="263"/>
      <c r="W500" s="263"/>
      <c r="X500" s="263"/>
      <c r="Y500" s="263"/>
      <c r="Z500" s="263"/>
    </row>
    <row r="501" spans="1:26" ht="12.75" customHeight="1" x14ac:dyDescent="0.2">
      <c r="A501" s="263"/>
      <c r="B501" s="263"/>
      <c r="C501" s="263"/>
      <c r="D501" s="263"/>
      <c r="E501" s="263"/>
      <c r="F501" s="263"/>
      <c r="G501" s="263"/>
      <c r="H501" s="264"/>
      <c r="I501" s="265"/>
      <c r="J501" s="265"/>
      <c r="K501" s="263"/>
      <c r="L501" s="263"/>
      <c r="M501" s="263"/>
      <c r="N501" s="263"/>
      <c r="O501" s="263"/>
      <c r="P501" s="263"/>
      <c r="Q501" s="263"/>
      <c r="R501" s="263"/>
      <c r="S501" s="263"/>
      <c r="T501" s="263"/>
      <c r="U501" s="263"/>
      <c r="V501" s="263"/>
      <c r="W501" s="263"/>
      <c r="X501" s="263"/>
      <c r="Y501" s="263"/>
      <c r="Z501" s="263"/>
    </row>
    <row r="502" spans="1:26" ht="12.75" customHeight="1" x14ac:dyDescent="0.2">
      <c r="A502" s="263"/>
      <c r="B502" s="263"/>
      <c r="C502" s="263"/>
      <c r="D502" s="263"/>
      <c r="E502" s="263"/>
      <c r="F502" s="263"/>
      <c r="G502" s="263"/>
      <c r="H502" s="264"/>
      <c r="I502" s="265"/>
      <c r="J502" s="265"/>
      <c r="K502" s="263"/>
      <c r="L502" s="263"/>
      <c r="M502" s="263"/>
      <c r="N502" s="263"/>
      <c r="O502" s="263"/>
      <c r="P502" s="263"/>
      <c r="Q502" s="263"/>
      <c r="R502" s="263"/>
      <c r="S502" s="263"/>
      <c r="T502" s="263"/>
      <c r="U502" s="263"/>
      <c r="V502" s="263"/>
      <c r="W502" s="263"/>
      <c r="X502" s="263"/>
      <c r="Y502" s="263"/>
      <c r="Z502" s="263"/>
    </row>
    <row r="503" spans="1:26" ht="12.75" customHeight="1" x14ac:dyDescent="0.2">
      <c r="A503" s="263"/>
      <c r="B503" s="263"/>
      <c r="C503" s="263"/>
      <c r="D503" s="263"/>
      <c r="E503" s="263"/>
      <c r="F503" s="263"/>
      <c r="G503" s="263"/>
      <c r="H503" s="264"/>
      <c r="I503" s="265"/>
      <c r="J503" s="265"/>
      <c r="K503" s="263"/>
      <c r="L503" s="263"/>
      <c r="M503" s="263"/>
      <c r="N503" s="263"/>
      <c r="O503" s="263"/>
      <c r="P503" s="263"/>
      <c r="Q503" s="263"/>
      <c r="R503" s="263"/>
      <c r="S503" s="263"/>
      <c r="T503" s="263"/>
      <c r="U503" s="263"/>
      <c r="V503" s="263"/>
      <c r="W503" s="263"/>
      <c r="X503" s="263"/>
      <c r="Y503" s="263"/>
      <c r="Z503" s="263"/>
    </row>
    <row r="504" spans="1:26" ht="12.75" customHeight="1" x14ac:dyDescent="0.2">
      <c r="A504" s="263"/>
      <c r="B504" s="263"/>
      <c r="C504" s="263"/>
      <c r="D504" s="263"/>
      <c r="E504" s="263"/>
      <c r="F504" s="263"/>
      <c r="G504" s="263"/>
      <c r="H504" s="264"/>
      <c r="I504" s="265"/>
      <c r="J504" s="265"/>
      <c r="K504" s="263"/>
      <c r="L504" s="263"/>
      <c r="M504" s="263"/>
      <c r="N504" s="263"/>
      <c r="O504" s="263"/>
      <c r="P504" s="263"/>
      <c r="Q504" s="263"/>
      <c r="R504" s="263"/>
      <c r="S504" s="263"/>
      <c r="T504" s="263"/>
      <c r="U504" s="263"/>
      <c r="V504" s="263"/>
      <c r="W504" s="263"/>
      <c r="X504" s="263"/>
      <c r="Y504" s="263"/>
      <c r="Z504" s="263"/>
    </row>
    <row r="505" spans="1:26" ht="12.75" customHeight="1" x14ac:dyDescent="0.2">
      <c r="A505" s="263"/>
      <c r="B505" s="263"/>
      <c r="C505" s="263"/>
      <c r="D505" s="263"/>
      <c r="E505" s="263"/>
      <c r="F505" s="263"/>
      <c r="G505" s="263"/>
      <c r="H505" s="264"/>
      <c r="I505" s="265"/>
      <c r="J505" s="265"/>
      <c r="K505" s="263"/>
      <c r="L505" s="263"/>
      <c r="M505" s="263"/>
      <c r="N505" s="263"/>
      <c r="O505" s="263"/>
      <c r="P505" s="263"/>
      <c r="Q505" s="263"/>
      <c r="R505" s="263"/>
      <c r="S505" s="263"/>
      <c r="T505" s="263"/>
      <c r="U505" s="263"/>
      <c r="V505" s="263"/>
      <c r="W505" s="263"/>
      <c r="X505" s="263"/>
      <c r="Y505" s="263"/>
      <c r="Z505" s="263"/>
    </row>
    <row r="506" spans="1:26" ht="12.75" customHeight="1" x14ac:dyDescent="0.2">
      <c r="A506" s="263"/>
      <c r="B506" s="263"/>
      <c r="C506" s="263"/>
      <c r="D506" s="263"/>
      <c r="E506" s="263"/>
      <c r="F506" s="263"/>
      <c r="G506" s="263"/>
      <c r="H506" s="264"/>
      <c r="I506" s="265"/>
      <c r="J506" s="265"/>
      <c r="K506" s="263"/>
      <c r="L506" s="263"/>
      <c r="M506" s="263"/>
      <c r="N506" s="263"/>
      <c r="O506" s="263"/>
      <c r="P506" s="263"/>
      <c r="Q506" s="263"/>
      <c r="R506" s="263"/>
      <c r="S506" s="263"/>
      <c r="T506" s="263"/>
      <c r="U506" s="263"/>
      <c r="V506" s="263"/>
      <c r="W506" s="263"/>
      <c r="X506" s="263"/>
      <c r="Y506" s="263"/>
      <c r="Z506" s="263"/>
    </row>
    <row r="507" spans="1:26" ht="12.75" customHeight="1" x14ac:dyDescent="0.2">
      <c r="A507" s="263"/>
      <c r="B507" s="263"/>
      <c r="C507" s="263"/>
      <c r="D507" s="263"/>
      <c r="E507" s="263"/>
      <c r="F507" s="263"/>
      <c r="G507" s="263"/>
      <c r="H507" s="264"/>
      <c r="I507" s="265"/>
      <c r="J507" s="265"/>
      <c r="K507" s="263"/>
      <c r="L507" s="263"/>
      <c r="M507" s="263"/>
      <c r="N507" s="263"/>
      <c r="O507" s="263"/>
      <c r="P507" s="263"/>
      <c r="Q507" s="263"/>
      <c r="R507" s="263"/>
      <c r="S507" s="263"/>
      <c r="T507" s="263"/>
      <c r="U507" s="263"/>
      <c r="V507" s="263"/>
      <c r="W507" s="263"/>
      <c r="X507" s="263"/>
      <c r="Y507" s="263"/>
      <c r="Z507" s="263"/>
    </row>
    <row r="508" spans="1:26" ht="12.75" customHeight="1" x14ac:dyDescent="0.2">
      <c r="A508" s="263"/>
      <c r="B508" s="263"/>
      <c r="C508" s="263"/>
      <c r="D508" s="263"/>
      <c r="E508" s="263"/>
      <c r="F508" s="263"/>
      <c r="G508" s="263"/>
      <c r="H508" s="264"/>
      <c r="I508" s="265"/>
      <c r="J508" s="265"/>
      <c r="K508" s="263"/>
      <c r="L508" s="263"/>
      <c r="M508" s="263"/>
      <c r="N508" s="263"/>
      <c r="O508" s="263"/>
      <c r="P508" s="263"/>
      <c r="Q508" s="263"/>
      <c r="R508" s="263"/>
      <c r="S508" s="263"/>
      <c r="T508" s="263"/>
      <c r="U508" s="263"/>
      <c r="V508" s="263"/>
      <c r="W508" s="263"/>
      <c r="X508" s="263"/>
      <c r="Y508" s="263"/>
      <c r="Z508" s="263"/>
    </row>
    <row r="509" spans="1:26" ht="12.75" customHeight="1" x14ac:dyDescent="0.2">
      <c r="A509" s="263"/>
      <c r="B509" s="263"/>
      <c r="C509" s="263"/>
      <c r="D509" s="263"/>
      <c r="E509" s="263"/>
      <c r="F509" s="263"/>
      <c r="G509" s="263"/>
      <c r="H509" s="264"/>
      <c r="I509" s="265"/>
      <c r="J509" s="265"/>
      <c r="K509" s="263"/>
      <c r="L509" s="263"/>
      <c r="M509" s="263"/>
      <c r="N509" s="263"/>
      <c r="O509" s="263"/>
      <c r="P509" s="263"/>
      <c r="Q509" s="263"/>
      <c r="R509" s="263"/>
      <c r="S509" s="263"/>
      <c r="T509" s="263"/>
      <c r="U509" s="263"/>
      <c r="V509" s="263"/>
      <c r="W509" s="263"/>
      <c r="X509" s="263"/>
      <c r="Y509" s="263"/>
      <c r="Z509" s="263"/>
    </row>
    <row r="510" spans="1:26" ht="12.75" customHeight="1" x14ac:dyDescent="0.2">
      <c r="A510" s="263"/>
      <c r="B510" s="263"/>
      <c r="C510" s="263"/>
      <c r="D510" s="263"/>
      <c r="E510" s="263"/>
      <c r="F510" s="263"/>
      <c r="G510" s="263"/>
      <c r="H510" s="264"/>
      <c r="I510" s="265"/>
      <c r="J510" s="265"/>
      <c r="K510" s="263"/>
      <c r="L510" s="263"/>
      <c r="M510" s="263"/>
      <c r="N510" s="263"/>
      <c r="O510" s="263"/>
      <c r="P510" s="263"/>
      <c r="Q510" s="263"/>
      <c r="R510" s="263"/>
      <c r="S510" s="263"/>
      <c r="T510" s="263"/>
      <c r="U510" s="263"/>
      <c r="V510" s="263"/>
      <c r="W510" s="263"/>
      <c r="X510" s="263"/>
      <c r="Y510" s="263"/>
      <c r="Z510" s="263"/>
    </row>
    <row r="511" spans="1:26" ht="12.75" customHeight="1" x14ac:dyDescent="0.2">
      <c r="A511" s="263"/>
      <c r="B511" s="263"/>
      <c r="C511" s="263"/>
      <c r="D511" s="263"/>
      <c r="E511" s="263"/>
      <c r="F511" s="263"/>
      <c r="G511" s="263"/>
      <c r="H511" s="264"/>
      <c r="I511" s="265"/>
      <c r="J511" s="265"/>
      <c r="K511" s="263"/>
      <c r="L511" s="263"/>
      <c r="M511" s="263"/>
      <c r="N511" s="263"/>
      <c r="O511" s="263"/>
      <c r="P511" s="263"/>
      <c r="Q511" s="263"/>
      <c r="R511" s="263"/>
      <c r="S511" s="263"/>
      <c r="T511" s="263"/>
      <c r="U511" s="263"/>
      <c r="V511" s="263"/>
      <c r="W511" s="263"/>
      <c r="X511" s="263"/>
      <c r="Y511" s="263"/>
      <c r="Z511" s="263"/>
    </row>
    <row r="512" spans="1:26" ht="12.75" customHeight="1" x14ac:dyDescent="0.2">
      <c r="A512" s="263"/>
      <c r="B512" s="263"/>
      <c r="C512" s="263"/>
      <c r="D512" s="263"/>
      <c r="E512" s="263"/>
      <c r="F512" s="263"/>
      <c r="G512" s="263"/>
      <c r="H512" s="264"/>
      <c r="I512" s="265"/>
      <c r="J512" s="265"/>
      <c r="K512" s="263"/>
      <c r="L512" s="263"/>
      <c r="M512" s="263"/>
      <c r="N512" s="263"/>
      <c r="O512" s="263"/>
      <c r="P512" s="263"/>
      <c r="Q512" s="263"/>
      <c r="R512" s="263"/>
      <c r="S512" s="263"/>
      <c r="T512" s="263"/>
      <c r="U512" s="263"/>
      <c r="V512" s="263"/>
      <c r="W512" s="263"/>
      <c r="X512" s="263"/>
      <c r="Y512" s="263"/>
      <c r="Z512" s="263"/>
    </row>
    <row r="513" spans="1:26" ht="12.75" customHeight="1" x14ac:dyDescent="0.2">
      <c r="A513" s="263"/>
      <c r="B513" s="263"/>
      <c r="C513" s="263"/>
      <c r="D513" s="263"/>
      <c r="E513" s="263"/>
      <c r="F513" s="263"/>
      <c r="G513" s="263"/>
      <c r="H513" s="264"/>
      <c r="I513" s="265"/>
      <c r="J513" s="265"/>
      <c r="K513" s="263"/>
      <c r="L513" s="263"/>
      <c r="M513" s="263"/>
      <c r="N513" s="263"/>
      <c r="O513" s="263"/>
      <c r="P513" s="263"/>
      <c r="Q513" s="263"/>
      <c r="R513" s="263"/>
      <c r="S513" s="263"/>
      <c r="T513" s="263"/>
      <c r="U513" s="263"/>
      <c r="V513" s="263"/>
      <c r="W513" s="263"/>
      <c r="X513" s="263"/>
      <c r="Y513" s="263"/>
      <c r="Z513" s="263"/>
    </row>
    <row r="514" spans="1:26" ht="12.75" customHeight="1" x14ac:dyDescent="0.2">
      <c r="A514" s="263"/>
      <c r="B514" s="263"/>
      <c r="C514" s="263"/>
      <c r="D514" s="263"/>
      <c r="E514" s="263"/>
      <c r="F514" s="263"/>
      <c r="G514" s="263"/>
      <c r="H514" s="264"/>
      <c r="I514" s="265"/>
      <c r="J514" s="265"/>
      <c r="K514" s="263"/>
      <c r="L514" s="263"/>
      <c r="M514" s="263"/>
      <c r="N514" s="263"/>
      <c r="O514" s="263"/>
      <c r="P514" s="263"/>
      <c r="Q514" s="263"/>
      <c r="R514" s="263"/>
      <c r="S514" s="263"/>
      <c r="T514" s="263"/>
      <c r="U514" s="263"/>
      <c r="V514" s="263"/>
      <c r="W514" s="263"/>
      <c r="X514" s="263"/>
      <c r="Y514" s="263"/>
      <c r="Z514" s="263"/>
    </row>
    <row r="515" spans="1:26" ht="12.75" customHeight="1" x14ac:dyDescent="0.2">
      <c r="A515" s="263"/>
      <c r="B515" s="263"/>
      <c r="C515" s="263"/>
      <c r="D515" s="263"/>
      <c r="E515" s="263"/>
      <c r="F515" s="263"/>
      <c r="G515" s="263"/>
      <c r="H515" s="264"/>
      <c r="I515" s="265"/>
      <c r="J515" s="265"/>
      <c r="K515" s="263"/>
      <c r="L515" s="263"/>
      <c r="M515" s="263"/>
      <c r="N515" s="263"/>
      <c r="O515" s="263"/>
      <c r="P515" s="263"/>
      <c r="Q515" s="263"/>
      <c r="R515" s="263"/>
      <c r="S515" s="263"/>
      <c r="T515" s="263"/>
      <c r="U515" s="263"/>
      <c r="V515" s="263"/>
      <c r="W515" s="263"/>
      <c r="X515" s="263"/>
      <c r="Y515" s="263"/>
      <c r="Z515" s="263"/>
    </row>
    <row r="516" spans="1:26" ht="12.75" customHeight="1" x14ac:dyDescent="0.2">
      <c r="A516" s="263"/>
      <c r="B516" s="263"/>
      <c r="C516" s="263"/>
      <c r="D516" s="263"/>
      <c r="E516" s="263"/>
      <c r="F516" s="263"/>
      <c r="G516" s="263"/>
      <c r="H516" s="264"/>
      <c r="I516" s="265"/>
      <c r="J516" s="265"/>
      <c r="K516" s="263"/>
      <c r="L516" s="263"/>
      <c r="M516" s="263"/>
      <c r="N516" s="263"/>
      <c r="O516" s="263"/>
      <c r="P516" s="263"/>
      <c r="Q516" s="263"/>
      <c r="R516" s="263"/>
      <c r="S516" s="263"/>
      <c r="T516" s="263"/>
      <c r="U516" s="263"/>
      <c r="V516" s="263"/>
      <c r="W516" s="263"/>
      <c r="X516" s="263"/>
      <c r="Y516" s="263"/>
      <c r="Z516" s="263"/>
    </row>
    <row r="517" spans="1:26" ht="12.75" customHeight="1" x14ac:dyDescent="0.2">
      <c r="A517" s="263"/>
      <c r="B517" s="263"/>
      <c r="C517" s="263"/>
      <c r="D517" s="263"/>
      <c r="E517" s="263"/>
      <c r="F517" s="263"/>
      <c r="G517" s="263"/>
      <c r="H517" s="264"/>
      <c r="I517" s="265"/>
      <c r="J517" s="265"/>
      <c r="K517" s="263"/>
      <c r="L517" s="263"/>
      <c r="M517" s="263"/>
      <c r="N517" s="263"/>
      <c r="O517" s="263"/>
      <c r="P517" s="263"/>
      <c r="Q517" s="263"/>
      <c r="R517" s="263"/>
      <c r="S517" s="263"/>
      <c r="T517" s="263"/>
      <c r="U517" s="263"/>
      <c r="V517" s="263"/>
      <c r="W517" s="263"/>
      <c r="X517" s="263"/>
      <c r="Y517" s="263"/>
      <c r="Z517" s="263"/>
    </row>
    <row r="518" spans="1:26" ht="12.75" customHeight="1" x14ac:dyDescent="0.2">
      <c r="A518" s="263"/>
      <c r="B518" s="263"/>
      <c r="C518" s="263"/>
      <c r="D518" s="263"/>
      <c r="E518" s="263"/>
      <c r="F518" s="263"/>
      <c r="G518" s="263"/>
      <c r="H518" s="264"/>
      <c r="I518" s="265"/>
      <c r="J518" s="265"/>
      <c r="K518" s="263"/>
      <c r="L518" s="263"/>
      <c r="M518" s="263"/>
      <c r="N518" s="263"/>
      <c r="O518" s="263"/>
      <c r="P518" s="263"/>
      <c r="Q518" s="263"/>
      <c r="R518" s="263"/>
      <c r="S518" s="263"/>
      <c r="T518" s="263"/>
      <c r="U518" s="263"/>
      <c r="V518" s="263"/>
      <c r="W518" s="263"/>
      <c r="X518" s="263"/>
      <c r="Y518" s="263"/>
      <c r="Z518" s="263"/>
    </row>
    <row r="519" spans="1:26" ht="12.75" customHeight="1" x14ac:dyDescent="0.2">
      <c r="A519" s="263"/>
      <c r="B519" s="263"/>
      <c r="C519" s="263"/>
      <c r="D519" s="263"/>
      <c r="E519" s="263"/>
      <c r="F519" s="263"/>
      <c r="G519" s="263"/>
      <c r="H519" s="264"/>
      <c r="I519" s="265"/>
      <c r="J519" s="265"/>
      <c r="K519" s="263"/>
      <c r="L519" s="263"/>
      <c r="M519" s="263"/>
      <c r="N519" s="263"/>
      <c r="O519" s="263"/>
      <c r="P519" s="263"/>
      <c r="Q519" s="263"/>
      <c r="R519" s="263"/>
      <c r="S519" s="263"/>
      <c r="T519" s="263"/>
      <c r="U519" s="263"/>
      <c r="V519" s="263"/>
      <c r="W519" s="263"/>
      <c r="X519" s="263"/>
      <c r="Y519" s="263"/>
      <c r="Z519" s="263"/>
    </row>
    <row r="520" spans="1:26" ht="12.75" customHeight="1" x14ac:dyDescent="0.2">
      <c r="A520" s="263"/>
      <c r="B520" s="263"/>
      <c r="C520" s="263"/>
      <c r="D520" s="263"/>
      <c r="E520" s="263"/>
      <c r="F520" s="263"/>
      <c r="G520" s="263"/>
      <c r="H520" s="264"/>
      <c r="I520" s="265"/>
      <c r="J520" s="265"/>
      <c r="K520" s="263"/>
      <c r="L520" s="263"/>
      <c r="M520" s="263"/>
      <c r="N520" s="263"/>
      <c r="O520" s="263"/>
      <c r="P520" s="263"/>
      <c r="Q520" s="263"/>
      <c r="R520" s="263"/>
      <c r="S520" s="263"/>
      <c r="T520" s="263"/>
      <c r="U520" s="263"/>
      <c r="V520" s="263"/>
      <c r="W520" s="263"/>
      <c r="X520" s="263"/>
      <c r="Y520" s="263"/>
      <c r="Z520" s="263"/>
    </row>
    <row r="521" spans="1:26" ht="12.75" customHeight="1" x14ac:dyDescent="0.2">
      <c r="A521" s="263"/>
      <c r="B521" s="263"/>
      <c r="C521" s="263"/>
      <c r="D521" s="263"/>
      <c r="E521" s="263"/>
      <c r="F521" s="263"/>
      <c r="G521" s="263"/>
      <c r="H521" s="264"/>
      <c r="I521" s="265"/>
      <c r="J521" s="265"/>
      <c r="K521" s="263"/>
      <c r="L521" s="263"/>
      <c r="M521" s="263"/>
      <c r="N521" s="263"/>
      <c r="O521" s="263"/>
      <c r="P521" s="263"/>
      <c r="Q521" s="263"/>
      <c r="R521" s="263"/>
      <c r="S521" s="263"/>
      <c r="T521" s="263"/>
      <c r="U521" s="263"/>
      <c r="V521" s="263"/>
      <c r="W521" s="263"/>
      <c r="X521" s="263"/>
      <c r="Y521" s="263"/>
      <c r="Z521" s="263"/>
    </row>
    <row r="522" spans="1:26" ht="12.75" customHeight="1" x14ac:dyDescent="0.2">
      <c r="A522" s="263"/>
      <c r="B522" s="263"/>
      <c r="C522" s="263"/>
      <c r="D522" s="263"/>
      <c r="E522" s="263"/>
      <c r="F522" s="263"/>
      <c r="G522" s="263"/>
      <c r="H522" s="264"/>
      <c r="I522" s="265"/>
      <c r="J522" s="265"/>
      <c r="K522" s="263"/>
      <c r="L522" s="263"/>
      <c r="M522" s="263"/>
      <c r="N522" s="263"/>
      <c r="O522" s="263"/>
      <c r="P522" s="263"/>
      <c r="Q522" s="263"/>
      <c r="R522" s="263"/>
      <c r="S522" s="263"/>
      <c r="T522" s="263"/>
      <c r="U522" s="263"/>
      <c r="V522" s="263"/>
      <c r="W522" s="263"/>
      <c r="X522" s="263"/>
      <c r="Y522" s="263"/>
      <c r="Z522" s="263"/>
    </row>
    <row r="523" spans="1:26" ht="12.75" customHeight="1" x14ac:dyDescent="0.2">
      <c r="A523" s="263"/>
      <c r="B523" s="263"/>
      <c r="C523" s="263"/>
      <c r="D523" s="263"/>
      <c r="E523" s="263"/>
      <c r="F523" s="263"/>
      <c r="G523" s="263"/>
      <c r="H523" s="264"/>
      <c r="I523" s="265"/>
      <c r="J523" s="265"/>
      <c r="K523" s="263"/>
      <c r="L523" s="263"/>
      <c r="M523" s="263"/>
      <c r="N523" s="263"/>
      <c r="O523" s="263"/>
      <c r="P523" s="263"/>
      <c r="Q523" s="263"/>
      <c r="R523" s="263"/>
      <c r="S523" s="263"/>
      <c r="T523" s="263"/>
      <c r="U523" s="263"/>
      <c r="V523" s="263"/>
      <c r="W523" s="263"/>
      <c r="X523" s="263"/>
      <c r="Y523" s="263"/>
      <c r="Z523" s="263"/>
    </row>
    <row r="524" spans="1:26" ht="12.75" customHeight="1" x14ac:dyDescent="0.2">
      <c r="A524" s="263"/>
      <c r="B524" s="263"/>
      <c r="C524" s="263"/>
      <c r="D524" s="263"/>
      <c r="E524" s="263"/>
      <c r="F524" s="263"/>
      <c r="G524" s="263"/>
      <c r="H524" s="264"/>
      <c r="I524" s="265"/>
      <c r="J524" s="265"/>
      <c r="K524" s="263"/>
      <c r="L524" s="263"/>
      <c r="M524" s="263"/>
      <c r="N524" s="263"/>
      <c r="O524" s="263"/>
      <c r="P524" s="263"/>
      <c r="Q524" s="263"/>
      <c r="R524" s="263"/>
      <c r="S524" s="263"/>
      <c r="T524" s="263"/>
      <c r="U524" s="263"/>
      <c r="V524" s="263"/>
      <c r="W524" s="263"/>
      <c r="X524" s="263"/>
      <c r="Y524" s="263"/>
      <c r="Z524" s="263"/>
    </row>
    <row r="525" spans="1:26" ht="12.75" customHeight="1" x14ac:dyDescent="0.2">
      <c r="A525" s="263"/>
      <c r="B525" s="263"/>
      <c r="C525" s="263"/>
      <c r="D525" s="263"/>
      <c r="E525" s="263"/>
      <c r="F525" s="263"/>
      <c r="G525" s="263"/>
      <c r="H525" s="264"/>
      <c r="I525" s="265"/>
      <c r="J525" s="265"/>
      <c r="K525" s="263"/>
      <c r="L525" s="263"/>
      <c r="M525" s="263"/>
      <c r="N525" s="263"/>
      <c r="O525" s="263"/>
      <c r="P525" s="263"/>
      <c r="Q525" s="263"/>
      <c r="R525" s="263"/>
      <c r="S525" s="263"/>
      <c r="T525" s="263"/>
      <c r="U525" s="263"/>
      <c r="V525" s="263"/>
      <c r="W525" s="263"/>
      <c r="X525" s="263"/>
      <c r="Y525" s="263"/>
      <c r="Z525" s="263"/>
    </row>
    <row r="526" spans="1:26" ht="12.75" customHeight="1" x14ac:dyDescent="0.2">
      <c r="A526" s="263"/>
      <c r="B526" s="263"/>
      <c r="C526" s="263"/>
      <c r="D526" s="263"/>
      <c r="E526" s="263"/>
      <c r="F526" s="263"/>
      <c r="G526" s="263"/>
      <c r="H526" s="264"/>
      <c r="I526" s="265"/>
      <c r="J526" s="265"/>
      <c r="K526" s="263"/>
      <c r="L526" s="263"/>
      <c r="M526" s="263"/>
      <c r="N526" s="263"/>
      <c r="O526" s="263"/>
      <c r="P526" s="263"/>
      <c r="Q526" s="263"/>
      <c r="R526" s="263"/>
      <c r="S526" s="263"/>
      <c r="T526" s="263"/>
      <c r="U526" s="263"/>
      <c r="V526" s="263"/>
      <c r="W526" s="263"/>
      <c r="X526" s="263"/>
      <c r="Y526" s="263"/>
      <c r="Z526" s="263"/>
    </row>
    <row r="527" spans="1:26" ht="12.75" customHeight="1" x14ac:dyDescent="0.2">
      <c r="A527" s="263"/>
      <c r="B527" s="263"/>
      <c r="C527" s="263"/>
      <c r="D527" s="263"/>
      <c r="E527" s="263"/>
      <c r="F527" s="263"/>
      <c r="G527" s="263"/>
      <c r="H527" s="264"/>
      <c r="I527" s="265"/>
      <c r="J527" s="265"/>
      <c r="K527" s="263"/>
      <c r="L527" s="263"/>
      <c r="M527" s="263"/>
      <c r="N527" s="263"/>
      <c r="O527" s="263"/>
      <c r="P527" s="263"/>
      <c r="Q527" s="263"/>
      <c r="R527" s="263"/>
      <c r="S527" s="263"/>
      <c r="T527" s="263"/>
      <c r="U527" s="263"/>
      <c r="V527" s="263"/>
      <c r="W527" s="263"/>
      <c r="X527" s="263"/>
      <c r="Y527" s="263"/>
      <c r="Z527" s="263"/>
    </row>
    <row r="528" spans="1:26" ht="12.75" customHeight="1" x14ac:dyDescent="0.2">
      <c r="A528" s="263"/>
      <c r="B528" s="263"/>
      <c r="C528" s="263"/>
      <c r="D528" s="263"/>
      <c r="E528" s="263"/>
      <c r="F528" s="263"/>
      <c r="G528" s="263"/>
      <c r="H528" s="264"/>
      <c r="I528" s="265"/>
      <c r="J528" s="265"/>
      <c r="K528" s="263"/>
      <c r="L528" s="263"/>
      <c r="M528" s="263"/>
      <c r="N528" s="263"/>
      <c r="O528" s="263"/>
      <c r="P528" s="263"/>
      <c r="Q528" s="263"/>
      <c r="R528" s="263"/>
      <c r="S528" s="263"/>
      <c r="T528" s="263"/>
      <c r="U528" s="263"/>
      <c r="V528" s="263"/>
      <c r="W528" s="263"/>
      <c r="X528" s="263"/>
      <c r="Y528" s="263"/>
      <c r="Z528" s="263"/>
    </row>
    <row r="529" spans="1:26" ht="12.75" customHeight="1" x14ac:dyDescent="0.2">
      <c r="A529" s="263"/>
      <c r="B529" s="263"/>
      <c r="C529" s="263"/>
      <c r="D529" s="263"/>
      <c r="E529" s="263"/>
      <c r="F529" s="263"/>
      <c r="G529" s="263"/>
      <c r="H529" s="264"/>
      <c r="I529" s="265"/>
      <c r="J529" s="265"/>
      <c r="K529" s="263"/>
      <c r="L529" s="263"/>
      <c r="M529" s="263"/>
      <c r="N529" s="263"/>
      <c r="O529" s="263"/>
      <c r="P529" s="263"/>
      <c r="Q529" s="263"/>
      <c r="R529" s="263"/>
      <c r="S529" s="263"/>
      <c r="T529" s="263"/>
      <c r="U529" s="263"/>
      <c r="V529" s="263"/>
      <c r="W529" s="263"/>
      <c r="X529" s="263"/>
      <c r="Y529" s="263"/>
      <c r="Z529" s="263"/>
    </row>
    <row r="530" spans="1:26" ht="12.75" customHeight="1" x14ac:dyDescent="0.2">
      <c r="A530" s="263"/>
      <c r="B530" s="263"/>
      <c r="C530" s="263"/>
      <c r="D530" s="263"/>
      <c r="E530" s="263"/>
      <c r="F530" s="263"/>
      <c r="G530" s="263"/>
      <c r="H530" s="264"/>
      <c r="I530" s="265"/>
      <c r="J530" s="265"/>
      <c r="K530" s="263"/>
      <c r="L530" s="263"/>
      <c r="M530" s="263"/>
      <c r="N530" s="263"/>
      <c r="O530" s="263"/>
      <c r="P530" s="263"/>
      <c r="Q530" s="263"/>
      <c r="R530" s="263"/>
      <c r="S530" s="263"/>
      <c r="T530" s="263"/>
      <c r="U530" s="263"/>
      <c r="V530" s="263"/>
      <c r="W530" s="263"/>
      <c r="X530" s="263"/>
      <c r="Y530" s="263"/>
      <c r="Z530" s="263"/>
    </row>
    <row r="531" spans="1:26" ht="12.75" customHeight="1" x14ac:dyDescent="0.2">
      <c r="A531" s="263"/>
      <c r="B531" s="263"/>
      <c r="C531" s="263"/>
      <c r="D531" s="263"/>
      <c r="E531" s="263"/>
      <c r="F531" s="263"/>
      <c r="G531" s="263"/>
      <c r="H531" s="264"/>
      <c r="I531" s="265"/>
      <c r="J531" s="265"/>
      <c r="K531" s="263"/>
      <c r="L531" s="263"/>
      <c r="M531" s="263"/>
      <c r="N531" s="263"/>
      <c r="O531" s="263"/>
      <c r="P531" s="263"/>
      <c r="Q531" s="263"/>
      <c r="R531" s="263"/>
      <c r="S531" s="263"/>
      <c r="T531" s="263"/>
      <c r="U531" s="263"/>
      <c r="V531" s="263"/>
      <c r="W531" s="263"/>
      <c r="X531" s="263"/>
      <c r="Y531" s="263"/>
      <c r="Z531" s="263"/>
    </row>
    <row r="532" spans="1:26" ht="12.75" customHeight="1" x14ac:dyDescent="0.2">
      <c r="A532" s="263"/>
      <c r="B532" s="263"/>
      <c r="C532" s="263"/>
      <c r="D532" s="263"/>
      <c r="E532" s="263"/>
      <c r="F532" s="263"/>
      <c r="G532" s="263"/>
      <c r="H532" s="264"/>
      <c r="I532" s="265"/>
      <c r="J532" s="265"/>
      <c r="K532" s="263"/>
      <c r="L532" s="263"/>
      <c r="M532" s="263"/>
      <c r="N532" s="263"/>
      <c r="O532" s="263"/>
      <c r="P532" s="263"/>
      <c r="Q532" s="263"/>
      <c r="R532" s="263"/>
      <c r="S532" s="263"/>
      <c r="T532" s="263"/>
      <c r="U532" s="263"/>
      <c r="V532" s="263"/>
      <c r="W532" s="263"/>
      <c r="X532" s="263"/>
      <c r="Y532" s="263"/>
      <c r="Z532" s="263"/>
    </row>
    <row r="533" spans="1:26" ht="12.75" customHeight="1" x14ac:dyDescent="0.2">
      <c r="A533" s="263"/>
      <c r="B533" s="263"/>
      <c r="C533" s="263"/>
      <c r="D533" s="263"/>
      <c r="E533" s="263"/>
      <c r="F533" s="263"/>
      <c r="G533" s="263"/>
      <c r="H533" s="264"/>
      <c r="I533" s="265"/>
      <c r="J533" s="265"/>
      <c r="K533" s="263"/>
      <c r="L533" s="263"/>
      <c r="M533" s="263"/>
      <c r="N533" s="263"/>
      <c r="O533" s="263"/>
      <c r="P533" s="263"/>
      <c r="Q533" s="263"/>
      <c r="R533" s="263"/>
      <c r="S533" s="263"/>
      <c r="T533" s="263"/>
      <c r="U533" s="263"/>
      <c r="V533" s="263"/>
      <c r="W533" s="263"/>
      <c r="X533" s="263"/>
      <c r="Y533" s="263"/>
      <c r="Z533" s="263"/>
    </row>
    <row r="534" spans="1:26" ht="12.75" customHeight="1" x14ac:dyDescent="0.2">
      <c r="A534" s="263"/>
      <c r="B534" s="263"/>
      <c r="C534" s="263"/>
      <c r="D534" s="263"/>
      <c r="E534" s="263"/>
      <c r="F534" s="263"/>
      <c r="G534" s="263"/>
      <c r="H534" s="264"/>
      <c r="I534" s="265"/>
      <c r="J534" s="265"/>
      <c r="K534" s="263"/>
      <c r="L534" s="263"/>
      <c r="M534" s="263"/>
      <c r="N534" s="263"/>
      <c r="O534" s="263"/>
      <c r="P534" s="263"/>
      <c r="Q534" s="263"/>
      <c r="R534" s="263"/>
      <c r="S534" s="263"/>
      <c r="T534" s="263"/>
      <c r="U534" s="263"/>
      <c r="V534" s="263"/>
      <c r="W534" s="263"/>
      <c r="X534" s="263"/>
      <c r="Y534" s="263"/>
      <c r="Z534" s="263"/>
    </row>
    <row r="535" spans="1:26" ht="12.75" customHeight="1" x14ac:dyDescent="0.2">
      <c r="A535" s="263"/>
      <c r="B535" s="263"/>
      <c r="C535" s="263"/>
      <c r="D535" s="263"/>
      <c r="E535" s="263"/>
      <c r="F535" s="263"/>
      <c r="G535" s="263"/>
      <c r="H535" s="264"/>
      <c r="I535" s="265"/>
      <c r="J535" s="265"/>
      <c r="K535" s="263"/>
      <c r="L535" s="263"/>
      <c r="M535" s="263"/>
      <c r="N535" s="263"/>
      <c r="O535" s="263"/>
      <c r="P535" s="263"/>
      <c r="Q535" s="263"/>
      <c r="R535" s="263"/>
      <c r="S535" s="263"/>
      <c r="T535" s="263"/>
      <c r="U535" s="263"/>
      <c r="V535" s="263"/>
      <c r="W535" s="263"/>
      <c r="X535" s="263"/>
      <c r="Y535" s="263"/>
      <c r="Z535" s="263"/>
    </row>
    <row r="536" spans="1:26" ht="12.75" customHeight="1" x14ac:dyDescent="0.2">
      <c r="A536" s="263"/>
      <c r="B536" s="263"/>
      <c r="C536" s="263"/>
      <c r="D536" s="263"/>
      <c r="E536" s="263"/>
      <c r="F536" s="263"/>
      <c r="G536" s="263"/>
      <c r="H536" s="264"/>
      <c r="I536" s="265"/>
      <c r="J536" s="265"/>
      <c r="K536" s="263"/>
      <c r="L536" s="263"/>
      <c r="M536" s="263"/>
      <c r="N536" s="263"/>
      <c r="O536" s="263"/>
      <c r="P536" s="263"/>
      <c r="Q536" s="263"/>
      <c r="R536" s="263"/>
      <c r="S536" s="263"/>
      <c r="T536" s="263"/>
      <c r="U536" s="263"/>
      <c r="V536" s="263"/>
      <c r="W536" s="263"/>
      <c r="X536" s="263"/>
      <c r="Y536" s="263"/>
      <c r="Z536" s="263"/>
    </row>
    <row r="537" spans="1:26" ht="12.75" customHeight="1" x14ac:dyDescent="0.2">
      <c r="A537" s="263"/>
      <c r="B537" s="263"/>
      <c r="C537" s="263"/>
      <c r="D537" s="263"/>
      <c r="E537" s="263"/>
      <c r="F537" s="263"/>
      <c r="G537" s="263"/>
      <c r="H537" s="264"/>
      <c r="I537" s="265"/>
      <c r="J537" s="265"/>
      <c r="K537" s="263"/>
      <c r="L537" s="263"/>
      <c r="M537" s="263"/>
      <c r="N537" s="263"/>
      <c r="O537" s="263"/>
      <c r="P537" s="263"/>
      <c r="Q537" s="263"/>
      <c r="R537" s="263"/>
      <c r="S537" s="263"/>
      <c r="T537" s="263"/>
      <c r="U537" s="263"/>
      <c r="V537" s="263"/>
      <c r="W537" s="263"/>
      <c r="X537" s="263"/>
      <c r="Y537" s="263"/>
      <c r="Z537" s="263"/>
    </row>
    <row r="538" spans="1:26" ht="12.75" customHeight="1" x14ac:dyDescent="0.2">
      <c r="A538" s="263"/>
      <c r="B538" s="263"/>
      <c r="C538" s="263"/>
      <c r="D538" s="263"/>
      <c r="E538" s="263"/>
      <c r="F538" s="263"/>
      <c r="G538" s="263"/>
      <c r="H538" s="264"/>
      <c r="I538" s="265"/>
      <c r="J538" s="265"/>
      <c r="K538" s="263"/>
      <c r="L538" s="263"/>
      <c r="M538" s="263"/>
      <c r="N538" s="263"/>
      <c r="O538" s="263"/>
      <c r="P538" s="263"/>
      <c r="Q538" s="263"/>
      <c r="R538" s="263"/>
      <c r="S538" s="263"/>
      <c r="T538" s="263"/>
      <c r="U538" s="263"/>
      <c r="V538" s="263"/>
      <c r="W538" s="263"/>
      <c r="X538" s="263"/>
      <c r="Y538" s="263"/>
      <c r="Z538" s="263"/>
    </row>
    <row r="539" spans="1:26" ht="12.75" customHeight="1" x14ac:dyDescent="0.2">
      <c r="A539" s="263"/>
      <c r="B539" s="263"/>
      <c r="C539" s="263"/>
      <c r="D539" s="263"/>
      <c r="E539" s="263"/>
      <c r="F539" s="263"/>
      <c r="G539" s="263"/>
      <c r="H539" s="264"/>
      <c r="I539" s="265"/>
      <c r="J539" s="265"/>
      <c r="K539" s="263"/>
      <c r="L539" s="263"/>
      <c r="M539" s="263"/>
      <c r="N539" s="263"/>
      <c r="O539" s="263"/>
      <c r="P539" s="263"/>
      <c r="Q539" s="263"/>
      <c r="R539" s="263"/>
      <c r="S539" s="263"/>
      <c r="T539" s="263"/>
      <c r="U539" s="263"/>
      <c r="V539" s="263"/>
      <c r="W539" s="263"/>
      <c r="X539" s="263"/>
      <c r="Y539" s="263"/>
      <c r="Z539" s="263"/>
    </row>
    <row r="540" spans="1:26" ht="12.75" customHeight="1" x14ac:dyDescent="0.2">
      <c r="A540" s="263"/>
      <c r="B540" s="263"/>
      <c r="C540" s="263"/>
      <c r="D540" s="263"/>
      <c r="E540" s="263"/>
      <c r="F540" s="263"/>
      <c r="G540" s="263"/>
      <c r="H540" s="264"/>
      <c r="I540" s="265"/>
      <c r="J540" s="265"/>
      <c r="K540" s="263"/>
      <c r="L540" s="263"/>
      <c r="M540" s="263"/>
      <c r="N540" s="263"/>
      <c r="O540" s="263"/>
      <c r="P540" s="263"/>
      <c r="Q540" s="263"/>
      <c r="R540" s="263"/>
      <c r="S540" s="263"/>
      <c r="T540" s="263"/>
      <c r="U540" s="263"/>
      <c r="V540" s="263"/>
      <c r="W540" s="263"/>
      <c r="X540" s="263"/>
      <c r="Y540" s="263"/>
      <c r="Z540" s="263"/>
    </row>
    <row r="541" spans="1:26" ht="12.75" customHeight="1" x14ac:dyDescent="0.2">
      <c r="A541" s="263"/>
      <c r="B541" s="263"/>
      <c r="C541" s="263"/>
      <c r="D541" s="263"/>
      <c r="E541" s="263"/>
      <c r="F541" s="263"/>
      <c r="G541" s="263"/>
      <c r="H541" s="264"/>
      <c r="I541" s="265"/>
      <c r="J541" s="265"/>
      <c r="K541" s="263"/>
      <c r="L541" s="263"/>
      <c r="M541" s="263"/>
      <c r="N541" s="263"/>
      <c r="O541" s="263"/>
      <c r="P541" s="263"/>
      <c r="Q541" s="263"/>
      <c r="R541" s="263"/>
      <c r="S541" s="263"/>
      <c r="T541" s="263"/>
      <c r="U541" s="263"/>
      <c r="V541" s="263"/>
      <c r="W541" s="263"/>
      <c r="X541" s="263"/>
      <c r="Y541" s="263"/>
      <c r="Z541" s="263"/>
    </row>
    <row r="542" spans="1:26" ht="12.75" customHeight="1" x14ac:dyDescent="0.2">
      <c r="A542" s="263"/>
      <c r="B542" s="263"/>
      <c r="C542" s="263"/>
      <c r="D542" s="263"/>
      <c r="E542" s="263"/>
      <c r="F542" s="263"/>
      <c r="G542" s="263"/>
      <c r="H542" s="264"/>
      <c r="I542" s="265"/>
      <c r="J542" s="265"/>
      <c r="K542" s="263"/>
      <c r="L542" s="263"/>
      <c r="M542" s="263"/>
      <c r="N542" s="263"/>
      <c r="O542" s="263"/>
      <c r="P542" s="263"/>
      <c r="Q542" s="263"/>
      <c r="R542" s="263"/>
      <c r="S542" s="263"/>
      <c r="T542" s="263"/>
      <c r="U542" s="263"/>
      <c r="V542" s="263"/>
      <c r="W542" s="263"/>
      <c r="X542" s="263"/>
      <c r="Y542" s="263"/>
      <c r="Z542" s="263"/>
    </row>
    <row r="543" spans="1:26" ht="12.75" customHeight="1" x14ac:dyDescent="0.2">
      <c r="A543" s="263"/>
      <c r="B543" s="263"/>
      <c r="C543" s="263"/>
      <c r="D543" s="263"/>
      <c r="E543" s="263"/>
      <c r="F543" s="263"/>
      <c r="G543" s="263"/>
      <c r="H543" s="264"/>
      <c r="I543" s="265"/>
      <c r="J543" s="265"/>
      <c r="K543" s="263"/>
      <c r="L543" s="263"/>
      <c r="M543" s="263"/>
      <c r="N543" s="263"/>
      <c r="O543" s="263"/>
      <c r="P543" s="263"/>
      <c r="Q543" s="263"/>
      <c r="R543" s="263"/>
      <c r="S543" s="263"/>
      <c r="T543" s="263"/>
      <c r="U543" s="263"/>
      <c r="V543" s="263"/>
      <c r="W543" s="263"/>
      <c r="X543" s="263"/>
      <c r="Y543" s="263"/>
      <c r="Z543" s="263"/>
    </row>
    <row r="544" spans="1:26" ht="12.75" customHeight="1" x14ac:dyDescent="0.2">
      <c r="A544" s="263"/>
      <c r="B544" s="263"/>
      <c r="C544" s="263"/>
      <c r="D544" s="263"/>
      <c r="E544" s="263"/>
      <c r="F544" s="263"/>
      <c r="G544" s="263"/>
      <c r="H544" s="264"/>
      <c r="I544" s="265"/>
      <c r="J544" s="265"/>
      <c r="K544" s="263"/>
      <c r="L544" s="263"/>
      <c r="M544" s="263"/>
      <c r="N544" s="263"/>
      <c r="O544" s="263"/>
      <c r="P544" s="263"/>
      <c r="Q544" s="263"/>
      <c r="R544" s="263"/>
      <c r="S544" s="263"/>
      <c r="T544" s="263"/>
      <c r="U544" s="263"/>
      <c r="V544" s="263"/>
      <c r="W544" s="263"/>
      <c r="X544" s="263"/>
      <c r="Y544" s="263"/>
      <c r="Z544" s="263"/>
    </row>
    <row r="545" spans="1:26" ht="12.75" customHeight="1" x14ac:dyDescent="0.2">
      <c r="A545" s="263"/>
      <c r="B545" s="263"/>
      <c r="C545" s="263"/>
      <c r="D545" s="263"/>
      <c r="E545" s="263"/>
      <c r="F545" s="263"/>
      <c r="G545" s="263"/>
      <c r="H545" s="264"/>
      <c r="I545" s="265"/>
      <c r="J545" s="265"/>
      <c r="K545" s="263"/>
      <c r="L545" s="263"/>
      <c r="M545" s="263"/>
      <c r="N545" s="263"/>
      <c r="O545" s="263"/>
      <c r="P545" s="263"/>
      <c r="Q545" s="263"/>
      <c r="R545" s="263"/>
      <c r="S545" s="263"/>
      <c r="T545" s="263"/>
      <c r="U545" s="263"/>
      <c r="V545" s="263"/>
      <c r="W545" s="263"/>
      <c r="X545" s="263"/>
      <c r="Y545" s="263"/>
      <c r="Z545" s="263"/>
    </row>
    <row r="546" spans="1:26" ht="12.75" customHeight="1" x14ac:dyDescent="0.2">
      <c r="A546" s="263"/>
      <c r="B546" s="263"/>
      <c r="C546" s="263"/>
      <c r="D546" s="263"/>
      <c r="E546" s="263"/>
      <c r="F546" s="263"/>
      <c r="G546" s="263"/>
      <c r="H546" s="264"/>
      <c r="I546" s="265"/>
      <c r="J546" s="265"/>
      <c r="K546" s="263"/>
      <c r="L546" s="263"/>
      <c r="M546" s="263"/>
      <c r="N546" s="263"/>
      <c r="O546" s="263"/>
      <c r="P546" s="263"/>
      <c r="Q546" s="263"/>
      <c r="R546" s="263"/>
      <c r="S546" s="263"/>
      <c r="T546" s="263"/>
      <c r="U546" s="263"/>
      <c r="V546" s="263"/>
      <c r="W546" s="263"/>
      <c r="X546" s="263"/>
      <c r="Y546" s="263"/>
      <c r="Z546" s="263"/>
    </row>
    <row r="547" spans="1:26" ht="12.75" customHeight="1" x14ac:dyDescent="0.2">
      <c r="A547" s="263"/>
      <c r="B547" s="263"/>
      <c r="C547" s="263"/>
      <c r="D547" s="263"/>
      <c r="E547" s="263"/>
      <c r="F547" s="263"/>
      <c r="G547" s="263"/>
      <c r="H547" s="264"/>
      <c r="I547" s="265"/>
      <c r="J547" s="265"/>
      <c r="K547" s="263"/>
      <c r="L547" s="263"/>
      <c r="M547" s="263"/>
      <c r="N547" s="263"/>
      <c r="O547" s="263"/>
      <c r="P547" s="263"/>
      <c r="Q547" s="263"/>
      <c r="R547" s="263"/>
      <c r="S547" s="263"/>
      <c r="T547" s="263"/>
      <c r="U547" s="263"/>
      <c r="V547" s="263"/>
      <c r="W547" s="263"/>
      <c r="X547" s="263"/>
      <c r="Y547" s="263"/>
      <c r="Z547" s="263"/>
    </row>
    <row r="548" spans="1:26" ht="12.75" customHeight="1" x14ac:dyDescent="0.2">
      <c r="A548" s="263"/>
      <c r="B548" s="263"/>
      <c r="C548" s="263"/>
      <c r="D548" s="263"/>
      <c r="E548" s="263"/>
      <c r="F548" s="263"/>
      <c r="G548" s="263"/>
      <c r="H548" s="264"/>
      <c r="I548" s="265"/>
      <c r="J548" s="265"/>
      <c r="K548" s="263"/>
      <c r="L548" s="263"/>
      <c r="M548" s="263"/>
      <c r="N548" s="263"/>
      <c r="O548" s="263"/>
      <c r="P548" s="263"/>
      <c r="Q548" s="263"/>
      <c r="R548" s="263"/>
      <c r="S548" s="263"/>
      <c r="T548" s="263"/>
      <c r="U548" s="263"/>
      <c r="V548" s="263"/>
      <c r="W548" s="263"/>
      <c r="X548" s="263"/>
      <c r="Y548" s="263"/>
      <c r="Z548" s="263"/>
    </row>
    <row r="549" spans="1:26" ht="12.75" customHeight="1" x14ac:dyDescent="0.2">
      <c r="A549" s="263"/>
      <c r="B549" s="263"/>
      <c r="C549" s="263"/>
      <c r="D549" s="263"/>
      <c r="E549" s="263"/>
      <c r="F549" s="263"/>
      <c r="G549" s="263"/>
      <c r="H549" s="264"/>
      <c r="I549" s="265"/>
      <c r="J549" s="265"/>
      <c r="K549" s="263"/>
      <c r="L549" s="263"/>
      <c r="M549" s="263"/>
      <c r="N549" s="263"/>
      <c r="O549" s="263"/>
      <c r="P549" s="263"/>
      <c r="Q549" s="263"/>
      <c r="R549" s="263"/>
      <c r="S549" s="263"/>
      <c r="T549" s="263"/>
      <c r="U549" s="263"/>
      <c r="V549" s="263"/>
      <c r="W549" s="263"/>
      <c r="X549" s="263"/>
      <c r="Y549" s="263"/>
      <c r="Z549" s="263"/>
    </row>
    <row r="550" spans="1:26" ht="12.75" customHeight="1" x14ac:dyDescent="0.2">
      <c r="A550" s="263"/>
      <c r="B550" s="263"/>
      <c r="C550" s="263"/>
      <c r="D550" s="263"/>
      <c r="E550" s="263"/>
      <c r="F550" s="263"/>
      <c r="G550" s="263"/>
      <c r="H550" s="264"/>
      <c r="I550" s="265"/>
      <c r="J550" s="265"/>
      <c r="K550" s="263"/>
      <c r="L550" s="263"/>
      <c r="M550" s="263"/>
      <c r="N550" s="263"/>
      <c r="O550" s="263"/>
      <c r="P550" s="263"/>
      <c r="Q550" s="263"/>
      <c r="R550" s="263"/>
      <c r="S550" s="263"/>
      <c r="T550" s="263"/>
      <c r="U550" s="263"/>
      <c r="V550" s="263"/>
      <c r="W550" s="263"/>
      <c r="X550" s="263"/>
      <c r="Y550" s="263"/>
      <c r="Z550" s="263"/>
    </row>
    <row r="551" spans="1:26" ht="12.75" customHeight="1" x14ac:dyDescent="0.2">
      <c r="A551" s="263"/>
      <c r="B551" s="263"/>
      <c r="C551" s="263"/>
      <c r="D551" s="263"/>
      <c r="E551" s="263"/>
      <c r="F551" s="263"/>
      <c r="G551" s="263"/>
      <c r="H551" s="264"/>
      <c r="I551" s="265"/>
      <c r="J551" s="265"/>
      <c r="K551" s="263"/>
      <c r="L551" s="263"/>
      <c r="M551" s="263"/>
      <c r="N551" s="263"/>
      <c r="O551" s="263"/>
      <c r="P551" s="263"/>
      <c r="Q551" s="263"/>
      <c r="R551" s="263"/>
      <c r="S551" s="263"/>
      <c r="T551" s="263"/>
      <c r="U551" s="263"/>
      <c r="V551" s="263"/>
      <c r="W551" s="263"/>
      <c r="X551" s="263"/>
      <c r="Y551" s="263"/>
      <c r="Z551" s="263"/>
    </row>
    <row r="552" spans="1:26" ht="12.75" customHeight="1" x14ac:dyDescent="0.2">
      <c r="A552" s="263"/>
      <c r="B552" s="263"/>
      <c r="C552" s="263"/>
      <c r="D552" s="263"/>
      <c r="E552" s="263"/>
      <c r="F552" s="263"/>
      <c r="G552" s="263"/>
      <c r="H552" s="264"/>
      <c r="I552" s="265"/>
      <c r="J552" s="265"/>
      <c r="K552" s="263"/>
      <c r="L552" s="263"/>
      <c r="M552" s="263"/>
      <c r="N552" s="263"/>
      <c r="O552" s="263"/>
      <c r="P552" s="263"/>
      <c r="Q552" s="263"/>
      <c r="R552" s="263"/>
      <c r="S552" s="263"/>
      <c r="T552" s="263"/>
      <c r="U552" s="263"/>
      <c r="V552" s="263"/>
      <c r="W552" s="263"/>
      <c r="X552" s="263"/>
      <c r="Y552" s="263"/>
      <c r="Z552" s="263"/>
    </row>
    <row r="553" spans="1:26" ht="12.75" customHeight="1" x14ac:dyDescent="0.2">
      <c r="A553" s="263"/>
      <c r="B553" s="263"/>
      <c r="C553" s="263"/>
      <c r="D553" s="263"/>
      <c r="E553" s="263"/>
      <c r="F553" s="263"/>
      <c r="G553" s="263"/>
      <c r="H553" s="264"/>
      <c r="I553" s="265"/>
      <c r="J553" s="265"/>
      <c r="K553" s="263"/>
      <c r="L553" s="263"/>
      <c r="M553" s="263"/>
      <c r="N553" s="263"/>
      <c r="O553" s="263"/>
      <c r="P553" s="263"/>
      <c r="Q553" s="263"/>
      <c r="R553" s="263"/>
      <c r="S553" s="263"/>
      <c r="T553" s="263"/>
      <c r="U553" s="263"/>
      <c r="V553" s="263"/>
      <c r="W553" s="263"/>
      <c r="X553" s="263"/>
      <c r="Y553" s="263"/>
      <c r="Z553" s="263"/>
    </row>
    <row r="554" spans="1:26" ht="12.75" customHeight="1" x14ac:dyDescent="0.2">
      <c r="A554" s="263"/>
      <c r="B554" s="263"/>
      <c r="C554" s="263"/>
      <c r="D554" s="263"/>
      <c r="E554" s="263"/>
      <c r="F554" s="263"/>
      <c r="G554" s="263"/>
      <c r="H554" s="264"/>
      <c r="I554" s="265"/>
      <c r="J554" s="265"/>
      <c r="K554" s="263"/>
      <c r="L554" s="263"/>
      <c r="M554" s="263"/>
      <c r="N554" s="263"/>
      <c r="O554" s="263"/>
      <c r="P554" s="263"/>
      <c r="Q554" s="263"/>
      <c r="R554" s="263"/>
      <c r="S554" s="263"/>
      <c r="T554" s="263"/>
      <c r="U554" s="263"/>
      <c r="V554" s="263"/>
      <c r="W554" s="263"/>
      <c r="X554" s="263"/>
      <c r="Y554" s="263"/>
      <c r="Z554" s="263"/>
    </row>
    <row r="555" spans="1:26" ht="12.75" customHeight="1" x14ac:dyDescent="0.2">
      <c r="A555" s="263"/>
      <c r="B555" s="263"/>
      <c r="C555" s="263"/>
      <c r="D555" s="263"/>
      <c r="E555" s="263"/>
      <c r="F555" s="263"/>
      <c r="G555" s="263"/>
      <c r="H555" s="264"/>
      <c r="I555" s="265"/>
      <c r="J555" s="265"/>
      <c r="K555" s="263"/>
      <c r="L555" s="263"/>
      <c r="M555" s="263"/>
      <c r="N555" s="263"/>
      <c r="O555" s="263"/>
      <c r="P555" s="263"/>
      <c r="Q555" s="263"/>
      <c r="R555" s="263"/>
      <c r="S555" s="263"/>
      <c r="T555" s="263"/>
      <c r="U555" s="263"/>
      <c r="V555" s="263"/>
      <c r="W555" s="263"/>
      <c r="X555" s="263"/>
      <c r="Y555" s="263"/>
      <c r="Z555" s="263"/>
    </row>
    <row r="556" spans="1:26" ht="12.75" customHeight="1" x14ac:dyDescent="0.2">
      <c r="A556" s="263"/>
      <c r="B556" s="263"/>
      <c r="C556" s="263"/>
      <c r="D556" s="263"/>
      <c r="E556" s="263"/>
      <c r="F556" s="263"/>
      <c r="G556" s="263"/>
      <c r="H556" s="264"/>
      <c r="I556" s="265"/>
      <c r="J556" s="265"/>
      <c r="K556" s="263"/>
      <c r="L556" s="263"/>
      <c r="M556" s="263"/>
      <c r="N556" s="263"/>
      <c r="O556" s="263"/>
      <c r="P556" s="263"/>
      <c r="Q556" s="263"/>
      <c r="R556" s="263"/>
      <c r="S556" s="263"/>
      <c r="T556" s="263"/>
      <c r="U556" s="263"/>
      <c r="V556" s="263"/>
      <c r="W556" s="263"/>
      <c r="X556" s="263"/>
      <c r="Y556" s="263"/>
      <c r="Z556" s="263"/>
    </row>
    <row r="557" spans="1:26" ht="12.75" customHeight="1" x14ac:dyDescent="0.2">
      <c r="A557" s="263"/>
      <c r="B557" s="263"/>
      <c r="C557" s="263"/>
      <c r="D557" s="263"/>
      <c r="E557" s="263"/>
      <c r="F557" s="263"/>
      <c r="G557" s="263"/>
      <c r="H557" s="264"/>
      <c r="I557" s="265"/>
      <c r="J557" s="265"/>
      <c r="K557" s="263"/>
      <c r="L557" s="263"/>
      <c r="M557" s="263"/>
      <c r="N557" s="263"/>
      <c r="O557" s="263"/>
      <c r="P557" s="263"/>
      <c r="Q557" s="263"/>
      <c r="R557" s="263"/>
      <c r="S557" s="263"/>
      <c r="T557" s="263"/>
      <c r="U557" s="263"/>
      <c r="V557" s="263"/>
      <c r="W557" s="263"/>
      <c r="X557" s="263"/>
      <c r="Y557" s="263"/>
      <c r="Z557" s="263"/>
    </row>
    <row r="558" spans="1:26" ht="12.75" customHeight="1" x14ac:dyDescent="0.2">
      <c r="A558" s="263"/>
      <c r="B558" s="263"/>
      <c r="C558" s="263"/>
      <c r="D558" s="263"/>
      <c r="E558" s="263"/>
      <c r="F558" s="263"/>
      <c r="G558" s="263"/>
      <c r="H558" s="264"/>
      <c r="I558" s="265"/>
      <c r="J558" s="265"/>
      <c r="K558" s="263"/>
      <c r="L558" s="263"/>
      <c r="M558" s="263"/>
      <c r="N558" s="263"/>
      <c r="O558" s="263"/>
      <c r="P558" s="263"/>
      <c r="Q558" s="263"/>
      <c r="R558" s="263"/>
      <c r="S558" s="263"/>
      <c r="T558" s="263"/>
      <c r="U558" s="263"/>
      <c r="V558" s="263"/>
      <c r="W558" s="263"/>
      <c r="X558" s="263"/>
      <c r="Y558" s="263"/>
      <c r="Z558" s="263"/>
    </row>
    <row r="559" spans="1:26" ht="12.75" customHeight="1" x14ac:dyDescent="0.2">
      <c r="A559" s="263"/>
      <c r="B559" s="263"/>
      <c r="C559" s="263"/>
      <c r="D559" s="263"/>
      <c r="E559" s="263"/>
      <c r="F559" s="263"/>
      <c r="G559" s="263"/>
      <c r="H559" s="264"/>
      <c r="I559" s="265"/>
      <c r="J559" s="265"/>
      <c r="K559" s="263"/>
      <c r="L559" s="263"/>
      <c r="M559" s="263"/>
      <c r="N559" s="263"/>
      <c r="O559" s="263"/>
      <c r="P559" s="263"/>
      <c r="Q559" s="263"/>
      <c r="R559" s="263"/>
      <c r="S559" s="263"/>
      <c r="T559" s="263"/>
      <c r="U559" s="263"/>
      <c r="V559" s="263"/>
      <c r="W559" s="263"/>
      <c r="X559" s="263"/>
      <c r="Y559" s="263"/>
      <c r="Z559" s="263"/>
    </row>
    <row r="560" spans="1:26" ht="12.75" customHeight="1" x14ac:dyDescent="0.2">
      <c r="A560" s="263"/>
      <c r="B560" s="263"/>
      <c r="C560" s="263"/>
      <c r="D560" s="263"/>
      <c r="E560" s="263"/>
      <c r="F560" s="263"/>
      <c r="G560" s="263"/>
      <c r="H560" s="264"/>
      <c r="I560" s="265"/>
      <c r="J560" s="265"/>
      <c r="K560" s="263"/>
      <c r="L560" s="263"/>
      <c r="M560" s="263"/>
      <c r="N560" s="263"/>
      <c r="O560" s="263"/>
      <c r="P560" s="263"/>
      <c r="Q560" s="263"/>
      <c r="R560" s="263"/>
      <c r="S560" s="263"/>
      <c r="T560" s="263"/>
      <c r="U560" s="263"/>
      <c r="V560" s="263"/>
      <c r="W560" s="263"/>
      <c r="X560" s="263"/>
      <c r="Y560" s="263"/>
      <c r="Z560" s="263"/>
    </row>
    <row r="561" spans="1:26" ht="12.75" customHeight="1" x14ac:dyDescent="0.2">
      <c r="A561" s="263"/>
      <c r="B561" s="263"/>
      <c r="C561" s="263"/>
      <c r="D561" s="263"/>
      <c r="E561" s="263"/>
      <c r="F561" s="263"/>
      <c r="G561" s="263"/>
      <c r="H561" s="264"/>
      <c r="I561" s="265"/>
      <c r="J561" s="265"/>
      <c r="K561" s="263"/>
      <c r="L561" s="263"/>
      <c r="M561" s="263"/>
      <c r="N561" s="263"/>
      <c r="O561" s="263"/>
      <c r="P561" s="263"/>
      <c r="Q561" s="263"/>
      <c r="R561" s="263"/>
      <c r="S561" s="263"/>
      <c r="T561" s="263"/>
      <c r="U561" s="263"/>
      <c r="V561" s="263"/>
      <c r="W561" s="263"/>
      <c r="X561" s="263"/>
      <c r="Y561" s="263"/>
      <c r="Z561" s="263"/>
    </row>
    <row r="562" spans="1:26" ht="12.75" customHeight="1" x14ac:dyDescent="0.2">
      <c r="A562" s="263"/>
      <c r="B562" s="263"/>
      <c r="C562" s="263"/>
      <c r="D562" s="263"/>
      <c r="E562" s="263"/>
      <c r="F562" s="263"/>
      <c r="G562" s="263"/>
      <c r="H562" s="264"/>
      <c r="I562" s="265"/>
      <c r="J562" s="265"/>
      <c r="K562" s="263"/>
      <c r="L562" s="263"/>
      <c r="M562" s="263"/>
      <c r="N562" s="263"/>
      <c r="O562" s="263"/>
      <c r="P562" s="263"/>
      <c r="Q562" s="263"/>
      <c r="R562" s="263"/>
      <c r="S562" s="263"/>
      <c r="T562" s="263"/>
      <c r="U562" s="263"/>
      <c r="V562" s="263"/>
      <c r="W562" s="263"/>
      <c r="X562" s="263"/>
      <c r="Y562" s="263"/>
      <c r="Z562" s="263"/>
    </row>
    <row r="563" spans="1:26" ht="12.75" customHeight="1" x14ac:dyDescent="0.2">
      <c r="A563" s="263"/>
      <c r="B563" s="263"/>
      <c r="C563" s="263"/>
      <c r="D563" s="263"/>
      <c r="E563" s="263"/>
      <c r="F563" s="263"/>
      <c r="G563" s="263"/>
      <c r="H563" s="264"/>
      <c r="I563" s="265"/>
      <c r="J563" s="265"/>
      <c r="K563" s="263"/>
      <c r="L563" s="263"/>
      <c r="M563" s="263"/>
      <c r="N563" s="263"/>
      <c r="O563" s="263"/>
      <c r="P563" s="263"/>
      <c r="Q563" s="263"/>
      <c r="R563" s="263"/>
      <c r="S563" s="263"/>
      <c r="T563" s="263"/>
      <c r="U563" s="263"/>
      <c r="V563" s="263"/>
      <c r="W563" s="263"/>
      <c r="X563" s="263"/>
      <c r="Y563" s="263"/>
      <c r="Z563" s="263"/>
    </row>
    <row r="564" spans="1:26" ht="12.75" customHeight="1" x14ac:dyDescent="0.2">
      <c r="A564" s="263"/>
      <c r="B564" s="263"/>
      <c r="C564" s="263"/>
      <c r="D564" s="263"/>
      <c r="E564" s="263"/>
      <c r="F564" s="263"/>
      <c r="G564" s="263"/>
      <c r="H564" s="264"/>
      <c r="I564" s="265"/>
      <c r="J564" s="265"/>
      <c r="K564" s="263"/>
      <c r="L564" s="263"/>
      <c r="M564" s="263"/>
      <c r="N564" s="263"/>
      <c r="O564" s="263"/>
      <c r="P564" s="263"/>
      <c r="Q564" s="263"/>
      <c r="R564" s="263"/>
      <c r="S564" s="263"/>
      <c r="T564" s="263"/>
      <c r="U564" s="263"/>
      <c r="V564" s="263"/>
      <c r="W564" s="263"/>
      <c r="X564" s="263"/>
      <c r="Y564" s="263"/>
      <c r="Z564" s="263"/>
    </row>
    <row r="565" spans="1:26" ht="12.75" customHeight="1" x14ac:dyDescent="0.2">
      <c r="A565" s="263"/>
      <c r="B565" s="263"/>
      <c r="C565" s="263"/>
      <c r="D565" s="263"/>
      <c r="E565" s="263"/>
      <c r="F565" s="263"/>
      <c r="G565" s="263"/>
      <c r="H565" s="264"/>
      <c r="I565" s="265"/>
      <c r="J565" s="265"/>
      <c r="K565" s="263"/>
      <c r="L565" s="263"/>
      <c r="M565" s="263"/>
      <c r="N565" s="263"/>
      <c r="O565" s="263"/>
      <c r="P565" s="263"/>
      <c r="Q565" s="263"/>
      <c r="R565" s="263"/>
      <c r="S565" s="263"/>
      <c r="T565" s="263"/>
      <c r="U565" s="263"/>
      <c r="V565" s="263"/>
      <c r="W565" s="263"/>
      <c r="X565" s="263"/>
      <c r="Y565" s="263"/>
      <c r="Z565" s="263"/>
    </row>
    <row r="566" spans="1:26" ht="12.75" customHeight="1" x14ac:dyDescent="0.2">
      <c r="A566" s="263"/>
      <c r="B566" s="263"/>
      <c r="C566" s="263"/>
      <c r="D566" s="263"/>
      <c r="E566" s="263"/>
      <c r="F566" s="263"/>
      <c r="G566" s="263"/>
      <c r="H566" s="264"/>
      <c r="I566" s="265"/>
      <c r="J566" s="265"/>
      <c r="K566" s="263"/>
      <c r="L566" s="263"/>
      <c r="M566" s="263"/>
      <c r="N566" s="263"/>
      <c r="O566" s="263"/>
      <c r="P566" s="263"/>
      <c r="Q566" s="263"/>
      <c r="R566" s="263"/>
      <c r="S566" s="263"/>
      <c r="T566" s="263"/>
      <c r="U566" s="263"/>
      <c r="V566" s="263"/>
      <c r="W566" s="263"/>
      <c r="X566" s="263"/>
      <c r="Y566" s="263"/>
      <c r="Z566" s="263"/>
    </row>
    <row r="567" spans="1:26" ht="12.75" customHeight="1" x14ac:dyDescent="0.2">
      <c r="A567" s="263"/>
      <c r="B567" s="263"/>
      <c r="C567" s="263"/>
      <c r="D567" s="263"/>
      <c r="E567" s="263"/>
      <c r="F567" s="263"/>
      <c r="G567" s="263"/>
      <c r="H567" s="264"/>
      <c r="I567" s="265"/>
      <c r="J567" s="265"/>
      <c r="K567" s="263"/>
      <c r="L567" s="263"/>
      <c r="M567" s="263"/>
      <c r="N567" s="263"/>
      <c r="O567" s="263"/>
      <c r="P567" s="263"/>
      <c r="Q567" s="263"/>
      <c r="R567" s="263"/>
      <c r="S567" s="263"/>
      <c r="T567" s="263"/>
      <c r="U567" s="263"/>
      <c r="V567" s="263"/>
      <c r="W567" s="263"/>
      <c r="X567" s="263"/>
      <c r="Y567" s="263"/>
      <c r="Z567" s="263"/>
    </row>
    <row r="568" spans="1:26" ht="12.75" customHeight="1" x14ac:dyDescent="0.2">
      <c r="A568" s="263"/>
      <c r="B568" s="263"/>
      <c r="C568" s="263"/>
      <c r="D568" s="263"/>
      <c r="E568" s="263"/>
      <c r="F568" s="263"/>
      <c r="G568" s="263"/>
      <c r="H568" s="264"/>
      <c r="I568" s="265"/>
      <c r="J568" s="265"/>
      <c r="K568" s="263"/>
      <c r="L568" s="263"/>
      <c r="M568" s="263"/>
      <c r="N568" s="263"/>
      <c r="O568" s="263"/>
      <c r="P568" s="263"/>
      <c r="Q568" s="263"/>
      <c r="R568" s="263"/>
      <c r="S568" s="263"/>
      <c r="T568" s="263"/>
      <c r="U568" s="263"/>
      <c r="V568" s="263"/>
      <c r="W568" s="263"/>
      <c r="X568" s="263"/>
      <c r="Y568" s="263"/>
      <c r="Z568" s="263"/>
    </row>
    <row r="569" spans="1:26" ht="12.75" customHeight="1" x14ac:dyDescent="0.2">
      <c r="A569" s="263"/>
      <c r="B569" s="263"/>
      <c r="C569" s="263"/>
      <c r="D569" s="263"/>
      <c r="E569" s="263"/>
      <c r="F569" s="263"/>
      <c r="G569" s="263"/>
      <c r="H569" s="264"/>
      <c r="I569" s="265"/>
      <c r="J569" s="265"/>
      <c r="K569" s="263"/>
      <c r="L569" s="263"/>
      <c r="M569" s="263"/>
      <c r="N569" s="263"/>
      <c r="O569" s="263"/>
      <c r="P569" s="263"/>
      <c r="Q569" s="263"/>
      <c r="R569" s="263"/>
      <c r="S569" s="263"/>
      <c r="T569" s="263"/>
      <c r="U569" s="263"/>
      <c r="V569" s="263"/>
      <c r="W569" s="263"/>
      <c r="X569" s="263"/>
      <c r="Y569" s="263"/>
      <c r="Z569" s="263"/>
    </row>
    <row r="570" spans="1:26" ht="12.75" customHeight="1" x14ac:dyDescent="0.2">
      <c r="A570" s="263"/>
      <c r="B570" s="263"/>
      <c r="C570" s="263"/>
      <c r="D570" s="263"/>
      <c r="E570" s="263"/>
      <c r="F570" s="263"/>
      <c r="G570" s="263"/>
      <c r="H570" s="264"/>
      <c r="I570" s="265"/>
      <c r="J570" s="265"/>
      <c r="K570" s="263"/>
      <c r="L570" s="263"/>
      <c r="M570" s="263"/>
      <c r="N570" s="263"/>
      <c r="O570" s="263"/>
      <c r="P570" s="263"/>
      <c r="Q570" s="263"/>
      <c r="R570" s="263"/>
      <c r="S570" s="263"/>
      <c r="T570" s="263"/>
      <c r="U570" s="263"/>
      <c r="V570" s="263"/>
      <c r="W570" s="263"/>
      <c r="X570" s="263"/>
      <c r="Y570" s="263"/>
      <c r="Z570" s="263"/>
    </row>
    <row r="571" spans="1:26" ht="12.75" customHeight="1" x14ac:dyDescent="0.2">
      <c r="A571" s="263"/>
      <c r="B571" s="263"/>
      <c r="C571" s="263"/>
      <c r="D571" s="263"/>
      <c r="E571" s="263"/>
      <c r="F571" s="263"/>
      <c r="G571" s="263"/>
      <c r="H571" s="264"/>
      <c r="I571" s="265"/>
      <c r="J571" s="265"/>
      <c r="K571" s="263"/>
      <c r="L571" s="263"/>
      <c r="M571" s="263"/>
      <c r="N571" s="263"/>
      <c r="O571" s="263"/>
      <c r="P571" s="263"/>
      <c r="Q571" s="263"/>
      <c r="R571" s="263"/>
      <c r="S571" s="263"/>
      <c r="T571" s="263"/>
      <c r="U571" s="263"/>
      <c r="V571" s="263"/>
      <c r="W571" s="263"/>
      <c r="X571" s="263"/>
      <c r="Y571" s="263"/>
      <c r="Z571" s="263"/>
    </row>
    <row r="572" spans="1:26" ht="12.75" customHeight="1" x14ac:dyDescent="0.2">
      <c r="A572" s="263"/>
      <c r="B572" s="263"/>
      <c r="C572" s="263"/>
      <c r="D572" s="263"/>
      <c r="E572" s="263"/>
      <c r="F572" s="263"/>
      <c r="G572" s="263"/>
      <c r="H572" s="264"/>
      <c r="I572" s="265"/>
      <c r="J572" s="265"/>
      <c r="K572" s="263"/>
      <c r="L572" s="263"/>
      <c r="M572" s="263"/>
      <c r="N572" s="263"/>
      <c r="O572" s="263"/>
      <c r="P572" s="263"/>
      <c r="Q572" s="263"/>
      <c r="R572" s="263"/>
      <c r="S572" s="263"/>
      <c r="T572" s="263"/>
      <c r="U572" s="263"/>
      <c r="V572" s="263"/>
      <c r="W572" s="263"/>
      <c r="X572" s="263"/>
      <c r="Y572" s="263"/>
      <c r="Z572" s="263"/>
    </row>
    <row r="573" spans="1:26" ht="12.75" customHeight="1" x14ac:dyDescent="0.2">
      <c r="A573" s="263"/>
      <c r="B573" s="263"/>
      <c r="C573" s="263"/>
      <c r="D573" s="263"/>
      <c r="E573" s="263"/>
      <c r="F573" s="263"/>
      <c r="G573" s="263"/>
      <c r="H573" s="264"/>
      <c r="I573" s="265"/>
      <c r="J573" s="265"/>
      <c r="K573" s="263"/>
      <c r="L573" s="263"/>
      <c r="M573" s="263"/>
      <c r="N573" s="263"/>
      <c r="O573" s="263"/>
      <c r="P573" s="263"/>
      <c r="Q573" s="263"/>
      <c r="R573" s="263"/>
      <c r="S573" s="263"/>
      <c r="T573" s="263"/>
      <c r="U573" s="263"/>
      <c r="V573" s="263"/>
      <c r="W573" s="263"/>
      <c r="X573" s="263"/>
      <c r="Y573" s="263"/>
      <c r="Z573" s="263"/>
    </row>
    <row r="574" spans="1:26" ht="12.75" customHeight="1" x14ac:dyDescent="0.2">
      <c r="A574" s="263"/>
      <c r="B574" s="263"/>
      <c r="C574" s="263"/>
      <c r="D574" s="263"/>
      <c r="E574" s="263"/>
      <c r="F574" s="263"/>
      <c r="G574" s="263"/>
      <c r="H574" s="264"/>
      <c r="I574" s="265"/>
      <c r="J574" s="265"/>
      <c r="K574" s="263"/>
      <c r="L574" s="263"/>
      <c r="M574" s="263"/>
      <c r="N574" s="263"/>
      <c r="O574" s="263"/>
      <c r="P574" s="263"/>
      <c r="Q574" s="263"/>
      <c r="R574" s="263"/>
      <c r="S574" s="263"/>
      <c r="T574" s="263"/>
      <c r="U574" s="263"/>
      <c r="V574" s="263"/>
      <c r="W574" s="263"/>
      <c r="X574" s="263"/>
      <c r="Y574" s="263"/>
      <c r="Z574" s="263"/>
    </row>
    <row r="575" spans="1:26" ht="12.75" customHeight="1" x14ac:dyDescent="0.2">
      <c r="A575" s="263"/>
      <c r="B575" s="263"/>
      <c r="C575" s="263"/>
      <c r="D575" s="263"/>
      <c r="E575" s="263"/>
      <c r="F575" s="263"/>
      <c r="G575" s="263"/>
      <c r="H575" s="264"/>
      <c r="I575" s="265"/>
      <c r="J575" s="265"/>
      <c r="K575" s="263"/>
      <c r="L575" s="263"/>
      <c r="M575" s="263"/>
      <c r="N575" s="263"/>
      <c r="O575" s="263"/>
      <c r="P575" s="263"/>
      <c r="Q575" s="263"/>
      <c r="R575" s="263"/>
      <c r="S575" s="263"/>
      <c r="T575" s="263"/>
      <c r="U575" s="263"/>
      <c r="V575" s="263"/>
      <c r="W575" s="263"/>
      <c r="X575" s="263"/>
      <c r="Y575" s="263"/>
      <c r="Z575" s="263"/>
    </row>
    <row r="576" spans="1:26" ht="12.75" customHeight="1" x14ac:dyDescent="0.2">
      <c r="A576" s="263"/>
      <c r="B576" s="263"/>
      <c r="C576" s="263"/>
      <c r="D576" s="263"/>
      <c r="E576" s="263"/>
      <c r="F576" s="263"/>
      <c r="G576" s="263"/>
      <c r="H576" s="264"/>
      <c r="I576" s="265"/>
      <c r="J576" s="265"/>
      <c r="K576" s="263"/>
      <c r="L576" s="263"/>
      <c r="M576" s="263"/>
      <c r="N576" s="263"/>
      <c r="O576" s="263"/>
      <c r="P576" s="263"/>
      <c r="Q576" s="263"/>
      <c r="R576" s="263"/>
      <c r="S576" s="263"/>
      <c r="T576" s="263"/>
      <c r="U576" s="263"/>
      <c r="V576" s="263"/>
      <c r="W576" s="263"/>
      <c r="X576" s="263"/>
      <c r="Y576" s="263"/>
      <c r="Z576" s="263"/>
    </row>
    <row r="577" spans="1:26" ht="12.75" customHeight="1" x14ac:dyDescent="0.2">
      <c r="A577" s="263"/>
      <c r="B577" s="263"/>
      <c r="C577" s="263"/>
      <c r="D577" s="263"/>
      <c r="E577" s="263"/>
      <c r="F577" s="263"/>
      <c r="G577" s="263"/>
      <c r="H577" s="264"/>
      <c r="I577" s="265"/>
      <c r="J577" s="265"/>
      <c r="K577" s="263"/>
      <c r="L577" s="263"/>
      <c r="M577" s="263"/>
      <c r="N577" s="263"/>
      <c r="O577" s="263"/>
      <c r="P577" s="263"/>
      <c r="Q577" s="263"/>
      <c r="R577" s="263"/>
      <c r="S577" s="263"/>
      <c r="T577" s="263"/>
      <c r="U577" s="263"/>
      <c r="V577" s="263"/>
      <c r="W577" s="263"/>
      <c r="X577" s="263"/>
      <c r="Y577" s="263"/>
      <c r="Z577" s="263"/>
    </row>
    <row r="578" spans="1:26" ht="12.75" customHeight="1" x14ac:dyDescent="0.2">
      <c r="A578" s="263"/>
      <c r="B578" s="263"/>
      <c r="C578" s="263"/>
      <c r="D578" s="263"/>
      <c r="E578" s="263"/>
      <c r="F578" s="263"/>
      <c r="G578" s="263"/>
      <c r="H578" s="264"/>
      <c r="I578" s="265"/>
      <c r="J578" s="265"/>
      <c r="K578" s="263"/>
      <c r="L578" s="263"/>
      <c r="M578" s="263"/>
      <c r="N578" s="263"/>
      <c r="O578" s="263"/>
      <c r="P578" s="263"/>
      <c r="Q578" s="263"/>
      <c r="R578" s="263"/>
      <c r="S578" s="263"/>
      <c r="T578" s="263"/>
      <c r="U578" s="263"/>
      <c r="V578" s="263"/>
      <c r="W578" s="263"/>
      <c r="X578" s="263"/>
      <c r="Y578" s="263"/>
      <c r="Z578" s="263"/>
    </row>
    <row r="579" spans="1:26" ht="12.75" customHeight="1" x14ac:dyDescent="0.2">
      <c r="A579" s="263"/>
      <c r="B579" s="263"/>
      <c r="C579" s="263"/>
      <c r="D579" s="263"/>
      <c r="E579" s="263"/>
      <c r="F579" s="263"/>
      <c r="G579" s="263"/>
      <c r="H579" s="264"/>
      <c r="I579" s="265"/>
      <c r="J579" s="265"/>
      <c r="K579" s="263"/>
      <c r="L579" s="263"/>
      <c r="M579" s="263"/>
      <c r="N579" s="263"/>
      <c r="O579" s="263"/>
      <c r="P579" s="263"/>
      <c r="Q579" s="263"/>
      <c r="R579" s="263"/>
      <c r="S579" s="263"/>
      <c r="T579" s="263"/>
      <c r="U579" s="263"/>
      <c r="V579" s="263"/>
      <c r="W579" s="263"/>
      <c r="X579" s="263"/>
      <c r="Y579" s="263"/>
      <c r="Z579" s="263"/>
    </row>
    <row r="580" spans="1:26" ht="12.75" customHeight="1" x14ac:dyDescent="0.2">
      <c r="A580" s="263"/>
      <c r="B580" s="263"/>
      <c r="C580" s="263"/>
      <c r="D580" s="263"/>
      <c r="E580" s="263"/>
      <c r="F580" s="263"/>
      <c r="G580" s="263"/>
      <c r="H580" s="264"/>
      <c r="I580" s="265"/>
      <c r="J580" s="265"/>
      <c r="K580" s="263"/>
      <c r="L580" s="263"/>
      <c r="M580" s="263"/>
      <c r="N580" s="263"/>
      <c r="O580" s="263"/>
      <c r="P580" s="263"/>
      <c r="Q580" s="263"/>
      <c r="R580" s="263"/>
      <c r="S580" s="263"/>
      <c r="T580" s="263"/>
      <c r="U580" s="263"/>
      <c r="V580" s="263"/>
      <c r="W580" s="263"/>
      <c r="X580" s="263"/>
      <c r="Y580" s="263"/>
      <c r="Z580" s="263"/>
    </row>
    <row r="581" spans="1:26" ht="12.75" customHeight="1" x14ac:dyDescent="0.2">
      <c r="A581" s="263"/>
      <c r="B581" s="263"/>
      <c r="C581" s="263"/>
      <c r="D581" s="263"/>
      <c r="E581" s="263"/>
      <c r="F581" s="263"/>
      <c r="G581" s="263"/>
      <c r="H581" s="264"/>
      <c r="I581" s="265"/>
      <c r="J581" s="265"/>
      <c r="K581" s="263"/>
      <c r="L581" s="263"/>
      <c r="M581" s="263"/>
      <c r="N581" s="263"/>
      <c r="O581" s="263"/>
      <c r="P581" s="263"/>
      <c r="Q581" s="263"/>
      <c r="R581" s="263"/>
      <c r="S581" s="263"/>
      <c r="T581" s="263"/>
      <c r="U581" s="263"/>
      <c r="V581" s="263"/>
      <c r="W581" s="263"/>
      <c r="X581" s="263"/>
      <c r="Y581" s="263"/>
      <c r="Z581" s="263"/>
    </row>
    <row r="582" spans="1:26" ht="12.75" customHeight="1" x14ac:dyDescent="0.2">
      <c r="A582" s="263"/>
      <c r="B582" s="263"/>
      <c r="C582" s="263"/>
      <c r="D582" s="263"/>
      <c r="E582" s="263"/>
      <c r="F582" s="263"/>
      <c r="G582" s="263"/>
      <c r="H582" s="264"/>
      <c r="I582" s="265"/>
      <c r="J582" s="265"/>
      <c r="K582" s="263"/>
      <c r="L582" s="263"/>
      <c r="M582" s="263"/>
      <c r="N582" s="263"/>
      <c r="O582" s="263"/>
      <c r="P582" s="263"/>
      <c r="Q582" s="263"/>
      <c r="R582" s="263"/>
      <c r="S582" s="263"/>
      <c r="T582" s="263"/>
      <c r="U582" s="263"/>
      <c r="V582" s="263"/>
      <c r="W582" s="263"/>
      <c r="X582" s="263"/>
      <c r="Y582" s="263"/>
      <c r="Z582" s="263"/>
    </row>
    <row r="583" spans="1:26" ht="12.75" customHeight="1" x14ac:dyDescent="0.2">
      <c r="A583" s="263"/>
      <c r="B583" s="263"/>
      <c r="C583" s="263"/>
      <c r="D583" s="263"/>
      <c r="E583" s="263"/>
      <c r="F583" s="263"/>
      <c r="G583" s="263"/>
      <c r="H583" s="264"/>
      <c r="I583" s="265"/>
      <c r="J583" s="265"/>
      <c r="K583" s="263"/>
      <c r="L583" s="263"/>
      <c r="M583" s="263"/>
      <c r="N583" s="263"/>
      <c r="O583" s="263"/>
      <c r="P583" s="263"/>
      <c r="Q583" s="263"/>
      <c r="R583" s="263"/>
      <c r="S583" s="263"/>
      <c r="T583" s="263"/>
      <c r="U583" s="263"/>
      <c r="V583" s="263"/>
      <c r="W583" s="263"/>
      <c r="X583" s="263"/>
      <c r="Y583" s="263"/>
      <c r="Z583" s="263"/>
    </row>
    <row r="584" spans="1:26" ht="12.75" customHeight="1" x14ac:dyDescent="0.2">
      <c r="A584" s="263"/>
      <c r="B584" s="263"/>
      <c r="C584" s="263"/>
      <c r="D584" s="263"/>
      <c r="E584" s="263"/>
      <c r="F584" s="263"/>
      <c r="G584" s="263"/>
      <c r="H584" s="264"/>
      <c r="I584" s="265"/>
      <c r="J584" s="265"/>
      <c r="K584" s="263"/>
      <c r="L584" s="263"/>
      <c r="M584" s="263"/>
      <c r="N584" s="263"/>
      <c r="O584" s="263"/>
      <c r="P584" s="263"/>
      <c r="Q584" s="263"/>
      <c r="R584" s="263"/>
      <c r="S584" s="263"/>
      <c r="T584" s="263"/>
      <c r="U584" s="263"/>
      <c r="V584" s="263"/>
      <c r="W584" s="263"/>
      <c r="X584" s="263"/>
      <c r="Y584" s="263"/>
      <c r="Z584" s="263"/>
    </row>
    <row r="585" spans="1:26" ht="12.75" customHeight="1" x14ac:dyDescent="0.2">
      <c r="A585" s="263"/>
      <c r="B585" s="263"/>
      <c r="C585" s="263"/>
      <c r="D585" s="263"/>
      <c r="E585" s="263"/>
      <c r="F585" s="263"/>
      <c r="G585" s="263"/>
      <c r="H585" s="264"/>
      <c r="I585" s="265"/>
      <c r="J585" s="265"/>
      <c r="K585" s="263"/>
      <c r="L585" s="263"/>
      <c r="M585" s="263"/>
      <c r="N585" s="263"/>
      <c r="O585" s="263"/>
      <c r="P585" s="263"/>
      <c r="Q585" s="263"/>
      <c r="R585" s="263"/>
      <c r="S585" s="263"/>
      <c r="T585" s="263"/>
      <c r="U585" s="263"/>
      <c r="V585" s="263"/>
      <c r="W585" s="263"/>
      <c r="X585" s="263"/>
      <c r="Y585" s="263"/>
      <c r="Z585" s="263"/>
    </row>
    <row r="586" spans="1:26" ht="12.75" customHeight="1" x14ac:dyDescent="0.2">
      <c r="A586" s="263"/>
      <c r="B586" s="263"/>
      <c r="C586" s="263"/>
      <c r="D586" s="263"/>
      <c r="E586" s="263"/>
      <c r="F586" s="263"/>
      <c r="G586" s="263"/>
      <c r="H586" s="264"/>
      <c r="I586" s="265"/>
      <c r="J586" s="265"/>
      <c r="K586" s="263"/>
      <c r="L586" s="263"/>
      <c r="M586" s="263"/>
      <c r="N586" s="263"/>
      <c r="O586" s="263"/>
      <c r="P586" s="263"/>
      <c r="Q586" s="263"/>
      <c r="R586" s="263"/>
      <c r="S586" s="263"/>
      <c r="T586" s="263"/>
      <c r="U586" s="263"/>
      <c r="V586" s="263"/>
      <c r="W586" s="263"/>
      <c r="X586" s="263"/>
      <c r="Y586" s="263"/>
      <c r="Z586" s="263"/>
    </row>
    <row r="587" spans="1:26" ht="12.75" customHeight="1" x14ac:dyDescent="0.2">
      <c r="A587" s="263"/>
      <c r="B587" s="263"/>
      <c r="C587" s="263"/>
      <c r="D587" s="263"/>
      <c r="E587" s="263"/>
      <c r="F587" s="263"/>
      <c r="G587" s="263"/>
      <c r="H587" s="264"/>
      <c r="I587" s="265"/>
      <c r="J587" s="265"/>
      <c r="K587" s="263"/>
      <c r="L587" s="263"/>
      <c r="M587" s="263"/>
      <c r="N587" s="263"/>
      <c r="O587" s="263"/>
      <c r="P587" s="263"/>
      <c r="Q587" s="263"/>
      <c r="R587" s="263"/>
      <c r="S587" s="263"/>
      <c r="T587" s="263"/>
      <c r="U587" s="263"/>
      <c r="V587" s="263"/>
      <c r="W587" s="263"/>
      <c r="X587" s="263"/>
      <c r="Y587" s="263"/>
      <c r="Z587" s="263"/>
    </row>
    <row r="588" spans="1:26" ht="12.75" customHeight="1" x14ac:dyDescent="0.2">
      <c r="A588" s="263"/>
      <c r="B588" s="263"/>
      <c r="C588" s="263"/>
      <c r="D588" s="263"/>
      <c r="E588" s="263"/>
      <c r="F588" s="263"/>
      <c r="G588" s="263"/>
      <c r="H588" s="264"/>
      <c r="I588" s="265"/>
      <c r="J588" s="265"/>
      <c r="K588" s="263"/>
      <c r="L588" s="263"/>
      <c r="M588" s="263"/>
      <c r="N588" s="263"/>
      <c r="O588" s="263"/>
      <c r="P588" s="263"/>
      <c r="Q588" s="263"/>
      <c r="R588" s="263"/>
      <c r="S588" s="263"/>
      <c r="T588" s="263"/>
      <c r="U588" s="263"/>
      <c r="V588" s="263"/>
      <c r="W588" s="263"/>
      <c r="X588" s="263"/>
      <c r="Y588" s="263"/>
      <c r="Z588" s="263"/>
    </row>
    <row r="589" spans="1:26" ht="12.75" customHeight="1" x14ac:dyDescent="0.2">
      <c r="A589" s="263"/>
      <c r="B589" s="263"/>
      <c r="C589" s="263"/>
      <c r="D589" s="263"/>
      <c r="E589" s="263"/>
      <c r="F589" s="263"/>
      <c r="G589" s="263"/>
      <c r="H589" s="264"/>
      <c r="I589" s="265"/>
      <c r="J589" s="265"/>
      <c r="K589" s="263"/>
      <c r="L589" s="263"/>
      <c r="M589" s="263"/>
      <c r="N589" s="263"/>
      <c r="O589" s="263"/>
      <c r="P589" s="263"/>
      <c r="Q589" s="263"/>
      <c r="R589" s="263"/>
      <c r="S589" s="263"/>
      <c r="T589" s="263"/>
      <c r="U589" s="263"/>
      <c r="V589" s="263"/>
      <c r="W589" s="263"/>
      <c r="X589" s="263"/>
      <c r="Y589" s="263"/>
      <c r="Z589" s="263"/>
    </row>
    <row r="590" spans="1:26" ht="12.75" customHeight="1" x14ac:dyDescent="0.2">
      <c r="A590" s="263"/>
      <c r="B590" s="263"/>
      <c r="C590" s="263"/>
      <c r="D590" s="263"/>
      <c r="E590" s="263"/>
      <c r="F590" s="263"/>
      <c r="G590" s="263"/>
      <c r="H590" s="264"/>
      <c r="I590" s="265"/>
      <c r="J590" s="265"/>
      <c r="K590" s="263"/>
      <c r="L590" s="263"/>
      <c r="M590" s="263"/>
      <c r="N590" s="263"/>
      <c r="O590" s="263"/>
      <c r="P590" s="263"/>
      <c r="Q590" s="263"/>
      <c r="R590" s="263"/>
      <c r="S590" s="263"/>
      <c r="T590" s="263"/>
      <c r="U590" s="263"/>
      <c r="V590" s="263"/>
      <c r="W590" s="263"/>
      <c r="X590" s="263"/>
      <c r="Y590" s="263"/>
      <c r="Z590" s="263"/>
    </row>
    <row r="591" spans="1:26" ht="12.75" customHeight="1" x14ac:dyDescent="0.2">
      <c r="A591" s="263"/>
      <c r="B591" s="263"/>
      <c r="C591" s="263"/>
      <c r="D591" s="263"/>
      <c r="E591" s="263"/>
      <c r="F591" s="263"/>
      <c r="G591" s="263"/>
      <c r="H591" s="264"/>
      <c r="I591" s="265"/>
      <c r="J591" s="265"/>
      <c r="K591" s="263"/>
      <c r="L591" s="263"/>
      <c r="M591" s="263"/>
      <c r="N591" s="263"/>
      <c r="O591" s="263"/>
      <c r="P591" s="263"/>
      <c r="Q591" s="263"/>
      <c r="R591" s="263"/>
      <c r="S591" s="263"/>
      <c r="T591" s="263"/>
      <c r="U591" s="263"/>
      <c r="V591" s="263"/>
      <c r="W591" s="263"/>
      <c r="X591" s="263"/>
      <c r="Y591" s="263"/>
      <c r="Z591" s="263"/>
    </row>
    <row r="592" spans="1:26" ht="12.75" customHeight="1" x14ac:dyDescent="0.2">
      <c r="A592" s="263"/>
      <c r="B592" s="263"/>
      <c r="C592" s="263"/>
      <c r="D592" s="263"/>
      <c r="E592" s="263"/>
      <c r="F592" s="263"/>
      <c r="G592" s="263"/>
      <c r="H592" s="264"/>
      <c r="I592" s="265"/>
      <c r="J592" s="265"/>
      <c r="K592" s="263"/>
      <c r="L592" s="263"/>
      <c r="M592" s="263"/>
      <c r="N592" s="263"/>
      <c r="O592" s="263"/>
      <c r="P592" s="263"/>
      <c r="Q592" s="263"/>
      <c r="R592" s="263"/>
      <c r="S592" s="263"/>
      <c r="T592" s="263"/>
      <c r="U592" s="263"/>
      <c r="V592" s="263"/>
      <c r="W592" s="263"/>
      <c r="X592" s="263"/>
      <c r="Y592" s="263"/>
      <c r="Z592" s="263"/>
    </row>
    <row r="593" spans="1:26" ht="12.75" customHeight="1" x14ac:dyDescent="0.2">
      <c r="A593" s="263"/>
      <c r="B593" s="263"/>
      <c r="C593" s="263"/>
      <c r="D593" s="263"/>
      <c r="E593" s="263"/>
      <c r="F593" s="263"/>
      <c r="G593" s="263"/>
      <c r="H593" s="264"/>
      <c r="I593" s="265"/>
      <c r="J593" s="265"/>
      <c r="K593" s="263"/>
      <c r="L593" s="263"/>
      <c r="M593" s="263"/>
      <c r="N593" s="263"/>
      <c r="O593" s="263"/>
      <c r="P593" s="263"/>
      <c r="Q593" s="263"/>
      <c r="R593" s="263"/>
      <c r="S593" s="263"/>
      <c r="T593" s="263"/>
      <c r="U593" s="263"/>
      <c r="V593" s="263"/>
      <c r="W593" s="263"/>
      <c r="X593" s="263"/>
      <c r="Y593" s="263"/>
      <c r="Z593" s="263"/>
    </row>
    <row r="594" spans="1:26" ht="12.75" customHeight="1" x14ac:dyDescent="0.2">
      <c r="A594" s="263"/>
      <c r="B594" s="263"/>
      <c r="C594" s="263"/>
      <c r="D594" s="263"/>
      <c r="E594" s="263"/>
      <c r="F594" s="263"/>
      <c r="G594" s="263"/>
      <c r="H594" s="264"/>
      <c r="I594" s="265"/>
      <c r="J594" s="265"/>
      <c r="K594" s="263"/>
      <c r="L594" s="263"/>
      <c r="M594" s="263"/>
      <c r="N594" s="263"/>
      <c r="O594" s="263"/>
      <c r="P594" s="263"/>
      <c r="Q594" s="263"/>
      <c r="R594" s="263"/>
      <c r="S594" s="263"/>
      <c r="T594" s="263"/>
      <c r="U594" s="263"/>
      <c r="V594" s="263"/>
      <c r="W594" s="263"/>
      <c r="X594" s="263"/>
      <c r="Y594" s="263"/>
      <c r="Z594" s="263"/>
    </row>
    <row r="595" spans="1:26" ht="12.75" customHeight="1" x14ac:dyDescent="0.2">
      <c r="A595" s="263"/>
      <c r="B595" s="263"/>
      <c r="C595" s="263"/>
      <c r="D595" s="263"/>
      <c r="E595" s="263"/>
      <c r="F595" s="263"/>
      <c r="G595" s="263"/>
      <c r="H595" s="264"/>
      <c r="I595" s="265"/>
      <c r="J595" s="265"/>
      <c r="K595" s="263"/>
      <c r="L595" s="263"/>
      <c r="M595" s="263"/>
      <c r="N595" s="263"/>
      <c r="O595" s="263"/>
      <c r="P595" s="263"/>
      <c r="Q595" s="263"/>
      <c r="R595" s="263"/>
      <c r="S595" s="263"/>
      <c r="T595" s="263"/>
      <c r="U595" s="263"/>
      <c r="V595" s="263"/>
      <c r="W595" s="263"/>
      <c r="X595" s="263"/>
      <c r="Y595" s="263"/>
      <c r="Z595" s="263"/>
    </row>
    <row r="596" spans="1:26" ht="12.75" customHeight="1" x14ac:dyDescent="0.2">
      <c r="A596" s="263"/>
      <c r="B596" s="263"/>
      <c r="C596" s="263"/>
      <c r="D596" s="263"/>
      <c r="E596" s="263"/>
      <c r="F596" s="263"/>
      <c r="G596" s="263"/>
      <c r="H596" s="264"/>
      <c r="I596" s="265"/>
      <c r="J596" s="265"/>
      <c r="K596" s="263"/>
      <c r="L596" s="263"/>
      <c r="M596" s="263"/>
      <c r="N596" s="263"/>
      <c r="O596" s="263"/>
      <c r="P596" s="263"/>
      <c r="Q596" s="263"/>
      <c r="R596" s="263"/>
      <c r="S596" s="263"/>
      <c r="T596" s="263"/>
      <c r="U596" s="263"/>
      <c r="V596" s="263"/>
      <c r="W596" s="263"/>
      <c r="X596" s="263"/>
      <c r="Y596" s="263"/>
      <c r="Z596" s="263"/>
    </row>
    <row r="597" spans="1:26" ht="12.75" customHeight="1" x14ac:dyDescent="0.2">
      <c r="A597" s="263"/>
      <c r="B597" s="263"/>
      <c r="C597" s="263"/>
      <c r="D597" s="263"/>
      <c r="E597" s="263"/>
      <c r="F597" s="263"/>
      <c r="G597" s="263"/>
      <c r="H597" s="264"/>
      <c r="I597" s="265"/>
      <c r="J597" s="265"/>
      <c r="K597" s="263"/>
      <c r="L597" s="263"/>
      <c r="M597" s="263"/>
      <c r="N597" s="263"/>
      <c r="O597" s="263"/>
      <c r="P597" s="263"/>
      <c r="Q597" s="263"/>
      <c r="R597" s="263"/>
      <c r="S597" s="263"/>
      <c r="T597" s="263"/>
      <c r="U597" s="263"/>
      <c r="V597" s="263"/>
      <c r="W597" s="263"/>
      <c r="X597" s="263"/>
      <c r="Y597" s="263"/>
      <c r="Z597" s="263"/>
    </row>
    <row r="598" spans="1:26" ht="12.75" customHeight="1" x14ac:dyDescent="0.2">
      <c r="A598" s="263"/>
      <c r="B598" s="263"/>
      <c r="C598" s="263"/>
      <c r="D598" s="263"/>
      <c r="E598" s="263"/>
      <c r="F598" s="263"/>
      <c r="G598" s="263"/>
      <c r="H598" s="264"/>
      <c r="I598" s="265"/>
      <c r="J598" s="265"/>
      <c r="K598" s="263"/>
      <c r="L598" s="263"/>
      <c r="M598" s="263"/>
      <c r="N598" s="263"/>
      <c r="O598" s="263"/>
      <c r="P598" s="263"/>
      <c r="Q598" s="263"/>
      <c r="R598" s="263"/>
      <c r="S598" s="263"/>
      <c r="T598" s="263"/>
      <c r="U598" s="263"/>
      <c r="V598" s="263"/>
      <c r="W598" s="263"/>
      <c r="X598" s="263"/>
      <c r="Y598" s="263"/>
      <c r="Z598" s="263"/>
    </row>
    <row r="599" spans="1:26" ht="12.75" customHeight="1" x14ac:dyDescent="0.2">
      <c r="A599" s="263"/>
      <c r="B599" s="263"/>
      <c r="C599" s="263"/>
      <c r="D599" s="263"/>
      <c r="E599" s="263"/>
      <c r="F599" s="263"/>
      <c r="G599" s="263"/>
      <c r="H599" s="264"/>
      <c r="I599" s="265"/>
      <c r="J599" s="265"/>
      <c r="K599" s="263"/>
      <c r="L599" s="263"/>
      <c r="M599" s="263"/>
      <c r="N599" s="263"/>
      <c r="O599" s="263"/>
      <c r="P599" s="263"/>
      <c r="Q599" s="263"/>
      <c r="R599" s="263"/>
      <c r="S599" s="263"/>
      <c r="T599" s="263"/>
      <c r="U599" s="263"/>
      <c r="V599" s="263"/>
      <c r="W599" s="263"/>
      <c r="X599" s="263"/>
      <c r="Y599" s="263"/>
      <c r="Z599" s="263"/>
    </row>
    <row r="600" spans="1:26" ht="12.75" customHeight="1" x14ac:dyDescent="0.2">
      <c r="A600" s="263"/>
      <c r="B600" s="263"/>
      <c r="C600" s="263"/>
      <c r="D600" s="263"/>
      <c r="E600" s="263"/>
      <c r="F600" s="263"/>
      <c r="G600" s="263"/>
      <c r="H600" s="264"/>
      <c r="I600" s="265"/>
      <c r="J600" s="265"/>
      <c r="K600" s="263"/>
      <c r="L600" s="263"/>
      <c r="M600" s="263"/>
      <c r="N600" s="263"/>
      <c r="O600" s="263"/>
      <c r="P600" s="263"/>
      <c r="Q600" s="263"/>
      <c r="R600" s="263"/>
      <c r="S600" s="263"/>
      <c r="T600" s="263"/>
      <c r="U600" s="263"/>
      <c r="V600" s="263"/>
      <c r="W600" s="263"/>
      <c r="X600" s="263"/>
      <c r="Y600" s="263"/>
      <c r="Z600" s="263"/>
    </row>
    <row r="601" spans="1:26" ht="12.75" customHeight="1" x14ac:dyDescent="0.2">
      <c r="A601" s="263"/>
      <c r="B601" s="263"/>
      <c r="C601" s="263"/>
      <c r="D601" s="263"/>
      <c r="E601" s="263"/>
      <c r="F601" s="263"/>
      <c r="G601" s="263"/>
      <c r="H601" s="264"/>
      <c r="I601" s="265"/>
      <c r="J601" s="265"/>
      <c r="K601" s="263"/>
      <c r="L601" s="263"/>
      <c r="M601" s="263"/>
      <c r="N601" s="263"/>
      <c r="O601" s="263"/>
      <c r="P601" s="263"/>
      <c r="Q601" s="263"/>
      <c r="R601" s="263"/>
      <c r="S601" s="263"/>
      <c r="T601" s="263"/>
      <c r="U601" s="263"/>
      <c r="V601" s="263"/>
      <c r="W601" s="263"/>
      <c r="X601" s="263"/>
      <c r="Y601" s="263"/>
      <c r="Z601" s="263"/>
    </row>
    <row r="602" spans="1:26" ht="12.75" customHeight="1" x14ac:dyDescent="0.2">
      <c r="A602" s="263"/>
      <c r="B602" s="263"/>
      <c r="C602" s="263"/>
      <c r="D602" s="263"/>
      <c r="E602" s="263"/>
      <c r="F602" s="263"/>
      <c r="G602" s="263"/>
      <c r="H602" s="264"/>
      <c r="I602" s="265"/>
      <c r="J602" s="265"/>
      <c r="K602" s="263"/>
      <c r="L602" s="263"/>
      <c r="M602" s="263"/>
      <c r="N602" s="263"/>
      <c r="O602" s="263"/>
      <c r="P602" s="263"/>
      <c r="Q602" s="263"/>
      <c r="R602" s="263"/>
      <c r="S602" s="263"/>
      <c r="T602" s="263"/>
      <c r="U602" s="263"/>
      <c r="V602" s="263"/>
      <c r="W602" s="263"/>
      <c r="X602" s="263"/>
      <c r="Y602" s="263"/>
      <c r="Z602" s="263"/>
    </row>
    <row r="603" spans="1:26" ht="12.75" customHeight="1" x14ac:dyDescent="0.2">
      <c r="A603" s="263"/>
      <c r="B603" s="263"/>
      <c r="C603" s="263"/>
      <c r="D603" s="263"/>
      <c r="E603" s="263"/>
      <c r="F603" s="263"/>
      <c r="G603" s="263"/>
      <c r="H603" s="264"/>
      <c r="I603" s="265"/>
      <c r="J603" s="265"/>
      <c r="K603" s="263"/>
      <c r="L603" s="263"/>
      <c r="M603" s="263"/>
      <c r="N603" s="263"/>
      <c r="O603" s="263"/>
      <c r="P603" s="263"/>
      <c r="Q603" s="263"/>
      <c r="R603" s="263"/>
      <c r="S603" s="263"/>
      <c r="T603" s="263"/>
      <c r="U603" s="263"/>
      <c r="V603" s="263"/>
      <c r="W603" s="263"/>
      <c r="X603" s="263"/>
      <c r="Y603" s="263"/>
      <c r="Z603" s="263"/>
    </row>
    <row r="604" spans="1:26" ht="12.75" customHeight="1" x14ac:dyDescent="0.2">
      <c r="A604" s="263"/>
      <c r="B604" s="263"/>
      <c r="C604" s="263"/>
      <c r="D604" s="263"/>
      <c r="E604" s="263"/>
      <c r="F604" s="263"/>
      <c r="G604" s="263"/>
      <c r="H604" s="264"/>
      <c r="I604" s="265"/>
      <c r="J604" s="265"/>
      <c r="K604" s="263"/>
      <c r="L604" s="263"/>
      <c r="M604" s="263"/>
      <c r="N604" s="263"/>
      <c r="O604" s="263"/>
      <c r="P604" s="263"/>
      <c r="Q604" s="263"/>
      <c r="R604" s="263"/>
      <c r="S604" s="263"/>
      <c r="T604" s="263"/>
      <c r="U604" s="263"/>
      <c r="V604" s="263"/>
      <c r="W604" s="263"/>
      <c r="X604" s="263"/>
      <c r="Y604" s="263"/>
      <c r="Z604" s="263"/>
    </row>
    <row r="605" spans="1:26" ht="12.75" customHeight="1" x14ac:dyDescent="0.2">
      <c r="A605" s="263"/>
      <c r="B605" s="263"/>
      <c r="C605" s="263"/>
      <c r="D605" s="263"/>
      <c r="E605" s="263"/>
      <c r="F605" s="263"/>
      <c r="G605" s="263"/>
      <c r="H605" s="264"/>
      <c r="I605" s="265"/>
      <c r="J605" s="265"/>
      <c r="K605" s="263"/>
      <c r="L605" s="263"/>
      <c r="M605" s="263"/>
      <c r="N605" s="263"/>
      <c r="O605" s="263"/>
      <c r="P605" s="263"/>
      <c r="Q605" s="263"/>
      <c r="R605" s="263"/>
      <c r="S605" s="263"/>
      <c r="T605" s="263"/>
      <c r="U605" s="263"/>
      <c r="V605" s="263"/>
      <c r="W605" s="263"/>
      <c r="X605" s="263"/>
      <c r="Y605" s="263"/>
      <c r="Z605" s="263"/>
    </row>
    <row r="606" spans="1:26" ht="12.75" customHeight="1" x14ac:dyDescent="0.2">
      <c r="A606" s="263"/>
      <c r="B606" s="263"/>
      <c r="C606" s="263"/>
      <c r="D606" s="263"/>
      <c r="E606" s="263"/>
      <c r="F606" s="263"/>
      <c r="G606" s="263"/>
      <c r="H606" s="264"/>
      <c r="I606" s="265"/>
      <c r="J606" s="265"/>
      <c r="K606" s="263"/>
      <c r="L606" s="263"/>
      <c r="M606" s="263"/>
      <c r="N606" s="263"/>
      <c r="O606" s="263"/>
      <c r="P606" s="263"/>
      <c r="Q606" s="263"/>
      <c r="R606" s="263"/>
      <c r="S606" s="263"/>
      <c r="T606" s="263"/>
      <c r="U606" s="263"/>
      <c r="V606" s="263"/>
      <c r="W606" s="263"/>
      <c r="X606" s="263"/>
      <c r="Y606" s="263"/>
      <c r="Z606" s="263"/>
    </row>
    <row r="607" spans="1:26" ht="12.75" customHeight="1" x14ac:dyDescent="0.2">
      <c r="A607" s="263"/>
      <c r="B607" s="263"/>
      <c r="C607" s="263"/>
      <c r="D607" s="263"/>
      <c r="E607" s="263"/>
      <c r="F607" s="263"/>
      <c r="G607" s="263"/>
      <c r="H607" s="264"/>
      <c r="I607" s="265"/>
      <c r="J607" s="265"/>
      <c r="K607" s="263"/>
      <c r="L607" s="263"/>
      <c r="M607" s="263"/>
      <c r="N607" s="263"/>
      <c r="O607" s="263"/>
      <c r="P607" s="263"/>
      <c r="Q607" s="263"/>
      <c r="R607" s="263"/>
      <c r="S607" s="263"/>
      <c r="T607" s="263"/>
      <c r="U607" s="263"/>
      <c r="V607" s="263"/>
      <c r="W607" s="263"/>
      <c r="X607" s="263"/>
      <c r="Y607" s="263"/>
      <c r="Z607" s="263"/>
    </row>
    <row r="608" spans="1:26" ht="12.75" customHeight="1" x14ac:dyDescent="0.2">
      <c r="A608" s="263"/>
      <c r="B608" s="263"/>
      <c r="C608" s="263"/>
      <c r="D608" s="263"/>
      <c r="E608" s="263"/>
      <c r="F608" s="263"/>
      <c r="G608" s="263"/>
      <c r="H608" s="264"/>
      <c r="I608" s="265"/>
      <c r="J608" s="265"/>
      <c r="K608" s="263"/>
      <c r="L608" s="263"/>
      <c r="M608" s="263"/>
      <c r="N608" s="263"/>
      <c r="O608" s="263"/>
      <c r="P608" s="263"/>
      <c r="Q608" s="263"/>
      <c r="R608" s="263"/>
      <c r="S608" s="263"/>
      <c r="T608" s="263"/>
      <c r="U608" s="263"/>
      <c r="V608" s="263"/>
      <c r="W608" s="263"/>
      <c r="X608" s="263"/>
      <c r="Y608" s="263"/>
      <c r="Z608" s="263"/>
    </row>
    <row r="609" spans="1:26" ht="12.75" customHeight="1" x14ac:dyDescent="0.2">
      <c r="A609" s="263"/>
      <c r="B609" s="263"/>
      <c r="C609" s="263"/>
      <c r="D609" s="263"/>
      <c r="E609" s="263"/>
      <c r="F609" s="263"/>
      <c r="G609" s="263"/>
      <c r="H609" s="264"/>
      <c r="I609" s="265"/>
      <c r="J609" s="265"/>
      <c r="K609" s="263"/>
      <c r="L609" s="263"/>
      <c r="M609" s="263"/>
      <c r="N609" s="263"/>
      <c r="O609" s="263"/>
      <c r="P609" s="263"/>
      <c r="Q609" s="263"/>
      <c r="R609" s="263"/>
      <c r="S609" s="263"/>
      <c r="T609" s="263"/>
      <c r="U609" s="263"/>
      <c r="V609" s="263"/>
      <c r="W609" s="263"/>
      <c r="X609" s="263"/>
      <c r="Y609" s="263"/>
      <c r="Z609" s="263"/>
    </row>
    <row r="610" spans="1:26" ht="12.75" customHeight="1" x14ac:dyDescent="0.2">
      <c r="A610" s="263"/>
      <c r="B610" s="263"/>
      <c r="C610" s="263"/>
      <c r="D610" s="263"/>
      <c r="E610" s="263"/>
      <c r="F610" s="263"/>
      <c r="G610" s="263"/>
      <c r="H610" s="264"/>
      <c r="I610" s="265"/>
      <c r="J610" s="265"/>
      <c r="K610" s="263"/>
      <c r="L610" s="263"/>
      <c r="M610" s="263"/>
      <c r="N610" s="263"/>
      <c r="O610" s="263"/>
      <c r="P610" s="263"/>
      <c r="Q610" s="263"/>
      <c r="R610" s="263"/>
      <c r="S610" s="263"/>
      <c r="T610" s="263"/>
      <c r="U610" s="263"/>
      <c r="V610" s="263"/>
      <c r="W610" s="263"/>
      <c r="X610" s="263"/>
      <c r="Y610" s="263"/>
      <c r="Z610" s="263"/>
    </row>
    <row r="611" spans="1:26" ht="12.75" customHeight="1" x14ac:dyDescent="0.2">
      <c r="A611" s="263"/>
      <c r="B611" s="263"/>
      <c r="C611" s="263"/>
      <c r="D611" s="263"/>
      <c r="E611" s="263"/>
      <c r="F611" s="263"/>
      <c r="G611" s="263"/>
      <c r="H611" s="264"/>
      <c r="I611" s="265"/>
      <c r="J611" s="265"/>
      <c r="K611" s="263"/>
      <c r="L611" s="263"/>
      <c r="M611" s="263"/>
      <c r="N611" s="263"/>
      <c r="O611" s="263"/>
      <c r="P611" s="263"/>
      <c r="Q611" s="263"/>
      <c r="R611" s="263"/>
      <c r="S611" s="263"/>
      <c r="T611" s="263"/>
      <c r="U611" s="263"/>
      <c r="V611" s="263"/>
      <c r="W611" s="263"/>
      <c r="X611" s="263"/>
      <c r="Y611" s="263"/>
      <c r="Z611" s="263"/>
    </row>
    <row r="612" spans="1:26" ht="12.75" customHeight="1" x14ac:dyDescent="0.2">
      <c r="A612" s="263"/>
      <c r="B612" s="263"/>
      <c r="C612" s="263"/>
      <c r="D612" s="263"/>
      <c r="E612" s="263"/>
      <c r="F612" s="263"/>
      <c r="G612" s="263"/>
      <c r="H612" s="264"/>
      <c r="I612" s="265"/>
      <c r="J612" s="265"/>
      <c r="K612" s="263"/>
      <c r="L612" s="263"/>
      <c r="M612" s="263"/>
      <c r="N612" s="263"/>
      <c r="O612" s="263"/>
      <c r="P612" s="263"/>
      <c r="Q612" s="263"/>
      <c r="R612" s="263"/>
      <c r="S612" s="263"/>
      <c r="T612" s="263"/>
      <c r="U612" s="263"/>
      <c r="V612" s="263"/>
      <c r="W612" s="263"/>
      <c r="X612" s="263"/>
      <c r="Y612" s="263"/>
      <c r="Z612" s="263"/>
    </row>
    <row r="613" spans="1:26" ht="12.75" customHeight="1" x14ac:dyDescent="0.2">
      <c r="A613" s="263"/>
      <c r="B613" s="263"/>
      <c r="C613" s="263"/>
      <c r="D613" s="263"/>
      <c r="E613" s="263"/>
      <c r="F613" s="263"/>
      <c r="G613" s="263"/>
      <c r="H613" s="264"/>
      <c r="I613" s="265"/>
      <c r="J613" s="265"/>
      <c r="K613" s="263"/>
      <c r="L613" s="263"/>
      <c r="M613" s="263"/>
      <c r="N613" s="263"/>
      <c r="O613" s="263"/>
      <c r="P613" s="263"/>
      <c r="Q613" s="263"/>
      <c r="R613" s="263"/>
      <c r="S613" s="263"/>
      <c r="T613" s="263"/>
      <c r="U613" s="263"/>
      <c r="V613" s="263"/>
      <c r="W613" s="263"/>
      <c r="X613" s="263"/>
      <c r="Y613" s="263"/>
      <c r="Z613" s="263"/>
    </row>
    <row r="614" spans="1:26" ht="12.75" customHeight="1" x14ac:dyDescent="0.2">
      <c r="A614" s="263"/>
      <c r="B614" s="263"/>
      <c r="C614" s="263"/>
      <c r="D614" s="263"/>
      <c r="E614" s="263"/>
      <c r="F614" s="263"/>
      <c r="G614" s="263"/>
      <c r="H614" s="264"/>
      <c r="I614" s="265"/>
      <c r="J614" s="265"/>
      <c r="K614" s="263"/>
      <c r="L614" s="263"/>
      <c r="M614" s="263"/>
      <c r="N614" s="263"/>
      <c r="O614" s="263"/>
      <c r="P614" s="263"/>
      <c r="Q614" s="263"/>
      <c r="R614" s="263"/>
      <c r="S614" s="263"/>
      <c r="T614" s="263"/>
      <c r="U614" s="263"/>
      <c r="V614" s="263"/>
      <c r="W614" s="263"/>
      <c r="X614" s="263"/>
      <c r="Y614" s="263"/>
      <c r="Z614" s="263"/>
    </row>
    <row r="615" spans="1:26" ht="12.75" customHeight="1" x14ac:dyDescent="0.2">
      <c r="A615" s="263"/>
      <c r="B615" s="263"/>
      <c r="C615" s="263"/>
      <c r="D615" s="263"/>
      <c r="E615" s="263"/>
      <c r="F615" s="263"/>
      <c r="G615" s="263"/>
      <c r="H615" s="264"/>
      <c r="I615" s="265"/>
      <c r="J615" s="265"/>
      <c r="K615" s="263"/>
      <c r="L615" s="263"/>
      <c r="M615" s="263"/>
      <c r="N615" s="263"/>
      <c r="O615" s="263"/>
      <c r="P615" s="263"/>
      <c r="Q615" s="263"/>
      <c r="R615" s="263"/>
      <c r="S615" s="263"/>
      <c r="T615" s="263"/>
      <c r="U615" s="263"/>
      <c r="V615" s="263"/>
      <c r="W615" s="263"/>
      <c r="X615" s="263"/>
      <c r="Y615" s="263"/>
      <c r="Z615" s="263"/>
    </row>
    <row r="616" spans="1:26" ht="12.75" customHeight="1" x14ac:dyDescent="0.2">
      <c r="A616" s="263"/>
      <c r="B616" s="263"/>
      <c r="C616" s="263"/>
      <c r="D616" s="263"/>
      <c r="E616" s="263"/>
      <c r="F616" s="263"/>
      <c r="G616" s="263"/>
      <c r="H616" s="264"/>
      <c r="I616" s="265"/>
      <c r="J616" s="265"/>
      <c r="K616" s="263"/>
      <c r="L616" s="263"/>
      <c r="M616" s="263"/>
      <c r="N616" s="263"/>
      <c r="O616" s="263"/>
      <c r="P616" s="263"/>
      <c r="Q616" s="263"/>
      <c r="R616" s="263"/>
      <c r="S616" s="263"/>
      <c r="T616" s="263"/>
      <c r="U616" s="263"/>
      <c r="V616" s="263"/>
      <c r="W616" s="263"/>
      <c r="X616" s="263"/>
      <c r="Y616" s="263"/>
      <c r="Z616" s="263"/>
    </row>
    <row r="617" spans="1:26" ht="12.75" customHeight="1" x14ac:dyDescent="0.2">
      <c r="A617" s="263"/>
      <c r="B617" s="263"/>
      <c r="C617" s="263"/>
      <c r="D617" s="263"/>
      <c r="E617" s="263"/>
      <c r="F617" s="263"/>
      <c r="G617" s="263"/>
      <c r="H617" s="264"/>
      <c r="I617" s="265"/>
      <c r="J617" s="265"/>
      <c r="K617" s="263"/>
      <c r="L617" s="263"/>
      <c r="M617" s="263"/>
      <c r="N617" s="263"/>
      <c r="O617" s="263"/>
      <c r="P617" s="263"/>
      <c r="Q617" s="263"/>
      <c r="R617" s="263"/>
      <c r="S617" s="263"/>
      <c r="T617" s="263"/>
      <c r="U617" s="263"/>
      <c r="V617" s="263"/>
      <c r="W617" s="263"/>
      <c r="X617" s="263"/>
      <c r="Y617" s="263"/>
      <c r="Z617" s="263"/>
    </row>
    <row r="618" spans="1:26" ht="12.75" customHeight="1" x14ac:dyDescent="0.2">
      <c r="A618" s="263"/>
      <c r="B618" s="263"/>
      <c r="C618" s="263"/>
      <c r="D618" s="263"/>
      <c r="E618" s="263"/>
      <c r="F618" s="263"/>
      <c r="G618" s="263"/>
      <c r="H618" s="264"/>
      <c r="I618" s="265"/>
      <c r="J618" s="265"/>
      <c r="K618" s="263"/>
      <c r="L618" s="263"/>
      <c r="M618" s="263"/>
      <c r="N618" s="263"/>
      <c r="O618" s="263"/>
      <c r="P618" s="263"/>
      <c r="Q618" s="263"/>
      <c r="R618" s="263"/>
      <c r="S618" s="263"/>
      <c r="T618" s="263"/>
      <c r="U618" s="263"/>
      <c r="V618" s="263"/>
      <c r="W618" s="263"/>
      <c r="X618" s="263"/>
      <c r="Y618" s="263"/>
      <c r="Z618" s="263"/>
    </row>
    <row r="619" spans="1:26" ht="12.75" customHeight="1" x14ac:dyDescent="0.2">
      <c r="A619" s="263"/>
      <c r="B619" s="263"/>
      <c r="C619" s="263"/>
      <c r="D619" s="263"/>
      <c r="E619" s="263"/>
      <c r="F619" s="263"/>
      <c r="G619" s="263"/>
      <c r="H619" s="264"/>
      <c r="I619" s="265"/>
      <c r="J619" s="265"/>
      <c r="K619" s="263"/>
      <c r="L619" s="263"/>
      <c r="M619" s="263"/>
      <c r="N619" s="263"/>
      <c r="O619" s="263"/>
      <c r="P619" s="263"/>
      <c r="Q619" s="263"/>
      <c r="R619" s="263"/>
      <c r="S619" s="263"/>
      <c r="T619" s="263"/>
      <c r="U619" s="263"/>
      <c r="V619" s="263"/>
      <c r="W619" s="263"/>
      <c r="X619" s="263"/>
      <c r="Y619" s="263"/>
      <c r="Z619" s="263"/>
    </row>
    <row r="620" spans="1:26" ht="12.75" customHeight="1" x14ac:dyDescent="0.2">
      <c r="A620" s="263"/>
      <c r="B620" s="263"/>
      <c r="C620" s="263"/>
      <c r="D620" s="263"/>
      <c r="E620" s="263"/>
      <c r="F620" s="263"/>
      <c r="G620" s="263"/>
      <c r="H620" s="264"/>
      <c r="I620" s="265"/>
      <c r="J620" s="265"/>
      <c r="K620" s="263"/>
      <c r="L620" s="263"/>
      <c r="M620" s="263"/>
      <c r="N620" s="263"/>
      <c r="O620" s="263"/>
      <c r="P620" s="263"/>
      <c r="Q620" s="263"/>
      <c r="R620" s="263"/>
      <c r="S620" s="263"/>
      <c r="T620" s="263"/>
      <c r="U620" s="263"/>
      <c r="V620" s="263"/>
      <c r="W620" s="263"/>
      <c r="X620" s="263"/>
      <c r="Y620" s="263"/>
      <c r="Z620" s="263"/>
    </row>
    <row r="621" spans="1:26" ht="12.75" customHeight="1" x14ac:dyDescent="0.2">
      <c r="A621" s="263"/>
      <c r="B621" s="263"/>
      <c r="C621" s="263"/>
      <c r="D621" s="263"/>
      <c r="E621" s="263"/>
      <c r="F621" s="263"/>
      <c r="G621" s="263"/>
      <c r="H621" s="264"/>
      <c r="I621" s="265"/>
      <c r="J621" s="265"/>
      <c r="K621" s="263"/>
      <c r="L621" s="263"/>
      <c r="M621" s="263"/>
      <c r="N621" s="263"/>
      <c r="O621" s="263"/>
      <c r="P621" s="263"/>
      <c r="Q621" s="263"/>
      <c r="R621" s="263"/>
      <c r="S621" s="263"/>
      <c r="T621" s="263"/>
      <c r="U621" s="263"/>
      <c r="V621" s="263"/>
      <c r="W621" s="263"/>
      <c r="X621" s="263"/>
      <c r="Y621" s="263"/>
      <c r="Z621" s="263"/>
    </row>
    <row r="622" spans="1:26" ht="12.75" customHeight="1" x14ac:dyDescent="0.2">
      <c r="A622" s="263"/>
      <c r="B622" s="263"/>
      <c r="C622" s="263"/>
      <c r="D622" s="263"/>
      <c r="E622" s="263"/>
      <c r="F622" s="263"/>
      <c r="G622" s="263"/>
      <c r="H622" s="264"/>
      <c r="I622" s="265"/>
      <c r="J622" s="265"/>
      <c r="K622" s="263"/>
      <c r="L622" s="263"/>
      <c r="M622" s="263"/>
      <c r="N622" s="263"/>
      <c r="O622" s="263"/>
      <c r="P622" s="263"/>
      <c r="Q622" s="263"/>
      <c r="R622" s="263"/>
      <c r="S622" s="263"/>
      <c r="T622" s="263"/>
      <c r="U622" s="263"/>
      <c r="V622" s="263"/>
      <c r="W622" s="263"/>
      <c r="X622" s="263"/>
      <c r="Y622" s="263"/>
      <c r="Z622" s="263"/>
    </row>
    <row r="623" spans="1:26" ht="12.75" customHeight="1" x14ac:dyDescent="0.2">
      <c r="A623" s="263"/>
      <c r="B623" s="263"/>
      <c r="C623" s="263"/>
      <c r="D623" s="263"/>
      <c r="E623" s="263"/>
      <c r="F623" s="263"/>
      <c r="G623" s="263"/>
      <c r="H623" s="264"/>
      <c r="I623" s="265"/>
      <c r="J623" s="265"/>
      <c r="K623" s="263"/>
      <c r="L623" s="263"/>
      <c r="M623" s="263"/>
      <c r="N623" s="263"/>
      <c r="O623" s="263"/>
      <c r="P623" s="263"/>
      <c r="Q623" s="263"/>
      <c r="R623" s="263"/>
      <c r="S623" s="263"/>
      <c r="T623" s="263"/>
      <c r="U623" s="263"/>
      <c r="V623" s="263"/>
      <c r="W623" s="263"/>
      <c r="X623" s="263"/>
      <c r="Y623" s="263"/>
      <c r="Z623" s="263"/>
    </row>
    <row r="624" spans="1:26" ht="12.75" customHeight="1" x14ac:dyDescent="0.2">
      <c r="A624" s="263"/>
      <c r="B624" s="263"/>
      <c r="C624" s="263"/>
      <c r="D624" s="263"/>
      <c r="E624" s="263"/>
      <c r="F624" s="263"/>
      <c r="G624" s="263"/>
      <c r="H624" s="264"/>
      <c r="I624" s="265"/>
      <c r="J624" s="265"/>
      <c r="K624" s="263"/>
      <c r="L624" s="263"/>
      <c r="M624" s="263"/>
      <c r="N624" s="263"/>
      <c r="O624" s="263"/>
      <c r="P624" s="263"/>
      <c r="Q624" s="263"/>
      <c r="R624" s="263"/>
      <c r="S624" s="263"/>
      <c r="T624" s="263"/>
      <c r="U624" s="263"/>
      <c r="V624" s="263"/>
      <c r="W624" s="263"/>
      <c r="X624" s="263"/>
      <c r="Y624" s="263"/>
      <c r="Z624" s="263"/>
    </row>
    <row r="625" spans="1:26" ht="12.75" customHeight="1" x14ac:dyDescent="0.2">
      <c r="A625" s="263"/>
      <c r="B625" s="263"/>
      <c r="C625" s="263"/>
      <c r="D625" s="263"/>
      <c r="E625" s="263"/>
      <c r="F625" s="263"/>
      <c r="G625" s="263"/>
      <c r="H625" s="264"/>
      <c r="I625" s="265"/>
      <c r="J625" s="265"/>
      <c r="K625" s="263"/>
      <c r="L625" s="263"/>
      <c r="M625" s="263"/>
      <c r="N625" s="263"/>
      <c r="O625" s="263"/>
      <c r="P625" s="263"/>
      <c r="Q625" s="263"/>
      <c r="R625" s="263"/>
      <c r="S625" s="263"/>
      <c r="T625" s="263"/>
      <c r="U625" s="263"/>
      <c r="V625" s="263"/>
      <c r="W625" s="263"/>
      <c r="X625" s="263"/>
      <c r="Y625" s="263"/>
      <c r="Z625" s="263"/>
    </row>
    <row r="626" spans="1:26" ht="12.75" customHeight="1" x14ac:dyDescent="0.2">
      <c r="A626" s="263"/>
      <c r="B626" s="263"/>
      <c r="C626" s="263"/>
      <c r="D626" s="263"/>
      <c r="E626" s="263"/>
      <c r="F626" s="263"/>
      <c r="G626" s="263"/>
      <c r="H626" s="264"/>
      <c r="I626" s="265"/>
      <c r="J626" s="265"/>
      <c r="K626" s="263"/>
      <c r="L626" s="263"/>
      <c r="M626" s="263"/>
      <c r="N626" s="263"/>
      <c r="O626" s="263"/>
      <c r="P626" s="263"/>
      <c r="Q626" s="263"/>
      <c r="R626" s="263"/>
      <c r="S626" s="263"/>
      <c r="T626" s="263"/>
      <c r="U626" s="263"/>
      <c r="V626" s="263"/>
      <c r="W626" s="263"/>
      <c r="X626" s="263"/>
      <c r="Y626" s="263"/>
      <c r="Z626" s="263"/>
    </row>
    <row r="627" spans="1:26" ht="12.75" customHeight="1" x14ac:dyDescent="0.2">
      <c r="A627" s="263"/>
      <c r="B627" s="263"/>
      <c r="C627" s="263"/>
      <c r="D627" s="263"/>
      <c r="E627" s="263"/>
      <c r="F627" s="263"/>
      <c r="G627" s="263"/>
      <c r="H627" s="264"/>
      <c r="I627" s="265"/>
      <c r="J627" s="265"/>
      <c r="K627" s="263"/>
      <c r="L627" s="263"/>
      <c r="M627" s="263"/>
      <c r="N627" s="263"/>
      <c r="O627" s="263"/>
      <c r="P627" s="263"/>
      <c r="Q627" s="263"/>
      <c r="R627" s="263"/>
      <c r="S627" s="263"/>
      <c r="T627" s="263"/>
      <c r="U627" s="263"/>
      <c r="V627" s="263"/>
      <c r="W627" s="263"/>
      <c r="X627" s="263"/>
      <c r="Y627" s="263"/>
      <c r="Z627" s="263"/>
    </row>
    <row r="628" spans="1:26" ht="12.75" customHeight="1" x14ac:dyDescent="0.2">
      <c r="A628" s="263"/>
      <c r="B628" s="263"/>
      <c r="C628" s="263"/>
      <c r="D628" s="263"/>
      <c r="E628" s="263"/>
      <c r="F628" s="263"/>
      <c r="G628" s="263"/>
      <c r="H628" s="264"/>
      <c r="I628" s="265"/>
      <c r="J628" s="265"/>
      <c r="K628" s="263"/>
      <c r="L628" s="263"/>
      <c r="M628" s="263"/>
      <c r="N628" s="263"/>
      <c r="O628" s="263"/>
      <c r="P628" s="263"/>
      <c r="Q628" s="263"/>
      <c r="R628" s="263"/>
      <c r="S628" s="263"/>
      <c r="T628" s="263"/>
      <c r="U628" s="263"/>
      <c r="V628" s="263"/>
      <c r="W628" s="263"/>
      <c r="X628" s="263"/>
      <c r="Y628" s="263"/>
      <c r="Z628" s="263"/>
    </row>
    <row r="629" spans="1:26" ht="12.75" customHeight="1" x14ac:dyDescent="0.2">
      <c r="A629" s="263"/>
      <c r="B629" s="263"/>
      <c r="C629" s="263"/>
      <c r="D629" s="263"/>
      <c r="E629" s="263"/>
      <c r="F629" s="263"/>
      <c r="G629" s="263"/>
      <c r="H629" s="264"/>
      <c r="I629" s="265"/>
      <c r="J629" s="265"/>
      <c r="K629" s="263"/>
      <c r="L629" s="263"/>
      <c r="M629" s="263"/>
      <c r="N629" s="263"/>
      <c r="O629" s="263"/>
      <c r="P629" s="263"/>
      <c r="Q629" s="263"/>
      <c r="R629" s="263"/>
      <c r="S629" s="263"/>
      <c r="T629" s="263"/>
      <c r="U629" s="263"/>
      <c r="V629" s="263"/>
      <c r="W629" s="263"/>
      <c r="X629" s="263"/>
      <c r="Y629" s="263"/>
      <c r="Z629" s="263"/>
    </row>
    <row r="630" spans="1:26" ht="12.75" customHeight="1" x14ac:dyDescent="0.2">
      <c r="A630" s="263"/>
      <c r="B630" s="263"/>
      <c r="C630" s="263"/>
      <c r="D630" s="263"/>
      <c r="E630" s="263"/>
      <c r="F630" s="263"/>
      <c r="G630" s="263"/>
      <c r="H630" s="264"/>
      <c r="I630" s="265"/>
      <c r="J630" s="265"/>
      <c r="K630" s="263"/>
      <c r="L630" s="263"/>
      <c r="M630" s="263"/>
      <c r="N630" s="263"/>
      <c r="O630" s="263"/>
      <c r="P630" s="263"/>
      <c r="Q630" s="263"/>
      <c r="R630" s="263"/>
      <c r="S630" s="263"/>
      <c r="T630" s="263"/>
      <c r="U630" s="263"/>
      <c r="V630" s="263"/>
      <c r="W630" s="263"/>
      <c r="X630" s="263"/>
      <c r="Y630" s="263"/>
      <c r="Z630" s="263"/>
    </row>
    <row r="631" spans="1:26" ht="12.75" customHeight="1" x14ac:dyDescent="0.2">
      <c r="A631" s="263"/>
      <c r="B631" s="263"/>
      <c r="C631" s="263"/>
      <c r="D631" s="263"/>
      <c r="E631" s="263"/>
      <c r="F631" s="263"/>
      <c r="G631" s="263"/>
      <c r="H631" s="264"/>
      <c r="I631" s="265"/>
      <c r="J631" s="265"/>
      <c r="K631" s="263"/>
      <c r="L631" s="263"/>
      <c r="M631" s="263"/>
      <c r="N631" s="263"/>
      <c r="O631" s="263"/>
      <c r="P631" s="263"/>
      <c r="Q631" s="263"/>
      <c r="R631" s="263"/>
      <c r="S631" s="263"/>
      <c r="T631" s="263"/>
      <c r="U631" s="263"/>
      <c r="V631" s="263"/>
      <c r="W631" s="263"/>
      <c r="X631" s="263"/>
      <c r="Y631" s="263"/>
      <c r="Z631" s="263"/>
    </row>
    <row r="632" spans="1:26" ht="12.75" customHeight="1" x14ac:dyDescent="0.2">
      <c r="A632" s="263"/>
      <c r="B632" s="263"/>
      <c r="C632" s="263"/>
      <c r="D632" s="263"/>
      <c r="E632" s="263"/>
      <c r="F632" s="263"/>
      <c r="G632" s="263"/>
      <c r="H632" s="264"/>
      <c r="I632" s="265"/>
      <c r="J632" s="265"/>
      <c r="K632" s="263"/>
      <c r="L632" s="263"/>
      <c r="M632" s="263"/>
      <c r="N632" s="263"/>
      <c r="O632" s="263"/>
      <c r="P632" s="263"/>
      <c r="Q632" s="263"/>
      <c r="R632" s="263"/>
      <c r="S632" s="263"/>
      <c r="T632" s="263"/>
      <c r="U632" s="263"/>
      <c r="V632" s="263"/>
      <c r="W632" s="263"/>
      <c r="X632" s="263"/>
      <c r="Y632" s="263"/>
      <c r="Z632" s="263"/>
    </row>
    <row r="633" spans="1:26" ht="12.75" customHeight="1" x14ac:dyDescent="0.2">
      <c r="A633" s="263"/>
      <c r="B633" s="263"/>
      <c r="C633" s="263"/>
      <c r="D633" s="263"/>
      <c r="E633" s="263"/>
      <c r="F633" s="263"/>
      <c r="G633" s="263"/>
      <c r="H633" s="264"/>
      <c r="I633" s="265"/>
      <c r="J633" s="265"/>
      <c r="K633" s="263"/>
      <c r="L633" s="263"/>
      <c r="M633" s="263"/>
      <c r="N633" s="263"/>
      <c r="O633" s="263"/>
      <c r="P633" s="263"/>
      <c r="Q633" s="263"/>
      <c r="R633" s="263"/>
      <c r="S633" s="263"/>
      <c r="T633" s="263"/>
      <c r="U633" s="263"/>
      <c r="V633" s="263"/>
      <c r="W633" s="263"/>
      <c r="X633" s="263"/>
      <c r="Y633" s="263"/>
      <c r="Z633" s="263"/>
    </row>
    <row r="634" spans="1:26" ht="12.75" customHeight="1" x14ac:dyDescent="0.2">
      <c r="A634" s="263"/>
      <c r="B634" s="263"/>
      <c r="C634" s="263"/>
      <c r="D634" s="263"/>
      <c r="E634" s="263"/>
      <c r="F634" s="263"/>
      <c r="G634" s="263"/>
      <c r="H634" s="264"/>
      <c r="I634" s="265"/>
      <c r="J634" s="265"/>
      <c r="K634" s="263"/>
      <c r="L634" s="263"/>
      <c r="M634" s="263"/>
      <c r="N634" s="263"/>
      <c r="O634" s="263"/>
      <c r="P634" s="263"/>
      <c r="Q634" s="263"/>
      <c r="R634" s="263"/>
      <c r="S634" s="263"/>
      <c r="T634" s="263"/>
      <c r="U634" s="263"/>
      <c r="V634" s="263"/>
      <c r="W634" s="263"/>
      <c r="X634" s="263"/>
      <c r="Y634" s="263"/>
      <c r="Z634" s="263"/>
    </row>
    <row r="635" spans="1:26" ht="12.75" customHeight="1" x14ac:dyDescent="0.2">
      <c r="A635" s="263"/>
      <c r="B635" s="263"/>
      <c r="C635" s="263"/>
      <c r="D635" s="263"/>
      <c r="E635" s="263"/>
      <c r="F635" s="263"/>
      <c r="G635" s="263"/>
      <c r="H635" s="264"/>
      <c r="I635" s="265"/>
      <c r="J635" s="265"/>
      <c r="K635" s="263"/>
      <c r="L635" s="263"/>
      <c r="M635" s="263"/>
      <c r="N635" s="263"/>
      <c r="O635" s="263"/>
      <c r="P635" s="263"/>
      <c r="Q635" s="263"/>
      <c r="R635" s="263"/>
      <c r="S635" s="263"/>
      <c r="T635" s="263"/>
      <c r="U635" s="263"/>
      <c r="V635" s="263"/>
      <c r="W635" s="263"/>
      <c r="X635" s="263"/>
      <c r="Y635" s="263"/>
      <c r="Z635" s="263"/>
    </row>
    <row r="636" spans="1:26" ht="12.75" customHeight="1" x14ac:dyDescent="0.2">
      <c r="A636" s="263"/>
      <c r="B636" s="263"/>
      <c r="C636" s="263"/>
      <c r="D636" s="263"/>
      <c r="E636" s="263"/>
      <c r="F636" s="263"/>
      <c r="G636" s="263"/>
      <c r="H636" s="264"/>
      <c r="I636" s="265"/>
      <c r="J636" s="265"/>
      <c r="K636" s="263"/>
      <c r="L636" s="263"/>
      <c r="M636" s="263"/>
      <c r="N636" s="263"/>
      <c r="O636" s="263"/>
      <c r="P636" s="263"/>
      <c r="Q636" s="263"/>
      <c r="R636" s="263"/>
      <c r="S636" s="263"/>
      <c r="T636" s="263"/>
      <c r="U636" s="263"/>
      <c r="V636" s="263"/>
      <c r="W636" s="263"/>
      <c r="X636" s="263"/>
      <c r="Y636" s="263"/>
      <c r="Z636" s="263"/>
    </row>
    <row r="637" spans="1:26" ht="12.75" customHeight="1" x14ac:dyDescent="0.2">
      <c r="A637" s="263"/>
      <c r="B637" s="263"/>
      <c r="C637" s="263"/>
      <c r="D637" s="263"/>
      <c r="E637" s="263"/>
      <c r="F637" s="263"/>
      <c r="G637" s="263"/>
      <c r="H637" s="264"/>
      <c r="I637" s="265"/>
      <c r="J637" s="265"/>
      <c r="K637" s="263"/>
      <c r="L637" s="263"/>
      <c r="M637" s="263"/>
      <c r="N637" s="263"/>
      <c r="O637" s="263"/>
      <c r="P637" s="263"/>
      <c r="Q637" s="263"/>
      <c r="R637" s="263"/>
      <c r="S637" s="263"/>
      <c r="T637" s="263"/>
      <c r="U637" s="263"/>
      <c r="V637" s="263"/>
      <c r="W637" s="263"/>
      <c r="X637" s="263"/>
      <c r="Y637" s="263"/>
      <c r="Z637" s="263"/>
    </row>
    <row r="638" spans="1:26" ht="12.75" customHeight="1" x14ac:dyDescent="0.2">
      <c r="A638" s="263"/>
      <c r="B638" s="263"/>
      <c r="C638" s="263"/>
      <c r="D638" s="263"/>
      <c r="E638" s="263"/>
      <c r="F638" s="263"/>
      <c r="G638" s="263"/>
      <c r="H638" s="264"/>
      <c r="I638" s="265"/>
      <c r="J638" s="265"/>
      <c r="K638" s="263"/>
      <c r="L638" s="263"/>
      <c r="M638" s="263"/>
      <c r="N638" s="263"/>
      <c r="O638" s="263"/>
      <c r="P638" s="263"/>
      <c r="Q638" s="263"/>
      <c r="R638" s="263"/>
      <c r="S638" s="263"/>
      <c r="T638" s="263"/>
      <c r="U638" s="263"/>
      <c r="V638" s="263"/>
      <c r="W638" s="263"/>
      <c r="X638" s="263"/>
      <c r="Y638" s="263"/>
      <c r="Z638" s="263"/>
    </row>
    <row r="639" spans="1:26" ht="12.75" customHeight="1" x14ac:dyDescent="0.2">
      <c r="A639" s="263"/>
      <c r="B639" s="263"/>
      <c r="C639" s="263"/>
      <c r="D639" s="263"/>
      <c r="E639" s="263"/>
      <c r="F639" s="263"/>
      <c r="G639" s="263"/>
      <c r="H639" s="264"/>
      <c r="I639" s="265"/>
      <c r="J639" s="265"/>
      <c r="K639" s="263"/>
      <c r="L639" s="263"/>
      <c r="M639" s="263"/>
      <c r="N639" s="263"/>
      <c r="O639" s="263"/>
      <c r="P639" s="263"/>
      <c r="Q639" s="263"/>
      <c r="R639" s="263"/>
      <c r="S639" s="263"/>
      <c r="T639" s="263"/>
      <c r="U639" s="263"/>
      <c r="V639" s="263"/>
      <c r="W639" s="263"/>
      <c r="X639" s="263"/>
      <c r="Y639" s="263"/>
      <c r="Z639" s="263"/>
    </row>
    <row r="640" spans="1:26" ht="12.75" customHeight="1" x14ac:dyDescent="0.2">
      <c r="A640" s="263"/>
      <c r="B640" s="263"/>
      <c r="C640" s="263"/>
      <c r="D640" s="263"/>
      <c r="E640" s="263"/>
      <c r="F640" s="263"/>
      <c r="G640" s="263"/>
      <c r="H640" s="264"/>
      <c r="I640" s="265"/>
      <c r="J640" s="265"/>
      <c r="K640" s="263"/>
      <c r="L640" s="263"/>
      <c r="M640" s="263"/>
      <c r="N640" s="263"/>
      <c r="O640" s="263"/>
      <c r="P640" s="263"/>
      <c r="Q640" s="263"/>
      <c r="R640" s="263"/>
      <c r="S640" s="263"/>
      <c r="T640" s="263"/>
      <c r="U640" s="263"/>
      <c r="V640" s="263"/>
      <c r="W640" s="263"/>
      <c r="X640" s="263"/>
      <c r="Y640" s="263"/>
      <c r="Z640" s="263"/>
    </row>
    <row r="641" spans="1:26" ht="12.75" customHeight="1" x14ac:dyDescent="0.2">
      <c r="A641" s="263"/>
      <c r="B641" s="263"/>
      <c r="C641" s="263"/>
      <c r="D641" s="263"/>
      <c r="E641" s="263"/>
      <c r="F641" s="263"/>
      <c r="G641" s="263"/>
      <c r="H641" s="264"/>
      <c r="I641" s="265"/>
      <c r="J641" s="265"/>
      <c r="K641" s="263"/>
      <c r="L641" s="263"/>
      <c r="M641" s="263"/>
      <c r="N641" s="263"/>
      <c r="O641" s="263"/>
      <c r="P641" s="263"/>
      <c r="Q641" s="263"/>
      <c r="R641" s="263"/>
      <c r="S641" s="263"/>
      <c r="T641" s="263"/>
      <c r="U641" s="263"/>
      <c r="V641" s="263"/>
      <c r="W641" s="263"/>
      <c r="X641" s="263"/>
      <c r="Y641" s="263"/>
      <c r="Z641" s="263"/>
    </row>
    <row r="642" spans="1:26" ht="12.75" customHeight="1" x14ac:dyDescent="0.2">
      <c r="A642" s="263"/>
      <c r="B642" s="263"/>
      <c r="C642" s="263"/>
      <c r="D642" s="263"/>
      <c r="E642" s="263"/>
      <c r="F642" s="263"/>
      <c r="G642" s="263"/>
      <c r="H642" s="264"/>
      <c r="I642" s="265"/>
      <c r="J642" s="265"/>
      <c r="K642" s="263"/>
      <c r="L642" s="263"/>
      <c r="M642" s="263"/>
      <c r="N642" s="263"/>
      <c r="O642" s="263"/>
      <c r="P642" s="263"/>
      <c r="Q642" s="263"/>
      <c r="R642" s="263"/>
      <c r="S642" s="263"/>
      <c r="T642" s="263"/>
      <c r="U642" s="263"/>
      <c r="V642" s="263"/>
      <c r="W642" s="263"/>
      <c r="X642" s="263"/>
      <c r="Y642" s="263"/>
      <c r="Z642" s="263"/>
    </row>
    <row r="643" spans="1:26" ht="12.75" customHeight="1" x14ac:dyDescent="0.2">
      <c r="A643" s="263"/>
      <c r="B643" s="263"/>
      <c r="C643" s="263"/>
      <c r="D643" s="263"/>
      <c r="E643" s="263"/>
      <c r="F643" s="263"/>
      <c r="G643" s="263"/>
      <c r="H643" s="264"/>
      <c r="I643" s="265"/>
      <c r="J643" s="265"/>
      <c r="K643" s="263"/>
      <c r="L643" s="263"/>
      <c r="M643" s="263"/>
      <c r="N643" s="263"/>
      <c r="O643" s="263"/>
      <c r="P643" s="263"/>
      <c r="Q643" s="263"/>
      <c r="R643" s="263"/>
      <c r="S643" s="263"/>
      <c r="T643" s="263"/>
      <c r="U643" s="263"/>
      <c r="V643" s="263"/>
      <c r="W643" s="263"/>
      <c r="X643" s="263"/>
      <c r="Y643" s="263"/>
      <c r="Z643" s="263"/>
    </row>
    <row r="644" spans="1:26" ht="12.75" customHeight="1" x14ac:dyDescent="0.2">
      <c r="A644" s="263"/>
      <c r="B644" s="263"/>
      <c r="C644" s="263"/>
      <c r="D644" s="263"/>
      <c r="E644" s="263"/>
      <c r="F644" s="263"/>
      <c r="G644" s="263"/>
      <c r="H644" s="264"/>
      <c r="I644" s="265"/>
      <c r="J644" s="265"/>
      <c r="K644" s="263"/>
      <c r="L644" s="263"/>
      <c r="M644" s="263"/>
      <c r="N644" s="263"/>
      <c r="O644" s="263"/>
      <c r="P644" s="263"/>
      <c r="Q644" s="263"/>
      <c r="R644" s="263"/>
      <c r="S644" s="263"/>
      <c r="T644" s="263"/>
      <c r="U644" s="263"/>
      <c r="V644" s="263"/>
      <c r="W644" s="263"/>
      <c r="X644" s="263"/>
      <c r="Y644" s="263"/>
      <c r="Z644" s="263"/>
    </row>
    <row r="645" spans="1:26" ht="12.75" customHeight="1" x14ac:dyDescent="0.2">
      <c r="A645" s="263"/>
      <c r="B645" s="263"/>
      <c r="C645" s="263"/>
      <c r="D645" s="263"/>
      <c r="E645" s="263"/>
      <c r="F645" s="263"/>
      <c r="G645" s="263"/>
      <c r="H645" s="264"/>
      <c r="I645" s="265"/>
      <c r="J645" s="265"/>
      <c r="K645" s="263"/>
      <c r="L645" s="263"/>
      <c r="M645" s="263"/>
      <c r="N645" s="263"/>
      <c r="O645" s="263"/>
      <c r="P645" s="263"/>
      <c r="Q645" s="263"/>
      <c r="R645" s="263"/>
      <c r="S645" s="263"/>
      <c r="T645" s="263"/>
      <c r="U645" s="263"/>
      <c r="V645" s="263"/>
      <c r="W645" s="263"/>
      <c r="X645" s="263"/>
      <c r="Y645" s="263"/>
      <c r="Z645" s="263"/>
    </row>
    <row r="646" spans="1:26" ht="12.75" customHeight="1" x14ac:dyDescent="0.2">
      <c r="A646" s="263"/>
      <c r="B646" s="263"/>
      <c r="C646" s="263"/>
      <c r="D646" s="263"/>
      <c r="E646" s="263"/>
      <c r="F646" s="263"/>
      <c r="G646" s="263"/>
      <c r="H646" s="264"/>
      <c r="I646" s="265"/>
      <c r="J646" s="265"/>
      <c r="K646" s="263"/>
      <c r="L646" s="263"/>
      <c r="M646" s="263"/>
      <c r="N646" s="263"/>
      <c r="O646" s="263"/>
      <c r="P646" s="263"/>
      <c r="Q646" s="263"/>
      <c r="R646" s="263"/>
      <c r="S646" s="263"/>
      <c r="T646" s="263"/>
      <c r="U646" s="263"/>
      <c r="V646" s="263"/>
      <c r="W646" s="263"/>
      <c r="X646" s="263"/>
      <c r="Y646" s="263"/>
      <c r="Z646" s="263"/>
    </row>
    <row r="647" spans="1:26" ht="12.75" customHeight="1" x14ac:dyDescent="0.2">
      <c r="A647" s="263"/>
      <c r="B647" s="263"/>
      <c r="C647" s="263"/>
      <c r="D647" s="263"/>
      <c r="E647" s="263"/>
      <c r="F647" s="263"/>
      <c r="G647" s="263"/>
      <c r="H647" s="264"/>
      <c r="I647" s="265"/>
      <c r="J647" s="265"/>
      <c r="K647" s="263"/>
      <c r="L647" s="263"/>
      <c r="M647" s="263"/>
      <c r="N647" s="263"/>
      <c r="O647" s="263"/>
      <c r="P647" s="263"/>
      <c r="Q647" s="263"/>
      <c r="R647" s="263"/>
      <c r="S647" s="263"/>
      <c r="T647" s="263"/>
      <c r="U647" s="263"/>
      <c r="V647" s="263"/>
      <c r="W647" s="263"/>
      <c r="X647" s="263"/>
      <c r="Y647" s="263"/>
      <c r="Z647" s="263"/>
    </row>
    <row r="648" spans="1:26" ht="12.75" customHeight="1" x14ac:dyDescent="0.2">
      <c r="A648" s="263"/>
      <c r="B648" s="263"/>
      <c r="C648" s="263"/>
      <c r="D648" s="263"/>
      <c r="E648" s="263"/>
      <c r="F648" s="263"/>
      <c r="G648" s="263"/>
      <c r="H648" s="264"/>
      <c r="I648" s="265"/>
      <c r="J648" s="265"/>
      <c r="K648" s="263"/>
      <c r="L648" s="263"/>
      <c r="M648" s="263"/>
      <c r="N648" s="263"/>
      <c r="O648" s="263"/>
      <c r="P648" s="263"/>
      <c r="Q648" s="263"/>
      <c r="R648" s="263"/>
      <c r="S648" s="263"/>
      <c r="T648" s="263"/>
      <c r="U648" s="263"/>
      <c r="V648" s="263"/>
      <c r="W648" s="263"/>
      <c r="X648" s="263"/>
      <c r="Y648" s="263"/>
      <c r="Z648" s="263"/>
    </row>
    <row r="649" spans="1:26" ht="12.75" customHeight="1" x14ac:dyDescent="0.2">
      <c r="A649" s="263"/>
      <c r="B649" s="263"/>
      <c r="C649" s="263"/>
      <c r="D649" s="263"/>
      <c r="E649" s="263"/>
      <c r="F649" s="263"/>
      <c r="G649" s="263"/>
      <c r="H649" s="264"/>
      <c r="I649" s="265"/>
      <c r="J649" s="265"/>
      <c r="K649" s="263"/>
      <c r="L649" s="263"/>
      <c r="M649" s="263"/>
      <c r="N649" s="263"/>
      <c r="O649" s="263"/>
      <c r="P649" s="263"/>
      <c r="Q649" s="263"/>
      <c r="R649" s="263"/>
      <c r="S649" s="263"/>
      <c r="T649" s="263"/>
      <c r="U649" s="263"/>
      <c r="V649" s="263"/>
      <c r="W649" s="263"/>
      <c r="X649" s="263"/>
      <c r="Y649" s="263"/>
      <c r="Z649" s="263"/>
    </row>
    <row r="650" spans="1:26" ht="12.75" customHeight="1" x14ac:dyDescent="0.2">
      <c r="A650" s="263"/>
      <c r="B650" s="263"/>
      <c r="C650" s="263"/>
      <c r="D650" s="263"/>
      <c r="E650" s="263"/>
      <c r="F650" s="263"/>
      <c r="G650" s="263"/>
      <c r="H650" s="264"/>
      <c r="I650" s="265"/>
      <c r="J650" s="265"/>
      <c r="K650" s="263"/>
      <c r="L650" s="263"/>
      <c r="M650" s="263"/>
      <c r="N650" s="263"/>
      <c r="O650" s="263"/>
      <c r="P650" s="263"/>
      <c r="Q650" s="263"/>
      <c r="R650" s="263"/>
      <c r="S650" s="263"/>
      <c r="T650" s="263"/>
      <c r="U650" s="263"/>
      <c r="V650" s="263"/>
      <c r="W650" s="263"/>
      <c r="X650" s="263"/>
      <c r="Y650" s="263"/>
      <c r="Z650" s="263"/>
    </row>
    <row r="651" spans="1:26" ht="12.75" customHeight="1" x14ac:dyDescent="0.2">
      <c r="A651" s="263"/>
      <c r="B651" s="263"/>
      <c r="C651" s="263"/>
      <c r="D651" s="263"/>
      <c r="E651" s="263"/>
      <c r="F651" s="263"/>
      <c r="G651" s="263"/>
      <c r="H651" s="264"/>
      <c r="I651" s="265"/>
      <c r="J651" s="265"/>
      <c r="K651" s="263"/>
      <c r="L651" s="263"/>
      <c r="M651" s="263"/>
      <c r="N651" s="263"/>
      <c r="O651" s="263"/>
      <c r="P651" s="263"/>
      <c r="Q651" s="263"/>
      <c r="R651" s="263"/>
      <c r="S651" s="263"/>
      <c r="T651" s="263"/>
      <c r="U651" s="263"/>
      <c r="V651" s="263"/>
      <c r="W651" s="263"/>
      <c r="X651" s="263"/>
      <c r="Y651" s="263"/>
      <c r="Z651" s="263"/>
    </row>
    <row r="652" spans="1:26" ht="12.75" customHeight="1" x14ac:dyDescent="0.2">
      <c r="A652" s="263"/>
      <c r="B652" s="263"/>
      <c r="C652" s="263"/>
      <c r="D652" s="263"/>
      <c r="E652" s="263"/>
      <c r="F652" s="263"/>
      <c r="G652" s="263"/>
      <c r="H652" s="264"/>
      <c r="I652" s="265"/>
      <c r="J652" s="265"/>
      <c r="K652" s="263"/>
      <c r="L652" s="263"/>
      <c r="M652" s="263"/>
      <c r="N652" s="263"/>
      <c r="O652" s="263"/>
      <c r="P652" s="263"/>
      <c r="Q652" s="263"/>
      <c r="R652" s="263"/>
      <c r="S652" s="263"/>
      <c r="T652" s="263"/>
      <c r="U652" s="263"/>
      <c r="V652" s="263"/>
      <c r="W652" s="263"/>
      <c r="X652" s="263"/>
      <c r="Y652" s="263"/>
      <c r="Z652" s="263"/>
    </row>
    <row r="653" spans="1:26" ht="12.75" customHeight="1" x14ac:dyDescent="0.2">
      <c r="A653" s="263"/>
      <c r="B653" s="263"/>
      <c r="C653" s="263"/>
      <c r="D653" s="263"/>
      <c r="E653" s="263"/>
      <c r="F653" s="263"/>
      <c r="G653" s="263"/>
      <c r="H653" s="264"/>
      <c r="I653" s="265"/>
      <c r="J653" s="265"/>
      <c r="K653" s="263"/>
      <c r="L653" s="263"/>
      <c r="M653" s="263"/>
      <c r="N653" s="263"/>
      <c r="O653" s="263"/>
      <c r="P653" s="263"/>
      <c r="Q653" s="263"/>
      <c r="R653" s="263"/>
      <c r="S653" s="263"/>
      <c r="T653" s="263"/>
      <c r="U653" s="263"/>
      <c r="V653" s="263"/>
      <c r="W653" s="263"/>
      <c r="X653" s="263"/>
      <c r="Y653" s="263"/>
      <c r="Z653" s="263"/>
    </row>
    <row r="654" spans="1:26" ht="12.75" customHeight="1" x14ac:dyDescent="0.2">
      <c r="A654" s="263"/>
      <c r="B654" s="263"/>
      <c r="C654" s="263"/>
      <c r="D654" s="263"/>
      <c r="E654" s="263"/>
      <c r="F654" s="263"/>
      <c r="G654" s="263"/>
      <c r="H654" s="264"/>
      <c r="I654" s="265"/>
      <c r="J654" s="265"/>
      <c r="K654" s="263"/>
      <c r="L654" s="263"/>
      <c r="M654" s="263"/>
      <c r="N654" s="263"/>
      <c r="O654" s="263"/>
      <c r="P654" s="263"/>
      <c r="Q654" s="263"/>
      <c r="R654" s="263"/>
      <c r="S654" s="263"/>
      <c r="T654" s="263"/>
      <c r="U654" s="263"/>
      <c r="V654" s="263"/>
      <c r="W654" s="263"/>
      <c r="X654" s="263"/>
      <c r="Y654" s="263"/>
      <c r="Z654" s="263"/>
    </row>
    <row r="655" spans="1:26" ht="12.75" customHeight="1" x14ac:dyDescent="0.2">
      <c r="A655" s="263"/>
      <c r="B655" s="263"/>
      <c r="C655" s="263"/>
      <c r="D655" s="263"/>
      <c r="E655" s="263"/>
      <c r="F655" s="263"/>
      <c r="G655" s="263"/>
      <c r="H655" s="264"/>
      <c r="I655" s="265"/>
      <c r="J655" s="265"/>
      <c r="K655" s="263"/>
      <c r="L655" s="263"/>
      <c r="M655" s="263"/>
      <c r="N655" s="263"/>
      <c r="O655" s="263"/>
      <c r="P655" s="263"/>
      <c r="Q655" s="263"/>
      <c r="R655" s="263"/>
      <c r="S655" s="263"/>
      <c r="T655" s="263"/>
      <c r="U655" s="263"/>
      <c r="V655" s="263"/>
      <c r="W655" s="263"/>
      <c r="X655" s="263"/>
      <c r="Y655" s="263"/>
      <c r="Z655" s="263"/>
    </row>
    <row r="656" spans="1:26" ht="12.75" customHeight="1" x14ac:dyDescent="0.2">
      <c r="A656" s="263"/>
      <c r="B656" s="263"/>
      <c r="C656" s="263"/>
      <c r="D656" s="263"/>
      <c r="E656" s="263"/>
      <c r="F656" s="263"/>
      <c r="G656" s="263"/>
      <c r="H656" s="264"/>
      <c r="I656" s="265"/>
      <c r="J656" s="265"/>
      <c r="K656" s="263"/>
      <c r="L656" s="263"/>
      <c r="M656" s="263"/>
      <c r="N656" s="263"/>
      <c r="O656" s="263"/>
      <c r="P656" s="263"/>
      <c r="Q656" s="263"/>
      <c r="R656" s="263"/>
      <c r="S656" s="263"/>
      <c r="T656" s="263"/>
      <c r="U656" s="263"/>
      <c r="V656" s="263"/>
      <c r="W656" s="263"/>
      <c r="X656" s="263"/>
      <c r="Y656" s="263"/>
      <c r="Z656" s="263"/>
    </row>
    <row r="657" spans="1:26" ht="12.75" customHeight="1" x14ac:dyDescent="0.2">
      <c r="A657" s="263"/>
      <c r="B657" s="263"/>
      <c r="C657" s="263"/>
      <c r="D657" s="263"/>
      <c r="E657" s="263"/>
      <c r="F657" s="263"/>
      <c r="G657" s="263"/>
      <c r="H657" s="264"/>
      <c r="I657" s="265"/>
      <c r="J657" s="265"/>
      <c r="K657" s="263"/>
      <c r="L657" s="263"/>
      <c r="M657" s="263"/>
      <c r="N657" s="263"/>
      <c r="O657" s="263"/>
      <c r="P657" s="263"/>
      <c r="Q657" s="263"/>
      <c r="R657" s="263"/>
      <c r="S657" s="263"/>
      <c r="T657" s="263"/>
      <c r="U657" s="263"/>
      <c r="V657" s="263"/>
      <c r="W657" s="263"/>
      <c r="X657" s="263"/>
      <c r="Y657" s="263"/>
      <c r="Z657" s="263"/>
    </row>
    <row r="658" spans="1:26" ht="12.75" customHeight="1" x14ac:dyDescent="0.2">
      <c r="A658" s="263"/>
      <c r="B658" s="263"/>
      <c r="C658" s="263"/>
      <c r="D658" s="263"/>
      <c r="E658" s="263"/>
      <c r="F658" s="263"/>
      <c r="G658" s="263"/>
      <c r="H658" s="264"/>
      <c r="I658" s="265"/>
      <c r="J658" s="265"/>
      <c r="K658" s="263"/>
      <c r="L658" s="263"/>
      <c r="M658" s="263"/>
      <c r="N658" s="263"/>
      <c r="O658" s="263"/>
      <c r="P658" s="263"/>
      <c r="Q658" s="263"/>
      <c r="R658" s="263"/>
      <c r="S658" s="263"/>
      <c r="T658" s="263"/>
      <c r="U658" s="263"/>
      <c r="V658" s="263"/>
      <c r="W658" s="263"/>
      <c r="X658" s="263"/>
      <c r="Y658" s="263"/>
      <c r="Z658" s="263"/>
    </row>
    <row r="659" spans="1:26" ht="12.75" customHeight="1" x14ac:dyDescent="0.2">
      <c r="A659" s="263"/>
      <c r="B659" s="263"/>
      <c r="C659" s="263"/>
      <c r="D659" s="263"/>
      <c r="E659" s="263"/>
      <c r="F659" s="263"/>
      <c r="G659" s="263"/>
      <c r="H659" s="264"/>
      <c r="I659" s="265"/>
      <c r="J659" s="265"/>
      <c r="K659" s="263"/>
      <c r="L659" s="263"/>
      <c r="M659" s="263"/>
      <c r="N659" s="263"/>
      <c r="O659" s="263"/>
      <c r="P659" s="263"/>
      <c r="Q659" s="263"/>
      <c r="R659" s="263"/>
      <c r="S659" s="263"/>
      <c r="T659" s="263"/>
      <c r="U659" s="263"/>
      <c r="V659" s="263"/>
      <c r="W659" s="263"/>
      <c r="X659" s="263"/>
      <c r="Y659" s="263"/>
      <c r="Z659" s="263"/>
    </row>
    <row r="660" spans="1:26" ht="12.75" customHeight="1" x14ac:dyDescent="0.2">
      <c r="A660" s="263"/>
      <c r="B660" s="263"/>
      <c r="C660" s="263"/>
      <c r="D660" s="263"/>
      <c r="E660" s="263"/>
      <c r="F660" s="263"/>
      <c r="G660" s="263"/>
      <c r="H660" s="264"/>
      <c r="I660" s="265"/>
      <c r="J660" s="265"/>
      <c r="K660" s="263"/>
      <c r="L660" s="263"/>
      <c r="M660" s="263"/>
      <c r="N660" s="263"/>
      <c r="O660" s="263"/>
      <c r="P660" s="263"/>
      <c r="Q660" s="263"/>
      <c r="R660" s="263"/>
      <c r="S660" s="263"/>
      <c r="T660" s="263"/>
      <c r="U660" s="263"/>
      <c r="V660" s="263"/>
      <c r="W660" s="263"/>
      <c r="X660" s="263"/>
      <c r="Y660" s="263"/>
      <c r="Z660" s="263"/>
    </row>
    <row r="661" spans="1:26" ht="12.75" customHeight="1" x14ac:dyDescent="0.2">
      <c r="A661" s="263"/>
      <c r="B661" s="263"/>
      <c r="C661" s="263"/>
      <c r="D661" s="263"/>
      <c r="E661" s="263"/>
      <c r="F661" s="263"/>
      <c r="G661" s="263"/>
      <c r="H661" s="264"/>
      <c r="I661" s="265"/>
      <c r="J661" s="265"/>
      <c r="K661" s="263"/>
      <c r="L661" s="263"/>
      <c r="M661" s="263"/>
      <c r="N661" s="263"/>
      <c r="O661" s="263"/>
      <c r="P661" s="263"/>
      <c r="Q661" s="263"/>
      <c r="R661" s="263"/>
      <c r="S661" s="263"/>
      <c r="T661" s="263"/>
      <c r="U661" s="263"/>
      <c r="V661" s="263"/>
      <c r="W661" s="263"/>
      <c r="X661" s="263"/>
      <c r="Y661" s="263"/>
      <c r="Z661" s="263"/>
    </row>
    <row r="662" spans="1:26" ht="12.75" customHeight="1" x14ac:dyDescent="0.2">
      <c r="A662" s="263"/>
      <c r="B662" s="263"/>
      <c r="C662" s="263"/>
      <c r="D662" s="263"/>
      <c r="E662" s="263"/>
      <c r="F662" s="263"/>
      <c r="G662" s="263"/>
      <c r="H662" s="264"/>
      <c r="I662" s="265"/>
      <c r="J662" s="265"/>
      <c r="K662" s="263"/>
      <c r="L662" s="263"/>
      <c r="M662" s="263"/>
      <c r="N662" s="263"/>
      <c r="O662" s="263"/>
      <c r="P662" s="263"/>
      <c r="Q662" s="263"/>
      <c r="R662" s="263"/>
      <c r="S662" s="263"/>
      <c r="T662" s="263"/>
      <c r="U662" s="263"/>
      <c r="V662" s="263"/>
      <c r="W662" s="263"/>
      <c r="X662" s="263"/>
      <c r="Y662" s="263"/>
      <c r="Z662" s="263"/>
    </row>
    <row r="663" spans="1:26" ht="12.75" customHeight="1" x14ac:dyDescent="0.2">
      <c r="A663" s="263"/>
      <c r="B663" s="263"/>
      <c r="C663" s="263"/>
      <c r="D663" s="263"/>
      <c r="E663" s="263"/>
      <c r="F663" s="263"/>
      <c r="G663" s="263"/>
      <c r="H663" s="264"/>
      <c r="I663" s="265"/>
      <c r="J663" s="265"/>
      <c r="K663" s="263"/>
      <c r="L663" s="263"/>
      <c r="M663" s="263"/>
      <c r="N663" s="263"/>
      <c r="O663" s="263"/>
      <c r="P663" s="263"/>
      <c r="Q663" s="263"/>
      <c r="R663" s="263"/>
      <c r="S663" s="263"/>
      <c r="T663" s="263"/>
      <c r="U663" s="263"/>
      <c r="V663" s="263"/>
      <c r="W663" s="263"/>
      <c r="X663" s="263"/>
      <c r="Y663" s="263"/>
      <c r="Z663" s="263"/>
    </row>
    <row r="664" spans="1:26" ht="12.75" customHeight="1" x14ac:dyDescent="0.2">
      <c r="A664" s="263"/>
      <c r="B664" s="263"/>
      <c r="C664" s="263"/>
      <c r="D664" s="263"/>
      <c r="E664" s="263"/>
      <c r="F664" s="263"/>
      <c r="G664" s="263"/>
      <c r="H664" s="264"/>
      <c r="I664" s="265"/>
      <c r="J664" s="265"/>
      <c r="K664" s="263"/>
      <c r="L664" s="263"/>
      <c r="M664" s="263"/>
      <c r="N664" s="263"/>
      <c r="O664" s="263"/>
      <c r="P664" s="263"/>
      <c r="Q664" s="263"/>
      <c r="R664" s="263"/>
      <c r="S664" s="263"/>
      <c r="T664" s="263"/>
      <c r="U664" s="263"/>
      <c r="V664" s="263"/>
      <c r="W664" s="263"/>
      <c r="X664" s="263"/>
      <c r="Y664" s="263"/>
      <c r="Z664" s="263"/>
    </row>
    <row r="665" spans="1:26" ht="12.75" customHeight="1" x14ac:dyDescent="0.2">
      <c r="A665" s="263"/>
      <c r="B665" s="263"/>
      <c r="C665" s="263"/>
      <c r="D665" s="263"/>
      <c r="E665" s="263"/>
      <c r="F665" s="263"/>
      <c r="G665" s="263"/>
      <c r="H665" s="264"/>
      <c r="I665" s="265"/>
      <c r="J665" s="265"/>
      <c r="K665" s="263"/>
      <c r="L665" s="263"/>
      <c r="M665" s="263"/>
      <c r="N665" s="263"/>
      <c r="O665" s="263"/>
      <c r="P665" s="263"/>
      <c r="Q665" s="263"/>
      <c r="R665" s="263"/>
      <c r="S665" s="263"/>
      <c r="T665" s="263"/>
      <c r="U665" s="263"/>
      <c r="V665" s="263"/>
      <c r="W665" s="263"/>
      <c r="X665" s="263"/>
      <c r="Y665" s="263"/>
      <c r="Z665" s="263"/>
    </row>
    <row r="666" spans="1:26" ht="12.75" customHeight="1" x14ac:dyDescent="0.2">
      <c r="A666" s="263"/>
      <c r="B666" s="263"/>
      <c r="C666" s="263"/>
      <c r="D666" s="263"/>
      <c r="E666" s="263"/>
      <c r="F666" s="263"/>
      <c r="G666" s="263"/>
      <c r="H666" s="264"/>
      <c r="I666" s="265"/>
      <c r="J666" s="265"/>
      <c r="K666" s="263"/>
      <c r="L666" s="263"/>
      <c r="M666" s="263"/>
      <c r="N666" s="263"/>
      <c r="O666" s="263"/>
      <c r="P666" s="263"/>
      <c r="Q666" s="263"/>
      <c r="R666" s="263"/>
      <c r="S666" s="263"/>
      <c r="T666" s="263"/>
      <c r="U666" s="263"/>
      <c r="V666" s="263"/>
      <c r="W666" s="263"/>
      <c r="X666" s="263"/>
      <c r="Y666" s="263"/>
      <c r="Z666" s="263"/>
    </row>
    <row r="667" spans="1:26" ht="12.75" customHeight="1" x14ac:dyDescent="0.2">
      <c r="A667" s="263"/>
      <c r="B667" s="263"/>
      <c r="C667" s="263"/>
      <c r="D667" s="263"/>
      <c r="E667" s="263"/>
      <c r="F667" s="263"/>
      <c r="G667" s="263"/>
      <c r="H667" s="264"/>
      <c r="I667" s="265"/>
      <c r="J667" s="265"/>
      <c r="K667" s="263"/>
      <c r="L667" s="263"/>
      <c r="M667" s="263"/>
      <c r="N667" s="263"/>
      <c r="O667" s="263"/>
      <c r="P667" s="263"/>
      <c r="Q667" s="263"/>
      <c r="R667" s="263"/>
      <c r="S667" s="263"/>
      <c r="T667" s="263"/>
      <c r="U667" s="263"/>
      <c r="V667" s="263"/>
      <c r="W667" s="263"/>
      <c r="X667" s="263"/>
      <c r="Y667" s="263"/>
      <c r="Z667" s="263"/>
    </row>
    <row r="668" spans="1:26" ht="12.75" customHeight="1" x14ac:dyDescent="0.2">
      <c r="A668" s="263"/>
      <c r="B668" s="263"/>
      <c r="C668" s="263"/>
      <c r="D668" s="263"/>
      <c r="E668" s="263"/>
      <c r="F668" s="263"/>
      <c r="G668" s="263"/>
      <c r="H668" s="264"/>
      <c r="I668" s="265"/>
      <c r="J668" s="265"/>
      <c r="K668" s="263"/>
      <c r="L668" s="263"/>
      <c r="M668" s="263"/>
      <c r="N668" s="263"/>
      <c r="O668" s="263"/>
      <c r="P668" s="263"/>
      <c r="Q668" s="263"/>
      <c r="R668" s="263"/>
      <c r="S668" s="263"/>
      <c r="T668" s="263"/>
      <c r="U668" s="263"/>
      <c r="V668" s="263"/>
      <c r="W668" s="263"/>
      <c r="X668" s="263"/>
      <c r="Y668" s="263"/>
      <c r="Z668" s="263"/>
    </row>
    <row r="669" spans="1:26" ht="12.75" customHeight="1" x14ac:dyDescent="0.2">
      <c r="A669" s="263"/>
      <c r="B669" s="263"/>
      <c r="C669" s="263"/>
      <c r="D669" s="263"/>
      <c r="E669" s="263"/>
      <c r="F669" s="263"/>
      <c r="G669" s="263"/>
      <c r="H669" s="264"/>
      <c r="I669" s="265"/>
      <c r="J669" s="265"/>
      <c r="K669" s="263"/>
      <c r="L669" s="263"/>
      <c r="M669" s="263"/>
      <c r="N669" s="263"/>
      <c r="O669" s="263"/>
      <c r="P669" s="263"/>
      <c r="Q669" s="263"/>
      <c r="R669" s="263"/>
      <c r="S669" s="263"/>
      <c r="T669" s="263"/>
      <c r="U669" s="263"/>
      <c r="V669" s="263"/>
      <c r="W669" s="263"/>
      <c r="X669" s="263"/>
      <c r="Y669" s="263"/>
      <c r="Z669" s="263"/>
    </row>
    <row r="670" spans="1:26" ht="12.75" customHeight="1" x14ac:dyDescent="0.2">
      <c r="A670" s="263"/>
      <c r="B670" s="263"/>
      <c r="C670" s="263"/>
      <c r="D670" s="263"/>
      <c r="E670" s="263"/>
      <c r="F670" s="263"/>
      <c r="G670" s="263"/>
      <c r="H670" s="264"/>
      <c r="I670" s="265"/>
      <c r="J670" s="265"/>
      <c r="K670" s="263"/>
      <c r="L670" s="263"/>
      <c r="M670" s="263"/>
      <c r="N670" s="263"/>
      <c r="O670" s="263"/>
      <c r="P670" s="263"/>
      <c r="Q670" s="263"/>
      <c r="R670" s="263"/>
      <c r="S670" s="263"/>
      <c r="T670" s="263"/>
      <c r="U670" s="263"/>
      <c r="V670" s="263"/>
      <c r="W670" s="263"/>
      <c r="X670" s="263"/>
      <c r="Y670" s="263"/>
      <c r="Z670" s="263"/>
    </row>
    <row r="671" spans="1:26" ht="12.75" customHeight="1" x14ac:dyDescent="0.2">
      <c r="A671" s="263"/>
      <c r="B671" s="263"/>
      <c r="C671" s="263"/>
      <c r="D671" s="263"/>
      <c r="E671" s="263"/>
      <c r="F671" s="263"/>
      <c r="G671" s="263"/>
      <c r="H671" s="264"/>
      <c r="I671" s="265"/>
      <c r="J671" s="265"/>
      <c r="K671" s="263"/>
      <c r="L671" s="263"/>
      <c r="M671" s="263"/>
      <c r="N671" s="263"/>
      <c r="O671" s="263"/>
      <c r="P671" s="263"/>
      <c r="Q671" s="263"/>
      <c r="R671" s="263"/>
      <c r="S671" s="263"/>
      <c r="T671" s="263"/>
      <c r="U671" s="263"/>
      <c r="V671" s="263"/>
      <c r="W671" s="263"/>
      <c r="X671" s="263"/>
      <c r="Y671" s="263"/>
      <c r="Z671" s="263"/>
    </row>
    <row r="672" spans="1:26" ht="12.75" customHeight="1" x14ac:dyDescent="0.2">
      <c r="A672" s="263"/>
      <c r="B672" s="263"/>
      <c r="C672" s="263"/>
      <c r="D672" s="263"/>
      <c r="E672" s="263"/>
      <c r="F672" s="263"/>
      <c r="G672" s="263"/>
      <c r="H672" s="264"/>
      <c r="I672" s="265"/>
      <c r="J672" s="265"/>
      <c r="K672" s="263"/>
      <c r="L672" s="263"/>
      <c r="M672" s="263"/>
      <c r="N672" s="263"/>
      <c r="O672" s="263"/>
      <c r="P672" s="263"/>
      <c r="Q672" s="263"/>
      <c r="R672" s="263"/>
      <c r="S672" s="263"/>
      <c r="T672" s="263"/>
      <c r="U672" s="263"/>
      <c r="V672" s="263"/>
      <c r="W672" s="263"/>
      <c r="X672" s="263"/>
      <c r="Y672" s="263"/>
      <c r="Z672" s="263"/>
    </row>
    <row r="673" spans="1:26" ht="12.75" customHeight="1" x14ac:dyDescent="0.2">
      <c r="A673" s="263"/>
      <c r="B673" s="263"/>
      <c r="C673" s="263"/>
      <c r="D673" s="263"/>
      <c r="E673" s="263"/>
      <c r="F673" s="263"/>
      <c r="G673" s="263"/>
      <c r="H673" s="264"/>
      <c r="I673" s="265"/>
      <c r="J673" s="265"/>
      <c r="K673" s="263"/>
      <c r="L673" s="263"/>
      <c r="M673" s="263"/>
      <c r="N673" s="263"/>
      <c r="O673" s="263"/>
      <c r="P673" s="263"/>
      <c r="Q673" s="263"/>
      <c r="R673" s="263"/>
      <c r="S673" s="263"/>
      <c r="T673" s="263"/>
      <c r="U673" s="263"/>
      <c r="V673" s="263"/>
      <c r="W673" s="263"/>
      <c r="X673" s="263"/>
      <c r="Y673" s="263"/>
      <c r="Z673" s="263"/>
    </row>
    <row r="674" spans="1:26" ht="12.75" customHeight="1" x14ac:dyDescent="0.2">
      <c r="A674" s="263"/>
      <c r="B674" s="263"/>
      <c r="C674" s="263"/>
      <c r="D674" s="263"/>
      <c r="E674" s="263"/>
      <c r="F674" s="263"/>
      <c r="G674" s="263"/>
      <c r="H674" s="264"/>
      <c r="I674" s="265"/>
      <c r="J674" s="265"/>
      <c r="K674" s="263"/>
      <c r="L674" s="263"/>
      <c r="M674" s="263"/>
      <c r="N674" s="263"/>
      <c r="O674" s="263"/>
      <c r="P674" s="263"/>
      <c r="Q674" s="263"/>
      <c r="R674" s="263"/>
      <c r="S674" s="263"/>
      <c r="T674" s="263"/>
      <c r="U674" s="263"/>
      <c r="V674" s="263"/>
      <c r="W674" s="263"/>
      <c r="X674" s="263"/>
      <c r="Y674" s="263"/>
      <c r="Z674" s="263"/>
    </row>
    <row r="675" spans="1:26" ht="12.75" customHeight="1" x14ac:dyDescent="0.2">
      <c r="A675" s="263"/>
      <c r="B675" s="263"/>
      <c r="C675" s="263"/>
      <c r="D675" s="263"/>
      <c r="E675" s="263"/>
      <c r="F675" s="263"/>
      <c r="G675" s="263"/>
      <c r="H675" s="264"/>
      <c r="I675" s="265"/>
      <c r="J675" s="265"/>
      <c r="K675" s="263"/>
      <c r="L675" s="263"/>
      <c r="M675" s="263"/>
      <c r="N675" s="263"/>
      <c r="O675" s="263"/>
      <c r="P675" s="263"/>
      <c r="Q675" s="263"/>
      <c r="R675" s="263"/>
      <c r="S675" s="263"/>
      <c r="T675" s="263"/>
      <c r="U675" s="263"/>
      <c r="V675" s="263"/>
      <c r="W675" s="263"/>
      <c r="X675" s="263"/>
      <c r="Y675" s="263"/>
      <c r="Z675" s="263"/>
    </row>
    <row r="676" spans="1:26" ht="12.75" customHeight="1" x14ac:dyDescent="0.2">
      <c r="A676" s="263"/>
      <c r="B676" s="263"/>
      <c r="C676" s="263"/>
      <c r="D676" s="263"/>
      <c r="E676" s="263"/>
      <c r="F676" s="263"/>
      <c r="G676" s="263"/>
      <c r="H676" s="264"/>
      <c r="I676" s="265"/>
      <c r="J676" s="265"/>
      <c r="K676" s="263"/>
      <c r="L676" s="263"/>
      <c r="M676" s="263"/>
      <c r="N676" s="263"/>
      <c r="O676" s="263"/>
      <c r="P676" s="263"/>
      <c r="Q676" s="263"/>
      <c r="R676" s="263"/>
      <c r="S676" s="263"/>
      <c r="T676" s="263"/>
      <c r="U676" s="263"/>
      <c r="V676" s="263"/>
      <c r="W676" s="263"/>
      <c r="X676" s="263"/>
      <c r="Y676" s="263"/>
      <c r="Z676" s="263"/>
    </row>
    <row r="677" spans="1:26" ht="12.75" customHeight="1" x14ac:dyDescent="0.2">
      <c r="A677" s="263"/>
      <c r="B677" s="263"/>
      <c r="C677" s="263"/>
      <c r="D677" s="263"/>
      <c r="E677" s="263"/>
      <c r="F677" s="263"/>
      <c r="G677" s="263"/>
      <c r="H677" s="264"/>
      <c r="I677" s="265"/>
      <c r="J677" s="265"/>
      <c r="K677" s="263"/>
      <c r="L677" s="263"/>
      <c r="M677" s="263"/>
      <c r="N677" s="263"/>
      <c r="O677" s="263"/>
      <c r="P677" s="263"/>
      <c r="Q677" s="263"/>
      <c r="R677" s="263"/>
      <c r="S677" s="263"/>
      <c r="T677" s="263"/>
      <c r="U677" s="263"/>
      <c r="V677" s="263"/>
      <c r="W677" s="263"/>
      <c r="X677" s="263"/>
      <c r="Y677" s="263"/>
      <c r="Z677" s="263"/>
    </row>
    <row r="678" spans="1:26" ht="12.75" customHeight="1" x14ac:dyDescent="0.2">
      <c r="A678" s="263"/>
      <c r="B678" s="263"/>
      <c r="C678" s="263"/>
      <c r="D678" s="263"/>
      <c r="E678" s="263"/>
      <c r="F678" s="263"/>
      <c r="G678" s="263"/>
      <c r="H678" s="264"/>
      <c r="I678" s="265"/>
      <c r="J678" s="265"/>
      <c r="K678" s="263"/>
      <c r="L678" s="263"/>
      <c r="M678" s="263"/>
      <c r="N678" s="263"/>
      <c r="O678" s="263"/>
      <c r="P678" s="263"/>
      <c r="Q678" s="263"/>
      <c r="R678" s="263"/>
      <c r="S678" s="263"/>
      <c r="T678" s="263"/>
      <c r="U678" s="263"/>
      <c r="V678" s="263"/>
      <c r="W678" s="263"/>
      <c r="X678" s="263"/>
      <c r="Y678" s="263"/>
      <c r="Z678" s="263"/>
    </row>
    <row r="679" spans="1:26" ht="12.75" customHeight="1" x14ac:dyDescent="0.2">
      <c r="A679" s="263"/>
      <c r="B679" s="263"/>
      <c r="C679" s="263"/>
      <c r="D679" s="263"/>
      <c r="E679" s="263"/>
      <c r="F679" s="263"/>
      <c r="G679" s="263"/>
      <c r="H679" s="264"/>
      <c r="I679" s="265"/>
      <c r="J679" s="265"/>
      <c r="K679" s="263"/>
      <c r="L679" s="263"/>
      <c r="M679" s="263"/>
      <c r="N679" s="263"/>
      <c r="O679" s="263"/>
      <c r="P679" s="263"/>
      <c r="Q679" s="263"/>
      <c r="R679" s="263"/>
      <c r="S679" s="263"/>
      <c r="T679" s="263"/>
      <c r="U679" s="263"/>
      <c r="V679" s="263"/>
      <c r="W679" s="263"/>
      <c r="X679" s="263"/>
      <c r="Y679" s="263"/>
      <c r="Z679" s="263"/>
    </row>
    <row r="680" spans="1:26" ht="12.75" customHeight="1" x14ac:dyDescent="0.2">
      <c r="A680" s="263"/>
      <c r="B680" s="263"/>
      <c r="C680" s="263"/>
      <c r="D680" s="263"/>
      <c r="E680" s="263"/>
      <c r="F680" s="263"/>
      <c r="G680" s="263"/>
      <c r="H680" s="264"/>
      <c r="I680" s="265"/>
      <c r="J680" s="265"/>
      <c r="K680" s="263"/>
      <c r="L680" s="263"/>
      <c r="M680" s="263"/>
      <c r="N680" s="263"/>
      <c r="O680" s="263"/>
      <c r="P680" s="263"/>
      <c r="Q680" s="263"/>
      <c r="R680" s="263"/>
      <c r="S680" s="263"/>
      <c r="T680" s="263"/>
      <c r="U680" s="263"/>
      <c r="V680" s="263"/>
      <c r="W680" s="263"/>
      <c r="X680" s="263"/>
      <c r="Y680" s="263"/>
      <c r="Z680" s="263"/>
    </row>
    <row r="681" spans="1:26" ht="12.75" customHeight="1" x14ac:dyDescent="0.2">
      <c r="A681" s="263"/>
      <c r="B681" s="263"/>
      <c r="C681" s="263"/>
      <c r="D681" s="263"/>
      <c r="E681" s="263"/>
      <c r="F681" s="263"/>
      <c r="G681" s="263"/>
      <c r="H681" s="264"/>
      <c r="I681" s="265"/>
      <c r="J681" s="265"/>
      <c r="K681" s="263"/>
      <c r="L681" s="263"/>
      <c r="M681" s="263"/>
      <c r="N681" s="263"/>
      <c r="O681" s="263"/>
      <c r="P681" s="263"/>
      <c r="Q681" s="263"/>
      <c r="R681" s="263"/>
      <c r="S681" s="263"/>
      <c r="T681" s="263"/>
      <c r="U681" s="263"/>
      <c r="V681" s="263"/>
      <c r="W681" s="263"/>
      <c r="X681" s="263"/>
      <c r="Y681" s="263"/>
      <c r="Z681" s="263"/>
    </row>
    <row r="682" spans="1:26" ht="12.75" customHeight="1" x14ac:dyDescent="0.2">
      <c r="A682" s="263"/>
      <c r="B682" s="263"/>
      <c r="C682" s="263"/>
      <c r="D682" s="263"/>
      <c r="E682" s="263"/>
      <c r="F682" s="263"/>
      <c r="G682" s="263"/>
      <c r="H682" s="264"/>
      <c r="I682" s="265"/>
      <c r="J682" s="265"/>
      <c r="K682" s="263"/>
      <c r="L682" s="263"/>
      <c r="M682" s="263"/>
      <c r="N682" s="263"/>
      <c r="O682" s="263"/>
      <c r="P682" s="263"/>
      <c r="Q682" s="263"/>
      <c r="R682" s="263"/>
      <c r="S682" s="263"/>
      <c r="T682" s="263"/>
      <c r="U682" s="263"/>
      <c r="V682" s="263"/>
      <c r="W682" s="263"/>
      <c r="X682" s="263"/>
      <c r="Y682" s="263"/>
      <c r="Z682" s="263"/>
    </row>
    <row r="683" spans="1:26" ht="12.75" customHeight="1" x14ac:dyDescent="0.2">
      <c r="A683" s="263"/>
      <c r="B683" s="263"/>
      <c r="C683" s="263"/>
      <c r="D683" s="263"/>
      <c r="E683" s="263"/>
      <c r="F683" s="263"/>
      <c r="G683" s="263"/>
      <c r="H683" s="264"/>
      <c r="I683" s="265"/>
      <c r="J683" s="265"/>
      <c r="K683" s="263"/>
      <c r="L683" s="263"/>
      <c r="M683" s="263"/>
      <c r="N683" s="263"/>
      <c r="O683" s="263"/>
      <c r="P683" s="263"/>
      <c r="Q683" s="263"/>
      <c r="R683" s="263"/>
      <c r="S683" s="263"/>
      <c r="T683" s="263"/>
      <c r="U683" s="263"/>
      <c r="V683" s="263"/>
      <c r="W683" s="263"/>
      <c r="X683" s="263"/>
      <c r="Y683" s="263"/>
      <c r="Z683" s="263"/>
    </row>
    <row r="684" spans="1:26" ht="12.75" customHeight="1" x14ac:dyDescent="0.2">
      <c r="A684" s="263"/>
      <c r="B684" s="263"/>
      <c r="C684" s="263"/>
      <c r="D684" s="263"/>
      <c r="E684" s="263"/>
      <c r="F684" s="263"/>
      <c r="G684" s="263"/>
      <c r="H684" s="264"/>
      <c r="I684" s="265"/>
      <c r="J684" s="265"/>
      <c r="K684" s="263"/>
      <c r="L684" s="263"/>
      <c r="M684" s="263"/>
      <c r="N684" s="263"/>
      <c r="O684" s="263"/>
      <c r="P684" s="263"/>
      <c r="Q684" s="263"/>
      <c r="R684" s="263"/>
      <c r="S684" s="263"/>
      <c r="T684" s="263"/>
      <c r="U684" s="263"/>
      <c r="V684" s="263"/>
      <c r="W684" s="263"/>
      <c r="X684" s="263"/>
      <c r="Y684" s="263"/>
      <c r="Z684" s="263"/>
    </row>
    <row r="685" spans="1:26" ht="12.75" customHeight="1" x14ac:dyDescent="0.2">
      <c r="A685" s="263"/>
      <c r="B685" s="263"/>
      <c r="C685" s="263"/>
      <c r="D685" s="263"/>
      <c r="E685" s="263"/>
      <c r="F685" s="263"/>
      <c r="G685" s="263"/>
      <c r="H685" s="264"/>
      <c r="I685" s="265"/>
      <c r="J685" s="265"/>
      <c r="K685" s="263"/>
      <c r="L685" s="263"/>
      <c r="M685" s="263"/>
      <c r="N685" s="263"/>
      <c r="O685" s="263"/>
      <c r="P685" s="263"/>
      <c r="Q685" s="263"/>
      <c r="R685" s="263"/>
      <c r="S685" s="263"/>
      <c r="T685" s="263"/>
      <c r="U685" s="263"/>
      <c r="V685" s="263"/>
      <c r="W685" s="263"/>
      <c r="X685" s="263"/>
      <c r="Y685" s="263"/>
      <c r="Z685" s="263"/>
    </row>
    <row r="686" spans="1:26" ht="12.75" customHeight="1" x14ac:dyDescent="0.2">
      <c r="A686" s="263"/>
      <c r="B686" s="263"/>
      <c r="C686" s="263"/>
      <c r="D686" s="263"/>
      <c r="E686" s="263"/>
      <c r="F686" s="263"/>
      <c r="G686" s="263"/>
      <c r="H686" s="264"/>
      <c r="I686" s="265"/>
      <c r="J686" s="265"/>
      <c r="K686" s="263"/>
      <c r="L686" s="263"/>
      <c r="M686" s="263"/>
      <c r="N686" s="263"/>
      <c r="O686" s="263"/>
      <c r="P686" s="263"/>
      <c r="Q686" s="263"/>
      <c r="R686" s="263"/>
      <c r="S686" s="263"/>
      <c r="T686" s="263"/>
      <c r="U686" s="263"/>
      <c r="V686" s="263"/>
      <c r="W686" s="263"/>
      <c r="X686" s="263"/>
      <c r="Y686" s="263"/>
      <c r="Z686" s="263"/>
    </row>
    <row r="687" spans="1:26" ht="12.75" customHeight="1" x14ac:dyDescent="0.2">
      <c r="A687" s="263"/>
      <c r="B687" s="263"/>
      <c r="C687" s="263"/>
      <c r="D687" s="263"/>
      <c r="E687" s="263"/>
      <c r="F687" s="263"/>
      <c r="G687" s="263"/>
      <c r="H687" s="264"/>
      <c r="I687" s="265"/>
      <c r="J687" s="265"/>
      <c r="K687" s="263"/>
      <c r="L687" s="263"/>
      <c r="M687" s="263"/>
      <c r="N687" s="263"/>
      <c r="O687" s="263"/>
      <c r="P687" s="263"/>
      <c r="Q687" s="263"/>
      <c r="R687" s="263"/>
      <c r="S687" s="263"/>
      <c r="T687" s="263"/>
      <c r="U687" s="263"/>
      <c r="V687" s="263"/>
      <c r="W687" s="263"/>
      <c r="X687" s="263"/>
      <c r="Y687" s="263"/>
      <c r="Z687" s="263"/>
    </row>
    <row r="688" spans="1:26" ht="12.75" customHeight="1" x14ac:dyDescent="0.2">
      <c r="A688" s="263"/>
      <c r="B688" s="263"/>
      <c r="C688" s="263"/>
      <c r="D688" s="263"/>
      <c r="E688" s="263"/>
      <c r="F688" s="263"/>
      <c r="G688" s="263"/>
      <c r="H688" s="264"/>
      <c r="I688" s="265"/>
      <c r="J688" s="265"/>
      <c r="K688" s="263"/>
      <c r="L688" s="263"/>
      <c r="M688" s="263"/>
      <c r="N688" s="263"/>
      <c r="O688" s="263"/>
      <c r="P688" s="263"/>
      <c r="Q688" s="263"/>
      <c r="R688" s="263"/>
      <c r="S688" s="263"/>
      <c r="T688" s="263"/>
      <c r="U688" s="263"/>
      <c r="V688" s="263"/>
      <c r="W688" s="263"/>
      <c r="X688" s="263"/>
      <c r="Y688" s="263"/>
      <c r="Z688" s="263"/>
    </row>
    <row r="689" spans="1:26" ht="12.75" customHeight="1" x14ac:dyDescent="0.2">
      <c r="A689" s="263"/>
      <c r="B689" s="263"/>
      <c r="C689" s="263"/>
      <c r="D689" s="263"/>
      <c r="E689" s="263"/>
      <c r="F689" s="263"/>
      <c r="G689" s="263"/>
      <c r="H689" s="264"/>
      <c r="I689" s="265"/>
      <c r="J689" s="265"/>
      <c r="K689" s="263"/>
      <c r="L689" s="263"/>
      <c r="M689" s="263"/>
      <c r="N689" s="263"/>
      <c r="O689" s="263"/>
      <c r="P689" s="263"/>
      <c r="Q689" s="263"/>
      <c r="R689" s="263"/>
      <c r="S689" s="263"/>
      <c r="T689" s="263"/>
      <c r="U689" s="263"/>
      <c r="V689" s="263"/>
      <c r="W689" s="263"/>
      <c r="X689" s="263"/>
      <c r="Y689" s="263"/>
      <c r="Z689" s="263"/>
    </row>
    <row r="690" spans="1:26" ht="12.75" customHeight="1" x14ac:dyDescent="0.2">
      <c r="A690" s="263"/>
      <c r="B690" s="263"/>
      <c r="C690" s="263"/>
      <c r="D690" s="263"/>
      <c r="E690" s="263"/>
      <c r="F690" s="263"/>
      <c r="G690" s="263"/>
      <c r="H690" s="264"/>
      <c r="I690" s="265"/>
      <c r="J690" s="265"/>
      <c r="K690" s="263"/>
      <c r="L690" s="263"/>
      <c r="M690" s="263"/>
      <c r="N690" s="263"/>
      <c r="O690" s="263"/>
      <c r="P690" s="263"/>
      <c r="Q690" s="263"/>
      <c r="R690" s="263"/>
      <c r="S690" s="263"/>
      <c r="T690" s="263"/>
      <c r="U690" s="263"/>
      <c r="V690" s="263"/>
      <c r="W690" s="263"/>
      <c r="X690" s="263"/>
      <c r="Y690" s="263"/>
      <c r="Z690" s="263"/>
    </row>
    <row r="691" spans="1:26" ht="12.75" customHeight="1" x14ac:dyDescent="0.2">
      <c r="A691" s="263"/>
      <c r="B691" s="263"/>
      <c r="C691" s="263"/>
      <c r="D691" s="263"/>
      <c r="E691" s="263"/>
      <c r="F691" s="263"/>
      <c r="G691" s="263"/>
      <c r="H691" s="264"/>
      <c r="I691" s="265"/>
      <c r="J691" s="265"/>
      <c r="K691" s="263"/>
      <c r="L691" s="263"/>
      <c r="M691" s="263"/>
      <c r="N691" s="263"/>
      <c r="O691" s="263"/>
      <c r="P691" s="263"/>
      <c r="Q691" s="263"/>
      <c r="R691" s="263"/>
      <c r="S691" s="263"/>
      <c r="T691" s="263"/>
      <c r="U691" s="263"/>
      <c r="V691" s="263"/>
      <c r="W691" s="263"/>
      <c r="X691" s="263"/>
      <c r="Y691" s="263"/>
      <c r="Z691" s="263"/>
    </row>
    <row r="692" spans="1:26" ht="12.75" customHeight="1" x14ac:dyDescent="0.2">
      <c r="A692" s="263"/>
      <c r="B692" s="263"/>
      <c r="C692" s="263"/>
      <c r="D692" s="263"/>
      <c r="E692" s="263"/>
      <c r="F692" s="263"/>
      <c r="G692" s="263"/>
      <c r="H692" s="264"/>
      <c r="I692" s="265"/>
      <c r="J692" s="265"/>
      <c r="K692" s="263"/>
      <c r="L692" s="263"/>
      <c r="M692" s="263"/>
      <c r="N692" s="263"/>
      <c r="O692" s="263"/>
      <c r="P692" s="263"/>
      <c r="Q692" s="263"/>
      <c r="R692" s="263"/>
      <c r="S692" s="263"/>
      <c r="T692" s="263"/>
      <c r="U692" s="263"/>
      <c r="V692" s="263"/>
      <c r="W692" s="263"/>
      <c r="X692" s="263"/>
      <c r="Y692" s="263"/>
      <c r="Z692" s="263"/>
    </row>
    <row r="693" spans="1:26" ht="12.75" customHeight="1" x14ac:dyDescent="0.2">
      <c r="A693" s="263"/>
      <c r="B693" s="263"/>
      <c r="C693" s="263"/>
      <c r="D693" s="263"/>
      <c r="E693" s="263"/>
      <c r="F693" s="263"/>
      <c r="G693" s="263"/>
      <c r="H693" s="264"/>
      <c r="I693" s="265"/>
      <c r="J693" s="265"/>
      <c r="K693" s="263"/>
      <c r="L693" s="263"/>
      <c r="M693" s="263"/>
      <c r="N693" s="263"/>
      <c r="O693" s="263"/>
      <c r="P693" s="263"/>
      <c r="Q693" s="263"/>
      <c r="R693" s="263"/>
      <c r="S693" s="263"/>
      <c r="T693" s="263"/>
      <c r="U693" s="263"/>
      <c r="V693" s="263"/>
      <c r="W693" s="263"/>
      <c r="X693" s="263"/>
      <c r="Y693" s="263"/>
      <c r="Z693" s="263"/>
    </row>
    <row r="694" spans="1:26" ht="12.75" customHeight="1" x14ac:dyDescent="0.2">
      <c r="A694" s="263"/>
      <c r="B694" s="263"/>
      <c r="C694" s="263"/>
      <c r="D694" s="263"/>
      <c r="E694" s="263"/>
      <c r="F694" s="263"/>
      <c r="G694" s="263"/>
      <c r="H694" s="264"/>
      <c r="I694" s="265"/>
      <c r="J694" s="265"/>
      <c r="K694" s="263"/>
      <c r="L694" s="263"/>
      <c r="M694" s="263"/>
      <c r="N694" s="263"/>
      <c r="O694" s="263"/>
      <c r="P694" s="263"/>
      <c r="Q694" s="263"/>
      <c r="R694" s="263"/>
      <c r="S694" s="263"/>
      <c r="T694" s="263"/>
      <c r="U694" s="263"/>
      <c r="V694" s="263"/>
      <c r="W694" s="263"/>
      <c r="X694" s="263"/>
      <c r="Y694" s="263"/>
      <c r="Z694" s="263"/>
    </row>
    <row r="695" spans="1:26" ht="12.75" customHeight="1" x14ac:dyDescent="0.2">
      <c r="A695" s="263"/>
      <c r="B695" s="263"/>
      <c r="C695" s="263"/>
      <c r="D695" s="263"/>
      <c r="E695" s="263"/>
      <c r="F695" s="263"/>
      <c r="G695" s="263"/>
      <c r="H695" s="264"/>
      <c r="I695" s="265"/>
      <c r="J695" s="265"/>
      <c r="K695" s="263"/>
      <c r="L695" s="263"/>
      <c r="M695" s="263"/>
      <c r="N695" s="263"/>
      <c r="O695" s="263"/>
      <c r="P695" s="263"/>
      <c r="Q695" s="263"/>
      <c r="R695" s="263"/>
      <c r="S695" s="263"/>
      <c r="T695" s="263"/>
      <c r="U695" s="263"/>
      <c r="V695" s="263"/>
      <c r="W695" s="263"/>
      <c r="X695" s="263"/>
      <c r="Y695" s="263"/>
      <c r="Z695" s="263"/>
    </row>
    <row r="696" spans="1:26" ht="12.75" customHeight="1" x14ac:dyDescent="0.2">
      <c r="A696" s="263"/>
      <c r="B696" s="263"/>
      <c r="C696" s="263"/>
      <c r="D696" s="263"/>
      <c r="E696" s="263"/>
      <c r="F696" s="263"/>
      <c r="G696" s="263"/>
      <c r="H696" s="264"/>
      <c r="I696" s="265"/>
      <c r="J696" s="265"/>
      <c r="K696" s="263"/>
      <c r="L696" s="263"/>
      <c r="M696" s="263"/>
      <c r="N696" s="263"/>
      <c r="O696" s="263"/>
      <c r="P696" s="263"/>
      <c r="Q696" s="263"/>
      <c r="R696" s="263"/>
      <c r="S696" s="263"/>
      <c r="T696" s="263"/>
      <c r="U696" s="263"/>
      <c r="V696" s="263"/>
      <c r="W696" s="263"/>
      <c r="X696" s="263"/>
      <c r="Y696" s="263"/>
      <c r="Z696" s="263"/>
    </row>
    <row r="697" spans="1:26" ht="12.75" customHeight="1" x14ac:dyDescent="0.2">
      <c r="A697" s="263"/>
      <c r="B697" s="263"/>
      <c r="C697" s="263"/>
      <c r="D697" s="263"/>
      <c r="E697" s="263"/>
      <c r="F697" s="263"/>
      <c r="G697" s="263"/>
      <c r="H697" s="264"/>
      <c r="I697" s="265"/>
      <c r="J697" s="265"/>
      <c r="K697" s="263"/>
      <c r="L697" s="263"/>
      <c r="M697" s="263"/>
      <c r="N697" s="263"/>
      <c r="O697" s="263"/>
      <c r="P697" s="263"/>
      <c r="Q697" s="263"/>
      <c r="R697" s="263"/>
      <c r="S697" s="263"/>
      <c r="T697" s="263"/>
      <c r="U697" s="263"/>
      <c r="V697" s="263"/>
      <c r="W697" s="263"/>
      <c r="X697" s="263"/>
      <c r="Y697" s="263"/>
      <c r="Z697" s="263"/>
    </row>
    <row r="698" spans="1:26" ht="12.75" customHeight="1" x14ac:dyDescent="0.2">
      <c r="A698" s="263"/>
      <c r="B698" s="263"/>
      <c r="C698" s="263"/>
      <c r="D698" s="263"/>
      <c r="E698" s="263"/>
      <c r="F698" s="263"/>
      <c r="G698" s="263"/>
      <c r="H698" s="264"/>
      <c r="I698" s="265"/>
      <c r="J698" s="265"/>
      <c r="K698" s="263"/>
      <c r="L698" s="263"/>
      <c r="M698" s="263"/>
      <c r="N698" s="263"/>
      <c r="O698" s="263"/>
      <c r="P698" s="263"/>
      <c r="Q698" s="263"/>
      <c r="R698" s="263"/>
      <c r="S698" s="263"/>
      <c r="T698" s="263"/>
      <c r="U698" s="263"/>
      <c r="V698" s="263"/>
      <c r="W698" s="263"/>
      <c r="X698" s="263"/>
      <c r="Y698" s="263"/>
      <c r="Z698" s="263"/>
    </row>
    <row r="699" spans="1:26" ht="12.75" customHeight="1" x14ac:dyDescent="0.2">
      <c r="A699" s="263"/>
      <c r="B699" s="263"/>
      <c r="C699" s="263"/>
      <c r="D699" s="263"/>
      <c r="E699" s="263"/>
      <c r="F699" s="263"/>
      <c r="G699" s="263"/>
      <c r="H699" s="264"/>
      <c r="I699" s="265"/>
      <c r="J699" s="265"/>
      <c r="K699" s="263"/>
      <c r="L699" s="263"/>
      <c r="M699" s="263"/>
      <c r="N699" s="263"/>
      <c r="O699" s="263"/>
      <c r="P699" s="263"/>
      <c r="Q699" s="263"/>
      <c r="R699" s="263"/>
      <c r="S699" s="263"/>
      <c r="T699" s="263"/>
      <c r="U699" s="263"/>
      <c r="V699" s="263"/>
      <c r="W699" s="263"/>
      <c r="X699" s="263"/>
      <c r="Y699" s="263"/>
      <c r="Z699" s="263"/>
    </row>
    <row r="700" spans="1:26" ht="12.75" customHeight="1" x14ac:dyDescent="0.2">
      <c r="A700" s="263"/>
      <c r="B700" s="263"/>
      <c r="C700" s="263"/>
      <c r="D700" s="263"/>
      <c r="E700" s="263"/>
      <c r="F700" s="263"/>
      <c r="G700" s="263"/>
      <c r="H700" s="264"/>
      <c r="I700" s="265"/>
      <c r="J700" s="265"/>
      <c r="K700" s="263"/>
      <c r="L700" s="263"/>
      <c r="M700" s="263"/>
      <c r="N700" s="263"/>
      <c r="O700" s="263"/>
      <c r="P700" s="263"/>
      <c r="Q700" s="263"/>
      <c r="R700" s="263"/>
      <c r="S700" s="263"/>
      <c r="T700" s="263"/>
      <c r="U700" s="263"/>
      <c r="V700" s="263"/>
      <c r="W700" s="263"/>
      <c r="X700" s="263"/>
      <c r="Y700" s="263"/>
      <c r="Z700" s="263"/>
    </row>
    <row r="701" spans="1:26" ht="12.75" customHeight="1" x14ac:dyDescent="0.2">
      <c r="A701" s="263"/>
      <c r="B701" s="263"/>
      <c r="C701" s="263"/>
      <c r="D701" s="263"/>
      <c r="E701" s="263"/>
      <c r="F701" s="263"/>
      <c r="G701" s="263"/>
      <c r="H701" s="264"/>
      <c r="I701" s="265"/>
      <c r="J701" s="265"/>
      <c r="K701" s="263"/>
      <c r="L701" s="263"/>
      <c r="M701" s="263"/>
      <c r="N701" s="263"/>
      <c r="O701" s="263"/>
      <c r="P701" s="263"/>
      <c r="Q701" s="263"/>
      <c r="R701" s="263"/>
      <c r="S701" s="263"/>
      <c r="T701" s="263"/>
      <c r="U701" s="263"/>
      <c r="V701" s="263"/>
      <c r="W701" s="263"/>
      <c r="X701" s="263"/>
      <c r="Y701" s="263"/>
      <c r="Z701" s="263"/>
    </row>
    <row r="702" spans="1:26" ht="12.75" customHeight="1" x14ac:dyDescent="0.2">
      <c r="A702" s="263"/>
      <c r="B702" s="263"/>
      <c r="C702" s="263"/>
      <c r="D702" s="263"/>
      <c r="E702" s="263"/>
      <c r="F702" s="263"/>
      <c r="G702" s="263"/>
      <c r="H702" s="264"/>
      <c r="I702" s="265"/>
      <c r="J702" s="265"/>
      <c r="K702" s="263"/>
      <c r="L702" s="263"/>
      <c r="M702" s="263"/>
      <c r="N702" s="263"/>
      <c r="O702" s="263"/>
      <c r="P702" s="263"/>
      <c r="Q702" s="263"/>
      <c r="R702" s="263"/>
      <c r="S702" s="263"/>
      <c r="T702" s="263"/>
      <c r="U702" s="263"/>
      <c r="V702" s="263"/>
      <c r="W702" s="263"/>
      <c r="X702" s="263"/>
      <c r="Y702" s="263"/>
      <c r="Z702" s="263"/>
    </row>
    <row r="703" spans="1:26" ht="12.75" customHeight="1" x14ac:dyDescent="0.2">
      <c r="A703" s="263"/>
      <c r="B703" s="263"/>
      <c r="C703" s="263"/>
      <c r="D703" s="263"/>
      <c r="E703" s="263"/>
      <c r="F703" s="263"/>
      <c r="G703" s="263"/>
      <c r="H703" s="264"/>
      <c r="I703" s="265"/>
      <c r="J703" s="265"/>
      <c r="K703" s="263"/>
      <c r="L703" s="263"/>
      <c r="M703" s="263"/>
      <c r="N703" s="263"/>
      <c r="O703" s="263"/>
      <c r="P703" s="263"/>
      <c r="Q703" s="263"/>
      <c r="R703" s="263"/>
      <c r="S703" s="263"/>
      <c r="T703" s="263"/>
      <c r="U703" s="263"/>
      <c r="V703" s="263"/>
      <c r="W703" s="263"/>
      <c r="X703" s="263"/>
      <c r="Y703" s="263"/>
      <c r="Z703" s="263"/>
    </row>
    <row r="704" spans="1:26" ht="12.75" customHeight="1" x14ac:dyDescent="0.2">
      <c r="A704" s="263"/>
      <c r="B704" s="263"/>
      <c r="C704" s="263"/>
      <c r="D704" s="263"/>
      <c r="E704" s="263"/>
      <c r="F704" s="263"/>
      <c r="G704" s="263"/>
      <c r="H704" s="264"/>
      <c r="I704" s="265"/>
      <c r="J704" s="265"/>
      <c r="K704" s="263"/>
      <c r="L704" s="263"/>
      <c r="M704" s="263"/>
      <c r="N704" s="263"/>
      <c r="O704" s="263"/>
      <c r="P704" s="263"/>
      <c r="Q704" s="263"/>
      <c r="R704" s="263"/>
      <c r="S704" s="263"/>
      <c r="T704" s="263"/>
      <c r="U704" s="263"/>
      <c r="V704" s="263"/>
      <c r="W704" s="263"/>
      <c r="X704" s="263"/>
      <c r="Y704" s="263"/>
      <c r="Z704" s="263"/>
    </row>
    <row r="705" spans="1:26" ht="12.75" customHeight="1" x14ac:dyDescent="0.2">
      <c r="A705" s="263"/>
      <c r="B705" s="263"/>
      <c r="C705" s="263"/>
      <c r="D705" s="263"/>
      <c r="E705" s="263"/>
      <c r="F705" s="263"/>
      <c r="G705" s="263"/>
      <c r="H705" s="264"/>
      <c r="I705" s="265"/>
      <c r="J705" s="265"/>
      <c r="K705" s="263"/>
      <c r="L705" s="263"/>
      <c r="M705" s="263"/>
      <c r="N705" s="263"/>
      <c r="O705" s="263"/>
      <c r="P705" s="263"/>
      <c r="Q705" s="263"/>
      <c r="R705" s="263"/>
      <c r="S705" s="263"/>
      <c r="T705" s="263"/>
      <c r="U705" s="263"/>
      <c r="V705" s="263"/>
      <c r="W705" s="263"/>
      <c r="X705" s="263"/>
      <c r="Y705" s="263"/>
      <c r="Z705" s="263"/>
    </row>
    <row r="706" spans="1:26" ht="12.75" customHeight="1" x14ac:dyDescent="0.2">
      <c r="A706" s="263"/>
      <c r="B706" s="263"/>
      <c r="C706" s="263"/>
      <c r="D706" s="263"/>
      <c r="E706" s="263"/>
      <c r="F706" s="263"/>
      <c r="G706" s="263"/>
      <c r="H706" s="264"/>
      <c r="I706" s="265"/>
      <c r="J706" s="265"/>
      <c r="K706" s="263"/>
      <c r="L706" s="263"/>
      <c r="M706" s="263"/>
      <c r="N706" s="263"/>
      <c r="O706" s="263"/>
      <c r="P706" s="263"/>
      <c r="Q706" s="263"/>
      <c r="R706" s="263"/>
      <c r="S706" s="263"/>
      <c r="T706" s="263"/>
      <c r="U706" s="263"/>
      <c r="V706" s="263"/>
      <c r="W706" s="263"/>
      <c r="X706" s="263"/>
      <c r="Y706" s="263"/>
      <c r="Z706" s="263"/>
    </row>
    <row r="707" spans="1:26" ht="12.75" customHeight="1" x14ac:dyDescent="0.2">
      <c r="A707" s="263"/>
      <c r="B707" s="263"/>
      <c r="C707" s="263"/>
      <c r="D707" s="263"/>
      <c r="E707" s="263"/>
      <c r="F707" s="263"/>
      <c r="G707" s="263"/>
      <c r="H707" s="264"/>
      <c r="I707" s="265"/>
      <c r="J707" s="265"/>
      <c r="K707" s="263"/>
      <c r="L707" s="263"/>
      <c r="M707" s="263"/>
      <c r="N707" s="263"/>
      <c r="O707" s="263"/>
      <c r="P707" s="263"/>
      <c r="Q707" s="263"/>
      <c r="R707" s="263"/>
      <c r="S707" s="263"/>
      <c r="T707" s="263"/>
      <c r="U707" s="263"/>
      <c r="V707" s="263"/>
      <c r="W707" s="263"/>
      <c r="X707" s="263"/>
      <c r="Y707" s="263"/>
      <c r="Z707" s="263"/>
    </row>
    <row r="708" spans="1:26" ht="12.75" customHeight="1" x14ac:dyDescent="0.2">
      <c r="A708" s="263"/>
      <c r="B708" s="263"/>
      <c r="C708" s="263"/>
      <c r="D708" s="263"/>
      <c r="E708" s="263"/>
      <c r="F708" s="263"/>
      <c r="G708" s="263"/>
      <c r="H708" s="264"/>
      <c r="I708" s="265"/>
      <c r="J708" s="265"/>
      <c r="K708" s="263"/>
      <c r="L708" s="263"/>
      <c r="M708" s="263"/>
      <c r="N708" s="263"/>
      <c r="O708" s="263"/>
      <c r="P708" s="263"/>
      <c r="Q708" s="263"/>
      <c r="R708" s="263"/>
      <c r="S708" s="263"/>
      <c r="T708" s="263"/>
      <c r="U708" s="263"/>
      <c r="V708" s="263"/>
      <c r="W708" s="263"/>
      <c r="X708" s="263"/>
      <c r="Y708" s="263"/>
      <c r="Z708" s="263"/>
    </row>
    <row r="709" spans="1:26" ht="12.75" customHeight="1" x14ac:dyDescent="0.2">
      <c r="A709" s="263"/>
      <c r="B709" s="263"/>
      <c r="C709" s="263"/>
      <c r="D709" s="263"/>
      <c r="E709" s="263"/>
      <c r="F709" s="263"/>
      <c r="G709" s="263"/>
      <c r="H709" s="264"/>
      <c r="I709" s="265"/>
      <c r="J709" s="265"/>
      <c r="K709" s="263"/>
      <c r="L709" s="263"/>
      <c r="M709" s="263"/>
      <c r="N709" s="263"/>
      <c r="O709" s="263"/>
      <c r="P709" s="263"/>
      <c r="Q709" s="263"/>
      <c r="R709" s="263"/>
      <c r="S709" s="263"/>
      <c r="T709" s="263"/>
      <c r="U709" s="263"/>
      <c r="V709" s="263"/>
      <c r="W709" s="263"/>
      <c r="X709" s="263"/>
      <c r="Y709" s="263"/>
      <c r="Z709" s="263"/>
    </row>
    <row r="710" spans="1:26" ht="12.75" customHeight="1" x14ac:dyDescent="0.2">
      <c r="A710" s="263"/>
      <c r="B710" s="263"/>
      <c r="C710" s="263"/>
      <c r="D710" s="263"/>
      <c r="E710" s="263"/>
      <c r="F710" s="263"/>
      <c r="G710" s="263"/>
      <c r="H710" s="264"/>
      <c r="I710" s="265"/>
      <c r="J710" s="265"/>
      <c r="K710" s="263"/>
      <c r="L710" s="263"/>
      <c r="M710" s="263"/>
      <c r="N710" s="263"/>
      <c r="O710" s="263"/>
      <c r="P710" s="263"/>
      <c r="Q710" s="263"/>
      <c r="R710" s="263"/>
      <c r="S710" s="263"/>
      <c r="T710" s="263"/>
      <c r="U710" s="263"/>
      <c r="V710" s="263"/>
      <c r="W710" s="263"/>
      <c r="X710" s="263"/>
      <c r="Y710" s="263"/>
      <c r="Z710" s="263"/>
    </row>
    <row r="711" spans="1:26" ht="12.75" customHeight="1" x14ac:dyDescent="0.2">
      <c r="A711" s="263"/>
      <c r="B711" s="263"/>
      <c r="C711" s="263"/>
      <c r="D711" s="263"/>
      <c r="E711" s="263"/>
      <c r="F711" s="263"/>
      <c r="G711" s="263"/>
      <c r="H711" s="264"/>
      <c r="I711" s="265"/>
      <c r="J711" s="265"/>
      <c r="K711" s="263"/>
      <c r="L711" s="263"/>
      <c r="M711" s="263"/>
      <c r="N711" s="263"/>
      <c r="O711" s="263"/>
      <c r="P711" s="263"/>
      <c r="Q711" s="263"/>
      <c r="R711" s="263"/>
      <c r="S711" s="263"/>
      <c r="T711" s="263"/>
      <c r="U711" s="263"/>
      <c r="V711" s="263"/>
      <c r="W711" s="263"/>
      <c r="X711" s="263"/>
      <c r="Y711" s="263"/>
      <c r="Z711" s="263"/>
    </row>
    <row r="712" spans="1:26" ht="12.75" customHeight="1" x14ac:dyDescent="0.2">
      <c r="A712" s="263"/>
      <c r="B712" s="263"/>
      <c r="C712" s="263"/>
      <c r="D712" s="263"/>
      <c r="E712" s="263"/>
      <c r="F712" s="263"/>
      <c r="G712" s="263"/>
      <c r="H712" s="264"/>
      <c r="I712" s="265"/>
      <c r="J712" s="265"/>
      <c r="K712" s="263"/>
      <c r="L712" s="263"/>
      <c r="M712" s="263"/>
      <c r="N712" s="263"/>
      <c r="O712" s="263"/>
      <c r="P712" s="263"/>
      <c r="Q712" s="263"/>
      <c r="R712" s="263"/>
      <c r="S712" s="263"/>
      <c r="T712" s="263"/>
      <c r="U712" s="263"/>
      <c r="V712" s="263"/>
      <c r="W712" s="263"/>
      <c r="X712" s="263"/>
      <c r="Y712" s="263"/>
      <c r="Z712" s="263"/>
    </row>
    <row r="713" spans="1:26" ht="12.75" customHeight="1" x14ac:dyDescent="0.2">
      <c r="A713" s="263"/>
      <c r="B713" s="263"/>
      <c r="C713" s="263"/>
      <c r="D713" s="263"/>
      <c r="E713" s="263"/>
      <c r="F713" s="263"/>
      <c r="G713" s="263"/>
      <c r="H713" s="264"/>
      <c r="I713" s="265"/>
      <c r="J713" s="265"/>
      <c r="K713" s="263"/>
      <c r="L713" s="263"/>
      <c r="M713" s="263"/>
      <c r="N713" s="263"/>
      <c r="O713" s="263"/>
      <c r="P713" s="263"/>
      <c r="Q713" s="263"/>
      <c r="R713" s="263"/>
      <c r="S713" s="263"/>
      <c r="T713" s="263"/>
      <c r="U713" s="263"/>
      <c r="V713" s="263"/>
      <c r="W713" s="263"/>
      <c r="X713" s="263"/>
      <c r="Y713" s="263"/>
      <c r="Z713" s="263"/>
    </row>
    <row r="714" spans="1:26" ht="12.75" customHeight="1" x14ac:dyDescent="0.2">
      <c r="A714" s="263"/>
      <c r="B714" s="263"/>
      <c r="C714" s="263"/>
      <c r="D714" s="263"/>
      <c r="E714" s="263"/>
      <c r="F714" s="263"/>
      <c r="G714" s="263"/>
      <c r="H714" s="264"/>
      <c r="I714" s="265"/>
      <c r="J714" s="265"/>
      <c r="K714" s="263"/>
      <c r="L714" s="263"/>
      <c r="M714" s="263"/>
      <c r="N714" s="263"/>
      <c r="O714" s="263"/>
      <c r="P714" s="263"/>
      <c r="Q714" s="263"/>
      <c r="R714" s="263"/>
      <c r="S714" s="263"/>
      <c r="T714" s="263"/>
      <c r="U714" s="263"/>
      <c r="V714" s="263"/>
      <c r="W714" s="263"/>
      <c r="X714" s="263"/>
      <c r="Y714" s="263"/>
      <c r="Z714" s="263"/>
    </row>
    <row r="715" spans="1:26" ht="12.75" customHeight="1" x14ac:dyDescent="0.2">
      <c r="A715" s="263"/>
      <c r="B715" s="263"/>
      <c r="C715" s="263"/>
      <c r="D715" s="263"/>
      <c r="E715" s="263"/>
      <c r="F715" s="263"/>
      <c r="G715" s="263"/>
      <c r="H715" s="264"/>
      <c r="I715" s="265"/>
      <c r="J715" s="265"/>
      <c r="K715" s="263"/>
      <c r="L715" s="263"/>
      <c r="M715" s="263"/>
      <c r="N715" s="263"/>
      <c r="O715" s="263"/>
      <c r="P715" s="263"/>
      <c r="Q715" s="263"/>
      <c r="R715" s="263"/>
      <c r="S715" s="263"/>
      <c r="T715" s="263"/>
      <c r="U715" s="263"/>
      <c r="V715" s="263"/>
      <c r="W715" s="263"/>
      <c r="X715" s="263"/>
      <c r="Y715" s="263"/>
      <c r="Z715" s="263"/>
    </row>
    <row r="716" spans="1:26" ht="12.75" customHeight="1" x14ac:dyDescent="0.2">
      <c r="A716" s="263"/>
      <c r="B716" s="263"/>
      <c r="C716" s="263"/>
      <c r="D716" s="263"/>
      <c r="E716" s="263"/>
      <c r="F716" s="263"/>
      <c r="G716" s="263"/>
      <c r="H716" s="264"/>
      <c r="I716" s="265"/>
      <c r="J716" s="265"/>
      <c r="K716" s="263"/>
      <c r="L716" s="263"/>
      <c r="M716" s="263"/>
      <c r="N716" s="263"/>
      <c r="O716" s="263"/>
      <c r="P716" s="263"/>
      <c r="Q716" s="263"/>
      <c r="R716" s="263"/>
      <c r="S716" s="263"/>
      <c r="T716" s="263"/>
      <c r="U716" s="263"/>
      <c r="V716" s="263"/>
      <c r="W716" s="263"/>
      <c r="X716" s="263"/>
      <c r="Y716" s="263"/>
      <c r="Z716" s="263"/>
    </row>
    <row r="717" spans="1:26" ht="12.75" customHeight="1" x14ac:dyDescent="0.2">
      <c r="A717" s="263"/>
      <c r="B717" s="263"/>
      <c r="C717" s="263"/>
      <c r="D717" s="263"/>
      <c r="E717" s="263"/>
      <c r="F717" s="263"/>
      <c r="G717" s="263"/>
      <c r="H717" s="264"/>
      <c r="I717" s="265"/>
      <c r="J717" s="265"/>
      <c r="K717" s="263"/>
      <c r="L717" s="263"/>
      <c r="M717" s="263"/>
      <c r="N717" s="263"/>
      <c r="O717" s="263"/>
      <c r="P717" s="263"/>
      <c r="Q717" s="263"/>
      <c r="R717" s="263"/>
      <c r="S717" s="263"/>
      <c r="T717" s="263"/>
      <c r="U717" s="263"/>
      <c r="V717" s="263"/>
      <c r="W717" s="263"/>
      <c r="X717" s="263"/>
      <c r="Y717" s="263"/>
      <c r="Z717" s="263"/>
    </row>
    <row r="718" spans="1:26" ht="12.75" customHeight="1" x14ac:dyDescent="0.2">
      <c r="A718" s="263"/>
      <c r="B718" s="263"/>
      <c r="C718" s="263"/>
      <c r="D718" s="263"/>
      <c r="E718" s="263"/>
      <c r="F718" s="263"/>
      <c r="G718" s="263"/>
      <c r="H718" s="264"/>
      <c r="I718" s="265"/>
      <c r="J718" s="265"/>
      <c r="K718" s="263"/>
      <c r="L718" s="263"/>
      <c r="M718" s="263"/>
      <c r="N718" s="263"/>
      <c r="O718" s="263"/>
      <c r="P718" s="263"/>
      <c r="Q718" s="263"/>
      <c r="R718" s="263"/>
      <c r="S718" s="263"/>
      <c r="T718" s="263"/>
      <c r="U718" s="263"/>
      <c r="V718" s="263"/>
      <c r="W718" s="263"/>
      <c r="X718" s="263"/>
      <c r="Y718" s="263"/>
      <c r="Z718" s="263"/>
    </row>
    <row r="719" spans="1:26" ht="12.75" customHeight="1" x14ac:dyDescent="0.2">
      <c r="A719" s="263"/>
      <c r="B719" s="263"/>
      <c r="C719" s="263"/>
      <c r="D719" s="263"/>
      <c r="E719" s="263"/>
      <c r="F719" s="263"/>
      <c r="G719" s="263"/>
      <c r="H719" s="264"/>
      <c r="I719" s="265"/>
      <c r="J719" s="265"/>
      <c r="K719" s="263"/>
      <c r="L719" s="263"/>
      <c r="M719" s="263"/>
      <c r="N719" s="263"/>
      <c r="O719" s="263"/>
      <c r="P719" s="263"/>
      <c r="Q719" s="263"/>
      <c r="R719" s="263"/>
      <c r="S719" s="263"/>
      <c r="T719" s="263"/>
      <c r="U719" s="263"/>
      <c r="V719" s="263"/>
      <c r="W719" s="263"/>
      <c r="X719" s="263"/>
      <c r="Y719" s="263"/>
      <c r="Z719" s="263"/>
    </row>
    <row r="720" spans="1:26" ht="12.75" customHeight="1" x14ac:dyDescent="0.2">
      <c r="A720" s="263"/>
      <c r="B720" s="263"/>
      <c r="C720" s="263"/>
      <c r="D720" s="263"/>
      <c r="E720" s="263"/>
      <c r="F720" s="263"/>
      <c r="G720" s="263"/>
      <c r="H720" s="264"/>
      <c r="I720" s="265"/>
      <c r="J720" s="265"/>
      <c r="K720" s="263"/>
      <c r="L720" s="263"/>
      <c r="M720" s="263"/>
      <c r="N720" s="263"/>
      <c r="O720" s="263"/>
      <c r="P720" s="263"/>
      <c r="Q720" s="263"/>
      <c r="R720" s="263"/>
      <c r="S720" s="263"/>
      <c r="T720" s="263"/>
      <c r="U720" s="263"/>
      <c r="V720" s="263"/>
      <c r="W720" s="263"/>
      <c r="X720" s="263"/>
      <c r="Y720" s="263"/>
      <c r="Z720" s="263"/>
    </row>
    <row r="721" spans="1:26" ht="12.75" customHeight="1" x14ac:dyDescent="0.2">
      <c r="A721" s="263"/>
      <c r="B721" s="263"/>
      <c r="C721" s="263"/>
      <c r="D721" s="263"/>
      <c r="E721" s="263"/>
      <c r="F721" s="263"/>
      <c r="G721" s="263"/>
      <c r="H721" s="264"/>
      <c r="I721" s="265"/>
      <c r="J721" s="265"/>
      <c r="K721" s="263"/>
      <c r="L721" s="263"/>
      <c r="M721" s="263"/>
      <c r="N721" s="263"/>
      <c r="O721" s="263"/>
      <c r="P721" s="263"/>
      <c r="Q721" s="263"/>
      <c r="R721" s="263"/>
      <c r="S721" s="263"/>
      <c r="T721" s="263"/>
      <c r="U721" s="263"/>
      <c r="V721" s="263"/>
      <c r="W721" s="263"/>
      <c r="X721" s="263"/>
      <c r="Y721" s="263"/>
      <c r="Z721" s="263"/>
    </row>
    <row r="722" spans="1:26" ht="12.75" customHeight="1" x14ac:dyDescent="0.2">
      <c r="A722" s="263"/>
      <c r="B722" s="263"/>
      <c r="C722" s="263"/>
      <c r="D722" s="263"/>
      <c r="E722" s="263"/>
      <c r="F722" s="263"/>
      <c r="G722" s="263"/>
      <c r="H722" s="264"/>
      <c r="I722" s="265"/>
      <c r="J722" s="265"/>
      <c r="K722" s="263"/>
      <c r="L722" s="263"/>
      <c r="M722" s="263"/>
      <c r="N722" s="263"/>
      <c r="O722" s="263"/>
      <c r="P722" s="263"/>
      <c r="Q722" s="263"/>
      <c r="R722" s="263"/>
      <c r="S722" s="263"/>
      <c r="T722" s="263"/>
      <c r="U722" s="263"/>
      <c r="V722" s="263"/>
      <c r="W722" s="263"/>
      <c r="X722" s="263"/>
      <c r="Y722" s="263"/>
      <c r="Z722" s="263"/>
    </row>
    <row r="723" spans="1:26" ht="12.75" customHeight="1" x14ac:dyDescent="0.2">
      <c r="A723" s="263"/>
      <c r="B723" s="263"/>
      <c r="C723" s="263"/>
      <c r="D723" s="263"/>
      <c r="E723" s="263"/>
      <c r="F723" s="263"/>
      <c r="G723" s="263"/>
      <c r="H723" s="264"/>
      <c r="I723" s="265"/>
      <c r="J723" s="265"/>
      <c r="K723" s="263"/>
      <c r="L723" s="263"/>
      <c r="M723" s="263"/>
      <c r="N723" s="263"/>
      <c r="O723" s="263"/>
      <c r="P723" s="263"/>
      <c r="Q723" s="263"/>
      <c r="R723" s="263"/>
      <c r="S723" s="263"/>
      <c r="T723" s="263"/>
      <c r="U723" s="263"/>
      <c r="V723" s="263"/>
      <c r="W723" s="263"/>
      <c r="X723" s="263"/>
      <c r="Y723" s="263"/>
      <c r="Z723" s="263"/>
    </row>
    <row r="724" spans="1:26" ht="12.75" customHeight="1" x14ac:dyDescent="0.2">
      <c r="A724" s="263"/>
      <c r="B724" s="263"/>
      <c r="C724" s="263"/>
      <c r="D724" s="263"/>
      <c r="E724" s="263"/>
      <c r="F724" s="263"/>
      <c r="G724" s="263"/>
      <c r="H724" s="264"/>
      <c r="I724" s="265"/>
      <c r="J724" s="265"/>
      <c r="K724" s="263"/>
      <c r="L724" s="263"/>
      <c r="M724" s="263"/>
      <c r="N724" s="263"/>
      <c r="O724" s="263"/>
      <c r="P724" s="263"/>
      <c r="Q724" s="263"/>
      <c r="R724" s="263"/>
      <c r="S724" s="263"/>
      <c r="T724" s="263"/>
      <c r="U724" s="263"/>
      <c r="V724" s="263"/>
      <c r="W724" s="263"/>
      <c r="X724" s="263"/>
      <c r="Y724" s="263"/>
      <c r="Z724" s="263"/>
    </row>
    <row r="725" spans="1:26" ht="12.75" customHeight="1" x14ac:dyDescent="0.2">
      <c r="A725" s="263"/>
      <c r="B725" s="263"/>
      <c r="C725" s="263"/>
      <c r="D725" s="263"/>
      <c r="E725" s="263"/>
      <c r="F725" s="263"/>
      <c r="G725" s="263"/>
      <c r="H725" s="264"/>
      <c r="I725" s="265"/>
      <c r="J725" s="265"/>
      <c r="K725" s="263"/>
      <c r="L725" s="263"/>
      <c r="M725" s="263"/>
      <c r="N725" s="263"/>
      <c r="O725" s="263"/>
      <c r="P725" s="263"/>
      <c r="Q725" s="263"/>
      <c r="R725" s="263"/>
      <c r="S725" s="263"/>
      <c r="T725" s="263"/>
      <c r="U725" s="263"/>
      <c r="V725" s="263"/>
      <c r="W725" s="263"/>
      <c r="X725" s="263"/>
      <c r="Y725" s="263"/>
      <c r="Z725" s="263"/>
    </row>
    <row r="726" spans="1:26" ht="12.75" customHeight="1" x14ac:dyDescent="0.2">
      <c r="A726" s="263"/>
      <c r="B726" s="263"/>
      <c r="C726" s="263"/>
      <c r="D726" s="263"/>
      <c r="E726" s="263"/>
      <c r="F726" s="263"/>
      <c r="G726" s="263"/>
      <c r="H726" s="264"/>
      <c r="I726" s="265"/>
      <c r="J726" s="265"/>
      <c r="K726" s="263"/>
      <c r="L726" s="263"/>
      <c r="M726" s="263"/>
      <c r="N726" s="263"/>
      <c r="O726" s="263"/>
      <c r="P726" s="263"/>
      <c r="Q726" s="263"/>
      <c r="R726" s="263"/>
      <c r="S726" s="263"/>
      <c r="T726" s="263"/>
      <c r="U726" s="263"/>
      <c r="V726" s="263"/>
      <c r="W726" s="263"/>
      <c r="X726" s="263"/>
      <c r="Y726" s="263"/>
      <c r="Z726" s="263"/>
    </row>
    <row r="727" spans="1:26" ht="12.75" customHeight="1" x14ac:dyDescent="0.2">
      <c r="A727" s="263"/>
      <c r="B727" s="263"/>
      <c r="C727" s="263"/>
      <c r="D727" s="263"/>
      <c r="E727" s="263"/>
      <c r="F727" s="263"/>
      <c r="G727" s="263"/>
      <c r="H727" s="264"/>
      <c r="I727" s="265"/>
      <c r="J727" s="265"/>
      <c r="K727" s="263"/>
      <c r="L727" s="263"/>
      <c r="M727" s="263"/>
      <c r="N727" s="263"/>
      <c r="O727" s="263"/>
      <c r="P727" s="263"/>
      <c r="Q727" s="263"/>
      <c r="R727" s="263"/>
      <c r="S727" s="263"/>
      <c r="T727" s="263"/>
      <c r="U727" s="263"/>
      <c r="V727" s="263"/>
      <c r="W727" s="263"/>
      <c r="X727" s="263"/>
      <c r="Y727" s="263"/>
      <c r="Z727" s="263"/>
    </row>
    <row r="728" spans="1:26" ht="12.75" customHeight="1" x14ac:dyDescent="0.2">
      <c r="A728" s="263"/>
      <c r="B728" s="263"/>
      <c r="C728" s="263"/>
      <c r="D728" s="263"/>
      <c r="E728" s="263"/>
      <c r="F728" s="263"/>
      <c r="G728" s="263"/>
      <c r="H728" s="264"/>
      <c r="I728" s="265"/>
      <c r="J728" s="265"/>
      <c r="K728" s="263"/>
      <c r="L728" s="263"/>
      <c r="M728" s="263"/>
      <c r="N728" s="263"/>
      <c r="O728" s="263"/>
      <c r="P728" s="263"/>
      <c r="Q728" s="263"/>
      <c r="R728" s="263"/>
      <c r="S728" s="263"/>
      <c r="T728" s="263"/>
      <c r="U728" s="263"/>
      <c r="V728" s="263"/>
      <c r="W728" s="263"/>
      <c r="X728" s="263"/>
      <c r="Y728" s="263"/>
      <c r="Z728" s="263"/>
    </row>
    <row r="729" spans="1:26" ht="12.75" customHeight="1" x14ac:dyDescent="0.2">
      <c r="A729" s="263"/>
      <c r="B729" s="263"/>
      <c r="C729" s="263"/>
      <c r="D729" s="263"/>
      <c r="E729" s="263"/>
      <c r="F729" s="263"/>
      <c r="G729" s="263"/>
      <c r="H729" s="264"/>
      <c r="I729" s="265"/>
      <c r="J729" s="265"/>
      <c r="K729" s="263"/>
      <c r="L729" s="263"/>
      <c r="M729" s="263"/>
      <c r="N729" s="263"/>
      <c r="O729" s="263"/>
      <c r="P729" s="263"/>
      <c r="Q729" s="263"/>
      <c r="R729" s="263"/>
      <c r="S729" s="263"/>
      <c r="T729" s="263"/>
      <c r="U729" s="263"/>
      <c r="V729" s="263"/>
      <c r="W729" s="263"/>
      <c r="X729" s="263"/>
      <c r="Y729" s="263"/>
      <c r="Z729" s="263"/>
    </row>
    <row r="730" spans="1:26" ht="12.75" customHeight="1" x14ac:dyDescent="0.2">
      <c r="A730" s="263"/>
      <c r="B730" s="263"/>
      <c r="C730" s="263"/>
      <c r="D730" s="263"/>
      <c r="E730" s="263"/>
      <c r="F730" s="263"/>
      <c r="G730" s="263"/>
      <c r="H730" s="264"/>
      <c r="I730" s="265"/>
      <c r="J730" s="265"/>
      <c r="K730" s="263"/>
      <c r="L730" s="263"/>
      <c r="M730" s="263"/>
      <c r="N730" s="263"/>
      <c r="O730" s="263"/>
      <c r="P730" s="263"/>
      <c r="Q730" s="263"/>
      <c r="R730" s="263"/>
      <c r="S730" s="263"/>
      <c r="T730" s="263"/>
      <c r="U730" s="263"/>
      <c r="V730" s="263"/>
      <c r="W730" s="263"/>
      <c r="X730" s="263"/>
      <c r="Y730" s="263"/>
      <c r="Z730" s="263"/>
    </row>
    <row r="731" spans="1:26" ht="12.75" customHeight="1" x14ac:dyDescent="0.2">
      <c r="A731" s="263"/>
      <c r="B731" s="263"/>
      <c r="C731" s="263"/>
      <c r="D731" s="263"/>
      <c r="E731" s="263"/>
      <c r="F731" s="263"/>
      <c r="G731" s="263"/>
      <c r="H731" s="264"/>
      <c r="I731" s="265"/>
      <c r="J731" s="265"/>
      <c r="K731" s="263"/>
      <c r="L731" s="263"/>
      <c r="M731" s="263"/>
      <c r="N731" s="263"/>
      <c r="O731" s="263"/>
      <c r="P731" s="263"/>
      <c r="Q731" s="263"/>
      <c r="R731" s="263"/>
      <c r="S731" s="263"/>
      <c r="T731" s="263"/>
      <c r="U731" s="263"/>
      <c r="V731" s="263"/>
      <c r="W731" s="263"/>
      <c r="X731" s="263"/>
      <c r="Y731" s="263"/>
      <c r="Z731" s="263"/>
    </row>
    <row r="732" spans="1:26" ht="12.75" customHeight="1" x14ac:dyDescent="0.2">
      <c r="A732" s="263"/>
      <c r="B732" s="263"/>
      <c r="C732" s="263"/>
      <c r="D732" s="263"/>
      <c r="E732" s="263"/>
      <c r="F732" s="263"/>
      <c r="G732" s="263"/>
      <c r="H732" s="264"/>
      <c r="I732" s="265"/>
      <c r="J732" s="265"/>
      <c r="K732" s="263"/>
      <c r="L732" s="263"/>
      <c r="M732" s="263"/>
      <c r="N732" s="263"/>
      <c r="O732" s="263"/>
      <c r="P732" s="263"/>
      <c r="Q732" s="263"/>
      <c r="R732" s="263"/>
      <c r="S732" s="263"/>
      <c r="T732" s="263"/>
      <c r="U732" s="263"/>
      <c r="V732" s="263"/>
      <c r="W732" s="263"/>
      <c r="X732" s="263"/>
      <c r="Y732" s="263"/>
      <c r="Z732" s="263"/>
    </row>
    <row r="733" spans="1:26" ht="12.75" customHeight="1" x14ac:dyDescent="0.2">
      <c r="A733" s="263"/>
      <c r="B733" s="263"/>
      <c r="C733" s="263"/>
      <c r="D733" s="263"/>
      <c r="E733" s="263"/>
      <c r="F733" s="263"/>
      <c r="G733" s="263"/>
      <c r="H733" s="264"/>
      <c r="I733" s="265"/>
      <c r="J733" s="265"/>
      <c r="K733" s="263"/>
      <c r="L733" s="263"/>
      <c r="M733" s="263"/>
      <c r="N733" s="263"/>
      <c r="O733" s="263"/>
      <c r="P733" s="263"/>
      <c r="Q733" s="263"/>
      <c r="R733" s="263"/>
      <c r="S733" s="263"/>
      <c r="T733" s="263"/>
      <c r="U733" s="263"/>
      <c r="V733" s="263"/>
      <c r="W733" s="263"/>
      <c r="X733" s="263"/>
      <c r="Y733" s="263"/>
      <c r="Z733" s="263"/>
    </row>
    <row r="734" spans="1:26" ht="12.75" customHeight="1" x14ac:dyDescent="0.2">
      <c r="A734" s="263"/>
      <c r="B734" s="263"/>
      <c r="C734" s="263"/>
      <c r="D734" s="263"/>
      <c r="E734" s="263"/>
      <c r="F734" s="263"/>
      <c r="G734" s="263"/>
      <c r="H734" s="264"/>
      <c r="I734" s="265"/>
      <c r="J734" s="265"/>
      <c r="K734" s="263"/>
      <c r="L734" s="263"/>
      <c r="M734" s="263"/>
      <c r="N734" s="263"/>
      <c r="O734" s="263"/>
      <c r="P734" s="263"/>
      <c r="Q734" s="263"/>
      <c r="R734" s="263"/>
      <c r="S734" s="263"/>
      <c r="T734" s="263"/>
      <c r="U734" s="263"/>
      <c r="V734" s="263"/>
      <c r="W734" s="263"/>
      <c r="X734" s="263"/>
      <c r="Y734" s="263"/>
      <c r="Z734" s="263"/>
    </row>
    <row r="735" spans="1:26" ht="12.75" customHeight="1" x14ac:dyDescent="0.2">
      <c r="A735" s="263"/>
      <c r="B735" s="263"/>
      <c r="C735" s="263"/>
      <c r="D735" s="263"/>
      <c r="E735" s="263"/>
      <c r="F735" s="263"/>
      <c r="G735" s="263"/>
      <c r="H735" s="264"/>
      <c r="I735" s="265"/>
      <c r="J735" s="265"/>
      <c r="K735" s="263"/>
      <c r="L735" s="263"/>
      <c r="M735" s="263"/>
      <c r="N735" s="263"/>
      <c r="O735" s="263"/>
      <c r="P735" s="263"/>
      <c r="Q735" s="263"/>
      <c r="R735" s="263"/>
      <c r="S735" s="263"/>
      <c r="T735" s="263"/>
      <c r="U735" s="263"/>
      <c r="V735" s="263"/>
      <c r="W735" s="263"/>
      <c r="X735" s="263"/>
      <c r="Y735" s="263"/>
      <c r="Z735" s="263"/>
    </row>
    <row r="736" spans="1:26" ht="12.75" customHeight="1" x14ac:dyDescent="0.2">
      <c r="A736" s="263"/>
      <c r="B736" s="263"/>
      <c r="C736" s="263"/>
      <c r="D736" s="263"/>
      <c r="E736" s="263"/>
      <c r="F736" s="263"/>
      <c r="G736" s="263"/>
      <c r="H736" s="264"/>
      <c r="I736" s="265"/>
      <c r="J736" s="265"/>
      <c r="K736" s="263"/>
      <c r="L736" s="263"/>
      <c r="M736" s="263"/>
      <c r="N736" s="263"/>
      <c r="O736" s="263"/>
      <c r="P736" s="263"/>
      <c r="Q736" s="263"/>
      <c r="R736" s="263"/>
      <c r="S736" s="263"/>
      <c r="T736" s="263"/>
      <c r="U736" s="263"/>
      <c r="V736" s="263"/>
      <c r="W736" s="263"/>
      <c r="X736" s="263"/>
      <c r="Y736" s="263"/>
      <c r="Z736" s="263"/>
    </row>
    <row r="737" spans="1:26" ht="12.75" customHeight="1" x14ac:dyDescent="0.2">
      <c r="A737" s="263"/>
      <c r="B737" s="263"/>
      <c r="C737" s="263"/>
      <c r="D737" s="263"/>
      <c r="E737" s="263"/>
      <c r="F737" s="263"/>
      <c r="G737" s="263"/>
      <c r="H737" s="264"/>
      <c r="I737" s="265"/>
      <c r="J737" s="265"/>
      <c r="K737" s="263"/>
      <c r="L737" s="263"/>
      <c r="M737" s="263"/>
      <c r="N737" s="263"/>
      <c r="O737" s="263"/>
      <c r="P737" s="263"/>
      <c r="Q737" s="263"/>
      <c r="R737" s="263"/>
      <c r="S737" s="263"/>
      <c r="T737" s="263"/>
      <c r="U737" s="263"/>
      <c r="V737" s="263"/>
      <c r="W737" s="263"/>
      <c r="X737" s="263"/>
      <c r="Y737" s="263"/>
      <c r="Z737" s="263"/>
    </row>
    <row r="738" spans="1:26" ht="12.75" customHeight="1" x14ac:dyDescent="0.2">
      <c r="A738" s="263"/>
      <c r="B738" s="263"/>
      <c r="C738" s="263"/>
      <c r="D738" s="263"/>
      <c r="E738" s="263"/>
      <c r="F738" s="263"/>
      <c r="G738" s="263"/>
      <c r="H738" s="264"/>
      <c r="I738" s="265"/>
      <c r="J738" s="265"/>
      <c r="K738" s="263"/>
      <c r="L738" s="263"/>
      <c r="M738" s="263"/>
      <c r="N738" s="263"/>
      <c r="O738" s="263"/>
      <c r="P738" s="263"/>
      <c r="Q738" s="263"/>
      <c r="R738" s="263"/>
      <c r="S738" s="263"/>
      <c r="T738" s="263"/>
      <c r="U738" s="263"/>
      <c r="V738" s="263"/>
      <c r="W738" s="263"/>
      <c r="X738" s="263"/>
      <c r="Y738" s="263"/>
      <c r="Z738" s="263"/>
    </row>
    <row r="739" spans="1:26" ht="12.75" customHeight="1" x14ac:dyDescent="0.2">
      <c r="A739" s="263"/>
      <c r="B739" s="263"/>
      <c r="C739" s="263"/>
      <c r="D739" s="263"/>
      <c r="E739" s="263"/>
      <c r="F739" s="263"/>
      <c r="G739" s="263"/>
      <c r="H739" s="264"/>
      <c r="I739" s="265"/>
      <c r="J739" s="265"/>
      <c r="K739" s="263"/>
      <c r="L739" s="263"/>
      <c r="M739" s="263"/>
      <c r="N739" s="263"/>
      <c r="O739" s="263"/>
      <c r="P739" s="263"/>
      <c r="Q739" s="263"/>
      <c r="R739" s="263"/>
      <c r="S739" s="263"/>
      <c r="T739" s="263"/>
      <c r="U739" s="263"/>
      <c r="V739" s="263"/>
      <c r="W739" s="263"/>
      <c r="X739" s="263"/>
      <c r="Y739" s="263"/>
      <c r="Z739" s="263"/>
    </row>
    <row r="740" spans="1:26" ht="12.75" customHeight="1" x14ac:dyDescent="0.2">
      <c r="A740" s="263"/>
      <c r="B740" s="263"/>
      <c r="C740" s="263"/>
      <c r="D740" s="263"/>
      <c r="E740" s="263"/>
      <c r="F740" s="263"/>
      <c r="G740" s="263"/>
      <c r="H740" s="264"/>
      <c r="I740" s="265"/>
      <c r="J740" s="265"/>
      <c r="K740" s="263"/>
      <c r="L740" s="263"/>
      <c r="M740" s="263"/>
      <c r="N740" s="263"/>
      <c r="O740" s="263"/>
      <c r="P740" s="263"/>
      <c r="Q740" s="263"/>
      <c r="R740" s="263"/>
      <c r="S740" s="263"/>
      <c r="T740" s="263"/>
      <c r="U740" s="263"/>
      <c r="V740" s="263"/>
      <c r="W740" s="263"/>
      <c r="X740" s="263"/>
      <c r="Y740" s="263"/>
      <c r="Z740" s="263"/>
    </row>
    <row r="741" spans="1:26" ht="12.75" customHeight="1" x14ac:dyDescent="0.2">
      <c r="A741" s="263"/>
      <c r="B741" s="263"/>
      <c r="C741" s="263"/>
      <c r="D741" s="263"/>
      <c r="E741" s="263"/>
      <c r="F741" s="263"/>
      <c r="G741" s="263"/>
      <c r="H741" s="264"/>
      <c r="I741" s="265"/>
      <c r="J741" s="265"/>
      <c r="K741" s="263"/>
      <c r="L741" s="263"/>
      <c r="M741" s="263"/>
      <c r="N741" s="263"/>
      <c r="O741" s="263"/>
      <c r="P741" s="263"/>
      <c r="Q741" s="263"/>
      <c r="R741" s="263"/>
      <c r="S741" s="263"/>
      <c r="T741" s="263"/>
      <c r="U741" s="263"/>
      <c r="V741" s="263"/>
      <c r="W741" s="263"/>
      <c r="X741" s="263"/>
      <c r="Y741" s="263"/>
      <c r="Z741" s="263"/>
    </row>
    <row r="742" spans="1:26" ht="12.75" customHeight="1" x14ac:dyDescent="0.2">
      <c r="A742" s="263"/>
      <c r="B742" s="263"/>
      <c r="C742" s="263"/>
      <c r="D742" s="263"/>
      <c r="E742" s="263"/>
      <c r="F742" s="263"/>
      <c r="G742" s="263"/>
      <c r="H742" s="264"/>
      <c r="I742" s="265"/>
      <c r="J742" s="265"/>
      <c r="K742" s="263"/>
      <c r="L742" s="263"/>
      <c r="M742" s="263"/>
      <c r="N742" s="263"/>
      <c r="O742" s="263"/>
      <c r="P742" s="263"/>
      <c r="Q742" s="263"/>
      <c r="R742" s="263"/>
      <c r="S742" s="263"/>
      <c r="T742" s="263"/>
      <c r="U742" s="263"/>
      <c r="V742" s="263"/>
      <c r="W742" s="263"/>
      <c r="X742" s="263"/>
      <c r="Y742" s="263"/>
      <c r="Z742" s="263"/>
    </row>
    <row r="743" spans="1:26" ht="12.75" customHeight="1" x14ac:dyDescent="0.2">
      <c r="A743" s="263"/>
      <c r="B743" s="263"/>
      <c r="C743" s="263"/>
      <c r="D743" s="263"/>
      <c r="E743" s="263"/>
      <c r="F743" s="263"/>
      <c r="G743" s="263"/>
      <c r="H743" s="264"/>
      <c r="I743" s="265"/>
      <c r="J743" s="265"/>
      <c r="K743" s="263"/>
      <c r="L743" s="263"/>
      <c r="M743" s="263"/>
      <c r="N743" s="263"/>
      <c r="O743" s="263"/>
      <c r="P743" s="263"/>
      <c r="Q743" s="263"/>
      <c r="R743" s="263"/>
      <c r="S743" s="263"/>
      <c r="T743" s="263"/>
      <c r="U743" s="263"/>
      <c r="V743" s="263"/>
      <c r="W743" s="263"/>
      <c r="X743" s="263"/>
      <c r="Y743" s="263"/>
      <c r="Z743" s="263"/>
    </row>
    <row r="744" spans="1:26" ht="12.75" customHeight="1" x14ac:dyDescent="0.2">
      <c r="A744" s="263"/>
      <c r="B744" s="263"/>
      <c r="C744" s="263"/>
      <c r="D744" s="263"/>
      <c r="E744" s="263"/>
      <c r="F744" s="263"/>
      <c r="G744" s="263"/>
      <c r="H744" s="264"/>
      <c r="I744" s="265"/>
      <c r="J744" s="265"/>
      <c r="K744" s="263"/>
      <c r="L744" s="263"/>
      <c r="M744" s="263"/>
      <c r="N744" s="263"/>
      <c r="O744" s="263"/>
      <c r="P744" s="263"/>
      <c r="Q744" s="263"/>
      <c r="R744" s="263"/>
      <c r="S744" s="263"/>
      <c r="T744" s="263"/>
      <c r="U744" s="263"/>
      <c r="V744" s="263"/>
      <c r="W744" s="263"/>
      <c r="X744" s="263"/>
      <c r="Y744" s="263"/>
      <c r="Z744" s="263"/>
    </row>
    <row r="745" spans="1:26" ht="12.75" customHeight="1" x14ac:dyDescent="0.2">
      <c r="A745" s="263"/>
      <c r="B745" s="263"/>
      <c r="C745" s="263"/>
      <c r="D745" s="263"/>
      <c r="E745" s="263"/>
      <c r="F745" s="263"/>
      <c r="G745" s="263"/>
      <c r="H745" s="264"/>
      <c r="I745" s="265"/>
      <c r="J745" s="265"/>
      <c r="K745" s="263"/>
      <c r="L745" s="263"/>
      <c r="M745" s="263"/>
      <c r="N745" s="263"/>
      <c r="O745" s="263"/>
      <c r="P745" s="263"/>
      <c r="Q745" s="263"/>
      <c r="R745" s="263"/>
      <c r="S745" s="263"/>
      <c r="T745" s="263"/>
      <c r="U745" s="263"/>
      <c r="V745" s="263"/>
      <c r="W745" s="263"/>
      <c r="X745" s="263"/>
      <c r="Y745" s="263"/>
      <c r="Z745" s="263"/>
    </row>
    <row r="746" spans="1:26" ht="12.75" customHeight="1" x14ac:dyDescent="0.2">
      <c r="A746" s="263"/>
      <c r="B746" s="263"/>
      <c r="C746" s="263"/>
      <c r="D746" s="263"/>
      <c r="E746" s="263"/>
      <c r="F746" s="263"/>
      <c r="G746" s="263"/>
      <c r="H746" s="264"/>
      <c r="I746" s="265"/>
      <c r="J746" s="265"/>
      <c r="K746" s="263"/>
      <c r="L746" s="263"/>
      <c r="M746" s="263"/>
      <c r="N746" s="263"/>
      <c r="O746" s="263"/>
      <c r="P746" s="263"/>
      <c r="Q746" s="263"/>
      <c r="R746" s="263"/>
      <c r="S746" s="263"/>
      <c r="T746" s="263"/>
      <c r="U746" s="263"/>
      <c r="V746" s="263"/>
      <c r="W746" s="263"/>
      <c r="X746" s="263"/>
      <c r="Y746" s="263"/>
      <c r="Z746" s="263"/>
    </row>
    <row r="747" spans="1:26" ht="12.75" customHeight="1" x14ac:dyDescent="0.2">
      <c r="A747" s="263"/>
      <c r="B747" s="263"/>
      <c r="C747" s="263"/>
      <c r="D747" s="263"/>
      <c r="E747" s="263"/>
      <c r="F747" s="263"/>
      <c r="G747" s="263"/>
      <c r="H747" s="264"/>
      <c r="I747" s="265"/>
      <c r="J747" s="265"/>
      <c r="K747" s="263"/>
      <c r="L747" s="263"/>
      <c r="M747" s="263"/>
      <c r="N747" s="263"/>
      <c r="O747" s="263"/>
      <c r="P747" s="263"/>
      <c r="Q747" s="263"/>
      <c r="R747" s="263"/>
      <c r="S747" s="263"/>
      <c r="T747" s="263"/>
      <c r="U747" s="263"/>
      <c r="V747" s="263"/>
      <c r="W747" s="263"/>
      <c r="X747" s="263"/>
      <c r="Y747" s="263"/>
      <c r="Z747" s="263"/>
    </row>
    <row r="748" spans="1:26" ht="12.75" customHeight="1" x14ac:dyDescent="0.2">
      <c r="A748" s="263"/>
      <c r="B748" s="263"/>
      <c r="C748" s="263"/>
      <c r="D748" s="263"/>
      <c r="E748" s="263"/>
      <c r="F748" s="263"/>
      <c r="G748" s="263"/>
      <c r="H748" s="264"/>
      <c r="I748" s="265"/>
      <c r="J748" s="265"/>
      <c r="K748" s="263"/>
      <c r="L748" s="263"/>
      <c r="M748" s="263"/>
      <c r="N748" s="263"/>
      <c r="O748" s="263"/>
      <c r="P748" s="263"/>
      <c r="Q748" s="263"/>
      <c r="R748" s="263"/>
      <c r="S748" s="263"/>
      <c r="T748" s="263"/>
      <c r="U748" s="263"/>
      <c r="V748" s="263"/>
      <c r="W748" s="263"/>
      <c r="X748" s="263"/>
      <c r="Y748" s="263"/>
      <c r="Z748" s="263"/>
    </row>
    <row r="749" spans="1:26" ht="12.75" customHeight="1" x14ac:dyDescent="0.2">
      <c r="A749" s="263"/>
      <c r="B749" s="263"/>
      <c r="C749" s="263"/>
      <c r="D749" s="263"/>
      <c r="E749" s="263"/>
      <c r="F749" s="263"/>
      <c r="G749" s="263"/>
      <c r="H749" s="264"/>
      <c r="I749" s="265"/>
      <c r="J749" s="265"/>
      <c r="K749" s="263"/>
      <c r="L749" s="263"/>
      <c r="M749" s="263"/>
      <c r="N749" s="263"/>
      <c r="O749" s="263"/>
      <c r="P749" s="263"/>
      <c r="Q749" s="263"/>
      <c r="R749" s="263"/>
      <c r="S749" s="263"/>
      <c r="T749" s="263"/>
      <c r="U749" s="263"/>
      <c r="V749" s="263"/>
      <c r="W749" s="263"/>
      <c r="X749" s="263"/>
      <c r="Y749" s="263"/>
      <c r="Z749" s="263"/>
    </row>
    <row r="750" spans="1:26" ht="12.75" customHeight="1" x14ac:dyDescent="0.2">
      <c r="A750" s="263"/>
      <c r="B750" s="263"/>
      <c r="C750" s="263"/>
      <c r="D750" s="263"/>
      <c r="E750" s="263"/>
      <c r="F750" s="263"/>
      <c r="G750" s="263"/>
      <c r="H750" s="264"/>
      <c r="I750" s="265"/>
      <c r="J750" s="265"/>
      <c r="K750" s="263"/>
      <c r="L750" s="263"/>
      <c r="M750" s="263"/>
      <c r="N750" s="263"/>
      <c r="O750" s="263"/>
      <c r="P750" s="263"/>
      <c r="Q750" s="263"/>
      <c r="R750" s="263"/>
      <c r="S750" s="263"/>
      <c r="T750" s="263"/>
      <c r="U750" s="263"/>
      <c r="V750" s="263"/>
      <c r="W750" s="263"/>
      <c r="X750" s="263"/>
      <c r="Y750" s="263"/>
      <c r="Z750" s="263"/>
    </row>
    <row r="751" spans="1:26" ht="12.75" customHeight="1" x14ac:dyDescent="0.2">
      <c r="A751" s="263"/>
      <c r="B751" s="263"/>
      <c r="C751" s="263"/>
      <c r="D751" s="263"/>
      <c r="E751" s="263"/>
      <c r="F751" s="263"/>
      <c r="G751" s="263"/>
      <c r="H751" s="264"/>
      <c r="I751" s="265"/>
      <c r="J751" s="265"/>
      <c r="K751" s="263"/>
      <c r="L751" s="263"/>
      <c r="M751" s="263"/>
      <c r="N751" s="263"/>
      <c r="O751" s="263"/>
      <c r="P751" s="263"/>
      <c r="Q751" s="263"/>
      <c r="R751" s="263"/>
      <c r="S751" s="263"/>
      <c r="T751" s="263"/>
      <c r="U751" s="263"/>
      <c r="V751" s="263"/>
      <c r="W751" s="263"/>
      <c r="X751" s="263"/>
      <c r="Y751" s="263"/>
      <c r="Z751" s="263"/>
    </row>
    <row r="752" spans="1:26" ht="12.75" customHeight="1" x14ac:dyDescent="0.2">
      <c r="A752" s="263"/>
      <c r="B752" s="263"/>
      <c r="C752" s="263"/>
      <c r="D752" s="263"/>
      <c r="E752" s="263"/>
      <c r="F752" s="263"/>
      <c r="G752" s="263"/>
      <c r="H752" s="264"/>
      <c r="I752" s="265"/>
      <c r="J752" s="265"/>
      <c r="K752" s="263"/>
      <c r="L752" s="263"/>
      <c r="M752" s="263"/>
      <c r="N752" s="263"/>
      <c r="O752" s="263"/>
      <c r="P752" s="263"/>
      <c r="Q752" s="263"/>
      <c r="R752" s="263"/>
      <c r="S752" s="263"/>
      <c r="T752" s="263"/>
      <c r="U752" s="263"/>
      <c r="V752" s="263"/>
      <c r="W752" s="263"/>
      <c r="X752" s="263"/>
      <c r="Y752" s="263"/>
      <c r="Z752" s="263"/>
    </row>
    <row r="753" spans="1:26" ht="12.75" customHeight="1" x14ac:dyDescent="0.2">
      <c r="A753" s="263"/>
      <c r="B753" s="263"/>
      <c r="C753" s="263"/>
      <c r="D753" s="263"/>
      <c r="E753" s="263"/>
      <c r="F753" s="263"/>
      <c r="G753" s="263"/>
      <c r="H753" s="264"/>
      <c r="I753" s="265"/>
      <c r="J753" s="265"/>
      <c r="K753" s="263"/>
      <c r="L753" s="263"/>
      <c r="M753" s="263"/>
      <c r="N753" s="263"/>
      <c r="O753" s="263"/>
      <c r="P753" s="263"/>
      <c r="Q753" s="263"/>
      <c r="R753" s="263"/>
      <c r="S753" s="263"/>
      <c r="T753" s="263"/>
      <c r="U753" s="263"/>
      <c r="V753" s="263"/>
      <c r="W753" s="263"/>
      <c r="X753" s="263"/>
      <c r="Y753" s="263"/>
      <c r="Z753" s="263"/>
    </row>
    <row r="754" spans="1:26" ht="12.75" customHeight="1" x14ac:dyDescent="0.2">
      <c r="A754" s="263"/>
      <c r="B754" s="263"/>
      <c r="C754" s="263"/>
      <c r="D754" s="263"/>
      <c r="E754" s="263"/>
      <c r="F754" s="263"/>
      <c r="G754" s="263"/>
      <c r="H754" s="264"/>
      <c r="I754" s="265"/>
      <c r="J754" s="265"/>
      <c r="K754" s="263"/>
      <c r="L754" s="263"/>
      <c r="M754" s="263"/>
      <c r="N754" s="263"/>
      <c r="O754" s="263"/>
      <c r="P754" s="263"/>
      <c r="Q754" s="263"/>
      <c r="R754" s="263"/>
      <c r="S754" s="263"/>
      <c r="T754" s="263"/>
      <c r="U754" s="263"/>
      <c r="V754" s="263"/>
      <c r="W754" s="263"/>
      <c r="X754" s="263"/>
      <c r="Y754" s="263"/>
      <c r="Z754" s="263"/>
    </row>
    <row r="755" spans="1:26" ht="12.75" customHeight="1" x14ac:dyDescent="0.2">
      <c r="A755" s="263"/>
      <c r="B755" s="263"/>
      <c r="C755" s="263"/>
      <c r="D755" s="263"/>
      <c r="E755" s="263"/>
      <c r="F755" s="263"/>
      <c r="G755" s="263"/>
      <c r="H755" s="264"/>
      <c r="I755" s="265"/>
      <c r="J755" s="265"/>
      <c r="K755" s="263"/>
      <c r="L755" s="263"/>
      <c r="M755" s="263"/>
      <c r="N755" s="263"/>
      <c r="O755" s="263"/>
      <c r="P755" s="263"/>
      <c r="Q755" s="263"/>
      <c r="R755" s="263"/>
      <c r="S755" s="263"/>
      <c r="T755" s="263"/>
      <c r="U755" s="263"/>
      <c r="V755" s="263"/>
      <c r="W755" s="263"/>
      <c r="X755" s="263"/>
      <c r="Y755" s="263"/>
      <c r="Z755" s="263"/>
    </row>
    <row r="756" spans="1:26" ht="12.75" customHeight="1" x14ac:dyDescent="0.2">
      <c r="A756" s="263"/>
      <c r="B756" s="263"/>
      <c r="C756" s="263"/>
      <c r="D756" s="263"/>
      <c r="E756" s="263"/>
      <c r="F756" s="263"/>
      <c r="G756" s="263"/>
      <c r="H756" s="264"/>
      <c r="I756" s="265"/>
      <c r="J756" s="265"/>
      <c r="K756" s="263"/>
      <c r="L756" s="263"/>
      <c r="M756" s="263"/>
      <c r="N756" s="263"/>
      <c r="O756" s="263"/>
      <c r="P756" s="263"/>
      <c r="Q756" s="263"/>
      <c r="R756" s="263"/>
      <c r="S756" s="263"/>
      <c r="T756" s="263"/>
      <c r="U756" s="263"/>
      <c r="V756" s="263"/>
      <c r="W756" s="263"/>
      <c r="X756" s="263"/>
      <c r="Y756" s="263"/>
      <c r="Z756" s="263"/>
    </row>
    <row r="757" spans="1:26" ht="12.75" customHeight="1" x14ac:dyDescent="0.2">
      <c r="A757" s="263"/>
      <c r="B757" s="263"/>
      <c r="C757" s="263"/>
      <c r="D757" s="263"/>
      <c r="E757" s="263"/>
      <c r="F757" s="263"/>
      <c r="G757" s="263"/>
      <c r="H757" s="264"/>
      <c r="I757" s="265"/>
      <c r="J757" s="265"/>
      <c r="K757" s="263"/>
      <c r="L757" s="263"/>
      <c r="M757" s="263"/>
      <c r="N757" s="263"/>
      <c r="O757" s="263"/>
      <c r="P757" s="263"/>
      <c r="Q757" s="263"/>
      <c r="R757" s="263"/>
      <c r="S757" s="263"/>
      <c r="T757" s="263"/>
      <c r="U757" s="263"/>
      <c r="V757" s="263"/>
      <c r="W757" s="263"/>
      <c r="X757" s="263"/>
      <c r="Y757" s="263"/>
      <c r="Z757" s="263"/>
    </row>
    <row r="758" spans="1:26" ht="12.75" customHeight="1" x14ac:dyDescent="0.2">
      <c r="A758" s="263"/>
      <c r="B758" s="263"/>
      <c r="C758" s="263"/>
      <c r="D758" s="263"/>
      <c r="E758" s="263"/>
      <c r="F758" s="263"/>
      <c r="G758" s="263"/>
      <c r="H758" s="264"/>
      <c r="I758" s="265"/>
      <c r="J758" s="265"/>
      <c r="K758" s="263"/>
      <c r="L758" s="263"/>
      <c r="M758" s="263"/>
      <c r="N758" s="263"/>
      <c r="O758" s="263"/>
      <c r="P758" s="263"/>
      <c r="Q758" s="263"/>
      <c r="R758" s="263"/>
      <c r="S758" s="263"/>
      <c r="T758" s="263"/>
      <c r="U758" s="263"/>
      <c r="V758" s="263"/>
      <c r="W758" s="263"/>
      <c r="X758" s="263"/>
      <c r="Y758" s="263"/>
      <c r="Z758" s="263"/>
    </row>
    <row r="759" spans="1:26" ht="12.75" customHeight="1" x14ac:dyDescent="0.2">
      <c r="A759" s="263"/>
      <c r="B759" s="263"/>
      <c r="C759" s="263"/>
      <c r="D759" s="263"/>
      <c r="E759" s="263"/>
      <c r="F759" s="263"/>
      <c r="G759" s="263"/>
      <c r="H759" s="264"/>
      <c r="I759" s="265"/>
      <c r="J759" s="265"/>
      <c r="K759" s="263"/>
      <c r="L759" s="263"/>
      <c r="M759" s="263"/>
      <c r="N759" s="263"/>
      <c r="O759" s="263"/>
      <c r="P759" s="263"/>
      <c r="Q759" s="263"/>
      <c r="R759" s="263"/>
      <c r="S759" s="263"/>
      <c r="T759" s="263"/>
      <c r="U759" s="263"/>
      <c r="V759" s="263"/>
      <c r="W759" s="263"/>
      <c r="X759" s="263"/>
      <c r="Y759" s="263"/>
      <c r="Z759" s="263"/>
    </row>
    <row r="760" spans="1:26" ht="12.75" customHeight="1" x14ac:dyDescent="0.2">
      <c r="A760" s="263"/>
      <c r="B760" s="263"/>
      <c r="C760" s="263"/>
      <c r="D760" s="263"/>
      <c r="E760" s="263"/>
      <c r="F760" s="263"/>
      <c r="G760" s="263"/>
      <c r="H760" s="264"/>
      <c r="I760" s="265"/>
      <c r="J760" s="265"/>
      <c r="K760" s="263"/>
      <c r="L760" s="263"/>
      <c r="M760" s="263"/>
      <c r="N760" s="263"/>
      <c r="O760" s="263"/>
      <c r="P760" s="263"/>
      <c r="Q760" s="263"/>
      <c r="R760" s="263"/>
      <c r="S760" s="263"/>
      <c r="T760" s="263"/>
      <c r="U760" s="263"/>
      <c r="V760" s="263"/>
      <c r="W760" s="263"/>
      <c r="X760" s="263"/>
      <c r="Y760" s="263"/>
      <c r="Z760" s="263"/>
    </row>
    <row r="761" spans="1:26" ht="12.75" customHeight="1" x14ac:dyDescent="0.2">
      <c r="A761" s="263"/>
      <c r="B761" s="263"/>
      <c r="C761" s="263"/>
      <c r="D761" s="263"/>
      <c r="E761" s="263"/>
      <c r="F761" s="263"/>
      <c r="G761" s="263"/>
      <c r="H761" s="264"/>
      <c r="I761" s="265"/>
      <c r="J761" s="265"/>
      <c r="K761" s="263"/>
      <c r="L761" s="263"/>
      <c r="M761" s="263"/>
      <c r="N761" s="263"/>
      <c r="O761" s="263"/>
      <c r="P761" s="263"/>
      <c r="Q761" s="263"/>
      <c r="R761" s="263"/>
      <c r="S761" s="263"/>
      <c r="T761" s="263"/>
      <c r="U761" s="263"/>
      <c r="V761" s="263"/>
      <c r="W761" s="263"/>
      <c r="X761" s="263"/>
      <c r="Y761" s="263"/>
      <c r="Z761" s="263"/>
    </row>
    <row r="762" spans="1:26" ht="12.75" customHeight="1" x14ac:dyDescent="0.2">
      <c r="A762" s="263"/>
      <c r="B762" s="263"/>
      <c r="C762" s="263"/>
      <c r="D762" s="263"/>
      <c r="E762" s="263"/>
      <c r="F762" s="263"/>
      <c r="G762" s="263"/>
      <c r="H762" s="264"/>
      <c r="I762" s="265"/>
      <c r="J762" s="265"/>
      <c r="K762" s="263"/>
      <c r="L762" s="263"/>
      <c r="M762" s="263"/>
      <c r="N762" s="263"/>
      <c r="O762" s="263"/>
      <c r="P762" s="263"/>
      <c r="Q762" s="263"/>
      <c r="R762" s="263"/>
      <c r="S762" s="263"/>
      <c r="T762" s="263"/>
      <c r="U762" s="263"/>
      <c r="V762" s="263"/>
      <c r="W762" s="263"/>
      <c r="X762" s="263"/>
      <c r="Y762" s="263"/>
      <c r="Z762" s="263"/>
    </row>
    <row r="763" spans="1:26" ht="12.75" customHeight="1" x14ac:dyDescent="0.2">
      <c r="A763" s="263"/>
      <c r="B763" s="263"/>
      <c r="C763" s="263"/>
      <c r="D763" s="263"/>
      <c r="E763" s="263"/>
      <c r="F763" s="263"/>
      <c r="G763" s="263"/>
      <c r="H763" s="264"/>
      <c r="I763" s="265"/>
      <c r="J763" s="265"/>
      <c r="K763" s="263"/>
      <c r="L763" s="263"/>
      <c r="M763" s="263"/>
      <c r="N763" s="263"/>
      <c r="O763" s="263"/>
      <c r="P763" s="263"/>
      <c r="Q763" s="263"/>
      <c r="R763" s="263"/>
      <c r="S763" s="263"/>
      <c r="T763" s="263"/>
      <c r="U763" s="263"/>
      <c r="V763" s="263"/>
      <c r="W763" s="263"/>
      <c r="X763" s="263"/>
      <c r="Y763" s="263"/>
      <c r="Z763" s="263"/>
    </row>
    <row r="764" spans="1:26" ht="12.75" customHeight="1" x14ac:dyDescent="0.2">
      <c r="A764" s="263"/>
      <c r="B764" s="263"/>
      <c r="C764" s="263"/>
      <c r="D764" s="263"/>
      <c r="E764" s="263"/>
      <c r="F764" s="263"/>
      <c r="G764" s="263"/>
      <c r="H764" s="264"/>
      <c r="I764" s="265"/>
      <c r="J764" s="265"/>
      <c r="K764" s="263"/>
      <c r="L764" s="263"/>
      <c r="M764" s="263"/>
      <c r="N764" s="263"/>
      <c r="O764" s="263"/>
      <c r="P764" s="263"/>
      <c r="Q764" s="263"/>
      <c r="R764" s="263"/>
      <c r="S764" s="263"/>
      <c r="T764" s="263"/>
      <c r="U764" s="263"/>
      <c r="V764" s="263"/>
      <c r="W764" s="263"/>
      <c r="X764" s="263"/>
      <c r="Y764" s="263"/>
      <c r="Z764" s="263"/>
    </row>
    <row r="765" spans="1:26" ht="12.75" customHeight="1" x14ac:dyDescent="0.2">
      <c r="A765" s="263"/>
      <c r="B765" s="263"/>
      <c r="C765" s="263"/>
      <c r="D765" s="263"/>
      <c r="E765" s="263"/>
      <c r="F765" s="263"/>
      <c r="G765" s="263"/>
      <c r="H765" s="264"/>
      <c r="I765" s="265"/>
      <c r="J765" s="265"/>
      <c r="K765" s="263"/>
      <c r="L765" s="263"/>
      <c r="M765" s="263"/>
      <c r="N765" s="263"/>
      <c r="O765" s="263"/>
      <c r="P765" s="263"/>
      <c r="Q765" s="263"/>
      <c r="R765" s="263"/>
      <c r="S765" s="263"/>
      <c r="T765" s="263"/>
      <c r="U765" s="263"/>
      <c r="V765" s="263"/>
      <c r="W765" s="263"/>
      <c r="X765" s="263"/>
      <c r="Y765" s="263"/>
      <c r="Z765" s="263"/>
    </row>
    <row r="766" spans="1:26" ht="12.75" customHeight="1" x14ac:dyDescent="0.2">
      <c r="A766" s="263"/>
      <c r="B766" s="263"/>
      <c r="C766" s="263"/>
      <c r="D766" s="263"/>
      <c r="E766" s="263"/>
      <c r="F766" s="263"/>
      <c r="G766" s="263"/>
      <c r="H766" s="264"/>
      <c r="I766" s="265"/>
      <c r="J766" s="265"/>
      <c r="K766" s="263"/>
      <c r="L766" s="263"/>
      <c r="M766" s="263"/>
      <c r="N766" s="263"/>
      <c r="O766" s="263"/>
      <c r="P766" s="263"/>
      <c r="Q766" s="263"/>
      <c r="R766" s="263"/>
      <c r="S766" s="263"/>
      <c r="T766" s="263"/>
      <c r="U766" s="263"/>
      <c r="V766" s="263"/>
      <c r="W766" s="263"/>
      <c r="X766" s="263"/>
      <c r="Y766" s="263"/>
      <c r="Z766" s="263"/>
    </row>
    <row r="767" spans="1:26" ht="12.75" customHeight="1" x14ac:dyDescent="0.2">
      <c r="A767" s="263"/>
      <c r="B767" s="263"/>
      <c r="C767" s="263"/>
      <c r="D767" s="263"/>
      <c r="E767" s="263"/>
      <c r="F767" s="263"/>
      <c r="G767" s="263"/>
      <c r="H767" s="264"/>
      <c r="I767" s="265"/>
      <c r="J767" s="265"/>
      <c r="K767" s="263"/>
      <c r="L767" s="263"/>
      <c r="M767" s="263"/>
      <c r="N767" s="263"/>
      <c r="O767" s="263"/>
      <c r="P767" s="263"/>
      <c r="Q767" s="263"/>
      <c r="R767" s="263"/>
      <c r="S767" s="263"/>
      <c r="T767" s="263"/>
      <c r="U767" s="263"/>
      <c r="V767" s="263"/>
      <c r="W767" s="263"/>
      <c r="X767" s="263"/>
      <c r="Y767" s="263"/>
      <c r="Z767" s="263"/>
    </row>
    <row r="768" spans="1:26" ht="12.75" customHeight="1" x14ac:dyDescent="0.2">
      <c r="A768" s="263"/>
      <c r="B768" s="263"/>
      <c r="C768" s="263"/>
      <c r="D768" s="263"/>
      <c r="E768" s="263"/>
      <c r="F768" s="263"/>
      <c r="G768" s="263"/>
      <c r="H768" s="264"/>
      <c r="I768" s="265"/>
      <c r="J768" s="265"/>
      <c r="K768" s="263"/>
      <c r="L768" s="263"/>
      <c r="M768" s="263"/>
      <c r="N768" s="263"/>
      <c r="O768" s="263"/>
      <c r="P768" s="263"/>
      <c r="Q768" s="263"/>
      <c r="R768" s="263"/>
      <c r="S768" s="263"/>
      <c r="T768" s="263"/>
      <c r="U768" s="263"/>
      <c r="V768" s="263"/>
      <c r="W768" s="263"/>
      <c r="X768" s="263"/>
      <c r="Y768" s="263"/>
      <c r="Z768" s="263"/>
    </row>
    <row r="769" spans="1:26" ht="12.75" customHeight="1" x14ac:dyDescent="0.2">
      <c r="A769" s="263"/>
      <c r="B769" s="263"/>
      <c r="C769" s="263"/>
      <c r="D769" s="263"/>
      <c r="E769" s="263"/>
      <c r="F769" s="263"/>
      <c r="G769" s="263"/>
      <c r="H769" s="264"/>
      <c r="I769" s="265"/>
      <c r="J769" s="265"/>
      <c r="K769" s="263"/>
      <c r="L769" s="263"/>
      <c r="M769" s="263"/>
      <c r="N769" s="263"/>
      <c r="O769" s="263"/>
      <c r="P769" s="263"/>
      <c r="Q769" s="263"/>
      <c r="R769" s="263"/>
      <c r="S769" s="263"/>
      <c r="T769" s="263"/>
      <c r="U769" s="263"/>
      <c r="V769" s="263"/>
      <c r="W769" s="263"/>
      <c r="X769" s="263"/>
      <c r="Y769" s="263"/>
      <c r="Z769" s="263"/>
    </row>
    <row r="770" spans="1:26" ht="12.75" customHeight="1" x14ac:dyDescent="0.2">
      <c r="A770" s="263"/>
      <c r="B770" s="263"/>
      <c r="C770" s="263"/>
      <c r="D770" s="263"/>
      <c r="E770" s="263"/>
      <c r="F770" s="263"/>
      <c r="G770" s="263"/>
      <c r="H770" s="264"/>
      <c r="I770" s="265"/>
      <c r="J770" s="265"/>
      <c r="K770" s="263"/>
      <c r="L770" s="263"/>
      <c r="M770" s="263"/>
      <c r="N770" s="263"/>
      <c r="O770" s="263"/>
      <c r="P770" s="263"/>
      <c r="Q770" s="263"/>
      <c r="R770" s="263"/>
      <c r="S770" s="263"/>
      <c r="T770" s="263"/>
      <c r="U770" s="263"/>
      <c r="V770" s="263"/>
      <c r="W770" s="263"/>
      <c r="X770" s="263"/>
      <c r="Y770" s="263"/>
      <c r="Z770" s="263"/>
    </row>
    <row r="771" spans="1:26" ht="12.75" customHeight="1" x14ac:dyDescent="0.2">
      <c r="A771" s="263"/>
      <c r="B771" s="263"/>
      <c r="C771" s="263"/>
      <c r="D771" s="263"/>
      <c r="E771" s="263"/>
      <c r="F771" s="263"/>
      <c r="G771" s="263"/>
      <c r="H771" s="264"/>
      <c r="I771" s="265"/>
      <c r="J771" s="265"/>
      <c r="K771" s="263"/>
      <c r="L771" s="263"/>
      <c r="M771" s="263"/>
      <c r="N771" s="263"/>
      <c r="O771" s="263"/>
      <c r="P771" s="263"/>
      <c r="Q771" s="263"/>
      <c r="R771" s="263"/>
      <c r="S771" s="263"/>
      <c r="T771" s="263"/>
      <c r="U771" s="263"/>
      <c r="V771" s="263"/>
      <c r="W771" s="263"/>
      <c r="X771" s="263"/>
      <c r="Y771" s="263"/>
      <c r="Z771" s="263"/>
    </row>
    <row r="772" spans="1:26" ht="12.75" customHeight="1" x14ac:dyDescent="0.2">
      <c r="A772" s="263"/>
      <c r="B772" s="263"/>
      <c r="C772" s="263"/>
      <c r="D772" s="263"/>
      <c r="E772" s="263"/>
      <c r="F772" s="263"/>
      <c r="G772" s="263"/>
      <c r="H772" s="264"/>
      <c r="I772" s="265"/>
      <c r="J772" s="265"/>
      <c r="K772" s="263"/>
      <c r="L772" s="263"/>
      <c r="M772" s="263"/>
      <c r="N772" s="263"/>
      <c r="O772" s="263"/>
      <c r="P772" s="263"/>
      <c r="Q772" s="263"/>
      <c r="R772" s="263"/>
      <c r="S772" s="263"/>
      <c r="T772" s="263"/>
      <c r="U772" s="263"/>
      <c r="V772" s="263"/>
      <c r="W772" s="263"/>
      <c r="X772" s="263"/>
      <c r="Y772" s="263"/>
      <c r="Z772" s="263"/>
    </row>
    <row r="773" spans="1:26" ht="12.75" customHeight="1" x14ac:dyDescent="0.2">
      <c r="A773" s="263"/>
      <c r="B773" s="263"/>
      <c r="C773" s="263"/>
      <c r="D773" s="263"/>
      <c r="E773" s="263"/>
      <c r="F773" s="263"/>
      <c r="G773" s="263"/>
      <c r="H773" s="264"/>
      <c r="I773" s="265"/>
      <c r="J773" s="265"/>
      <c r="K773" s="263"/>
      <c r="L773" s="263"/>
      <c r="M773" s="263"/>
      <c r="N773" s="263"/>
      <c r="O773" s="263"/>
      <c r="P773" s="263"/>
      <c r="Q773" s="263"/>
      <c r="R773" s="263"/>
      <c r="S773" s="263"/>
      <c r="T773" s="263"/>
      <c r="U773" s="263"/>
      <c r="V773" s="263"/>
      <c r="W773" s="263"/>
      <c r="X773" s="263"/>
      <c r="Y773" s="263"/>
      <c r="Z773" s="263"/>
    </row>
    <row r="774" spans="1:26" ht="12.75" customHeight="1" x14ac:dyDescent="0.2">
      <c r="A774" s="263"/>
      <c r="B774" s="263"/>
      <c r="C774" s="263"/>
      <c r="D774" s="263"/>
      <c r="E774" s="263"/>
      <c r="F774" s="263"/>
      <c r="G774" s="263"/>
      <c r="H774" s="264"/>
      <c r="I774" s="265"/>
      <c r="J774" s="265"/>
      <c r="K774" s="263"/>
      <c r="L774" s="263"/>
      <c r="M774" s="263"/>
      <c r="N774" s="263"/>
      <c r="O774" s="263"/>
      <c r="P774" s="263"/>
      <c r="Q774" s="263"/>
      <c r="R774" s="263"/>
      <c r="S774" s="263"/>
      <c r="T774" s="263"/>
      <c r="U774" s="263"/>
      <c r="V774" s="263"/>
      <c r="W774" s="263"/>
      <c r="X774" s="263"/>
      <c r="Y774" s="263"/>
      <c r="Z774" s="263"/>
    </row>
    <row r="775" spans="1:26" ht="12.75" customHeight="1" x14ac:dyDescent="0.2">
      <c r="A775" s="263"/>
      <c r="B775" s="263"/>
      <c r="C775" s="263"/>
      <c r="D775" s="263"/>
      <c r="E775" s="263"/>
      <c r="F775" s="263"/>
      <c r="G775" s="263"/>
      <c r="H775" s="264"/>
      <c r="I775" s="265"/>
      <c r="J775" s="265"/>
      <c r="K775" s="263"/>
      <c r="L775" s="263"/>
      <c r="M775" s="263"/>
      <c r="N775" s="263"/>
      <c r="O775" s="263"/>
      <c r="P775" s="263"/>
      <c r="Q775" s="263"/>
      <c r="R775" s="263"/>
      <c r="S775" s="263"/>
      <c r="T775" s="263"/>
      <c r="U775" s="263"/>
      <c r="V775" s="263"/>
      <c r="W775" s="263"/>
      <c r="X775" s="263"/>
      <c r="Y775" s="263"/>
      <c r="Z775" s="263"/>
    </row>
    <row r="776" spans="1:26" ht="12.75" customHeight="1" x14ac:dyDescent="0.2">
      <c r="A776" s="263"/>
      <c r="B776" s="263"/>
      <c r="C776" s="263"/>
      <c r="D776" s="263"/>
      <c r="E776" s="263"/>
      <c r="F776" s="263"/>
      <c r="G776" s="263"/>
      <c r="H776" s="264"/>
      <c r="I776" s="265"/>
      <c r="J776" s="265"/>
      <c r="K776" s="263"/>
      <c r="L776" s="263"/>
      <c r="M776" s="263"/>
      <c r="N776" s="263"/>
      <c r="O776" s="263"/>
      <c r="P776" s="263"/>
      <c r="Q776" s="263"/>
      <c r="R776" s="263"/>
      <c r="S776" s="263"/>
      <c r="T776" s="263"/>
      <c r="U776" s="263"/>
      <c r="V776" s="263"/>
      <c r="W776" s="263"/>
      <c r="X776" s="263"/>
      <c r="Y776" s="263"/>
      <c r="Z776" s="263"/>
    </row>
    <row r="777" spans="1:26" ht="12.75" customHeight="1" x14ac:dyDescent="0.2">
      <c r="A777" s="263"/>
      <c r="B777" s="263"/>
      <c r="C777" s="263"/>
      <c r="D777" s="263"/>
      <c r="E777" s="263"/>
      <c r="F777" s="263"/>
      <c r="G777" s="263"/>
      <c r="H777" s="264"/>
      <c r="I777" s="265"/>
      <c r="J777" s="265"/>
      <c r="K777" s="263"/>
      <c r="L777" s="263"/>
      <c r="M777" s="263"/>
      <c r="N777" s="263"/>
      <c r="O777" s="263"/>
      <c r="P777" s="263"/>
      <c r="Q777" s="263"/>
      <c r="R777" s="263"/>
      <c r="S777" s="263"/>
      <c r="T777" s="263"/>
      <c r="U777" s="263"/>
      <c r="V777" s="263"/>
      <c r="W777" s="263"/>
      <c r="X777" s="263"/>
      <c r="Y777" s="263"/>
      <c r="Z777" s="263"/>
    </row>
    <row r="778" spans="1:26" ht="12.75" customHeight="1" x14ac:dyDescent="0.2">
      <c r="A778" s="263"/>
      <c r="B778" s="263"/>
      <c r="C778" s="263"/>
      <c r="D778" s="263"/>
      <c r="E778" s="263"/>
      <c r="F778" s="263"/>
      <c r="G778" s="263"/>
      <c r="H778" s="264"/>
      <c r="I778" s="265"/>
      <c r="J778" s="265"/>
      <c r="K778" s="263"/>
      <c r="L778" s="263"/>
      <c r="M778" s="263"/>
      <c r="N778" s="263"/>
      <c r="O778" s="263"/>
      <c r="P778" s="263"/>
      <c r="Q778" s="263"/>
      <c r="R778" s="263"/>
      <c r="S778" s="263"/>
      <c r="T778" s="263"/>
      <c r="U778" s="263"/>
      <c r="V778" s="263"/>
      <c r="W778" s="263"/>
      <c r="X778" s="263"/>
      <c r="Y778" s="263"/>
      <c r="Z778" s="263"/>
    </row>
    <row r="779" spans="1:26" ht="12.75" customHeight="1" x14ac:dyDescent="0.2">
      <c r="A779" s="263"/>
      <c r="B779" s="263"/>
      <c r="C779" s="263"/>
      <c r="D779" s="263"/>
      <c r="E779" s="263"/>
      <c r="F779" s="263"/>
      <c r="G779" s="263"/>
      <c r="H779" s="264"/>
      <c r="I779" s="265"/>
      <c r="J779" s="265"/>
      <c r="K779" s="263"/>
      <c r="L779" s="263"/>
      <c r="M779" s="263"/>
      <c r="N779" s="263"/>
      <c r="O779" s="263"/>
      <c r="P779" s="263"/>
      <c r="Q779" s="263"/>
      <c r="R779" s="263"/>
      <c r="S779" s="263"/>
      <c r="T779" s="263"/>
      <c r="U779" s="263"/>
      <c r="V779" s="263"/>
      <c r="W779" s="263"/>
      <c r="X779" s="263"/>
      <c r="Y779" s="263"/>
      <c r="Z779" s="263"/>
    </row>
    <row r="780" spans="1:26" ht="12.75" customHeight="1" x14ac:dyDescent="0.2">
      <c r="A780" s="263"/>
      <c r="B780" s="263"/>
      <c r="C780" s="263"/>
      <c r="D780" s="263"/>
      <c r="E780" s="263"/>
      <c r="F780" s="263"/>
      <c r="G780" s="263"/>
      <c r="H780" s="264"/>
      <c r="I780" s="265"/>
      <c r="J780" s="265"/>
      <c r="K780" s="263"/>
      <c r="L780" s="263"/>
      <c r="M780" s="263"/>
      <c r="N780" s="263"/>
      <c r="O780" s="263"/>
      <c r="P780" s="263"/>
      <c r="Q780" s="263"/>
      <c r="R780" s="263"/>
      <c r="S780" s="263"/>
      <c r="T780" s="263"/>
      <c r="U780" s="263"/>
      <c r="V780" s="263"/>
      <c r="W780" s="263"/>
      <c r="X780" s="263"/>
      <c r="Y780" s="263"/>
      <c r="Z780" s="263"/>
    </row>
    <row r="781" spans="1:26" ht="12.75" customHeight="1" x14ac:dyDescent="0.2">
      <c r="A781" s="263"/>
      <c r="B781" s="263"/>
      <c r="C781" s="263"/>
      <c r="D781" s="263"/>
      <c r="E781" s="263"/>
      <c r="F781" s="263"/>
      <c r="G781" s="263"/>
      <c r="H781" s="264"/>
      <c r="I781" s="265"/>
      <c r="J781" s="265"/>
      <c r="K781" s="263"/>
      <c r="L781" s="263"/>
      <c r="M781" s="263"/>
      <c r="N781" s="263"/>
      <c r="O781" s="263"/>
      <c r="P781" s="263"/>
      <c r="Q781" s="263"/>
      <c r="R781" s="263"/>
      <c r="S781" s="263"/>
      <c r="T781" s="263"/>
      <c r="U781" s="263"/>
      <c r="V781" s="263"/>
      <c r="W781" s="263"/>
      <c r="X781" s="263"/>
      <c r="Y781" s="263"/>
      <c r="Z781" s="263"/>
    </row>
    <row r="782" spans="1:26" ht="12.75" customHeight="1" x14ac:dyDescent="0.2">
      <c r="A782" s="263"/>
      <c r="B782" s="263"/>
      <c r="C782" s="263"/>
      <c r="D782" s="263"/>
      <c r="E782" s="263"/>
      <c r="F782" s="263"/>
      <c r="G782" s="263"/>
      <c r="H782" s="264"/>
      <c r="I782" s="265"/>
      <c r="J782" s="265"/>
      <c r="K782" s="263"/>
      <c r="L782" s="263"/>
      <c r="M782" s="263"/>
      <c r="N782" s="263"/>
      <c r="O782" s="263"/>
      <c r="P782" s="263"/>
      <c r="Q782" s="263"/>
      <c r="R782" s="263"/>
      <c r="S782" s="263"/>
      <c r="T782" s="263"/>
      <c r="U782" s="263"/>
      <c r="V782" s="263"/>
      <c r="W782" s="263"/>
      <c r="X782" s="263"/>
      <c r="Y782" s="263"/>
      <c r="Z782" s="263"/>
    </row>
    <row r="783" spans="1:26" ht="12.75" customHeight="1" x14ac:dyDescent="0.2">
      <c r="A783" s="263"/>
      <c r="B783" s="263"/>
      <c r="C783" s="263"/>
      <c r="D783" s="263"/>
      <c r="E783" s="263"/>
      <c r="F783" s="263"/>
      <c r="G783" s="263"/>
      <c r="H783" s="264"/>
      <c r="I783" s="265"/>
      <c r="J783" s="265"/>
      <c r="K783" s="263"/>
      <c r="L783" s="263"/>
      <c r="M783" s="263"/>
      <c r="N783" s="263"/>
      <c r="O783" s="263"/>
      <c r="P783" s="263"/>
      <c r="Q783" s="263"/>
      <c r="R783" s="263"/>
      <c r="S783" s="263"/>
      <c r="T783" s="263"/>
      <c r="U783" s="263"/>
      <c r="V783" s="263"/>
      <c r="W783" s="263"/>
      <c r="X783" s="263"/>
      <c r="Y783" s="263"/>
      <c r="Z783" s="263"/>
    </row>
    <row r="784" spans="1:26" ht="12.75" customHeight="1" x14ac:dyDescent="0.2">
      <c r="A784" s="263"/>
      <c r="B784" s="263"/>
      <c r="C784" s="263"/>
      <c r="D784" s="263"/>
      <c r="E784" s="263"/>
      <c r="F784" s="263"/>
      <c r="G784" s="263"/>
      <c r="H784" s="264"/>
      <c r="I784" s="265"/>
      <c r="J784" s="265"/>
      <c r="K784" s="263"/>
      <c r="L784" s="263"/>
      <c r="M784" s="263"/>
      <c r="N784" s="263"/>
      <c r="O784" s="263"/>
      <c r="P784" s="263"/>
      <c r="Q784" s="263"/>
      <c r="R784" s="263"/>
      <c r="S784" s="263"/>
      <c r="T784" s="263"/>
      <c r="U784" s="263"/>
      <c r="V784" s="263"/>
      <c r="W784" s="263"/>
      <c r="X784" s="263"/>
      <c r="Y784" s="263"/>
      <c r="Z784" s="263"/>
    </row>
    <row r="785" spans="1:26" ht="12.75" customHeight="1" x14ac:dyDescent="0.2">
      <c r="A785" s="263"/>
      <c r="B785" s="263"/>
      <c r="C785" s="263"/>
      <c r="D785" s="263"/>
      <c r="E785" s="263"/>
      <c r="F785" s="263"/>
      <c r="G785" s="263"/>
      <c r="H785" s="264"/>
      <c r="I785" s="265"/>
      <c r="J785" s="265"/>
      <c r="K785" s="263"/>
      <c r="L785" s="263"/>
      <c r="M785" s="263"/>
      <c r="N785" s="263"/>
      <c r="O785" s="263"/>
      <c r="P785" s="263"/>
      <c r="Q785" s="263"/>
      <c r="R785" s="263"/>
      <c r="S785" s="263"/>
      <c r="T785" s="263"/>
      <c r="U785" s="263"/>
      <c r="V785" s="263"/>
      <c r="W785" s="263"/>
      <c r="X785" s="263"/>
      <c r="Y785" s="263"/>
      <c r="Z785" s="263"/>
    </row>
    <row r="786" spans="1:26" ht="12.75" customHeight="1" x14ac:dyDescent="0.2">
      <c r="A786" s="263"/>
      <c r="B786" s="263"/>
      <c r="C786" s="263"/>
      <c r="D786" s="263"/>
      <c r="E786" s="263"/>
      <c r="F786" s="263"/>
      <c r="G786" s="263"/>
      <c r="H786" s="264"/>
      <c r="I786" s="265"/>
      <c r="J786" s="265"/>
      <c r="K786" s="263"/>
      <c r="L786" s="263"/>
      <c r="M786" s="263"/>
      <c r="N786" s="263"/>
      <c r="O786" s="263"/>
      <c r="P786" s="263"/>
      <c r="Q786" s="263"/>
      <c r="R786" s="263"/>
      <c r="S786" s="263"/>
      <c r="T786" s="263"/>
      <c r="U786" s="263"/>
      <c r="V786" s="263"/>
      <c r="W786" s="263"/>
      <c r="X786" s="263"/>
      <c r="Y786" s="263"/>
      <c r="Z786" s="263"/>
    </row>
    <row r="787" spans="1:26" ht="12.75" customHeight="1" x14ac:dyDescent="0.2">
      <c r="A787" s="263"/>
      <c r="B787" s="263"/>
      <c r="C787" s="263"/>
      <c r="D787" s="263"/>
      <c r="E787" s="263"/>
      <c r="F787" s="263"/>
      <c r="G787" s="263"/>
      <c r="H787" s="264"/>
      <c r="I787" s="265"/>
      <c r="J787" s="265"/>
      <c r="K787" s="263"/>
      <c r="L787" s="263"/>
      <c r="M787" s="263"/>
      <c r="N787" s="263"/>
      <c r="O787" s="263"/>
      <c r="P787" s="263"/>
      <c r="Q787" s="263"/>
      <c r="R787" s="263"/>
      <c r="S787" s="263"/>
      <c r="T787" s="263"/>
      <c r="U787" s="263"/>
      <c r="V787" s="263"/>
      <c r="W787" s="263"/>
      <c r="X787" s="263"/>
      <c r="Y787" s="263"/>
      <c r="Z787" s="263"/>
    </row>
    <row r="788" spans="1:26" ht="12.75" customHeight="1" x14ac:dyDescent="0.2">
      <c r="A788" s="263"/>
      <c r="B788" s="263"/>
      <c r="C788" s="263"/>
      <c r="D788" s="263"/>
      <c r="E788" s="263"/>
      <c r="F788" s="263"/>
      <c r="G788" s="263"/>
      <c r="H788" s="264"/>
      <c r="I788" s="265"/>
      <c r="J788" s="265"/>
      <c r="K788" s="263"/>
      <c r="L788" s="263"/>
      <c r="M788" s="263"/>
      <c r="N788" s="263"/>
      <c r="O788" s="263"/>
      <c r="P788" s="263"/>
      <c r="Q788" s="263"/>
      <c r="R788" s="263"/>
      <c r="S788" s="263"/>
      <c r="T788" s="263"/>
      <c r="U788" s="263"/>
      <c r="V788" s="263"/>
      <c r="W788" s="263"/>
      <c r="X788" s="263"/>
      <c r="Y788" s="263"/>
      <c r="Z788" s="263"/>
    </row>
    <row r="789" spans="1:26" ht="12.75" customHeight="1" x14ac:dyDescent="0.2">
      <c r="A789" s="263"/>
      <c r="B789" s="263"/>
      <c r="C789" s="263"/>
      <c r="D789" s="263"/>
      <c r="E789" s="263"/>
      <c r="F789" s="263"/>
      <c r="G789" s="263"/>
      <c r="H789" s="264"/>
      <c r="I789" s="265"/>
      <c r="J789" s="265"/>
      <c r="K789" s="263"/>
      <c r="L789" s="263"/>
      <c r="M789" s="263"/>
      <c r="N789" s="263"/>
      <c r="O789" s="263"/>
      <c r="P789" s="263"/>
      <c r="Q789" s="263"/>
      <c r="R789" s="263"/>
      <c r="S789" s="263"/>
      <c r="T789" s="263"/>
      <c r="U789" s="263"/>
      <c r="V789" s="263"/>
      <c r="W789" s="263"/>
      <c r="X789" s="263"/>
      <c r="Y789" s="263"/>
      <c r="Z789" s="263"/>
    </row>
    <row r="790" spans="1:26" ht="12.75" customHeight="1" x14ac:dyDescent="0.2">
      <c r="A790" s="263"/>
      <c r="B790" s="263"/>
      <c r="C790" s="263"/>
      <c r="D790" s="263"/>
      <c r="E790" s="263"/>
      <c r="F790" s="263"/>
      <c r="G790" s="263"/>
      <c r="H790" s="264"/>
      <c r="I790" s="265"/>
      <c r="J790" s="265"/>
      <c r="K790" s="263"/>
      <c r="L790" s="263"/>
      <c r="M790" s="263"/>
      <c r="N790" s="263"/>
      <c r="O790" s="263"/>
      <c r="P790" s="263"/>
      <c r="Q790" s="263"/>
      <c r="R790" s="263"/>
      <c r="S790" s="263"/>
      <c r="T790" s="263"/>
      <c r="U790" s="263"/>
      <c r="V790" s="263"/>
      <c r="W790" s="263"/>
      <c r="X790" s="263"/>
      <c r="Y790" s="263"/>
      <c r="Z790" s="263"/>
    </row>
    <row r="791" spans="1:26" ht="12.75" customHeight="1" x14ac:dyDescent="0.2">
      <c r="A791" s="263"/>
      <c r="B791" s="263"/>
      <c r="C791" s="263"/>
      <c r="D791" s="263"/>
      <c r="E791" s="263"/>
      <c r="F791" s="263"/>
      <c r="G791" s="263"/>
      <c r="H791" s="264"/>
      <c r="I791" s="265"/>
      <c r="J791" s="265"/>
      <c r="K791" s="263"/>
      <c r="L791" s="263"/>
      <c r="M791" s="263"/>
      <c r="N791" s="263"/>
      <c r="O791" s="263"/>
      <c r="P791" s="263"/>
      <c r="Q791" s="263"/>
      <c r="R791" s="263"/>
      <c r="S791" s="263"/>
      <c r="T791" s="263"/>
      <c r="U791" s="263"/>
      <c r="V791" s="263"/>
      <c r="W791" s="263"/>
      <c r="X791" s="263"/>
      <c r="Y791" s="263"/>
      <c r="Z791" s="263"/>
    </row>
    <row r="792" spans="1:26" ht="12.75" customHeight="1" x14ac:dyDescent="0.2">
      <c r="A792" s="263"/>
      <c r="B792" s="263"/>
      <c r="C792" s="263"/>
      <c r="D792" s="263"/>
      <c r="E792" s="263"/>
      <c r="F792" s="263"/>
      <c r="G792" s="263"/>
      <c r="H792" s="264"/>
      <c r="I792" s="265"/>
      <c r="J792" s="265"/>
      <c r="K792" s="263"/>
      <c r="L792" s="263"/>
      <c r="M792" s="263"/>
      <c r="N792" s="263"/>
      <c r="O792" s="263"/>
      <c r="P792" s="263"/>
      <c r="Q792" s="263"/>
      <c r="R792" s="263"/>
      <c r="S792" s="263"/>
      <c r="T792" s="263"/>
      <c r="U792" s="263"/>
      <c r="V792" s="263"/>
      <c r="W792" s="263"/>
      <c r="X792" s="263"/>
      <c r="Y792" s="263"/>
      <c r="Z792" s="263"/>
    </row>
    <row r="793" spans="1:26" ht="12.75" customHeight="1" x14ac:dyDescent="0.2">
      <c r="A793" s="263"/>
      <c r="B793" s="263"/>
      <c r="C793" s="263"/>
      <c r="D793" s="263"/>
      <c r="E793" s="263"/>
      <c r="F793" s="263"/>
      <c r="G793" s="263"/>
      <c r="H793" s="264"/>
      <c r="I793" s="265"/>
      <c r="J793" s="265"/>
      <c r="K793" s="263"/>
      <c r="L793" s="263"/>
      <c r="M793" s="263"/>
      <c r="N793" s="263"/>
      <c r="O793" s="263"/>
      <c r="P793" s="263"/>
      <c r="Q793" s="263"/>
      <c r="R793" s="263"/>
      <c r="S793" s="263"/>
      <c r="T793" s="263"/>
      <c r="U793" s="263"/>
      <c r="V793" s="263"/>
      <c r="W793" s="263"/>
      <c r="X793" s="263"/>
      <c r="Y793" s="263"/>
      <c r="Z793" s="263"/>
    </row>
    <row r="794" spans="1:26" ht="12.75" customHeight="1" x14ac:dyDescent="0.2">
      <c r="A794" s="263"/>
      <c r="B794" s="263"/>
      <c r="C794" s="263"/>
      <c r="D794" s="263"/>
      <c r="E794" s="263"/>
      <c r="F794" s="263"/>
      <c r="G794" s="263"/>
      <c r="H794" s="264"/>
      <c r="I794" s="265"/>
      <c r="J794" s="265"/>
      <c r="K794" s="263"/>
      <c r="L794" s="263"/>
      <c r="M794" s="263"/>
      <c r="N794" s="263"/>
      <c r="O794" s="263"/>
      <c r="P794" s="263"/>
      <c r="Q794" s="263"/>
      <c r="R794" s="263"/>
      <c r="S794" s="263"/>
      <c r="T794" s="263"/>
      <c r="U794" s="263"/>
      <c r="V794" s="263"/>
      <c r="W794" s="263"/>
      <c r="X794" s="263"/>
      <c r="Y794" s="263"/>
      <c r="Z794" s="263"/>
    </row>
    <row r="795" spans="1:26" ht="12.75" customHeight="1" x14ac:dyDescent="0.2">
      <c r="A795" s="263"/>
      <c r="B795" s="263"/>
      <c r="C795" s="263"/>
      <c r="D795" s="263"/>
      <c r="E795" s="263"/>
      <c r="F795" s="263"/>
      <c r="G795" s="263"/>
      <c r="H795" s="264"/>
      <c r="I795" s="265"/>
      <c r="J795" s="265"/>
      <c r="K795" s="263"/>
      <c r="L795" s="263"/>
      <c r="M795" s="263"/>
      <c r="N795" s="263"/>
      <c r="O795" s="263"/>
      <c r="P795" s="263"/>
      <c r="Q795" s="263"/>
      <c r="R795" s="263"/>
      <c r="S795" s="263"/>
      <c r="T795" s="263"/>
      <c r="U795" s="263"/>
      <c r="V795" s="263"/>
      <c r="W795" s="263"/>
      <c r="X795" s="263"/>
      <c r="Y795" s="263"/>
      <c r="Z795" s="263"/>
    </row>
    <row r="796" spans="1:26" ht="12.75" customHeight="1" x14ac:dyDescent="0.2">
      <c r="A796" s="263"/>
      <c r="B796" s="263"/>
      <c r="C796" s="263"/>
      <c r="D796" s="263"/>
      <c r="E796" s="263"/>
      <c r="F796" s="263"/>
      <c r="G796" s="263"/>
      <c r="H796" s="264"/>
      <c r="I796" s="265"/>
      <c r="J796" s="265"/>
      <c r="K796" s="263"/>
      <c r="L796" s="263"/>
      <c r="M796" s="263"/>
      <c r="N796" s="263"/>
      <c r="O796" s="263"/>
      <c r="P796" s="263"/>
      <c r="Q796" s="263"/>
      <c r="R796" s="263"/>
      <c r="S796" s="263"/>
      <c r="T796" s="263"/>
      <c r="U796" s="263"/>
      <c r="V796" s="263"/>
      <c r="W796" s="263"/>
      <c r="X796" s="263"/>
      <c r="Y796" s="263"/>
      <c r="Z796" s="263"/>
    </row>
    <row r="797" spans="1:26" ht="12.75" customHeight="1" x14ac:dyDescent="0.2">
      <c r="A797" s="263"/>
      <c r="B797" s="263"/>
      <c r="C797" s="263"/>
      <c r="D797" s="263"/>
      <c r="E797" s="263"/>
      <c r="F797" s="263"/>
      <c r="G797" s="263"/>
      <c r="H797" s="264"/>
      <c r="I797" s="265"/>
      <c r="J797" s="265"/>
      <c r="K797" s="263"/>
      <c r="L797" s="263"/>
      <c r="M797" s="263"/>
      <c r="N797" s="263"/>
      <c r="O797" s="263"/>
      <c r="P797" s="263"/>
      <c r="Q797" s="263"/>
      <c r="R797" s="263"/>
      <c r="S797" s="263"/>
      <c r="T797" s="263"/>
      <c r="U797" s="263"/>
      <c r="V797" s="263"/>
      <c r="W797" s="263"/>
      <c r="X797" s="263"/>
      <c r="Y797" s="263"/>
      <c r="Z797" s="263"/>
    </row>
    <row r="798" spans="1:26" ht="12.75" customHeight="1" x14ac:dyDescent="0.2">
      <c r="A798" s="263"/>
      <c r="B798" s="263"/>
      <c r="C798" s="263"/>
      <c r="D798" s="263"/>
      <c r="E798" s="263"/>
      <c r="F798" s="263"/>
      <c r="G798" s="263"/>
      <c r="H798" s="264"/>
      <c r="I798" s="265"/>
      <c r="J798" s="265"/>
      <c r="K798" s="263"/>
      <c r="L798" s="263"/>
      <c r="M798" s="263"/>
      <c r="N798" s="263"/>
      <c r="O798" s="263"/>
      <c r="P798" s="263"/>
      <c r="Q798" s="263"/>
      <c r="R798" s="263"/>
      <c r="S798" s="263"/>
      <c r="T798" s="263"/>
      <c r="U798" s="263"/>
      <c r="V798" s="263"/>
      <c r="W798" s="263"/>
      <c r="X798" s="263"/>
      <c r="Y798" s="263"/>
      <c r="Z798" s="263"/>
    </row>
    <row r="799" spans="1:26" ht="12.75" customHeight="1" x14ac:dyDescent="0.2">
      <c r="A799" s="263"/>
      <c r="B799" s="263"/>
      <c r="C799" s="263"/>
      <c r="D799" s="263"/>
      <c r="E799" s="263"/>
      <c r="F799" s="263"/>
      <c r="G799" s="263"/>
      <c r="H799" s="264"/>
      <c r="I799" s="265"/>
      <c r="J799" s="265"/>
      <c r="K799" s="263"/>
      <c r="L799" s="263"/>
      <c r="M799" s="263"/>
      <c r="N799" s="263"/>
      <c r="O799" s="263"/>
      <c r="P799" s="263"/>
      <c r="Q799" s="263"/>
      <c r="R799" s="263"/>
      <c r="S799" s="263"/>
      <c r="T799" s="263"/>
      <c r="U799" s="263"/>
      <c r="V799" s="263"/>
      <c r="W799" s="263"/>
      <c r="X799" s="263"/>
      <c r="Y799" s="263"/>
      <c r="Z799" s="263"/>
    </row>
    <row r="800" spans="1:26" ht="12.75" customHeight="1" x14ac:dyDescent="0.2">
      <c r="A800" s="263"/>
      <c r="B800" s="263"/>
      <c r="C800" s="263"/>
      <c r="D800" s="263"/>
      <c r="E800" s="263"/>
      <c r="F800" s="263"/>
      <c r="G800" s="263"/>
      <c r="H800" s="264"/>
      <c r="I800" s="265"/>
      <c r="J800" s="265"/>
      <c r="K800" s="263"/>
      <c r="L800" s="263"/>
      <c r="M800" s="263"/>
      <c r="N800" s="263"/>
      <c r="O800" s="263"/>
      <c r="P800" s="263"/>
      <c r="Q800" s="263"/>
      <c r="R800" s="263"/>
      <c r="S800" s="263"/>
      <c r="T800" s="263"/>
      <c r="U800" s="263"/>
      <c r="V800" s="263"/>
      <c r="W800" s="263"/>
      <c r="X800" s="263"/>
      <c r="Y800" s="263"/>
      <c r="Z800" s="263"/>
    </row>
    <row r="801" spans="1:26" ht="12.75" customHeight="1" x14ac:dyDescent="0.2">
      <c r="A801" s="263"/>
      <c r="B801" s="263"/>
      <c r="C801" s="263"/>
      <c r="D801" s="263"/>
      <c r="E801" s="263"/>
      <c r="F801" s="263"/>
      <c r="G801" s="263"/>
      <c r="H801" s="264"/>
      <c r="I801" s="265"/>
      <c r="J801" s="265"/>
      <c r="K801" s="263"/>
      <c r="L801" s="263"/>
      <c r="M801" s="263"/>
      <c r="N801" s="263"/>
      <c r="O801" s="263"/>
      <c r="P801" s="263"/>
      <c r="Q801" s="263"/>
      <c r="R801" s="263"/>
      <c r="S801" s="263"/>
      <c r="T801" s="263"/>
      <c r="U801" s="263"/>
      <c r="V801" s="263"/>
      <c r="W801" s="263"/>
      <c r="X801" s="263"/>
      <c r="Y801" s="263"/>
      <c r="Z801" s="263"/>
    </row>
    <row r="802" spans="1:26" ht="12.75" customHeight="1" x14ac:dyDescent="0.2">
      <c r="A802" s="263"/>
      <c r="B802" s="263"/>
      <c r="C802" s="263"/>
      <c r="D802" s="263"/>
      <c r="E802" s="263"/>
      <c r="F802" s="263"/>
      <c r="G802" s="263"/>
      <c r="H802" s="264"/>
      <c r="I802" s="265"/>
      <c r="J802" s="265"/>
      <c r="K802" s="263"/>
      <c r="L802" s="263"/>
      <c r="M802" s="263"/>
      <c r="N802" s="263"/>
      <c r="O802" s="263"/>
      <c r="P802" s="263"/>
      <c r="Q802" s="263"/>
      <c r="R802" s="263"/>
      <c r="S802" s="263"/>
      <c r="T802" s="263"/>
      <c r="U802" s="263"/>
      <c r="V802" s="263"/>
      <c r="W802" s="263"/>
      <c r="X802" s="263"/>
      <c r="Y802" s="263"/>
      <c r="Z802" s="263"/>
    </row>
    <row r="803" spans="1:26" ht="12.75" customHeight="1" x14ac:dyDescent="0.2">
      <c r="A803" s="263"/>
      <c r="B803" s="263"/>
      <c r="C803" s="263"/>
      <c r="D803" s="263"/>
      <c r="E803" s="263"/>
      <c r="F803" s="263"/>
      <c r="G803" s="263"/>
      <c r="H803" s="264"/>
      <c r="I803" s="265"/>
      <c r="J803" s="265"/>
      <c r="K803" s="263"/>
      <c r="L803" s="263"/>
      <c r="M803" s="263"/>
      <c r="N803" s="263"/>
      <c r="O803" s="263"/>
      <c r="P803" s="263"/>
      <c r="Q803" s="263"/>
      <c r="R803" s="263"/>
      <c r="S803" s="263"/>
      <c r="T803" s="263"/>
      <c r="U803" s="263"/>
      <c r="V803" s="263"/>
      <c r="W803" s="263"/>
      <c r="X803" s="263"/>
      <c r="Y803" s="263"/>
      <c r="Z803" s="263"/>
    </row>
    <row r="804" spans="1:26" ht="12.75" customHeight="1" x14ac:dyDescent="0.2">
      <c r="A804" s="263"/>
      <c r="B804" s="263"/>
      <c r="C804" s="263"/>
      <c r="D804" s="263"/>
      <c r="E804" s="263"/>
      <c r="F804" s="263"/>
      <c r="G804" s="263"/>
      <c r="H804" s="264"/>
      <c r="I804" s="265"/>
      <c r="J804" s="265"/>
      <c r="K804" s="263"/>
      <c r="L804" s="263"/>
      <c r="M804" s="263"/>
      <c r="N804" s="263"/>
      <c r="O804" s="263"/>
      <c r="P804" s="263"/>
      <c r="Q804" s="263"/>
      <c r="R804" s="263"/>
      <c r="S804" s="263"/>
      <c r="T804" s="263"/>
      <c r="U804" s="263"/>
      <c r="V804" s="263"/>
      <c r="W804" s="263"/>
      <c r="X804" s="263"/>
      <c r="Y804" s="263"/>
      <c r="Z804" s="263"/>
    </row>
    <row r="805" spans="1:26" ht="12.75" customHeight="1" x14ac:dyDescent="0.2">
      <c r="A805" s="263"/>
      <c r="B805" s="263"/>
      <c r="C805" s="263"/>
      <c r="D805" s="263"/>
      <c r="E805" s="263"/>
      <c r="F805" s="263"/>
      <c r="G805" s="263"/>
      <c r="H805" s="264"/>
      <c r="I805" s="265"/>
      <c r="J805" s="265"/>
      <c r="K805" s="263"/>
      <c r="L805" s="263"/>
      <c r="M805" s="263"/>
      <c r="N805" s="263"/>
      <c r="O805" s="263"/>
      <c r="P805" s="263"/>
      <c r="Q805" s="263"/>
      <c r="R805" s="263"/>
      <c r="S805" s="263"/>
      <c r="T805" s="263"/>
      <c r="U805" s="263"/>
      <c r="V805" s="263"/>
      <c r="W805" s="263"/>
      <c r="X805" s="263"/>
      <c r="Y805" s="263"/>
      <c r="Z805" s="263"/>
    </row>
    <row r="806" spans="1:26" ht="12.75" customHeight="1" x14ac:dyDescent="0.2">
      <c r="A806" s="263"/>
      <c r="B806" s="263"/>
      <c r="C806" s="263"/>
      <c r="D806" s="263"/>
      <c r="E806" s="263"/>
      <c r="F806" s="263"/>
      <c r="G806" s="263"/>
      <c r="H806" s="264"/>
      <c r="I806" s="265"/>
      <c r="J806" s="265"/>
      <c r="K806" s="263"/>
      <c r="L806" s="263"/>
      <c r="M806" s="263"/>
      <c r="N806" s="263"/>
      <c r="O806" s="263"/>
      <c r="P806" s="263"/>
      <c r="Q806" s="263"/>
      <c r="R806" s="263"/>
      <c r="S806" s="263"/>
      <c r="T806" s="263"/>
      <c r="U806" s="263"/>
      <c r="V806" s="263"/>
      <c r="W806" s="263"/>
      <c r="X806" s="263"/>
      <c r="Y806" s="263"/>
      <c r="Z806" s="263"/>
    </row>
    <row r="807" spans="1:26" ht="12.75" customHeight="1" x14ac:dyDescent="0.2">
      <c r="A807" s="263"/>
      <c r="B807" s="263"/>
      <c r="C807" s="263"/>
      <c r="D807" s="263"/>
      <c r="E807" s="263"/>
      <c r="F807" s="263"/>
      <c r="G807" s="263"/>
      <c r="H807" s="264"/>
      <c r="I807" s="265"/>
      <c r="J807" s="265"/>
      <c r="K807" s="263"/>
      <c r="L807" s="263"/>
      <c r="M807" s="263"/>
      <c r="N807" s="263"/>
      <c r="O807" s="263"/>
      <c r="P807" s="263"/>
      <c r="Q807" s="263"/>
      <c r="R807" s="263"/>
      <c r="S807" s="263"/>
      <c r="T807" s="263"/>
      <c r="U807" s="263"/>
      <c r="V807" s="263"/>
      <c r="W807" s="263"/>
      <c r="X807" s="263"/>
      <c r="Y807" s="263"/>
      <c r="Z807" s="263"/>
    </row>
    <row r="808" spans="1:26" ht="12.75" customHeight="1" x14ac:dyDescent="0.2">
      <c r="A808" s="263"/>
      <c r="B808" s="263"/>
      <c r="C808" s="263"/>
      <c r="D808" s="263"/>
      <c r="E808" s="263"/>
      <c r="F808" s="263"/>
      <c r="G808" s="263"/>
      <c r="H808" s="264"/>
      <c r="I808" s="265"/>
      <c r="J808" s="265"/>
      <c r="K808" s="263"/>
      <c r="L808" s="263"/>
      <c r="M808" s="263"/>
      <c r="N808" s="263"/>
      <c r="O808" s="263"/>
      <c r="P808" s="263"/>
      <c r="Q808" s="263"/>
      <c r="R808" s="263"/>
      <c r="S808" s="263"/>
      <c r="T808" s="263"/>
      <c r="U808" s="263"/>
      <c r="V808" s="263"/>
      <c r="W808" s="263"/>
      <c r="X808" s="263"/>
      <c r="Y808" s="263"/>
      <c r="Z808" s="263"/>
    </row>
    <row r="809" spans="1:26" ht="12.75" customHeight="1" x14ac:dyDescent="0.2">
      <c r="A809" s="263"/>
      <c r="B809" s="263"/>
      <c r="C809" s="263"/>
      <c r="D809" s="263"/>
      <c r="E809" s="263"/>
      <c r="F809" s="263"/>
      <c r="G809" s="263"/>
      <c r="H809" s="264"/>
      <c r="I809" s="265"/>
      <c r="J809" s="265"/>
      <c r="K809" s="263"/>
      <c r="L809" s="263"/>
      <c r="M809" s="263"/>
      <c r="N809" s="263"/>
      <c r="O809" s="263"/>
      <c r="P809" s="263"/>
      <c r="Q809" s="263"/>
      <c r="R809" s="263"/>
      <c r="S809" s="263"/>
      <c r="T809" s="263"/>
      <c r="U809" s="263"/>
      <c r="V809" s="263"/>
      <c r="W809" s="263"/>
      <c r="X809" s="263"/>
      <c r="Y809" s="263"/>
      <c r="Z809" s="263"/>
    </row>
    <row r="810" spans="1:26" ht="12.75" customHeight="1" x14ac:dyDescent="0.2">
      <c r="A810" s="263"/>
      <c r="B810" s="263"/>
      <c r="C810" s="263"/>
      <c r="D810" s="263"/>
      <c r="E810" s="263"/>
      <c r="F810" s="263"/>
      <c r="G810" s="263"/>
      <c r="H810" s="264"/>
      <c r="I810" s="265"/>
      <c r="J810" s="265"/>
      <c r="K810" s="263"/>
      <c r="L810" s="263"/>
      <c r="M810" s="263"/>
      <c r="N810" s="263"/>
      <c r="O810" s="263"/>
      <c r="P810" s="263"/>
      <c r="Q810" s="263"/>
      <c r="R810" s="263"/>
      <c r="S810" s="263"/>
      <c r="T810" s="263"/>
      <c r="U810" s="263"/>
      <c r="V810" s="263"/>
      <c r="W810" s="263"/>
      <c r="X810" s="263"/>
      <c r="Y810" s="263"/>
      <c r="Z810" s="263"/>
    </row>
    <row r="811" spans="1:26" ht="12.75" customHeight="1" x14ac:dyDescent="0.2">
      <c r="A811" s="263"/>
      <c r="B811" s="263"/>
      <c r="C811" s="263"/>
      <c r="D811" s="263"/>
      <c r="E811" s="263"/>
      <c r="F811" s="263"/>
      <c r="G811" s="263"/>
      <c r="H811" s="264"/>
      <c r="I811" s="265"/>
      <c r="J811" s="265"/>
      <c r="K811" s="263"/>
      <c r="L811" s="263"/>
      <c r="M811" s="263"/>
      <c r="N811" s="263"/>
      <c r="O811" s="263"/>
      <c r="P811" s="263"/>
      <c r="Q811" s="263"/>
      <c r="R811" s="263"/>
      <c r="S811" s="263"/>
      <c r="T811" s="263"/>
      <c r="U811" s="263"/>
      <c r="V811" s="263"/>
      <c r="W811" s="263"/>
      <c r="X811" s="263"/>
      <c r="Y811" s="263"/>
      <c r="Z811" s="263"/>
    </row>
    <row r="812" spans="1:26" ht="12.75" customHeight="1" x14ac:dyDescent="0.2">
      <c r="A812" s="263"/>
      <c r="B812" s="263"/>
      <c r="C812" s="263"/>
      <c r="D812" s="263"/>
      <c r="E812" s="263"/>
      <c r="F812" s="263"/>
      <c r="G812" s="263"/>
      <c r="H812" s="264"/>
      <c r="I812" s="265"/>
      <c r="J812" s="265"/>
      <c r="K812" s="263"/>
      <c r="L812" s="263"/>
      <c r="M812" s="263"/>
      <c r="N812" s="263"/>
      <c r="O812" s="263"/>
      <c r="P812" s="263"/>
      <c r="Q812" s="263"/>
      <c r="R812" s="263"/>
      <c r="S812" s="263"/>
      <c r="T812" s="263"/>
      <c r="U812" s="263"/>
      <c r="V812" s="263"/>
      <c r="W812" s="263"/>
      <c r="X812" s="263"/>
      <c r="Y812" s="263"/>
      <c r="Z812" s="263"/>
    </row>
    <row r="813" spans="1:26" ht="12.75" customHeight="1" x14ac:dyDescent="0.2">
      <c r="A813" s="263"/>
      <c r="B813" s="263"/>
      <c r="C813" s="263"/>
      <c r="D813" s="263"/>
      <c r="E813" s="263"/>
      <c r="F813" s="263"/>
      <c r="G813" s="263"/>
      <c r="H813" s="264"/>
      <c r="I813" s="265"/>
      <c r="J813" s="265"/>
      <c r="K813" s="263"/>
      <c r="L813" s="263"/>
      <c r="M813" s="263"/>
      <c r="N813" s="263"/>
      <c r="O813" s="263"/>
      <c r="P813" s="263"/>
      <c r="Q813" s="263"/>
      <c r="R813" s="263"/>
      <c r="S813" s="263"/>
      <c r="T813" s="263"/>
      <c r="U813" s="263"/>
      <c r="V813" s="263"/>
      <c r="W813" s="263"/>
      <c r="X813" s="263"/>
      <c r="Y813" s="263"/>
      <c r="Z813" s="263"/>
    </row>
    <row r="814" spans="1:26" ht="12.75" customHeight="1" x14ac:dyDescent="0.2">
      <c r="A814" s="263"/>
      <c r="B814" s="263"/>
      <c r="C814" s="263"/>
      <c r="D814" s="263"/>
      <c r="E814" s="263"/>
      <c r="F814" s="263"/>
      <c r="G814" s="263"/>
      <c r="H814" s="264"/>
      <c r="I814" s="265"/>
      <c r="J814" s="265"/>
      <c r="K814" s="263"/>
      <c r="L814" s="263"/>
      <c r="M814" s="263"/>
      <c r="N814" s="263"/>
      <c r="O814" s="263"/>
      <c r="P814" s="263"/>
      <c r="Q814" s="263"/>
      <c r="R814" s="263"/>
      <c r="S814" s="263"/>
      <c r="T814" s="263"/>
      <c r="U814" s="263"/>
      <c r="V814" s="263"/>
      <c r="W814" s="263"/>
      <c r="X814" s="263"/>
      <c r="Y814" s="263"/>
      <c r="Z814" s="263"/>
    </row>
    <row r="815" spans="1:26" ht="12.75" customHeight="1" x14ac:dyDescent="0.2">
      <c r="A815" s="263"/>
      <c r="B815" s="263"/>
      <c r="C815" s="263"/>
      <c r="D815" s="263"/>
      <c r="E815" s="263"/>
      <c r="F815" s="263"/>
      <c r="G815" s="263"/>
      <c r="H815" s="264"/>
      <c r="I815" s="265"/>
      <c r="J815" s="265"/>
      <c r="K815" s="263"/>
      <c r="L815" s="263"/>
      <c r="M815" s="263"/>
      <c r="N815" s="263"/>
      <c r="O815" s="263"/>
      <c r="P815" s="263"/>
      <c r="Q815" s="263"/>
      <c r="R815" s="263"/>
      <c r="S815" s="263"/>
      <c r="T815" s="263"/>
      <c r="U815" s="263"/>
      <c r="V815" s="263"/>
      <c r="W815" s="263"/>
      <c r="X815" s="263"/>
      <c r="Y815" s="263"/>
      <c r="Z815" s="263"/>
    </row>
    <row r="816" spans="1:26" ht="12.75" customHeight="1" x14ac:dyDescent="0.2">
      <c r="A816" s="263"/>
      <c r="B816" s="263"/>
      <c r="C816" s="263"/>
      <c r="D816" s="263"/>
      <c r="E816" s="263"/>
      <c r="F816" s="263"/>
      <c r="G816" s="263"/>
      <c r="H816" s="264"/>
      <c r="I816" s="265"/>
      <c r="J816" s="265"/>
      <c r="K816" s="263"/>
      <c r="L816" s="263"/>
      <c r="M816" s="263"/>
      <c r="N816" s="263"/>
      <c r="O816" s="263"/>
      <c r="P816" s="263"/>
      <c r="Q816" s="263"/>
      <c r="R816" s="263"/>
      <c r="S816" s="263"/>
      <c r="T816" s="263"/>
      <c r="U816" s="263"/>
      <c r="V816" s="263"/>
      <c r="W816" s="263"/>
      <c r="X816" s="263"/>
      <c r="Y816" s="263"/>
      <c r="Z816" s="263"/>
    </row>
    <row r="817" spans="1:26" ht="12.75" customHeight="1" x14ac:dyDescent="0.2">
      <c r="A817" s="263"/>
      <c r="B817" s="263"/>
      <c r="C817" s="263"/>
      <c r="D817" s="263"/>
      <c r="E817" s="263"/>
      <c r="F817" s="263"/>
      <c r="G817" s="263"/>
      <c r="H817" s="264"/>
      <c r="I817" s="265"/>
      <c r="J817" s="265"/>
      <c r="K817" s="263"/>
      <c r="L817" s="263"/>
      <c r="M817" s="263"/>
      <c r="N817" s="263"/>
      <c r="O817" s="263"/>
      <c r="P817" s="263"/>
      <c r="Q817" s="263"/>
      <c r="R817" s="263"/>
      <c r="S817" s="263"/>
      <c r="T817" s="263"/>
      <c r="U817" s="263"/>
      <c r="V817" s="263"/>
      <c r="W817" s="263"/>
      <c r="X817" s="263"/>
      <c r="Y817" s="263"/>
      <c r="Z817" s="263"/>
    </row>
    <row r="818" spans="1:26" ht="12.75" customHeight="1" x14ac:dyDescent="0.2">
      <c r="A818" s="263"/>
      <c r="B818" s="263"/>
      <c r="C818" s="263"/>
      <c r="D818" s="263"/>
      <c r="E818" s="263"/>
      <c r="F818" s="263"/>
      <c r="G818" s="263"/>
      <c r="H818" s="264"/>
      <c r="I818" s="265"/>
      <c r="J818" s="265"/>
      <c r="K818" s="263"/>
      <c r="L818" s="263"/>
      <c r="M818" s="263"/>
      <c r="N818" s="263"/>
      <c r="O818" s="263"/>
      <c r="P818" s="263"/>
      <c r="Q818" s="263"/>
      <c r="R818" s="263"/>
      <c r="S818" s="263"/>
      <c r="T818" s="263"/>
      <c r="U818" s="263"/>
      <c r="V818" s="263"/>
      <c r="W818" s="263"/>
      <c r="X818" s="263"/>
      <c r="Y818" s="263"/>
      <c r="Z818" s="263"/>
    </row>
    <row r="819" spans="1:26" ht="12.75" customHeight="1" x14ac:dyDescent="0.2">
      <c r="A819" s="263"/>
      <c r="B819" s="263"/>
      <c r="C819" s="263"/>
      <c r="D819" s="263"/>
      <c r="E819" s="263"/>
      <c r="F819" s="263"/>
      <c r="G819" s="263"/>
      <c r="H819" s="264"/>
      <c r="I819" s="265"/>
      <c r="J819" s="265"/>
      <c r="K819" s="263"/>
      <c r="L819" s="263"/>
      <c r="M819" s="263"/>
      <c r="N819" s="263"/>
      <c r="O819" s="263"/>
      <c r="P819" s="263"/>
      <c r="Q819" s="263"/>
      <c r="R819" s="263"/>
      <c r="S819" s="263"/>
      <c r="T819" s="263"/>
      <c r="U819" s="263"/>
      <c r="V819" s="263"/>
      <c r="W819" s="263"/>
      <c r="X819" s="263"/>
      <c r="Y819" s="263"/>
      <c r="Z819" s="263"/>
    </row>
    <row r="820" spans="1:26" ht="12.75" customHeight="1" x14ac:dyDescent="0.2">
      <c r="A820" s="263"/>
      <c r="B820" s="263"/>
      <c r="C820" s="263"/>
      <c r="D820" s="263"/>
      <c r="E820" s="263"/>
      <c r="F820" s="263"/>
      <c r="G820" s="263"/>
      <c r="H820" s="264"/>
      <c r="I820" s="265"/>
      <c r="J820" s="265"/>
      <c r="K820" s="263"/>
      <c r="L820" s="263"/>
      <c r="M820" s="263"/>
      <c r="N820" s="263"/>
      <c r="O820" s="263"/>
      <c r="P820" s="263"/>
      <c r="Q820" s="263"/>
      <c r="R820" s="263"/>
      <c r="S820" s="263"/>
      <c r="T820" s="263"/>
      <c r="U820" s="263"/>
      <c r="V820" s="263"/>
      <c r="W820" s="263"/>
      <c r="X820" s="263"/>
      <c r="Y820" s="263"/>
      <c r="Z820" s="263"/>
    </row>
    <row r="821" spans="1:26" ht="12.75" customHeight="1" x14ac:dyDescent="0.2">
      <c r="A821" s="263"/>
      <c r="B821" s="263"/>
      <c r="C821" s="263"/>
      <c r="D821" s="263"/>
      <c r="E821" s="263"/>
      <c r="F821" s="263"/>
      <c r="G821" s="263"/>
      <c r="H821" s="264"/>
      <c r="I821" s="265"/>
      <c r="J821" s="265"/>
      <c r="K821" s="263"/>
      <c r="L821" s="263"/>
      <c r="M821" s="263"/>
      <c r="N821" s="263"/>
      <c r="O821" s="263"/>
      <c r="P821" s="263"/>
      <c r="Q821" s="263"/>
      <c r="R821" s="263"/>
      <c r="S821" s="263"/>
      <c r="T821" s="263"/>
      <c r="U821" s="263"/>
      <c r="V821" s="263"/>
      <c r="W821" s="263"/>
      <c r="X821" s="263"/>
      <c r="Y821" s="263"/>
      <c r="Z821" s="263"/>
    </row>
    <row r="822" spans="1:26" ht="12.75" customHeight="1" x14ac:dyDescent="0.2">
      <c r="A822" s="263"/>
      <c r="B822" s="263"/>
      <c r="C822" s="263"/>
      <c r="D822" s="263"/>
      <c r="E822" s="263"/>
      <c r="F822" s="263"/>
      <c r="G822" s="263"/>
      <c r="H822" s="264"/>
      <c r="I822" s="265"/>
      <c r="J822" s="265"/>
      <c r="K822" s="263"/>
      <c r="L822" s="263"/>
      <c r="M822" s="263"/>
      <c r="N822" s="263"/>
      <c r="O822" s="263"/>
      <c r="P822" s="263"/>
      <c r="Q822" s="263"/>
      <c r="R822" s="263"/>
      <c r="S822" s="263"/>
      <c r="T822" s="263"/>
      <c r="U822" s="263"/>
      <c r="V822" s="263"/>
      <c r="W822" s="263"/>
      <c r="X822" s="263"/>
      <c r="Y822" s="263"/>
      <c r="Z822" s="263"/>
    </row>
    <row r="823" spans="1:26" ht="12.75" customHeight="1" x14ac:dyDescent="0.2">
      <c r="A823" s="263"/>
      <c r="B823" s="263"/>
      <c r="C823" s="263"/>
      <c r="D823" s="263"/>
      <c r="E823" s="263"/>
      <c r="F823" s="263"/>
      <c r="G823" s="263"/>
      <c r="H823" s="264"/>
      <c r="I823" s="265"/>
      <c r="J823" s="265"/>
      <c r="K823" s="263"/>
      <c r="L823" s="263"/>
      <c r="M823" s="263"/>
      <c r="N823" s="263"/>
      <c r="O823" s="263"/>
      <c r="P823" s="263"/>
      <c r="Q823" s="263"/>
      <c r="R823" s="263"/>
      <c r="S823" s="263"/>
      <c r="T823" s="263"/>
      <c r="U823" s="263"/>
      <c r="V823" s="263"/>
      <c r="W823" s="263"/>
      <c r="X823" s="263"/>
      <c r="Y823" s="263"/>
      <c r="Z823" s="263"/>
    </row>
    <row r="824" spans="1:26" ht="12.75" customHeight="1" x14ac:dyDescent="0.2">
      <c r="A824" s="263"/>
      <c r="B824" s="263"/>
      <c r="C824" s="263"/>
      <c r="D824" s="263"/>
      <c r="E824" s="263"/>
      <c r="F824" s="263"/>
      <c r="G824" s="263"/>
      <c r="H824" s="264"/>
      <c r="I824" s="265"/>
      <c r="J824" s="265"/>
      <c r="K824" s="263"/>
      <c r="L824" s="263"/>
      <c r="M824" s="263"/>
      <c r="N824" s="263"/>
      <c r="O824" s="263"/>
      <c r="P824" s="263"/>
      <c r="Q824" s="263"/>
      <c r="R824" s="263"/>
      <c r="S824" s="263"/>
      <c r="T824" s="263"/>
      <c r="U824" s="263"/>
      <c r="V824" s="263"/>
      <c r="W824" s="263"/>
      <c r="X824" s="263"/>
      <c r="Y824" s="263"/>
      <c r="Z824" s="263"/>
    </row>
    <row r="825" spans="1:26" ht="12.75" customHeight="1" x14ac:dyDescent="0.2">
      <c r="A825" s="263"/>
      <c r="B825" s="263"/>
      <c r="C825" s="263"/>
      <c r="D825" s="263"/>
      <c r="E825" s="263"/>
      <c r="F825" s="263"/>
      <c r="G825" s="263"/>
      <c r="H825" s="264"/>
      <c r="I825" s="265"/>
      <c r="J825" s="265"/>
      <c r="K825" s="263"/>
      <c r="L825" s="263"/>
      <c r="M825" s="263"/>
      <c r="N825" s="263"/>
      <c r="O825" s="263"/>
      <c r="P825" s="263"/>
      <c r="Q825" s="263"/>
      <c r="R825" s="263"/>
      <c r="S825" s="263"/>
      <c r="T825" s="263"/>
      <c r="U825" s="263"/>
      <c r="V825" s="263"/>
      <c r="W825" s="263"/>
      <c r="X825" s="263"/>
      <c r="Y825" s="263"/>
      <c r="Z825" s="263"/>
    </row>
    <row r="826" spans="1:26" ht="12.75" customHeight="1" x14ac:dyDescent="0.2">
      <c r="A826" s="263"/>
      <c r="B826" s="263"/>
      <c r="C826" s="263"/>
      <c r="D826" s="263"/>
      <c r="E826" s="263"/>
      <c r="F826" s="263"/>
      <c r="G826" s="263"/>
      <c r="H826" s="264"/>
      <c r="I826" s="265"/>
      <c r="J826" s="265"/>
      <c r="K826" s="263"/>
      <c r="L826" s="263"/>
      <c r="M826" s="263"/>
      <c r="N826" s="263"/>
      <c r="O826" s="263"/>
      <c r="P826" s="263"/>
      <c r="Q826" s="263"/>
      <c r="R826" s="263"/>
      <c r="S826" s="263"/>
      <c r="T826" s="263"/>
      <c r="U826" s="263"/>
      <c r="V826" s="263"/>
      <c r="W826" s="263"/>
      <c r="X826" s="263"/>
      <c r="Y826" s="263"/>
      <c r="Z826" s="263"/>
    </row>
    <row r="827" spans="1:26" ht="12.75" customHeight="1" x14ac:dyDescent="0.2">
      <c r="A827" s="263"/>
      <c r="B827" s="263"/>
      <c r="C827" s="263"/>
      <c r="D827" s="263"/>
      <c r="E827" s="263"/>
      <c r="F827" s="263"/>
      <c r="G827" s="263"/>
      <c r="H827" s="264"/>
      <c r="I827" s="265"/>
      <c r="J827" s="265"/>
      <c r="K827" s="263"/>
      <c r="L827" s="263"/>
      <c r="M827" s="263"/>
      <c r="N827" s="263"/>
      <c r="O827" s="263"/>
      <c r="P827" s="263"/>
      <c r="Q827" s="263"/>
      <c r="R827" s="263"/>
      <c r="S827" s="263"/>
      <c r="T827" s="263"/>
      <c r="U827" s="263"/>
      <c r="V827" s="263"/>
      <c r="W827" s="263"/>
      <c r="X827" s="263"/>
      <c r="Y827" s="263"/>
      <c r="Z827" s="263"/>
    </row>
    <row r="828" spans="1:26" ht="12.75" customHeight="1" x14ac:dyDescent="0.2">
      <c r="A828" s="263"/>
      <c r="B828" s="263"/>
      <c r="C828" s="263"/>
      <c r="D828" s="263"/>
      <c r="E828" s="263"/>
      <c r="F828" s="263"/>
      <c r="G828" s="263"/>
      <c r="H828" s="264"/>
      <c r="I828" s="265"/>
      <c r="J828" s="265"/>
      <c r="K828" s="263"/>
      <c r="L828" s="263"/>
      <c r="M828" s="263"/>
      <c r="N828" s="263"/>
      <c r="O828" s="263"/>
      <c r="P828" s="263"/>
      <c r="Q828" s="263"/>
      <c r="R828" s="263"/>
      <c r="S828" s="263"/>
      <c r="T828" s="263"/>
      <c r="U828" s="263"/>
      <c r="V828" s="263"/>
      <c r="W828" s="263"/>
      <c r="X828" s="263"/>
      <c r="Y828" s="263"/>
      <c r="Z828" s="263"/>
    </row>
    <row r="829" spans="1:26" ht="12.75" customHeight="1" x14ac:dyDescent="0.2">
      <c r="A829" s="263"/>
      <c r="B829" s="263"/>
      <c r="C829" s="263"/>
      <c r="D829" s="263"/>
      <c r="E829" s="263"/>
      <c r="F829" s="263"/>
      <c r="G829" s="263"/>
      <c r="H829" s="264"/>
      <c r="I829" s="265"/>
      <c r="J829" s="265"/>
      <c r="K829" s="263"/>
      <c r="L829" s="263"/>
      <c r="M829" s="263"/>
      <c r="N829" s="263"/>
      <c r="O829" s="263"/>
      <c r="P829" s="263"/>
      <c r="Q829" s="263"/>
      <c r="R829" s="263"/>
      <c r="S829" s="263"/>
      <c r="T829" s="263"/>
      <c r="U829" s="263"/>
      <c r="V829" s="263"/>
      <c r="W829" s="263"/>
      <c r="X829" s="263"/>
      <c r="Y829" s="263"/>
      <c r="Z829" s="263"/>
    </row>
    <row r="830" spans="1:26" ht="12.75" customHeight="1" x14ac:dyDescent="0.2">
      <c r="A830" s="263"/>
      <c r="B830" s="263"/>
      <c r="C830" s="263"/>
      <c r="D830" s="263"/>
      <c r="E830" s="263"/>
      <c r="F830" s="263"/>
      <c r="G830" s="263"/>
      <c r="H830" s="264"/>
      <c r="I830" s="265"/>
      <c r="J830" s="265"/>
      <c r="K830" s="263"/>
      <c r="L830" s="263"/>
      <c r="M830" s="263"/>
      <c r="N830" s="263"/>
      <c r="O830" s="263"/>
      <c r="P830" s="263"/>
      <c r="Q830" s="263"/>
      <c r="R830" s="263"/>
      <c r="S830" s="263"/>
      <c r="T830" s="263"/>
      <c r="U830" s="263"/>
      <c r="V830" s="263"/>
      <c r="W830" s="263"/>
      <c r="X830" s="263"/>
      <c r="Y830" s="263"/>
      <c r="Z830" s="263"/>
    </row>
    <row r="831" spans="1:26" ht="12.75" customHeight="1" x14ac:dyDescent="0.2">
      <c r="A831" s="263"/>
      <c r="B831" s="263"/>
      <c r="C831" s="263"/>
      <c r="D831" s="263"/>
      <c r="E831" s="263"/>
      <c r="F831" s="263"/>
      <c r="G831" s="263"/>
      <c r="H831" s="264"/>
      <c r="I831" s="265"/>
      <c r="J831" s="265"/>
      <c r="K831" s="263"/>
      <c r="L831" s="263"/>
      <c r="M831" s="263"/>
      <c r="N831" s="263"/>
      <c r="O831" s="263"/>
      <c r="P831" s="263"/>
      <c r="Q831" s="263"/>
      <c r="R831" s="263"/>
      <c r="S831" s="263"/>
      <c r="T831" s="263"/>
      <c r="U831" s="263"/>
      <c r="V831" s="263"/>
      <c r="W831" s="263"/>
      <c r="X831" s="263"/>
      <c r="Y831" s="263"/>
      <c r="Z831" s="263"/>
    </row>
    <row r="832" spans="1:26" ht="12.75" customHeight="1" x14ac:dyDescent="0.2">
      <c r="A832" s="263"/>
      <c r="B832" s="263"/>
      <c r="C832" s="263"/>
      <c r="D832" s="263"/>
      <c r="E832" s="263"/>
      <c r="F832" s="263"/>
      <c r="G832" s="263"/>
      <c r="H832" s="264"/>
      <c r="I832" s="265"/>
      <c r="J832" s="265"/>
      <c r="K832" s="263"/>
      <c r="L832" s="263"/>
      <c r="M832" s="263"/>
      <c r="N832" s="263"/>
      <c r="O832" s="263"/>
      <c r="P832" s="263"/>
      <c r="Q832" s="263"/>
      <c r="R832" s="263"/>
      <c r="S832" s="263"/>
      <c r="T832" s="263"/>
      <c r="U832" s="263"/>
      <c r="V832" s="263"/>
      <c r="W832" s="263"/>
      <c r="X832" s="263"/>
      <c r="Y832" s="263"/>
      <c r="Z832" s="263"/>
    </row>
    <row r="833" spans="1:26" ht="12.75" customHeight="1" x14ac:dyDescent="0.2">
      <c r="A833" s="263"/>
      <c r="B833" s="263"/>
      <c r="C833" s="263"/>
      <c r="D833" s="263"/>
      <c r="E833" s="263"/>
      <c r="F833" s="263"/>
      <c r="G833" s="263"/>
      <c r="H833" s="264"/>
      <c r="I833" s="265"/>
      <c r="J833" s="265"/>
      <c r="K833" s="263"/>
      <c r="L833" s="263"/>
      <c r="M833" s="263"/>
      <c r="N833" s="263"/>
      <c r="O833" s="263"/>
      <c r="P833" s="263"/>
      <c r="Q833" s="263"/>
      <c r="R833" s="263"/>
      <c r="S833" s="263"/>
      <c r="T833" s="263"/>
      <c r="U833" s="263"/>
      <c r="V833" s="263"/>
      <c r="W833" s="263"/>
      <c r="X833" s="263"/>
      <c r="Y833" s="263"/>
      <c r="Z833" s="263"/>
    </row>
    <row r="834" spans="1:26" ht="12.75" customHeight="1" x14ac:dyDescent="0.2">
      <c r="A834" s="263"/>
      <c r="B834" s="263"/>
      <c r="C834" s="263"/>
      <c r="D834" s="263"/>
      <c r="E834" s="263"/>
      <c r="F834" s="263"/>
      <c r="G834" s="263"/>
      <c r="H834" s="264"/>
      <c r="I834" s="265"/>
      <c r="J834" s="265"/>
      <c r="K834" s="263"/>
      <c r="L834" s="263"/>
      <c r="M834" s="263"/>
      <c r="N834" s="263"/>
      <c r="O834" s="263"/>
      <c r="P834" s="263"/>
      <c r="Q834" s="263"/>
      <c r="R834" s="263"/>
      <c r="S834" s="263"/>
      <c r="T834" s="263"/>
      <c r="U834" s="263"/>
      <c r="V834" s="263"/>
      <c r="W834" s="263"/>
      <c r="X834" s="263"/>
      <c r="Y834" s="263"/>
      <c r="Z834" s="263"/>
    </row>
    <row r="835" spans="1:26" ht="12.75" customHeight="1" x14ac:dyDescent="0.2">
      <c r="A835" s="263"/>
      <c r="B835" s="263"/>
      <c r="C835" s="263"/>
      <c r="D835" s="263"/>
      <c r="E835" s="263"/>
      <c r="F835" s="263"/>
      <c r="G835" s="263"/>
      <c r="H835" s="264"/>
      <c r="I835" s="265"/>
      <c r="J835" s="265"/>
      <c r="K835" s="263"/>
      <c r="L835" s="263"/>
      <c r="M835" s="263"/>
      <c r="N835" s="263"/>
      <c r="O835" s="263"/>
      <c r="P835" s="263"/>
      <c r="Q835" s="263"/>
      <c r="R835" s="263"/>
      <c r="S835" s="263"/>
      <c r="T835" s="263"/>
      <c r="U835" s="263"/>
      <c r="V835" s="263"/>
      <c r="W835" s="263"/>
      <c r="X835" s="263"/>
      <c r="Y835" s="263"/>
      <c r="Z835" s="263"/>
    </row>
    <row r="836" spans="1:26" ht="12.75" customHeight="1" x14ac:dyDescent="0.2">
      <c r="A836" s="263"/>
      <c r="B836" s="263"/>
      <c r="C836" s="263"/>
      <c r="D836" s="263"/>
      <c r="E836" s="263"/>
      <c r="F836" s="263"/>
      <c r="G836" s="263"/>
      <c r="H836" s="264"/>
      <c r="I836" s="265"/>
      <c r="J836" s="265"/>
      <c r="K836" s="263"/>
      <c r="L836" s="263"/>
      <c r="M836" s="263"/>
      <c r="N836" s="263"/>
      <c r="O836" s="263"/>
      <c r="P836" s="263"/>
      <c r="Q836" s="263"/>
      <c r="R836" s="263"/>
      <c r="S836" s="263"/>
      <c r="T836" s="263"/>
      <c r="U836" s="263"/>
      <c r="V836" s="263"/>
      <c r="W836" s="263"/>
      <c r="X836" s="263"/>
      <c r="Y836" s="263"/>
      <c r="Z836" s="263"/>
    </row>
    <row r="837" spans="1:26" ht="12.75" customHeight="1" x14ac:dyDescent="0.2">
      <c r="A837" s="263"/>
      <c r="B837" s="263"/>
      <c r="C837" s="263"/>
      <c r="D837" s="263"/>
      <c r="E837" s="263"/>
      <c r="F837" s="263"/>
      <c r="G837" s="263"/>
      <c r="H837" s="264"/>
      <c r="I837" s="265"/>
      <c r="J837" s="265"/>
      <c r="K837" s="263"/>
      <c r="L837" s="263"/>
      <c r="M837" s="263"/>
      <c r="N837" s="263"/>
      <c r="O837" s="263"/>
      <c r="P837" s="263"/>
      <c r="Q837" s="263"/>
      <c r="R837" s="263"/>
      <c r="S837" s="263"/>
      <c r="T837" s="263"/>
      <c r="U837" s="263"/>
      <c r="V837" s="263"/>
      <c r="W837" s="263"/>
      <c r="X837" s="263"/>
      <c r="Y837" s="263"/>
      <c r="Z837" s="263"/>
    </row>
    <row r="838" spans="1:26" ht="12.75" customHeight="1" x14ac:dyDescent="0.2">
      <c r="A838" s="263"/>
      <c r="B838" s="263"/>
      <c r="C838" s="263"/>
      <c r="D838" s="263"/>
      <c r="E838" s="263"/>
      <c r="F838" s="263"/>
      <c r="G838" s="263"/>
      <c r="H838" s="264"/>
      <c r="I838" s="265"/>
      <c r="J838" s="265"/>
      <c r="K838" s="263"/>
      <c r="L838" s="263"/>
      <c r="M838" s="263"/>
      <c r="N838" s="263"/>
      <c r="O838" s="263"/>
      <c r="P838" s="263"/>
      <c r="Q838" s="263"/>
      <c r="R838" s="263"/>
      <c r="S838" s="263"/>
      <c r="T838" s="263"/>
      <c r="U838" s="263"/>
      <c r="V838" s="263"/>
      <c r="W838" s="263"/>
      <c r="X838" s="263"/>
      <c r="Y838" s="263"/>
      <c r="Z838" s="263"/>
    </row>
    <row r="839" spans="1:26" ht="12.75" customHeight="1" x14ac:dyDescent="0.2">
      <c r="A839" s="263"/>
      <c r="B839" s="263"/>
      <c r="C839" s="263"/>
      <c r="D839" s="263"/>
      <c r="E839" s="263"/>
      <c r="F839" s="263"/>
      <c r="G839" s="263"/>
      <c r="H839" s="264"/>
      <c r="I839" s="265"/>
      <c r="J839" s="265"/>
      <c r="K839" s="263"/>
      <c r="L839" s="263"/>
      <c r="M839" s="263"/>
      <c r="N839" s="263"/>
      <c r="O839" s="263"/>
      <c r="P839" s="263"/>
      <c r="Q839" s="263"/>
      <c r="R839" s="263"/>
      <c r="S839" s="263"/>
      <c r="T839" s="263"/>
      <c r="U839" s="263"/>
      <c r="V839" s="263"/>
      <c r="W839" s="263"/>
      <c r="X839" s="263"/>
      <c r="Y839" s="263"/>
      <c r="Z839" s="263"/>
    </row>
    <row r="840" spans="1:26" ht="12.75" customHeight="1" x14ac:dyDescent="0.2">
      <c r="A840" s="263"/>
      <c r="B840" s="263"/>
      <c r="C840" s="263"/>
      <c r="D840" s="263"/>
      <c r="E840" s="263"/>
      <c r="F840" s="263"/>
      <c r="G840" s="263"/>
      <c r="H840" s="264"/>
      <c r="I840" s="265"/>
      <c r="J840" s="265"/>
      <c r="K840" s="263"/>
      <c r="L840" s="263"/>
      <c r="M840" s="263"/>
      <c r="N840" s="263"/>
      <c r="O840" s="263"/>
      <c r="P840" s="263"/>
      <c r="Q840" s="263"/>
      <c r="R840" s="263"/>
      <c r="S840" s="263"/>
      <c r="T840" s="263"/>
      <c r="U840" s="263"/>
      <c r="V840" s="263"/>
      <c r="W840" s="263"/>
      <c r="X840" s="263"/>
      <c r="Y840" s="263"/>
      <c r="Z840" s="263"/>
    </row>
    <row r="841" spans="1:26" ht="12.75" customHeight="1" x14ac:dyDescent="0.2">
      <c r="A841" s="263"/>
      <c r="B841" s="263"/>
      <c r="C841" s="263"/>
      <c r="D841" s="263"/>
      <c r="E841" s="263"/>
      <c r="F841" s="263"/>
      <c r="G841" s="263"/>
      <c r="H841" s="264"/>
      <c r="I841" s="265"/>
      <c r="J841" s="265"/>
      <c r="K841" s="263"/>
      <c r="L841" s="263"/>
      <c r="M841" s="263"/>
      <c r="N841" s="263"/>
      <c r="O841" s="263"/>
      <c r="P841" s="263"/>
      <c r="Q841" s="263"/>
      <c r="R841" s="263"/>
      <c r="S841" s="263"/>
      <c r="T841" s="263"/>
      <c r="U841" s="263"/>
      <c r="V841" s="263"/>
      <c r="W841" s="263"/>
      <c r="X841" s="263"/>
      <c r="Y841" s="263"/>
      <c r="Z841" s="263"/>
    </row>
    <row r="842" spans="1:26" ht="12.75" customHeight="1" x14ac:dyDescent="0.2">
      <c r="A842" s="263"/>
      <c r="B842" s="263"/>
      <c r="C842" s="263"/>
      <c r="D842" s="263"/>
      <c r="E842" s="263"/>
      <c r="F842" s="263"/>
      <c r="G842" s="263"/>
      <c r="H842" s="264"/>
      <c r="I842" s="265"/>
      <c r="J842" s="265"/>
      <c r="K842" s="263"/>
      <c r="L842" s="263"/>
      <c r="M842" s="263"/>
      <c r="N842" s="263"/>
      <c r="O842" s="263"/>
      <c r="P842" s="263"/>
      <c r="Q842" s="263"/>
      <c r="R842" s="263"/>
      <c r="S842" s="263"/>
      <c r="T842" s="263"/>
      <c r="U842" s="263"/>
      <c r="V842" s="263"/>
      <c r="W842" s="263"/>
      <c r="X842" s="263"/>
      <c r="Y842" s="263"/>
      <c r="Z842" s="263"/>
    </row>
    <row r="843" spans="1:26" ht="12.75" customHeight="1" x14ac:dyDescent="0.2">
      <c r="A843" s="263"/>
      <c r="B843" s="263"/>
      <c r="C843" s="263"/>
      <c r="D843" s="263"/>
      <c r="E843" s="263"/>
      <c r="F843" s="263"/>
      <c r="G843" s="263"/>
      <c r="H843" s="264"/>
      <c r="I843" s="265"/>
      <c r="J843" s="265"/>
      <c r="K843" s="263"/>
      <c r="L843" s="263"/>
      <c r="M843" s="263"/>
      <c r="N843" s="263"/>
      <c r="O843" s="263"/>
      <c r="P843" s="263"/>
      <c r="Q843" s="263"/>
      <c r="R843" s="263"/>
      <c r="S843" s="263"/>
      <c r="T843" s="263"/>
      <c r="U843" s="263"/>
      <c r="V843" s="263"/>
      <c r="W843" s="263"/>
      <c r="X843" s="263"/>
      <c r="Y843" s="263"/>
      <c r="Z843" s="263"/>
    </row>
    <row r="844" spans="1:26" ht="12.75" customHeight="1" x14ac:dyDescent="0.2">
      <c r="A844" s="263"/>
      <c r="B844" s="263"/>
      <c r="C844" s="263"/>
      <c r="D844" s="263"/>
      <c r="E844" s="263"/>
      <c r="F844" s="263"/>
      <c r="G844" s="263"/>
      <c r="H844" s="264"/>
      <c r="I844" s="265"/>
      <c r="J844" s="265"/>
      <c r="K844" s="263"/>
      <c r="L844" s="263"/>
      <c r="M844" s="263"/>
      <c r="N844" s="263"/>
      <c r="O844" s="263"/>
      <c r="P844" s="263"/>
      <c r="Q844" s="263"/>
      <c r="R844" s="263"/>
      <c r="S844" s="263"/>
      <c r="T844" s="263"/>
      <c r="U844" s="263"/>
      <c r="V844" s="263"/>
      <c r="W844" s="263"/>
      <c r="X844" s="263"/>
      <c r="Y844" s="263"/>
      <c r="Z844" s="263"/>
    </row>
    <row r="845" spans="1:26" ht="12.75" customHeight="1" x14ac:dyDescent="0.2">
      <c r="A845" s="263"/>
      <c r="B845" s="263"/>
      <c r="C845" s="263"/>
      <c r="D845" s="263"/>
      <c r="E845" s="263"/>
      <c r="F845" s="263"/>
      <c r="G845" s="263"/>
      <c r="H845" s="264"/>
      <c r="I845" s="265"/>
      <c r="J845" s="265"/>
      <c r="K845" s="263"/>
      <c r="L845" s="263"/>
      <c r="M845" s="263"/>
      <c r="N845" s="263"/>
      <c r="O845" s="263"/>
      <c r="P845" s="263"/>
      <c r="Q845" s="263"/>
      <c r="R845" s="263"/>
      <c r="S845" s="263"/>
      <c r="T845" s="263"/>
      <c r="U845" s="263"/>
      <c r="V845" s="263"/>
      <c r="W845" s="263"/>
      <c r="X845" s="263"/>
      <c r="Y845" s="263"/>
      <c r="Z845" s="263"/>
    </row>
    <row r="846" spans="1:26" ht="12.75" customHeight="1" x14ac:dyDescent="0.2">
      <c r="A846" s="263"/>
      <c r="B846" s="263"/>
      <c r="C846" s="263"/>
      <c r="D846" s="263"/>
      <c r="E846" s="263"/>
      <c r="F846" s="263"/>
      <c r="G846" s="263"/>
      <c r="H846" s="264"/>
      <c r="I846" s="265"/>
      <c r="J846" s="265"/>
      <c r="K846" s="263"/>
      <c r="L846" s="263"/>
      <c r="M846" s="263"/>
      <c r="N846" s="263"/>
      <c r="O846" s="263"/>
      <c r="P846" s="263"/>
      <c r="Q846" s="263"/>
      <c r="R846" s="263"/>
      <c r="S846" s="263"/>
      <c r="T846" s="263"/>
      <c r="U846" s="263"/>
      <c r="V846" s="263"/>
      <c r="W846" s="263"/>
      <c r="X846" s="263"/>
      <c r="Y846" s="263"/>
      <c r="Z846" s="263"/>
    </row>
    <row r="847" spans="1:26" ht="12.75" customHeight="1" x14ac:dyDescent="0.2">
      <c r="A847" s="263"/>
      <c r="B847" s="263"/>
      <c r="C847" s="263"/>
      <c r="D847" s="263"/>
      <c r="E847" s="263"/>
      <c r="F847" s="263"/>
      <c r="G847" s="263"/>
      <c r="H847" s="264"/>
      <c r="I847" s="265"/>
      <c r="J847" s="265"/>
      <c r="K847" s="263"/>
      <c r="L847" s="263"/>
      <c r="M847" s="263"/>
      <c r="N847" s="263"/>
      <c r="O847" s="263"/>
      <c r="P847" s="263"/>
      <c r="Q847" s="263"/>
      <c r="R847" s="263"/>
      <c r="S847" s="263"/>
      <c r="T847" s="263"/>
      <c r="U847" s="263"/>
      <c r="V847" s="263"/>
      <c r="W847" s="263"/>
      <c r="X847" s="263"/>
      <c r="Y847" s="263"/>
      <c r="Z847" s="263"/>
    </row>
    <row r="848" spans="1:26" ht="12.75" customHeight="1" x14ac:dyDescent="0.2">
      <c r="A848" s="263"/>
      <c r="B848" s="263"/>
      <c r="C848" s="263"/>
      <c r="D848" s="263"/>
      <c r="E848" s="263"/>
      <c r="F848" s="263"/>
      <c r="G848" s="263"/>
      <c r="H848" s="264"/>
      <c r="I848" s="265"/>
      <c r="J848" s="265"/>
      <c r="K848" s="263"/>
      <c r="L848" s="263"/>
      <c r="M848" s="263"/>
      <c r="N848" s="263"/>
      <c r="O848" s="263"/>
      <c r="P848" s="263"/>
      <c r="Q848" s="263"/>
      <c r="R848" s="263"/>
      <c r="S848" s="263"/>
      <c r="T848" s="263"/>
      <c r="U848" s="263"/>
      <c r="V848" s="263"/>
      <c r="W848" s="263"/>
      <c r="X848" s="263"/>
      <c r="Y848" s="263"/>
      <c r="Z848" s="263"/>
    </row>
    <row r="849" spans="1:26" ht="12.75" customHeight="1" x14ac:dyDescent="0.2">
      <c r="A849" s="263"/>
      <c r="B849" s="263"/>
      <c r="C849" s="263"/>
      <c r="D849" s="263"/>
      <c r="E849" s="263"/>
      <c r="F849" s="263"/>
      <c r="G849" s="263"/>
      <c r="H849" s="264"/>
      <c r="I849" s="265"/>
      <c r="J849" s="265"/>
      <c r="K849" s="263"/>
      <c r="L849" s="263"/>
      <c r="M849" s="263"/>
      <c r="N849" s="263"/>
      <c r="O849" s="263"/>
      <c r="P849" s="263"/>
      <c r="Q849" s="263"/>
      <c r="R849" s="263"/>
      <c r="S849" s="263"/>
      <c r="T849" s="263"/>
      <c r="U849" s="263"/>
      <c r="V849" s="263"/>
      <c r="W849" s="263"/>
      <c r="X849" s="263"/>
      <c r="Y849" s="263"/>
      <c r="Z849" s="263"/>
    </row>
    <row r="850" spans="1:26" ht="12.75" customHeight="1" x14ac:dyDescent="0.2">
      <c r="A850" s="263"/>
      <c r="B850" s="263"/>
      <c r="C850" s="263"/>
      <c r="D850" s="263"/>
      <c r="E850" s="263"/>
      <c r="F850" s="263"/>
      <c r="G850" s="263"/>
      <c r="H850" s="264"/>
      <c r="I850" s="265"/>
      <c r="J850" s="265"/>
      <c r="K850" s="263"/>
      <c r="L850" s="263"/>
      <c r="M850" s="263"/>
      <c r="N850" s="263"/>
      <c r="O850" s="263"/>
      <c r="P850" s="263"/>
      <c r="Q850" s="263"/>
      <c r="R850" s="263"/>
      <c r="S850" s="263"/>
      <c r="T850" s="263"/>
      <c r="U850" s="263"/>
      <c r="V850" s="263"/>
      <c r="W850" s="263"/>
      <c r="X850" s="263"/>
      <c r="Y850" s="263"/>
      <c r="Z850" s="263"/>
    </row>
    <row r="851" spans="1:26" ht="12.75" customHeight="1" x14ac:dyDescent="0.2">
      <c r="A851" s="263"/>
      <c r="B851" s="263"/>
      <c r="C851" s="263"/>
      <c r="D851" s="263"/>
      <c r="E851" s="263"/>
      <c r="F851" s="263"/>
      <c r="G851" s="263"/>
      <c r="H851" s="264"/>
      <c r="I851" s="265"/>
      <c r="J851" s="265"/>
      <c r="K851" s="263"/>
      <c r="L851" s="263"/>
      <c r="M851" s="263"/>
      <c r="N851" s="263"/>
      <c r="O851" s="263"/>
      <c r="P851" s="263"/>
      <c r="Q851" s="263"/>
      <c r="R851" s="263"/>
      <c r="S851" s="263"/>
      <c r="T851" s="263"/>
      <c r="U851" s="263"/>
      <c r="V851" s="263"/>
      <c r="W851" s="263"/>
      <c r="X851" s="263"/>
      <c r="Y851" s="263"/>
      <c r="Z851" s="263"/>
    </row>
    <row r="852" spans="1:26" ht="12.75" customHeight="1" x14ac:dyDescent="0.2">
      <c r="A852" s="263"/>
      <c r="B852" s="263"/>
      <c r="C852" s="263"/>
      <c r="D852" s="263"/>
      <c r="E852" s="263"/>
      <c r="F852" s="263"/>
      <c r="G852" s="263"/>
      <c r="H852" s="264"/>
      <c r="I852" s="265"/>
      <c r="J852" s="265"/>
      <c r="K852" s="263"/>
      <c r="L852" s="263"/>
      <c r="M852" s="263"/>
      <c r="N852" s="263"/>
      <c r="O852" s="263"/>
      <c r="P852" s="263"/>
      <c r="Q852" s="263"/>
      <c r="R852" s="263"/>
      <c r="S852" s="263"/>
      <c r="T852" s="263"/>
      <c r="U852" s="263"/>
      <c r="V852" s="263"/>
      <c r="W852" s="263"/>
      <c r="X852" s="263"/>
      <c r="Y852" s="263"/>
      <c r="Z852" s="263"/>
    </row>
    <row r="853" spans="1:26" ht="12.75" customHeight="1" x14ac:dyDescent="0.2">
      <c r="A853" s="263"/>
      <c r="B853" s="263"/>
      <c r="C853" s="263"/>
      <c r="D853" s="263"/>
      <c r="E853" s="263"/>
      <c r="F853" s="263"/>
      <c r="G853" s="263"/>
      <c r="H853" s="264"/>
      <c r="I853" s="265"/>
      <c r="J853" s="265"/>
      <c r="K853" s="263"/>
      <c r="L853" s="263"/>
      <c r="M853" s="263"/>
      <c r="N853" s="263"/>
      <c r="O853" s="263"/>
      <c r="P853" s="263"/>
      <c r="Q853" s="263"/>
      <c r="R853" s="263"/>
      <c r="S853" s="263"/>
      <c r="T853" s="263"/>
      <c r="U853" s="263"/>
      <c r="V853" s="263"/>
      <c r="W853" s="263"/>
      <c r="X853" s="263"/>
      <c r="Y853" s="263"/>
      <c r="Z853" s="263"/>
    </row>
    <row r="854" spans="1:26" ht="12.75" customHeight="1" x14ac:dyDescent="0.2">
      <c r="A854" s="263"/>
      <c r="B854" s="263"/>
      <c r="C854" s="263"/>
      <c r="D854" s="263"/>
      <c r="E854" s="263"/>
      <c r="F854" s="263"/>
      <c r="G854" s="263"/>
      <c r="H854" s="264"/>
      <c r="I854" s="265"/>
      <c r="J854" s="265"/>
      <c r="K854" s="263"/>
      <c r="L854" s="263"/>
      <c r="M854" s="263"/>
      <c r="N854" s="263"/>
      <c r="O854" s="263"/>
      <c r="P854" s="263"/>
      <c r="Q854" s="263"/>
      <c r="R854" s="263"/>
      <c r="S854" s="263"/>
      <c r="T854" s="263"/>
      <c r="U854" s="263"/>
      <c r="V854" s="263"/>
      <c r="W854" s="263"/>
      <c r="X854" s="263"/>
      <c r="Y854" s="263"/>
      <c r="Z854" s="263"/>
    </row>
    <row r="855" spans="1:26" ht="12.75" customHeight="1" x14ac:dyDescent="0.2">
      <c r="A855" s="263"/>
      <c r="B855" s="263"/>
      <c r="C855" s="263"/>
      <c r="D855" s="263"/>
      <c r="E855" s="263"/>
      <c r="F855" s="263"/>
      <c r="G855" s="263"/>
      <c r="H855" s="264"/>
      <c r="I855" s="265"/>
      <c r="J855" s="265"/>
      <c r="K855" s="263"/>
      <c r="L855" s="263"/>
      <c r="M855" s="263"/>
      <c r="N855" s="263"/>
      <c r="O855" s="263"/>
      <c r="P855" s="263"/>
      <c r="Q855" s="263"/>
      <c r="R855" s="263"/>
      <c r="S855" s="263"/>
      <c r="T855" s="263"/>
      <c r="U855" s="263"/>
      <c r="V855" s="263"/>
      <c r="W855" s="263"/>
      <c r="X855" s="263"/>
      <c r="Y855" s="263"/>
      <c r="Z855" s="263"/>
    </row>
    <row r="856" spans="1:26" ht="12.75" customHeight="1" x14ac:dyDescent="0.2">
      <c r="A856" s="263"/>
      <c r="B856" s="263"/>
      <c r="C856" s="263"/>
      <c r="D856" s="263"/>
      <c r="E856" s="263"/>
      <c r="F856" s="263"/>
      <c r="G856" s="263"/>
      <c r="H856" s="264"/>
      <c r="I856" s="265"/>
      <c r="J856" s="265"/>
      <c r="K856" s="263"/>
      <c r="L856" s="263"/>
      <c r="M856" s="263"/>
      <c r="N856" s="263"/>
      <c r="O856" s="263"/>
      <c r="P856" s="263"/>
      <c r="Q856" s="263"/>
      <c r="R856" s="263"/>
      <c r="S856" s="263"/>
      <c r="T856" s="263"/>
      <c r="U856" s="263"/>
      <c r="V856" s="263"/>
      <c r="W856" s="263"/>
      <c r="X856" s="263"/>
      <c r="Y856" s="263"/>
      <c r="Z856" s="263"/>
    </row>
    <row r="857" spans="1:26" ht="12.75" customHeight="1" x14ac:dyDescent="0.2">
      <c r="A857" s="263"/>
      <c r="B857" s="263"/>
      <c r="C857" s="263"/>
      <c r="D857" s="263"/>
      <c r="E857" s="263"/>
      <c r="F857" s="263"/>
      <c r="G857" s="263"/>
      <c r="H857" s="264"/>
      <c r="I857" s="265"/>
      <c r="J857" s="265"/>
      <c r="K857" s="263"/>
      <c r="L857" s="263"/>
      <c r="M857" s="263"/>
      <c r="N857" s="263"/>
      <c r="O857" s="263"/>
      <c r="P857" s="263"/>
      <c r="Q857" s="263"/>
      <c r="R857" s="263"/>
      <c r="S857" s="263"/>
      <c r="T857" s="263"/>
      <c r="U857" s="263"/>
      <c r="V857" s="263"/>
      <c r="W857" s="263"/>
      <c r="X857" s="263"/>
      <c r="Y857" s="263"/>
      <c r="Z857" s="263"/>
    </row>
    <row r="858" spans="1:26" ht="12.75" customHeight="1" x14ac:dyDescent="0.2">
      <c r="A858" s="263"/>
      <c r="B858" s="263"/>
      <c r="C858" s="263"/>
      <c r="D858" s="263"/>
      <c r="E858" s="263"/>
      <c r="F858" s="263"/>
      <c r="G858" s="263"/>
      <c r="H858" s="264"/>
      <c r="I858" s="265"/>
      <c r="J858" s="265"/>
      <c r="K858" s="263"/>
      <c r="L858" s="263"/>
      <c r="M858" s="263"/>
      <c r="N858" s="263"/>
      <c r="O858" s="263"/>
      <c r="P858" s="263"/>
      <c r="Q858" s="263"/>
      <c r="R858" s="263"/>
      <c r="S858" s="263"/>
      <c r="T858" s="263"/>
      <c r="U858" s="263"/>
      <c r="V858" s="263"/>
      <c r="W858" s="263"/>
      <c r="X858" s="263"/>
      <c r="Y858" s="263"/>
      <c r="Z858" s="263"/>
    </row>
    <row r="859" spans="1:26" ht="12.75" customHeight="1" x14ac:dyDescent="0.2">
      <c r="A859" s="263"/>
      <c r="B859" s="263"/>
      <c r="C859" s="263"/>
      <c r="D859" s="263"/>
      <c r="E859" s="263"/>
      <c r="F859" s="263"/>
      <c r="G859" s="263"/>
      <c r="H859" s="264"/>
      <c r="I859" s="265"/>
      <c r="J859" s="265"/>
      <c r="K859" s="263"/>
      <c r="L859" s="263"/>
      <c r="M859" s="263"/>
      <c r="N859" s="263"/>
      <c r="O859" s="263"/>
      <c r="P859" s="263"/>
      <c r="Q859" s="263"/>
      <c r="R859" s="263"/>
      <c r="S859" s="263"/>
      <c r="T859" s="263"/>
      <c r="U859" s="263"/>
      <c r="V859" s="263"/>
      <c r="W859" s="263"/>
      <c r="X859" s="263"/>
      <c r="Y859" s="263"/>
      <c r="Z859" s="263"/>
    </row>
    <row r="860" spans="1:26" ht="12.75" customHeight="1" x14ac:dyDescent="0.2">
      <c r="A860" s="263"/>
      <c r="B860" s="263"/>
      <c r="C860" s="263"/>
      <c r="D860" s="263"/>
      <c r="E860" s="263"/>
      <c r="F860" s="263"/>
      <c r="G860" s="263"/>
      <c r="H860" s="264"/>
      <c r="I860" s="265"/>
      <c r="J860" s="265"/>
      <c r="K860" s="263"/>
      <c r="L860" s="263"/>
      <c r="M860" s="263"/>
      <c r="N860" s="263"/>
      <c r="O860" s="263"/>
      <c r="P860" s="263"/>
      <c r="Q860" s="263"/>
      <c r="R860" s="263"/>
      <c r="S860" s="263"/>
      <c r="T860" s="263"/>
      <c r="U860" s="263"/>
      <c r="V860" s="263"/>
      <c r="W860" s="263"/>
      <c r="X860" s="263"/>
      <c r="Y860" s="263"/>
      <c r="Z860" s="263"/>
    </row>
    <row r="861" spans="1:26" ht="12.75" customHeight="1" x14ac:dyDescent="0.2">
      <c r="A861" s="263"/>
      <c r="B861" s="263"/>
      <c r="C861" s="263"/>
      <c r="D861" s="263"/>
      <c r="E861" s="263"/>
      <c r="F861" s="263"/>
      <c r="G861" s="263"/>
      <c r="H861" s="264"/>
      <c r="I861" s="265"/>
      <c r="J861" s="265"/>
      <c r="K861" s="263"/>
      <c r="L861" s="263"/>
      <c r="M861" s="263"/>
      <c r="N861" s="263"/>
      <c r="O861" s="263"/>
      <c r="P861" s="263"/>
      <c r="Q861" s="263"/>
      <c r="R861" s="263"/>
      <c r="S861" s="263"/>
      <c r="T861" s="263"/>
      <c r="U861" s="263"/>
      <c r="V861" s="263"/>
      <c r="W861" s="263"/>
      <c r="X861" s="263"/>
      <c r="Y861" s="263"/>
      <c r="Z861" s="263"/>
    </row>
    <row r="862" spans="1:26" ht="12.75" customHeight="1" x14ac:dyDescent="0.2">
      <c r="A862" s="263"/>
      <c r="B862" s="263"/>
      <c r="C862" s="263"/>
      <c r="D862" s="263"/>
      <c r="E862" s="263"/>
      <c r="F862" s="263"/>
      <c r="G862" s="263"/>
      <c r="H862" s="264"/>
      <c r="I862" s="265"/>
      <c r="J862" s="265"/>
      <c r="K862" s="263"/>
      <c r="L862" s="263"/>
      <c r="M862" s="263"/>
      <c r="N862" s="263"/>
      <c r="O862" s="263"/>
      <c r="P862" s="263"/>
      <c r="Q862" s="263"/>
      <c r="R862" s="263"/>
      <c r="S862" s="263"/>
      <c r="T862" s="263"/>
      <c r="U862" s="263"/>
      <c r="V862" s="263"/>
      <c r="W862" s="263"/>
      <c r="X862" s="263"/>
      <c r="Y862" s="263"/>
      <c r="Z862" s="263"/>
    </row>
    <row r="863" spans="1:26" ht="12.75" customHeight="1" x14ac:dyDescent="0.2">
      <c r="A863" s="263"/>
      <c r="B863" s="263"/>
      <c r="C863" s="263"/>
      <c r="D863" s="263"/>
      <c r="E863" s="263"/>
      <c r="F863" s="263"/>
      <c r="G863" s="263"/>
      <c r="H863" s="264"/>
      <c r="I863" s="265"/>
      <c r="J863" s="265"/>
      <c r="K863" s="263"/>
      <c r="L863" s="263"/>
      <c r="M863" s="263"/>
      <c r="N863" s="263"/>
      <c r="O863" s="263"/>
      <c r="P863" s="263"/>
      <c r="Q863" s="263"/>
      <c r="R863" s="263"/>
      <c r="S863" s="263"/>
      <c r="T863" s="263"/>
      <c r="U863" s="263"/>
      <c r="V863" s="263"/>
      <c r="W863" s="263"/>
      <c r="X863" s="263"/>
      <c r="Y863" s="263"/>
      <c r="Z863" s="263"/>
    </row>
    <row r="864" spans="1:26" ht="12.75" customHeight="1" x14ac:dyDescent="0.2">
      <c r="A864" s="263"/>
      <c r="B864" s="263"/>
      <c r="C864" s="263"/>
      <c r="D864" s="263"/>
      <c r="E864" s="263"/>
      <c r="F864" s="263"/>
      <c r="G864" s="263"/>
      <c r="H864" s="264"/>
      <c r="I864" s="265"/>
      <c r="J864" s="265"/>
      <c r="K864" s="263"/>
      <c r="L864" s="263"/>
      <c r="M864" s="263"/>
      <c r="N864" s="263"/>
      <c r="O864" s="263"/>
      <c r="P864" s="263"/>
      <c r="Q864" s="263"/>
      <c r="R864" s="263"/>
      <c r="S864" s="263"/>
      <c r="T864" s="263"/>
      <c r="U864" s="263"/>
      <c r="V864" s="263"/>
      <c r="W864" s="263"/>
      <c r="X864" s="263"/>
      <c r="Y864" s="263"/>
      <c r="Z864" s="263"/>
    </row>
    <row r="865" spans="1:26" ht="12.75" customHeight="1" x14ac:dyDescent="0.2">
      <c r="A865" s="263"/>
      <c r="B865" s="263"/>
      <c r="C865" s="263"/>
      <c r="D865" s="263"/>
      <c r="E865" s="263"/>
      <c r="F865" s="263"/>
      <c r="G865" s="263"/>
      <c r="H865" s="264"/>
      <c r="I865" s="265"/>
      <c r="J865" s="265"/>
      <c r="K865" s="263"/>
      <c r="L865" s="263"/>
      <c r="M865" s="263"/>
      <c r="N865" s="263"/>
      <c r="O865" s="263"/>
      <c r="P865" s="263"/>
      <c r="Q865" s="263"/>
      <c r="R865" s="263"/>
      <c r="S865" s="263"/>
      <c r="T865" s="263"/>
      <c r="U865" s="263"/>
      <c r="V865" s="263"/>
      <c r="W865" s="263"/>
      <c r="X865" s="263"/>
      <c r="Y865" s="263"/>
      <c r="Z865" s="263"/>
    </row>
    <row r="866" spans="1:26" ht="12.75" customHeight="1" x14ac:dyDescent="0.2">
      <c r="A866" s="263"/>
      <c r="B866" s="263"/>
      <c r="C866" s="263"/>
      <c r="D866" s="263"/>
      <c r="E866" s="263"/>
      <c r="F866" s="263"/>
      <c r="G866" s="263"/>
      <c r="H866" s="264"/>
      <c r="I866" s="265"/>
      <c r="J866" s="265"/>
      <c r="K866" s="263"/>
      <c r="L866" s="263"/>
      <c r="M866" s="263"/>
      <c r="N866" s="263"/>
      <c r="O866" s="263"/>
      <c r="P866" s="263"/>
      <c r="Q866" s="263"/>
      <c r="R866" s="263"/>
      <c r="S866" s="263"/>
      <c r="T866" s="263"/>
      <c r="U866" s="263"/>
      <c r="V866" s="263"/>
      <c r="W866" s="263"/>
      <c r="X866" s="263"/>
      <c r="Y866" s="263"/>
      <c r="Z866" s="263"/>
    </row>
    <row r="867" spans="1:26" ht="12.75" customHeight="1" x14ac:dyDescent="0.2">
      <c r="A867" s="263"/>
      <c r="B867" s="263"/>
      <c r="C867" s="263"/>
      <c r="D867" s="263"/>
      <c r="E867" s="263"/>
      <c r="F867" s="263"/>
      <c r="G867" s="263"/>
      <c r="H867" s="264"/>
      <c r="I867" s="265"/>
      <c r="J867" s="265"/>
      <c r="K867" s="263"/>
      <c r="L867" s="263"/>
      <c r="M867" s="263"/>
      <c r="N867" s="263"/>
      <c r="O867" s="263"/>
      <c r="P867" s="263"/>
      <c r="Q867" s="263"/>
      <c r="R867" s="263"/>
      <c r="S867" s="263"/>
      <c r="T867" s="263"/>
      <c r="U867" s="263"/>
      <c r="V867" s="263"/>
      <c r="W867" s="263"/>
      <c r="X867" s="263"/>
      <c r="Y867" s="263"/>
      <c r="Z867" s="263"/>
    </row>
    <row r="868" spans="1:26" ht="12.75" customHeight="1" x14ac:dyDescent="0.2">
      <c r="A868" s="263"/>
      <c r="B868" s="263"/>
      <c r="C868" s="263"/>
      <c r="D868" s="263"/>
      <c r="E868" s="263"/>
      <c r="F868" s="263"/>
      <c r="G868" s="263"/>
      <c r="H868" s="264"/>
      <c r="I868" s="265"/>
      <c r="J868" s="265"/>
      <c r="K868" s="263"/>
      <c r="L868" s="263"/>
      <c r="M868" s="263"/>
      <c r="N868" s="263"/>
      <c r="O868" s="263"/>
      <c r="P868" s="263"/>
      <c r="Q868" s="263"/>
      <c r="R868" s="263"/>
      <c r="S868" s="263"/>
      <c r="T868" s="263"/>
      <c r="U868" s="263"/>
      <c r="V868" s="263"/>
      <c r="W868" s="263"/>
      <c r="X868" s="263"/>
      <c r="Y868" s="263"/>
      <c r="Z868" s="263"/>
    </row>
    <row r="869" spans="1:26" ht="12.75" customHeight="1" x14ac:dyDescent="0.2">
      <c r="A869" s="263"/>
      <c r="B869" s="263"/>
      <c r="C869" s="263"/>
      <c r="D869" s="263"/>
      <c r="E869" s="263"/>
      <c r="F869" s="263"/>
      <c r="G869" s="263"/>
      <c r="H869" s="264"/>
      <c r="I869" s="265"/>
      <c r="J869" s="265"/>
      <c r="K869" s="263"/>
      <c r="L869" s="263"/>
      <c r="M869" s="263"/>
      <c r="N869" s="263"/>
      <c r="O869" s="263"/>
      <c r="P869" s="263"/>
      <c r="Q869" s="263"/>
      <c r="R869" s="263"/>
      <c r="S869" s="263"/>
      <c r="T869" s="263"/>
      <c r="U869" s="263"/>
      <c r="V869" s="263"/>
      <c r="W869" s="263"/>
      <c r="X869" s="263"/>
      <c r="Y869" s="263"/>
      <c r="Z869" s="263"/>
    </row>
    <row r="870" spans="1:26" ht="12.75" customHeight="1" x14ac:dyDescent="0.2">
      <c r="A870" s="263"/>
      <c r="B870" s="263"/>
      <c r="C870" s="263"/>
      <c r="D870" s="263"/>
      <c r="E870" s="263"/>
      <c r="F870" s="263"/>
      <c r="G870" s="263"/>
      <c r="H870" s="264"/>
      <c r="I870" s="265"/>
      <c r="J870" s="265"/>
      <c r="K870" s="263"/>
      <c r="L870" s="263"/>
      <c r="M870" s="263"/>
      <c r="N870" s="263"/>
      <c r="O870" s="263"/>
      <c r="P870" s="263"/>
      <c r="Q870" s="263"/>
      <c r="R870" s="263"/>
      <c r="S870" s="263"/>
      <c r="T870" s="263"/>
      <c r="U870" s="263"/>
      <c r="V870" s="263"/>
      <c r="W870" s="263"/>
      <c r="X870" s="263"/>
      <c r="Y870" s="263"/>
      <c r="Z870" s="263"/>
    </row>
    <row r="871" spans="1:26" ht="12.75" customHeight="1" x14ac:dyDescent="0.2">
      <c r="A871" s="263"/>
      <c r="B871" s="263"/>
      <c r="C871" s="263"/>
      <c r="D871" s="263"/>
      <c r="E871" s="263"/>
      <c r="F871" s="263"/>
      <c r="G871" s="263"/>
      <c r="H871" s="264"/>
      <c r="I871" s="265"/>
      <c r="J871" s="265"/>
      <c r="K871" s="263"/>
      <c r="L871" s="263"/>
      <c r="M871" s="263"/>
      <c r="N871" s="263"/>
      <c r="O871" s="263"/>
      <c r="P871" s="263"/>
      <c r="Q871" s="263"/>
      <c r="R871" s="263"/>
      <c r="S871" s="263"/>
      <c r="T871" s="263"/>
      <c r="U871" s="263"/>
      <c r="V871" s="263"/>
      <c r="W871" s="263"/>
      <c r="X871" s="263"/>
      <c r="Y871" s="263"/>
      <c r="Z871" s="263"/>
    </row>
    <row r="872" spans="1:26" ht="12.75" customHeight="1" x14ac:dyDescent="0.2">
      <c r="A872" s="263"/>
      <c r="B872" s="263"/>
      <c r="C872" s="263"/>
      <c r="D872" s="263"/>
      <c r="E872" s="263"/>
      <c r="F872" s="263"/>
      <c r="G872" s="263"/>
      <c r="H872" s="264"/>
      <c r="I872" s="265"/>
      <c r="J872" s="265"/>
      <c r="K872" s="263"/>
      <c r="L872" s="263"/>
      <c r="M872" s="263"/>
      <c r="N872" s="263"/>
      <c r="O872" s="263"/>
      <c r="P872" s="263"/>
      <c r="Q872" s="263"/>
      <c r="R872" s="263"/>
      <c r="S872" s="263"/>
      <c r="T872" s="263"/>
      <c r="U872" s="263"/>
      <c r="V872" s="263"/>
      <c r="W872" s="263"/>
      <c r="X872" s="263"/>
      <c r="Y872" s="263"/>
      <c r="Z872" s="263"/>
    </row>
    <row r="873" spans="1:26" ht="12.75" customHeight="1" x14ac:dyDescent="0.2">
      <c r="A873" s="263"/>
      <c r="B873" s="263"/>
      <c r="C873" s="263"/>
      <c r="D873" s="263"/>
      <c r="E873" s="263"/>
      <c r="F873" s="263"/>
      <c r="G873" s="263"/>
      <c r="H873" s="264"/>
      <c r="I873" s="265"/>
      <c r="J873" s="265"/>
      <c r="K873" s="263"/>
      <c r="L873" s="263"/>
      <c r="M873" s="263"/>
      <c r="N873" s="263"/>
      <c r="O873" s="263"/>
      <c r="P873" s="263"/>
      <c r="Q873" s="263"/>
      <c r="R873" s="263"/>
      <c r="S873" s="263"/>
      <c r="T873" s="263"/>
      <c r="U873" s="263"/>
      <c r="V873" s="263"/>
      <c r="W873" s="263"/>
      <c r="X873" s="263"/>
      <c r="Y873" s="263"/>
      <c r="Z873" s="263"/>
    </row>
    <row r="874" spans="1:26" ht="12.75" customHeight="1" x14ac:dyDescent="0.2">
      <c r="A874" s="263"/>
      <c r="B874" s="263"/>
      <c r="C874" s="263"/>
      <c r="D874" s="263"/>
      <c r="E874" s="263"/>
      <c r="F874" s="263"/>
      <c r="G874" s="263"/>
      <c r="H874" s="264"/>
      <c r="I874" s="265"/>
      <c r="J874" s="265"/>
      <c r="K874" s="263"/>
      <c r="L874" s="263"/>
      <c r="M874" s="263"/>
      <c r="N874" s="263"/>
      <c r="O874" s="263"/>
      <c r="P874" s="263"/>
      <c r="Q874" s="263"/>
      <c r="R874" s="263"/>
      <c r="S874" s="263"/>
      <c r="T874" s="263"/>
      <c r="U874" s="263"/>
      <c r="V874" s="263"/>
      <c r="W874" s="263"/>
      <c r="X874" s="263"/>
      <c r="Y874" s="263"/>
      <c r="Z874" s="263"/>
    </row>
    <row r="875" spans="1:26" ht="12.75" customHeight="1" x14ac:dyDescent="0.2">
      <c r="A875" s="263"/>
      <c r="B875" s="263"/>
      <c r="C875" s="263"/>
      <c r="D875" s="263"/>
      <c r="E875" s="263"/>
      <c r="F875" s="263"/>
      <c r="G875" s="263"/>
      <c r="H875" s="264"/>
      <c r="I875" s="265"/>
      <c r="J875" s="265"/>
      <c r="K875" s="263"/>
      <c r="L875" s="263"/>
      <c r="M875" s="263"/>
      <c r="N875" s="263"/>
      <c r="O875" s="263"/>
      <c r="P875" s="263"/>
      <c r="Q875" s="263"/>
      <c r="R875" s="263"/>
      <c r="S875" s="263"/>
      <c r="T875" s="263"/>
      <c r="U875" s="263"/>
      <c r="V875" s="263"/>
      <c r="W875" s="263"/>
      <c r="X875" s="263"/>
      <c r="Y875" s="263"/>
      <c r="Z875" s="263"/>
    </row>
    <row r="876" spans="1:26" ht="12.75" customHeight="1" x14ac:dyDescent="0.2">
      <c r="A876" s="263"/>
      <c r="B876" s="263"/>
      <c r="C876" s="263"/>
      <c r="D876" s="263"/>
      <c r="E876" s="263"/>
      <c r="F876" s="263"/>
      <c r="G876" s="263"/>
      <c r="H876" s="264"/>
      <c r="I876" s="265"/>
      <c r="J876" s="265"/>
      <c r="K876" s="263"/>
      <c r="L876" s="263"/>
      <c r="M876" s="263"/>
      <c r="N876" s="263"/>
      <c r="O876" s="263"/>
      <c r="P876" s="263"/>
      <c r="Q876" s="263"/>
      <c r="R876" s="263"/>
      <c r="S876" s="263"/>
      <c r="T876" s="263"/>
      <c r="U876" s="263"/>
      <c r="V876" s="263"/>
      <c r="W876" s="263"/>
      <c r="X876" s="263"/>
      <c r="Y876" s="263"/>
      <c r="Z876" s="263"/>
    </row>
    <row r="877" spans="1:26" ht="12.75" customHeight="1" x14ac:dyDescent="0.2">
      <c r="A877" s="263"/>
      <c r="B877" s="263"/>
      <c r="C877" s="263"/>
      <c r="D877" s="263"/>
      <c r="E877" s="263"/>
      <c r="F877" s="263"/>
      <c r="G877" s="263"/>
      <c r="H877" s="264"/>
      <c r="I877" s="265"/>
      <c r="J877" s="265"/>
      <c r="K877" s="263"/>
      <c r="L877" s="263"/>
      <c r="M877" s="263"/>
      <c r="N877" s="263"/>
      <c r="O877" s="263"/>
      <c r="P877" s="263"/>
      <c r="Q877" s="263"/>
      <c r="R877" s="263"/>
      <c r="S877" s="263"/>
      <c r="T877" s="263"/>
      <c r="U877" s="263"/>
      <c r="V877" s="263"/>
      <c r="W877" s="263"/>
      <c r="X877" s="263"/>
      <c r="Y877" s="263"/>
      <c r="Z877" s="263"/>
    </row>
    <row r="878" spans="1:26" ht="12.75" customHeight="1" x14ac:dyDescent="0.2">
      <c r="A878" s="263"/>
      <c r="B878" s="263"/>
      <c r="C878" s="263"/>
      <c r="D878" s="263"/>
      <c r="E878" s="263"/>
      <c r="F878" s="263"/>
      <c r="G878" s="263"/>
      <c r="H878" s="264"/>
      <c r="I878" s="265"/>
      <c r="J878" s="265"/>
      <c r="K878" s="263"/>
      <c r="L878" s="263"/>
      <c r="M878" s="263"/>
      <c r="N878" s="263"/>
      <c r="O878" s="263"/>
      <c r="P878" s="263"/>
      <c r="Q878" s="263"/>
      <c r="R878" s="263"/>
      <c r="S878" s="263"/>
      <c r="T878" s="263"/>
      <c r="U878" s="263"/>
      <c r="V878" s="263"/>
      <c r="W878" s="263"/>
      <c r="X878" s="263"/>
      <c r="Y878" s="263"/>
      <c r="Z878" s="263"/>
    </row>
    <row r="879" spans="1:26" ht="12.75" customHeight="1" x14ac:dyDescent="0.2">
      <c r="A879" s="263"/>
      <c r="B879" s="263"/>
      <c r="C879" s="263"/>
      <c r="D879" s="263"/>
      <c r="E879" s="263"/>
      <c r="F879" s="263"/>
      <c r="G879" s="263"/>
      <c r="H879" s="264"/>
      <c r="I879" s="265"/>
      <c r="J879" s="265"/>
      <c r="K879" s="263"/>
      <c r="L879" s="263"/>
      <c r="M879" s="263"/>
      <c r="N879" s="263"/>
      <c r="O879" s="263"/>
      <c r="P879" s="263"/>
      <c r="Q879" s="263"/>
      <c r="R879" s="263"/>
      <c r="S879" s="263"/>
      <c r="T879" s="263"/>
      <c r="U879" s="263"/>
      <c r="V879" s="263"/>
      <c r="W879" s="263"/>
      <c r="X879" s="263"/>
      <c r="Y879" s="263"/>
      <c r="Z879" s="263"/>
    </row>
    <row r="880" spans="1:26" ht="12.75" customHeight="1" x14ac:dyDescent="0.2">
      <c r="A880" s="263"/>
      <c r="B880" s="263"/>
      <c r="C880" s="263"/>
      <c r="D880" s="263"/>
      <c r="E880" s="263"/>
      <c r="F880" s="263"/>
      <c r="G880" s="263"/>
      <c r="H880" s="264"/>
      <c r="I880" s="265"/>
      <c r="J880" s="265"/>
      <c r="K880" s="263"/>
      <c r="L880" s="263"/>
      <c r="M880" s="263"/>
      <c r="N880" s="263"/>
      <c r="O880" s="263"/>
      <c r="P880" s="263"/>
      <c r="Q880" s="263"/>
      <c r="R880" s="263"/>
      <c r="S880" s="263"/>
      <c r="T880" s="263"/>
      <c r="U880" s="263"/>
      <c r="V880" s="263"/>
      <c r="W880" s="263"/>
      <c r="X880" s="263"/>
      <c r="Y880" s="263"/>
      <c r="Z880" s="263"/>
    </row>
    <row r="881" spans="1:26" ht="12.75" customHeight="1" x14ac:dyDescent="0.2">
      <c r="A881" s="263"/>
      <c r="B881" s="263"/>
      <c r="C881" s="263"/>
      <c r="D881" s="263"/>
      <c r="E881" s="263"/>
      <c r="F881" s="263"/>
      <c r="G881" s="263"/>
      <c r="H881" s="264"/>
      <c r="I881" s="265"/>
      <c r="J881" s="265"/>
      <c r="K881" s="263"/>
      <c r="L881" s="263"/>
      <c r="M881" s="263"/>
      <c r="N881" s="263"/>
      <c r="O881" s="263"/>
      <c r="P881" s="263"/>
      <c r="Q881" s="263"/>
      <c r="R881" s="263"/>
      <c r="S881" s="263"/>
      <c r="T881" s="263"/>
      <c r="U881" s="263"/>
      <c r="V881" s="263"/>
      <c r="W881" s="263"/>
      <c r="X881" s="263"/>
      <c r="Y881" s="263"/>
      <c r="Z881" s="263"/>
    </row>
    <row r="882" spans="1:26" ht="12.75" customHeight="1" x14ac:dyDescent="0.2">
      <c r="A882" s="263"/>
      <c r="B882" s="263"/>
      <c r="C882" s="263"/>
      <c r="D882" s="263"/>
      <c r="E882" s="263"/>
      <c r="F882" s="263"/>
      <c r="G882" s="263"/>
      <c r="H882" s="264"/>
      <c r="I882" s="265"/>
      <c r="J882" s="265"/>
      <c r="K882" s="263"/>
      <c r="L882" s="263"/>
      <c r="M882" s="263"/>
      <c r="N882" s="263"/>
      <c r="O882" s="263"/>
      <c r="P882" s="263"/>
      <c r="Q882" s="263"/>
      <c r="R882" s="263"/>
      <c r="S882" s="263"/>
      <c r="T882" s="263"/>
      <c r="U882" s="263"/>
      <c r="V882" s="263"/>
      <c r="W882" s="263"/>
      <c r="X882" s="263"/>
      <c r="Y882" s="263"/>
      <c r="Z882" s="263"/>
    </row>
    <row r="883" spans="1:26" ht="12.75" customHeight="1" x14ac:dyDescent="0.2">
      <c r="A883" s="263"/>
      <c r="B883" s="263"/>
      <c r="C883" s="263"/>
      <c r="D883" s="263"/>
      <c r="E883" s="263"/>
      <c r="F883" s="263"/>
      <c r="G883" s="263"/>
      <c r="H883" s="264"/>
      <c r="I883" s="265"/>
      <c r="J883" s="265"/>
      <c r="K883" s="263"/>
      <c r="L883" s="263"/>
      <c r="M883" s="263"/>
      <c r="N883" s="263"/>
      <c r="O883" s="263"/>
      <c r="P883" s="263"/>
      <c r="Q883" s="263"/>
      <c r="R883" s="263"/>
      <c r="S883" s="263"/>
      <c r="T883" s="263"/>
      <c r="U883" s="263"/>
      <c r="V883" s="263"/>
      <c r="W883" s="263"/>
      <c r="X883" s="263"/>
      <c r="Y883" s="263"/>
      <c r="Z883" s="263"/>
    </row>
    <row r="884" spans="1:26" ht="12.75" customHeight="1" x14ac:dyDescent="0.2">
      <c r="A884" s="263"/>
      <c r="B884" s="263"/>
      <c r="C884" s="263"/>
      <c r="D884" s="263"/>
      <c r="E884" s="263"/>
      <c r="F884" s="263"/>
      <c r="G884" s="263"/>
      <c r="H884" s="264"/>
      <c r="I884" s="265"/>
      <c r="J884" s="265"/>
      <c r="K884" s="263"/>
      <c r="L884" s="263"/>
      <c r="M884" s="263"/>
      <c r="N884" s="263"/>
      <c r="O884" s="263"/>
      <c r="P884" s="263"/>
      <c r="Q884" s="263"/>
      <c r="R884" s="263"/>
      <c r="S884" s="263"/>
      <c r="T884" s="263"/>
      <c r="U884" s="263"/>
      <c r="V884" s="263"/>
      <c r="W884" s="263"/>
      <c r="X884" s="263"/>
      <c r="Y884" s="263"/>
      <c r="Z884" s="263"/>
    </row>
    <row r="885" spans="1:26" ht="12.75" customHeight="1" x14ac:dyDescent="0.2">
      <c r="A885" s="263"/>
      <c r="B885" s="263"/>
      <c r="C885" s="263"/>
      <c r="D885" s="263"/>
      <c r="E885" s="263"/>
      <c r="F885" s="263"/>
      <c r="G885" s="263"/>
      <c r="H885" s="264"/>
      <c r="I885" s="265"/>
      <c r="J885" s="265"/>
      <c r="K885" s="263"/>
      <c r="L885" s="263"/>
      <c r="M885" s="263"/>
      <c r="N885" s="263"/>
      <c r="O885" s="263"/>
      <c r="P885" s="263"/>
      <c r="Q885" s="263"/>
      <c r="R885" s="263"/>
      <c r="S885" s="263"/>
      <c r="T885" s="263"/>
      <c r="U885" s="263"/>
      <c r="V885" s="263"/>
      <c r="W885" s="263"/>
      <c r="X885" s="263"/>
      <c r="Y885" s="263"/>
      <c r="Z885" s="263"/>
    </row>
    <row r="886" spans="1:26" ht="12.75" customHeight="1" x14ac:dyDescent="0.2">
      <c r="A886" s="263"/>
      <c r="B886" s="263"/>
      <c r="C886" s="263"/>
      <c r="D886" s="263"/>
      <c r="E886" s="263"/>
      <c r="F886" s="263"/>
      <c r="G886" s="263"/>
      <c r="H886" s="264"/>
      <c r="I886" s="265"/>
      <c r="J886" s="265"/>
      <c r="K886" s="263"/>
      <c r="L886" s="263"/>
      <c r="M886" s="263"/>
      <c r="N886" s="263"/>
      <c r="O886" s="263"/>
      <c r="P886" s="263"/>
      <c r="Q886" s="263"/>
      <c r="R886" s="263"/>
      <c r="S886" s="263"/>
      <c r="T886" s="263"/>
      <c r="U886" s="263"/>
      <c r="V886" s="263"/>
      <c r="W886" s="263"/>
      <c r="X886" s="263"/>
      <c r="Y886" s="263"/>
      <c r="Z886" s="263"/>
    </row>
    <row r="887" spans="1:26" ht="12.75" customHeight="1" x14ac:dyDescent="0.2">
      <c r="A887" s="263"/>
      <c r="B887" s="263"/>
      <c r="C887" s="263"/>
      <c r="D887" s="263"/>
      <c r="E887" s="263"/>
      <c r="F887" s="263"/>
      <c r="G887" s="263"/>
      <c r="H887" s="264"/>
      <c r="I887" s="265"/>
      <c r="J887" s="265"/>
      <c r="K887" s="263"/>
      <c r="L887" s="263"/>
      <c r="M887" s="263"/>
      <c r="N887" s="263"/>
      <c r="O887" s="263"/>
      <c r="P887" s="263"/>
      <c r="Q887" s="263"/>
      <c r="R887" s="263"/>
      <c r="S887" s="263"/>
      <c r="T887" s="263"/>
      <c r="U887" s="263"/>
      <c r="V887" s="263"/>
      <c r="W887" s="263"/>
      <c r="X887" s="263"/>
      <c r="Y887" s="263"/>
      <c r="Z887" s="263"/>
    </row>
    <row r="888" spans="1:26" ht="12.75" customHeight="1" x14ac:dyDescent="0.2">
      <c r="A888" s="263"/>
      <c r="B888" s="263"/>
      <c r="C888" s="263"/>
      <c r="D888" s="263"/>
      <c r="E888" s="263"/>
      <c r="F888" s="263"/>
      <c r="G888" s="263"/>
      <c r="H888" s="264"/>
      <c r="I888" s="265"/>
      <c r="J888" s="265"/>
      <c r="K888" s="263"/>
      <c r="L888" s="263"/>
      <c r="M888" s="263"/>
      <c r="N888" s="263"/>
      <c r="O888" s="263"/>
      <c r="P888" s="263"/>
      <c r="Q888" s="263"/>
      <c r="R888" s="263"/>
      <c r="S888" s="263"/>
      <c r="T888" s="263"/>
      <c r="U888" s="263"/>
      <c r="V888" s="263"/>
      <c r="W888" s="263"/>
      <c r="X888" s="263"/>
      <c r="Y888" s="263"/>
      <c r="Z888" s="263"/>
    </row>
    <row r="889" spans="1:26" ht="12.75" customHeight="1" x14ac:dyDescent="0.2">
      <c r="A889" s="263"/>
      <c r="B889" s="263"/>
      <c r="C889" s="263"/>
      <c r="D889" s="263"/>
      <c r="E889" s="263"/>
      <c r="F889" s="263"/>
      <c r="G889" s="263"/>
      <c r="H889" s="264"/>
      <c r="I889" s="265"/>
      <c r="J889" s="265"/>
      <c r="K889" s="263"/>
      <c r="L889" s="263"/>
      <c r="M889" s="263"/>
      <c r="N889" s="263"/>
      <c r="O889" s="263"/>
      <c r="P889" s="263"/>
      <c r="Q889" s="263"/>
      <c r="R889" s="263"/>
      <c r="S889" s="263"/>
      <c r="T889" s="263"/>
      <c r="U889" s="263"/>
      <c r="V889" s="263"/>
      <c r="W889" s="263"/>
      <c r="X889" s="263"/>
      <c r="Y889" s="263"/>
      <c r="Z889" s="263"/>
    </row>
    <row r="890" spans="1:26" ht="12.75" customHeight="1" x14ac:dyDescent="0.2">
      <c r="A890" s="263"/>
      <c r="B890" s="263"/>
      <c r="C890" s="263"/>
      <c r="D890" s="263"/>
      <c r="E890" s="263"/>
      <c r="F890" s="263"/>
      <c r="G890" s="263"/>
      <c r="H890" s="264"/>
      <c r="I890" s="265"/>
      <c r="J890" s="265"/>
      <c r="K890" s="263"/>
      <c r="L890" s="263"/>
      <c r="M890" s="263"/>
      <c r="N890" s="263"/>
      <c r="O890" s="263"/>
      <c r="P890" s="263"/>
      <c r="Q890" s="263"/>
      <c r="R890" s="263"/>
      <c r="S890" s="263"/>
      <c r="T890" s="263"/>
      <c r="U890" s="263"/>
      <c r="V890" s="263"/>
      <c r="W890" s="263"/>
      <c r="X890" s="263"/>
      <c r="Y890" s="263"/>
      <c r="Z890" s="263"/>
    </row>
    <row r="891" spans="1:26" ht="12.75" customHeight="1" x14ac:dyDescent="0.2">
      <c r="A891" s="263"/>
      <c r="B891" s="263"/>
      <c r="C891" s="263"/>
      <c r="D891" s="263"/>
      <c r="E891" s="263"/>
      <c r="F891" s="263"/>
      <c r="G891" s="263"/>
      <c r="H891" s="264"/>
      <c r="I891" s="265"/>
      <c r="J891" s="265"/>
      <c r="K891" s="263"/>
      <c r="L891" s="263"/>
      <c r="M891" s="263"/>
      <c r="N891" s="263"/>
      <c r="O891" s="263"/>
      <c r="P891" s="263"/>
      <c r="Q891" s="263"/>
      <c r="R891" s="263"/>
      <c r="S891" s="263"/>
      <c r="T891" s="263"/>
      <c r="U891" s="263"/>
      <c r="V891" s="263"/>
      <c r="W891" s="263"/>
      <c r="X891" s="263"/>
      <c r="Y891" s="263"/>
      <c r="Z891" s="263"/>
    </row>
    <row r="892" spans="1:26" ht="12.75" customHeight="1" x14ac:dyDescent="0.2">
      <c r="A892" s="263"/>
      <c r="B892" s="263"/>
      <c r="C892" s="263"/>
      <c r="D892" s="263"/>
      <c r="E892" s="263"/>
      <c r="F892" s="263"/>
      <c r="G892" s="263"/>
      <c r="H892" s="264"/>
      <c r="I892" s="265"/>
      <c r="J892" s="265"/>
      <c r="K892" s="263"/>
      <c r="L892" s="263"/>
      <c r="M892" s="263"/>
      <c r="N892" s="263"/>
      <c r="O892" s="263"/>
      <c r="P892" s="263"/>
      <c r="Q892" s="263"/>
      <c r="R892" s="263"/>
      <c r="S892" s="263"/>
      <c r="T892" s="263"/>
      <c r="U892" s="263"/>
      <c r="V892" s="263"/>
      <c r="W892" s="263"/>
      <c r="X892" s="263"/>
      <c r="Y892" s="263"/>
      <c r="Z892" s="263"/>
    </row>
    <row r="893" spans="1:26" ht="12.75" customHeight="1" x14ac:dyDescent="0.2">
      <c r="A893" s="263"/>
      <c r="B893" s="263"/>
      <c r="C893" s="263"/>
      <c r="D893" s="263"/>
      <c r="E893" s="263"/>
      <c r="F893" s="263"/>
      <c r="G893" s="263"/>
      <c r="H893" s="264"/>
      <c r="I893" s="265"/>
      <c r="J893" s="265"/>
      <c r="K893" s="263"/>
      <c r="L893" s="263"/>
      <c r="M893" s="263"/>
      <c r="N893" s="263"/>
      <c r="O893" s="263"/>
      <c r="P893" s="263"/>
      <c r="Q893" s="263"/>
      <c r="R893" s="263"/>
      <c r="S893" s="263"/>
      <c r="T893" s="263"/>
      <c r="U893" s="263"/>
      <c r="V893" s="263"/>
      <c r="W893" s="263"/>
      <c r="X893" s="263"/>
      <c r="Y893" s="263"/>
      <c r="Z893" s="263"/>
    </row>
    <row r="894" spans="1:26" ht="12.75" customHeight="1" x14ac:dyDescent="0.2">
      <c r="A894" s="263"/>
      <c r="B894" s="263"/>
      <c r="C894" s="263"/>
      <c r="D894" s="263"/>
      <c r="E894" s="263"/>
      <c r="F894" s="263"/>
      <c r="G894" s="263"/>
      <c r="H894" s="264"/>
      <c r="I894" s="265"/>
      <c r="J894" s="265"/>
      <c r="K894" s="263"/>
      <c r="L894" s="263"/>
      <c r="M894" s="263"/>
      <c r="N894" s="263"/>
      <c r="O894" s="263"/>
      <c r="P894" s="263"/>
      <c r="Q894" s="263"/>
      <c r="R894" s="263"/>
      <c r="S894" s="263"/>
      <c r="T894" s="263"/>
      <c r="U894" s="263"/>
      <c r="V894" s="263"/>
      <c r="W894" s="263"/>
      <c r="X894" s="263"/>
      <c r="Y894" s="263"/>
      <c r="Z894" s="263"/>
    </row>
    <row r="895" spans="1:26" ht="12.75" customHeight="1" x14ac:dyDescent="0.2">
      <c r="A895" s="263"/>
      <c r="B895" s="263"/>
      <c r="C895" s="263"/>
      <c r="D895" s="263"/>
      <c r="E895" s="263"/>
      <c r="F895" s="263"/>
      <c r="G895" s="263"/>
      <c r="H895" s="264"/>
      <c r="I895" s="265"/>
      <c r="J895" s="265"/>
      <c r="K895" s="263"/>
      <c r="L895" s="263"/>
      <c r="M895" s="263"/>
      <c r="N895" s="263"/>
      <c r="O895" s="263"/>
      <c r="P895" s="263"/>
      <c r="Q895" s="263"/>
      <c r="R895" s="263"/>
      <c r="S895" s="263"/>
      <c r="T895" s="263"/>
      <c r="U895" s="263"/>
      <c r="V895" s="263"/>
      <c r="W895" s="263"/>
      <c r="X895" s="263"/>
      <c r="Y895" s="263"/>
      <c r="Z895" s="263"/>
    </row>
    <row r="896" spans="1:26" ht="12.75" customHeight="1" x14ac:dyDescent="0.2">
      <c r="A896" s="263"/>
      <c r="B896" s="263"/>
      <c r="C896" s="263"/>
      <c r="D896" s="263"/>
      <c r="E896" s="263"/>
      <c r="F896" s="263"/>
      <c r="G896" s="263"/>
      <c r="H896" s="264"/>
      <c r="I896" s="265"/>
      <c r="J896" s="265"/>
      <c r="K896" s="263"/>
      <c r="L896" s="263"/>
      <c r="M896" s="263"/>
      <c r="N896" s="263"/>
      <c r="O896" s="263"/>
      <c r="P896" s="263"/>
      <c r="Q896" s="263"/>
      <c r="R896" s="263"/>
      <c r="S896" s="263"/>
      <c r="T896" s="263"/>
      <c r="U896" s="263"/>
      <c r="V896" s="263"/>
      <c r="W896" s="263"/>
      <c r="X896" s="263"/>
      <c r="Y896" s="263"/>
      <c r="Z896" s="263"/>
    </row>
    <row r="897" spans="1:26" ht="12.75" customHeight="1" x14ac:dyDescent="0.2">
      <c r="A897" s="263"/>
      <c r="B897" s="263"/>
      <c r="C897" s="263"/>
      <c r="D897" s="263"/>
      <c r="E897" s="263"/>
      <c r="F897" s="263"/>
      <c r="G897" s="263"/>
      <c r="H897" s="264"/>
      <c r="I897" s="265"/>
      <c r="J897" s="265"/>
      <c r="K897" s="263"/>
      <c r="L897" s="263"/>
      <c r="M897" s="263"/>
      <c r="N897" s="263"/>
      <c r="O897" s="263"/>
      <c r="P897" s="263"/>
      <c r="Q897" s="263"/>
      <c r="R897" s="263"/>
      <c r="S897" s="263"/>
      <c r="T897" s="263"/>
      <c r="U897" s="263"/>
      <c r="V897" s="263"/>
      <c r="W897" s="263"/>
      <c r="X897" s="263"/>
      <c r="Y897" s="263"/>
      <c r="Z897" s="263"/>
    </row>
    <row r="898" spans="1:26" ht="12.75" customHeight="1" x14ac:dyDescent="0.2">
      <c r="A898" s="263"/>
      <c r="B898" s="263"/>
      <c r="C898" s="263"/>
      <c r="D898" s="263"/>
      <c r="E898" s="263"/>
      <c r="F898" s="263"/>
      <c r="G898" s="263"/>
      <c r="H898" s="264"/>
      <c r="I898" s="265"/>
      <c r="J898" s="265"/>
      <c r="K898" s="263"/>
      <c r="L898" s="263"/>
      <c r="M898" s="263"/>
      <c r="N898" s="263"/>
      <c r="O898" s="263"/>
      <c r="P898" s="263"/>
      <c r="Q898" s="263"/>
      <c r="R898" s="263"/>
      <c r="S898" s="263"/>
      <c r="T898" s="263"/>
      <c r="U898" s="263"/>
      <c r="V898" s="263"/>
      <c r="W898" s="263"/>
      <c r="X898" s="263"/>
      <c r="Y898" s="263"/>
      <c r="Z898" s="263"/>
    </row>
    <row r="899" spans="1:26" ht="12.75" customHeight="1" x14ac:dyDescent="0.2">
      <c r="A899" s="263"/>
      <c r="B899" s="263"/>
      <c r="C899" s="263"/>
      <c r="D899" s="263"/>
      <c r="E899" s="263"/>
      <c r="F899" s="263"/>
      <c r="G899" s="263"/>
      <c r="H899" s="264"/>
      <c r="I899" s="265"/>
      <c r="J899" s="265"/>
      <c r="K899" s="263"/>
      <c r="L899" s="263"/>
      <c r="M899" s="263"/>
      <c r="N899" s="263"/>
      <c r="O899" s="263"/>
      <c r="P899" s="263"/>
      <c r="Q899" s="263"/>
      <c r="R899" s="263"/>
      <c r="S899" s="263"/>
      <c r="T899" s="263"/>
      <c r="U899" s="263"/>
      <c r="V899" s="263"/>
      <c r="W899" s="263"/>
      <c r="X899" s="263"/>
      <c r="Y899" s="263"/>
      <c r="Z899" s="263"/>
    </row>
    <row r="900" spans="1:26" ht="12.75" customHeight="1" x14ac:dyDescent="0.2">
      <c r="A900" s="263"/>
      <c r="B900" s="263"/>
      <c r="C900" s="263"/>
      <c r="D900" s="263"/>
      <c r="E900" s="263"/>
      <c r="F900" s="263"/>
      <c r="G900" s="263"/>
      <c r="H900" s="264"/>
      <c r="I900" s="265"/>
      <c r="J900" s="265"/>
      <c r="K900" s="263"/>
      <c r="L900" s="263"/>
      <c r="M900" s="263"/>
      <c r="N900" s="263"/>
      <c r="O900" s="263"/>
      <c r="P900" s="263"/>
      <c r="Q900" s="263"/>
      <c r="R900" s="263"/>
      <c r="S900" s="263"/>
      <c r="T900" s="263"/>
      <c r="U900" s="263"/>
      <c r="V900" s="263"/>
      <c r="W900" s="263"/>
      <c r="X900" s="263"/>
      <c r="Y900" s="263"/>
      <c r="Z900" s="263"/>
    </row>
    <row r="901" spans="1:26" ht="12.75" customHeight="1" x14ac:dyDescent="0.2">
      <c r="A901" s="263"/>
      <c r="B901" s="263"/>
      <c r="C901" s="263"/>
      <c r="D901" s="263"/>
      <c r="E901" s="263"/>
      <c r="F901" s="263"/>
      <c r="G901" s="263"/>
      <c r="H901" s="264"/>
      <c r="I901" s="265"/>
      <c r="J901" s="265"/>
      <c r="K901" s="263"/>
      <c r="L901" s="263"/>
      <c r="M901" s="263"/>
      <c r="N901" s="263"/>
      <c r="O901" s="263"/>
      <c r="P901" s="263"/>
      <c r="Q901" s="263"/>
      <c r="R901" s="263"/>
      <c r="S901" s="263"/>
      <c r="T901" s="263"/>
      <c r="U901" s="263"/>
      <c r="V901" s="263"/>
      <c r="W901" s="263"/>
      <c r="X901" s="263"/>
      <c r="Y901" s="263"/>
      <c r="Z901" s="263"/>
    </row>
    <row r="902" spans="1:26" ht="12.75" customHeight="1" x14ac:dyDescent="0.2">
      <c r="A902" s="263"/>
      <c r="B902" s="263"/>
      <c r="C902" s="263"/>
      <c r="D902" s="263"/>
      <c r="E902" s="263"/>
      <c r="F902" s="263"/>
      <c r="G902" s="263"/>
      <c r="H902" s="264"/>
      <c r="I902" s="265"/>
      <c r="J902" s="265"/>
      <c r="K902" s="263"/>
      <c r="L902" s="263"/>
      <c r="M902" s="263"/>
      <c r="N902" s="263"/>
      <c r="O902" s="263"/>
      <c r="P902" s="263"/>
      <c r="Q902" s="263"/>
      <c r="R902" s="263"/>
      <c r="S902" s="263"/>
      <c r="T902" s="263"/>
      <c r="U902" s="263"/>
      <c r="V902" s="263"/>
      <c r="W902" s="263"/>
      <c r="X902" s="263"/>
      <c r="Y902" s="263"/>
      <c r="Z902" s="263"/>
    </row>
    <row r="903" spans="1:26" ht="12.75" customHeight="1" x14ac:dyDescent="0.2">
      <c r="A903" s="263"/>
      <c r="B903" s="263"/>
      <c r="C903" s="263"/>
      <c r="D903" s="263"/>
      <c r="E903" s="263"/>
      <c r="F903" s="263"/>
      <c r="G903" s="263"/>
      <c r="H903" s="264"/>
      <c r="I903" s="265"/>
      <c r="J903" s="265"/>
      <c r="K903" s="263"/>
      <c r="L903" s="263"/>
      <c r="M903" s="263"/>
      <c r="N903" s="263"/>
      <c r="O903" s="263"/>
      <c r="P903" s="263"/>
      <c r="Q903" s="263"/>
      <c r="R903" s="263"/>
      <c r="S903" s="263"/>
      <c r="T903" s="263"/>
      <c r="U903" s="263"/>
      <c r="V903" s="263"/>
      <c r="W903" s="263"/>
      <c r="X903" s="263"/>
      <c r="Y903" s="263"/>
      <c r="Z903" s="263"/>
    </row>
    <row r="904" spans="1:26" ht="12.75" customHeight="1" x14ac:dyDescent="0.2">
      <c r="A904" s="263"/>
      <c r="B904" s="263"/>
      <c r="C904" s="263"/>
      <c r="D904" s="263"/>
      <c r="E904" s="263"/>
      <c r="F904" s="263"/>
      <c r="G904" s="263"/>
      <c r="H904" s="264"/>
      <c r="I904" s="265"/>
      <c r="J904" s="265"/>
      <c r="K904" s="263"/>
      <c r="L904" s="263"/>
      <c r="M904" s="263"/>
      <c r="N904" s="263"/>
      <c r="O904" s="263"/>
      <c r="P904" s="263"/>
      <c r="Q904" s="263"/>
      <c r="R904" s="263"/>
      <c r="S904" s="263"/>
      <c r="T904" s="263"/>
      <c r="U904" s="263"/>
      <c r="V904" s="263"/>
      <c r="W904" s="263"/>
      <c r="X904" s="263"/>
      <c r="Y904" s="263"/>
      <c r="Z904" s="263"/>
    </row>
    <row r="905" spans="1:26" ht="12.75" customHeight="1" x14ac:dyDescent="0.2">
      <c r="A905" s="263"/>
      <c r="B905" s="263"/>
      <c r="C905" s="263"/>
      <c r="D905" s="263"/>
      <c r="E905" s="263"/>
      <c r="F905" s="263"/>
      <c r="G905" s="263"/>
      <c r="H905" s="264"/>
      <c r="I905" s="265"/>
      <c r="J905" s="265"/>
      <c r="K905" s="263"/>
      <c r="L905" s="263"/>
      <c r="M905" s="263"/>
      <c r="N905" s="263"/>
      <c r="O905" s="263"/>
      <c r="P905" s="263"/>
      <c r="Q905" s="263"/>
      <c r="R905" s="263"/>
      <c r="S905" s="263"/>
      <c r="T905" s="263"/>
      <c r="U905" s="263"/>
      <c r="V905" s="263"/>
      <c r="W905" s="263"/>
      <c r="X905" s="263"/>
      <c r="Y905" s="263"/>
      <c r="Z905" s="263"/>
    </row>
    <row r="906" spans="1:26" ht="12.75" customHeight="1" x14ac:dyDescent="0.2">
      <c r="A906" s="263"/>
      <c r="B906" s="263"/>
      <c r="C906" s="263"/>
      <c r="D906" s="263"/>
      <c r="E906" s="263"/>
      <c r="F906" s="263"/>
      <c r="G906" s="263"/>
      <c r="H906" s="264"/>
      <c r="I906" s="265"/>
      <c r="J906" s="265"/>
      <c r="K906" s="263"/>
      <c r="L906" s="263"/>
      <c r="M906" s="263"/>
      <c r="N906" s="263"/>
      <c r="O906" s="263"/>
      <c r="P906" s="263"/>
      <c r="Q906" s="263"/>
      <c r="R906" s="263"/>
      <c r="S906" s="263"/>
      <c r="T906" s="263"/>
      <c r="U906" s="263"/>
      <c r="V906" s="263"/>
      <c r="W906" s="263"/>
      <c r="X906" s="263"/>
      <c r="Y906" s="263"/>
      <c r="Z906" s="263"/>
    </row>
    <row r="907" spans="1:26" ht="12.75" customHeight="1" x14ac:dyDescent="0.2">
      <c r="A907" s="263"/>
      <c r="B907" s="263"/>
      <c r="C907" s="263"/>
      <c r="D907" s="263"/>
      <c r="E907" s="263"/>
      <c r="F907" s="263"/>
      <c r="G907" s="263"/>
      <c r="H907" s="264"/>
      <c r="I907" s="265"/>
      <c r="J907" s="265"/>
      <c r="K907" s="263"/>
      <c r="L907" s="263"/>
      <c r="M907" s="263"/>
      <c r="N907" s="263"/>
      <c r="O907" s="263"/>
      <c r="P907" s="263"/>
      <c r="Q907" s="263"/>
      <c r="R907" s="263"/>
      <c r="S907" s="263"/>
      <c r="T907" s="263"/>
      <c r="U907" s="263"/>
      <c r="V907" s="263"/>
      <c r="W907" s="263"/>
      <c r="X907" s="263"/>
      <c r="Y907" s="263"/>
      <c r="Z907" s="263"/>
    </row>
    <row r="908" spans="1:26" ht="12.75" customHeight="1" x14ac:dyDescent="0.2">
      <c r="A908" s="263"/>
      <c r="B908" s="263"/>
      <c r="C908" s="263"/>
      <c r="D908" s="263"/>
      <c r="E908" s="263"/>
      <c r="F908" s="263"/>
      <c r="G908" s="263"/>
      <c r="H908" s="264"/>
      <c r="I908" s="265"/>
      <c r="J908" s="265"/>
      <c r="K908" s="263"/>
      <c r="L908" s="263"/>
      <c r="M908" s="263"/>
      <c r="N908" s="263"/>
      <c r="O908" s="263"/>
      <c r="P908" s="263"/>
      <c r="Q908" s="263"/>
      <c r="R908" s="263"/>
      <c r="S908" s="263"/>
      <c r="T908" s="263"/>
      <c r="U908" s="263"/>
      <c r="V908" s="263"/>
      <c r="W908" s="263"/>
      <c r="X908" s="263"/>
      <c r="Y908" s="263"/>
      <c r="Z908" s="263"/>
    </row>
    <row r="909" spans="1:26" ht="12.75" customHeight="1" x14ac:dyDescent="0.2">
      <c r="A909" s="263"/>
      <c r="B909" s="263"/>
      <c r="C909" s="263"/>
      <c r="D909" s="263"/>
      <c r="E909" s="263"/>
      <c r="F909" s="263"/>
      <c r="G909" s="263"/>
      <c r="H909" s="264"/>
      <c r="I909" s="265"/>
      <c r="J909" s="265"/>
      <c r="K909" s="263"/>
      <c r="L909" s="263"/>
      <c r="M909" s="263"/>
      <c r="N909" s="263"/>
      <c r="O909" s="263"/>
      <c r="P909" s="263"/>
      <c r="Q909" s="263"/>
      <c r="R909" s="263"/>
      <c r="S909" s="263"/>
      <c r="T909" s="263"/>
      <c r="U909" s="263"/>
      <c r="V909" s="263"/>
      <c r="W909" s="263"/>
      <c r="X909" s="263"/>
      <c r="Y909" s="263"/>
      <c r="Z909" s="263"/>
    </row>
    <row r="910" spans="1:26" ht="12.75" customHeight="1" x14ac:dyDescent="0.2">
      <c r="A910" s="263"/>
      <c r="B910" s="263"/>
      <c r="C910" s="263"/>
      <c r="D910" s="263"/>
      <c r="E910" s="263"/>
      <c r="F910" s="263"/>
      <c r="G910" s="263"/>
      <c r="H910" s="264"/>
      <c r="I910" s="265"/>
      <c r="J910" s="265"/>
      <c r="K910" s="263"/>
      <c r="L910" s="263"/>
      <c r="M910" s="263"/>
      <c r="N910" s="263"/>
      <c r="O910" s="263"/>
      <c r="P910" s="263"/>
      <c r="Q910" s="263"/>
      <c r="R910" s="263"/>
      <c r="S910" s="263"/>
      <c r="T910" s="263"/>
      <c r="U910" s="263"/>
      <c r="V910" s="263"/>
      <c r="W910" s="263"/>
      <c r="X910" s="263"/>
      <c r="Y910" s="263"/>
      <c r="Z910" s="263"/>
    </row>
    <row r="911" spans="1:26" ht="12.75" customHeight="1" x14ac:dyDescent="0.2">
      <c r="A911" s="263"/>
      <c r="B911" s="263"/>
      <c r="C911" s="263"/>
      <c r="D911" s="263"/>
      <c r="E911" s="263"/>
      <c r="F911" s="263"/>
      <c r="G911" s="263"/>
      <c r="H911" s="264"/>
      <c r="I911" s="265"/>
      <c r="J911" s="265"/>
      <c r="K911" s="263"/>
      <c r="L911" s="263"/>
      <c r="M911" s="263"/>
      <c r="N911" s="263"/>
      <c r="O911" s="263"/>
      <c r="P911" s="263"/>
      <c r="Q911" s="263"/>
      <c r="R911" s="263"/>
      <c r="S911" s="263"/>
      <c r="T911" s="263"/>
      <c r="U911" s="263"/>
      <c r="V911" s="263"/>
      <c r="W911" s="263"/>
      <c r="X911" s="263"/>
      <c r="Y911" s="263"/>
      <c r="Z911" s="263"/>
    </row>
    <row r="912" spans="1:26" ht="12.75" customHeight="1" x14ac:dyDescent="0.2">
      <c r="A912" s="263"/>
      <c r="B912" s="263"/>
      <c r="C912" s="263"/>
      <c r="D912" s="263"/>
      <c r="E912" s="263"/>
      <c r="F912" s="263"/>
      <c r="G912" s="263"/>
      <c r="H912" s="264"/>
      <c r="I912" s="265"/>
      <c r="J912" s="265"/>
      <c r="K912" s="263"/>
      <c r="L912" s="263"/>
      <c r="M912" s="263"/>
      <c r="N912" s="263"/>
      <c r="O912" s="263"/>
      <c r="P912" s="263"/>
      <c r="Q912" s="263"/>
      <c r="R912" s="263"/>
      <c r="S912" s="263"/>
      <c r="T912" s="263"/>
      <c r="U912" s="263"/>
      <c r="V912" s="263"/>
      <c r="W912" s="263"/>
      <c r="X912" s="263"/>
      <c r="Y912" s="263"/>
      <c r="Z912" s="263"/>
    </row>
    <row r="913" spans="1:26" ht="12.75" customHeight="1" x14ac:dyDescent="0.2">
      <c r="A913" s="263"/>
      <c r="B913" s="263"/>
      <c r="C913" s="263"/>
      <c r="D913" s="263"/>
      <c r="E913" s="263"/>
      <c r="F913" s="263"/>
      <c r="G913" s="263"/>
      <c r="H913" s="264"/>
      <c r="I913" s="265"/>
      <c r="J913" s="265"/>
      <c r="K913" s="263"/>
      <c r="L913" s="263"/>
      <c r="M913" s="263"/>
      <c r="N913" s="263"/>
      <c r="O913" s="263"/>
      <c r="P913" s="263"/>
      <c r="Q913" s="263"/>
      <c r="R913" s="263"/>
      <c r="S913" s="263"/>
      <c r="T913" s="263"/>
      <c r="U913" s="263"/>
      <c r="V913" s="263"/>
      <c r="W913" s="263"/>
      <c r="X913" s="263"/>
      <c r="Y913" s="263"/>
      <c r="Z913" s="263"/>
    </row>
    <row r="914" spans="1:26" ht="12.75" customHeight="1" x14ac:dyDescent="0.2">
      <c r="A914" s="263"/>
      <c r="B914" s="263"/>
      <c r="C914" s="263"/>
      <c r="D914" s="263"/>
      <c r="E914" s="263"/>
      <c r="F914" s="263"/>
      <c r="G914" s="263"/>
      <c r="H914" s="264"/>
      <c r="I914" s="265"/>
      <c r="J914" s="265"/>
      <c r="K914" s="263"/>
      <c r="L914" s="263"/>
      <c r="M914" s="263"/>
      <c r="N914" s="263"/>
      <c r="O914" s="263"/>
      <c r="P914" s="263"/>
      <c r="Q914" s="263"/>
      <c r="R914" s="263"/>
      <c r="S914" s="263"/>
      <c r="T914" s="263"/>
      <c r="U914" s="263"/>
      <c r="V914" s="263"/>
      <c r="W914" s="263"/>
      <c r="X914" s="263"/>
      <c r="Y914" s="263"/>
      <c r="Z914" s="263"/>
    </row>
    <row r="915" spans="1:26" ht="12.75" customHeight="1" x14ac:dyDescent="0.2">
      <c r="A915" s="263"/>
      <c r="B915" s="263"/>
      <c r="C915" s="263"/>
      <c r="D915" s="263"/>
      <c r="E915" s="263"/>
      <c r="F915" s="263"/>
      <c r="G915" s="263"/>
      <c r="H915" s="264"/>
      <c r="I915" s="265"/>
      <c r="J915" s="265"/>
      <c r="K915" s="263"/>
      <c r="L915" s="263"/>
      <c r="M915" s="263"/>
      <c r="N915" s="263"/>
      <c r="O915" s="263"/>
      <c r="P915" s="263"/>
      <c r="Q915" s="263"/>
      <c r="R915" s="263"/>
      <c r="S915" s="263"/>
      <c r="T915" s="263"/>
      <c r="U915" s="263"/>
      <c r="V915" s="263"/>
      <c r="W915" s="263"/>
      <c r="X915" s="263"/>
      <c r="Y915" s="263"/>
      <c r="Z915" s="263"/>
    </row>
    <row r="916" spans="1:26" ht="12.75" customHeight="1" x14ac:dyDescent="0.2">
      <c r="A916" s="263"/>
      <c r="B916" s="263"/>
      <c r="C916" s="263"/>
      <c r="D916" s="263"/>
      <c r="E916" s="263"/>
      <c r="F916" s="263"/>
      <c r="G916" s="263"/>
      <c r="H916" s="264"/>
      <c r="I916" s="265"/>
      <c r="J916" s="265"/>
      <c r="K916" s="263"/>
      <c r="L916" s="263"/>
      <c r="M916" s="263"/>
      <c r="N916" s="263"/>
      <c r="O916" s="263"/>
      <c r="P916" s="263"/>
      <c r="Q916" s="263"/>
      <c r="R916" s="263"/>
      <c r="S916" s="263"/>
      <c r="T916" s="263"/>
      <c r="U916" s="263"/>
      <c r="V916" s="263"/>
      <c r="W916" s="263"/>
      <c r="X916" s="263"/>
      <c r="Y916" s="263"/>
      <c r="Z916" s="263"/>
    </row>
    <row r="917" spans="1:26" ht="12.75" customHeight="1" x14ac:dyDescent="0.2">
      <c r="A917" s="263"/>
      <c r="B917" s="263"/>
      <c r="C917" s="263"/>
      <c r="D917" s="263"/>
      <c r="E917" s="263"/>
      <c r="F917" s="263"/>
      <c r="G917" s="263"/>
      <c r="H917" s="264"/>
      <c r="I917" s="265"/>
      <c r="J917" s="265"/>
      <c r="K917" s="263"/>
      <c r="L917" s="263"/>
      <c r="M917" s="263"/>
      <c r="N917" s="263"/>
      <c r="O917" s="263"/>
      <c r="P917" s="263"/>
      <c r="Q917" s="263"/>
      <c r="R917" s="263"/>
      <c r="S917" s="263"/>
      <c r="T917" s="263"/>
      <c r="U917" s="263"/>
      <c r="V917" s="263"/>
      <c r="W917" s="263"/>
      <c r="X917" s="263"/>
      <c r="Y917" s="263"/>
      <c r="Z917" s="263"/>
    </row>
    <row r="918" spans="1:26" ht="12.75" customHeight="1" x14ac:dyDescent="0.2">
      <c r="A918" s="263"/>
      <c r="B918" s="263"/>
      <c r="C918" s="263"/>
      <c r="D918" s="263"/>
      <c r="E918" s="263"/>
      <c r="F918" s="263"/>
      <c r="G918" s="263"/>
      <c r="H918" s="264"/>
      <c r="I918" s="265"/>
      <c r="J918" s="265"/>
      <c r="K918" s="263"/>
      <c r="L918" s="263"/>
      <c r="M918" s="263"/>
      <c r="N918" s="263"/>
      <c r="O918" s="263"/>
      <c r="P918" s="263"/>
      <c r="Q918" s="263"/>
      <c r="R918" s="263"/>
      <c r="S918" s="263"/>
      <c r="T918" s="263"/>
      <c r="U918" s="263"/>
      <c r="V918" s="263"/>
      <c r="W918" s="263"/>
      <c r="X918" s="263"/>
      <c r="Y918" s="263"/>
      <c r="Z918" s="263"/>
    </row>
    <row r="919" spans="1:26" ht="12.75" customHeight="1" x14ac:dyDescent="0.2">
      <c r="A919" s="263"/>
      <c r="B919" s="263"/>
      <c r="C919" s="263"/>
      <c r="D919" s="263"/>
      <c r="E919" s="263"/>
      <c r="F919" s="263"/>
      <c r="G919" s="263"/>
      <c r="H919" s="264"/>
      <c r="I919" s="265"/>
      <c r="J919" s="265"/>
      <c r="K919" s="263"/>
      <c r="L919" s="263"/>
      <c r="M919" s="263"/>
      <c r="N919" s="263"/>
      <c r="O919" s="263"/>
      <c r="P919" s="263"/>
      <c r="Q919" s="263"/>
      <c r="R919" s="263"/>
      <c r="S919" s="263"/>
      <c r="T919" s="263"/>
      <c r="U919" s="263"/>
      <c r="V919" s="263"/>
      <c r="W919" s="263"/>
      <c r="X919" s="263"/>
      <c r="Y919" s="263"/>
      <c r="Z919" s="263"/>
    </row>
    <row r="920" spans="1:26" ht="12.75" customHeight="1" x14ac:dyDescent="0.2">
      <c r="A920" s="263"/>
      <c r="B920" s="263"/>
      <c r="C920" s="263"/>
      <c r="D920" s="263"/>
      <c r="E920" s="263"/>
      <c r="F920" s="263"/>
      <c r="G920" s="263"/>
      <c r="H920" s="264"/>
      <c r="I920" s="265"/>
      <c r="J920" s="265"/>
      <c r="K920" s="263"/>
      <c r="L920" s="263"/>
      <c r="M920" s="263"/>
      <c r="N920" s="263"/>
      <c r="O920" s="263"/>
      <c r="P920" s="263"/>
      <c r="Q920" s="263"/>
      <c r="R920" s="263"/>
      <c r="S920" s="263"/>
      <c r="T920" s="263"/>
      <c r="U920" s="263"/>
      <c r="V920" s="263"/>
      <c r="W920" s="263"/>
      <c r="X920" s="263"/>
      <c r="Y920" s="263"/>
      <c r="Z920" s="263"/>
    </row>
    <row r="921" spans="1:26" ht="12.75" customHeight="1" x14ac:dyDescent="0.2">
      <c r="A921" s="263"/>
      <c r="B921" s="263"/>
      <c r="C921" s="263"/>
      <c r="D921" s="263"/>
      <c r="E921" s="263"/>
      <c r="F921" s="263"/>
      <c r="G921" s="263"/>
      <c r="H921" s="264"/>
      <c r="I921" s="265"/>
      <c r="J921" s="265"/>
      <c r="K921" s="263"/>
      <c r="L921" s="263"/>
      <c r="M921" s="263"/>
      <c r="N921" s="263"/>
      <c r="O921" s="263"/>
      <c r="P921" s="263"/>
      <c r="Q921" s="263"/>
      <c r="R921" s="263"/>
      <c r="S921" s="263"/>
      <c r="T921" s="263"/>
      <c r="U921" s="263"/>
      <c r="V921" s="263"/>
      <c r="W921" s="263"/>
      <c r="X921" s="263"/>
      <c r="Y921" s="263"/>
      <c r="Z921" s="263"/>
    </row>
    <row r="922" spans="1:26" ht="12.75" customHeight="1" x14ac:dyDescent="0.2">
      <c r="A922" s="263"/>
      <c r="B922" s="263"/>
      <c r="C922" s="263"/>
      <c r="D922" s="263"/>
      <c r="E922" s="263"/>
      <c r="F922" s="263"/>
      <c r="G922" s="263"/>
      <c r="H922" s="264"/>
      <c r="I922" s="265"/>
      <c r="J922" s="265"/>
      <c r="K922" s="263"/>
      <c r="L922" s="263"/>
      <c r="M922" s="263"/>
      <c r="N922" s="263"/>
      <c r="O922" s="263"/>
      <c r="P922" s="263"/>
      <c r="Q922" s="263"/>
      <c r="R922" s="263"/>
      <c r="S922" s="263"/>
      <c r="T922" s="263"/>
      <c r="U922" s="263"/>
      <c r="V922" s="263"/>
      <c r="W922" s="263"/>
      <c r="X922" s="263"/>
      <c r="Y922" s="263"/>
      <c r="Z922" s="263"/>
    </row>
    <row r="923" spans="1:26" ht="12.75" customHeight="1" x14ac:dyDescent="0.2">
      <c r="A923" s="263"/>
      <c r="B923" s="263"/>
      <c r="C923" s="263"/>
      <c r="D923" s="263"/>
      <c r="E923" s="263"/>
      <c r="F923" s="263"/>
      <c r="G923" s="263"/>
      <c r="H923" s="264"/>
      <c r="I923" s="265"/>
      <c r="J923" s="265"/>
      <c r="K923" s="263"/>
      <c r="L923" s="263"/>
      <c r="M923" s="263"/>
      <c r="N923" s="263"/>
      <c r="O923" s="263"/>
      <c r="P923" s="263"/>
      <c r="Q923" s="263"/>
      <c r="R923" s="263"/>
      <c r="S923" s="263"/>
      <c r="T923" s="263"/>
      <c r="U923" s="263"/>
      <c r="V923" s="263"/>
      <c r="W923" s="263"/>
      <c r="X923" s="263"/>
      <c r="Y923" s="263"/>
      <c r="Z923" s="263"/>
    </row>
    <row r="924" spans="1:26" ht="12.75" customHeight="1" x14ac:dyDescent="0.2">
      <c r="A924" s="263"/>
      <c r="B924" s="263"/>
      <c r="C924" s="263"/>
      <c r="D924" s="263"/>
      <c r="E924" s="263"/>
      <c r="F924" s="263"/>
      <c r="G924" s="263"/>
      <c r="H924" s="264"/>
      <c r="I924" s="265"/>
      <c r="J924" s="265"/>
      <c r="K924" s="263"/>
      <c r="L924" s="263"/>
      <c r="M924" s="263"/>
      <c r="N924" s="263"/>
      <c r="O924" s="263"/>
      <c r="P924" s="263"/>
      <c r="Q924" s="263"/>
      <c r="R924" s="263"/>
      <c r="S924" s="263"/>
      <c r="T924" s="263"/>
      <c r="U924" s="263"/>
      <c r="V924" s="263"/>
      <c r="W924" s="263"/>
      <c r="X924" s="263"/>
      <c r="Y924" s="263"/>
      <c r="Z924" s="263"/>
    </row>
    <row r="925" spans="1:26" ht="12.75" customHeight="1" x14ac:dyDescent="0.2">
      <c r="A925" s="263"/>
      <c r="B925" s="263"/>
      <c r="C925" s="263"/>
      <c r="D925" s="263"/>
      <c r="E925" s="263"/>
      <c r="F925" s="263"/>
      <c r="G925" s="263"/>
      <c r="H925" s="264"/>
      <c r="I925" s="265"/>
      <c r="J925" s="265"/>
      <c r="K925" s="263"/>
      <c r="L925" s="263"/>
      <c r="M925" s="263"/>
      <c r="N925" s="263"/>
      <c r="O925" s="263"/>
      <c r="P925" s="263"/>
      <c r="Q925" s="263"/>
      <c r="R925" s="263"/>
      <c r="S925" s="263"/>
      <c r="T925" s="263"/>
      <c r="U925" s="263"/>
      <c r="V925" s="263"/>
      <c r="W925" s="263"/>
      <c r="X925" s="263"/>
      <c r="Y925" s="263"/>
      <c r="Z925" s="263"/>
    </row>
    <row r="926" spans="1:26" ht="12.75" customHeight="1" x14ac:dyDescent="0.2">
      <c r="A926" s="263"/>
      <c r="B926" s="263"/>
      <c r="C926" s="263"/>
      <c r="D926" s="263"/>
      <c r="E926" s="263"/>
      <c r="F926" s="263"/>
      <c r="G926" s="263"/>
      <c r="H926" s="264"/>
      <c r="I926" s="265"/>
      <c r="J926" s="265"/>
      <c r="K926" s="263"/>
      <c r="L926" s="263"/>
      <c r="M926" s="263"/>
      <c r="N926" s="263"/>
      <c r="O926" s="263"/>
      <c r="P926" s="263"/>
      <c r="Q926" s="263"/>
      <c r="R926" s="263"/>
      <c r="S926" s="263"/>
      <c r="T926" s="263"/>
      <c r="U926" s="263"/>
      <c r="V926" s="263"/>
      <c r="W926" s="263"/>
      <c r="X926" s="263"/>
      <c r="Y926" s="263"/>
      <c r="Z926" s="263"/>
    </row>
    <row r="927" spans="1:26" ht="12.75" customHeight="1" x14ac:dyDescent="0.2">
      <c r="A927" s="263"/>
      <c r="B927" s="263"/>
      <c r="C927" s="263"/>
      <c r="D927" s="263"/>
      <c r="E927" s="263"/>
      <c r="F927" s="263"/>
      <c r="G927" s="263"/>
      <c r="H927" s="264"/>
      <c r="I927" s="265"/>
      <c r="J927" s="265"/>
      <c r="K927" s="263"/>
      <c r="L927" s="263"/>
      <c r="M927" s="263"/>
      <c r="N927" s="263"/>
      <c r="O927" s="263"/>
      <c r="P927" s="263"/>
      <c r="Q927" s="263"/>
      <c r="R927" s="263"/>
      <c r="S927" s="263"/>
      <c r="T927" s="263"/>
      <c r="U927" s="263"/>
      <c r="V927" s="263"/>
      <c r="W927" s="263"/>
      <c r="X927" s="263"/>
      <c r="Y927" s="263"/>
      <c r="Z927" s="263"/>
    </row>
    <row r="928" spans="1:26" ht="12.75" customHeight="1" x14ac:dyDescent="0.2">
      <c r="A928" s="263"/>
      <c r="B928" s="263"/>
      <c r="C928" s="263"/>
      <c r="D928" s="263"/>
      <c r="E928" s="263"/>
      <c r="F928" s="263"/>
      <c r="G928" s="263"/>
      <c r="H928" s="264"/>
      <c r="I928" s="265"/>
      <c r="J928" s="265"/>
      <c r="K928" s="263"/>
      <c r="L928" s="263"/>
      <c r="M928" s="263"/>
      <c r="N928" s="263"/>
      <c r="O928" s="263"/>
      <c r="P928" s="263"/>
      <c r="Q928" s="263"/>
      <c r="R928" s="263"/>
      <c r="S928" s="263"/>
      <c r="T928" s="263"/>
      <c r="U928" s="263"/>
      <c r="V928" s="263"/>
      <c r="W928" s="263"/>
      <c r="X928" s="263"/>
      <c r="Y928" s="263"/>
      <c r="Z928" s="263"/>
    </row>
    <row r="929" spans="1:26" ht="12.75" customHeight="1" x14ac:dyDescent="0.2">
      <c r="A929" s="263"/>
      <c r="B929" s="263"/>
      <c r="C929" s="263"/>
      <c r="D929" s="263"/>
      <c r="E929" s="263"/>
      <c r="F929" s="263"/>
      <c r="G929" s="263"/>
      <c r="H929" s="264"/>
      <c r="I929" s="265"/>
      <c r="J929" s="265"/>
      <c r="K929" s="263"/>
      <c r="L929" s="263"/>
      <c r="M929" s="263"/>
      <c r="N929" s="263"/>
      <c r="O929" s="263"/>
      <c r="P929" s="263"/>
      <c r="Q929" s="263"/>
      <c r="R929" s="263"/>
      <c r="S929" s="263"/>
      <c r="T929" s="263"/>
      <c r="U929" s="263"/>
      <c r="V929" s="263"/>
      <c r="W929" s="263"/>
      <c r="X929" s="263"/>
      <c r="Y929" s="263"/>
      <c r="Z929" s="263"/>
    </row>
    <row r="930" spans="1:26" ht="12.75" customHeight="1" x14ac:dyDescent="0.2">
      <c r="A930" s="263"/>
      <c r="B930" s="263"/>
      <c r="C930" s="263"/>
      <c r="D930" s="263"/>
      <c r="E930" s="263"/>
      <c r="F930" s="263"/>
      <c r="G930" s="263"/>
      <c r="H930" s="264"/>
      <c r="I930" s="265"/>
      <c r="J930" s="265"/>
      <c r="K930" s="263"/>
      <c r="L930" s="263"/>
      <c r="M930" s="263"/>
      <c r="N930" s="263"/>
      <c r="O930" s="263"/>
      <c r="P930" s="263"/>
      <c r="Q930" s="263"/>
      <c r="R930" s="263"/>
      <c r="S930" s="263"/>
      <c r="T930" s="263"/>
      <c r="U930" s="263"/>
      <c r="V930" s="263"/>
      <c r="W930" s="263"/>
      <c r="X930" s="263"/>
      <c r="Y930" s="263"/>
      <c r="Z930" s="263"/>
    </row>
    <row r="931" spans="1:26" ht="12.75" customHeight="1" x14ac:dyDescent="0.2">
      <c r="A931" s="263"/>
      <c r="B931" s="263"/>
      <c r="C931" s="263"/>
      <c r="D931" s="263"/>
      <c r="E931" s="263"/>
      <c r="F931" s="263"/>
      <c r="G931" s="263"/>
      <c r="H931" s="264"/>
      <c r="I931" s="265"/>
      <c r="J931" s="265"/>
      <c r="K931" s="263"/>
      <c r="L931" s="263"/>
      <c r="M931" s="263"/>
      <c r="N931" s="263"/>
      <c r="O931" s="263"/>
      <c r="P931" s="263"/>
      <c r="Q931" s="263"/>
      <c r="R931" s="263"/>
      <c r="S931" s="263"/>
      <c r="T931" s="263"/>
      <c r="U931" s="263"/>
      <c r="V931" s="263"/>
      <c r="W931" s="263"/>
      <c r="X931" s="263"/>
      <c r="Y931" s="263"/>
      <c r="Z931" s="263"/>
    </row>
    <row r="932" spans="1:26" ht="12.75" customHeight="1" x14ac:dyDescent="0.2">
      <c r="A932" s="263"/>
      <c r="B932" s="263"/>
      <c r="C932" s="263"/>
      <c r="D932" s="263"/>
      <c r="E932" s="263"/>
      <c r="F932" s="263"/>
      <c r="G932" s="263"/>
      <c r="H932" s="264"/>
      <c r="I932" s="265"/>
      <c r="J932" s="265"/>
      <c r="K932" s="263"/>
      <c r="L932" s="263"/>
      <c r="M932" s="263"/>
      <c r="N932" s="263"/>
      <c r="O932" s="263"/>
      <c r="P932" s="263"/>
      <c r="Q932" s="263"/>
      <c r="R932" s="263"/>
      <c r="S932" s="263"/>
      <c r="T932" s="263"/>
      <c r="U932" s="263"/>
      <c r="V932" s="263"/>
      <c r="W932" s="263"/>
      <c r="X932" s="263"/>
      <c r="Y932" s="263"/>
      <c r="Z932" s="263"/>
    </row>
    <row r="933" spans="1:26" ht="12.75" customHeight="1" x14ac:dyDescent="0.2">
      <c r="A933" s="263"/>
      <c r="B933" s="263"/>
      <c r="C933" s="263"/>
      <c r="D933" s="263"/>
      <c r="E933" s="263"/>
      <c r="F933" s="263"/>
      <c r="G933" s="263"/>
      <c r="H933" s="264"/>
      <c r="I933" s="265"/>
      <c r="J933" s="265"/>
      <c r="K933" s="263"/>
      <c r="L933" s="263"/>
      <c r="M933" s="263"/>
      <c r="N933" s="263"/>
      <c r="O933" s="263"/>
      <c r="P933" s="263"/>
      <c r="Q933" s="263"/>
      <c r="R933" s="263"/>
      <c r="S933" s="263"/>
      <c r="T933" s="263"/>
      <c r="U933" s="263"/>
      <c r="V933" s="263"/>
      <c r="W933" s="263"/>
      <c r="X933" s="263"/>
      <c r="Y933" s="263"/>
      <c r="Z933" s="263"/>
    </row>
    <row r="934" spans="1:26" ht="12.75" customHeight="1" x14ac:dyDescent="0.2">
      <c r="A934" s="263"/>
      <c r="B934" s="263"/>
      <c r="C934" s="263"/>
      <c r="D934" s="263"/>
      <c r="E934" s="263"/>
      <c r="F934" s="263"/>
      <c r="G934" s="263"/>
      <c r="H934" s="264"/>
      <c r="I934" s="265"/>
      <c r="J934" s="265"/>
      <c r="K934" s="263"/>
      <c r="L934" s="263"/>
      <c r="M934" s="263"/>
      <c r="N934" s="263"/>
      <c r="O934" s="263"/>
      <c r="P934" s="263"/>
      <c r="Q934" s="263"/>
      <c r="R934" s="263"/>
      <c r="S934" s="263"/>
      <c r="T934" s="263"/>
      <c r="U934" s="263"/>
      <c r="V934" s="263"/>
      <c r="W934" s="263"/>
      <c r="X934" s="263"/>
      <c r="Y934" s="263"/>
      <c r="Z934" s="263"/>
    </row>
    <row r="935" spans="1:26" ht="12.75" customHeight="1" x14ac:dyDescent="0.2">
      <c r="A935" s="263"/>
      <c r="B935" s="263"/>
      <c r="C935" s="263"/>
      <c r="D935" s="263"/>
      <c r="E935" s="263"/>
      <c r="F935" s="263"/>
      <c r="G935" s="263"/>
      <c r="H935" s="264"/>
      <c r="I935" s="265"/>
      <c r="J935" s="265"/>
      <c r="K935" s="263"/>
      <c r="L935" s="263"/>
      <c r="M935" s="263"/>
      <c r="N935" s="263"/>
      <c r="O935" s="263"/>
      <c r="P935" s="263"/>
      <c r="Q935" s="263"/>
      <c r="R935" s="263"/>
      <c r="S935" s="263"/>
      <c r="T935" s="263"/>
      <c r="U935" s="263"/>
      <c r="V935" s="263"/>
      <c r="W935" s="263"/>
      <c r="X935" s="263"/>
      <c r="Y935" s="263"/>
      <c r="Z935" s="263"/>
    </row>
    <row r="936" spans="1:26" ht="12.75" customHeight="1" x14ac:dyDescent="0.2">
      <c r="A936" s="263"/>
      <c r="B936" s="263"/>
      <c r="C936" s="263"/>
      <c r="D936" s="263"/>
      <c r="E936" s="263"/>
      <c r="F936" s="263"/>
      <c r="G936" s="263"/>
      <c r="H936" s="264"/>
      <c r="I936" s="265"/>
      <c r="J936" s="265"/>
      <c r="K936" s="263"/>
      <c r="L936" s="263"/>
      <c r="M936" s="263"/>
      <c r="N936" s="263"/>
      <c r="O936" s="263"/>
      <c r="P936" s="263"/>
      <c r="Q936" s="263"/>
      <c r="R936" s="263"/>
      <c r="S936" s="263"/>
      <c r="T936" s="263"/>
      <c r="U936" s="263"/>
      <c r="V936" s="263"/>
      <c r="W936" s="263"/>
      <c r="X936" s="263"/>
      <c r="Y936" s="263"/>
      <c r="Z936" s="263"/>
    </row>
    <row r="937" spans="1:26" ht="12.75" customHeight="1" x14ac:dyDescent="0.2">
      <c r="A937" s="263"/>
      <c r="B937" s="263"/>
      <c r="C937" s="263"/>
      <c r="D937" s="263"/>
      <c r="E937" s="263"/>
      <c r="F937" s="263"/>
      <c r="G937" s="263"/>
      <c r="H937" s="264"/>
      <c r="I937" s="265"/>
      <c r="J937" s="265"/>
      <c r="K937" s="263"/>
      <c r="L937" s="263"/>
      <c r="M937" s="263"/>
      <c r="N937" s="263"/>
      <c r="O937" s="263"/>
      <c r="P937" s="263"/>
      <c r="Q937" s="263"/>
      <c r="R937" s="263"/>
      <c r="S937" s="263"/>
      <c r="T937" s="263"/>
      <c r="U937" s="263"/>
      <c r="V937" s="263"/>
      <c r="W937" s="263"/>
      <c r="X937" s="263"/>
      <c r="Y937" s="263"/>
      <c r="Z937" s="263"/>
    </row>
    <row r="938" spans="1:26" ht="12.75" customHeight="1" x14ac:dyDescent="0.2">
      <c r="A938" s="263"/>
      <c r="B938" s="263"/>
      <c r="C938" s="263"/>
      <c r="D938" s="263"/>
      <c r="E938" s="263"/>
      <c r="F938" s="263"/>
      <c r="G938" s="263"/>
      <c r="H938" s="264"/>
      <c r="I938" s="265"/>
      <c r="J938" s="265"/>
      <c r="K938" s="263"/>
      <c r="L938" s="263"/>
      <c r="M938" s="263"/>
      <c r="N938" s="263"/>
      <c r="O938" s="263"/>
      <c r="P938" s="263"/>
      <c r="Q938" s="263"/>
      <c r="R938" s="263"/>
      <c r="S938" s="263"/>
      <c r="T938" s="263"/>
      <c r="U938" s="263"/>
      <c r="V938" s="263"/>
      <c r="W938" s="263"/>
      <c r="X938" s="263"/>
      <c r="Y938" s="263"/>
      <c r="Z938" s="263"/>
    </row>
    <row r="939" spans="1:26" ht="12.75" customHeight="1" x14ac:dyDescent="0.2">
      <c r="A939" s="263"/>
      <c r="B939" s="263"/>
      <c r="C939" s="263"/>
      <c r="D939" s="263"/>
      <c r="E939" s="263"/>
      <c r="F939" s="263"/>
      <c r="G939" s="263"/>
      <c r="H939" s="264"/>
      <c r="I939" s="265"/>
      <c r="J939" s="265"/>
      <c r="K939" s="263"/>
      <c r="L939" s="263"/>
      <c r="M939" s="263"/>
      <c r="N939" s="263"/>
      <c r="O939" s="263"/>
      <c r="P939" s="263"/>
      <c r="Q939" s="263"/>
      <c r="R939" s="263"/>
      <c r="S939" s="263"/>
      <c r="T939" s="263"/>
      <c r="U939" s="263"/>
      <c r="V939" s="263"/>
      <c r="W939" s="263"/>
      <c r="X939" s="263"/>
      <c r="Y939" s="263"/>
      <c r="Z939" s="263"/>
    </row>
    <row r="940" spans="1:26" ht="12.75" customHeight="1" x14ac:dyDescent="0.2">
      <c r="A940" s="263"/>
      <c r="B940" s="263"/>
      <c r="C940" s="263"/>
      <c r="D940" s="263"/>
      <c r="E940" s="263"/>
      <c r="F940" s="263"/>
      <c r="G940" s="263"/>
      <c r="H940" s="264"/>
      <c r="I940" s="265"/>
      <c r="J940" s="265"/>
      <c r="K940" s="263"/>
      <c r="L940" s="263"/>
      <c r="M940" s="263"/>
      <c r="N940" s="263"/>
      <c r="O940" s="263"/>
      <c r="P940" s="263"/>
      <c r="Q940" s="263"/>
      <c r="R940" s="263"/>
      <c r="S940" s="263"/>
      <c r="T940" s="263"/>
      <c r="U940" s="263"/>
      <c r="V940" s="263"/>
      <c r="W940" s="263"/>
      <c r="X940" s="263"/>
      <c r="Y940" s="263"/>
      <c r="Z940" s="263"/>
    </row>
    <row r="941" spans="1:26" ht="12.75" customHeight="1" x14ac:dyDescent="0.2">
      <c r="A941" s="263"/>
      <c r="B941" s="263"/>
      <c r="C941" s="263"/>
      <c r="D941" s="263"/>
      <c r="E941" s="263"/>
      <c r="F941" s="263"/>
      <c r="G941" s="263"/>
      <c r="H941" s="264"/>
      <c r="I941" s="265"/>
      <c r="J941" s="265"/>
      <c r="K941" s="263"/>
      <c r="L941" s="263"/>
      <c r="M941" s="263"/>
      <c r="N941" s="263"/>
      <c r="O941" s="263"/>
      <c r="P941" s="263"/>
      <c r="Q941" s="263"/>
      <c r="R941" s="263"/>
      <c r="S941" s="263"/>
      <c r="T941" s="263"/>
      <c r="U941" s="263"/>
      <c r="V941" s="263"/>
      <c r="W941" s="263"/>
      <c r="X941" s="263"/>
      <c r="Y941" s="263"/>
      <c r="Z941" s="263"/>
    </row>
    <row r="942" spans="1:26" ht="12.75" customHeight="1" x14ac:dyDescent="0.2">
      <c r="A942" s="263"/>
      <c r="B942" s="263"/>
      <c r="C942" s="263"/>
      <c r="D942" s="263"/>
      <c r="E942" s="263"/>
      <c r="F942" s="263"/>
      <c r="G942" s="263"/>
      <c r="H942" s="264"/>
      <c r="I942" s="265"/>
      <c r="J942" s="265"/>
      <c r="K942" s="263"/>
      <c r="L942" s="263"/>
      <c r="M942" s="263"/>
      <c r="N942" s="263"/>
      <c r="O942" s="263"/>
      <c r="P942" s="263"/>
      <c r="Q942" s="263"/>
      <c r="R942" s="263"/>
      <c r="S942" s="263"/>
      <c r="T942" s="263"/>
      <c r="U942" s="263"/>
      <c r="V942" s="263"/>
      <c r="W942" s="263"/>
      <c r="X942" s="263"/>
      <c r="Y942" s="263"/>
      <c r="Z942" s="263"/>
    </row>
    <row r="943" spans="1:26" ht="12.75" customHeight="1" x14ac:dyDescent="0.2">
      <c r="A943" s="263"/>
      <c r="B943" s="263"/>
      <c r="C943" s="263"/>
      <c r="D943" s="263"/>
      <c r="E943" s="263"/>
      <c r="F943" s="263"/>
      <c r="G943" s="263"/>
      <c r="H943" s="264"/>
      <c r="I943" s="265"/>
      <c r="J943" s="265"/>
      <c r="K943" s="263"/>
      <c r="L943" s="263"/>
      <c r="M943" s="263"/>
      <c r="N943" s="263"/>
      <c r="O943" s="263"/>
      <c r="P943" s="263"/>
      <c r="Q943" s="263"/>
      <c r="R943" s="263"/>
      <c r="S943" s="263"/>
      <c r="T943" s="263"/>
      <c r="U943" s="263"/>
      <c r="V943" s="263"/>
      <c r="W943" s="263"/>
      <c r="X943" s="263"/>
      <c r="Y943" s="263"/>
      <c r="Z943" s="263"/>
    </row>
    <row r="944" spans="1:26" ht="12.75" customHeight="1" x14ac:dyDescent="0.2">
      <c r="A944" s="263"/>
      <c r="B944" s="263"/>
      <c r="C944" s="263"/>
      <c r="D944" s="263"/>
      <c r="E944" s="263"/>
      <c r="F944" s="263"/>
      <c r="G944" s="263"/>
      <c r="H944" s="264"/>
      <c r="I944" s="265"/>
      <c r="J944" s="265"/>
      <c r="K944" s="263"/>
      <c r="L944" s="263"/>
      <c r="M944" s="263"/>
      <c r="N944" s="263"/>
      <c r="O944" s="263"/>
      <c r="P944" s="263"/>
      <c r="Q944" s="263"/>
      <c r="R944" s="263"/>
      <c r="S944" s="263"/>
      <c r="T944" s="263"/>
      <c r="U944" s="263"/>
      <c r="V944" s="263"/>
      <c r="W944" s="263"/>
      <c r="X944" s="263"/>
      <c r="Y944" s="263"/>
      <c r="Z944" s="263"/>
    </row>
    <row r="945" spans="1:26" ht="12.75" customHeight="1" x14ac:dyDescent="0.2">
      <c r="A945" s="263"/>
      <c r="B945" s="263"/>
      <c r="C945" s="263"/>
      <c r="D945" s="263"/>
      <c r="E945" s="263"/>
      <c r="F945" s="263"/>
      <c r="G945" s="263"/>
      <c r="H945" s="264"/>
      <c r="I945" s="265"/>
      <c r="J945" s="265"/>
      <c r="K945" s="263"/>
      <c r="L945" s="263"/>
      <c r="M945" s="263"/>
      <c r="N945" s="263"/>
      <c r="O945" s="263"/>
      <c r="P945" s="263"/>
      <c r="Q945" s="263"/>
      <c r="R945" s="263"/>
      <c r="S945" s="263"/>
      <c r="T945" s="263"/>
      <c r="U945" s="263"/>
      <c r="V945" s="263"/>
      <c r="W945" s="263"/>
      <c r="X945" s="263"/>
      <c r="Y945" s="263"/>
      <c r="Z945" s="263"/>
    </row>
    <row r="946" spans="1:26" ht="12.75" customHeight="1" x14ac:dyDescent="0.2">
      <c r="A946" s="263"/>
      <c r="B946" s="263"/>
      <c r="C946" s="263"/>
      <c r="D946" s="263"/>
      <c r="E946" s="263"/>
      <c r="F946" s="263"/>
      <c r="G946" s="263"/>
      <c r="H946" s="264"/>
      <c r="I946" s="265"/>
      <c r="J946" s="265"/>
      <c r="K946" s="263"/>
      <c r="L946" s="263"/>
      <c r="M946" s="263"/>
      <c r="N946" s="263"/>
      <c r="O946" s="263"/>
      <c r="P946" s="263"/>
      <c r="Q946" s="263"/>
      <c r="R946" s="263"/>
      <c r="S946" s="263"/>
      <c r="T946" s="263"/>
      <c r="U946" s="263"/>
      <c r="V946" s="263"/>
      <c r="W946" s="263"/>
      <c r="X946" s="263"/>
      <c r="Y946" s="263"/>
      <c r="Z946" s="263"/>
    </row>
    <row r="947" spans="1:26" ht="12.75" customHeight="1" x14ac:dyDescent="0.2">
      <c r="A947" s="263"/>
      <c r="B947" s="263"/>
      <c r="C947" s="263"/>
      <c r="D947" s="263"/>
      <c r="E947" s="263"/>
      <c r="F947" s="263"/>
      <c r="G947" s="263"/>
      <c r="H947" s="264"/>
      <c r="I947" s="265"/>
      <c r="J947" s="265"/>
      <c r="K947" s="263"/>
      <c r="L947" s="263"/>
      <c r="M947" s="263"/>
      <c r="N947" s="263"/>
      <c r="O947" s="263"/>
      <c r="P947" s="263"/>
      <c r="Q947" s="263"/>
      <c r="R947" s="263"/>
      <c r="S947" s="263"/>
      <c r="T947" s="263"/>
      <c r="U947" s="263"/>
      <c r="V947" s="263"/>
      <c r="W947" s="263"/>
      <c r="X947" s="263"/>
      <c r="Y947" s="263"/>
      <c r="Z947" s="263"/>
    </row>
    <row r="948" spans="1:26" ht="12.75" customHeight="1" x14ac:dyDescent="0.2">
      <c r="A948" s="263"/>
      <c r="B948" s="263"/>
      <c r="C948" s="263"/>
      <c r="D948" s="263"/>
      <c r="E948" s="263"/>
      <c r="F948" s="263"/>
      <c r="G948" s="263"/>
      <c r="H948" s="264"/>
      <c r="I948" s="265"/>
      <c r="J948" s="265"/>
      <c r="K948" s="263"/>
      <c r="L948" s="263"/>
      <c r="M948" s="263"/>
      <c r="N948" s="263"/>
      <c r="O948" s="263"/>
      <c r="P948" s="263"/>
      <c r="Q948" s="263"/>
      <c r="R948" s="263"/>
      <c r="S948" s="263"/>
      <c r="T948" s="263"/>
      <c r="U948" s="263"/>
      <c r="V948" s="263"/>
      <c r="W948" s="263"/>
      <c r="X948" s="263"/>
      <c r="Y948" s="263"/>
      <c r="Z948" s="263"/>
    </row>
    <row r="949" spans="1:26" ht="12.75" customHeight="1" x14ac:dyDescent="0.2">
      <c r="A949" s="263"/>
      <c r="B949" s="263"/>
      <c r="C949" s="263"/>
      <c r="D949" s="263"/>
      <c r="E949" s="263"/>
      <c r="F949" s="263"/>
      <c r="G949" s="263"/>
      <c r="H949" s="264"/>
      <c r="I949" s="265"/>
      <c r="J949" s="265"/>
      <c r="K949" s="263"/>
      <c r="L949" s="263"/>
      <c r="M949" s="263"/>
      <c r="N949" s="263"/>
      <c r="O949" s="263"/>
      <c r="P949" s="263"/>
      <c r="Q949" s="263"/>
      <c r="R949" s="263"/>
      <c r="S949" s="263"/>
      <c r="T949" s="263"/>
      <c r="U949" s="263"/>
      <c r="V949" s="263"/>
      <c r="W949" s="263"/>
      <c r="X949" s="263"/>
      <c r="Y949" s="263"/>
      <c r="Z949" s="263"/>
    </row>
    <row r="950" spans="1:26" ht="12.75" customHeight="1" x14ac:dyDescent="0.2">
      <c r="A950" s="263"/>
      <c r="B950" s="263"/>
      <c r="C950" s="263"/>
      <c r="D950" s="263"/>
      <c r="E950" s="263"/>
      <c r="F950" s="263"/>
      <c r="G950" s="263"/>
      <c r="H950" s="264"/>
      <c r="I950" s="265"/>
      <c r="J950" s="265"/>
      <c r="K950" s="263"/>
      <c r="L950" s="263"/>
      <c r="M950" s="263"/>
      <c r="N950" s="263"/>
      <c r="O950" s="263"/>
      <c r="P950" s="263"/>
      <c r="Q950" s="263"/>
      <c r="R950" s="263"/>
      <c r="S950" s="263"/>
      <c r="T950" s="263"/>
      <c r="U950" s="263"/>
      <c r="V950" s="263"/>
      <c r="W950" s="263"/>
      <c r="X950" s="263"/>
      <c r="Y950" s="263"/>
      <c r="Z950" s="263"/>
    </row>
    <row r="951" spans="1:26" ht="12.75" customHeight="1" x14ac:dyDescent="0.2">
      <c r="A951" s="263"/>
      <c r="B951" s="263"/>
      <c r="C951" s="263"/>
      <c r="D951" s="263"/>
      <c r="E951" s="263"/>
      <c r="F951" s="263"/>
      <c r="G951" s="263"/>
      <c r="H951" s="264"/>
      <c r="I951" s="265"/>
      <c r="J951" s="265"/>
      <c r="K951" s="263"/>
      <c r="L951" s="263"/>
      <c r="M951" s="263"/>
      <c r="N951" s="263"/>
      <c r="O951" s="263"/>
      <c r="P951" s="263"/>
      <c r="Q951" s="263"/>
      <c r="R951" s="263"/>
      <c r="S951" s="263"/>
      <c r="T951" s="263"/>
      <c r="U951" s="263"/>
      <c r="V951" s="263"/>
      <c r="W951" s="263"/>
      <c r="X951" s="263"/>
      <c r="Y951" s="263"/>
      <c r="Z951" s="263"/>
    </row>
    <row r="952" spans="1:26" ht="12.75" customHeight="1" x14ac:dyDescent="0.2">
      <c r="A952" s="263"/>
      <c r="B952" s="263"/>
      <c r="C952" s="263"/>
      <c r="D952" s="263"/>
      <c r="E952" s="263"/>
      <c r="F952" s="263"/>
      <c r="G952" s="263"/>
      <c r="H952" s="264"/>
      <c r="I952" s="265"/>
      <c r="J952" s="265"/>
      <c r="K952" s="263"/>
      <c r="L952" s="263"/>
      <c r="M952" s="263"/>
      <c r="N952" s="263"/>
      <c r="O952" s="263"/>
      <c r="P952" s="263"/>
      <c r="Q952" s="263"/>
      <c r="R952" s="263"/>
      <c r="S952" s="263"/>
      <c r="T952" s="263"/>
      <c r="U952" s="263"/>
      <c r="V952" s="263"/>
      <c r="W952" s="263"/>
      <c r="X952" s="263"/>
      <c r="Y952" s="263"/>
      <c r="Z952" s="263"/>
    </row>
    <row r="953" spans="1:26" ht="12.75" customHeight="1" x14ac:dyDescent="0.2">
      <c r="A953" s="263"/>
      <c r="B953" s="263"/>
      <c r="C953" s="263"/>
      <c r="D953" s="263"/>
      <c r="E953" s="263"/>
      <c r="F953" s="263"/>
      <c r="G953" s="263"/>
      <c r="H953" s="264"/>
      <c r="I953" s="265"/>
      <c r="J953" s="265"/>
      <c r="K953" s="263"/>
      <c r="L953" s="263"/>
      <c r="M953" s="263"/>
      <c r="N953" s="263"/>
      <c r="O953" s="263"/>
      <c r="P953" s="263"/>
      <c r="Q953" s="263"/>
      <c r="R953" s="263"/>
      <c r="S953" s="263"/>
      <c r="T953" s="263"/>
      <c r="U953" s="263"/>
      <c r="V953" s="263"/>
      <c r="W953" s="263"/>
      <c r="X953" s="263"/>
      <c r="Y953" s="263"/>
      <c r="Z953" s="263"/>
    </row>
    <row r="954" spans="1:26" ht="12.75" customHeight="1" x14ac:dyDescent="0.2">
      <c r="A954" s="263"/>
      <c r="B954" s="263"/>
      <c r="C954" s="263"/>
      <c r="D954" s="263"/>
      <c r="E954" s="263"/>
      <c r="F954" s="263"/>
      <c r="G954" s="263"/>
      <c r="H954" s="264"/>
      <c r="I954" s="265"/>
      <c r="J954" s="265"/>
      <c r="K954" s="263"/>
      <c r="L954" s="263"/>
      <c r="M954" s="263"/>
      <c r="N954" s="263"/>
      <c r="O954" s="263"/>
      <c r="P954" s="263"/>
      <c r="Q954" s="263"/>
      <c r="R954" s="263"/>
      <c r="S954" s="263"/>
      <c r="T954" s="263"/>
      <c r="U954" s="263"/>
      <c r="V954" s="263"/>
      <c r="W954" s="263"/>
      <c r="X954" s="263"/>
      <c r="Y954" s="263"/>
      <c r="Z954" s="263"/>
    </row>
    <row r="955" spans="1:26" ht="12.75" customHeight="1" x14ac:dyDescent="0.2">
      <c r="A955" s="263"/>
      <c r="B955" s="263"/>
      <c r="C955" s="263"/>
      <c r="D955" s="263"/>
      <c r="E955" s="263"/>
      <c r="F955" s="263"/>
      <c r="G955" s="263"/>
      <c r="H955" s="264"/>
      <c r="I955" s="265"/>
      <c r="J955" s="265"/>
      <c r="K955" s="263"/>
      <c r="L955" s="263"/>
      <c r="M955" s="263"/>
      <c r="N955" s="263"/>
      <c r="O955" s="263"/>
      <c r="P955" s="263"/>
      <c r="Q955" s="263"/>
      <c r="R955" s="263"/>
      <c r="S955" s="263"/>
      <c r="T955" s="263"/>
      <c r="U955" s="263"/>
      <c r="V955" s="263"/>
      <c r="W955" s="263"/>
      <c r="X955" s="263"/>
      <c r="Y955" s="263"/>
      <c r="Z955" s="263"/>
    </row>
    <row r="956" spans="1:26" ht="12.75" customHeight="1" x14ac:dyDescent="0.2">
      <c r="A956" s="263"/>
      <c r="B956" s="263"/>
      <c r="C956" s="263"/>
      <c r="D956" s="263"/>
      <c r="E956" s="263"/>
      <c r="F956" s="263"/>
      <c r="G956" s="263"/>
      <c r="H956" s="264"/>
      <c r="I956" s="265"/>
      <c r="J956" s="265"/>
      <c r="K956" s="263"/>
      <c r="L956" s="263"/>
      <c r="M956" s="263"/>
      <c r="N956" s="263"/>
      <c r="O956" s="263"/>
      <c r="P956" s="263"/>
      <c r="Q956" s="263"/>
      <c r="R956" s="263"/>
      <c r="S956" s="263"/>
      <c r="T956" s="263"/>
      <c r="U956" s="263"/>
      <c r="V956" s="263"/>
      <c r="W956" s="263"/>
      <c r="X956" s="263"/>
      <c r="Y956" s="263"/>
      <c r="Z956" s="263"/>
    </row>
    <row r="957" spans="1:26" ht="12.75" customHeight="1" x14ac:dyDescent="0.2">
      <c r="A957" s="263"/>
      <c r="B957" s="263"/>
      <c r="C957" s="263"/>
      <c r="D957" s="263"/>
      <c r="E957" s="263"/>
      <c r="F957" s="263"/>
      <c r="G957" s="263"/>
      <c r="H957" s="264"/>
      <c r="I957" s="265"/>
      <c r="J957" s="265"/>
      <c r="K957" s="263"/>
      <c r="L957" s="263"/>
      <c r="M957" s="263"/>
      <c r="N957" s="263"/>
      <c r="O957" s="263"/>
      <c r="P957" s="263"/>
      <c r="Q957" s="263"/>
      <c r="R957" s="263"/>
      <c r="S957" s="263"/>
      <c r="T957" s="263"/>
      <c r="U957" s="263"/>
      <c r="V957" s="263"/>
      <c r="W957" s="263"/>
      <c r="X957" s="263"/>
      <c r="Y957" s="263"/>
      <c r="Z957" s="263"/>
    </row>
    <row r="958" spans="1:26" ht="12.75" customHeight="1" x14ac:dyDescent="0.2">
      <c r="A958" s="263"/>
      <c r="B958" s="263"/>
      <c r="C958" s="263"/>
      <c r="D958" s="263"/>
      <c r="E958" s="263"/>
      <c r="F958" s="263"/>
      <c r="G958" s="263"/>
      <c r="H958" s="264"/>
      <c r="I958" s="265"/>
      <c r="J958" s="265"/>
      <c r="K958" s="263"/>
      <c r="L958" s="263"/>
      <c r="M958" s="263"/>
      <c r="N958" s="263"/>
      <c r="O958" s="263"/>
      <c r="P958" s="263"/>
      <c r="Q958" s="263"/>
      <c r="R958" s="263"/>
      <c r="S958" s="263"/>
      <c r="T958" s="263"/>
      <c r="U958" s="263"/>
      <c r="V958" s="263"/>
      <c r="W958" s="263"/>
      <c r="X958" s="263"/>
      <c r="Y958" s="263"/>
      <c r="Z958" s="263"/>
    </row>
    <row r="959" spans="1:26" ht="12.75" customHeight="1" x14ac:dyDescent="0.2">
      <c r="A959" s="263"/>
      <c r="B959" s="263"/>
      <c r="C959" s="263"/>
      <c r="D959" s="263"/>
      <c r="E959" s="263"/>
      <c r="F959" s="263"/>
      <c r="G959" s="263"/>
      <c r="H959" s="264"/>
      <c r="I959" s="265"/>
      <c r="J959" s="265"/>
      <c r="K959" s="263"/>
      <c r="L959" s="263"/>
      <c r="M959" s="263"/>
      <c r="N959" s="263"/>
      <c r="O959" s="263"/>
      <c r="P959" s="263"/>
      <c r="Q959" s="263"/>
      <c r="R959" s="263"/>
      <c r="S959" s="263"/>
      <c r="T959" s="263"/>
      <c r="U959" s="263"/>
      <c r="V959" s="263"/>
      <c r="W959" s="263"/>
      <c r="X959" s="263"/>
      <c r="Y959" s="263"/>
      <c r="Z959" s="263"/>
    </row>
    <row r="960" spans="1:26" ht="12.75" customHeight="1" x14ac:dyDescent="0.2">
      <c r="A960" s="263"/>
      <c r="B960" s="263"/>
      <c r="C960" s="263"/>
      <c r="D960" s="263"/>
      <c r="E960" s="263"/>
      <c r="F960" s="263"/>
      <c r="G960" s="263"/>
      <c r="H960" s="264"/>
      <c r="I960" s="265"/>
      <c r="J960" s="265"/>
      <c r="K960" s="263"/>
      <c r="L960" s="263"/>
      <c r="M960" s="263"/>
      <c r="N960" s="263"/>
      <c r="O960" s="263"/>
      <c r="P960" s="263"/>
      <c r="Q960" s="263"/>
      <c r="R960" s="263"/>
      <c r="S960" s="263"/>
      <c r="T960" s="263"/>
      <c r="U960" s="263"/>
      <c r="V960" s="263"/>
      <c r="W960" s="263"/>
      <c r="X960" s="263"/>
      <c r="Y960" s="263"/>
      <c r="Z960" s="263"/>
    </row>
    <row r="961" spans="1:26" ht="12.75" customHeight="1" x14ac:dyDescent="0.2">
      <c r="A961" s="263"/>
      <c r="B961" s="263"/>
      <c r="C961" s="263"/>
      <c r="D961" s="263"/>
      <c r="E961" s="263"/>
      <c r="F961" s="263"/>
      <c r="G961" s="263"/>
      <c r="H961" s="264"/>
      <c r="I961" s="265"/>
      <c r="J961" s="265"/>
      <c r="K961" s="263"/>
      <c r="L961" s="263"/>
      <c r="M961" s="263"/>
      <c r="N961" s="263"/>
      <c r="O961" s="263"/>
      <c r="P961" s="263"/>
      <c r="Q961" s="263"/>
      <c r="R961" s="263"/>
      <c r="S961" s="263"/>
      <c r="T961" s="263"/>
      <c r="U961" s="263"/>
      <c r="V961" s="263"/>
      <c r="W961" s="263"/>
      <c r="X961" s="263"/>
      <c r="Y961" s="263"/>
      <c r="Z961" s="263"/>
    </row>
    <row r="962" spans="1:26" ht="12.75" customHeight="1" x14ac:dyDescent="0.2">
      <c r="A962" s="263"/>
      <c r="B962" s="263"/>
      <c r="C962" s="263"/>
      <c r="D962" s="263"/>
      <c r="E962" s="263"/>
      <c r="F962" s="263"/>
      <c r="G962" s="263"/>
      <c r="H962" s="264"/>
      <c r="I962" s="265"/>
      <c r="J962" s="265"/>
      <c r="K962" s="263"/>
      <c r="L962" s="263"/>
      <c r="M962" s="263"/>
      <c r="N962" s="263"/>
      <c r="O962" s="263"/>
      <c r="P962" s="263"/>
      <c r="Q962" s="263"/>
      <c r="R962" s="263"/>
      <c r="S962" s="263"/>
      <c r="T962" s="263"/>
      <c r="U962" s="263"/>
      <c r="V962" s="263"/>
      <c r="W962" s="263"/>
      <c r="X962" s="263"/>
      <c r="Y962" s="263"/>
      <c r="Z962" s="263"/>
    </row>
    <row r="963" spans="1:26" ht="12.75" customHeight="1" x14ac:dyDescent="0.2">
      <c r="A963" s="263"/>
      <c r="B963" s="263"/>
      <c r="C963" s="263"/>
      <c r="D963" s="263"/>
      <c r="E963" s="263"/>
      <c r="F963" s="263"/>
      <c r="G963" s="263"/>
      <c r="H963" s="264"/>
      <c r="I963" s="265"/>
      <c r="J963" s="265"/>
      <c r="K963" s="263"/>
      <c r="L963" s="263"/>
      <c r="M963" s="263"/>
      <c r="N963" s="263"/>
      <c r="O963" s="263"/>
      <c r="P963" s="263"/>
      <c r="Q963" s="263"/>
      <c r="R963" s="263"/>
      <c r="S963" s="263"/>
      <c r="T963" s="263"/>
      <c r="U963" s="263"/>
      <c r="V963" s="263"/>
      <c r="W963" s="263"/>
      <c r="X963" s="263"/>
      <c r="Y963" s="263"/>
      <c r="Z963" s="263"/>
    </row>
    <row r="964" spans="1:26" ht="12.75" customHeight="1" x14ac:dyDescent="0.2">
      <c r="A964" s="263"/>
      <c r="B964" s="263"/>
      <c r="C964" s="263"/>
      <c r="D964" s="263"/>
      <c r="E964" s="263"/>
      <c r="F964" s="263"/>
      <c r="G964" s="263"/>
      <c r="H964" s="264"/>
      <c r="I964" s="265"/>
      <c r="J964" s="265"/>
      <c r="K964" s="263"/>
      <c r="L964" s="263"/>
      <c r="M964" s="263"/>
      <c r="N964" s="263"/>
      <c r="O964" s="263"/>
      <c r="P964" s="263"/>
      <c r="Q964" s="263"/>
      <c r="R964" s="263"/>
      <c r="S964" s="263"/>
      <c r="T964" s="263"/>
      <c r="U964" s="263"/>
      <c r="V964" s="263"/>
      <c r="W964" s="263"/>
      <c r="X964" s="263"/>
      <c r="Y964" s="263"/>
      <c r="Z964" s="263"/>
    </row>
    <row r="965" spans="1:26" ht="12.75" customHeight="1" x14ac:dyDescent="0.2">
      <c r="A965" s="263"/>
      <c r="B965" s="263"/>
      <c r="C965" s="263"/>
      <c r="D965" s="263"/>
      <c r="E965" s="263"/>
      <c r="F965" s="263"/>
      <c r="G965" s="263"/>
      <c r="H965" s="264"/>
      <c r="I965" s="265"/>
      <c r="J965" s="265"/>
      <c r="K965" s="263"/>
      <c r="L965" s="263"/>
      <c r="M965" s="263"/>
      <c r="N965" s="263"/>
      <c r="O965" s="263"/>
      <c r="P965" s="263"/>
      <c r="Q965" s="263"/>
      <c r="R965" s="263"/>
      <c r="S965" s="263"/>
      <c r="T965" s="263"/>
      <c r="U965" s="263"/>
      <c r="V965" s="263"/>
      <c r="W965" s="263"/>
      <c r="X965" s="263"/>
      <c r="Y965" s="263"/>
      <c r="Z965" s="263"/>
    </row>
    <row r="966" spans="1:26" ht="12.75" customHeight="1" x14ac:dyDescent="0.2">
      <c r="A966" s="263"/>
      <c r="B966" s="263"/>
      <c r="C966" s="263"/>
      <c r="D966" s="263"/>
      <c r="E966" s="263"/>
      <c r="F966" s="263"/>
      <c r="G966" s="263"/>
      <c r="H966" s="264"/>
      <c r="I966" s="265"/>
      <c r="J966" s="265"/>
      <c r="K966" s="263"/>
      <c r="L966" s="263"/>
      <c r="M966" s="263"/>
      <c r="N966" s="263"/>
      <c r="O966" s="263"/>
      <c r="P966" s="263"/>
      <c r="Q966" s="263"/>
      <c r="R966" s="263"/>
      <c r="S966" s="263"/>
      <c r="T966" s="263"/>
      <c r="U966" s="263"/>
      <c r="V966" s="263"/>
      <c r="W966" s="263"/>
      <c r="X966" s="263"/>
      <c r="Y966" s="263"/>
      <c r="Z966" s="263"/>
    </row>
    <row r="967" spans="1:26" ht="12.75" customHeight="1" x14ac:dyDescent="0.2">
      <c r="A967" s="263"/>
      <c r="B967" s="263"/>
      <c r="C967" s="263"/>
      <c r="D967" s="263"/>
      <c r="E967" s="263"/>
      <c r="F967" s="263"/>
      <c r="G967" s="263"/>
      <c r="H967" s="264"/>
      <c r="I967" s="265"/>
      <c r="J967" s="265"/>
      <c r="K967" s="263"/>
      <c r="L967" s="263"/>
      <c r="M967" s="263"/>
      <c r="N967" s="263"/>
      <c r="O967" s="263"/>
      <c r="P967" s="263"/>
      <c r="Q967" s="263"/>
      <c r="R967" s="263"/>
      <c r="S967" s="263"/>
      <c r="T967" s="263"/>
      <c r="U967" s="263"/>
      <c r="V967" s="263"/>
      <c r="W967" s="263"/>
      <c r="X967" s="263"/>
      <c r="Y967" s="263"/>
      <c r="Z967" s="263"/>
    </row>
    <row r="968" spans="1:26" ht="12.75" customHeight="1" x14ac:dyDescent="0.2">
      <c r="A968" s="263"/>
      <c r="B968" s="263"/>
      <c r="C968" s="263"/>
      <c r="D968" s="263"/>
      <c r="E968" s="263"/>
      <c r="F968" s="263"/>
      <c r="G968" s="263"/>
      <c r="H968" s="264"/>
      <c r="I968" s="265"/>
      <c r="J968" s="265"/>
      <c r="K968" s="263"/>
      <c r="L968" s="263"/>
      <c r="M968" s="263"/>
      <c r="N968" s="263"/>
      <c r="O968" s="263"/>
      <c r="P968" s="263"/>
      <c r="Q968" s="263"/>
      <c r="R968" s="263"/>
      <c r="S968" s="263"/>
      <c r="T968" s="263"/>
      <c r="U968" s="263"/>
      <c r="V968" s="263"/>
      <c r="W968" s="263"/>
      <c r="X968" s="263"/>
      <c r="Y968" s="263"/>
      <c r="Z968" s="263"/>
    </row>
    <row r="969" spans="1:26" ht="12.75" customHeight="1" x14ac:dyDescent="0.2">
      <c r="A969" s="263"/>
      <c r="B969" s="263"/>
      <c r="C969" s="263"/>
      <c r="D969" s="263"/>
      <c r="E969" s="263"/>
      <c r="F969" s="263"/>
      <c r="G969" s="263"/>
      <c r="H969" s="264"/>
      <c r="I969" s="265"/>
      <c r="J969" s="265"/>
      <c r="K969" s="263"/>
      <c r="L969" s="263"/>
      <c r="M969" s="263"/>
      <c r="N969" s="263"/>
      <c r="O969" s="263"/>
      <c r="P969" s="263"/>
      <c r="Q969" s="263"/>
      <c r="R969" s="263"/>
      <c r="S969" s="263"/>
      <c r="T969" s="263"/>
      <c r="U969" s="263"/>
      <c r="V969" s="263"/>
      <c r="W969" s="263"/>
      <c r="X969" s="263"/>
      <c r="Y969" s="263"/>
      <c r="Z969" s="263"/>
    </row>
    <row r="970" spans="1:26" ht="12.75" customHeight="1" x14ac:dyDescent="0.2">
      <c r="A970" s="263"/>
      <c r="B970" s="263"/>
      <c r="C970" s="263"/>
      <c r="D970" s="263"/>
      <c r="E970" s="263"/>
      <c r="F970" s="263"/>
      <c r="G970" s="263"/>
      <c r="H970" s="264"/>
      <c r="I970" s="265"/>
      <c r="J970" s="265"/>
      <c r="K970" s="263"/>
      <c r="L970" s="263"/>
      <c r="M970" s="263"/>
      <c r="N970" s="263"/>
      <c r="O970" s="263"/>
      <c r="P970" s="263"/>
      <c r="Q970" s="263"/>
      <c r="R970" s="263"/>
      <c r="S970" s="263"/>
      <c r="T970" s="263"/>
      <c r="U970" s="263"/>
      <c r="V970" s="263"/>
      <c r="W970" s="263"/>
      <c r="X970" s="263"/>
      <c r="Y970" s="263"/>
      <c r="Z970" s="263"/>
    </row>
    <row r="971" spans="1:26" ht="12.75" customHeight="1" x14ac:dyDescent="0.2">
      <c r="A971" s="263"/>
      <c r="B971" s="263"/>
      <c r="C971" s="263"/>
      <c r="D971" s="263"/>
      <c r="E971" s="263"/>
      <c r="F971" s="263"/>
      <c r="G971" s="263"/>
      <c r="H971" s="264"/>
      <c r="I971" s="265"/>
      <c r="J971" s="265"/>
      <c r="K971" s="263"/>
      <c r="L971" s="263"/>
      <c r="M971" s="263"/>
      <c r="N971" s="263"/>
      <c r="O971" s="263"/>
      <c r="P971" s="263"/>
      <c r="Q971" s="263"/>
      <c r="R971" s="263"/>
      <c r="S971" s="263"/>
      <c r="T971" s="263"/>
      <c r="U971" s="263"/>
      <c r="V971" s="263"/>
      <c r="W971" s="263"/>
      <c r="X971" s="263"/>
      <c r="Y971" s="263"/>
      <c r="Z971" s="263"/>
    </row>
    <row r="972" spans="1:26" ht="12.75" customHeight="1" x14ac:dyDescent="0.2">
      <c r="A972" s="263"/>
      <c r="B972" s="263"/>
      <c r="C972" s="263"/>
      <c r="D972" s="263"/>
      <c r="E972" s="263"/>
      <c r="F972" s="263"/>
      <c r="G972" s="263"/>
      <c r="H972" s="264"/>
      <c r="I972" s="265"/>
      <c r="J972" s="265"/>
      <c r="K972" s="263"/>
      <c r="L972" s="263"/>
      <c r="M972" s="263"/>
      <c r="N972" s="263"/>
      <c r="O972" s="263"/>
      <c r="P972" s="263"/>
      <c r="Q972" s="263"/>
      <c r="R972" s="263"/>
      <c r="S972" s="263"/>
      <c r="T972" s="263"/>
      <c r="U972" s="263"/>
      <c r="V972" s="263"/>
      <c r="W972" s="263"/>
      <c r="X972" s="263"/>
      <c r="Y972" s="263"/>
      <c r="Z972" s="263"/>
    </row>
    <row r="973" spans="1:26" ht="12.75" customHeight="1" x14ac:dyDescent="0.2">
      <c r="A973" s="263"/>
      <c r="B973" s="263"/>
      <c r="C973" s="263"/>
      <c r="D973" s="263"/>
      <c r="E973" s="263"/>
      <c r="F973" s="263"/>
      <c r="G973" s="263"/>
      <c r="H973" s="264"/>
      <c r="I973" s="265"/>
      <c r="J973" s="265"/>
      <c r="K973" s="263"/>
      <c r="L973" s="263"/>
      <c r="M973" s="263"/>
      <c r="N973" s="263"/>
      <c r="O973" s="263"/>
      <c r="P973" s="263"/>
      <c r="Q973" s="263"/>
      <c r="R973" s="263"/>
      <c r="S973" s="263"/>
      <c r="T973" s="263"/>
      <c r="U973" s="263"/>
      <c r="V973" s="263"/>
      <c r="W973" s="263"/>
      <c r="X973" s="263"/>
      <c r="Y973" s="263"/>
      <c r="Z973" s="263"/>
    </row>
    <row r="974" spans="1:26" ht="12.75" customHeight="1" x14ac:dyDescent="0.2">
      <c r="A974" s="263"/>
      <c r="B974" s="263"/>
      <c r="C974" s="263"/>
      <c r="D974" s="263"/>
      <c r="E974" s="263"/>
      <c r="F974" s="263"/>
      <c r="G974" s="263"/>
      <c r="H974" s="264"/>
      <c r="I974" s="265"/>
      <c r="J974" s="265"/>
      <c r="K974" s="263"/>
      <c r="L974" s="263"/>
      <c r="M974" s="263"/>
      <c r="N974" s="263"/>
      <c r="O974" s="263"/>
      <c r="P974" s="263"/>
      <c r="Q974" s="263"/>
      <c r="R974" s="263"/>
      <c r="S974" s="263"/>
      <c r="T974" s="263"/>
      <c r="U974" s="263"/>
      <c r="V974" s="263"/>
      <c r="W974" s="263"/>
      <c r="X974" s="263"/>
      <c r="Y974" s="263"/>
      <c r="Z974" s="263"/>
    </row>
    <row r="975" spans="1:26" ht="12.75" customHeight="1" x14ac:dyDescent="0.2">
      <c r="A975" s="263"/>
      <c r="B975" s="263"/>
      <c r="C975" s="263"/>
      <c r="D975" s="263"/>
      <c r="E975" s="263"/>
      <c r="F975" s="263"/>
      <c r="G975" s="263"/>
      <c r="H975" s="264"/>
      <c r="I975" s="265"/>
      <c r="J975" s="265"/>
      <c r="K975" s="263"/>
      <c r="L975" s="263"/>
      <c r="M975" s="263"/>
      <c r="N975" s="263"/>
      <c r="O975" s="263"/>
      <c r="P975" s="263"/>
      <c r="Q975" s="263"/>
      <c r="R975" s="263"/>
      <c r="S975" s="263"/>
      <c r="T975" s="263"/>
      <c r="U975" s="263"/>
      <c r="V975" s="263"/>
      <c r="W975" s="263"/>
      <c r="X975" s="263"/>
      <c r="Y975" s="263"/>
      <c r="Z975" s="263"/>
    </row>
    <row r="976" spans="1:26" ht="12.75" customHeight="1" x14ac:dyDescent="0.2">
      <c r="A976" s="263"/>
      <c r="B976" s="263"/>
      <c r="C976" s="263"/>
      <c r="D976" s="263"/>
      <c r="E976" s="263"/>
      <c r="F976" s="263"/>
      <c r="G976" s="263"/>
      <c r="H976" s="264"/>
      <c r="I976" s="265"/>
      <c r="J976" s="265"/>
      <c r="K976" s="263"/>
      <c r="L976" s="263"/>
      <c r="M976" s="263"/>
      <c r="N976" s="263"/>
      <c r="O976" s="263"/>
      <c r="P976" s="263"/>
      <c r="Q976" s="263"/>
      <c r="R976" s="263"/>
      <c r="S976" s="263"/>
      <c r="T976" s="263"/>
      <c r="U976" s="263"/>
      <c r="V976" s="263"/>
      <c r="W976" s="263"/>
      <c r="X976" s="263"/>
      <c r="Y976" s="263"/>
      <c r="Z976" s="263"/>
    </row>
    <row r="977" spans="1:26" ht="12.75" customHeight="1" x14ac:dyDescent="0.2">
      <c r="A977" s="263"/>
      <c r="B977" s="263"/>
      <c r="C977" s="263"/>
      <c r="D977" s="263"/>
      <c r="E977" s="263"/>
      <c r="F977" s="263"/>
      <c r="G977" s="263"/>
      <c r="H977" s="264"/>
      <c r="I977" s="265"/>
      <c r="J977" s="265"/>
      <c r="K977" s="263"/>
      <c r="L977" s="263"/>
      <c r="M977" s="263"/>
      <c r="N977" s="263"/>
      <c r="O977" s="263"/>
      <c r="P977" s="263"/>
      <c r="Q977" s="263"/>
      <c r="R977" s="263"/>
      <c r="S977" s="263"/>
      <c r="T977" s="263"/>
      <c r="U977" s="263"/>
      <c r="V977" s="263"/>
      <c r="W977" s="263"/>
      <c r="X977" s="263"/>
      <c r="Y977" s="263"/>
      <c r="Z977" s="263"/>
    </row>
    <row r="978" spans="1:26" ht="12.75" customHeight="1" x14ac:dyDescent="0.2">
      <c r="A978" s="263"/>
      <c r="B978" s="263"/>
      <c r="C978" s="263"/>
      <c r="D978" s="263"/>
      <c r="E978" s="263"/>
      <c r="F978" s="263"/>
      <c r="G978" s="263"/>
      <c r="H978" s="264"/>
      <c r="I978" s="265"/>
      <c r="J978" s="265"/>
      <c r="K978" s="263"/>
      <c r="L978" s="263"/>
      <c r="M978" s="263"/>
      <c r="N978" s="263"/>
      <c r="O978" s="263"/>
      <c r="P978" s="263"/>
      <c r="Q978" s="263"/>
      <c r="R978" s="263"/>
      <c r="S978" s="263"/>
      <c r="T978" s="263"/>
      <c r="U978" s="263"/>
      <c r="V978" s="263"/>
      <c r="W978" s="263"/>
      <c r="X978" s="263"/>
      <c r="Y978" s="263"/>
      <c r="Z978" s="263"/>
    </row>
    <row r="979" spans="1:26" ht="12.75" customHeight="1" x14ac:dyDescent="0.2">
      <c r="A979" s="263"/>
      <c r="B979" s="263"/>
      <c r="C979" s="263"/>
      <c r="D979" s="263"/>
      <c r="E979" s="263"/>
      <c r="F979" s="263"/>
      <c r="G979" s="263"/>
      <c r="H979" s="264"/>
      <c r="I979" s="265"/>
      <c r="J979" s="265"/>
      <c r="K979" s="263"/>
      <c r="L979" s="263"/>
      <c r="M979" s="263"/>
      <c r="N979" s="263"/>
      <c r="O979" s="263"/>
      <c r="P979" s="263"/>
      <c r="Q979" s="263"/>
      <c r="R979" s="263"/>
      <c r="S979" s="263"/>
      <c r="T979" s="263"/>
      <c r="U979" s="263"/>
      <c r="V979" s="263"/>
      <c r="W979" s="263"/>
      <c r="X979" s="263"/>
      <c r="Y979" s="263"/>
      <c r="Z979" s="263"/>
    </row>
    <row r="980" spans="1:26" ht="12.75" customHeight="1" x14ac:dyDescent="0.2">
      <c r="A980" s="263"/>
      <c r="B980" s="263"/>
      <c r="C980" s="263"/>
      <c r="D980" s="263"/>
      <c r="E980" s="263"/>
      <c r="F980" s="263"/>
      <c r="G980" s="263"/>
      <c r="H980" s="264"/>
      <c r="I980" s="265"/>
      <c r="J980" s="265"/>
      <c r="K980" s="263"/>
      <c r="L980" s="263"/>
      <c r="M980" s="263"/>
      <c r="N980" s="263"/>
      <c r="O980" s="263"/>
      <c r="P980" s="263"/>
      <c r="Q980" s="263"/>
      <c r="R980" s="263"/>
      <c r="S980" s="263"/>
      <c r="T980" s="263"/>
      <c r="U980" s="263"/>
      <c r="V980" s="263"/>
      <c r="W980" s="263"/>
      <c r="X980" s="263"/>
      <c r="Y980" s="263"/>
      <c r="Z980" s="263"/>
    </row>
    <row r="981" spans="1:26" ht="12.75" customHeight="1" x14ac:dyDescent="0.2">
      <c r="A981" s="263"/>
      <c r="B981" s="263"/>
      <c r="C981" s="263"/>
      <c r="D981" s="263"/>
      <c r="E981" s="263"/>
      <c r="F981" s="263"/>
      <c r="G981" s="263"/>
      <c r="H981" s="264"/>
      <c r="I981" s="265"/>
      <c r="J981" s="265"/>
      <c r="K981" s="263"/>
      <c r="L981" s="263"/>
      <c r="M981" s="263"/>
      <c r="N981" s="263"/>
      <c r="O981" s="263"/>
      <c r="P981" s="263"/>
      <c r="Q981" s="263"/>
      <c r="R981" s="263"/>
      <c r="S981" s="263"/>
      <c r="T981" s="263"/>
      <c r="U981" s="263"/>
      <c r="V981" s="263"/>
      <c r="W981" s="263"/>
      <c r="X981" s="263"/>
      <c r="Y981" s="263"/>
      <c r="Z981" s="263"/>
    </row>
    <row r="982" spans="1:26" ht="12.75" customHeight="1" x14ac:dyDescent="0.2">
      <c r="A982" s="263"/>
      <c r="B982" s="263"/>
      <c r="C982" s="263"/>
      <c r="D982" s="263"/>
      <c r="E982" s="263"/>
      <c r="F982" s="263"/>
      <c r="G982" s="263"/>
      <c r="H982" s="264"/>
      <c r="I982" s="265"/>
      <c r="J982" s="265"/>
      <c r="K982" s="263"/>
      <c r="L982" s="263"/>
      <c r="M982" s="263"/>
      <c r="N982" s="263"/>
      <c r="O982" s="263"/>
      <c r="P982" s="263"/>
      <c r="Q982" s="263"/>
      <c r="R982" s="263"/>
      <c r="S982" s="263"/>
      <c r="T982" s="263"/>
      <c r="U982" s="263"/>
      <c r="V982" s="263"/>
      <c r="W982" s="263"/>
      <c r="X982" s="263"/>
      <c r="Y982" s="263"/>
      <c r="Z982" s="263"/>
    </row>
    <row r="983" spans="1:26" ht="12.75" customHeight="1" x14ac:dyDescent="0.2">
      <c r="A983" s="263"/>
      <c r="B983" s="263"/>
      <c r="C983" s="263"/>
      <c r="D983" s="263"/>
      <c r="E983" s="263"/>
      <c r="F983" s="263"/>
      <c r="G983" s="263"/>
      <c r="H983" s="264"/>
      <c r="I983" s="265"/>
      <c r="J983" s="265"/>
      <c r="K983" s="263"/>
      <c r="L983" s="263"/>
      <c r="M983" s="263"/>
      <c r="N983" s="263"/>
      <c r="O983" s="263"/>
      <c r="P983" s="263"/>
      <c r="Q983" s="263"/>
      <c r="R983" s="263"/>
      <c r="S983" s="263"/>
      <c r="T983" s="263"/>
      <c r="U983" s="263"/>
      <c r="V983" s="263"/>
      <c r="W983" s="263"/>
      <c r="X983" s="263"/>
      <c r="Y983" s="263"/>
      <c r="Z983" s="263"/>
    </row>
    <row r="984" spans="1:26" ht="12.75" customHeight="1" x14ac:dyDescent="0.2">
      <c r="A984" s="263"/>
      <c r="B984" s="263"/>
      <c r="C984" s="263"/>
      <c r="D984" s="263"/>
      <c r="E984" s="263"/>
      <c r="F984" s="263"/>
      <c r="G984" s="263"/>
      <c r="H984" s="264"/>
      <c r="I984" s="265"/>
      <c r="J984" s="265"/>
      <c r="K984" s="263"/>
      <c r="L984" s="263"/>
      <c r="M984" s="263"/>
      <c r="N984" s="263"/>
      <c r="O984" s="263"/>
      <c r="P984" s="263"/>
      <c r="Q984" s="263"/>
      <c r="R984" s="263"/>
      <c r="S984" s="263"/>
      <c r="T984" s="263"/>
      <c r="U984" s="263"/>
      <c r="V984" s="263"/>
      <c r="W984" s="263"/>
      <c r="X984" s="263"/>
      <c r="Y984" s="263"/>
      <c r="Z984" s="263"/>
    </row>
    <row r="985" spans="1:26" ht="12.75" customHeight="1" x14ac:dyDescent="0.2">
      <c r="A985" s="263"/>
      <c r="B985" s="263"/>
      <c r="C985" s="263"/>
      <c r="D985" s="263"/>
      <c r="E985" s="263"/>
      <c r="F985" s="263"/>
      <c r="G985" s="263"/>
      <c r="H985" s="264"/>
      <c r="I985" s="265"/>
      <c r="J985" s="265"/>
      <c r="K985" s="263"/>
      <c r="L985" s="263"/>
      <c r="M985" s="263"/>
      <c r="N985" s="263"/>
      <c r="O985" s="263"/>
      <c r="P985" s="263"/>
      <c r="Q985" s="263"/>
      <c r="R985" s="263"/>
      <c r="S985" s="263"/>
      <c r="T985" s="263"/>
      <c r="U985" s="263"/>
      <c r="V985" s="263"/>
      <c r="W985" s="263"/>
      <c r="X985" s="263"/>
      <c r="Y985" s="263"/>
      <c r="Z985" s="263"/>
    </row>
    <row r="986" spans="1:26" ht="12.75" customHeight="1" x14ac:dyDescent="0.2">
      <c r="A986" s="263"/>
      <c r="B986" s="263"/>
      <c r="C986" s="263"/>
      <c r="D986" s="263"/>
      <c r="E986" s="263"/>
      <c r="F986" s="263"/>
      <c r="G986" s="263"/>
      <c r="H986" s="264"/>
      <c r="I986" s="265"/>
      <c r="J986" s="265"/>
      <c r="K986" s="263"/>
      <c r="L986" s="263"/>
      <c r="M986" s="263"/>
      <c r="N986" s="263"/>
      <c r="O986" s="263"/>
      <c r="P986" s="263"/>
      <c r="Q986" s="263"/>
      <c r="R986" s="263"/>
      <c r="S986" s="263"/>
      <c r="T986" s="263"/>
      <c r="U986" s="263"/>
      <c r="V986" s="263"/>
      <c r="W986" s="263"/>
      <c r="X986" s="263"/>
      <c r="Y986" s="263"/>
      <c r="Z986" s="263"/>
    </row>
    <row r="987" spans="1:26" ht="12.75" customHeight="1" x14ac:dyDescent="0.2">
      <c r="A987" s="263"/>
      <c r="B987" s="263"/>
      <c r="C987" s="263"/>
      <c r="D987" s="263"/>
      <c r="E987" s="263"/>
      <c r="F987" s="263"/>
      <c r="G987" s="263"/>
      <c r="H987" s="264"/>
      <c r="I987" s="265"/>
      <c r="J987" s="265"/>
      <c r="K987" s="263"/>
      <c r="L987" s="263"/>
      <c r="M987" s="263"/>
      <c r="N987" s="263"/>
      <c r="O987" s="263"/>
      <c r="P987" s="263"/>
      <c r="Q987" s="263"/>
      <c r="R987" s="263"/>
      <c r="S987" s="263"/>
      <c r="T987" s="263"/>
      <c r="U987" s="263"/>
      <c r="V987" s="263"/>
      <c r="W987" s="263"/>
      <c r="X987" s="263"/>
      <c r="Y987" s="263"/>
      <c r="Z987" s="263"/>
    </row>
    <row r="988" spans="1:26" ht="12.75" customHeight="1" x14ac:dyDescent="0.2">
      <c r="A988" s="263"/>
      <c r="B988" s="263"/>
      <c r="C988" s="263"/>
      <c r="D988" s="263"/>
      <c r="E988" s="263"/>
      <c r="F988" s="263"/>
      <c r="G988" s="263"/>
      <c r="H988" s="264"/>
      <c r="I988" s="265"/>
      <c r="J988" s="265"/>
      <c r="K988" s="263"/>
      <c r="L988" s="263"/>
      <c r="M988" s="263"/>
      <c r="N988" s="263"/>
      <c r="O988" s="263"/>
      <c r="P988" s="263"/>
      <c r="Q988" s="263"/>
      <c r="R988" s="263"/>
      <c r="S988" s="263"/>
      <c r="T988" s="263"/>
      <c r="U988" s="263"/>
      <c r="V988" s="263"/>
      <c r="W988" s="263"/>
      <c r="X988" s="263"/>
      <c r="Y988" s="263"/>
      <c r="Z988" s="263"/>
    </row>
    <row r="989" spans="1:26" ht="12.75" customHeight="1" x14ac:dyDescent="0.2">
      <c r="A989" s="263"/>
      <c r="B989" s="263"/>
      <c r="C989" s="263"/>
      <c r="D989" s="263"/>
      <c r="E989" s="263"/>
      <c r="F989" s="263"/>
      <c r="G989" s="263"/>
      <c r="H989" s="264"/>
      <c r="I989" s="265"/>
      <c r="J989" s="265"/>
      <c r="K989" s="263"/>
      <c r="L989" s="263"/>
      <c r="M989" s="263"/>
      <c r="N989" s="263"/>
      <c r="O989" s="263"/>
      <c r="P989" s="263"/>
      <c r="Q989" s="263"/>
      <c r="R989" s="263"/>
      <c r="S989" s="263"/>
      <c r="T989" s="263"/>
      <c r="U989" s="263"/>
      <c r="V989" s="263"/>
      <c r="W989" s="263"/>
      <c r="X989" s="263"/>
      <c r="Y989" s="263"/>
      <c r="Z989" s="263"/>
    </row>
    <row r="990" spans="1:26" ht="12.75" customHeight="1" x14ac:dyDescent="0.2">
      <c r="A990" s="263"/>
      <c r="B990" s="263"/>
      <c r="C990" s="263"/>
      <c r="D990" s="263"/>
      <c r="E990" s="263"/>
      <c r="F990" s="263"/>
      <c r="G990" s="263"/>
      <c r="H990" s="264"/>
      <c r="I990" s="265"/>
      <c r="J990" s="265"/>
      <c r="K990" s="263"/>
      <c r="L990" s="263"/>
      <c r="M990" s="263"/>
      <c r="N990" s="263"/>
      <c r="O990" s="263"/>
      <c r="P990" s="263"/>
      <c r="Q990" s="263"/>
      <c r="R990" s="263"/>
      <c r="S990" s="263"/>
      <c r="T990" s="263"/>
      <c r="U990" s="263"/>
      <c r="V990" s="263"/>
      <c r="W990" s="263"/>
      <c r="X990" s="263"/>
      <c r="Y990" s="263"/>
      <c r="Z990" s="263"/>
    </row>
    <row r="991" spans="1:26" ht="12.75" customHeight="1" x14ac:dyDescent="0.2">
      <c r="A991" s="263"/>
      <c r="B991" s="263"/>
      <c r="C991" s="263"/>
      <c r="D991" s="263"/>
      <c r="E991" s="263"/>
      <c r="F991" s="263"/>
      <c r="G991" s="263"/>
      <c r="H991" s="264"/>
      <c r="I991" s="265"/>
      <c r="J991" s="265"/>
      <c r="K991" s="263"/>
      <c r="L991" s="263"/>
      <c r="M991" s="263"/>
      <c r="N991" s="263"/>
      <c r="O991" s="263"/>
      <c r="P991" s="263"/>
      <c r="Q991" s="263"/>
      <c r="R991" s="263"/>
      <c r="S991" s="263"/>
      <c r="T991" s="263"/>
      <c r="U991" s="263"/>
      <c r="V991" s="263"/>
      <c r="W991" s="263"/>
      <c r="X991" s="263"/>
      <c r="Y991" s="263"/>
      <c r="Z991" s="263"/>
    </row>
    <row r="992" spans="1:26" ht="12.75" customHeight="1" x14ac:dyDescent="0.2">
      <c r="A992" s="263"/>
      <c r="B992" s="263"/>
      <c r="C992" s="263"/>
      <c r="D992" s="263"/>
      <c r="E992" s="263"/>
      <c r="F992" s="263"/>
      <c r="G992" s="263"/>
      <c r="H992" s="264"/>
      <c r="I992" s="265"/>
      <c r="J992" s="265"/>
      <c r="K992" s="263"/>
      <c r="L992" s="263"/>
      <c r="M992" s="263"/>
      <c r="N992" s="263"/>
      <c r="O992" s="263"/>
      <c r="P992" s="263"/>
      <c r="Q992" s="263"/>
      <c r="R992" s="263"/>
      <c r="S992" s="263"/>
      <c r="T992" s="263"/>
      <c r="U992" s="263"/>
      <c r="V992" s="263"/>
      <c r="W992" s="263"/>
      <c r="X992" s="263"/>
      <c r="Y992" s="263"/>
      <c r="Z992" s="263"/>
    </row>
    <row r="993" spans="1:26" ht="12.75" customHeight="1" x14ac:dyDescent="0.2">
      <c r="A993" s="263"/>
      <c r="B993" s="263"/>
      <c r="C993" s="263"/>
      <c r="D993" s="263"/>
      <c r="E993" s="263"/>
      <c r="F993" s="263"/>
      <c r="G993" s="263"/>
      <c r="H993" s="264"/>
      <c r="I993" s="265"/>
      <c r="J993" s="265"/>
      <c r="K993" s="263"/>
      <c r="L993" s="263"/>
      <c r="M993" s="263"/>
      <c r="N993" s="263"/>
      <c r="O993" s="263"/>
      <c r="P993" s="263"/>
      <c r="Q993" s="263"/>
      <c r="R993" s="263"/>
      <c r="S993" s="263"/>
      <c r="T993" s="263"/>
      <c r="U993" s="263"/>
      <c r="V993" s="263"/>
      <c r="W993" s="263"/>
      <c r="X993" s="263"/>
      <c r="Y993" s="263"/>
      <c r="Z993" s="263"/>
    </row>
    <row r="994" spans="1:26" ht="12.75" customHeight="1" x14ac:dyDescent="0.2">
      <c r="A994" s="263"/>
      <c r="B994" s="263"/>
      <c r="C994" s="263"/>
      <c r="D994" s="263"/>
      <c r="E994" s="263"/>
      <c r="F994" s="263"/>
      <c r="G994" s="263"/>
      <c r="H994" s="264"/>
      <c r="I994" s="265"/>
      <c r="J994" s="265"/>
      <c r="K994" s="263"/>
      <c r="L994" s="263"/>
      <c r="M994" s="263"/>
      <c r="N994" s="263"/>
      <c r="O994" s="263"/>
      <c r="P994" s="263"/>
      <c r="Q994" s="263"/>
      <c r="R994" s="263"/>
      <c r="S994" s="263"/>
      <c r="T994" s="263"/>
      <c r="U994" s="263"/>
      <c r="V994" s="263"/>
      <c r="W994" s="263"/>
      <c r="X994" s="263"/>
      <c r="Y994" s="263"/>
      <c r="Z994" s="263"/>
    </row>
    <row r="995" spans="1:26" ht="12.75" customHeight="1" x14ac:dyDescent="0.2">
      <c r="A995" s="263"/>
      <c r="B995" s="263"/>
      <c r="C995" s="263"/>
      <c r="D995" s="263"/>
      <c r="E995" s="263"/>
      <c r="F995" s="263"/>
      <c r="G995" s="263"/>
      <c r="H995" s="264"/>
      <c r="I995" s="265"/>
      <c r="J995" s="265"/>
      <c r="K995" s="263"/>
      <c r="L995" s="263"/>
      <c r="M995" s="263"/>
      <c r="N995" s="263"/>
      <c r="O995" s="263"/>
      <c r="P995" s="263"/>
      <c r="Q995" s="263"/>
      <c r="R995" s="263"/>
      <c r="S995" s="263"/>
      <c r="T995" s="263"/>
      <c r="U995" s="263"/>
      <c r="V995" s="263"/>
      <c r="W995" s="263"/>
      <c r="X995" s="263"/>
      <c r="Y995" s="263"/>
      <c r="Z995" s="263"/>
    </row>
    <row r="996" spans="1:26" ht="12.75" customHeight="1" x14ac:dyDescent="0.2">
      <c r="A996" s="263"/>
      <c r="B996" s="263"/>
      <c r="C996" s="263"/>
      <c r="D996" s="263"/>
      <c r="E996" s="263"/>
      <c r="F996" s="263"/>
      <c r="G996" s="263"/>
      <c r="H996" s="264"/>
      <c r="I996" s="265"/>
      <c r="J996" s="265"/>
      <c r="K996" s="263"/>
      <c r="L996" s="263"/>
      <c r="M996" s="263"/>
      <c r="N996" s="263"/>
      <c r="O996" s="263"/>
      <c r="P996" s="263"/>
      <c r="Q996" s="263"/>
      <c r="R996" s="263"/>
      <c r="S996" s="263"/>
      <c r="T996" s="263"/>
      <c r="U996" s="263"/>
      <c r="V996" s="263"/>
      <c r="W996" s="263"/>
      <c r="X996" s="263"/>
      <c r="Y996" s="263"/>
      <c r="Z996" s="263"/>
    </row>
    <row r="997" spans="1:26" ht="12.75" customHeight="1" x14ac:dyDescent="0.2">
      <c r="A997" s="263"/>
      <c r="B997" s="263"/>
      <c r="C997" s="263"/>
      <c r="D997" s="263"/>
      <c r="E997" s="263"/>
      <c r="F997" s="263"/>
      <c r="G997" s="263"/>
      <c r="H997" s="264"/>
      <c r="I997" s="265"/>
      <c r="J997" s="265"/>
      <c r="K997" s="263"/>
      <c r="L997" s="263"/>
      <c r="M997" s="263"/>
      <c r="N997" s="263"/>
      <c r="O997" s="263"/>
      <c r="P997" s="263"/>
      <c r="Q997" s="263"/>
      <c r="R997" s="263"/>
      <c r="S997" s="263"/>
      <c r="T997" s="263"/>
      <c r="U997" s="263"/>
      <c r="V997" s="263"/>
      <c r="W997" s="263"/>
      <c r="X997" s="263"/>
      <c r="Y997" s="263"/>
      <c r="Z997" s="263"/>
    </row>
    <row r="998" spans="1:26" ht="12.75" customHeight="1" x14ac:dyDescent="0.2">
      <c r="A998" s="263"/>
      <c r="B998" s="263"/>
      <c r="C998" s="263"/>
      <c r="D998" s="263"/>
      <c r="E998" s="263"/>
      <c r="F998" s="263"/>
      <c r="G998" s="263"/>
      <c r="H998" s="264"/>
      <c r="I998" s="265"/>
      <c r="J998" s="265"/>
      <c r="K998" s="263"/>
      <c r="L998" s="263"/>
      <c r="M998" s="263"/>
      <c r="N998" s="263"/>
      <c r="O998" s="263"/>
      <c r="P998" s="263"/>
      <c r="Q998" s="263"/>
      <c r="R998" s="263"/>
      <c r="S998" s="263"/>
      <c r="T998" s="263"/>
      <c r="U998" s="263"/>
      <c r="V998" s="263"/>
      <c r="W998" s="263"/>
      <c r="X998" s="263"/>
      <c r="Y998" s="263"/>
      <c r="Z998" s="263"/>
    </row>
    <row r="999" spans="1:26" ht="12.75" customHeight="1" x14ac:dyDescent="0.2">
      <c r="A999" s="263"/>
      <c r="B999" s="263"/>
      <c r="C999" s="263"/>
      <c r="D999" s="263"/>
      <c r="E999" s="263"/>
      <c r="F999" s="263"/>
      <c r="G999" s="263"/>
      <c r="H999" s="264"/>
      <c r="I999" s="265"/>
      <c r="J999" s="265"/>
      <c r="K999" s="263"/>
      <c r="L999" s="263"/>
      <c r="M999" s="263"/>
      <c r="N999" s="263"/>
      <c r="O999" s="263"/>
      <c r="P999" s="263"/>
      <c r="Q999" s="263"/>
      <c r="R999" s="263"/>
      <c r="S999" s="263"/>
      <c r="T999" s="263"/>
      <c r="U999" s="263"/>
      <c r="V999" s="263"/>
      <c r="W999" s="263"/>
      <c r="X999" s="263"/>
      <c r="Y999" s="263"/>
      <c r="Z999" s="263"/>
    </row>
    <row r="1000" spans="1:26" ht="12.75" customHeight="1" x14ac:dyDescent="0.2">
      <c r="A1000" s="263"/>
      <c r="B1000" s="263"/>
      <c r="C1000" s="263"/>
      <c r="D1000" s="263"/>
      <c r="E1000" s="263"/>
      <c r="F1000" s="263"/>
      <c r="G1000" s="263"/>
      <c r="H1000" s="264"/>
      <c r="I1000" s="265"/>
      <c r="J1000" s="265"/>
      <c r="K1000" s="263"/>
      <c r="L1000" s="263"/>
      <c r="M1000" s="263"/>
      <c r="N1000" s="263"/>
      <c r="O1000" s="263"/>
      <c r="P1000" s="263"/>
      <c r="Q1000" s="263"/>
      <c r="R1000" s="263"/>
      <c r="S1000" s="263"/>
      <c r="T1000" s="263"/>
      <c r="U1000" s="263"/>
      <c r="V1000" s="263"/>
      <c r="W1000" s="263"/>
      <c r="X1000" s="263"/>
      <c r="Y1000" s="263"/>
      <c r="Z1000" s="263"/>
    </row>
    <row r="1001" spans="1:26" ht="12.75" customHeight="1" x14ac:dyDescent="0.2">
      <c r="A1001" s="263"/>
      <c r="B1001" s="263"/>
      <c r="C1001" s="263"/>
      <c r="D1001" s="263"/>
      <c r="E1001" s="263"/>
      <c r="F1001" s="263"/>
      <c r="G1001" s="263"/>
      <c r="H1001" s="264"/>
      <c r="I1001" s="265"/>
      <c r="J1001" s="265"/>
      <c r="K1001" s="263"/>
      <c r="L1001" s="263"/>
      <c r="M1001" s="263"/>
      <c r="N1001" s="263"/>
      <c r="O1001" s="263"/>
      <c r="P1001" s="263"/>
      <c r="Q1001" s="263"/>
      <c r="R1001" s="263"/>
      <c r="S1001" s="263"/>
      <c r="T1001" s="263"/>
      <c r="U1001" s="263"/>
      <c r="V1001" s="263"/>
      <c r="W1001" s="263"/>
      <c r="X1001" s="263"/>
      <c r="Y1001" s="263"/>
      <c r="Z1001" s="263"/>
    </row>
    <row r="1002" spans="1:26" ht="12.75" customHeight="1" x14ac:dyDescent="0.2">
      <c r="A1002" s="263"/>
      <c r="B1002" s="263"/>
      <c r="C1002" s="263"/>
      <c r="D1002" s="263"/>
      <c r="E1002" s="263"/>
      <c r="F1002" s="263"/>
      <c r="G1002" s="263"/>
      <c r="H1002" s="264"/>
      <c r="I1002" s="265"/>
      <c r="J1002" s="265"/>
      <c r="K1002" s="263"/>
      <c r="L1002" s="263"/>
      <c r="M1002" s="263"/>
      <c r="N1002" s="263"/>
      <c r="O1002" s="263"/>
      <c r="P1002" s="263"/>
      <c r="Q1002" s="263"/>
      <c r="R1002" s="263"/>
      <c r="S1002" s="263"/>
      <c r="T1002" s="263"/>
      <c r="U1002" s="263"/>
      <c r="V1002" s="263"/>
      <c r="W1002" s="263"/>
      <c r="X1002" s="263"/>
      <c r="Y1002" s="263"/>
      <c r="Z1002" s="263"/>
    </row>
  </sheetData>
  <mergeCells count="6">
    <mergeCell ref="Q44:R44"/>
    <mergeCell ref="A7:S7"/>
    <mergeCell ref="A8:S8"/>
    <mergeCell ref="A9:S9"/>
    <mergeCell ref="A10:S10"/>
    <mergeCell ref="A11:S11"/>
  </mergeCells>
  <phoneticPr fontId="114" type="noConversion"/>
  <pageMargins left="0.7" right="0.7" top="0.75" bottom="0.75"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05"/>
  <sheetViews>
    <sheetView topLeftCell="A28" workbookViewId="0">
      <selection activeCell="C55" sqref="C55"/>
    </sheetView>
  </sheetViews>
  <sheetFormatPr baseColWidth="10" defaultColWidth="14.42578125" defaultRowHeight="15" customHeight="1" x14ac:dyDescent="0.2"/>
  <cols>
    <col min="1" max="1" width="4.28515625" customWidth="1"/>
    <col min="2" max="2" width="11.140625" customWidth="1"/>
    <col min="3" max="3" width="10" customWidth="1"/>
    <col min="4" max="4" width="9" customWidth="1"/>
    <col min="5" max="5" width="11.7109375" customWidth="1"/>
    <col min="6" max="6" width="13.42578125" style="1228" customWidth="1"/>
    <col min="7" max="7" width="10.7109375" customWidth="1"/>
    <col min="8" max="8" width="44.7109375" customWidth="1"/>
    <col min="9" max="10" width="20.7109375" customWidth="1"/>
    <col min="11" max="11" width="18.42578125" customWidth="1"/>
    <col min="12" max="12" width="22.85546875" customWidth="1"/>
    <col min="13" max="13" width="6.85546875" customWidth="1"/>
    <col min="14" max="14" width="15.7109375" customWidth="1"/>
    <col min="15" max="15" width="15.42578125" customWidth="1"/>
    <col min="16" max="16" width="8.7109375" customWidth="1"/>
    <col min="17" max="17" width="9.7109375" customWidth="1"/>
    <col min="18" max="18" width="17.140625" customWidth="1"/>
    <col min="19" max="19" width="15.5703125" customWidth="1"/>
    <col min="20" max="20" width="17.85546875" hidden="1" customWidth="1"/>
    <col min="21" max="21" width="14.28515625" hidden="1" customWidth="1"/>
    <col min="22" max="22" width="11" hidden="1" customWidth="1"/>
    <col min="23" max="23" width="5.140625" hidden="1" customWidth="1"/>
    <col min="24" max="52" width="9.140625" customWidth="1"/>
  </cols>
  <sheetData>
    <row r="1" spans="1:19" ht="12.75" customHeight="1" x14ac:dyDescent="0.2">
      <c r="H1" s="3"/>
    </row>
    <row r="2" spans="1:19" ht="12.75" customHeight="1" x14ac:dyDescent="0.2">
      <c r="H2" s="3"/>
    </row>
    <row r="3" spans="1:19" ht="12.75" customHeight="1" x14ac:dyDescent="0.2">
      <c r="H3" s="3"/>
    </row>
    <row r="4" spans="1:19" ht="12.75" customHeight="1" x14ac:dyDescent="0.2">
      <c r="H4" s="3"/>
    </row>
    <row r="5" spans="1:19" ht="12.75" customHeight="1" x14ac:dyDescent="0.2">
      <c r="H5" s="3"/>
    </row>
    <row r="6" spans="1:19" ht="12.75" customHeight="1" x14ac:dyDescent="0.2">
      <c r="H6" s="3"/>
    </row>
    <row r="7" spans="1:19" ht="12.75" customHeight="1" x14ac:dyDescent="0.2">
      <c r="H7" s="3"/>
    </row>
    <row r="8" spans="1:19" ht="12.75" customHeight="1" x14ac:dyDescent="0.2">
      <c r="H8" s="3"/>
    </row>
    <row r="9" spans="1:19" ht="12.75" customHeight="1" x14ac:dyDescent="0.2">
      <c r="F9" s="2"/>
      <c r="G9" s="2"/>
      <c r="H9" s="3"/>
      <c r="I9" s="2"/>
      <c r="O9" s="112"/>
    </row>
    <row r="10" spans="1:19" ht="12.75" customHeight="1" x14ac:dyDescent="0.2">
      <c r="F10" s="2"/>
      <c r="G10" s="2"/>
      <c r="H10" s="3"/>
      <c r="I10" s="2"/>
    </row>
    <row r="11" spans="1:19" ht="12.75" customHeight="1" x14ac:dyDescent="0.2">
      <c r="F11" s="2"/>
      <c r="G11" s="2"/>
      <c r="H11" s="3"/>
      <c r="I11" s="2"/>
    </row>
    <row r="12" spans="1:19" ht="12.75" customHeight="1" x14ac:dyDescent="0.2">
      <c r="A12" s="1753" t="s">
        <v>0</v>
      </c>
      <c r="B12" s="1746"/>
      <c r="C12" s="1746"/>
      <c r="D12" s="1746"/>
      <c r="E12" s="1746"/>
      <c r="F12" s="1746"/>
      <c r="G12" s="1746"/>
      <c r="H12" s="1746"/>
      <c r="I12" s="1746"/>
      <c r="J12" s="1746"/>
      <c r="K12" s="1746"/>
      <c r="L12" s="1746"/>
      <c r="M12" s="1746"/>
      <c r="N12" s="1746"/>
      <c r="O12" s="1746"/>
      <c r="P12" s="1746"/>
      <c r="Q12" s="1746"/>
      <c r="R12" s="1746"/>
      <c r="S12" s="1747"/>
    </row>
    <row r="13" spans="1:19" ht="12.75" customHeight="1" x14ac:dyDescent="0.2">
      <c r="A13" s="1753" t="s">
        <v>1</v>
      </c>
      <c r="B13" s="1746"/>
      <c r="C13" s="1746"/>
      <c r="D13" s="1746"/>
      <c r="E13" s="1746"/>
      <c r="F13" s="1746"/>
      <c r="G13" s="1746"/>
      <c r="H13" s="1746"/>
      <c r="I13" s="1746"/>
      <c r="J13" s="1746"/>
      <c r="K13" s="1746"/>
      <c r="L13" s="1746"/>
      <c r="M13" s="1746"/>
      <c r="N13" s="1746"/>
      <c r="O13" s="1746"/>
      <c r="P13" s="1746"/>
      <c r="Q13" s="1746"/>
      <c r="R13" s="1746"/>
      <c r="S13" s="1747"/>
    </row>
    <row r="14" spans="1:19" ht="12.75" customHeight="1" x14ac:dyDescent="0.2">
      <c r="A14" s="1753" t="s">
        <v>2</v>
      </c>
      <c r="B14" s="1746"/>
      <c r="C14" s="1746"/>
      <c r="D14" s="1746"/>
      <c r="E14" s="1746"/>
      <c r="F14" s="1746"/>
      <c r="G14" s="1746"/>
      <c r="H14" s="1746"/>
      <c r="I14" s="1746"/>
      <c r="J14" s="1746"/>
      <c r="K14" s="1746"/>
      <c r="L14" s="1746"/>
      <c r="M14" s="1746"/>
      <c r="N14" s="1746"/>
      <c r="O14" s="1746"/>
      <c r="P14" s="1746"/>
      <c r="Q14" s="1746"/>
      <c r="R14" s="1746"/>
      <c r="S14" s="1747"/>
    </row>
    <row r="15" spans="1:19" ht="12.75" customHeight="1" x14ac:dyDescent="0.2">
      <c r="A15" s="1753" t="s">
        <v>3</v>
      </c>
      <c r="B15" s="1746"/>
      <c r="C15" s="1746"/>
      <c r="D15" s="1746"/>
      <c r="E15" s="1746"/>
      <c r="F15" s="1746"/>
      <c r="G15" s="1746"/>
      <c r="H15" s="1746"/>
      <c r="I15" s="1746"/>
      <c r="J15" s="1746"/>
      <c r="K15" s="1746"/>
      <c r="L15" s="1746"/>
      <c r="M15" s="1746"/>
      <c r="N15" s="1746"/>
      <c r="O15" s="1746"/>
      <c r="P15" s="1746"/>
      <c r="Q15" s="1746"/>
      <c r="R15" s="1746"/>
      <c r="S15" s="1747"/>
    </row>
    <row r="16" spans="1:19" ht="12.75" customHeight="1" x14ac:dyDescent="0.2">
      <c r="A16" s="1753" t="str">
        <f>+'05-01PLANIFICACION Y DESARROLLO'!A16:S16</f>
        <v>30 de junio  2023</v>
      </c>
      <c r="B16" s="1746"/>
      <c r="C16" s="1746"/>
      <c r="D16" s="1746"/>
      <c r="E16" s="1746"/>
      <c r="F16" s="1746"/>
      <c r="G16" s="1746"/>
      <c r="H16" s="1746"/>
      <c r="I16" s="1746"/>
      <c r="J16" s="1746"/>
      <c r="K16" s="1746"/>
      <c r="L16" s="1746"/>
      <c r="M16" s="1746"/>
      <c r="N16" s="1746"/>
      <c r="O16" s="1746"/>
      <c r="P16" s="1746"/>
      <c r="Q16" s="1746"/>
      <c r="R16" s="1746"/>
      <c r="S16" s="1747"/>
    </row>
    <row r="17" spans="1:52" ht="15" customHeight="1" x14ac:dyDescent="0.3">
      <c r="A17" s="86"/>
      <c r="B17" s="86"/>
      <c r="C17" s="86"/>
      <c r="D17" s="86"/>
      <c r="E17" s="86"/>
      <c r="F17" s="86"/>
      <c r="G17" s="86"/>
      <c r="H17" s="192"/>
      <c r="I17" s="86"/>
      <c r="J17" s="86"/>
      <c r="K17" s="86"/>
      <c r="L17" s="86"/>
      <c r="M17" s="87"/>
      <c r="N17" s="87"/>
      <c r="O17" s="87"/>
      <c r="P17" s="87"/>
      <c r="Q17" s="87"/>
      <c r="R17" s="87"/>
      <c r="S17" s="87"/>
      <c r="V17" s="109" t="s">
        <v>319</v>
      </c>
    </row>
    <row r="18" spans="1:52" ht="36" customHeight="1" x14ac:dyDescent="0.2">
      <c r="A18" s="88" t="s">
        <v>6</v>
      </c>
      <c r="B18" s="216" t="s">
        <v>7</v>
      </c>
      <c r="C18" s="217" t="s">
        <v>110</v>
      </c>
      <c r="D18" s="217" t="s">
        <v>9</v>
      </c>
      <c r="E18" s="217" t="s">
        <v>10</v>
      </c>
      <c r="F18" s="216" t="s">
        <v>11</v>
      </c>
      <c r="G18" s="216" t="s">
        <v>12</v>
      </c>
      <c r="H18" s="216" t="s">
        <v>13</v>
      </c>
      <c r="I18" s="216" t="s">
        <v>14</v>
      </c>
      <c r="J18" s="216" t="s">
        <v>15</v>
      </c>
      <c r="K18" s="216" t="s">
        <v>16</v>
      </c>
      <c r="L18" s="218" t="s">
        <v>17</v>
      </c>
      <c r="M18" s="218" t="s">
        <v>18</v>
      </c>
      <c r="N18" s="218" t="s">
        <v>19</v>
      </c>
      <c r="O18" s="218" t="s">
        <v>20</v>
      </c>
      <c r="P18" s="219" t="s">
        <v>21</v>
      </c>
      <c r="Q18" s="218" t="s">
        <v>22</v>
      </c>
      <c r="R18" s="219" t="str">
        <f>+'05-01PLANIFICACION Y DESARROLLO'!R17</f>
        <v>DEPRECIACION ACUMULADA 30/06/23</v>
      </c>
      <c r="S18" s="219" t="s">
        <v>23</v>
      </c>
      <c r="T18" s="92" t="s">
        <v>24</v>
      </c>
      <c r="U18" s="14"/>
      <c r="V18" s="125">
        <v>45107</v>
      </c>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row>
    <row r="19" spans="1:52" ht="15" customHeight="1" x14ac:dyDescent="0.2">
      <c r="A19" s="299">
        <v>1</v>
      </c>
      <c r="B19" s="300">
        <v>36085</v>
      </c>
      <c r="C19" s="312" t="s">
        <v>371</v>
      </c>
      <c r="D19" s="312">
        <v>26</v>
      </c>
      <c r="E19" s="238" t="s">
        <v>68</v>
      </c>
      <c r="F19" s="238"/>
      <c r="G19" s="238">
        <v>1</v>
      </c>
      <c r="H19" s="303" t="s">
        <v>26</v>
      </c>
      <c r="I19" s="238"/>
      <c r="J19" s="238"/>
      <c r="K19" s="238" t="s">
        <v>320</v>
      </c>
      <c r="L19" s="237">
        <v>1200</v>
      </c>
      <c r="M19" s="238">
        <v>10</v>
      </c>
      <c r="N19" s="166">
        <v>0</v>
      </c>
      <c r="O19" s="166">
        <v>0</v>
      </c>
      <c r="P19" s="301">
        <v>10</v>
      </c>
      <c r="Q19" s="301"/>
      <c r="R19" s="166">
        <v>1200</v>
      </c>
      <c r="S19" s="166">
        <f t="shared" ref="S19:S22" si="0">IF(M19=0,"N/A",+L19-R19)</f>
        <v>0</v>
      </c>
      <c r="T19" s="103">
        <v>617</v>
      </c>
      <c r="V19" s="136"/>
    </row>
    <row r="20" spans="1:52" ht="33" customHeight="1" x14ac:dyDescent="0.2">
      <c r="A20" s="299">
        <v>2</v>
      </c>
      <c r="B20" s="300">
        <v>36889</v>
      </c>
      <c r="C20" s="312" t="s">
        <v>371</v>
      </c>
      <c r="D20" s="312">
        <v>26</v>
      </c>
      <c r="E20" s="238" t="s">
        <v>25</v>
      </c>
      <c r="F20" s="238">
        <v>620967</v>
      </c>
      <c r="G20" s="238">
        <v>1</v>
      </c>
      <c r="H20" s="303" t="s">
        <v>321</v>
      </c>
      <c r="I20" s="238"/>
      <c r="J20" s="238"/>
      <c r="K20" s="236" t="s">
        <v>2022</v>
      </c>
      <c r="L20" s="237">
        <v>3431.93</v>
      </c>
      <c r="M20" s="238">
        <v>10</v>
      </c>
      <c r="N20" s="166">
        <v>0</v>
      </c>
      <c r="O20" s="166">
        <v>0</v>
      </c>
      <c r="P20" s="301">
        <v>10</v>
      </c>
      <c r="Q20" s="301"/>
      <c r="R20" s="166">
        <v>3431.93</v>
      </c>
      <c r="S20" s="166">
        <f t="shared" si="0"/>
        <v>0</v>
      </c>
      <c r="T20" s="103">
        <v>617</v>
      </c>
    </row>
    <row r="21" spans="1:52" ht="15" customHeight="1" x14ac:dyDescent="0.2">
      <c r="A21" s="299">
        <v>3</v>
      </c>
      <c r="B21" s="300">
        <v>36889</v>
      </c>
      <c r="C21" s="312" t="s">
        <v>371</v>
      </c>
      <c r="D21" s="312">
        <v>26</v>
      </c>
      <c r="E21" s="238" t="s">
        <v>25</v>
      </c>
      <c r="F21" s="238">
        <v>125537</v>
      </c>
      <c r="G21" s="238">
        <v>1</v>
      </c>
      <c r="H21" s="303" t="s">
        <v>322</v>
      </c>
      <c r="I21" s="238"/>
      <c r="J21" s="238"/>
      <c r="K21" s="238" t="s">
        <v>320</v>
      </c>
      <c r="L21" s="237">
        <v>7000</v>
      </c>
      <c r="M21" s="238">
        <v>10</v>
      </c>
      <c r="N21" s="166">
        <v>0</v>
      </c>
      <c r="O21" s="166">
        <v>0</v>
      </c>
      <c r="P21" s="301">
        <v>10</v>
      </c>
      <c r="Q21" s="301"/>
      <c r="R21" s="166">
        <v>7000</v>
      </c>
      <c r="S21" s="166">
        <f t="shared" si="0"/>
        <v>0</v>
      </c>
      <c r="T21" s="103">
        <v>617</v>
      </c>
    </row>
    <row r="22" spans="1:52" ht="15" customHeight="1" x14ac:dyDescent="0.2">
      <c r="A22" s="299">
        <v>4</v>
      </c>
      <c r="B22" s="300">
        <v>36889</v>
      </c>
      <c r="C22" s="312" t="s">
        <v>371</v>
      </c>
      <c r="D22" s="312">
        <v>26</v>
      </c>
      <c r="E22" s="238" t="s">
        <v>25</v>
      </c>
      <c r="F22" s="238">
        <v>125538</v>
      </c>
      <c r="G22" s="238">
        <v>1</v>
      </c>
      <c r="H22" s="303" t="s">
        <v>323</v>
      </c>
      <c r="I22" s="238"/>
      <c r="J22" s="238"/>
      <c r="K22" s="238" t="s">
        <v>324</v>
      </c>
      <c r="L22" s="237">
        <v>3200</v>
      </c>
      <c r="M22" s="238">
        <v>10</v>
      </c>
      <c r="N22" s="166">
        <v>0</v>
      </c>
      <c r="O22" s="166">
        <v>0</v>
      </c>
      <c r="P22" s="301">
        <v>10</v>
      </c>
      <c r="Q22" s="301"/>
      <c r="R22" s="166">
        <v>3200</v>
      </c>
      <c r="S22" s="166">
        <f t="shared" si="0"/>
        <v>0</v>
      </c>
      <c r="T22" s="103">
        <v>617</v>
      </c>
    </row>
    <row r="23" spans="1:52" ht="15" customHeight="1" x14ac:dyDescent="0.3">
      <c r="A23" s="299">
        <v>5</v>
      </c>
      <c r="B23" s="304">
        <v>36998</v>
      </c>
      <c r="C23" s="312" t="s">
        <v>371</v>
      </c>
      <c r="D23" s="312">
        <v>26</v>
      </c>
      <c r="E23" s="234" t="s">
        <v>81</v>
      </c>
      <c r="F23" s="234"/>
      <c r="G23" s="234">
        <v>1</v>
      </c>
      <c r="H23" s="306" t="s">
        <v>326</v>
      </c>
      <c r="I23" s="307"/>
      <c r="J23" s="307"/>
      <c r="K23" s="307" t="s">
        <v>327</v>
      </c>
      <c r="L23" s="237">
        <v>211680</v>
      </c>
      <c r="M23" s="238">
        <v>10</v>
      </c>
      <c r="N23" s="166">
        <v>0</v>
      </c>
      <c r="O23" s="166">
        <v>0</v>
      </c>
      <c r="P23" s="308">
        <v>10</v>
      </c>
      <c r="Q23" s="308"/>
      <c r="R23" s="166">
        <v>211680</v>
      </c>
      <c r="S23" s="166">
        <v>0</v>
      </c>
      <c r="T23" s="103">
        <v>619</v>
      </c>
    </row>
    <row r="24" spans="1:52" ht="15" customHeight="1" x14ac:dyDescent="0.2">
      <c r="A24" s="299">
        <v>6</v>
      </c>
      <c r="B24" s="300">
        <v>37617</v>
      </c>
      <c r="C24" s="312" t="s">
        <v>371</v>
      </c>
      <c r="D24" s="312">
        <v>26</v>
      </c>
      <c r="E24" s="238" t="s">
        <v>25</v>
      </c>
      <c r="F24" s="238">
        <v>35478</v>
      </c>
      <c r="G24" s="238">
        <v>1</v>
      </c>
      <c r="H24" s="303" t="s">
        <v>49</v>
      </c>
      <c r="I24" s="238"/>
      <c r="J24" s="238"/>
      <c r="K24" s="238" t="s">
        <v>320</v>
      </c>
      <c r="L24" s="237">
        <v>10000</v>
      </c>
      <c r="M24" s="238">
        <v>10</v>
      </c>
      <c r="N24" s="166">
        <v>0</v>
      </c>
      <c r="O24" s="166">
        <v>0</v>
      </c>
      <c r="P24" s="301">
        <v>10</v>
      </c>
      <c r="Q24" s="301"/>
      <c r="R24" s="166">
        <v>10000</v>
      </c>
      <c r="S24" s="166">
        <f t="shared" ref="S24:S26" si="1">IF(M24=0,"N/A",+L24-R24)</f>
        <v>0</v>
      </c>
      <c r="T24" s="103">
        <v>617</v>
      </c>
    </row>
    <row r="25" spans="1:52" ht="15" customHeight="1" x14ac:dyDescent="0.2">
      <c r="A25" s="299">
        <v>7</v>
      </c>
      <c r="B25" s="300">
        <v>39445</v>
      </c>
      <c r="C25" s="312" t="s">
        <v>371</v>
      </c>
      <c r="D25" s="312">
        <v>26</v>
      </c>
      <c r="E25" s="238" t="s">
        <v>68</v>
      </c>
      <c r="F25" s="238">
        <v>127911</v>
      </c>
      <c r="G25" s="238">
        <v>1</v>
      </c>
      <c r="H25" s="303" t="s">
        <v>328</v>
      </c>
      <c r="I25" s="238"/>
      <c r="J25" s="238" t="s">
        <v>116</v>
      </c>
      <c r="K25" s="238" t="s">
        <v>324</v>
      </c>
      <c r="L25" s="237">
        <v>3381.4</v>
      </c>
      <c r="M25" s="238">
        <v>10</v>
      </c>
      <c r="N25" s="166">
        <v>0</v>
      </c>
      <c r="O25" s="166">
        <v>0</v>
      </c>
      <c r="P25" s="301">
        <v>10</v>
      </c>
      <c r="Q25" s="301"/>
      <c r="R25" s="166">
        <v>3381.4</v>
      </c>
      <c r="S25" s="166">
        <f t="shared" si="1"/>
        <v>0</v>
      </c>
      <c r="T25" s="103">
        <v>617</v>
      </c>
    </row>
    <row r="26" spans="1:52" ht="15" customHeight="1" x14ac:dyDescent="0.2">
      <c r="A26" s="299">
        <v>8</v>
      </c>
      <c r="B26" s="300">
        <v>39542</v>
      </c>
      <c r="C26" s="312" t="s">
        <v>371</v>
      </c>
      <c r="D26" s="312">
        <v>26</v>
      </c>
      <c r="E26" s="238" t="s">
        <v>25</v>
      </c>
      <c r="F26" s="238"/>
      <c r="G26" s="238">
        <v>1</v>
      </c>
      <c r="H26" s="303" t="s">
        <v>329</v>
      </c>
      <c r="I26" s="238"/>
      <c r="J26" s="238"/>
      <c r="K26" s="238" t="s">
        <v>320</v>
      </c>
      <c r="L26" s="237">
        <v>17632</v>
      </c>
      <c r="M26" s="238">
        <v>10</v>
      </c>
      <c r="N26" s="166">
        <v>0</v>
      </c>
      <c r="O26" s="166">
        <v>0</v>
      </c>
      <c r="P26" s="301">
        <v>10</v>
      </c>
      <c r="Q26" s="301"/>
      <c r="R26" s="166">
        <v>17632</v>
      </c>
      <c r="S26" s="166">
        <f t="shared" si="1"/>
        <v>0</v>
      </c>
      <c r="T26" s="103">
        <v>617</v>
      </c>
    </row>
    <row r="27" spans="1:52" ht="15" customHeight="1" x14ac:dyDescent="0.2">
      <c r="A27" s="299">
        <v>9</v>
      </c>
      <c r="B27" s="300">
        <v>39539</v>
      </c>
      <c r="C27" s="312" t="s">
        <v>371</v>
      </c>
      <c r="D27" s="312">
        <v>26</v>
      </c>
      <c r="E27" s="301" t="s">
        <v>25</v>
      </c>
      <c r="F27" s="238"/>
      <c r="G27" s="238">
        <v>1</v>
      </c>
      <c r="H27" s="303" t="s">
        <v>330</v>
      </c>
      <c r="I27" s="238"/>
      <c r="J27" s="238" t="s">
        <v>32</v>
      </c>
      <c r="K27" s="238" t="s">
        <v>324</v>
      </c>
      <c r="L27" s="237">
        <v>8574.7199999999993</v>
      </c>
      <c r="M27" s="238">
        <v>10</v>
      </c>
      <c r="N27" s="166">
        <v>0</v>
      </c>
      <c r="O27" s="166">
        <v>0</v>
      </c>
      <c r="P27" s="301">
        <v>10</v>
      </c>
      <c r="Q27" s="301"/>
      <c r="R27" s="237">
        <v>8574.7199999999993</v>
      </c>
      <c r="S27" s="166">
        <v>0</v>
      </c>
      <c r="T27" s="103">
        <v>617</v>
      </c>
    </row>
    <row r="28" spans="1:52" ht="28.5" customHeight="1" x14ac:dyDescent="0.2">
      <c r="A28" s="299">
        <v>10</v>
      </c>
      <c r="B28" s="300">
        <v>39604</v>
      </c>
      <c r="C28" s="312" t="s">
        <v>371</v>
      </c>
      <c r="D28" s="312">
        <v>26</v>
      </c>
      <c r="E28" s="238" t="s">
        <v>25</v>
      </c>
      <c r="F28" s="238"/>
      <c r="G28" s="238">
        <v>1</v>
      </c>
      <c r="H28" s="303" t="s">
        <v>331</v>
      </c>
      <c r="I28" s="238"/>
      <c r="J28" s="238" t="s">
        <v>32</v>
      </c>
      <c r="K28" s="238" t="s">
        <v>320</v>
      </c>
      <c r="L28" s="237">
        <v>5628.32</v>
      </c>
      <c r="M28" s="238">
        <v>10</v>
      </c>
      <c r="N28" s="166">
        <v>0</v>
      </c>
      <c r="O28" s="166">
        <v>0</v>
      </c>
      <c r="P28" s="301">
        <v>10</v>
      </c>
      <c r="Q28" s="301">
        <v>0</v>
      </c>
      <c r="R28" s="166">
        <v>5628.32</v>
      </c>
      <c r="S28" s="166">
        <f t="shared" ref="S28:S39" si="2">IF(M28=0,"N/A",+L28-R28)</f>
        <v>0</v>
      </c>
      <c r="T28" s="175">
        <v>617</v>
      </c>
      <c r="U28" s="14"/>
    </row>
    <row r="29" spans="1:52" ht="15" customHeight="1" x14ac:dyDescent="0.2">
      <c r="A29" s="299">
        <v>11</v>
      </c>
      <c r="B29" s="300">
        <v>39909</v>
      </c>
      <c r="C29" s="312" t="s">
        <v>371</v>
      </c>
      <c r="D29" s="312">
        <v>26</v>
      </c>
      <c r="E29" s="238" t="s">
        <v>126</v>
      </c>
      <c r="F29" s="238"/>
      <c r="G29" s="238">
        <v>1</v>
      </c>
      <c r="H29" s="303" t="s">
        <v>127</v>
      </c>
      <c r="I29" s="238" t="s">
        <v>332</v>
      </c>
      <c r="J29" s="238" t="s">
        <v>129</v>
      </c>
      <c r="K29" s="238" t="s">
        <v>320</v>
      </c>
      <c r="L29" s="237">
        <v>2540.4</v>
      </c>
      <c r="M29" s="238">
        <v>5</v>
      </c>
      <c r="N29" s="166">
        <v>0</v>
      </c>
      <c r="O29" s="166">
        <v>0</v>
      </c>
      <c r="P29" s="301">
        <v>5</v>
      </c>
      <c r="Q29" s="301"/>
      <c r="R29" s="166">
        <v>2540.4</v>
      </c>
      <c r="S29" s="166">
        <f t="shared" si="2"/>
        <v>0</v>
      </c>
      <c r="T29" s="103">
        <v>617</v>
      </c>
      <c r="AZ29" s="109" t="s">
        <v>4</v>
      </c>
    </row>
    <row r="30" spans="1:52" ht="29.25" customHeight="1" x14ac:dyDescent="0.2">
      <c r="A30" s="299">
        <v>12</v>
      </c>
      <c r="B30" s="300">
        <v>40297</v>
      </c>
      <c r="C30" s="312" t="s">
        <v>371</v>
      </c>
      <c r="D30" s="312">
        <v>26</v>
      </c>
      <c r="E30" s="238" t="s">
        <v>35</v>
      </c>
      <c r="F30" s="238"/>
      <c r="G30" s="238">
        <v>1</v>
      </c>
      <c r="H30" s="303" t="s">
        <v>66</v>
      </c>
      <c r="I30" s="238"/>
      <c r="J30" s="238" t="s">
        <v>333</v>
      </c>
      <c r="K30" s="238" t="s">
        <v>334</v>
      </c>
      <c r="L30" s="237">
        <v>26900</v>
      </c>
      <c r="M30" s="238">
        <v>3</v>
      </c>
      <c r="N30" s="166">
        <v>0</v>
      </c>
      <c r="O30" s="166">
        <v>0</v>
      </c>
      <c r="P30" s="301">
        <v>3</v>
      </c>
      <c r="Q30" s="301"/>
      <c r="R30" s="166">
        <v>26900</v>
      </c>
      <c r="S30" s="166">
        <f t="shared" si="2"/>
        <v>0</v>
      </c>
      <c r="T30" s="103">
        <v>614</v>
      </c>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row>
    <row r="31" spans="1:52" ht="15" customHeight="1" x14ac:dyDescent="0.2">
      <c r="A31" s="299">
        <v>13</v>
      </c>
      <c r="B31" s="300">
        <v>40816</v>
      </c>
      <c r="C31" s="312" t="s">
        <v>371</v>
      </c>
      <c r="D31" s="312">
        <v>26</v>
      </c>
      <c r="E31" s="238" t="s">
        <v>35</v>
      </c>
      <c r="F31" s="238" t="s">
        <v>335</v>
      </c>
      <c r="G31" s="238">
        <v>1</v>
      </c>
      <c r="H31" s="303" t="s">
        <v>62</v>
      </c>
      <c r="I31" s="238"/>
      <c r="J31" s="238" t="s">
        <v>336</v>
      </c>
      <c r="K31" s="238" t="s">
        <v>324</v>
      </c>
      <c r="L31" s="237">
        <v>1895</v>
      </c>
      <c r="M31" s="238">
        <v>3</v>
      </c>
      <c r="N31" s="166">
        <v>0</v>
      </c>
      <c r="O31" s="166">
        <v>0</v>
      </c>
      <c r="P31" s="301">
        <v>3</v>
      </c>
      <c r="Q31" s="301"/>
      <c r="R31" s="166">
        <v>1895</v>
      </c>
      <c r="S31" s="166">
        <f t="shared" si="2"/>
        <v>0</v>
      </c>
      <c r="T31" s="103">
        <v>614</v>
      </c>
    </row>
    <row r="32" spans="1:52" ht="15" customHeight="1" x14ac:dyDescent="0.2">
      <c r="A32" s="299">
        <v>14</v>
      </c>
      <c r="B32" s="300">
        <v>41152</v>
      </c>
      <c r="C32" s="312" t="s">
        <v>371</v>
      </c>
      <c r="D32" s="312">
        <v>26</v>
      </c>
      <c r="E32" s="238" t="s">
        <v>126</v>
      </c>
      <c r="F32" s="238"/>
      <c r="G32" s="238">
        <v>1</v>
      </c>
      <c r="H32" s="303" t="s">
        <v>337</v>
      </c>
      <c r="I32" s="238"/>
      <c r="J32" s="238" t="s">
        <v>162</v>
      </c>
      <c r="K32" s="238" t="s">
        <v>320</v>
      </c>
      <c r="L32" s="237">
        <v>4057.68</v>
      </c>
      <c r="M32" s="238">
        <v>3</v>
      </c>
      <c r="N32" s="166">
        <v>0</v>
      </c>
      <c r="O32" s="166">
        <v>0</v>
      </c>
      <c r="P32" s="301">
        <v>3</v>
      </c>
      <c r="Q32" s="301"/>
      <c r="R32" s="166">
        <v>4057.68</v>
      </c>
      <c r="S32" s="166">
        <f t="shared" si="2"/>
        <v>0</v>
      </c>
      <c r="T32" s="103">
        <v>617</v>
      </c>
    </row>
    <row r="33" spans="1:20" ht="15" customHeight="1" x14ac:dyDescent="0.2">
      <c r="A33" s="299">
        <v>15</v>
      </c>
      <c r="B33" s="300">
        <v>41394</v>
      </c>
      <c r="C33" s="312" t="s">
        <v>371</v>
      </c>
      <c r="D33" s="312">
        <v>26</v>
      </c>
      <c r="E33" s="238" t="s">
        <v>126</v>
      </c>
      <c r="F33" s="238"/>
      <c r="G33" s="238">
        <v>1</v>
      </c>
      <c r="H33" s="303" t="s">
        <v>127</v>
      </c>
      <c r="I33" s="238" t="s">
        <v>338</v>
      </c>
      <c r="J33" s="238" t="s">
        <v>339</v>
      </c>
      <c r="K33" s="238" t="s">
        <v>324</v>
      </c>
      <c r="L33" s="237">
        <v>2453</v>
      </c>
      <c r="M33" s="238">
        <v>5</v>
      </c>
      <c r="N33" s="166">
        <v>0</v>
      </c>
      <c r="O33" s="166">
        <v>0</v>
      </c>
      <c r="P33" s="301">
        <v>5</v>
      </c>
      <c r="Q33" s="301"/>
      <c r="R33" s="166">
        <v>2453</v>
      </c>
      <c r="S33" s="166">
        <f t="shared" si="2"/>
        <v>0</v>
      </c>
      <c r="T33" s="103">
        <v>617</v>
      </c>
    </row>
    <row r="34" spans="1:20" ht="15" customHeight="1" x14ac:dyDescent="0.2">
      <c r="A34" s="299">
        <v>16</v>
      </c>
      <c r="B34" s="300">
        <v>41990</v>
      </c>
      <c r="C34" s="312" t="s">
        <v>371</v>
      </c>
      <c r="D34" s="312">
        <v>26</v>
      </c>
      <c r="E34" s="238" t="s">
        <v>340</v>
      </c>
      <c r="F34" s="238"/>
      <c r="G34" s="238">
        <v>1</v>
      </c>
      <c r="H34" s="303" t="s">
        <v>341</v>
      </c>
      <c r="I34" s="238"/>
      <c r="J34" s="238" t="s">
        <v>45</v>
      </c>
      <c r="K34" s="238" t="s">
        <v>324</v>
      </c>
      <c r="L34" s="237">
        <v>2938.2</v>
      </c>
      <c r="M34" s="238">
        <v>10</v>
      </c>
      <c r="N34" s="237">
        <f>IF(M34=0,"N/A",+L34/M34)</f>
        <v>293.82</v>
      </c>
      <c r="O34" s="237">
        <f>IF(M34=0,"N/A",+N34/12)</f>
        <v>24.484999999999999</v>
      </c>
      <c r="P34" s="301">
        <f>+DATEDIF($B34,$V$18,"y")</f>
        <v>8</v>
      </c>
      <c r="Q34" s="301">
        <f>+DATEDIF($B34,$V$18,"ym")</f>
        <v>6</v>
      </c>
      <c r="R34" s="166">
        <f>IF(M34=0,"N/A",+N34*P34+O34*Q34)</f>
        <v>2497.4699999999998</v>
      </c>
      <c r="S34" s="166">
        <f t="shared" si="2"/>
        <v>440.73</v>
      </c>
      <c r="T34" s="103">
        <v>617</v>
      </c>
    </row>
    <row r="35" spans="1:20" ht="15" customHeight="1" x14ac:dyDescent="0.2">
      <c r="A35" s="299">
        <v>17</v>
      </c>
      <c r="B35" s="300">
        <v>42075</v>
      </c>
      <c r="C35" s="312" t="s">
        <v>371</v>
      </c>
      <c r="D35" s="312">
        <v>26</v>
      </c>
      <c r="E35" s="238" t="s">
        <v>35</v>
      </c>
      <c r="F35" s="238"/>
      <c r="G35" s="238">
        <v>1</v>
      </c>
      <c r="H35" s="303" t="s">
        <v>342</v>
      </c>
      <c r="I35" s="238"/>
      <c r="J35" s="238" t="s">
        <v>64</v>
      </c>
      <c r="K35" s="238" t="s">
        <v>320</v>
      </c>
      <c r="L35" s="237">
        <v>2906</v>
      </c>
      <c r="M35" s="238">
        <v>3</v>
      </c>
      <c r="N35" s="166">
        <v>0</v>
      </c>
      <c r="O35" s="166">
        <v>0</v>
      </c>
      <c r="P35" s="301">
        <f t="shared" ref="P35:P64" si="3">+DATEDIF($B35,$V$18,"y")</f>
        <v>8</v>
      </c>
      <c r="Q35" s="301">
        <f t="shared" ref="Q35:Q64" si="4">+DATEDIF($B35,$V$18,"ym")</f>
        <v>3</v>
      </c>
      <c r="R35" s="166">
        <v>2906</v>
      </c>
      <c r="S35" s="166">
        <f t="shared" si="2"/>
        <v>0</v>
      </c>
      <c r="T35" s="103">
        <v>617</v>
      </c>
    </row>
    <row r="36" spans="1:20" ht="30" customHeight="1" x14ac:dyDescent="0.2">
      <c r="A36" s="299">
        <v>18</v>
      </c>
      <c r="B36" s="300">
        <v>42122</v>
      </c>
      <c r="C36" s="312" t="s">
        <v>371</v>
      </c>
      <c r="D36" s="312">
        <v>26</v>
      </c>
      <c r="E36" s="238" t="s">
        <v>126</v>
      </c>
      <c r="F36" s="238"/>
      <c r="G36" s="238">
        <v>1</v>
      </c>
      <c r="H36" s="303" t="s">
        <v>343</v>
      </c>
      <c r="I36" s="238"/>
      <c r="J36" s="238"/>
      <c r="K36" s="238" t="s">
        <v>344</v>
      </c>
      <c r="L36" s="237">
        <v>17110</v>
      </c>
      <c r="M36" s="238">
        <v>5</v>
      </c>
      <c r="N36" s="166">
        <v>0</v>
      </c>
      <c r="O36" s="166">
        <f>IF(M36=0,"N/A",+N36/12)</f>
        <v>0</v>
      </c>
      <c r="P36" s="301">
        <f t="shared" si="3"/>
        <v>8</v>
      </c>
      <c r="Q36" s="301">
        <f t="shared" si="4"/>
        <v>2</v>
      </c>
      <c r="R36" s="166">
        <v>17110</v>
      </c>
      <c r="S36" s="166">
        <f t="shared" si="2"/>
        <v>0</v>
      </c>
      <c r="T36" s="103">
        <v>619</v>
      </c>
    </row>
    <row r="37" spans="1:20" ht="15" customHeight="1" x14ac:dyDescent="0.2">
      <c r="A37" s="299">
        <v>19</v>
      </c>
      <c r="B37" s="300">
        <v>42144</v>
      </c>
      <c r="C37" s="312" t="s">
        <v>371</v>
      </c>
      <c r="D37" s="312">
        <v>26</v>
      </c>
      <c r="E37" s="238" t="s">
        <v>35</v>
      </c>
      <c r="F37" s="238">
        <v>620804</v>
      </c>
      <c r="G37" s="238">
        <v>1</v>
      </c>
      <c r="H37" s="303" t="s">
        <v>345</v>
      </c>
      <c r="I37" s="238"/>
      <c r="J37" s="238" t="s">
        <v>87</v>
      </c>
      <c r="K37" s="238" t="s">
        <v>320</v>
      </c>
      <c r="L37" s="237">
        <v>14819</v>
      </c>
      <c r="M37" s="238">
        <v>3</v>
      </c>
      <c r="N37" s="166">
        <v>0</v>
      </c>
      <c r="O37" s="166">
        <v>0</v>
      </c>
      <c r="P37" s="301">
        <f t="shared" si="3"/>
        <v>8</v>
      </c>
      <c r="Q37" s="301">
        <f t="shared" si="4"/>
        <v>1</v>
      </c>
      <c r="R37" s="166">
        <v>14819</v>
      </c>
      <c r="S37" s="166">
        <f t="shared" si="2"/>
        <v>0</v>
      </c>
      <c r="T37" s="103">
        <v>617</v>
      </c>
    </row>
    <row r="38" spans="1:20" ht="15" customHeight="1" x14ac:dyDescent="0.2">
      <c r="A38" s="299">
        <v>20</v>
      </c>
      <c r="B38" s="300">
        <v>42185</v>
      </c>
      <c r="C38" s="312" t="s">
        <v>371</v>
      </c>
      <c r="D38" s="312">
        <v>26</v>
      </c>
      <c r="E38" s="238" t="s">
        <v>25</v>
      </c>
      <c r="F38" s="238"/>
      <c r="G38" s="238">
        <v>1</v>
      </c>
      <c r="H38" s="303" t="s">
        <v>346</v>
      </c>
      <c r="I38" s="238"/>
      <c r="J38" s="238"/>
      <c r="K38" s="238" t="s">
        <v>320</v>
      </c>
      <c r="L38" s="237">
        <v>11788.2</v>
      </c>
      <c r="M38" s="238">
        <v>10</v>
      </c>
      <c r="N38" s="237">
        <f>IF(M38=0,"N/A",+L38/M38)</f>
        <v>1178.8200000000002</v>
      </c>
      <c r="O38" s="237">
        <f>IF(M38=0,"N/A",+N38/12)</f>
        <v>98.235000000000014</v>
      </c>
      <c r="P38" s="301">
        <f t="shared" si="3"/>
        <v>8</v>
      </c>
      <c r="Q38" s="301">
        <f t="shared" si="4"/>
        <v>0</v>
      </c>
      <c r="R38" s="166">
        <f>IF(M38=0,"N/A",+N38*P38+O38*Q38)</f>
        <v>9430.5600000000013</v>
      </c>
      <c r="S38" s="166">
        <f t="shared" si="2"/>
        <v>2357.6399999999994</v>
      </c>
      <c r="T38" s="103">
        <v>617</v>
      </c>
    </row>
    <row r="39" spans="1:20" ht="15" customHeight="1" x14ac:dyDescent="0.2">
      <c r="A39" s="299">
        <v>21</v>
      </c>
      <c r="B39" s="300">
        <v>42275</v>
      </c>
      <c r="C39" s="312" t="s">
        <v>371</v>
      </c>
      <c r="D39" s="312">
        <v>26</v>
      </c>
      <c r="E39" s="238" t="s">
        <v>35</v>
      </c>
      <c r="F39" s="238"/>
      <c r="G39" s="238">
        <v>1</v>
      </c>
      <c r="H39" s="303" t="s">
        <v>342</v>
      </c>
      <c r="I39" s="238"/>
      <c r="J39" s="238" t="s">
        <v>64</v>
      </c>
      <c r="K39" s="238" t="s">
        <v>320</v>
      </c>
      <c r="L39" s="237">
        <v>2695.01</v>
      </c>
      <c r="M39" s="238">
        <v>3</v>
      </c>
      <c r="N39" s="166">
        <v>0</v>
      </c>
      <c r="O39" s="166">
        <v>0</v>
      </c>
      <c r="P39" s="301">
        <f t="shared" si="3"/>
        <v>7</v>
      </c>
      <c r="Q39" s="301">
        <f t="shared" si="4"/>
        <v>9</v>
      </c>
      <c r="R39" s="166">
        <v>2695.01</v>
      </c>
      <c r="S39" s="166">
        <f t="shared" si="2"/>
        <v>0</v>
      </c>
      <c r="T39" s="103">
        <v>617</v>
      </c>
    </row>
    <row r="40" spans="1:20" ht="15" customHeight="1" x14ac:dyDescent="0.2">
      <c r="A40" s="299">
        <v>22</v>
      </c>
      <c r="B40" s="300">
        <v>42669</v>
      </c>
      <c r="C40" s="312" t="s">
        <v>371</v>
      </c>
      <c r="D40" s="312">
        <v>26</v>
      </c>
      <c r="E40" s="238" t="s">
        <v>35</v>
      </c>
      <c r="F40" s="238">
        <v>620807</v>
      </c>
      <c r="G40" s="238">
        <v>1</v>
      </c>
      <c r="H40" s="303" t="s">
        <v>41</v>
      </c>
      <c r="I40" s="238" t="s">
        <v>347</v>
      </c>
      <c r="J40" s="238" t="s">
        <v>56</v>
      </c>
      <c r="K40" s="238" t="s">
        <v>348</v>
      </c>
      <c r="L40" s="237">
        <v>28316.34</v>
      </c>
      <c r="M40" s="238">
        <v>3</v>
      </c>
      <c r="N40" s="166">
        <v>0</v>
      </c>
      <c r="O40" s="166">
        <v>0</v>
      </c>
      <c r="P40" s="301">
        <f t="shared" si="3"/>
        <v>6</v>
      </c>
      <c r="Q40" s="301">
        <f t="shared" si="4"/>
        <v>8</v>
      </c>
      <c r="R40" s="166">
        <v>28316.34</v>
      </c>
      <c r="S40" s="166">
        <v>0</v>
      </c>
      <c r="T40" s="103">
        <v>614</v>
      </c>
    </row>
    <row r="41" spans="1:20" ht="15" customHeight="1" x14ac:dyDescent="0.2">
      <c r="A41" s="299">
        <v>23</v>
      </c>
      <c r="B41" s="300">
        <v>42325</v>
      </c>
      <c r="C41" s="312" t="s">
        <v>371</v>
      </c>
      <c r="D41" s="312">
        <v>26</v>
      </c>
      <c r="E41" s="238" t="s">
        <v>35</v>
      </c>
      <c r="F41" s="238">
        <v>620813</v>
      </c>
      <c r="G41" s="238">
        <v>1</v>
      </c>
      <c r="H41" s="303" t="s">
        <v>270</v>
      </c>
      <c r="I41" s="238" t="s">
        <v>349</v>
      </c>
      <c r="J41" s="238" t="s">
        <v>271</v>
      </c>
      <c r="K41" s="238" t="s">
        <v>324</v>
      </c>
      <c r="L41" s="237">
        <v>6325</v>
      </c>
      <c r="M41" s="238">
        <v>3</v>
      </c>
      <c r="N41" s="166">
        <v>0</v>
      </c>
      <c r="O41" s="166">
        <v>0</v>
      </c>
      <c r="P41" s="301">
        <f t="shared" si="3"/>
        <v>7</v>
      </c>
      <c r="Q41" s="301">
        <f t="shared" si="4"/>
        <v>7</v>
      </c>
      <c r="R41" s="166">
        <v>6325</v>
      </c>
      <c r="S41" s="166">
        <f t="shared" ref="S41:S52" si="5">IF(M41=0,"N/A",+L41-R41)</f>
        <v>0</v>
      </c>
      <c r="T41" s="103">
        <v>614</v>
      </c>
    </row>
    <row r="42" spans="1:20" s="890" customFormat="1" ht="15" customHeight="1" x14ac:dyDescent="0.3">
      <c r="A42" s="299">
        <v>24</v>
      </c>
      <c r="B42" s="304">
        <v>42402</v>
      </c>
      <c r="C42" s="312" t="s">
        <v>371</v>
      </c>
      <c r="D42" s="312">
        <v>26</v>
      </c>
      <c r="E42" s="234" t="s">
        <v>57</v>
      </c>
      <c r="F42" s="234"/>
      <c r="G42" s="234">
        <v>1</v>
      </c>
      <c r="H42" s="235" t="s">
        <v>350</v>
      </c>
      <c r="I42" s="234" t="s">
        <v>351</v>
      </c>
      <c r="J42" s="234" t="s">
        <v>352</v>
      </c>
      <c r="K42" s="234" t="s">
        <v>353</v>
      </c>
      <c r="L42" s="237">
        <v>15155</v>
      </c>
      <c r="M42" s="238">
        <v>5</v>
      </c>
      <c r="N42" s="237">
        <v>0</v>
      </c>
      <c r="O42" s="237">
        <v>0</v>
      </c>
      <c r="P42" s="301">
        <f t="shared" si="3"/>
        <v>7</v>
      </c>
      <c r="Q42" s="301">
        <f t="shared" si="4"/>
        <v>4</v>
      </c>
      <c r="R42" s="166">
        <v>15155</v>
      </c>
      <c r="S42" s="166">
        <f t="shared" si="5"/>
        <v>0</v>
      </c>
      <c r="T42" s="908">
        <v>616</v>
      </c>
    </row>
    <row r="43" spans="1:20" s="890" customFormat="1" ht="15" customHeight="1" x14ac:dyDescent="0.3">
      <c r="A43" s="299">
        <v>25</v>
      </c>
      <c r="B43" s="304">
        <v>42402</v>
      </c>
      <c r="C43" s="312" t="s">
        <v>371</v>
      </c>
      <c r="D43" s="312">
        <v>26</v>
      </c>
      <c r="E43" s="234" t="s">
        <v>68</v>
      </c>
      <c r="F43" s="234">
        <v>614803</v>
      </c>
      <c r="G43" s="234">
        <v>1</v>
      </c>
      <c r="H43" s="235" t="s">
        <v>354</v>
      </c>
      <c r="I43" s="234" t="s">
        <v>355</v>
      </c>
      <c r="J43" s="234" t="s">
        <v>356</v>
      </c>
      <c r="K43" s="234" t="s">
        <v>353</v>
      </c>
      <c r="L43" s="237">
        <v>140714</v>
      </c>
      <c r="M43" s="238">
        <v>5</v>
      </c>
      <c r="N43" s="237">
        <v>0</v>
      </c>
      <c r="O43" s="237">
        <v>0</v>
      </c>
      <c r="P43" s="301">
        <f t="shared" si="3"/>
        <v>7</v>
      </c>
      <c r="Q43" s="301">
        <f t="shared" si="4"/>
        <v>4</v>
      </c>
      <c r="R43" s="166">
        <v>140714</v>
      </c>
      <c r="S43" s="166">
        <f t="shared" si="5"/>
        <v>0</v>
      </c>
      <c r="T43" s="908">
        <v>617</v>
      </c>
    </row>
    <row r="44" spans="1:20" ht="15" customHeight="1" x14ac:dyDescent="0.2">
      <c r="A44" s="299">
        <v>26</v>
      </c>
      <c r="B44" s="300">
        <v>42416</v>
      </c>
      <c r="C44" s="312" t="s">
        <v>371</v>
      </c>
      <c r="D44" s="312">
        <v>26</v>
      </c>
      <c r="E44" s="238" t="s">
        <v>35</v>
      </c>
      <c r="F44" s="238">
        <v>620820</v>
      </c>
      <c r="G44" s="238">
        <v>1</v>
      </c>
      <c r="H44" s="303" t="s">
        <v>296</v>
      </c>
      <c r="I44" s="238" t="s">
        <v>357</v>
      </c>
      <c r="J44" s="238" t="s">
        <v>141</v>
      </c>
      <c r="K44" s="238" t="s">
        <v>324</v>
      </c>
      <c r="L44" s="237">
        <v>5583</v>
      </c>
      <c r="M44" s="238">
        <v>3</v>
      </c>
      <c r="N44" s="166">
        <v>0</v>
      </c>
      <c r="O44" s="166">
        <v>0</v>
      </c>
      <c r="P44" s="301">
        <f t="shared" si="3"/>
        <v>7</v>
      </c>
      <c r="Q44" s="301">
        <f t="shared" si="4"/>
        <v>4</v>
      </c>
      <c r="R44" s="166">
        <v>5583</v>
      </c>
      <c r="S44" s="166">
        <f t="shared" si="5"/>
        <v>0</v>
      </c>
      <c r="T44" s="103">
        <v>614</v>
      </c>
    </row>
    <row r="45" spans="1:20" ht="15" customHeight="1" x14ac:dyDescent="0.2">
      <c r="A45" s="299">
        <v>27</v>
      </c>
      <c r="B45" s="300">
        <v>42629</v>
      </c>
      <c r="C45" s="312" t="s">
        <v>371</v>
      </c>
      <c r="D45" s="312">
        <v>26</v>
      </c>
      <c r="E45" s="238" t="s">
        <v>35</v>
      </c>
      <c r="F45" s="309"/>
      <c r="G45" s="238">
        <v>1</v>
      </c>
      <c r="H45" s="303" t="s">
        <v>358</v>
      </c>
      <c r="I45" s="309"/>
      <c r="J45" s="238" t="s">
        <v>141</v>
      </c>
      <c r="K45" s="238" t="s">
        <v>320</v>
      </c>
      <c r="L45" s="237">
        <v>7334</v>
      </c>
      <c r="M45" s="238">
        <v>3</v>
      </c>
      <c r="N45" s="166">
        <v>0</v>
      </c>
      <c r="O45" s="166">
        <v>0</v>
      </c>
      <c r="P45" s="301">
        <f t="shared" si="3"/>
        <v>6</v>
      </c>
      <c r="Q45" s="301">
        <f t="shared" si="4"/>
        <v>9</v>
      </c>
      <c r="R45" s="166">
        <v>7334</v>
      </c>
      <c r="S45" s="166">
        <f t="shared" si="5"/>
        <v>0</v>
      </c>
      <c r="T45" s="103">
        <v>614</v>
      </c>
    </row>
    <row r="46" spans="1:20" ht="15" customHeight="1" x14ac:dyDescent="0.3">
      <c r="A46" s="299">
        <v>28</v>
      </c>
      <c r="B46" s="300">
        <v>42659</v>
      </c>
      <c r="C46" s="312" t="s">
        <v>371</v>
      </c>
      <c r="D46" s="312">
        <v>26</v>
      </c>
      <c r="E46" s="234" t="s">
        <v>35</v>
      </c>
      <c r="F46" s="238"/>
      <c r="G46" s="238">
        <v>1</v>
      </c>
      <c r="H46" s="303" t="s">
        <v>167</v>
      </c>
      <c r="I46" s="238"/>
      <c r="J46" s="238" t="s">
        <v>359</v>
      </c>
      <c r="K46" s="238" t="s">
        <v>360</v>
      </c>
      <c r="L46" s="237">
        <v>14667.73</v>
      </c>
      <c r="M46" s="238">
        <v>3</v>
      </c>
      <c r="N46" s="166">
        <v>0</v>
      </c>
      <c r="O46" s="166">
        <v>0</v>
      </c>
      <c r="P46" s="301">
        <f t="shared" si="3"/>
        <v>6</v>
      </c>
      <c r="Q46" s="301">
        <f t="shared" si="4"/>
        <v>8</v>
      </c>
      <c r="R46" s="166">
        <v>14667.73</v>
      </c>
      <c r="S46" s="166">
        <f t="shared" si="5"/>
        <v>0</v>
      </c>
      <c r="T46" s="103">
        <v>614</v>
      </c>
    </row>
    <row r="47" spans="1:20" ht="16.5" customHeight="1" x14ac:dyDescent="0.2">
      <c r="A47" s="299">
        <v>29</v>
      </c>
      <c r="B47" s="300">
        <v>42669</v>
      </c>
      <c r="C47" s="312" t="s">
        <v>371</v>
      </c>
      <c r="D47" s="312">
        <v>26</v>
      </c>
      <c r="E47" s="238" t="s">
        <v>35</v>
      </c>
      <c r="F47" s="238">
        <v>620818</v>
      </c>
      <c r="G47" s="238">
        <v>1</v>
      </c>
      <c r="H47" s="303" t="s">
        <v>41</v>
      </c>
      <c r="I47" s="238"/>
      <c r="J47" s="238"/>
      <c r="K47" s="238" t="s">
        <v>245</v>
      </c>
      <c r="L47" s="237">
        <v>28316.34</v>
      </c>
      <c r="M47" s="238">
        <v>3</v>
      </c>
      <c r="N47" s="166">
        <v>0</v>
      </c>
      <c r="O47" s="166">
        <v>0</v>
      </c>
      <c r="P47" s="301">
        <f t="shared" si="3"/>
        <v>6</v>
      </c>
      <c r="Q47" s="301">
        <f t="shared" si="4"/>
        <v>8</v>
      </c>
      <c r="R47" s="166">
        <v>28316.34</v>
      </c>
      <c r="S47" s="166">
        <f t="shared" si="5"/>
        <v>0</v>
      </c>
      <c r="T47" s="103">
        <v>614</v>
      </c>
    </row>
    <row r="48" spans="1:20" ht="15" customHeight="1" x14ac:dyDescent="0.3">
      <c r="A48" s="299">
        <v>30</v>
      </c>
      <c r="B48" s="304">
        <v>42761</v>
      </c>
      <c r="C48" s="312" t="s">
        <v>371</v>
      </c>
      <c r="D48" s="312">
        <v>26</v>
      </c>
      <c r="E48" s="234" t="s">
        <v>68</v>
      </c>
      <c r="F48" s="234"/>
      <c r="G48" s="234">
        <v>1</v>
      </c>
      <c r="H48" s="235" t="s">
        <v>361</v>
      </c>
      <c r="I48" s="234" t="s">
        <v>362</v>
      </c>
      <c r="J48" s="234" t="s">
        <v>363</v>
      </c>
      <c r="K48" s="238" t="s">
        <v>320</v>
      </c>
      <c r="L48" s="237">
        <v>9084.48</v>
      </c>
      <c r="M48" s="238">
        <v>10</v>
      </c>
      <c r="N48" s="237">
        <f t="shared" ref="N48:N52" si="6">IF(M48=0,"N/A",+L48/M48)</f>
        <v>908.44799999999998</v>
      </c>
      <c r="O48" s="237">
        <f t="shared" ref="O48:O49" si="7">IF(M48=0,"N/A",+N48/12)</f>
        <v>75.703999999999994</v>
      </c>
      <c r="P48" s="301">
        <f t="shared" si="3"/>
        <v>6</v>
      </c>
      <c r="Q48" s="301">
        <f t="shared" si="4"/>
        <v>5</v>
      </c>
      <c r="R48" s="166">
        <f t="shared" ref="R48:R52" si="8">IF(M48=0,"N/A",+N48*P48+O48*Q48)</f>
        <v>5829.2080000000005</v>
      </c>
      <c r="S48" s="166">
        <f t="shared" si="5"/>
        <v>3255.271999999999</v>
      </c>
      <c r="T48" s="103">
        <v>617</v>
      </c>
    </row>
    <row r="49" spans="1:23" ht="15" customHeight="1" x14ac:dyDescent="0.3">
      <c r="A49" s="299">
        <v>31</v>
      </c>
      <c r="B49" s="304">
        <v>43416</v>
      </c>
      <c r="C49" s="312" t="s">
        <v>371</v>
      </c>
      <c r="D49" s="312">
        <v>26</v>
      </c>
      <c r="E49" s="234" t="s">
        <v>68</v>
      </c>
      <c r="F49" s="234"/>
      <c r="G49" s="234">
        <v>1</v>
      </c>
      <c r="H49" s="235" t="s">
        <v>289</v>
      </c>
      <c r="I49" s="234" t="s">
        <v>364</v>
      </c>
      <c r="J49" s="234" t="s">
        <v>291</v>
      </c>
      <c r="K49" s="238" t="s">
        <v>320</v>
      </c>
      <c r="L49" s="237">
        <v>30387.360000000001</v>
      </c>
      <c r="M49" s="238">
        <v>10</v>
      </c>
      <c r="N49" s="237">
        <f t="shared" si="6"/>
        <v>3038.7359999999999</v>
      </c>
      <c r="O49" s="237">
        <f t="shared" si="7"/>
        <v>253.22799999999998</v>
      </c>
      <c r="P49" s="301">
        <f t="shared" si="3"/>
        <v>4</v>
      </c>
      <c r="Q49" s="301">
        <f t="shared" si="4"/>
        <v>7</v>
      </c>
      <c r="R49" s="166">
        <f t="shared" si="8"/>
        <v>13927.539999999999</v>
      </c>
      <c r="S49" s="166">
        <f t="shared" si="5"/>
        <v>16459.82</v>
      </c>
      <c r="T49" s="103">
        <v>617</v>
      </c>
      <c r="U49" s="4" t="s">
        <v>293</v>
      </c>
      <c r="V49" s="108">
        <v>43437</v>
      </c>
      <c r="W49" s="4">
        <v>95</v>
      </c>
    </row>
    <row r="50" spans="1:23" s="890" customFormat="1" ht="15" customHeight="1" x14ac:dyDescent="0.3">
      <c r="A50" s="299">
        <v>32</v>
      </c>
      <c r="B50" s="304">
        <v>43689</v>
      </c>
      <c r="C50" s="312" t="s">
        <v>371</v>
      </c>
      <c r="D50" s="312">
        <v>26</v>
      </c>
      <c r="E50" s="234" t="s">
        <v>57</v>
      </c>
      <c r="F50" s="234"/>
      <c r="G50" s="234">
        <v>1</v>
      </c>
      <c r="H50" s="305" t="s">
        <v>76</v>
      </c>
      <c r="I50" s="234" t="s">
        <v>77</v>
      </c>
      <c r="J50" s="234" t="s">
        <v>78</v>
      </c>
      <c r="K50" s="238" t="s">
        <v>245</v>
      </c>
      <c r="L50" s="237">
        <v>3961.4133999999999</v>
      </c>
      <c r="M50" s="308">
        <v>3</v>
      </c>
      <c r="N50" s="237">
        <f t="shared" si="6"/>
        <v>1320.4711333333332</v>
      </c>
      <c r="O50" s="237">
        <v>0</v>
      </c>
      <c r="P50" s="301">
        <f t="shared" si="3"/>
        <v>3</v>
      </c>
      <c r="Q50" s="301">
        <f t="shared" si="4"/>
        <v>10</v>
      </c>
      <c r="R50" s="237">
        <f t="shared" si="8"/>
        <v>3961.4133999999995</v>
      </c>
      <c r="S50" s="237">
        <f t="shared" si="5"/>
        <v>4.5474735088646412E-13</v>
      </c>
      <c r="T50" s="908">
        <v>616</v>
      </c>
      <c r="U50" s="916" t="s">
        <v>79</v>
      </c>
      <c r="V50" s="910">
        <v>43844</v>
      </c>
      <c r="W50" s="911">
        <v>100</v>
      </c>
    </row>
    <row r="51" spans="1:23" s="890" customFormat="1" ht="15" customHeight="1" x14ac:dyDescent="0.3">
      <c r="A51" s="299">
        <v>33</v>
      </c>
      <c r="B51" s="304">
        <v>43689</v>
      </c>
      <c r="C51" s="312" t="s">
        <v>371</v>
      </c>
      <c r="D51" s="312">
        <v>26</v>
      </c>
      <c r="E51" s="234" t="s">
        <v>57</v>
      </c>
      <c r="F51" s="234"/>
      <c r="G51" s="234">
        <v>1</v>
      </c>
      <c r="H51" s="305" t="s">
        <v>76</v>
      </c>
      <c r="I51" s="234" t="s">
        <v>77</v>
      </c>
      <c r="J51" s="234" t="s">
        <v>78</v>
      </c>
      <c r="K51" s="238" t="s">
        <v>320</v>
      </c>
      <c r="L51" s="237">
        <v>3961.4133999999999</v>
      </c>
      <c r="M51" s="308">
        <v>3</v>
      </c>
      <c r="N51" s="237">
        <f t="shared" si="6"/>
        <v>1320.4711333333332</v>
      </c>
      <c r="O51" s="237">
        <v>0</v>
      </c>
      <c r="P51" s="301">
        <f t="shared" si="3"/>
        <v>3</v>
      </c>
      <c r="Q51" s="301">
        <f t="shared" si="4"/>
        <v>10</v>
      </c>
      <c r="R51" s="237">
        <f t="shared" si="8"/>
        <v>3961.4133999999995</v>
      </c>
      <c r="S51" s="237">
        <f t="shared" si="5"/>
        <v>4.5474735088646412E-13</v>
      </c>
      <c r="T51" s="908">
        <v>616</v>
      </c>
      <c r="U51" s="916" t="s">
        <v>79</v>
      </c>
      <c r="V51" s="910">
        <v>43844</v>
      </c>
      <c r="W51" s="911">
        <v>100</v>
      </c>
    </row>
    <row r="52" spans="1:23" s="890" customFormat="1" ht="15" customHeight="1" x14ac:dyDescent="0.3">
      <c r="A52" s="299">
        <v>34</v>
      </c>
      <c r="B52" s="304">
        <v>43689</v>
      </c>
      <c r="C52" s="312" t="s">
        <v>371</v>
      </c>
      <c r="D52" s="312">
        <v>26</v>
      </c>
      <c r="E52" s="234" t="s">
        <v>57</v>
      </c>
      <c r="F52" s="234"/>
      <c r="G52" s="234">
        <v>1</v>
      </c>
      <c r="H52" s="305" t="s">
        <v>76</v>
      </c>
      <c r="I52" s="234" t="s">
        <v>77</v>
      </c>
      <c r="J52" s="234" t="s">
        <v>78</v>
      </c>
      <c r="K52" s="238" t="s">
        <v>348</v>
      </c>
      <c r="L52" s="237">
        <v>3961.4133999999999</v>
      </c>
      <c r="M52" s="308">
        <v>3</v>
      </c>
      <c r="N52" s="237">
        <f t="shared" si="6"/>
        <v>1320.4711333333332</v>
      </c>
      <c r="O52" s="237">
        <v>0</v>
      </c>
      <c r="P52" s="301">
        <f t="shared" si="3"/>
        <v>3</v>
      </c>
      <c r="Q52" s="301">
        <f t="shared" si="4"/>
        <v>10</v>
      </c>
      <c r="R52" s="237">
        <f t="shared" si="8"/>
        <v>3961.4133999999995</v>
      </c>
      <c r="S52" s="237">
        <f t="shared" si="5"/>
        <v>4.5474735088646412E-13</v>
      </c>
      <c r="T52" s="908">
        <v>616</v>
      </c>
      <c r="U52" s="916" t="s">
        <v>79</v>
      </c>
      <c r="V52" s="910">
        <v>43844</v>
      </c>
      <c r="W52" s="911">
        <v>100</v>
      </c>
    </row>
    <row r="53" spans="1:23" ht="15" customHeight="1" x14ac:dyDescent="0.3">
      <c r="A53" s="299">
        <v>35</v>
      </c>
      <c r="B53" s="304">
        <v>42669</v>
      </c>
      <c r="C53" s="312" t="s">
        <v>371</v>
      </c>
      <c r="D53" s="312">
        <v>26</v>
      </c>
      <c r="E53" s="234" t="s">
        <v>35</v>
      </c>
      <c r="F53" s="234">
        <v>620894</v>
      </c>
      <c r="G53" s="234">
        <v>1</v>
      </c>
      <c r="H53" s="305" t="s">
        <v>41</v>
      </c>
      <c r="I53" s="234" t="s">
        <v>365</v>
      </c>
      <c r="J53" s="234" t="s">
        <v>56</v>
      </c>
      <c r="K53" s="238" t="s">
        <v>348</v>
      </c>
      <c r="L53" s="237">
        <v>28316.34</v>
      </c>
      <c r="M53" s="308">
        <v>3</v>
      </c>
      <c r="N53" s="237">
        <v>0</v>
      </c>
      <c r="O53" s="237">
        <v>0</v>
      </c>
      <c r="P53" s="301">
        <f t="shared" si="3"/>
        <v>6</v>
      </c>
      <c r="Q53" s="301">
        <f t="shared" si="4"/>
        <v>8</v>
      </c>
      <c r="R53" s="237">
        <v>28316.34</v>
      </c>
      <c r="S53" s="237">
        <v>0</v>
      </c>
      <c r="T53" s="103">
        <v>614</v>
      </c>
      <c r="U53" s="4"/>
      <c r="V53" s="108"/>
    </row>
    <row r="54" spans="1:23" s="890" customFormat="1" ht="15" customHeight="1" x14ac:dyDescent="0.3">
      <c r="A54" s="299">
        <v>36</v>
      </c>
      <c r="B54" s="304">
        <v>43154</v>
      </c>
      <c r="C54" s="312" t="s">
        <v>371</v>
      </c>
      <c r="D54" s="312">
        <v>26</v>
      </c>
      <c r="E54" s="234" t="s">
        <v>35</v>
      </c>
      <c r="F54" s="234">
        <v>620895</v>
      </c>
      <c r="G54" s="234">
        <v>1</v>
      </c>
      <c r="H54" s="305" t="s">
        <v>260</v>
      </c>
      <c r="I54" s="234"/>
      <c r="J54" s="234" t="s">
        <v>56</v>
      </c>
      <c r="K54" s="238" t="s">
        <v>348</v>
      </c>
      <c r="L54" s="237">
        <v>6849.8</v>
      </c>
      <c r="M54" s="308">
        <v>3</v>
      </c>
      <c r="N54" s="237">
        <v>0</v>
      </c>
      <c r="O54" s="237">
        <v>0</v>
      </c>
      <c r="P54" s="301">
        <f t="shared" si="3"/>
        <v>5</v>
      </c>
      <c r="Q54" s="301">
        <f t="shared" si="4"/>
        <v>4</v>
      </c>
      <c r="R54" s="237">
        <v>6849.8</v>
      </c>
      <c r="S54" s="237">
        <f>IF(M54=0,"N/A",+L54-R54)</f>
        <v>0</v>
      </c>
      <c r="T54" s="908">
        <v>614</v>
      </c>
      <c r="U54" s="916"/>
      <c r="V54" s="910"/>
    </row>
    <row r="55" spans="1:23" ht="15" customHeight="1" x14ac:dyDescent="0.3">
      <c r="A55" s="299">
        <v>37</v>
      </c>
      <c r="B55" s="304">
        <v>43006</v>
      </c>
      <c r="C55" s="312" t="s">
        <v>371</v>
      </c>
      <c r="D55" s="312">
        <v>26</v>
      </c>
      <c r="E55" s="234" t="s">
        <v>35</v>
      </c>
      <c r="F55" s="234"/>
      <c r="G55" s="234">
        <v>1</v>
      </c>
      <c r="H55" s="305" t="s">
        <v>342</v>
      </c>
      <c r="I55" s="234"/>
      <c r="J55" s="234" t="s">
        <v>277</v>
      </c>
      <c r="K55" s="238" t="s">
        <v>348</v>
      </c>
      <c r="L55" s="237">
        <v>2695.01</v>
      </c>
      <c r="M55" s="308">
        <v>3</v>
      </c>
      <c r="N55" s="166">
        <v>0</v>
      </c>
      <c r="O55" s="166">
        <v>0</v>
      </c>
      <c r="P55" s="301">
        <f t="shared" si="3"/>
        <v>5</v>
      </c>
      <c r="Q55" s="301">
        <f t="shared" si="4"/>
        <v>9</v>
      </c>
      <c r="R55" s="237">
        <v>2695.01</v>
      </c>
      <c r="S55" s="237"/>
      <c r="T55" s="103">
        <v>617</v>
      </c>
      <c r="U55" s="4"/>
      <c r="V55" s="108"/>
    </row>
    <row r="56" spans="1:23" ht="60" customHeight="1" x14ac:dyDescent="0.3">
      <c r="A56" s="299">
        <v>38</v>
      </c>
      <c r="B56" s="304">
        <v>43983</v>
      </c>
      <c r="C56" s="312" t="s">
        <v>371</v>
      </c>
      <c r="D56" s="312">
        <v>26</v>
      </c>
      <c r="E56" s="234" t="s">
        <v>366</v>
      </c>
      <c r="F56" s="234"/>
      <c r="G56" s="234">
        <v>4</v>
      </c>
      <c r="H56" s="305" t="s">
        <v>367</v>
      </c>
      <c r="I56" s="234"/>
      <c r="J56" s="234"/>
      <c r="K56" s="236" t="s">
        <v>368</v>
      </c>
      <c r="L56" s="237">
        <v>145399.20000000001</v>
      </c>
      <c r="M56" s="308">
        <v>15</v>
      </c>
      <c r="N56" s="237">
        <f t="shared" ref="N56" si="9">IF(M56=0,"N/A",+L56/M56)</f>
        <v>9693.2800000000007</v>
      </c>
      <c r="O56" s="237">
        <f t="shared" ref="O56" si="10">IF(M56=0,"N/A",+N56/12)</f>
        <v>807.77333333333343</v>
      </c>
      <c r="P56" s="301">
        <f t="shared" si="3"/>
        <v>3</v>
      </c>
      <c r="Q56" s="301">
        <f t="shared" si="4"/>
        <v>0</v>
      </c>
      <c r="R56" s="237">
        <f t="shared" ref="R56:R60" si="11">IF(M56=0,"N/A",+N56*P56+O56*Q56)</f>
        <v>29079.840000000004</v>
      </c>
      <c r="S56" s="237">
        <f t="shared" ref="S56:S60" si="12">IF(M56=0,"N/A",+L56-R56)</f>
        <v>116319.36000000002</v>
      </c>
      <c r="T56" s="103">
        <v>611</v>
      </c>
      <c r="U56" s="4" t="s">
        <v>369</v>
      </c>
      <c r="V56" s="108">
        <v>44020</v>
      </c>
      <c r="W56" s="109">
        <v>100</v>
      </c>
    </row>
    <row r="57" spans="1:23" ht="15" customHeight="1" x14ac:dyDescent="0.3">
      <c r="A57" s="299">
        <v>39</v>
      </c>
      <c r="B57" s="304">
        <v>44036</v>
      </c>
      <c r="C57" s="312" t="s">
        <v>371</v>
      </c>
      <c r="D57" s="312">
        <v>26</v>
      </c>
      <c r="E57" s="238" t="s">
        <v>370</v>
      </c>
      <c r="F57" s="238"/>
      <c r="G57" s="238">
        <v>1</v>
      </c>
      <c r="H57" s="303" t="s">
        <v>337</v>
      </c>
      <c r="I57" s="238"/>
      <c r="J57" s="238" t="s">
        <v>162</v>
      </c>
      <c r="K57" s="238" t="s">
        <v>320</v>
      </c>
      <c r="L57" s="237">
        <v>18000</v>
      </c>
      <c r="M57" s="308">
        <v>3</v>
      </c>
      <c r="N57" s="237">
        <f t="shared" ref="N57:N61" si="13">IF(M57=0,"N/A",+L57/M57)</f>
        <v>6000</v>
      </c>
      <c r="O57" s="237">
        <f t="shared" ref="O57:O61" si="14">IF(M57=0,"N/A",+N57/12)</f>
        <v>500</v>
      </c>
      <c r="P57" s="301">
        <f t="shared" si="3"/>
        <v>2</v>
      </c>
      <c r="Q57" s="301">
        <f t="shared" si="4"/>
        <v>11</v>
      </c>
      <c r="R57" s="237">
        <f t="shared" si="11"/>
        <v>17500</v>
      </c>
      <c r="S57" s="237">
        <f t="shared" si="12"/>
        <v>500</v>
      </c>
      <c r="T57" s="103">
        <v>617</v>
      </c>
      <c r="U57" s="4"/>
      <c r="V57" s="108"/>
    </row>
    <row r="58" spans="1:23" ht="15" customHeight="1" x14ac:dyDescent="0.3">
      <c r="A58" s="299">
        <v>40</v>
      </c>
      <c r="B58" s="304">
        <v>44187</v>
      </c>
      <c r="C58" s="312" t="s">
        <v>371</v>
      </c>
      <c r="D58" s="312">
        <v>26</v>
      </c>
      <c r="E58" s="238" t="s">
        <v>81</v>
      </c>
      <c r="F58" s="238"/>
      <c r="G58" s="238">
        <v>1</v>
      </c>
      <c r="H58" s="303" t="s">
        <v>372</v>
      </c>
      <c r="I58" s="238" t="s">
        <v>373</v>
      </c>
      <c r="J58" s="238" t="s">
        <v>374</v>
      </c>
      <c r="K58" s="238" t="s">
        <v>320</v>
      </c>
      <c r="L58" s="237">
        <v>889200</v>
      </c>
      <c r="M58" s="308">
        <v>10</v>
      </c>
      <c r="N58" s="237">
        <f t="shared" si="13"/>
        <v>88920</v>
      </c>
      <c r="O58" s="237">
        <f t="shared" si="14"/>
        <v>7410</v>
      </c>
      <c r="P58" s="301">
        <f t="shared" si="3"/>
        <v>2</v>
      </c>
      <c r="Q58" s="301">
        <f t="shared" si="4"/>
        <v>6</v>
      </c>
      <c r="R58" s="237">
        <f t="shared" si="11"/>
        <v>222300</v>
      </c>
      <c r="S58" s="237">
        <f t="shared" si="12"/>
        <v>666900</v>
      </c>
      <c r="T58" s="103">
        <v>619</v>
      </c>
      <c r="U58" s="4"/>
      <c r="V58" s="108"/>
    </row>
    <row r="59" spans="1:23" ht="57" customHeight="1" x14ac:dyDescent="0.3">
      <c r="A59" s="299">
        <v>41</v>
      </c>
      <c r="B59" s="313">
        <v>44188</v>
      </c>
      <c r="C59" s="312" t="s">
        <v>371</v>
      </c>
      <c r="D59" s="312">
        <v>26</v>
      </c>
      <c r="E59" s="314" t="s">
        <v>35</v>
      </c>
      <c r="F59" s="314">
        <v>762808</v>
      </c>
      <c r="G59" s="314">
        <v>1</v>
      </c>
      <c r="H59" s="315" t="s">
        <v>375</v>
      </c>
      <c r="I59" s="314"/>
      <c r="J59" s="314" t="s">
        <v>376</v>
      </c>
      <c r="K59" s="1103" t="s">
        <v>1860</v>
      </c>
      <c r="L59" s="316">
        <v>521000</v>
      </c>
      <c r="M59" s="317">
        <v>10</v>
      </c>
      <c r="N59" s="237">
        <f t="shared" si="13"/>
        <v>52100</v>
      </c>
      <c r="O59" s="237">
        <f t="shared" si="14"/>
        <v>4341.666666666667</v>
      </c>
      <c r="P59" s="301">
        <f t="shared" si="3"/>
        <v>2</v>
      </c>
      <c r="Q59" s="301">
        <f t="shared" si="4"/>
        <v>6</v>
      </c>
      <c r="R59" s="316">
        <f t="shared" si="11"/>
        <v>130250</v>
      </c>
      <c r="S59" s="316">
        <f t="shared" si="12"/>
        <v>390750</v>
      </c>
      <c r="T59" s="318">
        <v>617</v>
      </c>
      <c r="U59" s="4"/>
      <c r="V59" s="108"/>
    </row>
    <row r="60" spans="1:23" ht="14.25" customHeight="1" x14ac:dyDescent="0.3">
      <c r="A60" s="299">
        <v>42</v>
      </c>
      <c r="B60" s="1062">
        <v>44462</v>
      </c>
      <c r="C60" s="312" t="s">
        <v>371</v>
      </c>
      <c r="D60" s="312">
        <v>26</v>
      </c>
      <c r="E60" s="1064" t="s">
        <v>35</v>
      </c>
      <c r="F60" s="1065"/>
      <c r="G60" s="1064">
        <v>1</v>
      </c>
      <c r="H60" s="1063" t="s">
        <v>377</v>
      </c>
      <c r="I60" s="1063"/>
      <c r="J60" s="1065" t="s">
        <v>87</v>
      </c>
      <c r="K60" s="1063" t="s">
        <v>378</v>
      </c>
      <c r="L60" s="1071">
        <v>112336</v>
      </c>
      <c r="M60" s="1066">
        <v>3</v>
      </c>
      <c r="N60" s="237">
        <f t="shared" si="13"/>
        <v>37445.333333333336</v>
      </c>
      <c r="O60" s="237">
        <f t="shared" si="14"/>
        <v>3120.4444444444448</v>
      </c>
      <c r="P60" s="301">
        <f t="shared" si="3"/>
        <v>1</v>
      </c>
      <c r="Q60" s="301">
        <f t="shared" si="4"/>
        <v>9</v>
      </c>
      <c r="R60" s="1067">
        <f t="shared" si="11"/>
        <v>65529.333333333343</v>
      </c>
      <c r="S60" s="1067">
        <f t="shared" si="12"/>
        <v>46806.666666666657</v>
      </c>
      <c r="T60" s="1068">
        <v>614</v>
      </c>
    </row>
    <row r="61" spans="1:23" ht="15" customHeight="1" x14ac:dyDescent="0.3">
      <c r="A61" s="299">
        <v>43</v>
      </c>
      <c r="B61" s="1062">
        <v>44901</v>
      </c>
      <c r="C61" s="312" t="s">
        <v>371</v>
      </c>
      <c r="D61" s="312">
        <v>26</v>
      </c>
      <c r="E61" s="238" t="s">
        <v>25</v>
      </c>
      <c r="F61" s="1065"/>
      <c r="G61" s="1064">
        <v>1</v>
      </c>
      <c r="H61" s="1063" t="s">
        <v>1878</v>
      </c>
      <c r="I61" s="1063"/>
      <c r="J61" s="1065" t="s">
        <v>1879</v>
      </c>
      <c r="K61" s="1065" t="s">
        <v>1880</v>
      </c>
      <c r="L61" s="1071">
        <v>9204</v>
      </c>
      <c r="M61" s="1066">
        <v>10</v>
      </c>
      <c r="N61" s="237">
        <f t="shared" si="13"/>
        <v>920.4</v>
      </c>
      <c r="O61" s="237">
        <f t="shared" si="14"/>
        <v>76.7</v>
      </c>
      <c r="P61" s="301">
        <f t="shared" si="3"/>
        <v>0</v>
      </c>
      <c r="Q61" s="301">
        <f t="shared" si="4"/>
        <v>6</v>
      </c>
      <c r="R61" s="1067">
        <f t="shared" ref="R61" si="15">IF(M61=0,"N/A",+N61*P61+O61*Q61)</f>
        <v>460.20000000000005</v>
      </c>
      <c r="S61" s="1067">
        <f t="shared" ref="S61" si="16">IF(M61=0,"N/A",+L61-R61)</f>
        <v>8743.7999999999993</v>
      </c>
      <c r="T61" s="1068">
        <v>617</v>
      </c>
    </row>
    <row r="62" spans="1:23" ht="28.5" customHeight="1" x14ac:dyDescent="0.3">
      <c r="A62" s="299">
        <v>44</v>
      </c>
      <c r="B62" s="1315">
        <v>44916</v>
      </c>
      <c r="C62" s="312" t="s">
        <v>371</v>
      </c>
      <c r="D62" s="312">
        <v>26</v>
      </c>
      <c r="E62" s="602" t="s">
        <v>25</v>
      </c>
      <c r="F62" s="1317" t="s">
        <v>1374</v>
      </c>
      <c r="G62" s="1318">
        <v>1</v>
      </c>
      <c r="H62" s="1319" t="s">
        <v>1885</v>
      </c>
      <c r="I62" s="1320"/>
      <c r="J62" s="1316" t="s">
        <v>1886</v>
      </c>
      <c r="K62" s="1316" t="s">
        <v>1887</v>
      </c>
      <c r="L62" s="1321">
        <v>4283.3500000000004</v>
      </c>
      <c r="M62" s="1322">
        <v>10</v>
      </c>
      <c r="N62" s="598">
        <f>IF(M62=0,"N/A",+L62/M62)</f>
        <v>428.33500000000004</v>
      </c>
      <c r="O62" s="598">
        <f>IF(M62=0,"N/A",+N62/12)</f>
        <v>35.694583333333334</v>
      </c>
      <c r="P62" s="593">
        <f t="shared" si="3"/>
        <v>0</v>
      </c>
      <c r="Q62" s="593">
        <f t="shared" si="4"/>
        <v>6</v>
      </c>
      <c r="R62" s="1321">
        <f t="shared" ref="R62:R64" si="17">IF(M62=0,"N/A",+N62*P62+O62*Q62)</f>
        <v>214.16750000000002</v>
      </c>
      <c r="S62" s="1321">
        <f t="shared" ref="S62:S64" si="18">IF(M62=0,"N/A",+L62-R62)</f>
        <v>4069.1825000000003</v>
      </c>
      <c r="T62" s="1323">
        <v>617</v>
      </c>
    </row>
    <row r="63" spans="1:23" ht="28.5" customHeight="1" x14ac:dyDescent="0.3">
      <c r="A63" s="989">
        <v>45</v>
      </c>
      <c r="B63" s="1406">
        <v>45037</v>
      </c>
      <c r="C63" s="1407" t="s">
        <v>371</v>
      </c>
      <c r="D63" s="1407">
        <v>26</v>
      </c>
      <c r="E63" s="1111" t="s">
        <v>68</v>
      </c>
      <c r="F63" s="1408" t="s">
        <v>1374</v>
      </c>
      <c r="G63" s="1111">
        <v>1</v>
      </c>
      <c r="H63" s="1409" t="s">
        <v>2048</v>
      </c>
      <c r="I63" s="1410"/>
      <c r="J63" s="1411"/>
      <c r="K63" s="1408" t="s">
        <v>2049</v>
      </c>
      <c r="L63" s="1243">
        <v>17110</v>
      </c>
      <c r="M63" s="1412">
        <v>10</v>
      </c>
      <c r="N63" s="1243">
        <f>IF(M63=0,"N/A",+L63/M63)</f>
        <v>1711</v>
      </c>
      <c r="O63" s="1243">
        <f>IF(M63=0,"N/A",+N63/12)</f>
        <v>142.58333333333334</v>
      </c>
      <c r="P63" s="1413">
        <f t="shared" si="3"/>
        <v>0</v>
      </c>
      <c r="Q63" s="1413">
        <f t="shared" si="4"/>
        <v>2</v>
      </c>
      <c r="R63" s="1243">
        <f t="shared" si="17"/>
        <v>285.16666666666669</v>
      </c>
      <c r="S63" s="1243">
        <f t="shared" si="18"/>
        <v>16824.833333333332</v>
      </c>
      <c r="T63" s="1246">
        <v>619</v>
      </c>
    </row>
    <row r="64" spans="1:23" ht="28.5" customHeight="1" x14ac:dyDescent="0.3">
      <c r="A64" s="1109">
        <v>46</v>
      </c>
      <c r="B64" s="1326">
        <v>45055</v>
      </c>
      <c r="C64" s="1414" t="s">
        <v>371</v>
      </c>
      <c r="D64" s="1414" t="s">
        <v>2055</v>
      </c>
      <c r="E64" s="999" t="s">
        <v>126</v>
      </c>
      <c r="F64" s="1328" t="s">
        <v>1374</v>
      </c>
      <c r="G64" s="999">
        <v>1</v>
      </c>
      <c r="H64" s="1329" t="s">
        <v>2063</v>
      </c>
      <c r="I64" s="1330"/>
      <c r="J64" s="1327" t="s">
        <v>2064</v>
      </c>
      <c r="K64" s="1328" t="s">
        <v>1887</v>
      </c>
      <c r="L64" s="1001">
        <v>49998.96</v>
      </c>
      <c r="M64" s="1331">
        <v>10</v>
      </c>
      <c r="N64" s="1001">
        <f>IF(M64=0,"N/A",+L64/M64)</f>
        <v>4999.8959999999997</v>
      </c>
      <c r="O64" s="1001">
        <f>IF(M64=0,"N/A",+N64/12)</f>
        <v>416.65799999999996</v>
      </c>
      <c r="P64" s="1332">
        <f t="shared" si="3"/>
        <v>0</v>
      </c>
      <c r="Q64" s="1332">
        <f t="shared" si="4"/>
        <v>1</v>
      </c>
      <c r="R64" s="1001">
        <f t="shared" si="17"/>
        <v>416.65799999999996</v>
      </c>
      <c r="S64" s="1001">
        <f t="shared" si="18"/>
        <v>49582.301999999996</v>
      </c>
      <c r="T64" s="988">
        <v>619</v>
      </c>
    </row>
    <row r="65" spans="1:20" ht="15" customHeight="1" x14ac:dyDescent="0.2">
      <c r="A65" s="1073"/>
      <c r="B65" s="1073"/>
      <c r="C65" s="1073"/>
      <c r="D65" s="1073"/>
      <c r="E65" s="1073"/>
      <c r="F65" s="1324"/>
      <c r="G65" s="1073"/>
      <c r="H65" s="1073"/>
      <c r="I65" s="1073"/>
      <c r="J65" s="1073"/>
      <c r="K65" s="1073"/>
      <c r="L65" s="319">
        <f>SUM(L19:L64)</f>
        <v>2463991.0101999999</v>
      </c>
      <c r="M65" s="319"/>
      <c r="N65" s="319">
        <f>SUM(N19:N64)</f>
        <v>211599.48173333335</v>
      </c>
      <c r="O65" s="319">
        <f>SUM(O19:O64)</f>
        <v>17303.172361111112</v>
      </c>
      <c r="P65" s="319"/>
      <c r="Q65" s="319"/>
      <c r="R65" s="319">
        <f>SUM(R19:R64)</f>
        <v>1140981.4036999999</v>
      </c>
      <c r="S65" s="319">
        <f>SUM(S19:S64)</f>
        <v>1323009.6065000002</v>
      </c>
      <c r="T65" s="1325"/>
    </row>
    <row r="66" spans="1:20" ht="12.75" customHeight="1" x14ac:dyDescent="0.2">
      <c r="A66" s="2"/>
      <c r="E66" s="245"/>
      <c r="F66" s="2"/>
      <c r="G66" s="2"/>
      <c r="H66" s="191"/>
      <c r="I66" s="2"/>
      <c r="J66" s="112"/>
      <c r="S66" s="71"/>
      <c r="T66" s="71"/>
    </row>
    <row r="67" spans="1:20" ht="12.75" customHeight="1" x14ac:dyDescent="0.2">
      <c r="A67" s="2"/>
      <c r="E67" s="245"/>
      <c r="F67" s="2"/>
      <c r="G67" s="2"/>
      <c r="H67" s="191"/>
      <c r="I67" s="2"/>
      <c r="J67" s="112"/>
      <c r="S67" s="71"/>
      <c r="T67" s="71"/>
    </row>
    <row r="68" spans="1:20" ht="12.75" customHeight="1" x14ac:dyDescent="0.2">
      <c r="A68" s="2"/>
      <c r="E68" s="245"/>
      <c r="F68" s="2"/>
      <c r="G68" s="2"/>
      <c r="H68" s="191"/>
      <c r="I68" s="2"/>
      <c r="J68" s="112"/>
      <c r="S68" s="71"/>
      <c r="T68" s="71"/>
    </row>
    <row r="69" spans="1:20" ht="12.75" customHeight="1" x14ac:dyDescent="0.2">
      <c r="A69" s="2"/>
      <c r="E69" s="245"/>
      <c r="F69" s="2"/>
      <c r="G69" s="2"/>
      <c r="H69" s="191"/>
      <c r="I69" s="2"/>
      <c r="J69" s="112"/>
      <c r="S69" s="71"/>
      <c r="T69" s="71"/>
    </row>
    <row r="70" spans="1:20" ht="12.75" customHeight="1" x14ac:dyDescent="0.2">
      <c r="A70" s="2"/>
      <c r="E70" s="245"/>
      <c r="F70" s="2"/>
      <c r="G70" s="2"/>
      <c r="H70" s="191"/>
      <c r="I70" s="2"/>
      <c r="J70" s="112"/>
      <c r="S70" s="71"/>
      <c r="T70" s="71"/>
    </row>
    <row r="71" spans="1:20" ht="12.75" customHeight="1" x14ac:dyDescent="0.2">
      <c r="A71" s="2"/>
      <c r="E71" s="320"/>
      <c r="F71" s="2"/>
      <c r="G71" s="2"/>
      <c r="H71" s="191"/>
      <c r="I71" s="2"/>
      <c r="J71" s="112"/>
      <c r="Q71" s="1751"/>
      <c r="R71" s="1752"/>
      <c r="S71" s="71"/>
    </row>
    <row r="72" spans="1:20" ht="12.75" customHeight="1" x14ac:dyDescent="0.2">
      <c r="A72" s="2"/>
      <c r="E72" s="320"/>
      <c r="F72" s="2"/>
      <c r="G72" s="2"/>
      <c r="H72" s="191"/>
      <c r="I72" s="2"/>
      <c r="J72" s="112"/>
      <c r="Q72" s="113"/>
      <c r="R72" s="113"/>
      <c r="S72" s="71"/>
    </row>
    <row r="73" spans="1:20" ht="12.75" customHeight="1" x14ac:dyDescent="0.2">
      <c r="A73" s="2"/>
      <c r="E73" s="320"/>
      <c r="F73" s="2"/>
      <c r="G73" s="2"/>
      <c r="H73" s="191"/>
      <c r="I73" s="2"/>
      <c r="J73" s="112"/>
      <c r="Q73" s="113"/>
      <c r="R73" s="113"/>
      <c r="S73" s="71"/>
    </row>
    <row r="74" spans="1:20" ht="12.75" customHeight="1" x14ac:dyDescent="0.2">
      <c r="A74" s="2"/>
      <c r="C74" s="320"/>
      <c r="D74" s="320"/>
      <c r="E74" s="4"/>
      <c r="G74" s="321"/>
      <c r="H74" s="322"/>
      <c r="L74" s="4"/>
      <c r="M74" s="4"/>
      <c r="O74" s="4"/>
      <c r="Q74" s="1751"/>
      <c r="R74" s="1752"/>
    </row>
    <row r="75" spans="1:20" ht="31.5" customHeight="1" x14ac:dyDescent="0.2">
      <c r="B75" s="4"/>
      <c r="C75" s="4"/>
      <c r="D75" s="4"/>
      <c r="E75" s="188"/>
      <c r="F75" s="2"/>
      <c r="G75" s="49" t="s">
        <v>90</v>
      </c>
      <c r="H75" s="50" t="s">
        <v>91</v>
      </c>
      <c r="I75" s="50" t="s">
        <v>92</v>
      </c>
      <c r="J75" s="49" t="s">
        <v>93</v>
      </c>
      <c r="K75" s="51" t="s">
        <v>94</v>
      </c>
      <c r="L75" s="51" t="s">
        <v>95</v>
      </c>
      <c r="O75" s="4"/>
      <c r="P75" s="4"/>
      <c r="Q75" s="1751"/>
      <c r="R75" s="1752"/>
    </row>
    <row r="76" spans="1:20" ht="15" customHeight="1" x14ac:dyDescent="0.2">
      <c r="B76" s="4"/>
      <c r="C76" s="4"/>
      <c r="D76" s="4"/>
      <c r="E76" s="188"/>
      <c r="F76" s="2"/>
      <c r="G76" s="53">
        <v>611</v>
      </c>
      <c r="H76" s="54" t="s">
        <v>96</v>
      </c>
      <c r="I76" s="55">
        <f t="shared" ref="I76:I85" si="19">+SUMIF($T$1:$T$373,G76,$L$1:$L$373)</f>
        <v>145399.20000000001</v>
      </c>
      <c r="J76" s="55">
        <f t="shared" ref="J76:J85" si="20">+SUMIF($T$1:$T$373,G76,$R$1:$R$373)</f>
        <v>29079.840000000004</v>
      </c>
      <c r="K76" s="55">
        <f t="shared" ref="K76:K85" si="21">+SUMIF($T$1:$T$373,G76,$O$1:$O$373)</f>
        <v>807.77333333333343</v>
      </c>
      <c r="L76" s="56">
        <f t="shared" ref="L76:L85" si="22">+I76-J76</f>
        <v>116319.36000000002</v>
      </c>
      <c r="O76" s="4"/>
      <c r="P76" s="4"/>
      <c r="Q76" s="113"/>
      <c r="R76" s="113"/>
    </row>
    <row r="77" spans="1:20" ht="15" customHeight="1" x14ac:dyDescent="0.2">
      <c r="B77" s="4"/>
      <c r="C77" s="4"/>
      <c r="D77" s="4"/>
      <c r="E77" s="188"/>
      <c r="F77" s="2"/>
      <c r="G77" s="53">
        <v>612</v>
      </c>
      <c r="H77" s="54" t="s">
        <v>97</v>
      </c>
      <c r="I77" s="55">
        <f t="shared" si="19"/>
        <v>0</v>
      </c>
      <c r="J77" s="55">
        <f t="shared" si="20"/>
        <v>0</v>
      </c>
      <c r="K77" s="55">
        <f t="shared" si="21"/>
        <v>0</v>
      </c>
      <c r="L77" s="56">
        <f t="shared" si="22"/>
        <v>0</v>
      </c>
      <c r="O77" s="4"/>
      <c r="P77" s="4"/>
      <c r="Q77" s="113"/>
      <c r="R77" s="113"/>
    </row>
    <row r="78" spans="1:20" ht="15" customHeight="1" x14ac:dyDescent="0.2">
      <c r="B78" s="4"/>
      <c r="C78" s="4"/>
      <c r="D78" s="4"/>
      <c r="E78" s="188"/>
      <c r="F78" s="2"/>
      <c r="G78" s="53">
        <v>613</v>
      </c>
      <c r="H78" s="54" t="s">
        <v>98</v>
      </c>
      <c r="I78" s="55">
        <f t="shared" si="19"/>
        <v>0</v>
      </c>
      <c r="J78" s="55">
        <f t="shared" si="20"/>
        <v>0</v>
      </c>
      <c r="K78" s="55">
        <f t="shared" si="21"/>
        <v>0</v>
      </c>
      <c r="L78" s="56">
        <f t="shared" si="22"/>
        <v>0</v>
      </c>
      <c r="O78" s="4"/>
      <c r="P78" s="4"/>
      <c r="Q78" s="113"/>
      <c r="R78" s="113"/>
    </row>
    <row r="79" spans="1:20" ht="15" customHeight="1" x14ac:dyDescent="0.2">
      <c r="B79" s="4"/>
      <c r="C79" s="4"/>
      <c r="D79" s="4"/>
      <c r="E79" s="188"/>
      <c r="F79" s="2"/>
      <c r="G79" s="53">
        <v>614</v>
      </c>
      <c r="H79" s="54" t="s">
        <v>99</v>
      </c>
      <c r="I79" s="55">
        <f t="shared" si="19"/>
        <v>266839.55</v>
      </c>
      <c r="J79" s="55">
        <f t="shared" si="20"/>
        <v>220032.88333333333</v>
      </c>
      <c r="K79" s="55">
        <f t="shared" si="21"/>
        <v>3120.4444444444448</v>
      </c>
      <c r="L79" s="56">
        <f t="shared" si="22"/>
        <v>46806.666666666657</v>
      </c>
      <c r="O79" s="4"/>
      <c r="P79" s="4"/>
      <c r="Q79" s="113"/>
      <c r="R79" s="113"/>
    </row>
    <row r="80" spans="1:20" ht="15" customHeight="1" x14ac:dyDescent="0.2">
      <c r="B80" s="4"/>
      <c r="C80" s="4"/>
      <c r="D80" s="4"/>
      <c r="E80" s="188"/>
      <c r="F80" s="2"/>
      <c r="G80" s="53">
        <v>615</v>
      </c>
      <c r="H80" s="54" t="s">
        <v>100</v>
      </c>
      <c r="I80" s="55">
        <f t="shared" si="19"/>
        <v>0</v>
      </c>
      <c r="J80" s="55">
        <f t="shared" si="20"/>
        <v>0</v>
      </c>
      <c r="K80" s="55">
        <f t="shared" si="21"/>
        <v>0</v>
      </c>
      <c r="L80" s="56">
        <f t="shared" si="22"/>
        <v>0</v>
      </c>
      <c r="O80" s="4"/>
      <c r="P80" s="4"/>
      <c r="Q80" s="113"/>
      <c r="R80" s="113"/>
    </row>
    <row r="81" spans="2:19" ht="15" customHeight="1" x14ac:dyDescent="0.2">
      <c r="B81" s="4"/>
      <c r="C81" s="4"/>
      <c r="D81" s="4"/>
      <c r="E81" s="188"/>
      <c r="F81" s="2"/>
      <c r="G81" s="53">
        <v>616</v>
      </c>
      <c r="H81" s="54" t="s">
        <v>101</v>
      </c>
      <c r="I81" s="55">
        <f t="shared" si="19"/>
        <v>27039.240200000004</v>
      </c>
      <c r="J81" s="55">
        <f t="shared" si="20"/>
        <v>27039.240199999993</v>
      </c>
      <c r="K81" s="55">
        <f t="shared" si="21"/>
        <v>0</v>
      </c>
      <c r="L81" s="56">
        <f t="shared" si="22"/>
        <v>0</v>
      </c>
      <c r="O81" s="4"/>
      <c r="P81" s="4"/>
      <c r="Q81" s="113"/>
      <c r="R81" s="113"/>
    </row>
    <row r="82" spans="2:19" ht="15" customHeight="1" x14ac:dyDescent="0.2">
      <c r="B82" s="4"/>
      <c r="C82" s="4"/>
      <c r="D82" s="4"/>
      <c r="E82" s="188"/>
      <c r="F82" s="2"/>
      <c r="G82" s="53">
        <v>617</v>
      </c>
      <c r="H82" s="54" t="s">
        <v>102</v>
      </c>
      <c r="I82" s="55">
        <f t="shared" si="19"/>
        <v>839614.05999999994</v>
      </c>
      <c r="J82" s="55">
        <f t="shared" si="20"/>
        <v>413037.61550000001</v>
      </c>
      <c r="K82" s="55">
        <f t="shared" si="21"/>
        <v>5405.7132499999998</v>
      </c>
      <c r="L82" s="56">
        <f t="shared" si="22"/>
        <v>426576.44449999993</v>
      </c>
      <c r="O82" s="4"/>
      <c r="P82" s="4"/>
      <c r="Q82" s="113"/>
      <c r="R82" s="113"/>
    </row>
    <row r="83" spans="2:19" ht="15" customHeight="1" x14ac:dyDescent="0.2">
      <c r="B83" s="4"/>
      <c r="C83" s="4"/>
      <c r="D83" s="4"/>
      <c r="E83" s="188"/>
      <c r="F83" s="2"/>
      <c r="G83" s="53">
        <v>618</v>
      </c>
      <c r="H83" s="64" t="s">
        <v>103</v>
      </c>
      <c r="I83" s="55">
        <f t="shared" si="19"/>
        <v>0</v>
      </c>
      <c r="J83" s="55">
        <f t="shared" si="20"/>
        <v>0</v>
      </c>
      <c r="K83" s="55">
        <f t="shared" si="21"/>
        <v>0</v>
      </c>
      <c r="L83" s="56">
        <f t="shared" si="22"/>
        <v>0</v>
      </c>
      <c r="O83" s="4"/>
      <c r="P83" s="4"/>
      <c r="Q83" s="113"/>
      <c r="R83" s="113"/>
    </row>
    <row r="84" spans="2:19" ht="15" customHeight="1" x14ac:dyDescent="0.2">
      <c r="B84" s="4"/>
      <c r="C84" s="4"/>
      <c r="D84" s="4"/>
      <c r="E84" s="188"/>
      <c r="F84" s="2"/>
      <c r="G84" s="53">
        <v>619</v>
      </c>
      <c r="H84" s="54" t="s">
        <v>104</v>
      </c>
      <c r="I84" s="55">
        <f t="shared" si="19"/>
        <v>1185098.96</v>
      </c>
      <c r="J84" s="55">
        <f t="shared" si="20"/>
        <v>451791.82466666668</v>
      </c>
      <c r="K84" s="55">
        <f t="shared" si="21"/>
        <v>7969.2413333333334</v>
      </c>
      <c r="L84" s="56">
        <f t="shared" si="22"/>
        <v>733307.13533333328</v>
      </c>
      <c r="O84" s="4"/>
      <c r="P84" s="4"/>
      <c r="Q84" s="113"/>
      <c r="R84" s="113"/>
    </row>
    <row r="85" spans="2:19" ht="15" customHeight="1" x14ac:dyDescent="0.2">
      <c r="B85" s="4"/>
      <c r="C85" s="4"/>
      <c r="D85" s="4"/>
      <c r="E85" s="188"/>
      <c r="F85" s="2"/>
      <c r="G85" s="53">
        <v>694</v>
      </c>
      <c r="H85" s="54" t="s">
        <v>105</v>
      </c>
      <c r="I85" s="55">
        <f t="shared" si="19"/>
        <v>0</v>
      </c>
      <c r="J85" s="55">
        <f t="shared" si="20"/>
        <v>0</v>
      </c>
      <c r="K85" s="55">
        <f t="shared" si="21"/>
        <v>0</v>
      </c>
      <c r="L85" s="56">
        <f t="shared" si="22"/>
        <v>0</v>
      </c>
      <c r="O85" s="4"/>
      <c r="P85" s="4"/>
      <c r="Q85" s="113"/>
      <c r="R85" s="113"/>
    </row>
    <row r="86" spans="2:19" ht="16.5" customHeight="1" x14ac:dyDescent="0.25">
      <c r="B86" s="4"/>
      <c r="C86" s="4"/>
      <c r="D86" s="4"/>
      <c r="E86" s="188"/>
      <c r="F86" s="2"/>
      <c r="G86" s="65"/>
      <c r="H86" s="66" t="s">
        <v>124</v>
      </c>
      <c r="I86" s="67">
        <f t="shared" ref="I86:L86" si="23">SUM(I76:I85)</f>
        <v>2463991.0101999999</v>
      </c>
      <c r="J86" s="67">
        <f t="shared" si="23"/>
        <v>1140981.4037000001</v>
      </c>
      <c r="K86" s="67">
        <f t="shared" si="23"/>
        <v>17303.172361111112</v>
      </c>
      <c r="L86" s="67">
        <f t="shared" si="23"/>
        <v>1323009.6064999998</v>
      </c>
      <c r="O86" s="4"/>
      <c r="P86" s="4"/>
      <c r="Q86" s="113"/>
      <c r="R86" s="113"/>
    </row>
    <row r="87" spans="2:19" ht="15.75" customHeight="1" x14ac:dyDescent="0.3">
      <c r="B87" s="4"/>
      <c r="C87" s="4"/>
      <c r="D87" s="4"/>
      <c r="E87" s="188"/>
      <c r="F87" s="2"/>
      <c r="G87" s="114"/>
      <c r="H87" s="73"/>
      <c r="I87" s="71">
        <f>+I86-L65</f>
        <v>0</v>
      </c>
      <c r="J87" s="71">
        <f>+J86-R65</f>
        <v>0</v>
      </c>
      <c r="K87" s="71">
        <f>+K86-O65</f>
        <v>0</v>
      </c>
      <c r="L87" s="71">
        <f>+L86-S65</f>
        <v>0</v>
      </c>
      <c r="O87" s="4"/>
      <c r="P87" s="4"/>
      <c r="Q87" s="113"/>
      <c r="R87" s="113"/>
    </row>
    <row r="88" spans="2:19" ht="12.75" customHeight="1" x14ac:dyDescent="0.2">
      <c r="B88" s="4"/>
      <c r="C88" s="4"/>
      <c r="D88" s="4"/>
      <c r="E88" s="188"/>
      <c r="F88" s="2"/>
      <c r="G88" s="4"/>
      <c r="J88" s="113"/>
      <c r="K88" s="71"/>
      <c r="O88" s="4"/>
      <c r="P88" s="4"/>
      <c r="Q88" s="113"/>
      <c r="R88" s="113"/>
    </row>
    <row r="89" spans="2:19" ht="12.75" customHeight="1" x14ac:dyDescent="0.2">
      <c r="B89" s="4"/>
      <c r="C89" s="4"/>
      <c r="D89" s="4"/>
      <c r="E89" s="188"/>
      <c r="F89" s="2"/>
      <c r="G89" s="4"/>
      <c r="J89" s="113"/>
      <c r="K89" s="71"/>
      <c r="O89" s="4"/>
      <c r="P89" s="4"/>
      <c r="Q89" s="113"/>
      <c r="R89" s="113"/>
    </row>
    <row r="90" spans="2:19" ht="12.75" customHeight="1" x14ac:dyDescent="0.2">
      <c r="B90" s="4"/>
      <c r="C90" s="4"/>
      <c r="D90" s="4"/>
      <c r="E90" s="188"/>
      <c r="F90" s="2"/>
      <c r="G90" s="4"/>
      <c r="J90" s="113"/>
      <c r="K90" s="71"/>
      <c r="O90" s="4"/>
      <c r="P90" s="4"/>
      <c r="Q90" s="4"/>
      <c r="R90" s="4"/>
    </row>
    <row r="91" spans="2:19" ht="12.75" customHeight="1" x14ac:dyDescent="0.2">
      <c r="B91" s="4"/>
      <c r="C91" s="4"/>
      <c r="D91" s="4"/>
      <c r="E91" s="188"/>
      <c r="F91" s="2"/>
      <c r="G91" s="4"/>
      <c r="H91" s="3"/>
      <c r="I91" s="4"/>
      <c r="J91" s="4"/>
      <c r="K91" s="4"/>
      <c r="L91" s="4"/>
      <c r="M91" s="4"/>
      <c r="N91" s="4"/>
      <c r="O91" s="4"/>
      <c r="P91" s="4"/>
      <c r="Q91" s="4"/>
      <c r="S91" s="4"/>
    </row>
    <row r="92" spans="2:19" ht="12.75" customHeight="1" x14ac:dyDescent="0.2">
      <c r="B92" s="4"/>
      <c r="C92" s="4"/>
      <c r="D92" s="4"/>
      <c r="E92" s="188"/>
      <c r="F92" s="2"/>
      <c r="G92" s="4"/>
      <c r="H92" s="3"/>
      <c r="I92" s="4"/>
      <c r="J92" s="4"/>
      <c r="K92" s="4"/>
      <c r="L92" s="4"/>
      <c r="M92" s="4"/>
      <c r="N92" s="4"/>
      <c r="O92" s="4"/>
      <c r="P92" s="4"/>
      <c r="Q92" s="4"/>
      <c r="S92" s="4"/>
    </row>
    <row r="93" spans="2:19" ht="12.75" hidden="1" customHeight="1" x14ac:dyDescent="0.2">
      <c r="B93" s="4"/>
      <c r="C93" s="4"/>
      <c r="D93" s="4"/>
      <c r="E93" s="188"/>
      <c r="F93" s="2"/>
      <c r="G93" s="4"/>
      <c r="H93" s="3"/>
      <c r="I93" s="4"/>
      <c r="J93" s="4"/>
      <c r="K93" s="4"/>
      <c r="L93" s="4"/>
      <c r="M93" s="4"/>
      <c r="N93" s="4"/>
      <c r="O93" s="4"/>
      <c r="P93" s="4"/>
      <c r="Q93" s="4"/>
      <c r="S93" s="4"/>
    </row>
    <row r="94" spans="2:19" ht="12" hidden="1" customHeight="1" x14ac:dyDescent="0.2">
      <c r="B94" s="188"/>
      <c r="C94" s="1748" t="s">
        <v>106</v>
      </c>
      <c r="D94" s="1749"/>
      <c r="E94" s="1749"/>
      <c r="F94" s="1749"/>
      <c r="G94" s="188"/>
      <c r="H94" s="81"/>
      <c r="I94" s="1748" t="s">
        <v>107</v>
      </c>
      <c r="J94" s="1749"/>
      <c r="K94" s="1749"/>
      <c r="L94" s="1749"/>
      <c r="M94" s="1749"/>
      <c r="O94" s="82"/>
      <c r="P94" s="1748" t="s">
        <v>108</v>
      </c>
      <c r="Q94" s="1749"/>
      <c r="R94" s="1749"/>
      <c r="S94" s="1749"/>
    </row>
    <row r="95" spans="2:19" ht="12" hidden="1" customHeight="1" x14ac:dyDescent="0.2">
      <c r="H95" s="3"/>
      <c r="L95" s="4"/>
      <c r="M95" s="4"/>
    </row>
    <row r="96" spans="2:19" ht="12.75" customHeight="1" x14ac:dyDescent="0.2">
      <c r="H96" s="3"/>
    </row>
    <row r="97" spans="8:8" ht="12.75" customHeight="1" x14ac:dyDescent="0.2">
      <c r="H97" s="3"/>
    </row>
    <row r="98" spans="8:8" ht="12.75" customHeight="1" x14ac:dyDescent="0.2">
      <c r="H98" s="3"/>
    </row>
    <row r="99" spans="8:8" ht="12.75" customHeight="1" x14ac:dyDescent="0.2">
      <c r="H99" s="3"/>
    </row>
    <row r="100" spans="8:8" ht="12.75" customHeight="1" x14ac:dyDescent="0.2">
      <c r="H100" s="3"/>
    </row>
    <row r="101" spans="8:8" ht="12.75" customHeight="1" x14ac:dyDescent="0.2">
      <c r="H101" s="3"/>
    </row>
    <row r="102" spans="8:8" ht="12.75" customHeight="1" x14ac:dyDescent="0.2">
      <c r="H102" s="3"/>
    </row>
    <row r="103" spans="8:8" ht="12.75" customHeight="1" x14ac:dyDescent="0.2">
      <c r="H103" s="3"/>
    </row>
    <row r="104" spans="8:8" ht="12.75" customHeight="1" x14ac:dyDescent="0.2">
      <c r="H104" s="3"/>
    </row>
    <row r="105" spans="8:8" ht="12.75" customHeight="1" x14ac:dyDescent="0.2">
      <c r="H105" s="3"/>
    </row>
    <row r="106" spans="8:8" ht="12.75" customHeight="1" x14ac:dyDescent="0.2">
      <c r="H106" s="3"/>
    </row>
    <row r="107" spans="8:8" ht="12.75" customHeight="1" x14ac:dyDescent="0.2">
      <c r="H107" s="3"/>
    </row>
    <row r="108" spans="8:8" ht="12.75" customHeight="1" x14ac:dyDescent="0.2">
      <c r="H108" s="3"/>
    </row>
    <row r="109" spans="8:8" ht="12.75" customHeight="1" x14ac:dyDescent="0.2">
      <c r="H109" s="3"/>
    </row>
    <row r="110" spans="8:8" ht="12.75" customHeight="1" x14ac:dyDescent="0.2">
      <c r="H110" s="3"/>
    </row>
    <row r="111" spans="8:8" ht="12.75" customHeight="1" x14ac:dyDescent="0.2">
      <c r="H111" s="3"/>
    </row>
    <row r="112" spans="8:8" ht="12.75" customHeight="1" x14ac:dyDescent="0.2">
      <c r="H112" s="3"/>
    </row>
    <row r="113" spans="8:8" ht="12.75" customHeight="1" x14ac:dyDescent="0.2">
      <c r="H113" s="3"/>
    </row>
    <row r="114" spans="8:8" ht="12.75" customHeight="1" x14ac:dyDescent="0.2">
      <c r="H114" s="3"/>
    </row>
    <row r="115" spans="8:8" ht="12.75" customHeight="1" x14ac:dyDescent="0.2">
      <c r="H115" s="3"/>
    </row>
    <row r="116" spans="8:8" ht="12.75" customHeight="1" x14ac:dyDescent="0.2">
      <c r="H116" s="3"/>
    </row>
    <row r="117" spans="8:8" ht="12.75" customHeight="1" x14ac:dyDescent="0.2">
      <c r="H117" s="3"/>
    </row>
    <row r="118" spans="8:8" ht="12.75" customHeight="1" x14ac:dyDescent="0.2">
      <c r="H118" s="3"/>
    </row>
    <row r="119" spans="8:8" ht="12.75" customHeight="1" x14ac:dyDescent="0.2">
      <c r="H119" s="3"/>
    </row>
    <row r="120" spans="8:8" ht="12.75" customHeight="1" x14ac:dyDescent="0.2">
      <c r="H120" s="3"/>
    </row>
    <row r="121" spans="8:8" ht="12.75" customHeight="1" x14ac:dyDescent="0.2">
      <c r="H121" s="3"/>
    </row>
    <row r="122" spans="8:8" ht="12.75" customHeight="1" x14ac:dyDescent="0.2">
      <c r="H122" s="3"/>
    </row>
    <row r="123" spans="8:8" ht="12.75" customHeight="1" x14ac:dyDescent="0.2">
      <c r="H123" s="3"/>
    </row>
    <row r="124" spans="8:8" ht="12.75" customHeight="1" x14ac:dyDescent="0.2">
      <c r="H124" s="3"/>
    </row>
    <row r="125" spans="8:8" ht="12.75" customHeight="1" x14ac:dyDescent="0.2">
      <c r="H125" s="3"/>
    </row>
    <row r="126" spans="8:8" ht="12.75" customHeight="1" x14ac:dyDescent="0.2">
      <c r="H126" s="3"/>
    </row>
    <row r="127" spans="8:8" ht="12.75" customHeight="1" x14ac:dyDescent="0.2">
      <c r="H127" s="3"/>
    </row>
    <row r="128" spans="8:8" ht="12.75" customHeight="1" x14ac:dyDescent="0.2">
      <c r="H128" s="3"/>
    </row>
    <row r="129" spans="8:8" ht="12.75" customHeight="1" x14ac:dyDescent="0.2">
      <c r="H129" s="3"/>
    </row>
    <row r="130" spans="8:8" ht="12.75" customHeight="1" x14ac:dyDescent="0.2">
      <c r="H130" s="3"/>
    </row>
    <row r="131" spans="8:8" ht="12.75" customHeight="1" x14ac:dyDescent="0.2">
      <c r="H131" s="3"/>
    </row>
    <row r="132" spans="8:8" ht="12.75" customHeight="1" x14ac:dyDescent="0.2">
      <c r="H132" s="3"/>
    </row>
    <row r="133" spans="8:8" ht="12.75" customHeight="1" x14ac:dyDescent="0.2">
      <c r="H133" s="3"/>
    </row>
    <row r="134" spans="8:8" ht="12.75" customHeight="1" x14ac:dyDescent="0.2">
      <c r="H134" s="3"/>
    </row>
    <row r="135" spans="8:8" ht="12.75" customHeight="1" x14ac:dyDescent="0.2">
      <c r="H135" s="3"/>
    </row>
    <row r="136" spans="8:8" ht="12.75" customHeight="1" x14ac:dyDescent="0.2">
      <c r="H136" s="3"/>
    </row>
    <row r="137" spans="8:8" ht="12.75" customHeight="1" x14ac:dyDescent="0.2">
      <c r="H137" s="3"/>
    </row>
    <row r="138" spans="8:8" ht="12.75" customHeight="1" x14ac:dyDescent="0.2">
      <c r="H138" s="3"/>
    </row>
    <row r="139" spans="8:8" ht="12.75" customHeight="1" x14ac:dyDescent="0.2">
      <c r="H139" s="3"/>
    </row>
    <row r="140" spans="8:8" ht="12.75" customHeight="1" x14ac:dyDescent="0.2">
      <c r="H140" s="3"/>
    </row>
    <row r="141" spans="8:8" ht="12.75" customHeight="1" x14ac:dyDescent="0.2">
      <c r="H141" s="3"/>
    </row>
    <row r="142" spans="8:8" ht="12.75" customHeight="1" x14ac:dyDescent="0.2">
      <c r="H142" s="3"/>
    </row>
    <row r="143" spans="8:8" ht="12.75" customHeight="1" x14ac:dyDescent="0.2">
      <c r="H143" s="3"/>
    </row>
    <row r="144" spans="8:8" ht="12.75" customHeight="1" x14ac:dyDescent="0.2">
      <c r="H144" s="3"/>
    </row>
    <row r="145" spans="8:8" ht="12.75" customHeight="1" x14ac:dyDescent="0.2">
      <c r="H145" s="3"/>
    </row>
    <row r="146" spans="8:8" ht="12.75" customHeight="1" x14ac:dyDescent="0.2">
      <c r="H146" s="3"/>
    </row>
    <row r="147" spans="8:8" ht="12.75" customHeight="1" x14ac:dyDescent="0.2">
      <c r="H147" s="3"/>
    </row>
    <row r="148" spans="8:8" ht="12.75" customHeight="1" x14ac:dyDescent="0.2">
      <c r="H148" s="3"/>
    </row>
    <row r="149" spans="8:8" ht="12.75" customHeight="1" x14ac:dyDescent="0.2">
      <c r="H149" s="3"/>
    </row>
    <row r="150" spans="8:8" ht="12.75" customHeight="1" x14ac:dyDescent="0.2">
      <c r="H150" s="3"/>
    </row>
    <row r="151" spans="8:8" ht="12.75" customHeight="1" x14ac:dyDescent="0.2">
      <c r="H151" s="3"/>
    </row>
    <row r="152" spans="8:8" ht="12.75" customHeight="1" x14ac:dyDescent="0.2">
      <c r="H152" s="3"/>
    </row>
    <row r="153" spans="8:8" ht="12.75" customHeight="1" x14ac:dyDescent="0.2">
      <c r="H153" s="3"/>
    </row>
    <row r="154" spans="8:8" ht="12.75" customHeight="1" x14ac:dyDescent="0.2">
      <c r="H154" s="3"/>
    </row>
    <row r="155" spans="8:8" ht="12.75" customHeight="1" x14ac:dyDescent="0.2">
      <c r="H155" s="3"/>
    </row>
    <row r="156" spans="8:8" ht="12.75" customHeight="1" x14ac:dyDescent="0.2">
      <c r="H156" s="3"/>
    </row>
    <row r="157" spans="8:8" ht="12.75" customHeight="1" x14ac:dyDescent="0.2">
      <c r="H157" s="3"/>
    </row>
    <row r="158" spans="8:8" ht="12.75" customHeight="1" x14ac:dyDescent="0.2">
      <c r="H158" s="3"/>
    </row>
    <row r="159" spans="8:8" ht="12.75" customHeight="1" x14ac:dyDescent="0.2">
      <c r="H159" s="3"/>
    </row>
    <row r="160" spans="8:8" ht="12.75" customHeight="1" x14ac:dyDescent="0.2">
      <c r="H160" s="3"/>
    </row>
    <row r="161" spans="8:8" ht="12.75" customHeight="1" x14ac:dyDescent="0.2">
      <c r="H161" s="3"/>
    </row>
    <row r="162" spans="8:8" ht="12.75" customHeight="1" x14ac:dyDescent="0.2">
      <c r="H162" s="3"/>
    </row>
    <row r="163" spans="8:8" ht="12.75" customHeight="1" x14ac:dyDescent="0.2">
      <c r="H163" s="3"/>
    </row>
    <row r="164" spans="8:8" ht="12.75" customHeight="1" x14ac:dyDescent="0.2">
      <c r="H164" s="3"/>
    </row>
    <row r="165" spans="8:8" ht="12.75" customHeight="1" x14ac:dyDescent="0.2">
      <c r="H165" s="3"/>
    </row>
    <row r="166" spans="8:8" ht="12.75" customHeight="1" x14ac:dyDescent="0.2">
      <c r="H166" s="3"/>
    </row>
    <row r="167" spans="8:8" ht="12.75" customHeight="1" x14ac:dyDescent="0.2">
      <c r="H167" s="3"/>
    </row>
    <row r="168" spans="8:8" ht="12.75" customHeight="1" x14ac:dyDescent="0.2">
      <c r="H168" s="3"/>
    </row>
    <row r="169" spans="8:8" ht="12.75" customHeight="1" x14ac:dyDescent="0.2">
      <c r="H169" s="3"/>
    </row>
    <row r="170" spans="8:8" ht="12.75" customHeight="1" x14ac:dyDescent="0.2">
      <c r="H170" s="3"/>
    </row>
    <row r="171" spans="8:8" ht="12.75" customHeight="1" x14ac:dyDescent="0.2">
      <c r="H171" s="3"/>
    </row>
    <row r="172" spans="8:8" ht="12.75" customHeight="1" x14ac:dyDescent="0.2">
      <c r="H172" s="3"/>
    </row>
    <row r="173" spans="8:8" ht="12.75" customHeight="1" x14ac:dyDescent="0.2">
      <c r="H173" s="3"/>
    </row>
    <row r="174" spans="8:8" ht="12.75" customHeight="1" x14ac:dyDescent="0.2">
      <c r="H174" s="3"/>
    </row>
    <row r="175" spans="8:8" ht="12.75" customHeight="1" x14ac:dyDescent="0.2">
      <c r="H175" s="3"/>
    </row>
    <row r="176" spans="8:8" ht="12.75" customHeight="1" x14ac:dyDescent="0.2">
      <c r="H176" s="3"/>
    </row>
    <row r="177" spans="8:8" ht="12.75" customHeight="1" x14ac:dyDescent="0.2">
      <c r="H177" s="3"/>
    </row>
    <row r="178" spans="8:8" ht="12.75" customHeight="1" x14ac:dyDescent="0.2">
      <c r="H178" s="3"/>
    </row>
    <row r="179" spans="8:8" ht="12.75" customHeight="1" x14ac:dyDescent="0.2">
      <c r="H179" s="3"/>
    </row>
    <row r="180" spans="8:8" ht="12.75" customHeight="1" x14ac:dyDescent="0.2">
      <c r="H180" s="3"/>
    </row>
    <row r="181" spans="8:8" ht="12.75" customHeight="1" x14ac:dyDescent="0.2">
      <c r="H181" s="3"/>
    </row>
    <row r="182" spans="8:8" ht="12.75" customHeight="1" x14ac:dyDescent="0.2">
      <c r="H182" s="3"/>
    </row>
    <row r="183" spans="8:8" ht="12.75" customHeight="1" x14ac:dyDescent="0.2">
      <c r="H183" s="3"/>
    </row>
    <row r="184" spans="8:8" ht="12.75" customHeight="1" x14ac:dyDescent="0.2">
      <c r="H184" s="3"/>
    </row>
    <row r="185" spans="8:8" ht="12.75" customHeight="1" x14ac:dyDescent="0.2">
      <c r="H185" s="3"/>
    </row>
    <row r="186" spans="8:8" ht="12.75" customHeight="1" x14ac:dyDescent="0.2">
      <c r="H186" s="3"/>
    </row>
    <row r="187" spans="8:8" ht="12.75" customHeight="1" x14ac:dyDescent="0.2">
      <c r="H187" s="3"/>
    </row>
    <row r="188" spans="8:8" ht="12.75" customHeight="1" x14ac:dyDescent="0.2">
      <c r="H188" s="3"/>
    </row>
    <row r="189" spans="8:8" ht="12.75" customHeight="1" x14ac:dyDescent="0.2">
      <c r="H189" s="3"/>
    </row>
    <row r="190" spans="8:8" ht="12.75" customHeight="1" x14ac:dyDescent="0.2">
      <c r="H190" s="3"/>
    </row>
    <row r="191" spans="8:8" ht="12.75" customHeight="1" x14ac:dyDescent="0.2">
      <c r="H191" s="3"/>
    </row>
    <row r="192" spans="8:8" ht="12.75" customHeight="1" x14ac:dyDescent="0.2">
      <c r="H192" s="3"/>
    </row>
    <row r="193" spans="8:8" ht="12.75" customHeight="1" x14ac:dyDescent="0.2">
      <c r="H193" s="3"/>
    </row>
    <row r="194" spans="8:8" ht="12.75" customHeight="1" x14ac:dyDescent="0.2">
      <c r="H194" s="3"/>
    </row>
    <row r="195" spans="8:8" ht="12.75" customHeight="1" x14ac:dyDescent="0.2">
      <c r="H195" s="3"/>
    </row>
    <row r="196" spans="8:8" ht="12.75" customHeight="1" x14ac:dyDescent="0.2">
      <c r="H196" s="3"/>
    </row>
    <row r="197" spans="8:8" ht="12.75" customHeight="1" x14ac:dyDescent="0.2">
      <c r="H197" s="3"/>
    </row>
    <row r="198" spans="8:8" ht="12.75" customHeight="1" x14ac:dyDescent="0.2">
      <c r="H198" s="3"/>
    </row>
    <row r="199" spans="8:8" ht="12.75" customHeight="1" x14ac:dyDescent="0.2">
      <c r="H199" s="3"/>
    </row>
    <row r="200" spans="8:8" ht="12.75" customHeight="1" x14ac:dyDescent="0.2">
      <c r="H200" s="3"/>
    </row>
    <row r="201" spans="8:8" ht="12.75" customHeight="1" x14ac:dyDescent="0.2">
      <c r="H201" s="3"/>
    </row>
    <row r="202" spans="8:8" ht="12.75" customHeight="1" x14ac:dyDescent="0.2">
      <c r="H202" s="3"/>
    </row>
    <row r="203" spans="8:8" ht="12.75" customHeight="1" x14ac:dyDescent="0.2">
      <c r="H203" s="3"/>
    </row>
    <row r="204" spans="8:8" ht="12.75" customHeight="1" x14ac:dyDescent="0.2">
      <c r="H204" s="3"/>
    </row>
    <row r="205" spans="8:8" ht="12.75" customHeight="1" x14ac:dyDescent="0.2">
      <c r="H205" s="3"/>
    </row>
    <row r="206" spans="8:8" ht="12.75" customHeight="1" x14ac:dyDescent="0.2">
      <c r="H206" s="3"/>
    </row>
    <row r="207" spans="8:8" ht="12.75" customHeight="1" x14ac:dyDescent="0.2">
      <c r="H207" s="3"/>
    </row>
    <row r="208" spans="8:8" ht="12.75" customHeight="1" x14ac:dyDescent="0.2">
      <c r="H208" s="3"/>
    </row>
    <row r="209" spans="8:8" ht="12.75" customHeight="1" x14ac:dyDescent="0.2">
      <c r="H209" s="3"/>
    </row>
    <row r="210" spans="8:8" ht="12.75" customHeight="1" x14ac:dyDescent="0.2">
      <c r="H210" s="3"/>
    </row>
    <row r="211" spans="8:8" ht="12.75" customHeight="1" x14ac:dyDescent="0.2">
      <c r="H211" s="3"/>
    </row>
    <row r="212" spans="8:8" ht="12.75" customHeight="1" x14ac:dyDescent="0.2">
      <c r="H212" s="3"/>
    </row>
    <row r="213" spans="8:8" ht="12.75" customHeight="1" x14ac:dyDescent="0.2">
      <c r="H213" s="3"/>
    </row>
    <row r="214" spans="8:8" ht="12.75" customHeight="1" x14ac:dyDescent="0.2">
      <c r="H214" s="3"/>
    </row>
    <row r="215" spans="8:8" ht="12.75" customHeight="1" x14ac:dyDescent="0.2">
      <c r="H215" s="3"/>
    </row>
    <row r="216" spans="8:8" ht="12.75" customHeight="1" x14ac:dyDescent="0.2">
      <c r="H216" s="3"/>
    </row>
    <row r="217" spans="8:8" ht="12.75" customHeight="1" x14ac:dyDescent="0.2">
      <c r="H217" s="3"/>
    </row>
    <row r="218" spans="8:8" ht="12.75" customHeight="1" x14ac:dyDescent="0.2">
      <c r="H218" s="3"/>
    </row>
    <row r="219" spans="8:8" ht="12.75" customHeight="1" x14ac:dyDescent="0.2">
      <c r="H219" s="3"/>
    </row>
    <row r="220" spans="8:8" ht="12.75" customHeight="1" x14ac:dyDescent="0.2">
      <c r="H220" s="3"/>
    </row>
    <row r="221" spans="8:8" ht="12.75" customHeight="1" x14ac:dyDescent="0.2">
      <c r="H221" s="3"/>
    </row>
    <row r="222" spans="8:8" ht="12.75" customHeight="1" x14ac:dyDescent="0.2">
      <c r="H222" s="3"/>
    </row>
    <row r="223" spans="8:8" ht="12.75" customHeight="1" x14ac:dyDescent="0.2">
      <c r="H223" s="3"/>
    </row>
    <row r="224" spans="8:8" ht="12.75" customHeight="1" x14ac:dyDescent="0.2">
      <c r="H224" s="3"/>
    </row>
    <row r="225" spans="8:8" ht="12.75" customHeight="1" x14ac:dyDescent="0.2">
      <c r="H225" s="3"/>
    </row>
    <row r="226" spans="8:8" ht="12.75" customHeight="1" x14ac:dyDescent="0.2">
      <c r="H226" s="3"/>
    </row>
    <row r="227" spans="8:8" ht="12.75" customHeight="1" x14ac:dyDescent="0.2">
      <c r="H227" s="3"/>
    </row>
    <row r="228" spans="8:8" ht="12.75" customHeight="1" x14ac:dyDescent="0.2">
      <c r="H228" s="3"/>
    </row>
    <row r="229" spans="8:8" ht="12.75" customHeight="1" x14ac:dyDescent="0.2">
      <c r="H229" s="3"/>
    </row>
    <row r="230" spans="8:8" ht="12.75" customHeight="1" x14ac:dyDescent="0.2">
      <c r="H230" s="3"/>
    </row>
    <row r="231" spans="8:8" ht="12.75" customHeight="1" x14ac:dyDescent="0.2">
      <c r="H231" s="3"/>
    </row>
    <row r="232" spans="8:8" ht="12.75" customHeight="1" x14ac:dyDescent="0.2">
      <c r="H232" s="3"/>
    </row>
    <row r="233" spans="8:8" ht="12.75" customHeight="1" x14ac:dyDescent="0.2">
      <c r="H233" s="3"/>
    </row>
    <row r="234" spans="8:8" ht="12.75" customHeight="1" x14ac:dyDescent="0.2">
      <c r="H234" s="3"/>
    </row>
    <row r="235" spans="8:8" ht="12.75" customHeight="1" x14ac:dyDescent="0.2">
      <c r="H235" s="3"/>
    </row>
    <row r="236" spans="8:8" ht="12.75" customHeight="1" x14ac:dyDescent="0.2">
      <c r="H236" s="3"/>
    </row>
    <row r="237" spans="8:8" ht="12.75" customHeight="1" x14ac:dyDescent="0.2">
      <c r="H237" s="3"/>
    </row>
    <row r="238" spans="8:8" ht="12.75" customHeight="1" x14ac:dyDescent="0.2">
      <c r="H238" s="3"/>
    </row>
    <row r="239" spans="8:8" ht="12.75" customHeight="1" x14ac:dyDescent="0.2">
      <c r="H239" s="3"/>
    </row>
    <row r="240" spans="8:8" ht="12.75" customHeight="1" x14ac:dyDescent="0.2">
      <c r="H240" s="3"/>
    </row>
    <row r="241" spans="8:8" ht="12.75" customHeight="1" x14ac:dyDescent="0.2">
      <c r="H241" s="3"/>
    </row>
    <row r="242" spans="8:8" ht="12.75" customHeight="1" x14ac:dyDescent="0.2">
      <c r="H242" s="3"/>
    </row>
    <row r="243" spans="8:8" ht="12.75" customHeight="1" x14ac:dyDescent="0.2">
      <c r="H243" s="3"/>
    </row>
    <row r="244" spans="8:8" ht="12.75" customHeight="1" x14ac:dyDescent="0.2">
      <c r="H244" s="3"/>
    </row>
    <row r="245" spans="8:8" ht="12.75" customHeight="1" x14ac:dyDescent="0.2">
      <c r="H245" s="3"/>
    </row>
    <row r="246" spans="8:8" ht="12.75" customHeight="1" x14ac:dyDescent="0.2">
      <c r="H246" s="3"/>
    </row>
    <row r="247" spans="8:8" ht="12.75" customHeight="1" x14ac:dyDescent="0.2">
      <c r="H247" s="3"/>
    </row>
    <row r="248" spans="8:8" ht="12.75" customHeight="1" x14ac:dyDescent="0.2">
      <c r="H248" s="3"/>
    </row>
    <row r="249" spans="8:8" ht="12.75" customHeight="1" x14ac:dyDescent="0.2">
      <c r="H249" s="3"/>
    </row>
    <row r="250" spans="8:8" ht="12.75" customHeight="1" x14ac:dyDescent="0.2">
      <c r="H250" s="3"/>
    </row>
    <row r="251" spans="8:8" ht="12.75" customHeight="1" x14ac:dyDescent="0.2">
      <c r="H251" s="3"/>
    </row>
    <row r="252" spans="8:8" ht="12.75" customHeight="1" x14ac:dyDescent="0.2">
      <c r="H252" s="3"/>
    </row>
    <row r="253" spans="8:8" ht="12.75" customHeight="1" x14ac:dyDescent="0.2">
      <c r="H253" s="3"/>
    </row>
    <row r="254" spans="8:8" ht="12.75" customHeight="1" x14ac:dyDescent="0.2">
      <c r="H254" s="3"/>
    </row>
    <row r="255" spans="8:8" ht="12.75" customHeight="1" x14ac:dyDescent="0.2">
      <c r="H255" s="3"/>
    </row>
    <row r="256" spans="8:8" ht="12.75" customHeight="1" x14ac:dyDescent="0.2">
      <c r="H256" s="3"/>
    </row>
    <row r="257" spans="8:8" ht="12.75" customHeight="1" x14ac:dyDescent="0.2">
      <c r="H257" s="3"/>
    </row>
    <row r="258" spans="8:8" ht="12.75" customHeight="1" x14ac:dyDescent="0.2">
      <c r="H258" s="3"/>
    </row>
    <row r="259" spans="8:8" ht="12.75" customHeight="1" x14ac:dyDescent="0.2">
      <c r="H259" s="3"/>
    </row>
    <row r="260" spans="8:8" ht="12.75" customHeight="1" x14ac:dyDescent="0.2">
      <c r="H260" s="3"/>
    </row>
    <row r="261" spans="8:8" ht="12.75" customHeight="1" x14ac:dyDescent="0.2">
      <c r="H261" s="3"/>
    </row>
    <row r="262" spans="8:8" ht="12.75" customHeight="1" x14ac:dyDescent="0.2">
      <c r="H262" s="3"/>
    </row>
    <row r="263" spans="8:8" ht="12.75" customHeight="1" x14ac:dyDescent="0.2">
      <c r="H263" s="3"/>
    </row>
    <row r="264" spans="8:8" ht="12.75" customHeight="1" x14ac:dyDescent="0.2">
      <c r="H264" s="3"/>
    </row>
    <row r="265" spans="8:8" ht="12.75" customHeight="1" x14ac:dyDescent="0.2">
      <c r="H265" s="3"/>
    </row>
    <row r="266" spans="8:8" ht="12.75" customHeight="1" x14ac:dyDescent="0.2">
      <c r="H266" s="3"/>
    </row>
    <row r="267" spans="8:8" ht="12.75" customHeight="1" x14ac:dyDescent="0.2">
      <c r="H267" s="3"/>
    </row>
    <row r="268" spans="8:8" ht="12.75" customHeight="1" x14ac:dyDescent="0.2">
      <c r="H268" s="3"/>
    </row>
    <row r="269" spans="8:8" ht="12.75" customHeight="1" x14ac:dyDescent="0.2">
      <c r="H269" s="3"/>
    </row>
    <row r="270" spans="8:8" ht="12.75" customHeight="1" x14ac:dyDescent="0.2">
      <c r="H270" s="3"/>
    </row>
    <row r="271" spans="8:8" ht="12.75" customHeight="1" x14ac:dyDescent="0.2">
      <c r="H271" s="3"/>
    </row>
    <row r="272" spans="8:8" ht="12.75" customHeight="1" x14ac:dyDescent="0.2">
      <c r="H272" s="3"/>
    </row>
    <row r="273" spans="8:8" ht="12.75" customHeight="1" x14ac:dyDescent="0.2">
      <c r="H273" s="3"/>
    </row>
    <row r="274" spans="8:8" ht="12.75" customHeight="1" x14ac:dyDescent="0.2">
      <c r="H274" s="3"/>
    </row>
    <row r="275" spans="8:8" ht="12.75" customHeight="1" x14ac:dyDescent="0.2">
      <c r="H275" s="3"/>
    </row>
    <row r="276" spans="8:8" ht="12.75" customHeight="1" x14ac:dyDescent="0.2">
      <c r="H276" s="3"/>
    </row>
    <row r="277" spans="8:8" ht="12.75" customHeight="1" x14ac:dyDescent="0.2">
      <c r="H277" s="3"/>
    </row>
    <row r="278" spans="8:8" ht="12.75" customHeight="1" x14ac:dyDescent="0.2">
      <c r="H278" s="3"/>
    </row>
    <row r="279" spans="8:8" ht="12.75" customHeight="1" x14ac:dyDescent="0.2">
      <c r="H279" s="3"/>
    </row>
    <row r="280" spans="8:8" ht="12.75" customHeight="1" x14ac:dyDescent="0.2">
      <c r="H280" s="3"/>
    </row>
    <row r="281" spans="8:8" ht="12.75" customHeight="1" x14ac:dyDescent="0.2">
      <c r="H281" s="3"/>
    </row>
    <row r="282" spans="8:8" ht="12.75" customHeight="1" x14ac:dyDescent="0.2">
      <c r="H282" s="3"/>
    </row>
    <row r="283" spans="8:8" ht="12.75" customHeight="1" x14ac:dyDescent="0.2">
      <c r="H283" s="3"/>
    </row>
    <row r="284" spans="8:8" ht="12.75" customHeight="1" x14ac:dyDescent="0.2">
      <c r="H284" s="3"/>
    </row>
    <row r="285" spans="8:8" ht="12.75" customHeight="1" x14ac:dyDescent="0.2">
      <c r="H285" s="3"/>
    </row>
    <row r="286" spans="8:8" ht="12.75" customHeight="1" x14ac:dyDescent="0.2">
      <c r="H286" s="3"/>
    </row>
    <row r="287" spans="8:8" ht="12.75" customHeight="1" x14ac:dyDescent="0.2">
      <c r="H287" s="3"/>
    </row>
    <row r="288" spans="8:8" ht="12.75" customHeight="1" x14ac:dyDescent="0.2">
      <c r="H288" s="3"/>
    </row>
    <row r="289" spans="8:8" ht="12.75" customHeight="1" x14ac:dyDescent="0.2">
      <c r="H289" s="3"/>
    </row>
    <row r="290" spans="8:8" ht="12.75" customHeight="1" x14ac:dyDescent="0.2">
      <c r="H290" s="3"/>
    </row>
    <row r="291" spans="8:8" ht="12.75" customHeight="1" x14ac:dyDescent="0.2">
      <c r="H291" s="3"/>
    </row>
    <row r="292" spans="8:8" ht="12.75" customHeight="1" x14ac:dyDescent="0.2">
      <c r="H292" s="3"/>
    </row>
    <row r="293" spans="8:8" ht="12.75" customHeight="1" x14ac:dyDescent="0.2">
      <c r="H293" s="3"/>
    </row>
    <row r="294" spans="8:8" ht="12.75" customHeight="1" x14ac:dyDescent="0.2">
      <c r="H294" s="3"/>
    </row>
    <row r="295" spans="8:8" ht="12.75" customHeight="1" x14ac:dyDescent="0.2">
      <c r="H295" s="3"/>
    </row>
    <row r="296" spans="8:8" ht="12.75" customHeight="1" x14ac:dyDescent="0.2">
      <c r="H296" s="3"/>
    </row>
    <row r="297" spans="8:8" ht="12.75" customHeight="1" x14ac:dyDescent="0.2">
      <c r="H297" s="3"/>
    </row>
    <row r="298" spans="8:8" ht="12.75" customHeight="1" x14ac:dyDescent="0.2">
      <c r="H298" s="3"/>
    </row>
    <row r="299" spans="8:8" ht="12.75" customHeight="1" x14ac:dyDescent="0.2">
      <c r="H299" s="3"/>
    </row>
    <row r="300" spans="8:8" ht="12.75" customHeight="1" x14ac:dyDescent="0.2">
      <c r="H300" s="3"/>
    </row>
    <row r="301" spans="8:8" ht="12.75" customHeight="1" x14ac:dyDescent="0.2">
      <c r="H301" s="3"/>
    </row>
    <row r="302" spans="8:8" ht="12.75" customHeight="1" x14ac:dyDescent="0.2">
      <c r="H302" s="3"/>
    </row>
    <row r="303" spans="8:8" ht="12.75" customHeight="1" x14ac:dyDescent="0.2">
      <c r="H303" s="3"/>
    </row>
    <row r="304" spans="8:8" ht="12.75" customHeight="1" x14ac:dyDescent="0.2">
      <c r="H304" s="3"/>
    </row>
    <row r="305" spans="8:8" ht="12.75" customHeight="1" x14ac:dyDescent="0.2">
      <c r="H305" s="3"/>
    </row>
    <row r="306" spans="8:8" ht="12.75" customHeight="1" x14ac:dyDescent="0.2">
      <c r="H306" s="3"/>
    </row>
    <row r="307" spans="8:8" ht="12.75" customHeight="1" x14ac:dyDescent="0.2">
      <c r="H307" s="3"/>
    </row>
    <row r="308" spans="8:8" ht="12.75" customHeight="1" x14ac:dyDescent="0.2">
      <c r="H308" s="3"/>
    </row>
    <row r="309" spans="8:8" ht="12.75" customHeight="1" x14ac:dyDescent="0.2">
      <c r="H309" s="3"/>
    </row>
    <row r="310" spans="8:8" ht="12.75" customHeight="1" x14ac:dyDescent="0.2">
      <c r="H310" s="3"/>
    </row>
    <row r="311" spans="8:8" ht="12.75" customHeight="1" x14ac:dyDescent="0.2">
      <c r="H311" s="3"/>
    </row>
    <row r="312" spans="8:8" ht="12.75" customHeight="1" x14ac:dyDescent="0.2">
      <c r="H312" s="3"/>
    </row>
    <row r="313" spans="8:8" ht="12.75" customHeight="1" x14ac:dyDescent="0.2">
      <c r="H313" s="3"/>
    </row>
    <row r="314" spans="8:8" ht="12.75" customHeight="1" x14ac:dyDescent="0.2">
      <c r="H314" s="3"/>
    </row>
    <row r="315" spans="8:8" ht="12.75" customHeight="1" x14ac:dyDescent="0.2">
      <c r="H315" s="3"/>
    </row>
    <row r="316" spans="8:8" ht="12.75" customHeight="1" x14ac:dyDescent="0.2">
      <c r="H316" s="3"/>
    </row>
    <row r="317" spans="8:8" ht="12.75" customHeight="1" x14ac:dyDescent="0.2">
      <c r="H317" s="3"/>
    </row>
    <row r="318" spans="8:8" ht="12.75" customHeight="1" x14ac:dyDescent="0.2">
      <c r="H318" s="3"/>
    </row>
    <row r="319" spans="8:8" ht="12.75" customHeight="1" x14ac:dyDescent="0.2">
      <c r="H319" s="3"/>
    </row>
    <row r="320" spans="8:8" ht="12.75" customHeight="1" x14ac:dyDescent="0.2">
      <c r="H320" s="3"/>
    </row>
    <row r="321" spans="8:8" ht="12.75" customHeight="1" x14ac:dyDescent="0.2">
      <c r="H321" s="3"/>
    </row>
    <row r="322" spans="8:8" ht="12.75" customHeight="1" x14ac:dyDescent="0.2">
      <c r="H322" s="3"/>
    </row>
    <row r="323" spans="8:8" ht="12.75" customHeight="1" x14ac:dyDescent="0.2">
      <c r="H323" s="3"/>
    </row>
    <row r="324" spans="8:8" ht="12.75" customHeight="1" x14ac:dyDescent="0.2">
      <c r="H324" s="3"/>
    </row>
    <row r="325" spans="8:8" ht="12.75" customHeight="1" x14ac:dyDescent="0.2">
      <c r="H325" s="3"/>
    </row>
    <row r="326" spans="8:8" ht="12.75" customHeight="1" x14ac:dyDescent="0.2">
      <c r="H326" s="3"/>
    </row>
    <row r="327" spans="8:8" ht="12.75" customHeight="1" x14ac:dyDescent="0.2">
      <c r="H327" s="3"/>
    </row>
    <row r="328" spans="8:8" ht="12.75" customHeight="1" x14ac:dyDescent="0.2">
      <c r="H328" s="3"/>
    </row>
    <row r="329" spans="8:8" ht="12.75" customHeight="1" x14ac:dyDescent="0.2">
      <c r="H329" s="3"/>
    </row>
    <row r="330" spans="8:8" ht="12.75" customHeight="1" x14ac:dyDescent="0.2">
      <c r="H330" s="3"/>
    </row>
    <row r="331" spans="8:8" ht="12.75" customHeight="1" x14ac:dyDescent="0.2">
      <c r="H331" s="3"/>
    </row>
    <row r="332" spans="8:8" ht="12.75" customHeight="1" x14ac:dyDescent="0.2">
      <c r="H332" s="3"/>
    </row>
    <row r="333" spans="8:8" ht="12.75" customHeight="1" x14ac:dyDescent="0.2">
      <c r="H333" s="3"/>
    </row>
    <row r="334" spans="8:8" ht="12.75" customHeight="1" x14ac:dyDescent="0.2">
      <c r="H334" s="3"/>
    </row>
    <row r="335" spans="8:8" ht="12.75" customHeight="1" x14ac:dyDescent="0.2">
      <c r="H335" s="3"/>
    </row>
    <row r="336" spans="8:8" ht="12.75" customHeight="1" x14ac:dyDescent="0.2">
      <c r="H336" s="3"/>
    </row>
    <row r="337" spans="8:8" ht="12.75" customHeight="1" x14ac:dyDescent="0.2">
      <c r="H337" s="3"/>
    </row>
    <row r="338" spans="8:8" ht="12.75" customHeight="1" x14ac:dyDescent="0.2">
      <c r="H338" s="3"/>
    </row>
    <row r="339" spans="8:8" ht="12.75" customHeight="1" x14ac:dyDescent="0.2">
      <c r="H339" s="3"/>
    </row>
    <row r="340" spans="8:8" ht="12.75" customHeight="1" x14ac:dyDescent="0.2">
      <c r="H340" s="3"/>
    </row>
    <row r="341" spans="8:8" ht="12.75" customHeight="1" x14ac:dyDescent="0.2">
      <c r="H341" s="3"/>
    </row>
    <row r="342" spans="8:8" ht="12.75" customHeight="1" x14ac:dyDescent="0.2">
      <c r="H342" s="3"/>
    </row>
    <row r="343" spans="8:8" ht="12.75" customHeight="1" x14ac:dyDescent="0.2">
      <c r="H343" s="3"/>
    </row>
    <row r="344" spans="8:8" ht="12.75" customHeight="1" x14ac:dyDescent="0.2">
      <c r="H344" s="3"/>
    </row>
    <row r="345" spans="8:8" ht="12.75" customHeight="1" x14ac:dyDescent="0.2">
      <c r="H345" s="3"/>
    </row>
    <row r="346" spans="8:8" ht="12.75" customHeight="1" x14ac:dyDescent="0.2">
      <c r="H346" s="3"/>
    </row>
    <row r="347" spans="8:8" ht="12.75" customHeight="1" x14ac:dyDescent="0.2">
      <c r="H347" s="3"/>
    </row>
    <row r="348" spans="8:8" ht="12.75" customHeight="1" x14ac:dyDescent="0.2">
      <c r="H348" s="3"/>
    </row>
    <row r="349" spans="8:8" ht="12.75" customHeight="1" x14ac:dyDescent="0.2">
      <c r="H349" s="3"/>
    </row>
    <row r="350" spans="8:8" ht="12.75" customHeight="1" x14ac:dyDescent="0.2">
      <c r="H350" s="3"/>
    </row>
    <row r="351" spans="8:8" ht="12.75" customHeight="1" x14ac:dyDescent="0.2">
      <c r="H351" s="3"/>
    </row>
    <row r="352" spans="8:8" ht="12.75" customHeight="1" x14ac:dyDescent="0.2">
      <c r="H352" s="3"/>
    </row>
    <row r="353" spans="8:8" ht="12.75" customHeight="1" x14ac:dyDescent="0.2">
      <c r="H353" s="3"/>
    </row>
    <row r="354" spans="8:8" ht="12.75" customHeight="1" x14ac:dyDescent="0.2">
      <c r="H354" s="3"/>
    </row>
    <row r="355" spans="8:8" ht="12.75" customHeight="1" x14ac:dyDescent="0.2">
      <c r="H355" s="3"/>
    </row>
    <row r="356" spans="8:8" ht="12.75" customHeight="1" x14ac:dyDescent="0.2">
      <c r="H356" s="3"/>
    </row>
    <row r="357" spans="8:8" ht="12.75" customHeight="1" x14ac:dyDescent="0.2">
      <c r="H357" s="3"/>
    </row>
    <row r="358" spans="8:8" ht="12.75" customHeight="1" x14ac:dyDescent="0.2">
      <c r="H358" s="3"/>
    </row>
    <row r="359" spans="8:8" ht="12.75" customHeight="1" x14ac:dyDescent="0.2">
      <c r="H359" s="3"/>
    </row>
    <row r="360" spans="8:8" ht="12.75" customHeight="1" x14ac:dyDescent="0.2">
      <c r="H360" s="3"/>
    </row>
    <row r="361" spans="8:8" ht="12.75" customHeight="1" x14ac:dyDescent="0.2">
      <c r="H361" s="3"/>
    </row>
    <row r="362" spans="8:8" ht="12.75" customHeight="1" x14ac:dyDescent="0.2">
      <c r="H362" s="3"/>
    </row>
    <row r="363" spans="8:8" ht="12.75" customHeight="1" x14ac:dyDescent="0.2">
      <c r="H363" s="3"/>
    </row>
    <row r="364" spans="8:8" ht="12.75" customHeight="1" x14ac:dyDescent="0.2">
      <c r="H364" s="3"/>
    </row>
    <row r="365" spans="8:8" ht="12.75" customHeight="1" x14ac:dyDescent="0.2">
      <c r="H365" s="3"/>
    </row>
    <row r="366" spans="8:8" ht="12.75" customHeight="1" x14ac:dyDescent="0.2">
      <c r="H366" s="3"/>
    </row>
    <row r="367" spans="8:8" ht="12.75" customHeight="1" x14ac:dyDescent="0.2">
      <c r="H367" s="3"/>
    </row>
    <row r="368" spans="8:8" ht="12.75" customHeight="1" x14ac:dyDescent="0.2">
      <c r="H368" s="3"/>
    </row>
    <row r="369" spans="8:8" ht="12.75" customHeight="1" x14ac:dyDescent="0.2">
      <c r="H369" s="3"/>
    </row>
    <row r="370" spans="8:8" ht="12.75" customHeight="1" x14ac:dyDescent="0.2">
      <c r="H370" s="3"/>
    </row>
    <row r="371" spans="8:8" ht="12.75" customHeight="1" x14ac:dyDescent="0.2">
      <c r="H371" s="3"/>
    </row>
    <row r="372" spans="8:8" ht="12.75" customHeight="1" x14ac:dyDescent="0.2">
      <c r="H372" s="3"/>
    </row>
    <row r="373" spans="8:8" ht="12.75" customHeight="1" x14ac:dyDescent="0.2">
      <c r="H373" s="3"/>
    </row>
    <row r="374" spans="8:8" ht="12.75" customHeight="1" x14ac:dyDescent="0.2">
      <c r="H374" s="3"/>
    </row>
    <row r="375" spans="8:8" ht="12.75" customHeight="1" x14ac:dyDescent="0.2">
      <c r="H375" s="3"/>
    </row>
    <row r="376" spans="8:8" ht="12.75" customHeight="1" x14ac:dyDescent="0.2">
      <c r="H376" s="3"/>
    </row>
    <row r="377" spans="8:8" ht="12.75" customHeight="1" x14ac:dyDescent="0.2">
      <c r="H377" s="3"/>
    </row>
    <row r="378" spans="8:8" ht="12.75" customHeight="1" x14ac:dyDescent="0.2">
      <c r="H378" s="3"/>
    </row>
    <row r="379" spans="8:8" ht="12.75" customHeight="1" x14ac:dyDescent="0.2">
      <c r="H379" s="3"/>
    </row>
    <row r="380" spans="8:8" ht="12.75" customHeight="1" x14ac:dyDescent="0.2">
      <c r="H380" s="3"/>
    </row>
    <row r="381" spans="8:8" ht="12.75" customHeight="1" x14ac:dyDescent="0.2">
      <c r="H381" s="3"/>
    </row>
    <row r="382" spans="8:8" ht="12.75" customHeight="1" x14ac:dyDescent="0.2">
      <c r="H382" s="3"/>
    </row>
    <row r="383" spans="8:8" ht="12.75" customHeight="1" x14ac:dyDescent="0.2">
      <c r="H383" s="3"/>
    </row>
    <row r="384" spans="8:8" ht="12.75" customHeight="1" x14ac:dyDescent="0.2">
      <c r="H384" s="3"/>
    </row>
    <row r="385" spans="8:8" ht="12.75" customHeight="1" x14ac:dyDescent="0.2">
      <c r="H385" s="3"/>
    </row>
    <row r="386" spans="8:8" ht="12.75" customHeight="1" x14ac:dyDescent="0.2">
      <c r="H386" s="3"/>
    </row>
    <row r="387" spans="8:8" ht="12.75" customHeight="1" x14ac:dyDescent="0.2">
      <c r="H387" s="3"/>
    </row>
    <row r="388" spans="8:8" ht="12.75" customHeight="1" x14ac:dyDescent="0.2">
      <c r="H388" s="3"/>
    </row>
    <row r="389" spans="8:8" ht="12.75" customHeight="1" x14ac:dyDescent="0.2">
      <c r="H389" s="3"/>
    </row>
    <row r="390" spans="8:8" ht="12.75" customHeight="1" x14ac:dyDescent="0.2">
      <c r="H390" s="3"/>
    </row>
    <row r="391" spans="8:8" ht="12.75" customHeight="1" x14ac:dyDescent="0.2">
      <c r="H391" s="3"/>
    </row>
    <row r="392" spans="8:8" ht="12.75" customHeight="1" x14ac:dyDescent="0.2">
      <c r="H392" s="3"/>
    </row>
    <row r="393" spans="8:8" ht="12.75" customHeight="1" x14ac:dyDescent="0.2">
      <c r="H393" s="3"/>
    </row>
    <row r="394" spans="8:8" ht="12.75" customHeight="1" x14ac:dyDescent="0.2">
      <c r="H394" s="3"/>
    </row>
    <row r="395" spans="8:8" ht="12.75" customHeight="1" x14ac:dyDescent="0.2">
      <c r="H395" s="3"/>
    </row>
    <row r="396" spans="8:8" ht="12.75" customHeight="1" x14ac:dyDescent="0.2">
      <c r="H396" s="3"/>
    </row>
    <row r="397" spans="8:8" ht="12.75" customHeight="1" x14ac:dyDescent="0.2">
      <c r="H397" s="3"/>
    </row>
    <row r="398" spans="8:8" ht="12.75" customHeight="1" x14ac:dyDescent="0.2">
      <c r="H398" s="3"/>
    </row>
    <row r="399" spans="8:8" ht="12.75" customHeight="1" x14ac:dyDescent="0.2">
      <c r="H399" s="3"/>
    </row>
    <row r="400" spans="8:8" ht="12.75" customHeight="1" x14ac:dyDescent="0.2">
      <c r="H400" s="3"/>
    </row>
    <row r="401" spans="8:8" ht="12.75" customHeight="1" x14ac:dyDescent="0.2">
      <c r="H401" s="3"/>
    </row>
    <row r="402" spans="8:8" ht="12.75" customHeight="1" x14ac:dyDescent="0.2">
      <c r="H402" s="3"/>
    </row>
    <row r="403" spans="8:8" ht="12.75" customHeight="1" x14ac:dyDescent="0.2">
      <c r="H403" s="3"/>
    </row>
    <row r="404" spans="8:8" ht="12.75" customHeight="1" x14ac:dyDescent="0.2">
      <c r="H404" s="3"/>
    </row>
    <row r="405" spans="8:8" ht="12.75" customHeight="1" x14ac:dyDescent="0.2">
      <c r="H405" s="3"/>
    </row>
    <row r="406" spans="8:8" ht="12.75" customHeight="1" x14ac:dyDescent="0.2">
      <c r="H406" s="3"/>
    </row>
    <row r="407" spans="8:8" ht="12.75" customHeight="1" x14ac:dyDescent="0.2">
      <c r="H407" s="3"/>
    </row>
    <row r="408" spans="8:8" ht="12.75" customHeight="1" x14ac:dyDescent="0.2">
      <c r="H408" s="3"/>
    </row>
    <row r="409" spans="8:8" ht="12.75" customHeight="1" x14ac:dyDescent="0.2">
      <c r="H409" s="3"/>
    </row>
    <row r="410" spans="8:8" ht="12.75" customHeight="1" x14ac:dyDescent="0.2">
      <c r="H410" s="3"/>
    </row>
    <row r="411" spans="8:8" ht="12.75" customHeight="1" x14ac:dyDescent="0.2">
      <c r="H411" s="3"/>
    </row>
    <row r="412" spans="8:8" ht="12.75" customHeight="1" x14ac:dyDescent="0.2">
      <c r="H412" s="3"/>
    </row>
    <row r="413" spans="8:8" ht="12.75" customHeight="1" x14ac:dyDescent="0.2">
      <c r="H413" s="3"/>
    </row>
    <row r="414" spans="8:8" ht="12.75" customHeight="1" x14ac:dyDescent="0.2">
      <c r="H414" s="3"/>
    </row>
    <row r="415" spans="8:8" ht="12.75" customHeight="1" x14ac:dyDescent="0.2">
      <c r="H415" s="3"/>
    </row>
    <row r="416" spans="8:8" ht="12.75" customHeight="1" x14ac:dyDescent="0.2">
      <c r="H416" s="3"/>
    </row>
    <row r="417" spans="8:8" ht="12.75" customHeight="1" x14ac:dyDescent="0.2">
      <c r="H417" s="3"/>
    </row>
    <row r="418" spans="8:8" ht="12.75" customHeight="1" x14ac:dyDescent="0.2">
      <c r="H418" s="3"/>
    </row>
    <row r="419" spans="8:8" ht="12.75" customHeight="1" x14ac:dyDescent="0.2">
      <c r="H419" s="3"/>
    </row>
    <row r="420" spans="8:8" ht="12.75" customHeight="1" x14ac:dyDescent="0.2">
      <c r="H420" s="3"/>
    </row>
    <row r="421" spans="8:8" ht="12.75" customHeight="1" x14ac:dyDescent="0.2">
      <c r="H421" s="3"/>
    </row>
    <row r="422" spans="8:8" ht="12.75" customHeight="1" x14ac:dyDescent="0.2">
      <c r="H422" s="3"/>
    </row>
    <row r="423" spans="8:8" ht="12.75" customHeight="1" x14ac:dyDescent="0.2">
      <c r="H423" s="3"/>
    </row>
    <row r="424" spans="8:8" ht="12.75" customHeight="1" x14ac:dyDescent="0.2">
      <c r="H424" s="3"/>
    </row>
    <row r="425" spans="8:8" ht="12.75" customHeight="1" x14ac:dyDescent="0.2">
      <c r="H425" s="3"/>
    </row>
    <row r="426" spans="8:8" ht="12.75" customHeight="1" x14ac:dyDescent="0.2">
      <c r="H426" s="3"/>
    </row>
    <row r="427" spans="8:8" ht="12.75" customHeight="1" x14ac:dyDescent="0.2">
      <c r="H427" s="3"/>
    </row>
    <row r="428" spans="8:8" ht="12.75" customHeight="1" x14ac:dyDescent="0.2">
      <c r="H428" s="3"/>
    </row>
    <row r="429" spans="8:8" ht="12.75" customHeight="1" x14ac:dyDescent="0.2">
      <c r="H429" s="3"/>
    </row>
    <row r="430" spans="8:8" ht="12.75" customHeight="1" x14ac:dyDescent="0.2">
      <c r="H430" s="3"/>
    </row>
    <row r="431" spans="8:8" ht="12.75" customHeight="1" x14ac:dyDescent="0.2">
      <c r="H431" s="3"/>
    </row>
    <row r="432" spans="8:8" ht="12.75" customHeight="1" x14ac:dyDescent="0.2">
      <c r="H432" s="3"/>
    </row>
    <row r="433" spans="8:8" ht="12.75" customHeight="1" x14ac:dyDescent="0.2">
      <c r="H433" s="3"/>
    </row>
    <row r="434" spans="8:8" ht="12.75" customHeight="1" x14ac:dyDescent="0.2">
      <c r="H434" s="3"/>
    </row>
    <row r="435" spans="8:8" ht="12.75" customHeight="1" x14ac:dyDescent="0.2">
      <c r="H435" s="3"/>
    </row>
    <row r="436" spans="8:8" ht="12.75" customHeight="1" x14ac:dyDescent="0.2">
      <c r="H436" s="3"/>
    </row>
    <row r="437" spans="8:8" ht="12.75" customHeight="1" x14ac:dyDescent="0.2">
      <c r="H437" s="3"/>
    </row>
    <row r="438" spans="8:8" ht="12.75" customHeight="1" x14ac:dyDescent="0.2">
      <c r="H438" s="3"/>
    </row>
    <row r="439" spans="8:8" ht="12.75" customHeight="1" x14ac:dyDescent="0.2">
      <c r="H439" s="3"/>
    </row>
    <row r="440" spans="8:8" ht="12.75" customHeight="1" x14ac:dyDescent="0.2">
      <c r="H440" s="3"/>
    </row>
    <row r="441" spans="8:8" ht="12.75" customHeight="1" x14ac:dyDescent="0.2">
      <c r="H441" s="3"/>
    </row>
    <row r="442" spans="8:8" ht="12.75" customHeight="1" x14ac:dyDescent="0.2">
      <c r="H442" s="3"/>
    </row>
    <row r="443" spans="8:8" ht="12.75" customHeight="1" x14ac:dyDescent="0.2">
      <c r="H443" s="3"/>
    </row>
    <row r="444" spans="8:8" ht="12.75" customHeight="1" x14ac:dyDescent="0.2">
      <c r="H444" s="3"/>
    </row>
    <row r="445" spans="8:8" ht="12.75" customHeight="1" x14ac:dyDescent="0.2">
      <c r="H445" s="3"/>
    </row>
    <row r="446" spans="8:8" ht="12.75" customHeight="1" x14ac:dyDescent="0.2">
      <c r="H446" s="3"/>
    </row>
    <row r="447" spans="8:8" ht="12.75" customHeight="1" x14ac:dyDescent="0.2">
      <c r="H447" s="3"/>
    </row>
    <row r="448" spans="8:8" ht="12.75" customHeight="1" x14ac:dyDescent="0.2">
      <c r="H448" s="3"/>
    </row>
    <row r="449" spans="8:8" ht="12.75" customHeight="1" x14ac:dyDescent="0.2">
      <c r="H449" s="3"/>
    </row>
    <row r="450" spans="8:8" ht="12.75" customHeight="1" x14ac:dyDescent="0.2">
      <c r="H450" s="3"/>
    </row>
    <row r="451" spans="8:8" ht="12.75" customHeight="1" x14ac:dyDescent="0.2">
      <c r="H451" s="3"/>
    </row>
    <row r="452" spans="8:8" ht="12.75" customHeight="1" x14ac:dyDescent="0.2">
      <c r="H452" s="3"/>
    </row>
    <row r="453" spans="8:8" ht="12.75" customHeight="1" x14ac:dyDescent="0.2">
      <c r="H453" s="3"/>
    </row>
    <row r="454" spans="8:8" ht="12.75" customHeight="1" x14ac:dyDescent="0.2">
      <c r="H454" s="3"/>
    </row>
    <row r="455" spans="8:8" ht="12.75" customHeight="1" x14ac:dyDescent="0.2">
      <c r="H455" s="3"/>
    </row>
    <row r="456" spans="8:8" ht="12.75" customHeight="1" x14ac:dyDescent="0.2">
      <c r="H456" s="3"/>
    </row>
    <row r="457" spans="8:8" ht="12.75" customHeight="1" x14ac:dyDescent="0.2">
      <c r="H457" s="3"/>
    </row>
    <row r="458" spans="8:8" ht="12.75" customHeight="1" x14ac:dyDescent="0.2">
      <c r="H458" s="3"/>
    </row>
    <row r="459" spans="8:8" ht="12.75" customHeight="1" x14ac:dyDescent="0.2">
      <c r="H459" s="3"/>
    </row>
    <row r="460" spans="8:8" ht="12.75" customHeight="1" x14ac:dyDescent="0.2">
      <c r="H460" s="3"/>
    </row>
    <row r="461" spans="8:8" ht="12.75" customHeight="1" x14ac:dyDescent="0.2">
      <c r="H461" s="3"/>
    </row>
    <row r="462" spans="8:8" ht="12.75" customHeight="1" x14ac:dyDescent="0.2">
      <c r="H462" s="3"/>
    </row>
    <row r="463" spans="8:8" ht="12.75" customHeight="1" x14ac:dyDescent="0.2">
      <c r="H463" s="3"/>
    </row>
    <row r="464" spans="8:8" ht="12.75" customHeight="1" x14ac:dyDescent="0.2">
      <c r="H464" s="3"/>
    </row>
    <row r="465" spans="8:8" ht="12.75" customHeight="1" x14ac:dyDescent="0.2">
      <c r="H465" s="3"/>
    </row>
    <row r="466" spans="8:8" ht="12.75" customHeight="1" x14ac:dyDescent="0.2">
      <c r="H466" s="3"/>
    </row>
    <row r="467" spans="8:8" ht="12.75" customHeight="1" x14ac:dyDescent="0.2">
      <c r="H467" s="3"/>
    </row>
    <row r="468" spans="8:8" ht="12.75" customHeight="1" x14ac:dyDescent="0.2">
      <c r="H468" s="3"/>
    </row>
    <row r="469" spans="8:8" ht="12.75" customHeight="1" x14ac:dyDescent="0.2">
      <c r="H469" s="3"/>
    </row>
    <row r="470" spans="8:8" ht="12.75" customHeight="1" x14ac:dyDescent="0.2">
      <c r="H470" s="3"/>
    </row>
    <row r="471" spans="8:8" ht="12.75" customHeight="1" x14ac:dyDescent="0.2">
      <c r="H471" s="3"/>
    </row>
    <row r="472" spans="8:8" ht="12.75" customHeight="1" x14ac:dyDescent="0.2">
      <c r="H472" s="3"/>
    </row>
    <row r="473" spans="8:8" ht="12.75" customHeight="1" x14ac:dyDescent="0.2">
      <c r="H473" s="3"/>
    </row>
    <row r="474" spans="8:8" ht="12.75" customHeight="1" x14ac:dyDescent="0.2">
      <c r="H474" s="3"/>
    </row>
    <row r="475" spans="8:8" ht="12.75" customHeight="1" x14ac:dyDescent="0.2">
      <c r="H475" s="3"/>
    </row>
    <row r="476" spans="8:8" ht="12.75" customHeight="1" x14ac:dyDescent="0.2">
      <c r="H476" s="3"/>
    </row>
    <row r="477" spans="8:8" ht="12.75" customHeight="1" x14ac:dyDescent="0.2">
      <c r="H477" s="3"/>
    </row>
    <row r="478" spans="8:8" ht="12.75" customHeight="1" x14ac:dyDescent="0.2">
      <c r="H478" s="3"/>
    </row>
    <row r="479" spans="8:8" ht="12.75" customHeight="1" x14ac:dyDescent="0.2">
      <c r="H479" s="3"/>
    </row>
    <row r="480" spans="8:8" ht="12.75" customHeight="1" x14ac:dyDescent="0.2">
      <c r="H480" s="3"/>
    </row>
    <row r="481" spans="8:8" ht="12.75" customHeight="1" x14ac:dyDescent="0.2">
      <c r="H481" s="3"/>
    </row>
    <row r="482" spans="8:8" ht="12.75" customHeight="1" x14ac:dyDescent="0.2">
      <c r="H482" s="3"/>
    </row>
    <row r="483" spans="8:8" ht="12.75" customHeight="1" x14ac:dyDescent="0.2">
      <c r="H483" s="3"/>
    </row>
    <row r="484" spans="8:8" ht="12.75" customHeight="1" x14ac:dyDescent="0.2">
      <c r="H484" s="3"/>
    </row>
    <row r="485" spans="8:8" ht="12.75" customHeight="1" x14ac:dyDescent="0.2">
      <c r="H485" s="3"/>
    </row>
    <row r="486" spans="8:8" ht="12.75" customHeight="1" x14ac:dyDescent="0.2">
      <c r="H486" s="3"/>
    </row>
    <row r="487" spans="8:8" ht="12.75" customHeight="1" x14ac:dyDescent="0.2">
      <c r="H487" s="3"/>
    </row>
    <row r="488" spans="8:8" ht="12.75" customHeight="1" x14ac:dyDescent="0.2">
      <c r="H488" s="3"/>
    </row>
    <row r="489" spans="8:8" ht="12.75" customHeight="1" x14ac:dyDescent="0.2">
      <c r="H489" s="3"/>
    </row>
    <row r="490" spans="8:8" ht="12.75" customHeight="1" x14ac:dyDescent="0.2">
      <c r="H490" s="3"/>
    </row>
    <row r="491" spans="8:8" ht="12.75" customHeight="1" x14ac:dyDescent="0.2">
      <c r="H491" s="3"/>
    </row>
    <row r="492" spans="8:8" ht="12.75" customHeight="1" x14ac:dyDescent="0.2">
      <c r="H492" s="3"/>
    </row>
    <row r="493" spans="8:8" ht="12.75" customHeight="1" x14ac:dyDescent="0.2">
      <c r="H493" s="3"/>
    </row>
    <row r="494" spans="8:8" ht="12.75" customHeight="1" x14ac:dyDescent="0.2">
      <c r="H494" s="3"/>
    </row>
    <row r="495" spans="8:8" ht="12.75" customHeight="1" x14ac:dyDescent="0.2">
      <c r="H495" s="3"/>
    </row>
    <row r="496" spans="8:8" ht="12.75" customHeight="1" x14ac:dyDescent="0.2">
      <c r="H496" s="3"/>
    </row>
    <row r="497" spans="8:8" ht="12.75" customHeight="1" x14ac:dyDescent="0.2">
      <c r="H497" s="3"/>
    </row>
    <row r="498" spans="8:8" ht="12.75" customHeight="1" x14ac:dyDescent="0.2">
      <c r="H498" s="3"/>
    </row>
    <row r="499" spans="8:8" ht="12.75" customHeight="1" x14ac:dyDescent="0.2">
      <c r="H499" s="3"/>
    </row>
    <row r="500" spans="8:8" ht="12.75" customHeight="1" x14ac:dyDescent="0.2">
      <c r="H500" s="3"/>
    </row>
    <row r="501" spans="8:8" ht="12.75" customHeight="1" x14ac:dyDescent="0.2">
      <c r="H501" s="3"/>
    </row>
    <row r="502" spans="8:8" ht="12.75" customHeight="1" x14ac:dyDescent="0.2">
      <c r="H502" s="3"/>
    </row>
    <row r="503" spans="8:8" ht="12.75" customHeight="1" x14ac:dyDescent="0.2">
      <c r="H503" s="3"/>
    </row>
    <row r="504" spans="8:8" ht="12.75" customHeight="1" x14ac:dyDescent="0.2">
      <c r="H504" s="3"/>
    </row>
    <row r="505" spans="8:8" ht="12.75" customHeight="1" x14ac:dyDescent="0.2">
      <c r="H505" s="3"/>
    </row>
    <row r="506" spans="8:8" ht="12.75" customHeight="1" x14ac:dyDescent="0.2">
      <c r="H506" s="3"/>
    </row>
    <row r="507" spans="8:8" ht="12.75" customHeight="1" x14ac:dyDescent="0.2">
      <c r="H507" s="3"/>
    </row>
    <row r="508" spans="8:8" ht="12.75" customHeight="1" x14ac:dyDescent="0.2">
      <c r="H508" s="3"/>
    </row>
    <row r="509" spans="8:8" ht="12.75" customHeight="1" x14ac:dyDescent="0.2">
      <c r="H509" s="3"/>
    </row>
    <row r="510" spans="8:8" ht="12.75" customHeight="1" x14ac:dyDescent="0.2">
      <c r="H510" s="3"/>
    </row>
    <row r="511" spans="8:8" ht="12.75" customHeight="1" x14ac:dyDescent="0.2">
      <c r="H511" s="3"/>
    </row>
    <row r="512" spans="8:8" ht="12.75" customHeight="1" x14ac:dyDescent="0.2">
      <c r="H512" s="3"/>
    </row>
    <row r="513" spans="8:8" ht="12.75" customHeight="1" x14ac:dyDescent="0.2">
      <c r="H513" s="3"/>
    </row>
    <row r="514" spans="8:8" ht="12.75" customHeight="1" x14ac:dyDescent="0.2">
      <c r="H514" s="3"/>
    </row>
    <row r="515" spans="8:8" ht="12.75" customHeight="1" x14ac:dyDescent="0.2">
      <c r="H515" s="3"/>
    </row>
    <row r="516" spans="8:8" ht="12.75" customHeight="1" x14ac:dyDescent="0.2">
      <c r="H516" s="3"/>
    </row>
    <row r="517" spans="8:8" ht="12.75" customHeight="1" x14ac:dyDescent="0.2">
      <c r="H517" s="3"/>
    </row>
    <row r="518" spans="8:8" ht="12.75" customHeight="1" x14ac:dyDescent="0.2">
      <c r="H518" s="3"/>
    </row>
    <row r="519" spans="8:8" ht="12.75" customHeight="1" x14ac:dyDescent="0.2">
      <c r="H519" s="3"/>
    </row>
    <row r="520" spans="8:8" ht="12.75" customHeight="1" x14ac:dyDescent="0.2">
      <c r="H520" s="3"/>
    </row>
    <row r="521" spans="8:8" ht="12.75" customHeight="1" x14ac:dyDescent="0.2">
      <c r="H521" s="3"/>
    </row>
    <row r="522" spans="8:8" ht="12.75" customHeight="1" x14ac:dyDescent="0.2">
      <c r="H522" s="3"/>
    </row>
    <row r="523" spans="8:8" ht="12.75" customHeight="1" x14ac:dyDescent="0.2">
      <c r="H523" s="3"/>
    </row>
    <row r="524" spans="8:8" ht="12.75" customHeight="1" x14ac:dyDescent="0.2">
      <c r="H524" s="3"/>
    </row>
    <row r="525" spans="8:8" ht="12.75" customHeight="1" x14ac:dyDescent="0.2">
      <c r="H525" s="3"/>
    </row>
    <row r="526" spans="8:8" ht="12.75" customHeight="1" x14ac:dyDescent="0.2">
      <c r="H526" s="3"/>
    </row>
    <row r="527" spans="8:8" ht="12.75" customHeight="1" x14ac:dyDescent="0.2">
      <c r="H527" s="3"/>
    </row>
    <row r="528" spans="8:8" ht="12.75" customHeight="1" x14ac:dyDescent="0.2">
      <c r="H528" s="3"/>
    </row>
    <row r="529" spans="8:8" ht="12.75" customHeight="1" x14ac:dyDescent="0.2">
      <c r="H529" s="3"/>
    </row>
    <row r="530" spans="8:8" ht="12.75" customHeight="1" x14ac:dyDescent="0.2">
      <c r="H530" s="3"/>
    </row>
    <row r="531" spans="8:8" ht="12.75" customHeight="1" x14ac:dyDescent="0.2">
      <c r="H531" s="3"/>
    </row>
    <row r="532" spans="8:8" ht="12.75" customHeight="1" x14ac:dyDescent="0.2">
      <c r="H532" s="3"/>
    </row>
    <row r="533" spans="8:8" ht="12.75" customHeight="1" x14ac:dyDescent="0.2">
      <c r="H533" s="3"/>
    </row>
    <row r="534" spans="8:8" ht="12.75" customHeight="1" x14ac:dyDescent="0.2">
      <c r="H534" s="3"/>
    </row>
    <row r="535" spans="8:8" ht="12.75" customHeight="1" x14ac:dyDescent="0.2">
      <c r="H535" s="3"/>
    </row>
    <row r="536" spans="8:8" ht="12.75" customHeight="1" x14ac:dyDescent="0.2">
      <c r="H536" s="3"/>
    </row>
    <row r="537" spans="8:8" ht="12.75" customHeight="1" x14ac:dyDescent="0.2">
      <c r="H537" s="3"/>
    </row>
    <row r="538" spans="8:8" ht="12.75" customHeight="1" x14ac:dyDescent="0.2">
      <c r="H538" s="3"/>
    </row>
    <row r="539" spans="8:8" ht="12.75" customHeight="1" x14ac:dyDescent="0.2">
      <c r="H539" s="3"/>
    </row>
    <row r="540" spans="8:8" ht="12.75" customHeight="1" x14ac:dyDescent="0.2">
      <c r="H540" s="3"/>
    </row>
    <row r="541" spans="8:8" ht="12.75" customHeight="1" x14ac:dyDescent="0.2">
      <c r="H541" s="3"/>
    </row>
    <row r="542" spans="8:8" ht="12.75" customHeight="1" x14ac:dyDescent="0.2">
      <c r="H542" s="3"/>
    </row>
    <row r="543" spans="8:8" ht="12.75" customHeight="1" x14ac:dyDescent="0.2">
      <c r="H543" s="3"/>
    </row>
    <row r="544" spans="8:8" ht="12.75" customHeight="1" x14ac:dyDescent="0.2">
      <c r="H544" s="3"/>
    </row>
    <row r="545" spans="8:8" ht="12.75" customHeight="1" x14ac:dyDescent="0.2">
      <c r="H545" s="3"/>
    </row>
    <row r="546" spans="8:8" ht="12.75" customHeight="1" x14ac:dyDescent="0.2">
      <c r="H546" s="3"/>
    </row>
    <row r="547" spans="8:8" ht="12.75" customHeight="1" x14ac:dyDescent="0.2">
      <c r="H547" s="3"/>
    </row>
    <row r="548" spans="8:8" ht="12.75" customHeight="1" x14ac:dyDescent="0.2">
      <c r="H548" s="3"/>
    </row>
    <row r="549" spans="8:8" ht="12.75" customHeight="1" x14ac:dyDescent="0.2">
      <c r="H549" s="3"/>
    </row>
    <row r="550" spans="8:8" ht="12.75" customHeight="1" x14ac:dyDescent="0.2">
      <c r="H550" s="3"/>
    </row>
    <row r="551" spans="8:8" ht="12.75" customHeight="1" x14ac:dyDescent="0.2">
      <c r="H551" s="3"/>
    </row>
    <row r="552" spans="8:8" ht="12.75" customHeight="1" x14ac:dyDescent="0.2">
      <c r="H552" s="3"/>
    </row>
    <row r="553" spans="8:8" ht="12.75" customHeight="1" x14ac:dyDescent="0.2">
      <c r="H553" s="3"/>
    </row>
    <row r="554" spans="8:8" ht="12.75" customHeight="1" x14ac:dyDescent="0.2">
      <c r="H554" s="3"/>
    </row>
    <row r="555" spans="8:8" ht="12.75" customHeight="1" x14ac:dyDescent="0.2">
      <c r="H555" s="3"/>
    </row>
    <row r="556" spans="8:8" ht="12.75" customHeight="1" x14ac:dyDescent="0.2">
      <c r="H556" s="3"/>
    </row>
    <row r="557" spans="8:8" ht="12.75" customHeight="1" x14ac:dyDescent="0.2">
      <c r="H557" s="3"/>
    </row>
    <row r="558" spans="8:8" ht="12.75" customHeight="1" x14ac:dyDescent="0.2">
      <c r="H558" s="3"/>
    </row>
    <row r="559" spans="8:8" ht="12.75" customHeight="1" x14ac:dyDescent="0.2">
      <c r="H559" s="3"/>
    </row>
    <row r="560" spans="8:8" ht="12.75" customHeight="1" x14ac:dyDescent="0.2">
      <c r="H560" s="3"/>
    </row>
    <row r="561" spans="8:8" ht="12.75" customHeight="1" x14ac:dyDescent="0.2">
      <c r="H561" s="3"/>
    </row>
    <row r="562" spans="8:8" ht="12.75" customHeight="1" x14ac:dyDescent="0.2">
      <c r="H562" s="3"/>
    </row>
    <row r="563" spans="8:8" ht="12.75" customHeight="1" x14ac:dyDescent="0.2">
      <c r="H563" s="3"/>
    </row>
    <row r="564" spans="8:8" ht="12.75" customHeight="1" x14ac:dyDescent="0.2">
      <c r="H564" s="3"/>
    </row>
    <row r="565" spans="8:8" ht="12.75" customHeight="1" x14ac:dyDescent="0.2">
      <c r="H565" s="3"/>
    </row>
    <row r="566" spans="8:8" ht="12.75" customHeight="1" x14ac:dyDescent="0.2">
      <c r="H566" s="3"/>
    </row>
    <row r="567" spans="8:8" ht="12.75" customHeight="1" x14ac:dyDescent="0.2">
      <c r="H567" s="3"/>
    </row>
    <row r="568" spans="8:8" ht="12.75" customHeight="1" x14ac:dyDescent="0.2">
      <c r="H568" s="3"/>
    </row>
    <row r="569" spans="8:8" ht="12.75" customHeight="1" x14ac:dyDescent="0.2">
      <c r="H569" s="3"/>
    </row>
    <row r="570" spans="8:8" ht="12.75" customHeight="1" x14ac:dyDescent="0.2">
      <c r="H570" s="3"/>
    </row>
    <row r="571" spans="8:8" ht="12.75" customHeight="1" x14ac:dyDescent="0.2">
      <c r="H571" s="3"/>
    </row>
    <row r="572" spans="8:8" ht="12.75" customHeight="1" x14ac:dyDescent="0.2">
      <c r="H572" s="3"/>
    </row>
    <row r="573" spans="8:8" ht="12.75" customHeight="1" x14ac:dyDescent="0.2">
      <c r="H573" s="3"/>
    </row>
    <row r="574" spans="8:8" ht="12.75" customHeight="1" x14ac:dyDescent="0.2">
      <c r="H574" s="3"/>
    </row>
    <row r="575" spans="8:8" ht="12.75" customHeight="1" x14ac:dyDescent="0.2">
      <c r="H575" s="3"/>
    </row>
    <row r="576" spans="8:8" ht="12.75" customHeight="1" x14ac:dyDescent="0.2">
      <c r="H576" s="3"/>
    </row>
    <row r="577" spans="8:8" ht="12.75" customHeight="1" x14ac:dyDescent="0.2">
      <c r="H577" s="3"/>
    </row>
    <row r="578" spans="8:8" ht="12.75" customHeight="1" x14ac:dyDescent="0.2">
      <c r="H578" s="3"/>
    </row>
    <row r="579" spans="8:8" ht="12.75" customHeight="1" x14ac:dyDescent="0.2">
      <c r="H579" s="3"/>
    </row>
    <row r="580" spans="8:8" ht="12.75" customHeight="1" x14ac:dyDescent="0.2">
      <c r="H580" s="3"/>
    </row>
    <row r="581" spans="8:8" ht="12.75" customHeight="1" x14ac:dyDescent="0.2">
      <c r="H581" s="3"/>
    </row>
    <row r="582" spans="8:8" ht="12.75" customHeight="1" x14ac:dyDescent="0.2">
      <c r="H582" s="3"/>
    </row>
    <row r="583" spans="8:8" ht="12.75" customHeight="1" x14ac:dyDescent="0.2">
      <c r="H583" s="3"/>
    </row>
    <row r="584" spans="8:8" ht="12.75" customHeight="1" x14ac:dyDescent="0.2">
      <c r="H584" s="3"/>
    </row>
    <row r="585" spans="8:8" ht="12.75" customHeight="1" x14ac:dyDescent="0.2">
      <c r="H585" s="3"/>
    </row>
    <row r="586" spans="8:8" ht="12.75" customHeight="1" x14ac:dyDescent="0.2">
      <c r="H586" s="3"/>
    </row>
    <row r="587" spans="8:8" ht="12.75" customHeight="1" x14ac:dyDescent="0.2">
      <c r="H587" s="3"/>
    </row>
    <row r="588" spans="8:8" ht="12.75" customHeight="1" x14ac:dyDescent="0.2">
      <c r="H588" s="3"/>
    </row>
    <row r="589" spans="8:8" ht="12.75" customHeight="1" x14ac:dyDescent="0.2">
      <c r="H589" s="3"/>
    </row>
    <row r="590" spans="8:8" ht="12.75" customHeight="1" x14ac:dyDescent="0.2">
      <c r="H590" s="3"/>
    </row>
    <row r="591" spans="8:8" ht="12.75" customHeight="1" x14ac:dyDescent="0.2">
      <c r="H591" s="3"/>
    </row>
    <row r="592" spans="8:8" ht="12.75" customHeight="1" x14ac:dyDescent="0.2">
      <c r="H592" s="3"/>
    </row>
    <row r="593" spans="8:8" ht="12.75" customHeight="1" x14ac:dyDescent="0.2">
      <c r="H593" s="3"/>
    </row>
    <row r="594" spans="8:8" ht="12.75" customHeight="1" x14ac:dyDescent="0.2">
      <c r="H594" s="3"/>
    </row>
    <row r="595" spans="8:8" ht="12.75" customHeight="1" x14ac:dyDescent="0.2">
      <c r="H595" s="3"/>
    </row>
    <row r="596" spans="8:8" ht="12.75" customHeight="1" x14ac:dyDescent="0.2">
      <c r="H596" s="3"/>
    </row>
    <row r="597" spans="8:8" ht="12.75" customHeight="1" x14ac:dyDescent="0.2">
      <c r="H597" s="3"/>
    </row>
    <row r="598" spans="8:8" ht="12.75" customHeight="1" x14ac:dyDescent="0.2">
      <c r="H598" s="3"/>
    </row>
    <row r="599" spans="8:8" ht="12.75" customHeight="1" x14ac:dyDescent="0.2">
      <c r="H599" s="3"/>
    </row>
    <row r="600" spans="8:8" ht="12.75" customHeight="1" x14ac:dyDescent="0.2">
      <c r="H600" s="3"/>
    </row>
    <row r="601" spans="8:8" ht="12.75" customHeight="1" x14ac:dyDescent="0.2">
      <c r="H601" s="3"/>
    </row>
    <row r="602" spans="8:8" ht="12.75" customHeight="1" x14ac:dyDescent="0.2">
      <c r="H602" s="3"/>
    </row>
    <row r="603" spans="8:8" ht="12.75" customHeight="1" x14ac:dyDescent="0.2">
      <c r="H603" s="3"/>
    </row>
    <row r="604" spans="8:8" ht="12.75" customHeight="1" x14ac:dyDescent="0.2">
      <c r="H604" s="3"/>
    </row>
    <row r="605" spans="8:8" ht="12.75" customHeight="1" x14ac:dyDescent="0.2">
      <c r="H605" s="3"/>
    </row>
    <row r="606" spans="8:8" ht="12.75" customHeight="1" x14ac:dyDescent="0.2">
      <c r="H606" s="3"/>
    </row>
    <row r="607" spans="8:8" ht="12.75" customHeight="1" x14ac:dyDescent="0.2">
      <c r="H607" s="3"/>
    </row>
    <row r="608" spans="8:8" ht="12.75" customHeight="1" x14ac:dyDescent="0.2">
      <c r="H608" s="3"/>
    </row>
    <row r="609" spans="8:8" ht="12.75" customHeight="1" x14ac:dyDescent="0.2">
      <c r="H609" s="3"/>
    </row>
    <row r="610" spans="8:8" ht="12.75" customHeight="1" x14ac:dyDescent="0.2">
      <c r="H610" s="3"/>
    </row>
    <row r="611" spans="8:8" ht="12.75" customHeight="1" x14ac:dyDescent="0.2">
      <c r="H611" s="3"/>
    </row>
    <row r="612" spans="8:8" ht="12.75" customHeight="1" x14ac:dyDescent="0.2">
      <c r="H612" s="3"/>
    </row>
    <row r="613" spans="8:8" ht="12.75" customHeight="1" x14ac:dyDescent="0.2">
      <c r="H613" s="3"/>
    </row>
    <row r="614" spans="8:8" ht="12.75" customHeight="1" x14ac:dyDescent="0.2">
      <c r="H614" s="3"/>
    </row>
    <row r="615" spans="8:8" ht="12.75" customHeight="1" x14ac:dyDescent="0.2">
      <c r="H615" s="3"/>
    </row>
    <row r="616" spans="8:8" ht="12.75" customHeight="1" x14ac:dyDescent="0.2">
      <c r="H616" s="3"/>
    </row>
    <row r="617" spans="8:8" ht="12.75" customHeight="1" x14ac:dyDescent="0.2">
      <c r="H617" s="3"/>
    </row>
    <row r="618" spans="8:8" ht="12.75" customHeight="1" x14ac:dyDescent="0.2">
      <c r="H618" s="3"/>
    </row>
    <row r="619" spans="8:8" ht="12.75" customHeight="1" x14ac:dyDescent="0.2">
      <c r="H619" s="3"/>
    </row>
    <row r="620" spans="8:8" ht="12.75" customHeight="1" x14ac:dyDescent="0.2">
      <c r="H620" s="3"/>
    </row>
    <row r="621" spans="8:8" ht="12.75" customHeight="1" x14ac:dyDescent="0.2">
      <c r="H621" s="3"/>
    </row>
    <row r="622" spans="8:8" ht="12.75" customHeight="1" x14ac:dyDescent="0.2">
      <c r="H622" s="3"/>
    </row>
    <row r="623" spans="8:8" ht="12.75" customHeight="1" x14ac:dyDescent="0.2">
      <c r="H623" s="3"/>
    </row>
    <row r="624" spans="8:8" ht="12.75" customHeight="1" x14ac:dyDescent="0.2">
      <c r="H624" s="3"/>
    </row>
    <row r="625" spans="8:8" ht="12.75" customHeight="1" x14ac:dyDescent="0.2">
      <c r="H625" s="3"/>
    </row>
    <row r="626" spans="8:8" ht="12.75" customHeight="1" x14ac:dyDescent="0.2">
      <c r="H626" s="3"/>
    </row>
    <row r="627" spans="8:8" ht="12.75" customHeight="1" x14ac:dyDescent="0.2">
      <c r="H627" s="3"/>
    </row>
    <row r="628" spans="8:8" ht="12.75" customHeight="1" x14ac:dyDescent="0.2">
      <c r="H628" s="3"/>
    </row>
    <row r="629" spans="8:8" ht="12.75" customHeight="1" x14ac:dyDescent="0.2">
      <c r="H629" s="3"/>
    </row>
    <row r="630" spans="8:8" ht="12.75" customHeight="1" x14ac:dyDescent="0.2">
      <c r="H630" s="3"/>
    </row>
    <row r="631" spans="8:8" ht="12.75" customHeight="1" x14ac:dyDescent="0.2">
      <c r="H631" s="3"/>
    </row>
    <row r="632" spans="8:8" ht="12.75" customHeight="1" x14ac:dyDescent="0.2">
      <c r="H632" s="3"/>
    </row>
    <row r="633" spans="8:8" ht="12.75" customHeight="1" x14ac:dyDescent="0.2">
      <c r="H633" s="3"/>
    </row>
    <row r="634" spans="8:8" ht="12.75" customHeight="1" x14ac:dyDescent="0.2">
      <c r="H634" s="3"/>
    </row>
    <row r="635" spans="8:8" ht="12.75" customHeight="1" x14ac:dyDescent="0.2">
      <c r="H635" s="3"/>
    </row>
    <row r="636" spans="8:8" ht="12.75" customHeight="1" x14ac:dyDescent="0.2">
      <c r="H636" s="3"/>
    </row>
    <row r="637" spans="8:8" ht="12.75" customHeight="1" x14ac:dyDescent="0.2">
      <c r="H637" s="3"/>
    </row>
    <row r="638" spans="8:8" ht="12.75" customHeight="1" x14ac:dyDescent="0.2">
      <c r="H638" s="3"/>
    </row>
    <row r="639" spans="8:8" ht="12.75" customHeight="1" x14ac:dyDescent="0.2">
      <c r="H639" s="3"/>
    </row>
    <row r="640" spans="8:8" ht="12.75" customHeight="1" x14ac:dyDescent="0.2">
      <c r="H640" s="3"/>
    </row>
    <row r="641" spans="8:8" ht="12.75" customHeight="1" x14ac:dyDescent="0.2">
      <c r="H641" s="3"/>
    </row>
    <row r="642" spans="8:8" ht="12.75" customHeight="1" x14ac:dyDescent="0.2">
      <c r="H642" s="3"/>
    </row>
    <row r="643" spans="8:8" ht="12.75" customHeight="1" x14ac:dyDescent="0.2">
      <c r="H643" s="3"/>
    </row>
    <row r="644" spans="8:8" ht="12.75" customHeight="1" x14ac:dyDescent="0.2">
      <c r="H644" s="3"/>
    </row>
    <row r="645" spans="8:8" ht="12.75" customHeight="1" x14ac:dyDescent="0.2">
      <c r="H645" s="3"/>
    </row>
    <row r="646" spans="8:8" ht="12.75" customHeight="1" x14ac:dyDescent="0.2">
      <c r="H646" s="3"/>
    </row>
    <row r="647" spans="8:8" ht="12.75" customHeight="1" x14ac:dyDescent="0.2">
      <c r="H647" s="3"/>
    </row>
    <row r="648" spans="8:8" ht="12.75" customHeight="1" x14ac:dyDescent="0.2">
      <c r="H648" s="3"/>
    </row>
    <row r="649" spans="8:8" ht="12.75" customHeight="1" x14ac:dyDescent="0.2">
      <c r="H649" s="3"/>
    </row>
    <row r="650" spans="8:8" ht="12.75" customHeight="1" x14ac:dyDescent="0.2">
      <c r="H650" s="3"/>
    </row>
    <row r="651" spans="8:8" ht="12.75" customHeight="1" x14ac:dyDescent="0.2">
      <c r="H651" s="3"/>
    </row>
    <row r="652" spans="8:8" ht="12.75" customHeight="1" x14ac:dyDescent="0.2">
      <c r="H652" s="3"/>
    </row>
    <row r="653" spans="8:8" ht="12.75" customHeight="1" x14ac:dyDescent="0.2">
      <c r="H653" s="3"/>
    </row>
    <row r="654" spans="8:8" ht="12.75" customHeight="1" x14ac:dyDescent="0.2">
      <c r="H654" s="3"/>
    </row>
    <row r="655" spans="8:8" ht="12.75" customHeight="1" x14ac:dyDescent="0.2">
      <c r="H655" s="3"/>
    </row>
    <row r="656" spans="8:8" ht="12.75" customHeight="1" x14ac:dyDescent="0.2">
      <c r="H656" s="3"/>
    </row>
    <row r="657" spans="8:8" ht="12.75" customHeight="1" x14ac:dyDescent="0.2">
      <c r="H657" s="3"/>
    </row>
    <row r="658" spans="8:8" ht="12.75" customHeight="1" x14ac:dyDescent="0.2">
      <c r="H658" s="3"/>
    </row>
    <row r="659" spans="8:8" ht="12.75" customHeight="1" x14ac:dyDescent="0.2">
      <c r="H659" s="3"/>
    </row>
    <row r="660" spans="8:8" ht="12.75" customHeight="1" x14ac:dyDescent="0.2">
      <c r="H660" s="3"/>
    </row>
    <row r="661" spans="8:8" ht="12.75" customHeight="1" x14ac:dyDescent="0.2">
      <c r="H661" s="3"/>
    </row>
    <row r="662" spans="8:8" ht="12.75" customHeight="1" x14ac:dyDescent="0.2">
      <c r="H662" s="3"/>
    </row>
    <row r="663" spans="8:8" ht="12.75" customHeight="1" x14ac:dyDescent="0.2">
      <c r="H663" s="3"/>
    </row>
    <row r="664" spans="8:8" ht="12.75" customHeight="1" x14ac:dyDescent="0.2">
      <c r="H664" s="3"/>
    </row>
    <row r="665" spans="8:8" ht="12.75" customHeight="1" x14ac:dyDescent="0.2">
      <c r="H665" s="3"/>
    </row>
    <row r="666" spans="8:8" ht="12.75" customHeight="1" x14ac:dyDescent="0.2">
      <c r="H666" s="3"/>
    </row>
    <row r="667" spans="8:8" ht="12.75" customHeight="1" x14ac:dyDescent="0.2">
      <c r="H667" s="3"/>
    </row>
    <row r="668" spans="8:8" ht="12.75" customHeight="1" x14ac:dyDescent="0.2">
      <c r="H668" s="3"/>
    </row>
    <row r="669" spans="8:8" ht="12.75" customHeight="1" x14ac:dyDescent="0.2">
      <c r="H669" s="3"/>
    </row>
    <row r="670" spans="8:8" ht="12.75" customHeight="1" x14ac:dyDescent="0.2">
      <c r="H670" s="3"/>
    </row>
    <row r="671" spans="8:8" ht="12.75" customHeight="1" x14ac:dyDescent="0.2">
      <c r="H671" s="3"/>
    </row>
    <row r="672" spans="8:8" ht="12.75" customHeight="1" x14ac:dyDescent="0.2">
      <c r="H672" s="3"/>
    </row>
    <row r="673" spans="8:8" ht="12.75" customHeight="1" x14ac:dyDescent="0.2">
      <c r="H673" s="3"/>
    </row>
    <row r="674" spans="8:8" ht="12.75" customHeight="1" x14ac:dyDescent="0.2">
      <c r="H674" s="3"/>
    </row>
    <row r="675" spans="8:8" ht="12.75" customHeight="1" x14ac:dyDescent="0.2">
      <c r="H675" s="3"/>
    </row>
    <row r="676" spans="8:8" ht="12.75" customHeight="1" x14ac:dyDescent="0.2">
      <c r="H676" s="3"/>
    </row>
    <row r="677" spans="8:8" ht="12.75" customHeight="1" x14ac:dyDescent="0.2">
      <c r="H677" s="3"/>
    </row>
    <row r="678" spans="8:8" ht="12.75" customHeight="1" x14ac:dyDescent="0.2">
      <c r="H678" s="3"/>
    </row>
    <row r="679" spans="8:8" ht="12.75" customHeight="1" x14ac:dyDescent="0.2">
      <c r="H679" s="3"/>
    </row>
    <row r="680" spans="8:8" ht="12.75" customHeight="1" x14ac:dyDescent="0.2">
      <c r="H680" s="3"/>
    </row>
    <row r="681" spans="8:8" ht="12.75" customHeight="1" x14ac:dyDescent="0.2">
      <c r="H681" s="3"/>
    </row>
    <row r="682" spans="8:8" ht="12.75" customHeight="1" x14ac:dyDescent="0.2">
      <c r="H682" s="3"/>
    </row>
    <row r="683" spans="8:8" ht="12.75" customHeight="1" x14ac:dyDescent="0.2">
      <c r="H683" s="3"/>
    </row>
    <row r="684" spans="8:8" ht="12.75" customHeight="1" x14ac:dyDescent="0.2">
      <c r="H684" s="3"/>
    </row>
    <row r="685" spans="8:8" ht="12.75" customHeight="1" x14ac:dyDescent="0.2">
      <c r="H685" s="3"/>
    </row>
    <row r="686" spans="8:8" ht="12.75" customHeight="1" x14ac:dyDescent="0.2">
      <c r="H686" s="3"/>
    </row>
    <row r="687" spans="8:8" ht="12.75" customHeight="1" x14ac:dyDescent="0.2">
      <c r="H687" s="3"/>
    </row>
    <row r="688" spans="8:8" ht="12.75" customHeight="1" x14ac:dyDescent="0.2">
      <c r="H688" s="3"/>
    </row>
    <row r="689" spans="8:8" ht="12.75" customHeight="1" x14ac:dyDescent="0.2">
      <c r="H689" s="3"/>
    </row>
    <row r="690" spans="8:8" ht="12.75" customHeight="1" x14ac:dyDescent="0.2">
      <c r="H690" s="3"/>
    </row>
    <row r="691" spans="8:8" ht="12.75" customHeight="1" x14ac:dyDescent="0.2">
      <c r="H691" s="3"/>
    </row>
    <row r="692" spans="8:8" ht="12.75" customHeight="1" x14ac:dyDescent="0.2">
      <c r="H692" s="3"/>
    </row>
    <row r="693" spans="8:8" ht="12.75" customHeight="1" x14ac:dyDescent="0.2">
      <c r="H693" s="3"/>
    </row>
    <row r="694" spans="8:8" ht="12.75" customHeight="1" x14ac:dyDescent="0.2">
      <c r="H694" s="3"/>
    </row>
    <row r="695" spans="8:8" ht="12.75" customHeight="1" x14ac:dyDescent="0.2">
      <c r="H695" s="3"/>
    </row>
    <row r="696" spans="8:8" ht="12.75" customHeight="1" x14ac:dyDescent="0.2">
      <c r="H696" s="3"/>
    </row>
    <row r="697" spans="8:8" ht="12.75" customHeight="1" x14ac:dyDescent="0.2">
      <c r="H697" s="3"/>
    </row>
    <row r="698" spans="8:8" ht="12.75" customHeight="1" x14ac:dyDescent="0.2">
      <c r="H698" s="3"/>
    </row>
    <row r="699" spans="8:8" ht="12.75" customHeight="1" x14ac:dyDescent="0.2">
      <c r="H699" s="3"/>
    </row>
    <row r="700" spans="8:8" ht="12.75" customHeight="1" x14ac:dyDescent="0.2">
      <c r="H700" s="3"/>
    </row>
    <row r="701" spans="8:8" ht="12.75" customHeight="1" x14ac:dyDescent="0.2">
      <c r="H701" s="3"/>
    </row>
    <row r="702" spans="8:8" ht="12.75" customHeight="1" x14ac:dyDescent="0.2">
      <c r="H702" s="3"/>
    </row>
    <row r="703" spans="8:8" ht="12.75" customHeight="1" x14ac:dyDescent="0.2">
      <c r="H703" s="3"/>
    </row>
    <row r="704" spans="8:8" ht="12.75" customHeight="1" x14ac:dyDescent="0.2">
      <c r="H704" s="3"/>
    </row>
    <row r="705" spans="8:8" ht="12.75" customHeight="1" x14ac:dyDescent="0.2">
      <c r="H705" s="3"/>
    </row>
    <row r="706" spans="8:8" ht="12.75" customHeight="1" x14ac:dyDescent="0.2">
      <c r="H706" s="3"/>
    </row>
    <row r="707" spans="8:8" ht="12.75" customHeight="1" x14ac:dyDescent="0.2">
      <c r="H707" s="3"/>
    </row>
    <row r="708" spans="8:8" ht="12.75" customHeight="1" x14ac:dyDescent="0.2">
      <c r="H708" s="3"/>
    </row>
    <row r="709" spans="8:8" ht="12.75" customHeight="1" x14ac:dyDescent="0.2">
      <c r="H709" s="3"/>
    </row>
    <row r="710" spans="8:8" ht="12.75" customHeight="1" x14ac:dyDescent="0.2">
      <c r="H710" s="3"/>
    </row>
    <row r="711" spans="8:8" ht="12.75" customHeight="1" x14ac:dyDescent="0.2">
      <c r="H711" s="3"/>
    </row>
    <row r="712" spans="8:8" ht="12.75" customHeight="1" x14ac:dyDescent="0.2">
      <c r="H712" s="3"/>
    </row>
    <row r="713" spans="8:8" ht="12.75" customHeight="1" x14ac:dyDescent="0.2">
      <c r="H713" s="3"/>
    </row>
    <row r="714" spans="8:8" ht="12.75" customHeight="1" x14ac:dyDescent="0.2">
      <c r="H714" s="3"/>
    </row>
    <row r="715" spans="8:8" ht="12.75" customHeight="1" x14ac:dyDescent="0.2">
      <c r="H715" s="3"/>
    </row>
    <row r="716" spans="8:8" ht="12.75" customHeight="1" x14ac:dyDescent="0.2">
      <c r="H716" s="3"/>
    </row>
    <row r="717" spans="8:8" ht="12.75" customHeight="1" x14ac:dyDescent="0.2">
      <c r="H717" s="3"/>
    </row>
    <row r="718" spans="8:8" ht="12.75" customHeight="1" x14ac:dyDescent="0.2">
      <c r="H718" s="3"/>
    </row>
    <row r="719" spans="8:8" ht="12.75" customHeight="1" x14ac:dyDescent="0.2">
      <c r="H719" s="3"/>
    </row>
    <row r="720" spans="8:8" ht="12.75" customHeight="1" x14ac:dyDescent="0.2">
      <c r="H720" s="3"/>
    </row>
    <row r="721" spans="8:8" ht="12.75" customHeight="1" x14ac:dyDescent="0.2">
      <c r="H721" s="3"/>
    </row>
    <row r="722" spans="8:8" ht="12.75" customHeight="1" x14ac:dyDescent="0.2">
      <c r="H722" s="3"/>
    </row>
    <row r="723" spans="8:8" ht="12.75" customHeight="1" x14ac:dyDescent="0.2">
      <c r="H723" s="3"/>
    </row>
    <row r="724" spans="8:8" ht="12.75" customHeight="1" x14ac:dyDescent="0.2">
      <c r="H724" s="3"/>
    </row>
    <row r="725" spans="8:8" ht="12.75" customHeight="1" x14ac:dyDescent="0.2">
      <c r="H725" s="3"/>
    </row>
    <row r="726" spans="8:8" ht="12.75" customHeight="1" x14ac:dyDescent="0.2">
      <c r="H726" s="3"/>
    </row>
    <row r="727" spans="8:8" ht="12.75" customHeight="1" x14ac:dyDescent="0.2">
      <c r="H727" s="3"/>
    </row>
    <row r="728" spans="8:8" ht="12.75" customHeight="1" x14ac:dyDescent="0.2">
      <c r="H728" s="3"/>
    </row>
    <row r="729" spans="8:8" ht="12.75" customHeight="1" x14ac:dyDescent="0.2">
      <c r="H729" s="3"/>
    </row>
    <row r="730" spans="8:8" ht="12.75" customHeight="1" x14ac:dyDescent="0.2">
      <c r="H730" s="3"/>
    </row>
    <row r="731" spans="8:8" ht="12.75" customHeight="1" x14ac:dyDescent="0.2">
      <c r="H731" s="3"/>
    </row>
    <row r="732" spans="8:8" ht="12.75" customHeight="1" x14ac:dyDescent="0.2">
      <c r="H732" s="3"/>
    </row>
    <row r="733" spans="8:8" ht="12.75" customHeight="1" x14ac:dyDescent="0.2">
      <c r="H733" s="3"/>
    </row>
    <row r="734" spans="8:8" ht="12.75" customHeight="1" x14ac:dyDescent="0.2">
      <c r="H734" s="3"/>
    </row>
    <row r="735" spans="8:8" ht="12.75" customHeight="1" x14ac:dyDescent="0.2">
      <c r="H735" s="3"/>
    </row>
    <row r="736" spans="8:8" ht="12.75" customHeight="1" x14ac:dyDescent="0.2">
      <c r="H736" s="3"/>
    </row>
    <row r="737" spans="8:8" ht="12.75" customHeight="1" x14ac:dyDescent="0.2">
      <c r="H737" s="3"/>
    </row>
    <row r="738" spans="8:8" ht="12.75" customHeight="1" x14ac:dyDescent="0.2">
      <c r="H738" s="3"/>
    </row>
    <row r="739" spans="8:8" ht="12.75" customHeight="1" x14ac:dyDescent="0.2">
      <c r="H739" s="3"/>
    </row>
    <row r="740" spans="8:8" ht="12.75" customHeight="1" x14ac:dyDescent="0.2">
      <c r="H740" s="3"/>
    </row>
    <row r="741" spans="8:8" ht="12.75" customHeight="1" x14ac:dyDescent="0.2">
      <c r="H741" s="3"/>
    </row>
    <row r="742" spans="8:8" ht="12.75" customHeight="1" x14ac:dyDescent="0.2">
      <c r="H742" s="3"/>
    </row>
    <row r="743" spans="8:8" ht="12.75" customHeight="1" x14ac:dyDescent="0.2">
      <c r="H743" s="3"/>
    </row>
    <row r="744" spans="8:8" ht="12.75" customHeight="1" x14ac:dyDescent="0.2">
      <c r="H744" s="3"/>
    </row>
    <row r="745" spans="8:8" ht="12.75" customHeight="1" x14ac:dyDescent="0.2">
      <c r="H745" s="3"/>
    </row>
    <row r="746" spans="8:8" ht="12.75" customHeight="1" x14ac:dyDescent="0.2">
      <c r="H746" s="3"/>
    </row>
    <row r="747" spans="8:8" ht="12.75" customHeight="1" x14ac:dyDescent="0.2">
      <c r="H747" s="3"/>
    </row>
    <row r="748" spans="8:8" ht="12.75" customHeight="1" x14ac:dyDescent="0.2">
      <c r="H748" s="3"/>
    </row>
    <row r="749" spans="8:8" ht="12.75" customHeight="1" x14ac:dyDescent="0.2">
      <c r="H749" s="3"/>
    </row>
    <row r="750" spans="8:8" ht="12.75" customHeight="1" x14ac:dyDescent="0.2">
      <c r="H750" s="3"/>
    </row>
    <row r="751" spans="8:8" ht="12.75" customHeight="1" x14ac:dyDescent="0.2">
      <c r="H751" s="3"/>
    </row>
    <row r="752" spans="8:8" ht="12.75" customHeight="1" x14ac:dyDescent="0.2">
      <c r="H752" s="3"/>
    </row>
    <row r="753" spans="8:8" ht="12.75" customHeight="1" x14ac:dyDescent="0.2">
      <c r="H753" s="3"/>
    </row>
    <row r="754" spans="8:8" ht="12.75" customHeight="1" x14ac:dyDescent="0.2">
      <c r="H754" s="3"/>
    </row>
    <row r="755" spans="8:8" ht="12.75" customHeight="1" x14ac:dyDescent="0.2">
      <c r="H755" s="3"/>
    </row>
    <row r="756" spans="8:8" ht="12.75" customHeight="1" x14ac:dyDescent="0.2">
      <c r="H756" s="3"/>
    </row>
    <row r="757" spans="8:8" ht="12.75" customHeight="1" x14ac:dyDescent="0.2">
      <c r="H757" s="3"/>
    </row>
    <row r="758" spans="8:8" ht="12.75" customHeight="1" x14ac:dyDescent="0.2">
      <c r="H758" s="3"/>
    </row>
    <row r="759" spans="8:8" ht="12.75" customHeight="1" x14ac:dyDescent="0.2">
      <c r="H759" s="3"/>
    </row>
    <row r="760" spans="8:8" ht="12.75" customHeight="1" x14ac:dyDescent="0.2">
      <c r="H760" s="3"/>
    </row>
    <row r="761" spans="8:8" ht="12.75" customHeight="1" x14ac:dyDescent="0.2">
      <c r="H761" s="3"/>
    </row>
    <row r="762" spans="8:8" ht="12.75" customHeight="1" x14ac:dyDescent="0.2">
      <c r="H762" s="3"/>
    </row>
    <row r="763" spans="8:8" ht="12.75" customHeight="1" x14ac:dyDescent="0.2">
      <c r="H763" s="3"/>
    </row>
    <row r="764" spans="8:8" ht="12.75" customHeight="1" x14ac:dyDescent="0.2">
      <c r="H764" s="3"/>
    </row>
    <row r="765" spans="8:8" ht="12.75" customHeight="1" x14ac:dyDescent="0.2">
      <c r="H765" s="3"/>
    </row>
    <row r="766" spans="8:8" ht="12.75" customHeight="1" x14ac:dyDescent="0.2">
      <c r="H766" s="3"/>
    </row>
    <row r="767" spans="8:8" ht="12.75" customHeight="1" x14ac:dyDescent="0.2">
      <c r="H767" s="3"/>
    </row>
    <row r="768" spans="8:8" ht="12.75" customHeight="1" x14ac:dyDescent="0.2">
      <c r="H768" s="3"/>
    </row>
    <row r="769" spans="8:8" ht="12.75" customHeight="1" x14ac:dyDescent="0.2">
      <c r="H769" s="3"/>
    </row>
    <row r="770" spans="8:8" ht="12.75" customHeight="1" x14ac:dyDescent="0.2">
      <c r="H770" s="3"/>
    </row>
    <row r="771" spans="8:8" ht="12.75" customHeight="1" x14ac:dyDescent="0.2">
      <c r="H771" s="3"/>
    </row>
    <row r="772" spans="8:8" ht="12.75" customHeight="1" x14ac:dyDescent="0.2">
      <c r="H772" s="3"/>
    </row>
    <row r="773" spans="8:8" ht="12.75" customHeight="1" x14ac:dyDescent="0.2">
      <c r="H773" s="3"/>
    </row>
    <row r="774" spans="8:8" ht="12.75" customHeight="1" x14ac:dyDescent="0.2">
      <c r="H774" s="3"/>
    </row>
    <row r="775" spans="8:8" ht="12.75" customHeight="1" x14ac:dyDescent="0.2">
      <c r="H775" s="3"/>
    </row>
    <row r="776" spans="8:8" ht="12.75" customHeight="1" x14ac:dyDescent="0.2">
      <c r="H776" s="3"/>
    </row>
    <row r="777" spans="8:8" ht="12.75" customHeight="1" x14ac:dyDescent="0.2">
      <c r="H777" s="3"/>
    </row>
    <row r="778" spans="8:8" ht="12.75" customHeight="1" x14ac:dyDescent="0.2">
      <c r="H778" s="3"/>
    </row>
    <row r="779" spans="8:8" ht="12.75" customHeight="1" x14ac:dyDescent="0.2">
      <c r="H779" s="3"/>
    </row>
    <row r="780" spans="8:8" ht="12.75" customHeight="1" x14ac:dyDescent="0.2">
      <c r="H780" s="3"/>
    </row>
    <row r="781" spans="8:8" ht="12.75" customHeight="1" x14ac:dyDescent="0.2">
      <c r="H781" s="3"/>
    </row>
    <row r="782" spans="8:8" ht="12.75" customHeight="1" x14ac:dyDescent="0.2">
      <c r="H782" s="3"/>
    </row>
    <row r="783" spans="8:8" ht="12.75" customHeight="1" x14ac:dyDescent="0.2">
      <c r="H783" s="3"/>
    </row>
    <row r="784" spans="8:8" ht="12.75" customHeight="1" x14ac:dyDescent="0.2">
      <c r="H784" s="3"/>
    </row>
    <row r="785" spans="8:8" ht="12.75" customHeight="1" x14ac:dyDescent="0.2">
      <c r="H785" s="3"/>
    </row>
    <row r="786" spans="8:8" ht="12.75" customHeight="1" x14ac:dyDescent="0.2">
      <c r="H786" s="3"/>
    </row>
    <row r="787" spans="8:8" ht="12.75" customHeight="1" x14ac:dyDescent="0.2">
      <c r="H787" s="3"/>
    </row>
    <row r="788" spans="8:8" ht="12.75" customHeight="1" x14ac:dyDescent="0.2">
      <c r="H788" s="3"/>
    </row>
    <row r="789" spans="8:8" ht="12.75" customHeight="1" x14ac:dyDescent="0.2">
      <c r="H789" s="3"/>
    </row>
    <row r="790" spans="8:8" ht="12.75" customHeight="1" x14ac:dyDescent="0.2">
      <c r="H790" s="3"/>
    </row>
    <row r="791" spans="8:8" ht="12.75" customHeight="1" x14ac:dyDescent="0.2">
      <c r="H791" s="3"/>
    </row>
    <row r="792" spans="8:8" ht="12.75" customHeight="1" x14ac:dyDescent="0.2">
      <c r="H792" s="3"/>
    </row>
    <row r="793" spans="8:8" ht="12.75" customHeight="1" x14ac:dyDescent="0.2">
      <c r="H793" s="3"/>
    </row>
    <row r="794" spans="8:8" ht="12.75" customHeight="1" x14ac:dyDescent="0.2">
      <c r="H794" s="3"/>
    </row>
    <row r="795" spans="8:8" ht="12.75" customHeight="1" x14ac:dyDescent="0.2">
      <c r="H795" s="3"/>
    </row>
    <row r="796" spans="8:8" ht="12.75" customHeight="1" x14ac:dyDescent="0.2">
      <c r="H796" s="3"/>
    </row>
    <row r="797" spans="8:8" ht="12.75" customHeight="1" x14ac:dyDescent="0.2">
      <c r="H797" s="3"/>
    </row>
    <row r="798" spans="8:8" ht="12.75" customHeight="1" x14ac:dyDescent="0.2">
      <c r="H798" s="3"/>
    </row>
    <row r="799" spans="8:8" ht="12.75" customHeight="1" x14ac:dyDescent="0.2">
      <c r="H799" s="3"/>
    </row>
    <row r="800" spans="8:8" ht="12.75" customHeight="1" x14ac:dyDescent="0.2">
      <c r="H800" s="3"/>
    </row>
    <row r="801" spans="8:8" ht="12.75" customHeight="1" x14ac:dyDescent="0.2">
      <c r="H801" s="3"/>
    </row>
    <row r="802" spans="8:8" ht="12.75" customHeight="1" x14ac:dyDescent="0.2">
      <c r="H802" s="3"/>
    </row>
    <row r="803" spans="8:8" ht="12.75" customHeight="1" x14ac:dyDescent="0.2">
      <c r="H803" s="3"/>
    </row>
    <row r="804" spans="8:8" ht="12.75" customHeight="1" x14ac:dyDescent="0.2">
      <c r="H804" s="3"/>
    </row>
    <row r="805" spans="8:8" ht="12.75" customHeight="1" x14ac:dyDescent="0.2">
      <c r="H805" s="3"/>
    </row>
    <row r="806" spans="8:8" ht="12.75" customHeight="1" x14ac:dyDescent="0.2">
      <c r="H806" s="3"/>
    </row>
    <row r="807" spans="8:8" ht="12.75" customHeight="1" x14ac:dyDescent="0.2">
      <c r="H807" s="3"/>
    </row>
    <row r="808" spans="8:8" ht="12.75" customHeight="1" x14ac:dyDescent="0.2">
      <c r="H808" s="3"/>
    </row>
    <row r="809" spans="8:8" ht="12.75" customHeight="1" x14ac:dyDescent="0.2">
      <c r="H809" s="3"/>
    </row>
    <row r="810" spans="8:8" ht="12.75" customHeight="1" x14ac:dyDescent="0.2">
      <c r="H810" s="3"/>
    </row>
    <row r="811" spans="8:8" ht="12.75" customHeight="1" x14ac:dyDescent="0.2">
      <c r="H811" s="3"/>
    </row>
    <row r="812" spans="8:8" ht="12.75" customHeight="1" x14ac:dyDescent="0.2">
      <c r="H812" s="3"/>
    </row>
    <row r="813" spans="8:8" ht="12.75" customHeight="1" x14ac:dyDescent="0.2">
      <c r="H813" s="3"/>
    </row>
    <row r="814" spans="8:8" ht="12.75" customHeight="1" x14ac:dyDescent="0.2">
      <c r="H814" s="3"/>
    </row>
    <row r="815" spans="8:8" ht="12.75" customHeight="1" x14ac:dyDescent="0.2">
      <c r="H815" s="3"/>
    </row>
    <row r="816" spans="8:8" ht="12.75" customHeight="1" x14ac:dyDescent="0.2">
      <c r="H816" s="3"/>
    </row>
    <row r="817" spans="8:8" ht="12.75" customHeight="1" x14ac:dyDescent="0.2">
      <c r="H817" s="3"/>
    </row>
    <row r="818" spans="8:8" ht="12.75" customHeight="1" x14ac:dyDescent="0.2">
      <c r="H818" s="3"/>
    </row>
    <row r="819" spans="8:8" ht="12.75" customHeight="1" x14ac:dyDescent="0.2">
      <c r="H819" s="3"/>
    </row>
    <row r="820" spans="8:8" ht="12.75" customHeight="1" x14ac:dyDescent="0.2">
      <c r="H820" s="3"/>
    </row>
    <row r="821" spans="8:8" ht="12.75" customHeight="1" x14ac:dyDescent="0.2">
      <c r="H821" s="3"/>
    </row>
    <row r="822" spans="8:8" ht="12.75" customHeight="1" x14ac:dyDescent="0.2">
      <c r="H822" s="3"/>
    </row>
    <row r="823" spans="8:8" ht="12.75" customHeight="1" x14ac:dyDescent="0.2">
      <c r="H823" s="3"/>
    </row>
    <row r="824" spans="8:8" ht="12.75" customHeight="1" x14ac:dyDescent="0.2">
      <c r="H824" s="3"/>
    </row>
    <row r="825" spans="8:8" ht="12.75" customHeight="1" x14ac:dyDescent="0.2">
      <c r="H825" s="3"/>
    </row>
    <row r="826" spans="8:8" ht="12.75" customHeight="1" x14ac:dyDescent="0.2">
      <c r="H826" s="3"/>
    </row>
    <row r="827" spans="8:8" ht="12.75" customHeight="1" x14ac:dyDescent="0.2">
      <c r="H827" s="3"/>
    </row>
    <row r="828" spans="8:8" ht="12.75" customHeight="1" x14ac:dyDescent="0.2">
      <c r="H828" s="3"/>
    </row>
    <row r="829" spans="8:8" ht="12.75" customHeight="1" x14ac:dyDescent="0.2">
      <c r="H829" s="3"/>
    </row>
    <row r="830" spans="8:8" ht="12.75" customHeight="1" x14ac:dyDescent="0.2">
      <c r="H830" s="3"/>
    </row>
    <row r="831" spans="8:8" ht="12.75" customHeight="1" x14ac:dyDescent="0.2">
      <c r="H831" s="3"/>
    </row>
    <row r="832" spans="8:8" ht="12.75" customHeight="1" x14ac:dyDescent="0.2">
      <c r="H832" s="3"/>
    </row>
    <row r="833" spans="8:8" ht="12.75" customHeight="1" x14ac:dyDescent="0.2">
      <c r="H833" s="3"/>
    </row>
    <row r="834" spans="8:8" ht="12.75" customHeight="1" x14ac:dyDescent="0.2">
      <c r="H834" s="3"/>
    </row>
    <row r="835" spans="8:8" ht="12.75" customHeight="1" x14ac:dyDescent="0.2">
      <c r="H835" s="3"/>
    </row>
    <row r="836" spans="8:8" ht="12.75" customHeight="1" x14ac:dyDescent="0.2">
      <c r="H836" s="3"/>
    </row>
    <row r="837" spans="8:8" ht="12.75" customHeight="1" x14ac:dyDescent="0.2">
      <c r="H837" s="3"/>
    </row>
    <row r="838" spans="8:8" ht="12.75" customHeight="1" x14ac:dyDescent="0.2">
      <c r="H838" s="3"/>
    </row>
    <row r="839" spans="8:8" ht="12.75" customHeight="1" x14ac:dyDescent="0.2">
      <c r="H839" s="3"/>
    </row>
    <row r="840" spans="8:8" ht="12.75" customHeight="1" x14ac:dyDescent="0.2">
      <c r="H840" s="3"/>
    </row>
    <row r="841" spans="8:8" ht="12.75" customHeight="1" x14ac:dyDescent="0.2">
      <c r="H841" s="3"/>
    </row>
    <row r="842" spans="8:8" ht="12.75" customHeight="1" x14ac:dyDescent="0.2">
      <c r="H842" s="3"/>
    </row>
    <row r="843" spans="8:8" ht="12.75" customHeight="1" x14ac:dyDescent="0.2">
      <c r="H843" s="3"/>
    </row>
    <row r="844" spans="8:8" ht="12.75" customHeight="1" x14ac:dyDescent="0.2">
      <c r="H844" s="3"/>
    </row>
    <row r="845" spans="8:8" ht="12.75" customHeight="1" x14ac:dyDescent="0.2">
      <c r="H845" s="3"/>
    </row>
    <row r="846" spans="8:8" ht="12.75" customHeight="1" x14ac:dyDescent="0.2">
      <c r="H846" s="3"/>
    </row>
    <row r="847" spans="8:8" ht="12.75" customHeight="1" x14ac:dyDescent="0.2">
      <c r="H847" s="3"/>
    </row>
    <row r="848" spans="8:8" ht="12.75" customHeight="1" x14ac:dyDescent="0.2">
      <c r="H848" s="3"/>
    </row>
    <row r="849" spans="8:8" ht="12.75" customHeight="1" x14ac:dyDescent="0.2">
      <c r="H849" s="3"/>
    </row>
    <row r="850" spans="8:8" ht="12.75" customHeight="1" x14ac:dyDescent="0.2">
      <c r="H850" s="3"/>
    </row>
    <row r="851" spans="8:8" ht="12.75" customHeight="1" x14ac:dyDescent="0.2">
      <c r="H851" s="3"/>
    </row>
    <row r="852" spans="8:8" ht="12.75" customHeight="1" x14ac:dyDescent="0.2">
      <c r="H852" s="3"/>
    </row>
    <row r="853" spans="8:8" ht="12.75" customHeight="1" x14ac:dyDescent="0.2">
      <c r="H853" s="3"/>
    </row>
    <row r="854" spans="8:8" ht="12.75" customHeight="1" x14ac:dyDescent="0.2">
      <c r="H854" s="3"/>
    </row>
    <row r="855" spans="8:8" ht="12.75" customHeight="1" x14ac:dyDescent="0.2">
      <c r="H855" s="3"/>
    </row>
    <row r="856" spans="8:8" ht="12.75" customHeight="1" x14ac:dyDescent="0.2">
      <c r="H856" s="3"/>
    </row>
    <row r="857" spans="8:8" ht="12.75" customHeight="1" x14ac:dyDescent="0.2">
      <c r="H857" s="3"/>
    </row>
    <row r="858" spans="8:8" ht="12.75" customHeight="1" x14ac:dyDescent="0.2">
      <c r="H858" s="3"/>
    </row>
    <row r="859" spans="8:8" ht="12.75" customHeight="1" x14ac:dyDescent="0.2">
      <c r="H859" s="3"/>
    </row>
    <row r="860" spans="8:8" ht="12.75" customHeight="1" x14ac:dyDescent="0.2">
      <c r="H860" s="3"/>
    </row>
    <row r="861" spans="8:8" ht="12.75" customHeight="1" x14ac:dyDescent="0.2">
      <c r="H861" s="3"/>
    </row>
    <row r="862" spans="8:8" ht="12.75" customHeight="1" x14ac:dyDescent="0.2">
      <c r="H862" s="3"/>
    </row>
    <row r="863" spans="8:8" ht="12.75" customHeight="1" x14ac:dyDescent="0.2">
      <c r="H863" s="3"/>
    </row>
    <row r="864" spans="8:8" ht="12.75" customHeight="1" x14ac:dyDescent="0.2">
      <c r="H864" s="3"/>
    </row>
    <row r="865" spans="8:8" ht="12.75" customHeight="1" x14ac:dyDescent="0.2">
      <c r="H865" s="3"/>
    </row>
    <row r="866" spans="8:8" ht="12.75" customHeight="1" x14ac:dyDescent="0.2">
      <c r="H866" s="3"/>
    </row>
    <row r="867" spans="8:8" ht="12.75" customHeight="1" x14ac:dyDescent="0.2">
      <c r="H867" s="3"/>
    </row>
    <row r="868" spans="8:8" ht="12.75" customHeight="1" x14ac:dyDescent="0.2">
      <c r="H868" s="3"/>
    </row>
    <row r="869" spans="8:8" ht="12.75" customHeight="1" x14ac:dyDescent="0.2">
      <c r="H869" s="3"/>
    </row>
    <row r="870" spans="8:8" ht="12.75" customHeight="1" x14ac:dyDescent="0.2">
      <c r="H870" s="3"/>
    </row>
    <row r="871" spans="8:8" ht="12.75" customHeight="1" x14ac:dyDescent="0.2">
      <c r="H871" s="3"/>
    </row>
    <row r="872" spans="8:8" ht="12.75" customHeight="1" x14ac:dyDescent="0.2">
      <c r="H872" s="3"/>
    </row>
    <row r="873" spans="8:8" ht="12.75" customHeight="1" x14ac:dyDescent="0.2">
      <c r="H873" s="3"/>
    </row>
    <row r="874" spans="8:8" ht="12.75" customHeight="1" x14ac:dyDescent="0.2">
      <c r="H874" s="3"/>
    </row>
    <row r="875" spans="8:8" ht="12.75" customHeight="1" x14ac:dyDescent="0.2">
      <c r="H875" s="3"/>
    </row>
    <row r="876" spans="8:8" ht="12.75" customHeight="1" x14ac:dyDescent="0.2">
      <c r="H876" s="3"/>
    </row>
    <row r="877" spans="8:8" ht="12.75" customHeight="1" x14ac:dyDescent="0.2">
      <c r="H877" s="3"/>
    </row>
    <row r="878" spans="8:8" ht="12.75" customHeight="1" x14ac:dyDescent="0.2">
      <c r="H878" s="3"/>
    </row>
    <row r="879" spans="8:8" ht="12.75" customHeight="1" x14ac:dyDescent="0.2">
      <c r="H879" s="3"/>
    </row>
    <row r="880" spans="8:8" ht="12.75" customHeight="1" x14ac:dyDescent="0.2">
      <c r="H880" s="3"/>
    </row>
    <row r="881" spans="8:8" ht="12.75" customHeight="1" x14ac:dyDescent="0.2">
      <c r="H881" s="3"/>
    </row>
    <row r="882" spans="8:8" ht="12.75" customHeight="1" x14ac:dyDescent="0.2">
      <c r="H882" s="3"/>
    </row>
    <row r="883" spans="8:8" ht="12.75" customHeight="1" x14ac:dyDescent="0.2">
      <c r="H883" s="3"/>
    </row>
    <row r="884" spans="8:8" ht="12.75" customHeight="1" x14ac:dyDescent="0.2">
      <c r="H884" s="3"/>
    </row>
    <row r="885" spans="8:8" ht="12.75" customHeight="1" x14ac:dyDescent="0.2">
      <c r="H885" s="3"/>
    </row>
    <row r="886" spans="8:8" ht="12.75" customHeight="1" x14ac:dyDescent="0.2">
      <c r="H886" s="3"/>
    </row>
    <row r="887" spans="8:8" ht="12.75" customHeight="1" x14ac:dyDescent="0.2">
      <c r="H887" s="3"/>
    </row>
    <row r="888" spans="8:8" ht="12.75" customHeight="1" x14ac:dyDescent="0.2">
      <c r="H888" s="3"/>
    </row>
    <row r="889" spans="8:8" ht="12.75" customHeight="1" x14ac:dyDescent="0.2">
      <c r="H889" s="3"/>
    </row>
    <row r="890" spans="8:8" ht="12.75" customHeight="1" x14ac:dyDescent="0.2">
      <c r="H890" s="3"/>
    </row>
    <row r="891" spans="8:8" ht="12.75" customHeight="1" x14ac:dyDescent="0.2">
      <c r="H891" s="3"/>
    </row>
    <row r="892" spans="8:8" ht="12.75" customHeight="1" x14ac:dyDescent="0.2">
      <c r="H892" s="3"/>
    </row>
    <row r="893" spans="8:8" ht="12.75" customHeight="1" x14ac:dyDescent="0.2">
      <c r="H893" s="3"/>
    </row>
    <row r="894" spans="8:8" ht="12.75" customHeight="1" x14ac:dyDescent="0.2">
      <c r="H894" s="3"/>
    </row>
    <row r="895" spans="8:8" ht="12.75" customHeight="1" x14ac:dyDescent="0.2">
      <c r="H895" s="3"/>
    </row>
    <row r="896" spans="8:8" ht="12.75" customHeight="1" x14ac:dyDescent="0.2">
      <c r="H896" s="3"/>
    </row>
    <row r="897" spans="8:8" ht="12.75" customHeight="1" x14ac:dyDescent="0.2">
      <c r="H897" s="3"/>
    </row>
    <row r="898" spans="8:8" ht="12.75" customHeight="1" x14ac:dyDescent="0.2">
      <c r="H898" s="3"/>
    </row>
    <row r="899" spans="8:8" ht="12.75" customHeight="1" x14ac:dyDescent="0.2">
      <c r="H899" s="3"/>
    </row>
    <row r="900" spans="8:8" ht="12.75" customHeight="1" x14ac:dyDescent="0.2">
      <c r="H900" s="3"/>
    </row>
    <row r="901" spans="8:8" ht="12.75" customHeight="1" x14ac:dyDescent="0.2">
      <c r="H901" s="3"/>
    </row>
    <row r="902" spans="8:8" ht="12.75" customHeight="1" x14ac:dyDescent="0.2">
      <c r="H902" s="3"/>
    </row>
    <row r="903" spans="8:8" ht="12.75" customHeight="1" x14ac:dyDescent="0.2">
      <c r="H903" s="3"/>
    </row>
    <row r="904" spans="8:8" ht="12.75" customHeight="1" x14ac:dyDescent="0.2">
      <c r="H904" s="3"/>
    </row>
    <row r="905" spans="8:8" ht="12.75" customHeight="1" x14ac:dyDescent="0.2">
      <c r="H905" s="3"/>
    </row>
    <row r="906" spans="8:8" ht="12.75" customHeight="1" x14ac:dyDescent="0.2">
      <c r="H906" s="3"/>
    </row>
    <row r="907" spans="8:8" ht="12.75" customHeight="1" x14ac:dyDescent="0.2">
      <c r="H907" s="3"/>
    </row>
    <row r="908" spans="8:8" ht="12.75" customHeight="1" x14ac:dyDescent="0.2">
      <c r="H908" s="3"/>
    </row>
    <row r="909" spans="8:8" ht="12.75" customHeight="1" x14ac:dyDescent="0.2">
      <c r="H909" s="3"/>
    </row>
    <row r="910" spans="8:8" ht="12.75" customHeight="1" x14ac:dyDescent="0.2">
      <c r="H910" s="3"/>
    </row>
    <row r="911" spans="8:8" ht="12.75" customHeight="1" x14ac:dyDescent="0.2">
      <c r="H911" s="3"/>
    </row>
    <row r="912" spans="8:8" ht="12.75" customHeight="1" x14ac:dyDescent="0.2">
      <c r="H912" s="3"/>
    </row>
    <row r="913" spans="8:8" ht="12.75" customHeight="1" x14ac:dyDescent="0.2">
      <c r="H913" s="3"/>
    </row>
    <row r="914" spans="8:8" ht="12.75" customHeight="1" x14ac:dyDescent="0.2">
      <c r="H914" s="3"/>
    </row>
    <row r="915" spans="8:8" ht="12.75" customHeight="1" x14ac:dyDescent="0.2">
      <c r="H915" s="3"/>
    </row>
    <row r="916" spans="8:8" ht="12.75" customHeight="1" x14ac:dyDescent="0.2">
      <c r="H916" s="3"/>
    </row>
    <row r="917" spans="8:8" ht="12.75" customHeight="1" x14ac:dyDescent="0.2">
      <c r="H917" s="3"/>
    </row>
    <row r="918" spans="8:8" ht="12.75" customHeight="1" x14ac:dyDescent="0.2">
      <c r="H918" s="3"/>
    </row>
    <row r="919" spans="8:8" ht="12.75" customHeight="1" x14ac:dyDescent="0.2">
      <c r="H919" s="3"/>
    </row>
    <row r="920" spans="8:8" ht="12.75" customHeight="1" x14ac:dyDescent="0.2">
      <c r="H920" s="3"/>
    </row>
    <row r="921" spans="8:8" ht="12.75" customHeight="1" x14ac:dyDescent="0.2">
      <c r="H921" s="3"/>
    </row>
    <row r="922" spans="8:8" ht="12.75" customHeight="1" x14ac:dyDescent="0.2">
      <c r="H922" s="3"/>
    </row>
    <row r="923" spans="8:8" ht="12.75" customHeight="1" x14ac:dyDescent="0.2">
      <c r="H923" s="3"/>
    </row>
    <row r="924" spans="8:8" ht="12.75" customHeight="1" x14ac:dyDescent="0.2">
      <c r="H924" s="3"/>
    </row>
    <row r="925" spans="8:8" ht="12.75" customHeight="1" x14ac:dyDescent="0.2">
      <c r="H925" s="3"/>
    </row>
    <row r="926" spans="8:8" ht="12.75" customHeight="1" x14ac:dyDescent="0.2">
      <c r="H926" s="3"/>
    </row>
    <row r="927" spans="8:8" ht="12.75" customHeight="1" x14ac:dyDescent="0.2">
      <c r="H927" s="3"/>
    </row>
    <row r="928" spans="8:8" ht="12.75" customHeight="1" x14ac:dyDescent="0.2">
      <c r="H928" s="3"/>
    </row>
    <row r="929" spans="8:8" ht="12.75" customHeight="1" x14ac:dyDescent="0.2">
      <c r="H929" s="3"/>
    </row>
    <row r="930" spans="8:8" ht="12.75" customHeight="1" x14ac:dyDescent="0.2">
      <c r="H930" s="3"/>
    </row>
    <row r="931" spans="8:8" ht="12.75" customHeight="1" x14ac:dyDescent="0.2">
      <c r="H931" s="3"/>
    </row>
    <row r="932" spans="8:8" ht="12.75" customHeight="1" x14ac:dyDescent="0.2">
      <c r="H932" s="3"/>
    </row>
    <row r="933" spans="8:8" ht="12.75" customHeight="1" x14ac:dyDescent="0.2">
      <c r="H933" s="3"/>
    </row>
    <row r="934" spans="8:8" ht="12.75" customHeight="1" x14ac:dyDescent="0.2">
      <c r="H934" s="3"/>
    </row>
    <row r="935" spans="8:8" ht="12.75" customHeight="1" x14ac:dyDescent="0.2">
      <c r="H935" s="3"/>
    </row>
    <row r="936" spans="8:8" ht="12.75" customHeight="1" x14ac:dyDescent="0.2">
      <c r="H936" s="3"/>
    </row>
    <row r="937" spans="8:8" ht="12.75" customHeight="1" x14ac:dyDescent="0.2">
      <c r="H937" s="3"/>
    </row>
    <row r="938" spans="8:8" ht="12.75" customHeight="1" x14ac:dyDescent="0.2">
      <c r="H938" s="3"/>
    </row>
    <row r="939" spans="8:8" ht="12.75" customHeight="1" x14ac:dyDescent="0.2">
      <c r="H939" s="3"/>
    </row>
    <row r="940" spans="8:8" ht="12.75" customHeight="1" x14ac:dyDescent="0.2">
      <c r="H940" s="3"/>
    </row>
    <row r="941" spans="8:8" ht="12.75" customHeight="1" x14ac:dyDescent="0.2">
      <c r="H941" s="3"/>
    </row>
    <row r="942" spans="8:8" ht="12.75" customHeight="1" x14ac:dyDescent="0.2">
      <c r="H942" s="3"/>
    </row>
    <row r="943" spans="8:8" ht="12.75" customHeight="1" x14ac:dyDescent="0.2">
      <c r="H943" s="3"/>
    </row>
    <row r="944" spans="8:8" ht="12.75" customHeight="1" x14ac:dyDescent="0.2">
      <c r="H944" s="3"/>
    </row>
    <row r="945" spans="8:8" ht="12.75" customHeight="1" x14ac:dyDescent="0.2">
      <c r="H945" s="3"/>
    </row>
    <row r="946" spans="8:8" ht="12.75" customHeight="1" x14ac:dyDescent="0.2">
      <c r="H946" s="3"/>
    </row>
    <row r="947" spans="8:8" ht="12.75" customHeight="1" x14ac:dyDescent="0.2">
      <c r="H947" s="3"/>
    </row>
    <row r="948" spans="8:8" ht="12.75" customHeight="1" x14ac:dyDescent="0.2">
      <c r="H948" s="3"/>
    </row>
    <row r="949" spans="8:8" ht="12.75" customHeight="1" x14ac:dyDescent="0.2">
      <c r="H949" s="3"/>
    </row>
    <row r="950" spans="8:8" ht="12.75" customHeight="1" x14ac:dyDescent="0.2">
      <c r="H950" s="3"/>
    </row>
    <row r="951" spans="8:8" ht="12.75" customHeight="1" x14ac:dyDescent="0.2">
      <c r="H951" s="3"/>
    </row>
    <row r="952" spans="8:8" ht="12.75" customHeight="1" x14ac:dyDescent="0.2">
      <c r="H952" s="3"/>
    </row>
    <row r="953" spans="8:8" ht="12.75" customHeight="1" x14ac:dyDescent="0.2">
      <c r="H953" s="3"/>
    </row>
    <row r="954" spans="8:8" ht="12.75" customHeight="1" x14ac:dyDescent="0.2">
      <c r="H954" s="3"/>
    </row>
    <row r="955" spans="8:8" ht="12.75" customHeight="1" x14ac:dyDescent="0.2">
      <c r="H955" s="3"/>
    </row>
    <row r="956" spans="8:8" ht="12.75" customHeight="1" x14ac:dyDescent="0.2">
      <c r="H956" s="3"/>
    </row>
    <row r="957" spans="8:8" ht="12.75" customHeight="1" x14ac:dyDescent="0.2">
      <c r="H957" s="3"/>
    </row>
    <row r="958" spans="8:8" ht="12.75" customHeight="1" x14ac:dyDescent="0.2">
      <c r="H958" s="3"/>
    </row>
    <row r="959" spans="8:8" ht="12.75" customHeight="1" x14ac:dyDescent="0.2">
      <c r="H959" s="3"/>
    </row>
    <row r="960" spans="8:8" ht="12.75" customHeight="1" x14ac:dyDescent="0.2">
      <c r="H960" s="3"/>
    </row>
    <row r="961" spans="8:8" ht="12.75" customHeight="1" x14ac:dyDescent="0.2">
      <c r="H961" s="3"/>
    </row>
    <row r="962" spans="8:8" ht="12.75" customHeight="1" x14ac:dyDescent="0.2">
      <c r="H962" s="3"/>
    </row>
    <row r="963" spans="8:8" ht="12.75" customHeight="1" x14ac:dyDescent="0.2">
      <c r="H963" s="3"/>
    </row>
    <row r="964" spans="8:8" ht="12.75" customHeight="1" x14ac:dyDescent="0.2">
      <c r="H964" s="3"/>
    </row>
    <row r="965" spans="8:8" ht="12.75" customHeight="1" x14ac:dyDescent="0.2">
      <c r="H965" s="3"/>
    </row>
    <row r="966" spans="8:8" ht="12.75" customHeight="1" x14ac:dyDescent="0.2">
      <c r="H966" s="3"/>
    </row>
    <row r="967" spans="8:8" ht="12.75" customHeight="1" x14ac:dyDescent="0.2">
      <c r="H967" s="3"/>
    </row>
    <row r="968" spans="8:8" ht="12.75" customHeight="1" x14ac:dyDescent="0.2">
      <c r="H968" s="3"/>
    </row>
    <row r="969" spans="8:8" ht="12.75" customHeight="1" x14ac:dyDescent="0.2">
      <c r="H969" s="3"/>
    </row>
    <row r="970" spans="8:8" ht="12.75" customHeight="1" x14ac:dyDescent="0.2">
      <c r="H970" s="3"/>
    </row>
    <row r="971" spans="8:8" ht="12.75" customHeight="1" x14ac:dyDescent="0.2">
      <c r="H971" s="3"/>
    </row>
    <row r="972" spans="8:8" ht="12.75" customHeight="1" x14ac:dyDescent="0.2">
      <c r="H972" s="3"/>
    </row>
    <row r="973" spans="8:8" ht="12.75" customHeight="1" x14ac:dyDescent="0.2">
      <c r="H973" s="3"/>
    </row>
    <row r="974" spans="8:8" ht="12.75" customHeight="1" x14ac:dyDescent="0.2">
      <c r="H974" s="3"/>
    </row>
    <row r="975" spans="8:8" ht="12.75" customHeight="1" x14ac:dyDescent="0.2">
      <c r="H975" s="3"/>
    </row>
    <row r="976" spans="8:8" ht="12.75" customHeight="1" x14ac:dyDescent="0.2">
      <c r="H976" s="3"/>
    </row>
    <row r="977" spans="8:8" ht="12.75" customHeight="1" x14ac:dyDescent="0.2">
      <c r="H977" s="3"/>
    </row>
    <row r="978" spans="8:8" ht="12.75" customHeight="1" x14ac:dyDescent="0.2">
      <c r="H978" s="3"/>
    </row>
    <row r="979" spans="8:8" ht="12.75" customHeight="1" x14ac:dyDescent="0.2">
      <c r="H979" s="3"/>
    </row>
    <row r="980" spans="8:8" ht="12.75" customHeight="1" x14ac:dyDescent="0.2">
      <c r="H980" s="3"/>
    </row>
    <row r="981" spans="8:8" ht="12.75" customHeight="1" x14ac:dyDescent="0.2">
      <c r="H981" s="3"/>
    </row>
    <row r="982" spans="8:8" ht="12.75" customHeight="1" x14ac:dyDescent="0.2">
      <c r="H982" s="3"/>
    </row>
    <row r="983" spans="8:8" ht="12.75" customHeight="1" x14ac:dyDescent="0.2">
      <c r="H983" s="3"/>
    </row>
    <row r="984" spans="8:8" ht="12.75" customHeight="1" x14ac:dyDescent="0.2">
      <c r="H984" s="3"/>
    </row>
    <row r="985" spans="8:8" ht="12.75" customHeight="1" x14ac:dyDescent="0.2">
      <c r="H985" s="3"/>
    </row>
    <row r="986" spans="8:8" ht="12.75" customHeight="1" x14ac:dyDescent="0.2">
      <c r="H986" s="3"/>
    </row>
    <row r="987" spans="8:8" ht="12.75" customHeight="1" x14ac:dyDescent="0.2">
      <c r="H987" s="3"/>
    </row>
    <row r="988" spans="8:8" ht="12.75" customHeight="1" x14ac:dyDescent="0.2">
      <c r="H988" s="3"/>
    </row>
    <row r="989" spans="8:8" ht="12.75" customHeight="1" x14ac:dyDescent="0.2">
      <c r="H989" s="3"/>
    </row>
    <row r="990" spans="8:8" ht="12.75" customHeight="1" x14ac:dyDescent="0.2">
      <c r="H990" s="3"/>
    </row>
    <row r="991" spans="8:8" ht="12.75" customHeight="1" x14ac:dyDescent="0.2">
      <c r="H991" s="3"/>
    </row>
    <row r="992" spans="8:8" ht="12.75" customHeight="1" x14ac:dyDescent="0.2">
      <c r="H992" s="3"/>
    </row>
    <row r="993" spans="8:8" ht="12.75" customHeight="1" x14ac:dyDescent="0.2">
      <c r="H993" s="3"/>
    </row>
    <row r="994" spans="8:8" ht="12.75" customHeight="1" x14ac:dyDescent="0.2">
      <c r="H994" s="3"/>
    </row>
    <row r="995" spans="8:8" ht="12.75" customHeight="1" x14ac:dyDescent="0.2">
      <c r="H995" s="3"/>
    </row>
    <row r="996" spans="8:8" ht="12.75" customHeight="1" x14ac:dyDescent="0.2">
      <c r="H996" s="3"/>
    </row>
    <row r="997" spans="8:8" ht="12.75" customHeight="1" x14ac:dyDescent="0.2">
      <c r="H997" s="3"/>
    </row>
    <row r="998" spans="8:8" ht="12.75" customHeight="1" x14ac:dyDescent="0.2">
      <c r="H998" s="3"/>
    </row>
    <row r="999" spans="8:8" ht="12.75" customHeight="1" x14ac:dyDescent="0.2">
      <c r="H999" s="3"/>
    </row>
    <row r="1000" spans="8:8" ht="12.75" customHeight="1" x14ac:dyDescent="0.2">
      <c r="H1000" s="3"/>
    </row>
    <row r="1001" spans="8:8" ht="12.75" customHeight="1" x14ac:dyDescent="0.2">
      <c r="H1001" s="3"/>
    </row>
    <row r="1002" spans="8:8" ht="12.75" customHeight="1" x14ac:dyDescent="0.2">
      <c r="H1002" s="3"/>
    </row>
    <row r="1003" spans="8:8" ht="12.75" customHeight="1" x14ac:dyDescent="0.2">
      <c r="H1003" s="3"/>
    </row>
    <row r="1004" spans="8:8" ht="12.75" customHeight="1" x14ac:dyDescent="0.2">
      <c r="H1004" s="3"/>
    </row>
    <row r="1005" spans="8:8" ht="12.75" customHeight="1" x14ac:dyDescent="0.2">
      <c r="H1005" s="3"/>
    </row>
  </sheetData>
  <mergeCells count="11">
    <mergeCell ref="Q75:R75"/>
    <mergeCell ref="C94:F94"/>
    <mergeCell ref="I94:M94"/>
    <mergeCell ref="P94:S94"/>
    <mergeCell ref="A12:S12"/>
    <mergeCell ref="A13:S13"/>
    <mergeCell ref="A14:S14"/>
    <mergeCell ref="A15:S15"/>
    <mergeCell ref="A16:S16"/>
    <mergeCell ref="Q71:R71"/>
    <mergeCell ref="Q74:R74"/>
  </mergeCells>
  <phoneticPr fontId="114" type="noConversion"/>
  <pageMargins left="0.70866141732283472" right="0.70866141732283472" top="0.74803149606299213" bottom="0.74803149606299213" header="0" footer="0"/>
  <pageSetup scale="8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06"/>
  <sheetViews>
    <sheetView view="pageBreakPreview" topLeftCell="M136" zoomScale="120" zoomScaleNormal="120" zoomScaleSheetLayoutView="120" workbookViewId="0">
      <selection activeCell="C19" sqref="C19:C145"/>
    </sheetView>
  </sheetViews>
  <sheetFormatPr baseColWidth="10" defaultColWidth="14.42578125" defaultRowHeight="15" customHeight="1" x14ac:dyDescent="0.2"/>
  <cols>
    <col min="1" max="1" width="4.85546875" customWidth="1"/>
    <col min="2" max="2" width="11.28515625" customWidth="1"/>
    <col min="3" max="3" width="7.5703125" customWidth="1"/>
    <col min="4" max="4" width="8.42578125" customWidth="1"/>
    <col min="5" max="5" width="15.7109375" customWidth="1"/>
    <col min="6" max="6" width="9" customWidth="1"/>
    <col min="7" max="7" width="13.140625" customWidth="1"/>
    <col min="8" max="8" width="42.85546875" customWidth="1"/>
    <col min="9" max="9" width="20.5703125" customWidth="1"/>
    <col min="10" max="10" width="20" customWidth="1"/>
    <col min="11" max="11" width="31.7109375" customWidth="1"/>
    <col min="12" max="12" width="20.5703125" customWidth="1"/>
    <col min="13" max="13" width="6.28515625" customWidth="1"/>
    <col min="14" max="14" width="15.85546875" customWidth="1"/>
    <col min="15" max="15" width="16.5703125" customWidth="1"/>
    <col min="16" max="17" width="8.85546875" customWidth="1"/>
    <col min="18" max="18" width="17.85546875" customWidth="1"/>
    <col min="19" max="19" width="17.140625" customWidth="1"/>
    <col min="20" max="20" width="15.5703125" hidden="1" customWidth="1"/>
    <col min="21" max="21" width="5" hidden="1" customWidth="1"/>
    <col min="22" max="28" width="9.140625" hidden="1" customWidth="1"/>
    <col min="29" max="29" width="11" hidden="1" customWidth="1"/>
    <col min="30" max="30" width="4.42578125" hidden="1" customWidth="1"/>
    <col min="31" max="31" width="17.85546875" hidden="1" customWidth="1"/>
    <col min="32" max="32" width="33.7109375" customWidth="1"/>
    <col min="33" max="33" width="9.140625" customWidth="1"/>
  </cols>
  <sheetData>
    <row r="1" spans="1:33" ht="12.75" customHeight="1" x14ac:dyDescent="0.2">
      <c r="H1" s="3"/>
      <c r="T1" s="262"/>
    </row>
    <row r="2" spans="1:33" ht="12.75" customHeight="1" x14ac:dyDescent="0.2">
      <c r="H2" s="3"/>
      <c r="T2" s="262"/>
    </row>
    <row r="3" spans="1:33" ht="12.75" customHeight="1" x14ac:dyDescent="0.2">
      <c r="H3" s="3"/>
      <c r="T3" s="262"/>
    </row>
    <row r="4" spans="1:33" ht="12.75" customHeight="1" x14ac:dyDescent="0.2">
      <c r="H4" s="3"/>
      <c r="T4" s="262"/>
    </row>
    <row r="5" spans="1:33" ht="12.75" customHeight="1" x14ac:dyDescent="0.2">
      <c r="H5" s="3"/>
      <c r="T5" s="262"/>
    </row>
    <row r="6" spans="1:33" ht="12.75" customHeight="1" x14ac:dyDescent="0.2">
      <c r="A6" s="82"/>
      <c r="H6" s="3"/>
      <c r="T6" s="262"/>
    </row>
    <row r="7" spans="1:33" ht="15" customHeight="1" x14ac:dyDescent="0.25">
      <c r="A7" s="116"/>
      <c r="B7" s="323"/>
      <c r="C7" s="116"/>
      <c r="D7" s="116"/>
      <c r="E7" s="116"/>
      <c r="F7" s="65"/>
      <c r="G7" s="65"/>
      <c r="H7" s="117"/>
      <c r="I7" s="65"/>
      <c r="J7" s="116"/>
      <c r="K7" s="116"/>
      <c r="L7" s="116"/>
      <c r="M7" s="116"/>
      <c r="N7" s="116"/>
      <c r="O7" s="116"/>
      <c r="P7" s="116"/>
      <c r="Q7" s="116"/>
      <c r="R7" s="116"/>
      <c r="S7" s="116"/>
      <c r="T7" s="262"/>
    </row>
    <row r="8" spans="1:33" ht="14.25" customHeight="1" x14ac:dyDescent="0.2">
      <c r="A8" s="116"/>
      <c r="B8" s="116"/>
      <c r="C8" s="116"/>
      <c r="D8" s="116"/>
      <c r="E8" s="116"/>
      <c r="F8" s="65"/>
      <c r="G8" s="65"/>
      <c r="H8" s="117"/>
      <c r="I8" s="65"/>
      <c r="J8" s="116"/>
      <c r="K8" s="116"/>
      <c r="L8" s="116"/>
      <c r="M8" s="116"/>
      <c r="N8" s="116"/>
      <c r="O8" s="116"/>
      <c r="P8" s="116"/>
      <c r="Q8" s="116"/>
      <c r="R8" s="116"/>
      <c r="S8" s="116"/>
      <c r="T8" s="262"/>
    </row>
    <row r="9" spans="1:33" ht="14.25" customHeight="1" x14ac:dyDescent="0.2">
      <c r="A9" s="116"/>
      <c r="B9" s="116"/>
      <c r="C9" s="116"/>
      <c r="D9" s="116"/>
      <c r="E9" s="116"/>
      <c r="F9" s="65"/>
      <c r="G9" s="65"/>
      <c r="H9" s="117"/>
      <c r="I9" s="65"/>
      <c r="J9" s="116"/>
      <c r="K9" s="116"/>
      <c r="L9" s="116"/>
      <c r="M9" s="116"/>
      <c r="N9" s="116"/>
      <c r="O9" s="116"/>
      <c r="P9" s="116"/>
      <c r="Q9" s="116"/>
      <c r="R9" s="116"/>
      <c r="S9" s="116"/>
      <c r="T9" s="262"/>
    </row>
    <row r="10" spans="1:33" ht="14.25" customHeight="1" x14ac:dyDescent="0.2">
      <c r="A10" s="116"/>
      <c r="B10" s="116"/>
      <c r="C10" s="116"/>
      <c r="D10" s="116"/>
      <c r="E10" s="116"/>
      <c r="F10" s="65"/>
      <c r="G10" s="65"/>
      <c r="H10" s="117"/>
      <c r="I10" s="65"/>
      <c r="J10" s="116"/>
      <c r="K10" s="116"/>
      <c r="L10" s="116"/>
      <c r="M10" s="116"/>
      <c r="N10" s="116"/>
      <c r="O10" s="116"/>
      <c r="P10" s="116"/>
      <c r="Q10" s="116"/>
      <c r="R10" s="116"/>
      <c r="S10" s="116"/>
      <c r="T10" s="262"/>
    </row>
    <row r="11" spans="1:33" ht="15" customHeight="1" x14ac:dyDescent="0.25">
      <c r="A11" s="1755" t="s">
        <v>0</v>
      </c>
      <c r="B11" s="1746"/>
      <c r="C11" s="1746"/>
      <c r="D11" s="1746"/>
      <c r="E11" s="1746"/>
      <c r="F11" s="1746"/>
      <c r="G11" s="1746"/>
      <c r="H11" s="1746"/>
      <c r="I11" s="1746"/>
      <c r="J11" s="1746"/>
      <c r="K11" s="1746"/>
      <c r="L11" s="1746"/>
      <c r="M11" s="1746"/>
      <c r="N11" s="1746"/>
      <c r="O11" s="1746"/>
      <c r="P11" s="1746"/>
      <c r="Q11" s="1746"/>
      <c r="R11" s="1746"/>
      <c r="S11" s="1747"/>
      <c r="T11" s="262"/>
    </row>
    <row r="12" spans="1:33" ht="15" customHeight="1" x14ac:dyDescent="0.25">
      <c r="A12" s="1755" t="s">
        <v>1</v>
      </c>
      <c r="B12" s="1746"/>
      <c r="C12" s="1746"/>
      <c r="D12" s="1746"/>
      <c r="E12" s="1746"/>
      <c r="F12" s="1746"/>
      <c r="G12" s="1746"/>
      <c r="H12" s="1746"/>
      <c r="I12" s="1746"/>
      <c r="J12" s="1746"/>
      <c r="K12" s="1746"/>
      <c r="L12" s="1746"/>
      <c r="M12" s="1746"/>
      <c r="N12" s="1746"/>
      <c r="O12" s="1746"/>
      <c r="P12" s="1746"/>
      <c r="Q12" s="1746"/>
      <c r="R12" s="1746"/>
      <c r="S12" s="1747"/>
      <c r="T12" s="262"/>
      <c r="AC12" s="109" t="s">
        <v>380</v>
      </c>
    </row>
    <row r="13" spans="1:33" ht="15" customHeight="1" x14ac:dyDescent="0.25">
      <c r="A13" s="1755" t="s">
        <v>2</v>
      </c>
      <c r="B13" s="1746"/>
      <c r="C13" s="1746"/>
      <c r="D13" s="1746"/>
      <c r="E13" s="1746"/>
      <c r="F13" s="1746"/>
      <c r="G13" s="1746"/>
      <c r="H13" s="1746"/>
      <c r="I13" s="1746"/>
      <c r="J13" s="1746"/>
      <c r="K13" s="1746"/>
      <c r="L13" s="1746"/>
      <c r="M13" s="1746"/>
      <c r="N13" s="1746"/>
      <c r="O13" s="1746"/>
      <c r="P13" s="1746"/>
      <c r="Q13" s="1746"/>
      <c r="R13" s="1746"/>
      <c r="S13" s="1747"/>
      <c r="T13" s="262"/>
      <c r="AC13" s="1766">
        <v>45107</v>
      </c>
    </row>
    <row r="14" spans="1:33" ht="15" customHeight="1" x14ac:dyDescent="0.25">
      <c r="A14" s="1755" t="s">
        <v>3</v>
      </c>
      <c r="B14" s="1746"/>
      <c r="C14" s="1746"/>
      <c r="D14" s="1746"/>
      <c r="E14" s="1746"/>
      <c r="F14" s="1746"/>
      <c r="G14" s="1746"/>
      <c r="H14" s="1746"/>
      <c r="I14" s="1746"/>
      <c r="J14" s="1746"/>
      <c r="K14" s="1746"/>
      <c r="L14" s="1746"/>
      <c r="M14" s="1746"/>
      <c r="N14" s="1746"/>
      <c r="O14" s="1746"/>
      <c r="P14" s="1746"/>
      <c r="Q14" s="1746"/>
      <c r="R14" s="1746"/>
      <c r="S14" s="1747"/>
      <c r="T14" s="262"/>
      <c r="AC14" s="1767"/>
    </row>
    <row r="15" spans="1:33" ht="15" customHeight="1" x14ac:dyDescent="0.25">
      <c r="A15" s="1755" t="str">
        <f>+'DIRECCION Y SUBDIRECCION '!A9:S9</f>
        <v>30 de junio  2023</v>
      </c>
      <c r="B15" s="1746"/>
      <c r="C15" s="1746"/>
      <c r="D15" s="1746"/>
      <c r="E15" s="1746"/>
      <c r="F15" s="1746"/>
      <c r="G15" s="1746"/>
      <c r="H15" s="1746"/>
      <c r="I15" s="1746"/>
      <c r="J15" s="1746"/>
      <c r="K15" s="1746"/>
      <c r="L15" s="1746"/>
      <c r="M15" s="1746"/>
      <c r="N15" s="1746"/>
      <c r="O15" s="1746"/>
      <c r="P15" s="1746"/>
      <c r="Q15" s="1746"/>
      <c r="R15" s="1746"/>
      <c r="S15" s="1747"/>
      <c r="T15" s="262"/>
      <c r="AC15" s="1768"/>
    </row>
    <row r="16" spans="1:33" ht="4.5" customHeight="1" x14ac:dyDescent="0.25">
      <c r="A16" s="119"/>
      <c r="B16" s="119"/>
      <c r="C16" s="119"/>
      <c r="D16" s="119"/>
      <c r="E16" s="119"/>
      <c r="F16" s="119"/>
      <c r="G16" s="119"/>
      <c r="H16" s="120"/>
      <c r="I16" s="119"/>
      <c r="J16" s="119"/>
      <c r="K16" s="119"/>
      <c r="L16" s="119"/>
      <c r="M16" s="119"/>
      <c r="N16" s="119"/>
      <c r="O16" s="119"/>
      <c r="P16" s="119"/>
      <c r="Q16" s="119"/>
      <c r="R16" s="119"/>
      <c r="S16" s="119"/>
      <c r="T16" s="262"/>
      <c r="U16" s="4"/>
      <c r="V16" s="4"/>
      <c r="W16" s="4"/>
      <c r="X16" s="4"/>
      <c r="Y16" s="4"/>
      <c r="Z16" s="4"/>
      <c r="AA16" s="4"/>
      <c r="AB16" s="4"/>
      <c r="AC16" s="4"/>
      <c r="AD16" s="4"/>
      <c r="AE16" s="4"/>
      <c r="AF16" s="4"/>
      <c r="AG16" s="4"/>
    </row>
    <row r="17" spans="1:33" ht="15" hidden="1" customHeight="1" x14ac:dyDescent="0.25">
      <c r="A17" s="119"/>
      <c r="B17" s="119"/>
      <c r="C17" s="119"/>
      <c r="D17" s="119"/>
      <c r="E17" s="119"/>
      <c r="F17" s="119"/>
      <c r="G17" s="119"/>
      <c r="H17" s="120"/>
      <c r="I17" s="119"/>
      <c r="J17" s="119"/>
      <c r="K17" s="119"/>
      <c r="L17" s="119"/>
      <c r="M17" s="119"/>
      <c r="N17" s="119"/>
      <c r="O17" s="119"/>
      <c r="P17" s="119"/>
      <c r="Q17" s="119"/>
      <c r="R17" s="119"/>
      <c r="S17" s="119"/>
      <c r="T17" s="262"/>
      <c r="U17" s="4"/>
      <c r="V17" s="4"/>
      <c r="W17" s="4"/>
      <c r="X17" s="4"/>
      <c r="Y17" s="4"/>
      <c r="Z17" s="4"/>
      <c r="AA17" s="4"/>
      <c r="AB17" s="4"/>
      <c r="AC17" s="4"/>
      <c r="AD17" s="4"/>
      <c r="AE17" s="4"/>
      <c r="AF17" s="4"/>
      <c r="AG17" s="4"/>
    </row>
    <row r="18" spans="1:33" ht="49.5" customHeight="1" x14ac:dyDescent="0.2">
      <c r="A18" s="88" t="s">
        <v>6</v>
      </c>
      <c r="B18" s="216" t="s">
        <v>7</v>
      </c>
      <c r="C18" s="217" t="s">
        <v>110</v>
      </c>
      <c r="D18" s="217" t="s">
        <v>9</v>
      </c>
      <c r="E18" s="217" t="s">
        <v>10</v>
      </c>
      <c r="F18" s="216" t="s">
        <v>11</v>
      </c>
      <c r="G18" s="216" t="s">
        <v>12</v>
      </c>
      <c r="H18" s="218" t="s">
        <v>13</v>
      </c>
      <c r="I18" s="216" t="s">
        <v>14</v>
      </c>
      <c r="J18" s="216" t="s">
        <v>15</v>
      </c>
      <c r="K18" s="216" t="s">
        <v>16</v>
      </c>
      <c r="L18" s="218" t="s">
        <v>17</v>
      </c>
      <c r="M18" s="218" t="s">
        <v>18</v>
      </c>
      <c r="N18" s="218" t="s">
        <v>19</v>
      </c>
      <c r="O18" s="218" t="s">
        <v>20</v>
      </c>
      <c r="P18" s="219" t="s">
        <v>21</v>
      </c>
      <c r="Q18" s="218" t="s">
        <v>22</v>
      </c>
      <c r="R18" s="219" t="str">
        <f>+'DIRECCION Y SUBDIRECCION '!R11</f>
        <v>DEPRECIACION ACUMULADA 30/06/23</v>
      </c>
      <c r="S18" s="219" t="s">
        <v>23</v>
      </c>
      <c r="T18" s="324" t="s">
        <v>24</v>
      </c>
      <c r="U18" s="14"/>
      <c r="V18" s="14"/>
      <c r="W18" s="14"/>
      <c r="X18" s="14"/>
      <c r="Y18" s="14"/>
      <c r="Z18" s="14"/>
      <c r="AA18" s="14"/>
      <c r="AB18" s="14"/>
      <c r="AC18" s="325"/>
      <c r="AD18" s="14"/>
      <c r="AE18" s="14"/>
      <c r="AF18" s="14"/>
      <c r="AG18" s="14"/>
    </row>
    <row r="19" spans="1:33" ht="15" customHeight="1" x14ac:dyDescent="0.2">
      <c r="A19" s="299">
        <v>1</v>
      </c>
      <c r="B19" s="173">
        <v>36726</v>
      </c>
      <c r="C19" s="1590" t="s">
        <v>371</v>
      </c>
      <c r="D19" s="517">
        <v>26</v>
      </c>
      <c r="E19" s="105" t="s">
        <v>381</v>
      </c>
      <c r="F19" s="105"/>
      <c r="G19" s="105">
        <v>1</v>
      </c>
      <c r="H19" s="250" t="s">
        <v>382</v>
      </c>
      <c r="I19" s="105"/>
      <c r="J19" s="105"/>
      <c r="K19" s="105" t="s">
        <v>383</v>
      </c>
      <c r="L19" s="99">
        <v>6570</v>
      </c>
      <c r="M19" s="105">
        <v>10</v>
      </c>
      <c r="N19" s="135">
        <v>0</v>
      </c>
      <c r="O19" s="135">
        <v>0</v>
      </c>
      <c r="P19" s="100">
        <v>10</v>
      </c>
      <c r="Q19" s="100"/>
      <c r="R19" s="99">
        <v>6570</v>
      </c>
      <c r="S19" s="135">
        <f t="shared" ref="S19:S27" si="0">IF(M19=0,"N/A",+L19-R19)</f>
        <v>0</v>
      </c>
      <c r="T19" s="102">
        <v>612</v>
      </c>
      <c r="AF19" s="112"/>
      <c r="AG19" s="112"/>
    </row>
    <row r="20" spans="1:33" ht="15" customHeight="1" x14ac:dyDescent="0.2">
      <c r="A20" s="299">
        <v>2</v>
      </c>
      <c r="B20" s="173">
        <v>36827</v>
      </c>
      <c r="C20" s="1590" t="s">
        <v>371</v>
      </c>
      <c r="D20" s="517">
        <v>26</v>
      </c>
      <c r="E20" s="105" t="s">
        <v>25</v>
      </c>
      <c r="F20" s="105">
        <v>570406</v>
      </c>
      <c r="G20" s="105">
        <v>1</v>
      </c>
      <c r="H20" s="250" t="s">
        <v>384</v>
      </c>
      <c r="I20" s="105"/>
      <c r="J20" s="105" t="s">
        <v>32</v>
      </c>
      <c r="K20" s="105" t="s">
        <v>385</v>
      </c>
      <c r="L20" s="99">
        <v>2664.81</v>
      </c>
      <c r="M20" s="105">
        <v>10</v>
      </c>
      <c r="N20" s="135">
        <v>0</v>
      </c>
      <c r="O20" s="135">
        <v>0</v>
      </c>
      <c r="P20" s="100">
        <v>10</v>
      </c>
      <c r="Q20" s="100"/>
      <c r="R20" s="99">
        <v>2664.81</v>
      </c>
      <c r="S20" s="135">
        <f t="shared" si="0"/>
        <v>0</v>
      </c>
      <c r="T20" s="102">
        <v>617</v>
      </c>
    </row>
    <row r="21" spans="1:33" ht="15" customHeight="1" x14ac:dyDescent="0.2">
      <c r="A21" s="299">
        <v>3</v>
      </c>
      <c r="B21" s="173">
        <v>36889</v>
      </c>
      <c r="C21" s="1590" t="s">
        <v>371</v>
      </c>
      <c r="D21" s="517">
        <v>26</v>
      </c>
      <c r="E21" s="105" t="s">
        <v>381</v>
      </c>
      <c r="F21" s="105"/>
      <c r="G21" s="105">
        <v>1</v>
      </c>
      <c r="H21" s="200" t="s">
        <v>386</v>
      </c>
      <c r="I21" s="105"/>
      <c r="J21" s="105"/>
      <c r="K21" s="105" t="s">
        <v>383</v>
      </c>
      <c r="L21" s="99">
        <v>3500</v>
      </c>
      <c r="M21" s="105">
        <v>10</v>
      </c>
      <c r="N21" s="135">
        <v>0</v>
      </c>
      <c r="O21" s="135">
        <v>0</v>
      </c>
      <c r="P21" s="100">
        <v>10</v>
      </c>
      <c r="Q21" s="100"/>
      <c r="R21" s="99">
        <v>3500</v>
      </c>
      <c r="S21" s="135">
        <f t="shared" si="0"/>
        <v>0</v>
      </c>
      <c r="T21" s="102">
        <v>612</v>
      </c>
    </row>
    <row r="22" spans="1:33" ht="26.25" customHeight="1" x14ac:dyDescent="0.2">
      <c r="A22" s="299">
        <v>4</v>
      </c>
      <c r="B22" s="327">
        <v>36889</v>
      </c>
      <c r="C22" s="1590" t="s">
        <v>371</v>
      </c>
      <c r="D22" s="517">
        <v>26</v>
      </c>
      <c r="E22" s="326" t="s">
        <v>25</v>
      </c>
      <c r="F22" s="326">
        <v>570412</v>
      </c>
      <c r="G22" s="326">
        <v>1</v>
      </c>
      <c r="H22" s="328" t="s">
        <v>387</v>
      </c>
      <c r="I22" s="329"/>
      <c r="J22" s="329"/>
      <c r="K22" s="105" t="s">
        <v>383</v>
      </c>
      <c r="L22" s="330">
        <v>800</v>
      </c>
      <c r="M22" s="329">
        <v>10</v>
      </c>
      <c r="N22" s="135">
        <v>0</v>
      </c>
      <c r="O22" s="135">
        <v>0</v>
      </c>
      <c r="P22" s="326">
        <v>10</v>
      </c>
      <c r="Q22" s="326"/>
      <c r="R22" s="99">
        <v>800</v>
      </c>
      <c r="S22" s="135">
        <f t="shared" si="0"/>
        <v>0</v>
      </c>
      <c r="T22" s="102">
        <v>617</v>
      </c>
    </row>
    <row r="23" spans="1:33" ht="28.5" customHeight="1" x14ac:dyDescent="0.3">
      <c r="A23" s="299">
        <v>5</v>
      </c>
      <c r="B23" s="177">
        <v>38439</v>
      </c>
      <c r="C23" s="1590" t="s">
        <v>371</v>
      </c>
      <c r="D23" s="517">
        <v>26</v>
      </c>
      <c r="E23" s="179" t="s">
        <v>25</v>
      </c>
      <c r="F23" s="179">
        <v>570410</v>
      </c>
      <c r="G23" s="179">
        <v>1</v>
      </c>
      <c r="H23" s="180" t="s">
        <v>384</v>
      </c>
      <c r="I23" s="179"/>
      <c r="J23" s="179"/>
      <c r="K23" s="179" t="s">
        <v>388</v>
      </c>
      <c r="L23" s="181">
        <v>1349.83</v>
      </c>
      <c r="M23" s="179">
        <v>10</v>
      </c>
      <c r="N23" s="135">
        <v>0</v>
      </c>
      <c r="O23" s="135">
        <v>0</v>
      </c>
      <c r="P23" s="255">
        <v>10</v>
      </c>
      <c r="Q23" s="255"/>
      <c r="R23" s="99">
        <v>1349.83</v>
      </c>
      <c r="S23" s="135">
        <f t="shared" si="0"/>
        <v>0</v>
      </c>
      <c r="T23" s="102">
        <v>617</v>
      </c>
      <c r="U23" s="14"/>
      <c r="V23" s="14"/>
      <c r="W23" s="14"/>
      <c r="X23" s="14"/>
      <c r="Y23" s="14"/>
      <c r="Z23" s="14"/>
      <c r="AA23" s="14"/>
      <c r="AB23" s="14"/>
      <c r="AC23" s="14"/>
      <c r="AD23" s="14"/>
      <c r="AE23" s="14"/>
    </row>
    <row r="24" spans="1:33" ht="16.5" customHeight="1" x14ac:dyDescent="0.2">
      <c r="A24" s="299">
        <v>6</v>
      </c>
      <c r="B24" s="173">
        <v>39897</v>
      </c>
      <c r="C24" s="1590" t="s">
        <v>371</v>
      </c>
      <c r="D24" s="517">
        <v>26</v>
      </c>
      <c r="E24" s="105" t="s">
        <v>381</v>
      </c>
      <c r="F24" s="105">
        <v>570421</v>
      </c>
      <c r="G24" s="105">
        <v>1</v>
      </c>
      <c r="H24" s="200" t="s">
        <v>389</v>
      </c>
      <c r="I24" s="105"/>
      <c r="J24" s="105" t="s">
        <v>390</v>
      </c>
      <c r="K24" s="105" t="s">
        <v>383</v>
      </c>
      <c r="L24" s="99">
        <v>904.8</v>
      </c>
      <c r="M24" s="105">
        <v>5</v>
      </c>
      <c r="N24" s="135">
        <v>0</v>
      </c>
      <c r="O24" s="135">
        <v>0</v>
      </c>
      <c r="P24" s="102">
        <v>5</v>
      </c>
      <c r="Q24" s="102"/>
      <c r="R24" s="99">
        <v>904.8</v>
      </c>
      <c r="S24" s="135">
        <f t="shared" si="0"/>
        <v>0</v>
      </c>
      <c r="T24" s="102">
        <v>612</v>
      </c>
    </row>
    <row r="25" spans="1:33" ht="16.5" customHeight="1" x14ac:dyDescent="0.2">
      <c r="A25" s="299">
        <v>7</v>
      </c>
      <c r="B25" s="173">
        <v>41799</v>
      </c>
      <c r="C25" s="1590" t="s">
        <v>371</v>
      </c>
      <c r="D25" s="517">
        <v>26</v>
      </c>
      <c r="E25" s="102" t="s">
        <v>35</v>
      </c>
      <c r="F25" s="105"/>
      <c r="G25" s="105">
        <v>1</v>
      </c>
      <c r="H25" s="200" t="s">
        <v>66</v>
      </c>
      <c r="I25" s="105" t="s">
        <v>391</v>
      </c>
      <c r="J25" s="105" t="s">
        <v>392</v>
      </c>
      <c r="K25" s="105" t="s">
        <v>385</v>
      </c>
      <c r="L25" s="99">
        <v>23196.99</v>
      </c>
      <c r="M25" s="105">
        <v>3</v>
      </c>
      <c r="N25" s="135">
        <v>0</v>
      </c>
      <c r="O25" s="135">
        <v>0</v>
      </c>
      <c r="P25" s="100">
        <v>3</v>
      </c>
      <c r="Q25" s="100"/>
      <c r="R25" s="99">
        <v>23196.99</v>
      </c>
      <c r="S25" s="135">
        <f t="shared" si="0"/>
        <v>0</v>
      </c>
      <c r="T25" s="102">
        <v>614</v>
      </c>
      <c r="U25" s="112"/>
      <c r="V25" s="112"/>
      <c r="W25" s="112"/>
      <c r="X25" s="112"/>
      <c r="Y25" s="112"/>
      <c r="Z25" s="112"/>
      <c r="AA25" s="112"/>
      <c r="AB25" s="112"/>
      <c r="AC25" s="112"/>
      <c r="AD25" s="112"/>
      <c r="AE25" s="112"/>
    </row>
    <row r="26" spans="1:33" ht="16.5" customHeight="1" x14ac:dyDescent="0.2">
      <c r="A26" s="299">
        <v>8</v>
      </c>
      <c r="B26" s="173">
        <v>41926</v>
      </c>
      <c r="C26" s="1590" t="s">
        <v>371</v>
      </c>
      <c r="D26" s="517">
        <v>26</v>
      </c>
      <c r="E26" s="102" t="s">
        <v>25</v>
      </c>
      <c r="F26" s="105">
        <v>570794</v>
      </c>
      <c r="G26" s="105">
        <v>1</v>
      </c>
      <c r="H26" s="200" t="s">
        <v>393</v>
      </c>
      <c r="I26" s="105"/>
      <c r="J26" s="105"/>
      <c r="K26" s="105" t="s">
        <v>385</v>
      </c>
      <c r="L26" s="99">
        <v>9032.9</v>
      </c>
      <c r="M26" s="105">
        <v>10</v>
      </c>
      <c r="N26" s="99">
        <f t="shared" ref="N26:N27" si="1">IF(M26=0,"N/A",+L26/M26)</f>
        <v>903.29</v>
      </c>
      <c r="O26" s="99">
        <f t="shared" ref="O26:O27" si="2">IF(M26=0,"N/A",+N26/12)</f>
        <v>75.274166666666659</v>
      </c>
      <c r="P26" s="100">
        <f t="shared" ref="P26:P89" si="3">+DATEDIF($B26,$AC$13,"Y")</f>
        <v>8</v>
      </c>
      <c r="Q26" s="100">
        <f t="shared" ref="Q26:Q89" si="4">+DATEDIF($B26,$AC$13,"YM")</f>
        <v>8</v>
      </c>
      <c r="R26" s="99">
        <f t="shared" ref="R26:R27" si="5">IF(M26=0,"N/A",+N26*P26+O26*Q26)</f>
        <v>7828.5133333333333</v>
      </c>
      <c r="S26" s="99">
        <f t="shared" si="0"/>
        <v>1204.3866666666663</v>
      </c>
      <c r="T26" s="102">
        <v>617</v>
      </c>
    </row>
    <row r="27" spans="1:33" ht="24" customHeight="1" x14ac:dyDescent="0.2">
      <c r="A27" s="299">
        <v>9</v>
      </c>
      <c r="B27" s="173">
        <v>41990</v>
      </c>
      <c r="C27" s="1590" t="s">
        <v>371</v>
      </c>
      <c r="D27" s="517">
        <v>26</v>
      </c>
      <c r="E27" s="105" t="s">
        <v>25</v>
      </c>
      <c r="F27" s="105">
        <v>570575</v>
      </c>
      <c r="G27" s="105">
        <v>1</v>
      </c>
      <c r="H27" s="200" t="s">
        <v>394</v>
      </c>
      <c r="I27" s="105">
        <v>17117</v>
      </c>
      <c r="J27" s="105"/>
      <c r="K27" s="105" t="s">
        <v>385</v>
      </c>
      <c r="L27" s="99">
        <v>4696.3999999999996</v>
      </c>
      <c r="M27" s="105">
        <v>10</v>
      </c>
      <c r="N27" s="99">
        <f t="shared" si="1"/>
        <v>469.64</v>
      </c>
      <c r="O27" s="99">
        <f t="shared" si="2"/>
        <v>39.136666666666663</v>
      </c>
      <c r="P27" s="100">
        <f t="shared" si="3"/>
        <v>8</v>
      </c>
      <c r="Q27" s="100">
        <f t="shared" si="4"/>
        <v>6</v>
      </c>
      <c r="R27" s="99">
        <f t="shared" si="5"/>
        <v>3991.94</v>
      </c>
      <c r="S27" s="99">
        <f t="shared" si="0"/>
        <v>704.45999999999958</v>
      </c>
      <c r="T27" s="102">
        <v>617</v>
      </c>
    </row>
    <row r="28" spans="1:33" ht="24" customHeight="1" x14ac:dyDescent="0.2">
      <c r="A28" s="299">
        <v>10</v>
      </c>
      <c r="B28" s="173">
        <v>39897</v>
      </c>
      <c r="C28" s="1590" t="s">
        <v>371</v>
      </c>
      <c r="D28" s="517">
        <v>26</v>
      </c>
      <c r="E28" s="105" t="s">
        <v>381</v>
      </c>
      <c r="F28" s="105"/>
      <c r="G28" s="105">
        <v>1</v>
      </c>
      <c r="H28" s="200" t="s">
        <v>395</v>
      </c>
      <c r="I28" s="105"/>
      <c r="J28" s="105" t="s">
        <v>396</v>
      </c>
      <c r="K28" s="105" t="s">
        <v>383</v>
      </c>
      <c r="L28" s="99">
        <v>11484</v>
      </c>
      <c r="M28" s="105">
        <v>5</v>
      </c>
      <c r="N28" s="135">
        <v>0</v>
      </c>
      <c r="O28" s="135">
        <v>0</v>
      </c>
      <c r="P28" s="100">
        <f t="shared" si="3"/>
        <v>14</v>
      </c>
      <c r="Q28" s="100">
        <f t="shared" si="4"/>
        <v>3</v>
      </c>
      <c r="R28" s="99">
        <v>11484</v>
      </c>
      <c r="S28" s="135">
        <v>0</v>
      </c>
      <c r="T28" s="102">
        <v>612</v>
      </c>
    </row>
    <row r="29" spans="1:33" ht="24" customHeight="1" x14ac:dyDescent="0.2">
      <c r="A29" s="299">
        <v>11</v>
      </c>
      <c r="B29" s="173">
        <v>39897</v>
      </c>
      <c r="C29" s="1590" t="s">
        <v>371</v>
      </c>
      <c r="D29" s="517">
        <v>26</v>
      </c>
      <c r="E29" s="105" t="s">
        <v>381</v>
      </c>
      <c r="F29" s="105"/>
      <c r="G29" s="105">
        <v>1</v>
      </c>
      <c r="H29" s="200" t="s">
        <v>395</v>
      </c>
      <c r="I29" s="105"/>
      <c r="J29" s="105" t="s">
        <v>396</v>
      </c>
      <c r="K29" s="105" t="s">
        <v>383</v>
      </c>
      <c r="L29" s="99">
        <v>11484</v>
      </c>
      <c r="M29" s="105">
        <v>5</v>
      </c>
      <c r="N29" s="135">
        <v>0</v>
      </c>
      <c r="O29" s="135">
        <v>0</v>
      </c>
      <c r="P29" s="100">
        <f t="shared" si="3"/>
        <v>14</v>
      </c>
      <c r="Q29" s="100">
        <f t="shared" si="4"/>
        <v>3</v>
      </c>
      <c r="R29" s="99">
        <v>11484</v>
      </c>
      <c r="S29" s="135">
        <v>0</v>
      </c>
      <c r="T29" s="102">
        <v>612</v>
      </c>
    </row>
    <row r="30" spans="1:33" ht="24" customHeight="1" x14ac:dyDescent="0.2">
      <c r="A30" s="299">
        <v>12</v>
      </c>
      <c r="B30" s="173">
        <v>41937</v>
      </c>
      <c r="C30" s="1590" t="s">
        <v>371</v>
      </c>
      <c r="D30" s="517">
        <v>26</v>
      </c>
      <c r="E30" s="105" t="s">
        <v>381</v>
      </c>
      <c r="F30" s="105"/>
      <c r="G30" s="105">
        <v>1</v>
      </c>
      <c r="H30" s="200" t="s">
        <v>397</v>
      </c>
      <c r="I30" s="105"/>
      <c r="J30" s="105" t="s">
        <v>398</v>
      </c>
      <c r="K30" s="105" t="s">
        <v>383</v>
      </c>
      <c r="L30" s="99">
        <v>18560</v>
      </c>
      <c r="M30" s="105">
        <v>5</v>
      </c>
      <c r="N30" s="135">
        <v>0</v>
      </c>
      <c r="O30" s="135">
        <v>0</v>
      </c>
      <c r="P30" s="100">
        <f t="shared" si="3"/>
        <v>8</v>
      </c>
      <c r="Q30" s="100">
        <f t="shared" si="4"/>
        <v>8</v>
      </c>
      <c r="R30" s="99">
        <v>18560</v>
      </c>
      <c r="S30" s="135">
        <v>0</v>
      </c>
      <c r="T30" s="102">
        <v>612</v>
      </c>
    </row>
    <row r="31" spans="1:33" ht="24" customHeight="1" x14ac:dyDescent="0.2">
      <c r="A31" s="299">
        <v>13</v>
      </c>
      <c r="B31" s="173">
        <v>40019</v>
      </c>
      <c r="C31" s="1590" t="s">
        <v>371</v>
      </c>
      <c r="D31" s="517">
        <v>26</v>
      </c>
      <c r="E31" s="105" t="s">
        <v>381</v>
      </c>
      <c r="F31" s="105"/>
      <c r="G31" s="105">
        <v>1</v>
      </c>
      <c r="H31" s="200" t="s">
        <v>399</v>
      </c>
      <c r="I31" s="105"/>
      <c r="J31" s="105" t="s">
        <v>400</v>
      </c>
      <c r="K31" s="105" t="s">
        <v>383</v>
      </c>
      <c r="L31" s="99">
        <v>8750</v>
      </c>
      <c r="M31" s="105">
        <v>5</v>
      </c>
      <c r="N31" s="135">
        <v>0</v>
      </c>
      <c r="O31" s="135">
        <v>0</v>
      </c>
      <c r="P31" s="100">
        <f t="shared" si="3"/>
        <v>13</v>
      </c>
      <c r="Q31" s="100">
        <f t="shared" si="4"/>
        <v>11</v>
      </c>
      <c r="R31" s="99">
        <v>8750</v>
      </c>
      <c r="S31" s="135">
        <v>0</v>
      </c>
      <c r="T31" s="102">
        <v>612</v>
      </c>
    </row>
    <row r="32" spans="1:33" ht="16.5" customHeight="1" x14ac:dyDescent="0.2">
      <c r="A32" s="299">
        <v>14</v>
      </c>
      <c r="B32" s="173">
        <v>41991</v>
      </c>
      <c r="C32" s="1590" t="s">
        <v>371</v>
      </c>
      <c r="D32" s="517">
        <v>26</v>
      </c>
      <c r="E32" s="105" t="s">
        <v>381</v>
      </c>
      <c r="F32" s="105">
        <v>570420</v>
      </c>
      <c r="G32" s="105">
        <v>1</v>
      </c>
      <c r="H32" s="200" t="s">
        <v>401</v>
      </c>
      <c r="I32" s="105"/>
      <c r="J32" s="105" t="s">
        <v>402</v>
      </c>
      <c r="K32" s="105" t="s">
        <v>385</v>
      </c>
      <c r="L32" s="99">
        <v>6726</v>
      </c>
      <c r="M32" s="105">
        <v>5</v>
      </c>
      <c r="N32" s="135">
        <v>0</v>
      </c>
      <c r="O32" s="135">
        <v>0</v>
      </c>
      <c r="P32" s="100">
        <f t="shared" si="3"/>
        <v>8</v>
      </c>
      <c r="Q32" s="100">
        <f t="shared" si="4"/>
        <v>6</v>
      </c>
      <c r="R32" s="99">
        <v>6726</v>
      </c>
      <c r="S32" s="135">
        <f t="shared" ref="S32:S116" si="6">IF(M32=0,"N/A",+L32-R32)</f>
        <v>0</v>
      </c>
      <c r="T32" s="102">
        <v>612</v>
      </c>
    </row>
    <row r="33" spans="1:31" ht="16.5" customHeight="1" x14ac:dyDescent="0.3">
      <c r="A33" s="299">
        <v>15</v>
      </c>
      <c r="B33" s="95">
        <v>41991</v>
      </c>
      <c r="C33" s="1590" t="s">
        <v>371</v>
      </c>
      <c r="D33" s="517">
        <v>26</v>
      </c>
      <c r="E33" s="96" t="s">
        <v>81</v>
      </c>
      <c r="F33" s="97"/>
      <c r="G33" s="97">
        <v>1</v>
      </c>
      <c r="H33" s="107" t="s">
        <v>403</v>
      </c>
      <c r="I33" s="97"/>
      <c r="J33" s="97" t="s">
        <v>404</v>
      </c>
      <c r="K33" s="97" t="s">
        <v>405</v>
      </c>
      <c r="L33" s="254">
        <v>22538</v>
      </c>
      <c r="M33" s="97">
        <v>10</v>
      </c>
      <c r="N33" s="254">
        <f>IF(M33=0,"N/A",+L33/M33)</f>
        <v>2253.8000000000002</v>
      </c>
      <c r="O33" s="99">
        <f t="shared" ref="O33:O36" si="7">IF(M33=0,"N/A",+N33/12)</f>
        <v>187.81666666666669</v>
      </c>
      <c r="P33" s="100">
        <f t="shared" si="3"/>
        <v>8</v>
      </c>
      <c r="Q33" s="100">
        <f t="shared" si="4"/>
        <v>6</v>
      </c>
      <c r="R33" s="99">
        <f>IF(M33=0,"N/A",+N33*P33+O33*Q33)</f>
        <v>19157.300000000003</v>
      </c>
      <c r="S33" s="99">
        <f t="shared" si="6"/>
        <v>3380.6999999999971</v>
      </c>
      <c r="T33" s="102">
        <v>619</v>
      </c>
      <c r="U33" s="14"/>
      <c r="V33" s="14"/>
      <c r="W33" s="14"/>
      <c r="X33" s="14"/>
      <c r="Y33" s="14"/>
      <c r="Z33" s="14"/>
      <c r="AA33" s="14"/>
      <c r="AB33" s="14"/>
      <c r="AC33" s="14"/>
      <c r="AD33" s="14"/>
      <c r="AE33" s="14"/>
    </row>
    <row r="34" spans="1:31" ht="15" customHeight="1" x14ac:dyDescent="0.2">
      <c r="A34" s="299">
        <v>16</v>
      </c>
      <c r="B34" s="331">
        <v>42075</v>
      </c>
      <c r="C34" s="1590" t="s">
        <v>371</v>
      </c>
      <c r="D34" s="517">
        <v>26</v>
      </c>
      <c r="E34" s="102" t="s">
        <v>35</v>
      </c>
      <c r="F34" s="102">
        <v>570401</v>
      </c>
      <c r="G34" s="102">
        <v>1</v>
      </c>
      <c r="H34" s="250" t="s">
        <v>406</v>
      </c>
      <c r="I34" s="105"/>
      <c r="J34" s="105" t="s">
        <v>56</v>
      </c>
      <c r="K34" s="105" t="s">
        <v>405</v>
      </c>
      <c r="L34" s="99">
        <v>24270</v>
      </c>
      <c r="M34" s="105">
        <v>5</v>
      </c>
      <c r="N34" s="135">
        <v>0</v>
      </c>
      <c r="O34" s="135">
        <f t="shared" si="7"/>
        <v>0</v>
      </c>
      <c r="P34" s="100">
        <f t="shared" si="3"/>
        <v>8</v>
      </c>
      <c r="Q34" s="100">
        <f t="shared" si="4"/>
        <v>3</v>
      </c>
      <c r="R34" s="99">
        <v>24270</v>
      </c>
      <c r="S34" s="135">
        <f t="shared" si="6"/>
        <v>0</v>
      </c>
      <c r="T34" s="102">
        <v>614</v>
      </c>
      <c r="U34" s="112"/>
      <c r="V34" s="112"/>
      <c r="W34" s="112"/>
      <c r="X34" s="112"/>
      <c r="Y34" s="112"/>
      <c r="Z34" s="112"/>
      <c r="AA34" s="112"/>
      <c r="AB34" s="112"/>
      <c r="AC34" s="112"/>
      <c r="AD34" s="112"/>
      <c r="AE34" s="112"/>
    </row>
    <row r="35" spans="1:31" ht="27" customHeight="1" x14ac:dyDescent="0.2">
      <c r="A35" s="299">
        <v>17</v>
      </c>
      <c r="B35" s="331">
        <v>42075</v>
      </c>
      <c r="C35" s="1590" t="s">
        <v>371</v>
      </c>
      <c r="D35" s="517">
        <v>26</v>
      </c>
      <c r="E35" s="102" t="s">
        <v>35</v>
      </c>
      <c r="F35" s="102"/>
      <c r="G35" s="102">
        <v>1</v>
      </c>
      <c r="H35" s="250" t="s">
        <v>66</v>
      </c>
      <c r="I35" s="105" t="s">
        <v>407</v>
      </c>
      <c r="J35" s="105" t="s">
        <v>56</v>
      </c>
      <c r="K35" s="105" t="s">
        <v>405</v>
      </c>
      <c r="L35" s="99">
        <v>24270</v>
      </c>
      <c r="M35" s="105">
        <v>5</v>
      </c>
      <c r="N35" s="135">
        <v>0</v>
      </c>
      <c r="O35" s="135">
        <f t="shared" si="7"/>
        <v>0</v>
      </c>
      <c r="P35" s="100">
        <f t="shared" si="3"/>
        <v>8</v>
      </c>
      <c r="Q35" s="100">
        <f t="shared" si="4"/>
        <v>3</v>
      </c>
      <c r="R35" s="99">
        <v>24270</v>
      </c>
      <c r="S35" s="135">
        <f t="shared" si="6"/>
        <v>0</v>
      </c>
      <c r="T35" s="102">
        <v>614</v>
      </c>
      <c r="U35" s="112"/>
      <c r="V35" s="112"/>
      <c r="W35" s="112"/>
      <c r="X35" s="112"/>
      <c r="Y35" s="112"/>
      <c r="Z35" s="112"/>
      <c r="AA35" s="112"/>
      <c r="AB35" s="112"/>
      <c r="AC35" s="112"/>
      <c r="AD35" s="112"/>
      <c r="AE35" s="112"/>
    </row>
    <row r="36" spans="1:31" ht="27" customHeight="1" x14ac:dyDescent="0.2">
      <c r="A36" s="299">
        <v>18</v>
      </c>
      <c r="B36" s="331">
        <v>42075</v>
      </c>
      <c r="C36" s="1590" t="s">
        <v>371</v>
      </c>
      <c r="D36" s="517">
        <v>26</v>
      </c>
      <c r="E36" s="102" t="s">
        <v>35</v>
      </c>
      <c r="F36" s="102">
        <v>570415</v>
      </c>
      <c r="G36" s="102">
        <v>1</v>
      </c>
      <c r="H36" s="250" t="s">
        <v>157</v>
      </c>
      <c r="I36" s="105"/>
      <c r="J36" s="105" t="s">
        <v>64</v>
      </c>
      <c r="K36" s="105" t="s">
        <v>405</v>
      </c>
      <c r="L36" s="99">
        <v>9906</v>
      </c>
      <c r="M36" s="105">
        <v>5</v>
      </c>
      <c r="N36" s="135">
        <v>0</v>
      </c>
      <c r="O36" s="135">
        <f t="shared" si="7"/>
        <v>0</v>
      </c>
      <c r="P36" s="100">
        <f t="shared" si="3"/>
        <v>8</v>
      </c>
      <c r="Q36" s="100">
        <f t="shared" si="4"/>
        <v>3</v>
      </c>
      <c r="R36" s="99">
        <v>9906</v>
      </c>
      <c r="S36" s="135">
        <f t="shared" si="6"/>
        <v>0</v>
      </c>
      <c r="T36" s="102">
        <v>614</v>
      </c>
      <c r="U36" s="112"/>
      <c r="V36" s="112"/>
      <c r="W36" s="112"/>
      <c r="X36" s="112"/>
      <c r="Y36" s="112"/>
      <c r="Z36" s="112"/>
      <c r="AA36" s="112"/>
      <c r="AB36" s="112"/>
      <c r="AC36" s="112"/>
      <c r="AD36" s="112"/>
      <c r="AE36" s="112"/>
    </row>
    <row r="37" spans="1:31" ht="28.5" customHeight="1" x14ac:dyDescent="0.2">
      <c r="A37" s="299">
        <v>19</v>
      </c>
      <c r="B37" s="331">
        <v>42144</v>
      </c>
      <c r="C37" s="1590" t="s">
        <v>371</v>
      </c>
      <c r="D37" s="517">
        <v>26</v>
      </c>
      <c r="E37" s="102" t="s">
        <v>35</v>
      </c>
      <c r="F37" s="102">
        <v>570414</v>
      </c>
      <c r="G37" s="102">
        <v>1</v>
      </c>
      <c r="H37" s="250" t="s">
        <v>408</v>
      </c>
      <c r="I37" s="105"/>
      <c r="J37" s="105" t="s">
        <v>205</v>
      </c>
      <c r="K37" s="105" t="s">
        <v>405</v>
      </c>
      <c r="L37" s="99">
        <v>14819</v>
      </c>
      <c r="M37" s="105">
        <v>5</v>
      </c>
      <c r="N37" s="135">
        <v>0</v>
      </c>
      <c r="O37" s="135">
        <v>0</v>
      </c>
      <c r="P37" s="100">
        <f t="shared" si="3"/>
        <v>8</v>
      </c>
      <c r="Q37" s="100">
        <f t="shared" si="4"/>
        <v>1</v>
      </c>
      <c r="R37" s="99">
        <v>14819</v>
      </c>
      <c r="S37" s="135">
        <f t="shared" si="6"/>
        <v>0</v>
      </c>
      <c r="T37" s="102">
        <v>614</v>
      </c>
      <c r="U37" s="112"/>
      <c r="V37" s="112"/>
      <c r="W37" s="112"/>
      <c r="X37" s="112"/>
      <c r="Y37" s="112"/>
      <c r="Z37" s="112"/>
      <c r="AA37" s="112"/>
      <c r="AB37" s="112"/>
      <c r="AC37" s="112"/>
      <c r="AD37" s="112"/>
      <c r="AE37" s="112"/>
    </row>
    <row r="38" spans="1:31" ht="30" customHeight="1" x14ac:dyDescent="0.2">
      <c r="A38" s="299">
        <v>20</v>
      </c>
      <c r="B38" s="331">
        <v>42144</v>
      </c>
      <c r="C38" s="1590" t="s">
        <v>371</v>
      </c>
      <c r="D38" s="517">
        <v>26</v>
      </c>
      <c r="E38" s="102" t="s">
        <v>25</v>
      </c>
      <c r="F38" s="102">
        <v>570573</v>
      </c>
      <c r="G38" s="102">
        <v>1</v>
      </c>
      <c r="H38" s="250" t="s">
        <v>409</v>
      </c>
      <c r="I38" s="105"/>
      <c r="J38" s="105"/>
      <c r="K38" s="105" t="s">
        <v>405</v>
      </c>
      <c r="L38" s="99">
        <v>2500</v>
      </c>
      <c r="M38" s="105">
        <v>10</v>
      </c>
      <c r="N38" s="99">
        <f>IF(M38=0,"N/A",+L38/M38)</f>
        <v>250</v>
      </c>
      <c r="O38" s="99">
        <f>IF(M38=0,"N/A",+N38/12)</f>
        <v>20.833333333333332</v>
      </c>
      <c r="P38" s="100">
        <f t="shared" si="3"/>
        <v>8</v>
      </c>
      <c r="Q38" s="100">
        <f t="shared" si="4"/>
        <v>1</v>
      </c>
      <c r="R38" s="99">
        <f>IF(M38=0,"N/A",+N38*P38+O38*Q38)</f>
        <v>2020.8333333333333</v>
      </c>
      <c r="S38" s="99">
        <f t="shared" si="6"/>
        <v>479.16666666666674</v>
      </c>
      <c r="T38" s="102">
        <v>617</v>
      </c>
      <c r="U38" s="112"/>
      <c r="V38" s="112"/>
      <c r="W38" s="112"/>
      <c r="X38" s="112"/>
      <c r="Y38" s="112"/>
      <c r="Z38" s="112"/>
      <c r="AA38" s="112"/>
      <c r="AB38" s="112"/>
      <c r="AC38" s="112"/>
      <c r="AD38" s="112"/>
      <c r="AE38" s="112"/>
    </row>
    <row r="39" spans="1:31" ht="30" customHeight="1" x14ac:dyDescent="0.2">
      <c r="A39" s="299">
        <v>21</v>
      </c>
      <c r="B39" s="331">
        <v>42144</v>
      </c>
      <c r="C39" s="1590" t="s">
        <v>371</v>
      </c>
      <c r="D39" s="517">
        <v>26</v>
      </c>
      <c r="E39" s="102" t="s">
        <v>35</v>
      </c>
      <c r="F39" s="102">
        <v>570411</v>
      </c>
      <c r="G39" s="102">
        <v>1</v>
      </c>
      <c r="H39" s="250" t="s">
        <v>41</v>
      </c>
      <c r="I39" s="105"/>
      <c r="J39" s="105"/>
      <c r="K39" s="105" t="s">
        <v>405</v>
      </c>
      <c r="L39" s="99">
        <v>10500</v>
      </c>
      <c r="M39" s="105">
        <v>5</v>
      </c>
      <c r="N39" s="135">
        <v>0</v>
      </c>
      <c r="O39" s="135">
        <v>0</v>
      </c>
      <c r="P39" s="100">
        <f t="shared" si="3"/>
        <v>8</v>
      </c>
      <c r="Q39" s="100">
        <f t="shared" si="4"/>
        <v>1</v>
      </c>
      <c r="R39" s="99">
        <v>10500</v>
      </c>
      <c r="S39" s="135">
        <f t="shared" si="6"/>
        <v>0</v>
      </c>
      <c r="T39" s="102">
        <v>614</v>
      </c>
      <c r="U39" s="112"/>
      <c r="V39" s="112"/>
      <c r="W39" s="112"/>
      <c r="X39" s="112"/>
      <c r="Y39" s="112"/>
      <c r="Z39" s="112"/>
      <c r="AA39" s="112"/>
      <c r="AB39" s="112"/>
      <c r="AC39" s="112"/>
      <c r="AD39" s="112"/>
      <c r="AE39" s="112"/>
    </row>
    <row r="40" spans="1:31" ht="16.5" customHeight="1" x14ac:dyDescent="0.2">
      <c r="A40" s="299">
        <v>22</v>
      </c>
      <c r="B40" s="331">
        <v>42144</v>
      </c>
      <c r="C40" s="1590" t="s">
        <v>371</v>
      </c>
      <c r="D40" s="517">
        <v>26</v>
      </c>
      <c r="E40" s="102" t="s">
        <v>35</v>
      </c>
      <c r="F40" s="102">
        <v>570576</v>
      </c>
      <c r="G40" s="102">
        <v>1</v>
      </c>
      <c r="H40" s="250" t="s">
        <v>41</v>
      </c>
      <c r="I40" s="105"/>
      <c r="J40" s="105"/>
      <c r="K40" s="105" t="s">
        <v>405</v>
      </c>
      <c r="L40" s="99">
        <v>10500</v>
      </c>
      <c r="M40" s="105">
        <v>5</v>
      </c>
      <c r="N40" s="135">
        <v>0</v>
      </c>
      <c r="O40" s="135">
        <f t="shared" ref="O40:O43" si="8">IF(M40=0,"N/A",+N40/12)</f>
        <v>0</v>
      </c>
      <c r="P40" s="100">
        <f t="shared" si="3"/>
        <v>8</v>
      </c>
      <c r="Q40" s="100">
        <f t="shared" si="4"/>
        <v>1</v>
      </c>
      <c r="R40" s="99">
        <v>10500</v>
      </c>
      <c r="S40" s="135">
        <f t="shared" si="6"/>
        <v>0</v>
      </c>
      <c r="T40" s="102">
        <v>614</v>
      </c>
      <c r="U40" s="112"/>
      <c r="V40" s="112"/>
      <c r="W40" s="112"/>
      <c r="X40" s="112"/>
      <c r="Y40" s="112"/>
      <c r="Z40" s="112"/>
      <c r="AA40" s="112"/>
      <c r="AB40" s="112"/>
      <c r="AC40" s="112"/>
      <c r="AD40" s="112"/>
      <c r="AE40" s="112"/>
    </row>
    <row r="41" spans="1:31" ht="16.5" customHeight="1" x14ac:dyDescent="0.2">
      <c r="A41" s="299">
        <v>23</v>
      </c>
      <c r="B41" s="331">
        <v>42325</v>
      </c>
      <c r="C41" s="1590" t="s">
        <v>371</v>
      </c>
      <c r="D41" s="517">
        <v>26</v>
      </c>
      <c r="E41" s="102" t="s">
        <v>35</v>
      </c>
      <c r="F41" s="102"/>
      <c r="G41" s="102">
        <v>1</v>
      </c>
      <c r="H41" s="250" t="s">
        <v>410</v>
      </c>
      <c r="I41" s="105"/>
      <c r="J41" s="105" t="s">
        <v>411</v>
      </c>
      <c r="K41" s="105" t="s">
        <v>405</v>
      </c>
      <c r="L41" s="99">
        <v>7685</v>
      </c>
      <c r="M41" s="105">
        <v>10</v>
      </c>
      <c r="N41" s="99">
        <f>+L41/120*1</f>
        <v>64.041666666666671</v>
      </c>
      <c r="O41" s="99">
        <f t="shared" si="8"/>
        <v>5.3368055555555562</v>
      </c>
      <c r="P41" s="100">
        <f t="shared" si="3"/>
        <v>7</v>
      </c>
      <c r="Q41" s="100">
        <f t="shared" si="4"/>
        <v>7</v>
      </c>
      <c r="R41" s="99">
        <f t="shared" ref="R41:R42" si="9">IF(M41=0,"N/A",+N41*P41+O41*Q41)</f>
        <v>485.6493055555556</v>
      </c>
      <c r="S41" s="99">
        <f t="shared" si="6"/>
        <v>7199.3506944444443</v>
      </c>
      <c r="T41" s="102">
        <v>614</v>
      </c>
      <c r="U41" s="14"/>
      <c r="V41" s="14"/>
      <c r="W41" s="14"/>
      <c r="X41" s="14"/>
      <c r="Y41" s="14"/>
      <c r="Z41" s="14"/>
      <c r="AA41" s="14"/>
      <c r="AB41" s="14"/>
      <c r="AC41" s="14"/>
      <c r="AD41" s="14"/>
      <c r="AE41" s="14"/>
    </row>
    <row r="42" spans="1:31" ht="29.25" customHeight="1" x14ac:dyDescent="0.2">
      <c r="A42" s="299">
        <v>24</v>
      </c>
      <c r="B42" s="331">
        <v>42348</v>
      </c>
      <c r="C42" s="1590" t="s">
        <v>371</v>
      </c>
      <c r="D42" s="517">
        <v>26</v>
      </c>
      <c r="E42" s="102" t="s">
        <v>412</v>
      </c>
      <c r="F42" s="102">
        <v>570405</v>
      </c>
      <c r="G42" s="102">
        <v>1</v>
      </c>
      <c r="H42" s="250" t="s">
        <v>413</v>
      </c>
      <c r="I42" s="105"/>
      <c r="J42" s="105"/>
      <c r="K42" s="105" t="s">
        <v>405</v>
      </c>
      <c r="L42" s="99">
        <v>8165.19</v>
      </c>
      <c r="M42" s="105">
        <v>10</v>
      </c>
      <c r="N42" s="99">
        <f>IF(M42=0,"N/A",+L42/M42)</f>
        <v>816.51900000000001</v>
      </c>
      <c r="O42" s="99">
        <f t="shared" si="8"/>
        <v>68.04325</v>
      </c>
      <c r="P42" s="100">
        <f t="shared" si="3"/>
        <v>7</v>
      </c>
      <c r="Q42" s="100">
        <f t="shared" si="4"/>
        <v>6</v>
      </c>
      <c r="R42" s="99">
        <f t="shared" si="9"/>
        <v>6123.8924999999999</v>
      </c>
      <c r="S42" s="99">
        <f t="shared" si="6"/>
        <v>2041.2974999999997</v>
      </c>
      <c r="T42" s="102">
        <v>617</v>
      </c>
      <c r="U42" s="112"/>
      <c r="V42" s="112"/>
      <c r="W42" s="112"/>
      <c r="X42" s="112"/>
      <c r="Y42" s="112"/>
      <c r="Z42" s="112"/>
      <c r="AA42" s="112"/>
      <c r="AB42" s="112"/>
      <c r="AC42" s="112"/>
      <c r="AD42" s="112"/>
      <c r="AE42" s="112"/>
    </row>
    <row r="43" spans="1:31" ht="45.75" customHeight="1" x14ac:dyDescent="0.2">
      <c r="A43" s="299">
        <v>25</v>
      </c>
      <c r="B43" s="331">
        <v>42348</v>
      </c>
      <c r="C43" s="1590" t="s">
        <v>371</v>
      </c>
      <c r="D43" s="517">
        <v>26</v>
      </c>
      <c r="E43" s="102" t="s">
        <v>68</v>
      </c>
      <c r="F43" s="102"/>
      <c r="G43" s="102">
        <v>1</v>
      </c>
      <c r="H43" s="250" t="s">
        <v>414</v>
      </c>
      <c r="I43" s="105"/>
      <c r="J43" s="105"/>
      <c r="K43" s="105" t="s">
        <v>405</v>
      </c>
      <c r="L43" s="99">
        <v>17818</v>
      </c>
      <c r="M43" s="105">
        <v>5</v>
      </c>
      <c r="N43" s="99">
        <v>0</v>
      </c>
      <c r="O43" s="99">
        <f t="shared" si="8"/>
        <v>0</v>
      </c>
      <c r="P43" s="100">
        <f t="shared" si="3"/>
        <v>7</v>
      </c>
      <c r="Q43" s="100">
        <f t="shared" si="4"/>
        <v>6</v>
      </c>
      <c r="R43" s="99">
        <v>17818</v>
      </c>
      <c r="S43" s="99">
        <f t="shared" si="6"/>
        <v>0</v>
      </c>
      <c r="T43" s="102">
        <v>612</v>
      </c>
      <c r="U43" s="14"/>
      <c r="V43" s="14"/>
      <c r="W43" s="14"/>
      <c r="X43" s="14"/>
      <c r="Y43" s="14"/>
      <c r="Z43" s="14"/>
      <c r="AA43" s="14"/>
      <c r="AB43" s="14"/>
      <c r="AC43" s="14"/>
      <c r="AD43" s="14"/>
      <c r="AE43" s="14"/>
    </row>
    <row r="44" spans="1:31" ht="20.25" customHeight="1" x14ac:dyDescent="0.2">
      <c r="A44" s="299">
        <v>26</v>
      </c>
      <c r="B44" s="331">
        <v>42348</v>
      </c>
      <c r="C44" s="1590" t="s">
        <v>371</v>
      </c>
      <c r="D44" s="517">
        <v>26</v>
      </c>
      <c r="E44" s="102" t="s">
        <v>381</v>
      </c>
      <c r="F44" s="102"/>
      <c r="G44" s="102">
        <v>1</v>
      </c>
      <c r="H44" s="250" t="s">
        <v>415</v>
      </c>
      <c r="I44" s="105"/>
      <c r="J44" s="105"/>
      <c r="K44" s="105" t="s">
        <v>405</v>
      </c>
      <c r="L44" s="99">
        <v>21181</v>
      </c>
      <c r="M44" s="105">
        <v>5</v>
      </c>
      <c r="N44" s="99">
        <v>0</v>
      </c>
      <c r="O44" s="99">
        <v>0</v>
      </c>
      <c r="P44" s="100">
        <f t="shared" si="3"/>
        <v>7</v>
      </c>
      <c r="Q44" s="100">
        <f t="shared" si="4"/>
        <v>6</v>
      </c>
      <c r="R44" s="99">
        <v>21181</v>
      </c>
      <c r="S44" s="99">
        <f t="shared" si="6"/>
        <v>0</v>
      </c>
      <c r="T44" s="102">
        <v>612</v>
      </c>
      <c r="U44" s="14"/>
      <c r="V44" s="14"/>
      <c r="W44" s="14"/>
      <c r="X44" s="14"/>
      <c r="Y44" s="14"/>
      <c r="Z44" s="14"/>
      <c r="AA44" s="14"/>
      <c r="AB44" s="14"/>
      <c r="AC44" s="14"/>
      <c r="AD44" s="14"/>
      <c r="AE44" s="14"/>
    </row>
    <row r="45" spans="1:31" ht="20.25" customHeight="1" x14ac:dyDescent="0.2">
      <c r="A45" s="299">
        <v>27</v>
      </c>
      <c r="B45" s="331">
        <v>42353</v>
      </c>
      <c r="C45" s="1590" t="s">
        <v>371</v>
      </c>
      <c r="D45" s="517">
        <v>26</v>
      </c>
      <c r="E45" s="102" t="s">
        <v>35</v>
      </c>
      <c r="F45" s="102"/>
      <c r="G45" s="102">
        <v>1</v>
      </c>
      <c r="H45" s="250" t="s">
        <v>416</v>
      </c>
      <c r="I45" s="105"/>
      <c r="J45" s="105"/>
      <c r="K45" s="105" t="s">
        <v>405</v>
      </c>
      <c r="L45" s="99">
        <v>3759.48</v>
      </c>
      <c r="M45" s="105">
        <v>5</v>
      </c>
      <c r="N45" s="99">
        <v>0</v>
      </c>
      <c r="O45" s="99">
        <v>0</v>
      </c>
      <c r="P45" s="100">
        <f t="shared" si="3"/>
        <v>7</v>
      </c>
      <c r="Q45" s="100">
        <f t="shared" si="4"/>
        <v>6</v>
      </c>
      <c r="R45" s="99">
        <v>3759.48</v>
      </c>
      <c r="S45" s="99">
        <f t="shared" si="6"/>
        <v>0</v>
      </c>
      <c r="T45" s="102">
        <v>614</v>
      </c>
      <c r="U45" s="332"/>
      <c r="V45" s="332"/>
      <c r="W45" s="332"/>
      <c r="X45" s="332"/>
      <c r="Y45" s="332"/>
      <c r="Z45" s="332"/>
      <c r="AA45" s="332"/>
      <c r="AB45" s="332"/>
      <c r="AC45" s="332"/>
      <c r="AD45" s="332"/>
      <c r="AE45" s="332"/>
    </row>
    <row r="46" spans="1:31" ht="29.25" customHeight="1" x14ac:dyDescent="0.2">
      <c r="A46" s="299">
        <v>28</v>
      </c>
      <c r="B46" s="331">
        <v>42353</v>
      </c>
      <c r="C46" s="1590" t="s">
        <v>371</v>
      </c>
      <c r="D46" s="517">
        <v>26</v>
      </c>
      <c r="E46" s="102" t="s">
        <v>35</v>
      </c>
      <c r="F46" s="102"/>
      <c r="G46" s="102">
        <v>1</v>
      </c>
      <c r="H46" s="250" t="s">
        <v>417</v>
      </c>
      <c r="I46" s="105"/>
      <c r="J46" s="105"/>
      <c r="K46" s="105" t="s">
        <v>405</v>
      </c>
      <c r="L46" s="99">
        <v>1253.1600000000001</v>
      </c>
      <c r="M46" s="105">
        <v>10</v>
      </c>
      <c r="N46" s="99">
        <f t="shared" ref="N46:N47" si="10">IF(M46=0,"N/A",+L46/M46)</f>
        <v>125.316</v>
      </c>
      <c r="O46" s="99">
        <f t="shared" ref="O46:O51" si="11">IF(M46=0,"N/A",+N46/12)</f>
        <v>10.443</v>
      </c>
      <c r="P46" s="100">
        <f t="shared" si="3"/>
        <v>7</v>
      </c>
      <c r="Q46" s="100">
        <f t="shared" si="4"/>
        <v>6</v>
      </c>
      <c r="R46" s="99">
        <f t="shared" ref="R46:R47" si="12">IF(M46=0,"N/A",+N46*P46+O46*Q46)</f>
        <v>939.87</v>
      </c>
      <c r="S46" s="99">
        <f t="shared" si="6"/>
        <v>313.29000000000008</v>
      </c>
      <c r="T46" s="102">
        <v>614</v>
      </c>
      <c r="U46" s="14"/>
      <c r="V46" s="14"/>
      <c r="W46" s="14"/>
      <c r="X46" s="14"/>
      <c r="Y46" s="14"/>
      <c r="Z46" s="14"/>
      <c r="AA46" s="14"/>
      <c r="AB46" s="14"/>
      <c r="AC46" s="14"/>
      <c r="AD46" s="14"/>
      <c r="AE46" s="14"/>
    </row>
    <row r="47" spans="1:31" ht="16.5" customHeight="1" x14ac:dyDescent="0.2">
      <c r="A47" s="299">
        <v>29</v>
      </c>
      <c r="B47" s="331">
        <v>42353</v>
      </c>
      <c r="C47" s="1590" t="s">
        <v>371</v>
      </c>
      <c r="D47" s="517">
        <v>26</v>
      </c>
      <c r="E47" s="102" t="s">
        <v>35</v>
      </c>
      <c r="F47" s="102"/>
      <c r="G47" s="102">
        <v>1</v>
      </c>
      <c r="H47" s="250" t="s">
        <v>418</v>
      </c>
      <c r="I47" s="105"/>
      <c r="J47" s="105"/>
      <c r="K47" s="105" t="s">
        <v>405</v>
      </c>
      <c r="L47" s="99">
        <v>79650</v>
      </c>
      <c r="M47" s="105">
        <v>10</v>
      </c>
      <c r="N47" s="99">
        <f t="shared" si="10"/>
        <v>7965</v>
      </c>
      <c r="O47" s="99">
        <f t="shared" si="11"/>
        <v>663.75</v>
      </c>
      <c r="P47" s="100">
        <f t="shared" si="3"/>
        <v>7</v>
      </c>
      <c r="Q47" s="100">
        <f t="shared" si="4"/>
        <v>6</v>
      </c>
      <c r="R47" s="99">
        <f t="shared" si="12"/>
        <v>59737.5</v>
      </c>
      <c r="S47" s="99">
        <f t="shared" si="6"/>
        <v>19912.5</v>
      </c>
      <c r="T47" s="102">
        <v>614</v>
      </c>
      <c r="U47" s="14"/>
      <c r="V47" s="14"/>
      <c r="W47" s="14"/>
      <c r="X47" s="14"/>
      <c r="Y47" s="14"/>
      <c r="Z47" s="14"/>
      <c r="AA47" s="14"/>
      <c r="AB47" s="14"/>
      <c r="AC47" s="14"/>
      <c r="AD47" s="14"/>
      <c r="AE47" s="14"/>
    </row>
    <row r="48" spans="1:31" ht="16.5" customHeight="1" x14ac:dyDescent="0.2">
      <c r="A48" s="299">
        <v>30</v>
      </c>
      <c r="B48" s="331">
        <v>42353</v>
      </c>
      <c r="C48" s="1590" t="s">
        <v>371</v>
      </c>
      <c r="D48" s="517">
        <v>26</v>
      </c>
      <c r="E48" s="102" t="s">
        <v>35</v>
      </c>
      <c r="F48" s="102"/>
      <c r="G48" s="102">
        <v>1</v>
      </c>
      <c r="H48" s="250" t="s">
        <v>419</v>
      </c>
      <c r="I48" s="105"/>
      <c r="J48" s="105"/>
      <c r="K48" s="105" t="s">
        <v>405</v>
      </c>
      <c r="L48" s="99">
        <v>2067.71</v>
      </c>
      <c r="M48" s="105">
        <v>5</v>
      </c>
      <c r="N48" s="99">
        <v>0</v>
      </c>
      <c r="O48" s="99">
        <f t="shared" si="11"/>
        <v>0</v>
      </c>
      <c r="P48" s="100">
        <f t="shared" si="3"/>
        <v>7</v>
      </c>
      <c r="Q48" s="100">
        <f t="shared" si="4"/>
        <v>6</v>
      </c>
      <c r="R48" s="99">
        <v>2067.71</v>
      </c>
      <c r="S48" s="99">
        <f t="shared" si="6"/>
        <v>0</v>
      </c>
      <c r="T48" s="102">
        <v>614</v>
      </c>
      <c r="U48" s="14"/>
      <c r="V48" s="14"/>
      <c r="W48" s="14"/>
      <c r="X48" s="14"/>
      <c r="Y48" s="14"/>
      <c r="Z48" s="14"/>
      <c r="AA48" s="14"/>
      <c r="AB48" s="14"/>
      <c r="AC48" s="14"/>
      <c r="AD48" s="14"/>
      <c r="AE48" s="14"/>
    </row>
    <row r="49" spans="1:33" ht="20.25" customHeight="1" x14ac:dyDescent="0.2">
      <c r="A49" s="299">
        <v>31</v>
      </c>
      <c r="B49" s="331">
        <v>42353</v>
      </c>
      <c r="C49" s="1590" t="s">
        <v>371</v>
      </c>
      <c r="D49" s="517">
        <v>26</v>
      </c>
      <c r="E49" s="102" t="s">
        <v>420</v>
      </c>
      <c r="F49" s="102"/>
      <c r="G49" s="102">
        <v>1</v>
      </c>
      <c r="H49" s="250" t="s">
        <v>421</v>
      </c>
      <c r="I49" s="105"/>
      <c r="J49" s="105"/>
      <c r="K49" s="105" t="s">
        <v>405</v>
      </c>
      <c r="L49" s="99">
        <v>2706.83</v>
      </c>
      <c r="M49" s="105">
        <v>5</v>
      </c>
      <c r="N49" s="99">
        <v>0</v>
      </c>
      <c r="O49" s="99">
        <f t="shared" si="11"/>
        <v>0</v>
      </c>
      <c r="P49" s="100">
        <f t="shared" si="3"/>
        <v>7</v>
      </c>
      <c r="Q49" s="100">
        <f t="shared" si="4"/>
        <v>6</v>
      </c>
      <c r="R49" s="99">
        <v>2706.83</v>
      </c>
      <c r="S49" s="99">
        <f t="shared" si="6"/>
        <v>0</v>
      </c>
      <c r="T49" s="102">
        <v>614</v>
      </c>
      <c r="U49" s="14"/>
      <c r="V49" s="14"/>
      <c r="W49" s="14"/>
      <c r="X49" s="14"/>
      <c r="Y49" s="14"/>
      <c r="Z49" s="14"/>
      <c r="AA49" s="14"/>
      <c r="AB49" s="14"/>
      <c r="AC49" s="14"/>
      <c r="AD49" s="14"/>
      <c r="AE49" s="14"/>
    </row>
    <row r="50" spans="1:33" ht="16.5" customHeight="1" x14ac:dyDescent="0.2">
      <c r="A50" s="299">
        <v>32</v>
      </c>
      <c r="B50" s="331">
        <v>42353</v>
      </c>
      <c r="C50" s="1590" t="s">
        <v>371</v>
      </c>
      <c r="D50" s="517">
        <v>26</v>
      </c>
      <c r="E50" s="102" t="s">
        <v>35</v>
      </c>
      <c r="F50" s="102"/>
      <c r="G50" s="102">
        <v>1</v>
      </c>
      <c r="H50" s="250" t="s">
        <v>422</v>
      </c>
      <c r="I50" s="105"/>
      <c r="J50" s="105"/>
      <c r="K50" s="105" t="s">
        <v>405</v>
      </c>
      <c r="L50" s="99">
        <v>6321.71</v>
      </c>
      <c r="M50" s="105">
        <v>5</v>
      </c>
      <c r="N50" s="99">
        <v>0</v>
      </c>
      <c r="O50" s="99">
        <f t="shared" si="11"/>
        <v>0</v>
      </c>
      <c r="P50" s="100">
        <f t="shared" si="3"/>
        <v>7</v>
      </c>
      <c r="Q50" s="100">
        <f t="shared" si="4"/>
        <v>6</v>
      </c>
      <c r="R50" s="99">
        <v>6321.71</v>
      </c>
      <c r="S50" s="99">
        <f t="shared" si="6"/>
        <v>0</v>
      </c>
      <c r="T50" s="102">
        <v>614</v>
      </c>
      <c r="U50" s="14"/>
      <c r="V50" s="14"/>
      <c r="W50" s="14"/>
      <c r="X50" s="14"/>
      <c r="Y50" s="14"/>
      <c r="Z50" s="14"/>
      <c r="AA50" s="14"/>
      <c r="AB50" s="14"/>
      <c r="AC50" s="14"/>
      <c r="AD50" s="14"/>
      <c r="AE50" s="14"/>
    </row>
    <row r="51" spans="1:33" ht="15" customHeight="1" x14ac:dyDescent="0.2">
      <c r="A51" s="299">
        <v>33</v>
      </c>
      <c r="B51" s="331">
        <v>42367</v>
      </c>
      <c r="C51" s="1590" t="s">
        <v>371</v>
      </c>
      <c r="D51" s="517">
        <v>26</v>
      </c>
      <c r="E51" s="102" t="s">
        <v>35</v>
      </c>
      <c r="F51" s="102">
        <v>579878</v>
      </c>
      <c r="G51" s="102">
        <v>1</v>
      </c>
      <c r="H51" s="250" t="s">
        <v>423</v>
      </c>
      <c r="I51" s="105"/>
      <c r="J51" s="105" t="s">
        <v>56</v>
      </c>
      <c r="K51" s="105" t="s">
        <v>405</v>
      </c>
      <c r="L51" s="99">
        <v>202361.24</v>
      </c>
      <c r="M51" s="105">
        <v>5</v>
      </c>
      <c r="N51" s="99">
        <v>0</v>
      </c>
      <c r="O51" s="99">
        <f t="shared" si="11"/>
        <v>0</v>
      </c>
      <c r="P51" s="100">
        <f t="shared" si="3"/>
        <v>7</v>
      </c>
      <c r="Q51" s="100">
        <f t="shared" si="4"/>
        <v>6</v>
      </c>
      <c r="R51" s="99">
        <v>202361.24</v>
      </c>
      <c r="S51" s="99">
        <f t="shared" si="6"/>
        <v>0</v>
      </c>
      <c r="T51" s="102">
        <v>614</v>
      </c>
      <c r="U51" s="332"/>
      <c r="V51" s="332"/>
      <c r="W51" s="332"/>
      <c r="X51" s="332"/>
      <c r="Y51" s="332"/>
      <c r="Z51" s="332"/>
      <c r="AA51" s="332"/>
      <c r="AB51" s="332"/>
      <c r="AC51" s="332"/>
      <c r="AD51" s="332"/>
      <c r="AE51" s="332"/>
      <c r="AF51" s="112"/>
      <c r="AG51" s="112"/>
    </row>
    <row r="52" spans="1:33" ht="15" customHeight="1" x14ac:dyDescent="0.2">
      <c r="A52" s="299">
        <v>34</v>
      </c>
      <c r="B52" s="173">
        <v>42402</v>
      </c>
      <c r="C52" s="1590" t="s">
        <v>371</v>
      </c>
      <c r="D52" s="517">
        <v>26</v>
      </c>
      <c r="E52" s="105" t="s">
        <v>35</v>
      </c>
      <c r="F52" s="105"/>
      <c r="G52" s="105">
        <v>1</v>
      </c>
      <c r="H52" s="200" t="s">
        <v>424</v>
      </c>
      <c r="I52" s="105" t="s">
        <v>425</v>
      </c>
      <c r="J52" s="105"/>
      <c r="K52" s="105" t="s">
        <v>426</v>
      </c>
      <c r="L52" s="99">
        <v>6753</v>
      </c>
      <c r="M52" s="100">
        <v>3</v>
      </c>
      <c r="N52" s="135">
        <v>0</v>
      </c>
      <c r="O52" s="135">
        <v>0</v>
      </c>
      <c r="P52" s="100">
        <f t="shared" si="3"/>
        <v>7</v>
      </c>
      <c r="Q52" s="100">
        <f t="shared" si="4"/>
        <v>4</v>
      </c>
      <c r="R52" s="99">
        <v>6753</v>
      </c>
      <c r="S52" s="135">
        <f t="shared" si="6"/>
        <v>0</v>
      </c>
      <c r="T52" s="102">
        <v>614</v>
      </c>
      <c r="AF52" s="112"/>
      <c r="AG52" s="112"/>
    </row>
    <row r="53" spans="1:33" ht="15" customHeight="1" x14ac:dyDescent="0.2">
      <c r="A53" s="299">
        <v>35</v>
      </c>
      <c r="B53" s="173">
        <v>42402</v>
      </c>
      <c r="C53" s="1590" t="s">
        <v>371</v>
      </c>
      <c r="D53" s="517">
        <v>26</v>
      </c>
      <c r="E53" s="105" t="s">
        <v>57</v>
      </c>
      <c r="F53" s="105">
        <v>570413</v>
      </c>
      <c r="G53" s="105">
        <v>1</v>
      </c>
      <c r="H53" s="200" t="s">
        <v>350</v>
      </c>
      <c r="I53" s="105" t="s">
        <v>351</v>
      </c>
      <c r="J53" s="105" t="s">
        <v>352</v>
      </c>
      <c r="K53" s="105" t="s">
        <v>426</v>
      </c>
      <c r="L53" s="99">
        <v>15155</v>
      </c>
      <c r="M53" s="105">
        <v>5</v>
      </c>
      <c r="N53" s="99">
        <v>0</v>
      </c>
      <c r="O53" s="99">
        <v>0</v>
      </c>
      <c r="P53" s="100">
        <f t="shared" si="3"/>
        <v>7</v>
      </c>
      <c r="Q53" s="100">
        <f t="shared" si="4"/>
        <v>4</v>
      </c>
      <c r="R53" s="99">
        <v>15155</v>
      </c>
      <c r="S53" s="99">
        <f t="shared" si="6"/>
        <v>0</v>
      </c>
      <c r="T53" s="102">
        <v>616</v>
      </c>
      <c r="AF53" s="112"/>
      <c r="AG53" s="112"/>
    </row>
    <row r="54" spans="1:33" ht="15" customHeight="1" x14ac:dyDescent="0.2">
      <c r="A54" s="299">
        <v>36</v>
      </c>
      <c r="B54" s="173">
        <v>42402</v>
      </c>
      <c r="C54" s="1590" t="s">
        <v>371</v>
      </c>
      <c r="D54" s="517">
        <v>26</v>
      </c>
      <c r="E54" s="105" t="s">
        <v>57</v>
      </c>
      <c r="F54" s="105"/>
      <c r="G54" s="105">
        <v>1</v>
      </c>
      <c r="H54" s="200" t="s">
        <v>350</v>
      </c>
      <c r="I54" s="105"/>
      <c r="J54" s="105" t="s">
        <v>427</v>
      </c>
      <c r="K54" s="105" t="s">
        <v>426</v>
      </c>
      <c r="L54" s="99">
        <v>15155</v>
      </c>
      <c r="M54" s="105">
        <v>5</v>
      </c>
      <c r="N54" s="99">
        <v>0</v>
      </c>
      <c r="O54" s="99">
        <v>0</v>
      </c>
      <c r="P54" s="100">
        <f t="shared" si="3"/>
        <v>7</v>
      </c>
      <c r="Q54" s="100">
        <f t="shared" si="4"/>
        <v>4</v>
      </c>
      <c r="R54" s="99">
        <v>15155</v>
      </c>
      <c r="S54" s="99">
        <f t="shared" si="6"/>
        <v>0</v>
      </c>
      <c r="T54" s="102">
        <v>616</v>
      </c>
      <c r="AF54" s="112"/>
      <c r="AG54" s="112"/>
    </row>
    <row r="55" spans="1:33" ht="15" customHeight="1" x14ac:dyDescent="0.2">
      <c r="A55" s="299">
        <v>37</v>
      </c>
      <c r="B55" s="173">
        <v>42402</v>
      </c>
      <c r="C55" s="1590" t="s">
        <v>371</v>
      </c>
      <c r="D55" s="517">
        <v>26</v>
      </c>
      <c r="E55" s="105" t="s">
        <v>57</v>
      </c>
      <c r="F55" s="105"/>
      <c r="G55" s="105">
        <v>1</v>
      </c>
      <c r="H55" s="200" t="s">
        <v>350</v>
      </c>
      <c r="I55" s="105"/>
      <c r="J55" s="105" t="s">
        <v>428</v>
      </c>
      <c r="K55" s="105" t="s">
        <v>426</v>
      </c>
      <c r="L55" s="99">
        <v>15155</v>
      </c>
      <c r="M55" s="105">
        <v>5</v>
      </c>
      <c r="N55" s="99">
        <v>0</v>
      </c>
      <c r="O55" s="99">
        <v>0</v>
      </c>
      <c r="P55" s="100">
        <f t="shared" si="3"/>
        <v>7</v>
      </c>
      <c r="Q55" s="100">
        <f t="shared" si="4"/>
        <v>4</v>
      </c>
      <c r="R55" s="99">
        <v>15155</v>
      </c>
      <c r="S55" s="99">
        <f t="shared" si="6"/>
        <v>0</v>
      </c>
      <c r="T55" s="102">
        <v>616</v>
      </c>
      <c r="AF55" s="112"/>
      <c r="AG55" s="112"/>
    </row>
    <row r="56" spans="1:33" ht="15" customHeight="1" x14ac:dyDescent="0.2">
      <c r="A56" s="299">
        <v>38</v>
      </c>
      <c r="B56" s="173">
        <v>42402</v>
      </c>
      <c r="C56" s="1590" t="s">
        <v>371</v>
      </c>
      <c r="D56" s="517">
        <v>26</v>
      </c>
      <c r="E56" s="105" t="s">
        <v>57</v>
      </c>
      <c r="F56" s="105"/>
      <c r="G56" s="105">
        <v>1</v>
      </c>
      <c r="H56" s="200" t="s">
        <v>350</v>
      </c>
      <c r="I56" s="105"/>
      <c r="J56" s="105" t="s">
        <v>428</v>
      </c>
      <c r="K56" s="105" t="s">
        <v>426</v>
      </c>
      <c r="L56" s="99">
        <v>15155</v>
      </c>
      <c r="M56" s="105">
        <v>5</v>
      </c>
      <c r="N56" s="99">
        <v>0</v>
      </c>
      <c r="O56" s="99">
        <v>0</v>
      </c>
      <c r="P56" s="100">
        <f t="shared" si="3"/>
        <v>7</v>
      </c>
      <c r="Q56" s="100">
        <f t="shared" si="4"/>
        <v>4</v>
      </c>
      <c r="R56" s="99">
        <v>15155</v>
      </c>
      <c r="S56" s="99">
        <f t="shared" si="6"/>
        <v>0</v>
      </c>
      <c r="T56" s="102">
        <v>616</v>
      </c>
      <c r="AF56" s="112"/>
      <c r="AG56" s="112"/>
    </row>
    <row r="57" spans="1:33" ht="15" customHeight="1" x14ac:dyDescent="0.2">
      <c r="A57" s="299">
        <v>39</v>
      </c>
      <c r="B57" s="173">
        <v>42404</v>
      </c>
      <c r="C57" s="1590" t="s">
        <v>371</v>
      </c>
      <c r="D57" s="517">
        <v>26</v>
      </c>
      <c r="E57" s="105" t="s">
        <v>81</v>
      </c>
      <c r="F57" s="105"/>
      <c r="G57" s="105">
        <v>1</v>
      </c>
      <c r="H57" s="200" t="s">
        <v>403</v>
      </c>
      <c r="I57" s="105"/>
      <c r="J57" s="105" t="s">
        <v>429</v>
      </c>
      <c r="K57" s="105" t="s">
        <v>426</v>
      </c>
      <c r="L57" s="99">
        <v>32725</v>
      </c>
      <c r="M57" s="105">
        <v>5</v>
      </c>
      <c r="N57" s="99">
        <v>0</v>
      </c>
      <c r="O57" s="99">
        <v>0</v>
      </c>
      <c r="P57" s="100">
        <f t="shared" si="3"/>
        <v>7</v>
      </c>
      <c r="Q57" s="100">
        <f t="shared" si="4"/>
        <v>4</v>
      </c>
      <c r="R57" s="99">
        <v>32725</v>
      </c>
      <c r="S57" s="99">
        <f t="shared" si="6"/>
        <v>0</v>
      </c>
      <c r="T57" s="102">
        <v>619</v>
      </c>
      <c r="AF57" s="112"/>
      <c r="AG57" s="112"/>
    </row>
    <row r="58" spans="1:33" ht="15" customHeight="1" x14ac:dyDescent="0.3">
      <c r="A58" s="299">
        <v>40</v>
      </c>
      <c r="B58" s="95">
        <v>42404</v>
      </c>
      <c r="C58" s="1590" t="s">
        <v>371</v>
      </c>
      <c r="D58" s="517">
        <v>26</v>
      </c>
      <c r="E58" s="97" t="s">
        <v>81</v>
      </c>
      <c r="F58" s="97"/>
      <c r="G58" s="97">
        <v>4</v>
      </c>
      <c r="H58" s="107" t="s">
        <v>430</v>
      </c>
      <c r="I58" s="97"/>
      <c r="J58" s="97" t="s">
        <v>431</v>
      </c>
      <c r="K58" s="97" t="s">
        <v>405</v>
      </c>
      <c r="L58" s="254">
        <v>25926.01</v>
      </c>
      <c r="M58" s="97">
        <v>5</v>
      </c>
      <c r="N58" s="254">
        <v>0</v>
      </c>
      <c r="O58" s="99">
        <v>0</v>
      </c>
      <c r="P58" s="100">
        <f t="shared" si="3"/>
        <v>7</v>
      </c>
      <c r="Q58" s="100">
        <f t="shared" si="4"/>
        <v>4</v>
      </c>
      <c r="R58" s="99">
        <v>25926.01</v>
      </c>
      <c r="S58" s="99">
        <f t="shared" si="6"/>
        <v>0</v>
      </c>
      <c r="T58" s="102">
        <v>619</v>
      </c>
      <c r="U58" s="14"/>
      <c r="V58" s="14"/>
      <c r="W58" s="14"/>
      <c r="X58" s="14"/>
      <c r="Y58" s="14"/>
      <c r="Z58" s="14"/>
      <c r="AA58" s="14"/>
      <c r="AB58" s="14"/>
      <c r="AC58" s="14"/>
      <c r="AD58" s="14"/>
      <c r="AE58" s="14"/>
      <c r="AF58" s="112"/>
      <c r="AG58" s="112"/>
    </row>
    <row r="59" spans="1:33" ht="15" customHeight="1" x14ac:dyDescent="0.3">
      <c r="A59" s="299">
        <v>41</v>
      </c>
      <c r="B59" s="95">
        <v>42500</v>
      </c>
      <c r="C59" s="1590" t="s">
        <v>371</v>
      </c>
      <c r="D59" s="517">
        <v>26</v>
      </c>
      <c r="E59" s="102" t="s">
        <v>35</v>
      </c>
      <c r="F59" s="102"/>
      <c r="G59" s="102">
        <v>1</v>
      </c>
      <c r="H59" s="250" t="s">
        <v>432</v>
      </c>
      <c r="I59" s="105" t="s">
        <v>433</v>
      </c>
      <c r="J59" s="105" t="s">
        <v>149</v>
      </c>
      <c r="K59" s="105" t="s">
        <v>405</v>
      </c>
      <c r="L59" s="99">
        <v>5323.45</v>
      </c>
      <c r="M59" s="105">
        <v>5</v>
      </c>
      <c r="N59" s="99">
        <f t="shared" ref="N59:N75" si="13">IF(M59=0,"N/A",+L59/M59)</f>
        <v>1064.69</v>
      </c>
      <c r="O59" s="99">
        <f t="shared" ref="O59:O75" si="14">IF(M59=0,"N/A",+N59/12)</f>
        <v>88.724166666666676</v>
      </c>
      <c r="P59" s="100">
        <f t="shared" si="3"/>
        <v>7</v>
      </c>
      <c r="Q59" s="100">
        <f t="shared" si="4"/>
        <v>1</v>
      </c>
      <c r="R59" s="99">
        <v>5323.45</v>
      </c>
      <c r="S59" s="99">
        <f t="shared" si="6"/>
        <v>0</v>
      </c>
      <c r="T59" s="102">
        <v>614</v>
      </c>
      <c r="U59" s="14"/>
      <c r="V59" s="14"/>
      <c r="W59" s="14"/>
      <c r="X59" s="14"/>
      <c r="Y59" s="14"/>
      <c r="Z59" s="14"/>
      <c r="AA59" s="14"/>
      <c r="AB59" s="14"/>
      <c r="AC59" s="14"/>
      <c r="AD59" s="14"/>
      <c r="AE59" s="14"/>
      <c r="AF59" s="112"/>
      <c r="AG59" s="112"/>
    </row>
    <row r="60" spans="1:33" ht="30" customHeight="1" x14ac:dyDescent="0.2">
      <c r="A60" s="299">
        <v>42</v>
      </c>
      <c r="B60" s="173">
        <v>42517</v>
      </c>
      <c r="C60" s="1590" t="s">
        <v>371</v>
      </c>
      <c r="D60" s="517">
        <v>26</v>
      </c>
      <c r="E60" s="105" t="s">
        <v>25</v>
      </c>
      <c r="F60" s="240" t="s">
        <v>1847</v>
      </c>
      <c r="G60" s="105">
        <v>1</v>
      </c>
      <c r="H60" s="200" t="s">
        <v>1846</v>
      </c>
      <c r="I60" s="105"/>
      <c r="J60" s="105"/>
      <c r="K60" s="240" t="s">
        <v>1848</v>
      </c>
      <c r="L60" s="99">
        <v>7174.4</v>
      </c>
      <c r="M60" s="105">
        <v>10</v>
      </c>
      <c r="N60" s="99">
        <f t="shared" si="13"/>
        <v>717.43999999999994</v>
      </c>
      <c r="O60" s="99">
        <f t="shared" si="14"/>
        <v>59.786666666666662</v>
      </c>
      <c r="P60" s="100">
        <f t="shared" si="3"/>
        <v>7</v>
      </c>
      <c r="Q60" s="100">
        <f t="shared" si="4"/>
        <v>1</v>
      </c>
      <c r="R60" s="99">
        <f t="shared" ref="R60:R75" si="15">IF(M60=0,"N/A",+N60*P60+O60*Q60)</f>
        <v>5081.8666666666668</v>
      </c>
      <c r="S60" s="99">
        <f t="shared" si="6"/>
        <v>2092.5333333333328</v>
      </c>
      <c r="T60" s="102">
        <v>617</v>
      </c>
      <c r="AF60" s="112"/>
      <c r="AG60" s="112"/>
    </row>
    <row r="61" spans="1:33" s="890" customFormat="1" ht="26.25" customHeight="1" x14ac:dyDescent="0.2">
      <c r="A61" s="299">
        <v>43</v>
      </c>
      <c r="B61" s="923">
        <v>42517</v>
      </c>
      <c r="C61" s="1590" t="s">
        <v>371</v>
      </c>
      <c r="D61" s="517">
        <v>26</v>
      </c>
      <c r="E61" s="915" t="s">
        <v>25</v>
      </c>
      <c r="F61" s="1054" t="s">
        <v>1845</v>
      </c>
      <c r="G61" s="915">
        <v>1</v>
      </c>
      <c r="H61" s="1561" t="s">
        <v>434</v>
      </c>
      <c r="I61" s="915"/>
      <c r="J61" s="915" t="s">
        <v>32</v>
      </c>
      <c r="K61" s="1054" t="s">
        <v>1848</v>
      </c>
      <c r="L61" s="906">
        <v>7174.4</v>
      </c>
      <c r="M61" s="915">
        <v>10</v>
      </c>
      <c r="N61" s="906">
        <f t="shared" si="13"/>
        <v>717.43999999999994</v>
      </c>
      <c r="O61" s="906">
        <f t="shared" si="14"/>
        <v>59.786666666666662</v>
      </c>
      <c r="P61" s="907">
        <f t="shared" si="3"/>
        <v>7</v>
      </c>
      <c r="Q61" s="907">
        <f t="shared" si="4"/>
        <v>1</v>
      </c>
      <c r="R61" s="906">
        <f t="shared" si="15"/>
        <v>5081.8666666666668</v>
      </c>
      <c r="S61" s="906">
        <f t="shared" si="6"/>
        <v>2092.5333333333328</v>
      </c>
      <c r="T61" s="1101">
        <v>617</v>
      </c>
      <c r="AF61" s="1572"/>
      <c r="AG61" s="1572"/>
    </row>
    <row r="62" spans="1:33" s="890" customFormat="1" ht="29.25" customHeight="1" x14ac:dyDescent="0.2">
      <c r="A62" s="299">
        <v>44</v>
      </c>
      <c r="B62" s="923">
        <v>42517</v>
      </c>
      <c r="C62" s="1590" t="s">
        <v>371</v>
      </c>
      <c r="D62" s="517">
        <v>26</v>
      </c>
      <c r="E62" s="915" t="s">
        <v>25</v>
      </c>
      <c r="F62" s="1054" t="s">
        <v>1850</v>
      </c>
      <c r="G62" s="915">
        <v>1</v>
      </c>
      <c r="H62" s="1561" t="s">
        <v>434</v>
      </c>
      <c r="I62" s="915"/>
      <c r="J62" s="915" t="s">
        <v>32</v>
      </c>
      <c r="K62" s="915" t="s">
        <v>1852</v>
      </c>
      <c r="L62" s="906">
        <v>7174.4</v>
      </c>
      <c r="M62" s="915">
        <v>10</v>
      </c>
      <c r="N62" s="906">
        <f t="shared" si="13"/>
        <v>717.43999999999994</v>
      </c>
      <c r="O62" s="906">
        <f t="shared" si="14"/>
        <v>59.786666666666662</v>
      </c>
      <c r="P62" s="907">
        <f t="shared" si="3"/>
        <v>7</v>
      </c>
      <c r="Q62" s="907">
        <f t="shared" si="4"/>
        <v>1</v>
      </c>
      <c r="R62" s="906">
        <f t="shared" si="15"/>
        <v>5081.8666666666668</v>
      </c>
      <c r="S62" s="906">
        <f t="shared" si="6"/>
        <v>2092.5333333333328</v>
      </c>
      <c r="T62" s="1101">
        <v>617</v>
      </c>
      <c r="AF62" s="1572"/>
      <c r="AG62" s="1572"/>
    </row>
    <row r="63" spans="1:33" s="890" customFormat="1" ht="15" customHeight="1" x14ac:dyDescent="0.2">
      <c r="A63" s="299">
        <v>45</v>
      </c>
      <c r="B63" s="923">
        <v>42517</v>
      </c>
      <c r="C63" s="1590" t="s">
        <v>371</v>
      </c>
      <c r="D63" s="517">
        <v>26</v>
      </c>
      <c r="E63" s="915" t="s">
        <v>25</v>
      </c>
      <c r="F63" s="915">
        <v>570574</v>
      </c>
      <c r="G63" s="915">
        <v>1</v>
      </c>
      <c r="H63" s="1561" t="s">
        <v>434</v>
      </c>
      <c r="I63" s="915"/>
      <c r="J63" s="915" t="s">
        <v>32</v>
      </c>
      <c r="K63" s="915" t="s">
        <v>426</v>
      </c>
      <c r="L63" s="906">
        <v>7174.4</v>
      </c>
      <c r="M63" s="915">
        <v>10</v>
      </c>
      <c r="N63" s="906">
        <f t="shared" si="13"/>
        <v>717.43999999999994</v>
      </c>
      <c r="O63" s="906">
        <f t="shared" si="14"/>
        <v>59.786666666666662</v>
      </c>
      <c r="P63" s="907">
        <f t="shared" si="3"/>
        <v>7</v>
      </c>
      <c r="Q63" s="907">
        <f t="shared" si="4"/>
        <v>1</v>
      </c>
      <c r="R63" s="906">
        <f t="shared" si="15"/>
        <v>5081.8666666666668</v>
      </c>
      <c r="S63" s="906">
        <f t="shared" si="6"/>
        <v>2092.5333333333328</v>
      </c>
      <c r="T63" s="1101">
        <v>617</v>
      </c>
      <c r="AF63" s="1572"/>
      <c r="AG63" s="1572"/>
    </row>
    <row r="64" spans="1:33" s="890" customFormat="1" ht="15" customHeight="1" x14ac:dyDescent="0.2">
      <c r="A64" s="299">
        <v>46</v>
      </c>
      <c r="B64" s="923">
        <v>42517</v>
      </c>
      <c r="C64" s="1590" t="s">
        <v>371</v>
      </c>
      <c r="D64" s="517">
        <v>26</v>
      </c>
      <c r="E64" s="915" t="s">
        <v>25</v>
      </c>
      <c r="F64" s="915">
        <v>570417</v>
      </c>
      <c r="G64" s="915">
        <v>1</v>
      </c>
      <c r="H64" s="1561" t="s">
        <v>435</v>
      </c>
      <c r="I64" s="915"/>
      <c r="J64" s="915"/>
      <c r="K64" s="915" t="s">
        <v>426</v>
      </c>
      <c r="L64" s="906">
        <v>10499.99</v>
      </c>
      <c r="M64" s="915">
        <v>10</v>
      </c>
      <c r="N64" s="906">
        <f t="shared" si="13"/>
        <v>1049.999</v>
      </c>
      <c r="O64" s="906">
        <f t="shared" si="14"/>
        <v>87.499916666666664</v>
      </c>
      <c r="P64" s="907">
        <f t="shared" si="3"/>
        <v>7</v>
      </c>
      <c r="Q64" s="907">
        <f t="shared" si="4"/>
        <v>1</v>
      </c>
      <c r="R64" s="906">
        <f t="shared" si="15"/>
        <v>7437.492916666667</v>
      </c>
      <c r="S64" s="906">
        <f t="shared" si="6"/>
        <v>3062.4970833333327</v>
      </c>
      <c r="T64" s="1101">
        <v>617</v>
      </c>
      <c r="AF64" s="1572"/>
      <c r="AG64" s="1572"/>
    </row>
    <row r="65" spans="1:33" s="890" customFormat="1" ht="15" customHeight="1" x14ac:dyDescent="0.2">
      <c r="A65" s="299">
        <v>47</v>
      </c>
      <c r="B65" s="923">
        <v>42549</v>
      </c>
      <c r="C65" s="1590" t="s">
        <v>371</v>
      </c>
      <c r="D65" s="517">
        <v>26</v>
      </c>
      <c r="E65" s="915" t="s">
        <v>436</v>
      </c>
      <c r="F65" s="915"/>
      <c r="G65" s="915">
        <v>1</v>
      </c>
      <c r="H65" s="1561" t="s">
        <v>437</v>
      </c>
      <c r="I65" s="915"/>
      <c r="J65" s="915" t="s">
        <v>438</v>
      </c>
      <c r="K65" s="915" t="s">
        <v>383</v>
      </c>
      <c r="L65" s="906">
        <v>37878</v>
      </c>
      <c r="M65" s="915">
        <v>5</v>
      </c>
      <c r="N65" s="906">
        <v>0</v>
      </c>
      <c r="O65" s="906">
        <v>0</v>
      </c>
      <c r="P65" s="907">
        <f t="shared" si="3"/>
        <v>7</v>
      </c>
      <c r="Q65" s="907">
        <f t="shared" si="4"/>
        <v>0</v>
      </c>
      <c r="R65" s="906">
        <v>37878</v>
      </c>
      <c r="S65" s="906">
        <f t="shared" si="6"/>
        <v>0</v>
      </c>
      <c r="T65" s="1101">
        <v>612</v>
      </c>
      <c r="AF65" s="900"/>
      <c r="AG65" s="900"/>
    </row>
    <row r="66" spans="1:33" s="890" customFormat="1" ht="15" customHeight="1" x14ac:dyDescent="0.2">
      <c r="A66" s="299">
        <v>48</v>
      </c>
      <c r="B66" s="923">
        <v>42663</v>
      </c>
      <c r="C66" s="1590" t="s">
        <v>371</v>
      </c>
      <c r="D66" s="517">
        <v>26</v>
      </c>
      <c r="E66" s="915" t="s">
        <v>57</v>
      </c>
      <c r="F66" s="915"/>
      <c r="G66" s="915">
        <v>1</v>
      </c>
      <c r="H66" s="1561" t="s">
        <v>439</v>
      </c>
      <c r="I66" s="915">
        <v>1037</v>
      </c>
      <c r="J66" s="915" t="s">
        <v>440</v>
      </c>
      <c r="K66" s="915" t="s">
        <v>426</v>
      </c>
      <c r="L66" s="906">
        <v>20060</v>
      </c>
      <c r="M66" s="915">
        <v>10</v>
      </c>
      <c r="N66" s="906">
        <f t="shared" si="13"/>
        <v>2006</v>
      </c>
      <c r="O66" s="906">
        <f t="shared" si="14"/>
        <v>167.16666666666666</v>
      </c>
      <c r="P66" s="907">
        <f t="shared" si="3"/>
        <v>6</v>
      </c>
      <c r="Q66" s="907">
        <f t="shared" si="4"/>
        <v>8</v>
      </c>
      <c r="R66" s="906">
        <f t="shared" si="15"/>
        <v>13373.333333333334</v>
      </c>
      <c r="S66" s="906">
        <f t="shared" si="6"/>
        <v>6686.6666666666661</v>
      </c>
      <c r="T66" s="1101">
        <v>616</v>
      </c>
      <c r="AF66" s="900"/>
      <c r="AG66" s="900"/>
    </row>
    <row r="67" spans="1:33" s="890" customFormat="1" ht="16.5" customHeight="1" x14ac:dyDescent="0.3">
      <c r="A67" s="299">
        <v>49</v>
      </c>
      <c r="B67" s="333">
        <v>43446</v>
      </c>
      <c r="C67" s="1590" t="s">
        <v>371</v>
      </c>
      <c r="D67" s="517">
        <v>26</v>
      </c>
      <c r="E67" s="335" t="s">
        <v>35</v>
      </c>
      <c r="F67" s="336"/>
      <c r="G67" s="335">
        <v>1</v>
      </c>
      <c r="H67" s="337" t="s">
        <v>441</v>
      </c>
      <c r="I67" s="335"/>
      <c r="J67" s="335" t="s">
        <v>442</v>
      </c>
      <c r="K67" s="238" t="s">
        <v>426</v>
      </c>
      <c r="L67" s="338">
        <v>129800</v>
      </c>
      <c r="M67" s="335">
        <v>10</v>
      </c>
      <c r="N67" s="339">
        <f t="shared" si="13"/>
        <v>12980</v>
      </c>
      <c r="O67" s="237">
        <f t="shared" si="14"/>
        <v>1081.6666666666667</v>
      </c>
      <c r="P67" s="907">
        <f t="shared" si="3"/>
        <v>4</v>
      </c>
      <c r="Q67" s="907">
        <f t="shared" si="4"/>
        <v>6</v>
      </c>
      <c r="R67" s="237">
        <f t="shared" si="15"/>
        <v>58410</v>
      </c>
      <c r="S67" s="237">
        <f t="shared" si="6"/>
        <v>71390</v>
      </c>
      <c r="T67" s="301">
        <v>617</v>
      </c>
      <c r="U67" s="168"/>
      <c r="V67" s="168"/>
      <c r="W67" s="168"/>
      <c r="X67" s="168"/>
      <c r="Y67" s="168"/>
      <c r="Z67" s="168"/>
      <c r="AA67" s="168"/>
      <c r="AB67" s="168"/>
      <c r="AC67" s="168"/>
      <c r="AD67" s="168" t="s">
        <v>443</v>
      </c>
      <c r="AE67" s="168"/>
      <c r="AF67" s="340"/>
      <c r="AG67" s="340"/>
    </row>
    <row r="68" spans="1:33" s="890" customFormat="1" ht="16.5" customHeight="1" x14ac:dyDescent="0.3">
      <c r="A68" s="299">
        <v>50</v>
      </c>
      <c r="B68" s="333">
        <v>43446</v>
      </c>
      <c r="C68" s="1590" t="s">
        <v>371</v>
      </c>
      <c r="D68" s="517">
        <v>26</v>
      </c>
      <c r="E68" s="335" t="s">
        <v>35</v>
      </c>
      <c r="F68" s="336"/>
      <c r="G68" s="335">
        <v>1</v>
      </c>
      <c r="H68" s="337" t="s">
        <v>441</v>
      </c>
      <c r="I68" s="335"/>
      <c r="J68" s="335" t="s">
        <v>442</v>
      </c>
      <c r="K68" s="238" t="s">
        <v>426</v>
      </c>
      <c r="L68" s="338">
        <v>129800</v>
      </c>
      <c r="M68" s="335">
        <v>10</v>
      </c>
      <c r="N68" s="339">
        <f t="shared" si="13"/>
        <v>12980</v>
      </c>
      <c r="O68" s="237">
        <f t="shared" si="14"/>
        <v>1081.6666666666667</v>
      </c>
      <c r="P68" s="907">
        <f t="shared" si="3"/>
        <v>4</v>
      </c>
      <c r="Q68" s="907">
        <f t="shared" si="4"/>
        <v>6</v>
      </c>
      <c r="R68" s="237">
        <f t="shared" si="15"/>
        <v>58410</v>
      </c>
      <c r="S68" s="237">
        <f t="shared" si="6"/>
        <v>71390</v>
      </c>
      <c r="T68" s="301">
        <v>617</v>
      </c>
      <c r="U68" s="168"/>
      <c r="V68" s="168"/>
      <c r="W68" s="168"/>
      <c r="X68" s="168"/>
      <c r="Y68" s="168"/>
      <c r="Z68" s="168"/>
      <c r="AA68" s="168"/>
      <c r="AB68" s="168"/>
      <c r="AC68" s="168"/>
      <c r="AD68" s="168" t="s">
        <v>443</v>
      </c>
      <c r="AE68" s="168"/>
      <c r="AF68" s="340"/>
      <c r="AG68" s="340"/>
    </row>
    <row r="69" spans="1:33" s="890" customFormat="1" ht="16.5" customHeight="1" x14ac:dyDescent="0.3">
      <c r="A69" s="299">
        <v>51</v>
      </c>
      <c r="B69" s="333">
        <v>43446</v>
      </c>
      <c r="C69" s="1590" t="s">
        <v>371</v>
      </c>
      <c r="D69" s="517">
        <v>26</v>
      </c>
      <c r="E69" s="335" t="s">
        <v>35</v>
      </c>
      <c r="F69" s="336"/>
      <c r="G69" s="335">
        <v>1</v>
      </c>
      <c r="H69" s="337" t="s">
        <v>441</v>
      </c>
      <c r="I69" s="335"/>
      <c r="J69" s="335" t="s">
        <v>442</v>
      </c>
      <c r="K69" s="238" t="s">
        <v>426</v>
      </c>
      <c r="L69" s="338">
        <v>129800</v>
      </c>
      <c r="M69" s="335">
        <v>10</v>
      </c>
      <c r="N69" s="339">
        <f t="shared" si="13"/>
        <v>12980</v>
      </c>
      <c r="O69" s="237">
        <f t="shared" si="14"/>
        <v>1081.6666666666667</v>
      </c>
      <c r="P69" s="907">
        <f t="shared" si="3"/>
        <v>4</v>
      </c>
      <c r="Q69" s="907">
        <f t="shared" si="4"/>
        <v>6</v>
      </c>
      <c r="R69" s="237">
        <f t="shared" si="15"/>
        <v>58410</v>
      </c>
      <c r="S69" s="237">
        <f t="shared" si="6"/>
        <v>71390</v>
      </c>
      <c r="T69" s="301">
        <v>617</v>
      </c>
      <c r="U69" s="168"/>
      <c r="V69" s="168"/>
      <c r="W69" s="168"/>
      <c r="X69" s="168"/>
      <c r="Y69" s="168"/>
      <c r="Z69" s="168"/>
      <c r="AA69" s="168"/>
      <c r="AB69" s="168"/>
      <c r="AC69" s="168"/>
      <c r="AD69" s="168" t="s">
        <v>443</v>
      </c>
      <c r="AE69" s="168"/>
      <c r="AF69" s="340"/>
      <c r="AG69" s="340"/>
    </row>
    <row r="70" spans="1:33" s="890" customFormat="1" ht="16.5" customHeight="1" x14ac:dyDescent="0.3">
      <c r="A70" s="299">
        <v>52</v>
      </c>
      <c r="B70" s="333">
        <v>43446</v>
      </c>
      <c r="C70" s="1590" t="s">
        <v>371</v>
      </c>
      <c r="D70" s="517">
        <v>26</v>
      </c>
      <c r="E70" s="335" t="s">
        <v>35</v>
      </c>
      <c r="F70" s="336"/>
      <c r="G70" s="335">
        <v>1</v>
      </c>
      <c r="H70" s="337" t="s">
        <v>441</v>
      </c>
      <c r="I70" s="335"/>
      <c r="J70" s="335" t="s">
        <v>442</v>
      </c>
      <c r="K70" s="238" t="s">
        <v>426</v>
      </c>
      <c r="L70" s="338">
        <v>129800</v>
      </c>
      <c r="M70" s="335">
        <v>10</v>
      </c>
      <c r="N70" s="339">
        <f t="shared" si="13"/>
        <v>12980</v>
      </c>
      <c r="O70" s="237">
        <f t="shared" si="14"/>
        <v>1081.6666666666667</v>
      </c>
      <c r="P70" s="907">
        <f t="shared" si="3"/>
        <v>4</v>
      </c>
      <c r="Q70" s="907">
        <f t="shared" si="4"/>
        <v>6</v>
      </c>
      <c r="R70" s="237">
        <f t="shared" si="15"/>
        <v>58410</v>
      </c>
      <c r="S70" s="237">
        <f t="shared" si="6"/>
        <v>71390</v>
      </c>
      <c r="T70" s="301">
        <v>617</v>
      </c>
      <c r="U70" s="168"/>
      <c r="V70" s="168"/>
      <c r="W70" s="168"/>
      <c r="X70" s="168"/>
      <c r="Y70" s="168"/>
      <c r="Z70" s="168"/>
      <c r="AA70" s="168"/>
      <c r="AB70" s="168"/>
      <c r="AC70" s="168"/>
      <c r="AD70" s="168" t="s">
        <v>443</v>
      </c>
      <c r="AE70" s="168"/>
      <c r="AF70" s="340"/>
      <c r="AG70" s="340"/>
    </row>
    <row r="71" spans="1:33" s="890" customFormat="1" ht="16.5" customHeight="1" x14ac:dyDescent="0.3">
      <c r="A71" s="299">
        <v>53</v>
      </c>
      <c r="B71" s="333">
        <v>43446</v>
      </c>
      <c r="C71" s="1590" t="s">
        <v>371</v>
      </c>
      <c r="D71" s="517">
        <v>26</v>
      </c>
      <c r="E71" s="335" t="s">
        <v>35</v>
      </c>
      <c r="F71" s="336"/>
      <c r="G71" s="335">
        <v>1</v>
      </c>
      <c r="H71" s="337" t="s">
        <v>441</v>
      </c>
      <c r="I71" s="335"/>
      <c r="J71" s="335" t="s">
        <v>442</v>
      </c>
      <c r="K71" s="238" t="s">
        <v>426</v>
      </c>
      <c r="L71" s="338">
        <v>129800</v>
      </c>
      <c r="M71" s="335">
        <v>10</v>
      </c>
      <c r="N71" s="339">
        <f t="shared" si="13"/>
        <v>12980</v>
      </c>
      <c r="O71" s="237">
        <f t="shared" si="14"/>
        <v>1081.6666666666667</v>
      </c>
      <c r="P71" s="907">
        <f t="shared" si="3"/>
        <v>4</v>
      </c>
      <c r="Q71" s="907">
        <f t="shared" si="4"/>
        <v>6</v>
      </c>
      <c r="R71" s="237">
        <f t="shared" si="15"/>
        <v>58410</v>
      </c>
      <c r="S71" s="237">
        <f t="shared" si="6"/>
        <v>71390</v>
      </c>
      <c r="T71" s="301">
        <v>617</v>
      </c>
      <c r="U71" s="168"/>
      <c r="V71" s="168"/>
      <c r="W71" s="168"/>
      <c r="X71" s="168"/>
      <c r="Y71" s="168"/>
      <c r="Z71" s="168"/>
      <c r="AA71" s="168"/>
      <c r="AB71" s="168"/>
      <c r="AC71" s="168"/>
      <c r="AD71" s="168" t="s">
        <v>443</v>
      </c>
      <c r="AE71" s="168"/>
      <c r="AF71" s="340"/>
      <c r="AG71" s="340"/>
    </row>
    <row r="72" spans="1:33" s="890" customFormat="1" ht="16.5" customHeight="1" x14ac:dyDescent="0.3">
      <c r="A72" s="299">
        <v>54</v>
      </c>
      <c r="B72" s="333">
        <v>43446</v>
      </c>
      <c r="C72" s="1590" t="s">
        <v>371</v>
      </c>
      <c r="D72" s="517">
        <v>26</v>
      </c>
      <c r="E72" s="335" t="s">
        <v>35</v>
      </c>
      <c r="F72" s="336"/>
      <c r="G72" s="335">
        <v>1</v>
      </c>
      <c r="H72" s="337" t="s">
        <v>441</v>
      </c>
      <c r="I72" s="335"/>
      <c r="J72" s="335" t="s">
        <v>442</v>
      </c>
      <c r="K72" s="238" t="s">
        <v>426</v>
      </c>
      <c r="L72" s="338">
        <v>129800</v>
      </c>
      <c r="M72" s="335">
        <v>10</v>
      </c>
      <c r="N72" s="339">
        <f t="shared" si="13"/>
        <v>12980</v>
      </c>
      <c r="O72" s="237">
        <f t="shared" si="14"/>
        <v>1081.6666666666667</v>
      </c>
      <c r="P72" s="907">
        <f t="shared" si="3"/>
        <v>4</v>
      </c>
      <c r="Q72" s="907">
        <f t="shared" si="4"/>
        <v>6</v>
      </c>
      <c r="R72" s="237">
        <f t="shared" si="15"/>
        <v>58410</v>
      </c>
      <c r="S72" s="237">
        <f t="shared" si="6"/>
        <v>71390</v>
      </c>
      <c r="T72" s="301">
        <v>617</v>
      </c>
      <c r="U72" s="168"/>
      <c r="V72" s="168"/>
      <c r="W72" s="168"/>
      <c r="X72" s="168"/>
      <c r="Y72" s="168"/>
      <c r="Z72" s="168"/>
      <c r="AA72" s="168"/>
      <c r="AB72" s="168"/>
      <c r="AC72" s="168"/>
      <c r="AD72" s="168" t="s">
        <v>443</v>
      </c>
      <c r="AE72" s="168"/>
      <c r="AF72" s="340"/>
      <c r="AG72" s="340"/>
    </row>
    <row r="73" spans="1:33" s="890" customFormat="1" ht="16.5" customHeight="1" x14ac:dyDescent="0.3">
      <c r="A73" s="299">
        <v>55</v>
      </c>
      <c r="B73" s="333">
        <v>43446</v>
      </c>
      <c r="C73" s="1590" t="s">
        <v>371</v>
      </c>
      <c r="D73" s="517">
        <v>26</v>
      </c>
      <c r="E73" s="335" t="s">
        <v>35</v>
      </c>
      <c r="F73" s="336"/>
      <c r="G73" s="335">
        <v>1</v>
      </c>
      <c r="H73" s="337" t="s">
        <v>441</v>
      </c>
      <c r="I73" s="335"/>
      <c r="J73" s="335" t="s">
        <v>442</v>
      </c>
      <c r="K73" s="238" t="s">
        <v>426</v>
      </c>
      <c r="L73" s="338">
        <v>129800</v>
      </c>
      <c r="M73" s="335">
        <v>10</v>
      </c>
      <c r="N73" s="339">
        <f t="shared" si="13"/>
        <v>12980</v>
      </c>
      <c r="O73" s="237">
        <f t="shared" si="14"/>
        <v>1081.6666666666667</v>
      </c>
      <c r="P73" s="907">
        <f t="shared" si="3"/>
        <v>4</v>
      </c>
      <c r="Q73" s="907">
        <f t="shared" si="4"/>
        <v>6</v>
      </c>
      <c r="R73" s="237">
        <f t="shared" si="15"/>
        <v>58410</v>
      </c>
      <c r="S73" s="237">
        <f t="shared" si="6"/>
        <v>71390</v>
      </c>
      <c r="T73" s="301">
        <v>617</v>
      </c>
      <c r="U73" s="168"/>
      <c r="V73" s="168"/>
      <c r="W73" s="168"/>
      <c r="X73" s="168"/>
      <c r="Y73" s="168"/>
      <c r="Z73" s="168"/>
      <c r="AA73" s="168"/>
      <c r="AB73" s="168"/>
      <c r="AC73" s="168"/>
      <c r="AD73" s="168" t="s">
        <v>443</v>
      </c>
      <c r="AE73" s="168"/>
      <c r="AF73" s="340"/>
      <c r="AG73" s="340"/>
    </row>
    <row r="74" spans="1:33" s="890" customFormat="1" ht="15" customHeight="1" x14ac:dyDescent="0.2">
      <c r="A74" s="299">
        <v>56</v>
      </c>
      <c r="B74" s="300">
        <v>42663</v>
      </c>
      <c r="C74" s="1590" t="s">
        <v>371</v>
      </c>
      <c r="D74" s="517">
        <v>26</v>
      </c>
      <c r="E74" s="238" t="s">
        <v>57</v>
      </c>
      <c r="F74" s="342">
        <v>570797</v>
      </c>
      <c r="G74" s="238">
        <v>1</v>
      </c>
      <c r="H74" s="303" t="s">
        <v>444</v>
      </c>
      <c r="I74" s="238" t="s">
        <v>445</v>
      </c>
      <c r="J74" s="238" t="s">
        <v>446</v>
      </c>
      <c r="K74" s="238" t="s">
        <v>426</v>
      </c>
      <c r="L74" s="237">
        <v>7670</v>
      </c>
      <c r="M74" s="238">
        <v>10</v>
      </c>
      <c r="N74" s="237">
        <f t="shared" si="13"/>
        <v>767</v>
      </c>
      <c r="O74" s="237">
        <f t="shared" si="14"/>
        <v>63.916666666666664</v>
      </c>
      <c r="P74" s="907">
        <f t="shared" si="3"/>
        <v>6</v>
      </c>
      <c r="Q74" s="907">
        <f t="shared" si="4"/>
        <v>8</v>
      </c>
      <c r="R74" s="237">
        <f t="shared" si="15"/>
        <v>5113.333333333333</v>
      </c>
      <c r="S74" s="237">
        <f t="shared" si="6"/>
        <v>2556.666666666667</v>
      </c>
      <c r="T74" s="301">
        <v>616</v>
      </c>
      <c r="U74" s="168"/>
      <c r="V74" s="168"/>
      <c r="W74" s="168"/>
      <c r="X74" s="168"/>
      <c r="Y74" s="168"/>
      <c r="Z74" s="168"/>
      <c r="AA74" s="168"/>
      <c r="AB74" s="168"/>
      <c r="AC74" s="168"/>
      <c r="AD74" s="168"/>
      <c r="AE74" s="168"/>
      <c r="AF74" s="340"/>
      <c r="AG74" s="340"/>
    </row>
    <row r="75" spans="1:33" s="890" customFormat="1" ht="15" customHeight="1" x14ac:dyDescent="0.2">
      <c r="A75" s="299">
        <v>57</v>
      </c>
      <c r="B75" s="300">
        <v>42663</v>
      </c>
      <c r="C75" s="1590" t="s">
        <v>371</v>
      </c>
      <c r="D75" s="517">
        <v>26</v>
      </c>
      <c r="E75" s="238" t="s">
        <v>25</v>
      </c>
      <c r="F75" s="238"/>
      <c r="G75" s="238">
        <v>1</v>
      </c>
      <c r="H75" s="303" t="s">
        <v>447</v>
      </c>
      <c r="I75" s="238">
        <v>1038</v>
      </c>
      <c r="J75" s="238"/>
      <c r="K75" s="238" t="s">
        <v>426</v>
      </c>
      <c r="L75" s="237">
        <v>15930</v>
      </c>
      <c r="M75" s="238">
        <v>10</v>
      </c>
      <c r="N75" s="237">
        <f t="shared" si="13"/>
        <v>1593</v>
      </c>
      <c r="O75" s="237">
        <f t="shared" si="14"/>
        <v>132.75</v>
      </c>
      <c r="P75" s="907">
        <f t="shared" si="3"/>
        <v>6</v>
      </c>
      <c r="Q75" s="907">
        <f t="shared" si="4"/>
        <v>8</v>
      </c>
      <c r="R75" s="237">
        <f t="shared" si="15"/>
        <v>10620</v>
      </c>
      <c r="S75" s="237">
        <f t="shared" si="6"/>
        <v>5310</v>
      </c>
      <c r="T75" s="301">
        <v>617</v>
      </c>
      <c r="U75" s="168"/>
      <c r="V75" s="168"/>
      <c r="W75" s="168"/>
      <c r="X75" s="168"/>
      <c r="Y75" s="168"/>
      <c r="Z75" s="168"/>
      <c r="AA75" s="168"/>
      <c r="AB75" s="168"/>
      <c r="AC75" s="168"/>
      <c r="AD75" s="168"/>
      <c r="AE75" s="168"/>
      <c r="AF75" s="343"/>
      <c r="AG75" s="343"/>
    </row>
    <row r="76" spans="1:33" s="890" customFormat="1" ht="15" customHeight="1" x14ac:dyDescent="0.2">
      <c r="A76" s="299">
        <v>58</v>
      </c>
      <c r="B76" s="300">
        <v>42663</v>
      </c>
      <c r="C76" s="1590" t="s">
        <v>371</v>
      </c>
      <c r="D76" s="517">
        <v>26</v>
      </c>
      <c r="E76" s="238" t="s">
        <v>35</v>
      </c>
      <c r="F76" s="342"/>
      <c r="G76" s="238"/>
      <c r="H76" s="303" t="s">
        <v>151</v>
      </c>
      <c r="I76" s="342" t="s">
        <v>448</v>
      </c>
      <c r="J76" s="342" t="s">
        <v>56</v>
      </c>
      <c r="K76" s="238" t="s">
        <v>426</v>
      </c>
      <c r="L76" s="237">
        <v>5583</v>
      </c>
      <c r="M76" s="238">
        <v>3</v>
      </c>
      <c r="N76" s="166">
        <v>0</v>
      </c>
      <c r="O76" s="166">
        <v>0</v>
      </c>
      <c r="P76" s="907">
        <f t="shared" si="3"/>
        <v>6</v>
      </c>
      <c r="Q76" s="907">
        <f t="shared" si="4"/>
        <v>8</v>
      </c>
      <c r="R76" s="166">
        <v>5583</v>
      </c>
      <c r="S76" s="166">
        <f t="shared" si="6"/>
        <v>0</v>
      </c>
      <c r="T76" s="301">
        <v>614</v>
      </c>
      <c r="U76" s="168"/>
      <c r="V76" s="168"/>
      <c r="W76" s="168"/>
      <c r="X76" s="168"/>
      <c r="Y76" s="168"/>
      <c r="Z76" s="168"/>
      <c r="AA76" s="168"/>
      <c r="AB76" s="168"/>
      <c r="AC76" s="168"/>
      <c r="AD76" s="168"/>
      <c r="AE76" s="168"/>
      <c r="AF76" s="340"/>
      <c r="AG76" s="340"/>
    </row>
    <row r="77" spans="1:33" s="890" customFormat="1" ht="15" customHeight="1" x14ac:dyDescent="0.2">
      <c r="A77" s="299">
        <v>59</v>
      </c>
      <c r="B77" s="300">
        <v>42663</v>
      </c>
      <c r="C77" s="1590" t="s">
        <v>371</v>
      </c>
      <c r="D77" s="517">
        <v>26</v>
      </c>
      <c r="E77" s="238" t="s">
        <v>436</v>
      </c>
      <c r="F77" s="238"/>
      <c r="G77" s="238">
        <v>1</v>
      </c>
      <c r="H77" s="303" t="s">
        <v>449</v>
      </c>
      <c r="I77" s="238">
        <v>1033</v>
      </c>
      <c r="J77" s="238" t="s">
        <v>450</v>
      </c>
      <c r="K77" s="238" t="s">
        <v>426</v>
      </c>
      <c r="L77" s="237">
        <v>41300</v>
      </c>
      <c r="M77" s="238">
        <v>5</v>
      </c>
      <c r="N77" s="237">
        <v>0</v>
      </c>
      <c r="O77" s="237">
        <v>0</v>
      </c>
      <c r="P77" s="907">
        <f t="shared" si="3"/>
        <v>6</v>
      </c>
      <c r="Q77" s="907">
        <f t="shared" si="4"/>
        <v>8</v>
      </c>
      <c r="R77" s="237">
        <v>41300</v>
      </c>
      <c r="S77" s="237">
        <f t="shared" si="6"/>
        <v>0</v>
      </c>
      <c r="T77" s="301">
        <v>612</v>
      </c>
      <c r="U77" s="168"/>
      <c r="V77" s="168"/>
      <c r="W77" s="168"/>
      <c r="X77" s="168"/>
      <c r="Y77" s="168"/>
      <c r="Z77" s="168"/>
      <c r="AA77" s="168"/>
      <c r="AB77" s="168"/>
      <c r="AC77" s="168"/>
      <c r="AD77" s="168"/>
      <c r="AE77" s="168"/>
      <c r="AF77" s="340"/>
      <c r="AG77" s="340"/>
    </row>
    <row r="78" spans="1:33" s="890" customFormat="1" ht="15" customHeight="1" x14ac:dyDescent="0.2">
      <c r="A78" s="299">
        <v>60</v>
      </c>
      <c r="B78" s="923">
        <v>42669</v>
      </c>
      <c r="C78" s="1590" t="s">
        <v>371</v>
      </c>
      <c r="D78" s="517">
        <v>26</v>
      </c>
      <c r="E78" s="915" t="s">
        <v>381</v>
      </c>
      <c r="F78" s="1101">
        <v>570403</v>
      </c>
      <c r="G78" s="915">
        <v>1</v>
      </c>
      <c r="H78" s="1561" t="s">
        <v>451</v>
      </c>
      <c r="I78" s="915" t="s">
        <v>452</v>
      </c>
      <c r="J78" s="915" t="s">
        <v>87</v>
      </c>
      <c r="K78" s="915" t="s">
        <v>426</v>
      </c>
      <c r="L78" s="906">
        <v>32568</v>
      </c>
      <c r="M78" s="915">
        <v>5</v>
      </c>
      <c r="N78" s="906">
        <v>0</v>
      </c>
      <c r="O78" s="906">
        <f t="shared" ref="O78:O80" si="16">IF(M78=0,"N/A",+N78/12)</f>
        <v>0</v>
      </c>
      <c r="P78" s="907">
        <f t="shared" si="3"/>
        <v>6</v>
      </c>
      <c r="Q78" s="907">
        <f t="shared" si="4"/>
        <v>8</v>
      </c>
      <c r="R78" s="906">
        <v>32568</v>
      </c>
      <c r="S78" s="906">
        <f>IF(M78=0,"N/A",+L78-R78)</f>
        <v>0</v>
      </c>
      <c r="T78" s="1101">
        <v>612</v>
      </c>
      <c r="AF78" s="900"/>
      <c r="AG78" s="900"/>
    </row>
    <row r="79" spans="1:33" s="890" customFormat="1" ht="15" customHeight="1" x14ac:dyDescent="0.2">
      <c r="A79" s="299">
        <v>61</v>
      </c>
      <c r="B79" s="923">
        <v>42669</v>
      </c>
      <c r="C79" s="1590" t="s">
        <v>371</v>
      </c>
      <c r="D79" s="517">
        <v>26</v>
      </c>
      <c r="E79" s="915" t="s">
        <v>381</v>
      </c>
      <c r="F79" s="1101">
        <v>570402</v>
      </c>
      <c r="G79" s="915">
        <v>1</v>
      </c>
      <c r="H79" s="1561" t="s">
        <v>451</v>
      </c>
      <c r="I79" s="915" t="s">
        <v>452</v>
      </c>
      <c r="J79" s="915" t="s">
        <v>87</v>
      </c>
      <c r="K79" s="915" t="s">
        <v>426</v>
      </c>
      <c r="L79" s="906">
        <v>32568</v>
      </c>
      <c r="M79" s="915">
        <v>5</v>
      </c>
      <c r="N79" s="906">
        <v>0</v>
      </c>
      <c r="O79" s="906">
        <f t="shared" si="16"/>
        <v>0</v>
      </c>
      <c r="P79" s="907">
        <f t="shared" si="3"/>
        <v>6</v>
      </c>
      <c r="Q79" s="907">
        <f t="shared" si="4"/>
        <v>8</v>
      </c>
      <c r="R79" s="906">
        <v>32568</v>
      </c>
      <c r="S79" s="906">
        <f t="shared" si="6"/>
        <v>0</v>
      </c>
      <c r="T79" s="1101">
        <v>612</v>
      </c>
      <c r="AF79" s="900"/>
      <c r="AG79" s="900"/>
    </row>
    <row r="80" spans="1:33" s="890" customFormat="1" ht="15" customHeight="1" x14ac:dyDescent="0.2">
      <c r="A80" s="299">
        <v>62</v>
      </c>
      <c r="B80" s="923">
        <v>42669</v>
      </c>
      <c r="C80" s="1590" t="s">
        <v>371</v>
      </c>
      <c r="D80" s="517">
        <v>26</v>
      </c>
      <c r="E80" s="915" t="s">
        <v>25</v>
      </c>
      <c r="F80" s="915">
        <v>570795</v>
      </c>
      <c r="G80" s="915">
        <v>1</v>
      </c>
      <c r="H80" s="1561" t="s">
        <v>453</v>
      </c>
      <c r="I80" s="1573"/>
      <c r="J80" s="915" t="s">
        <v>454</v>
      </c>
      <c r="K80" s="915" t="s">
        <v>455</v>
      </c>
      <c r="L80" s="906">
        <v>7249.99</v>
      </c>
      <c r="M80" s="915">
        <v>10</v>
      </c>
      <c r="N80" s="906">
        <f t="shared" ref="N80" si="17">IF(M80=0,"N/A",+L80/M80)</f>
        <v>724.99900000000002</v>
      </c>
      <c r="O80" s="906">
        <f t="shared" si="16"/>
        <v>60.416583333333335</v>
      </c>
      <c r="P80" s="907">
        <f t="shared" si="3"/>
        <v>6</v>
      </c>
      <c r="Q80" s="907">
        <f t="shared" si="4"/>
        <v>8</v>
      </c>
      <c r="R80" s="906">
        <f t="shared" ref="R80" si="18">IF(M80=0,"N/A",+N80*P80+O80*Q80)</f>
        <v>4833.3266666666677</v>
      </c>
      <c r="S80" s="906">
        <f t="shared" si="6"/>
        <v>2416.663333333332</v>
      </c>
      <c r="T80" s="1101">
        <v>617</v>
      </c>
      <c r="AF80" s="900"/>
      <c r="AG80" s="900"/>
    </row>
    <row r="81" spans="1:33" s="890" customFormat="1" ht="15.75" customHeight="1" x14ac:dyDescent="0.2">
      <c r="A81" s="299">
        <v>63</v>
      </c>
      <c r="B81" s="923">
        <v>42669</v>
      </c>
      <c r="C81" s="1590" t="s">
        <v>371</v>
      </c>
      <c r="D81" s="517">
        <v>26</v>
      </c>
      <c r="E81" s="915" t="s">
        <v>35</v>
      </c>
      <c r="F81" s="915">
        <v>570792</v>
      </c>
      <c r="G81" s="915">
        <v>1</v>
      </c>
      <c r="H81" s="1561" t="s">
        <v>151</v>
      </c>
      <c r="I81" s="908"/>
      <c r="J81" s="915" t="s">
        <v>456</v>
      </c>
      <c r="K81" s="915" t="s">
        <v>455</v>
      </c>
      <c r="L81" s="906">
        <v>5583</v>
      </c>
      <c r="M81" s="915">
        <v>3</v>
      </c>
      <c r="N81" s="897">
        <v>0</v>
      </c>
      <c r="O81" s="897">
        <v>0</v>
      </c>
      <c r="P81" s="907">
        <f t="shared" si="3"/>
        <v>6</v>
      </c>
      <c r="Q81" s="907">
        <f t="shared" si="4"/>
        <v>8</v>
      </c>
      <c r="R81" s="907">
        <v>5583</v>
      </c>
      <c r="S81" s="897">
        <f t="shared" si="6"/>
        <v>0</v>
      </c>
      <c r="T81" s="1101">
        <v>614</v>
      </c>
      <c r="AF81" s="900"/>
      <c r="AG81" s="900"/>
    </row>
    <row r="82" spans="1:33" s="890" customFormat="1" ht="15" customHeight="1" x14ac:dyDescent="0.3">
      <c r="A82" s="299">
        <v>64</v>
      </c>
      <c r="B82" s="902">
        <v>42787</v>
      </c>
      <c r="C82" s="1590" t="s">
        <v>371</v>
      </c>
      <c r="D82" s="517">
        <v>26</v>
      </c>
      <c r="E82" s="903" t="s">
        <v>81</v>
      </c>
      <c r="F82" s="903"/>
      <c r="G82" s="903">
        <v>7</v>
      </c>
      <c r="H82" s="914" t="s">
        <v>457</v>
      </c>
      <c r="I82" s="903"/>
      <c r="J82" s="903" t="s">
        <v>458</v>
      </c>
      <c r="K82" s="903" t="s">
        <v>405</v>
      </c>
      <c r="L82" s="1102">
        <v>29736</v>
      </c>
      <c r="M82" s="903">
        <v>5</v>
      </c>
      <c r="N82" s="1102">
        <v>0</v>
      </c>
      <c r="O82" s="906">
        <v>0</v>
      </c>
      <c r="P82" s="907">
        <f t="shared" si="3"/>
        <v>6</v>
      </c>
      <c r="Q82" s="907">
        <f t="shared" si="4"/>
        <v>4</v>
      </c>
      <c r="R82" s="906">
        <v>29736</v>
      </c>
      <c r="S82" s="906">
        <f t="shared" si="6"/>
        <v>0</v>
      </c>
      <c r="T82" s="1101">
        <v>619</v>
      </c>
      <c r="U82" s="900"/>
      <c r="V82" s="900"/>
      <c r="W82" s="900"/>
      <c r="X82" s="900"/>
      <c r="Y82" s="900"/>
      <c r="Z82" s="900"/>
      <c r="AA82" s="900"/>
      <c r="AB82" s="900"/>
      <c r="AC82" s="900"/>
      <c r="AD82" s="900"/>
      <c r="AE82" s="900"/>
      <c r="AF82" s="900"/>
      <c r="AG82" s="900"/>
    </row>
    <row r="83" spans="1:33" s="890" customFormat="1" ht="15.75" customHeight="1" x14ac:dyDescent="0.3">
      <c r="A83" s="299">
        <v>65</v>
      </c>
      <c r="B83" s="902">
        <v>42787</v>
      </c>
      <c r="C83" s="1590" t="s">
        <v>371</v>
      </c>
      <c r="D83" s="517">
        <v>26</v>
      </c>
      <c r="E83" s="903" t="s">
        <v>81</v>
      </c>
      <c r="F83" s="1575"/>
      <c r="G83" s="903">
        <v>1</v>
      </c>
      <c r="H83" s="914" t="s">
        <v>459</v>
      </c>
      <c r="I83" s="903"/>
      <c r="J83" s="903"/>
      <c r="K83" s="903" t="s">
        <v>405</v>
      </c>
      <c r="L83" s="1102">
        <v>47790</v>
      </c>
      <c r="M83" s="903">
        <v>10</v>
      </c>
      <c r="N83" s="1102">
        <f t="shared" ref="N83" si="19">IF(M83=0,"N/A",+L83/M83)</f>
        <v>4779</v>
      </c>
      <c r="O83" s="906">
        <f t="shared" ref="O83" si="20">IF(M83=0,"N/A",+N83/12)</f>
        <v>398.25</v>
      </c>
      <c r="P83" s="907">
        <f t="shared" si="3"/>
        <v>6</v>
      </c>
      <c r="Q83" s="907">
        <f t="shared" si="4"/>
        <v>4</v>
      </c>
      <c r="R83" s="906">
        <f t="shared" ref="R83" si="21">IF(M83=0,"N/A",+N83*P83+O83*Q83)</f>
        <v>30267</v>
      </c>
      <c r="S83" s="906">
        <f t="shared" si="6"/>
        <v>17523</v>
      </c>
      <c r="T83" s="1101">
        <v>619</v>
      </c>
      <c r="U83" s="900"/>
      <c r="V83" s="900"/>
      <c r="W83" s="900"/>
      <c r="X83" s="900"/>
      <c r="Y83" s="900"/>
      <c r="Z83" s="900"/>
      <c r="AA83" s="900"/>
      <c r="AB83" s="900"/>
      <c r="AC83" s="900"/>
      <c r="AD83" s="900"/>
      <c r="AE83" s="900"/>
      <c r="AF83" s="900"/>
      <c r="AG83" s="900"/>
    </row>
    <row r="84" spans="1:33" s="890" customFormat="1" ht="15.75" customHeight="1" x14ac:dyDescent="0.2">
      <c r="A84" s="299">
        <v>66</v>
      </c>
      <c r="B84" s="1576">
        <v>43032</v>
      </c>
      <c r="C84" s="1590" t="s">
        <v>371</v>
      </c>
      <c r="D84" s="517">
        <v>26</v>
      </c>
      <c r="E84" s="1101" t="s">
        <v>35</v>
      </c>
      <c r="F84" s="1101">
        <v>570791</v>
      </c>
      <c r="G84" s="1101">
        <v>1</v>
      </c>
      <c r="H84" s="918" t="s">
        <v>151</v>
      </c>
      <c r="I84" s="915" t="s">
        <v>460</v>
      </c>
      <c r="J84" s="915" t="s">
        <v>56</v>
      </c>
      <c r="K84" s="915" t="s">
        <v>405</v>
      </c>
      <c r="L84" s="906">
        <v>5583</v>
      </c>
      <c r="M84" s="915">
        <v>3</v>
      </c>
      <c r="N84" s="897">
        <v>0</v>
      </c>
      <c r="O84" s="897">
        <v>0</v>
      </c>
      <c r="P84" s="907">
        <f t="shared" si="3"/>
        <v>5</v>
      </c>
      <c r="Q84" s="907">
        <f t="shared" si="4"/>
        <v>8</v>
      </c>
      <c r="R84" s="906">
        <v>5583</v>
      </c>
      <c r="S84" s="897">
        <f t="shared" si="6"/>
        <v>0</v>
      </c>
      <c r="T84" s="1101">
        <v>614</v>
      </c>
      <c r="U84" s="1572"/>
      <c r="V84" s="1572"/>
      <c r="W84" s="1572"/>
      <c r="X84" s="1572"/>
      <c r="Y84" s="1572"/>
      <c r="Z84" s="1572"/>
      <c r="AA84" s="1572"/>
      <c r="AB84" s="1572"/>
      <c r="AC84" s="1572"/>
      <c r="AD84" s="1572"/>
      <c r="AE84" s="1572"/>
      <c r="AF84" s="900"/>
      <c r="AG84" s="900"/>
    </row>
    <row r="85" spans="1:33" s="890" customFormat="1" ht="25.5" customHeight="1" x14ac:dyDescent="0.3">
      <c r="A85" s="299">
        <v>67</v>
      </c>
      <c r="B85" s="1577">
        <v>43032</v>
      </c>
      <c r="C85" s="1590" t="s">
        <v>371</v>
      </c>
      <c r="D85" s="517">
        <v>26</v>
      </c>
      <c r="E85" s="905" t="s">
        <v>35</v>
      </c>
      <c r="F85" s="905"/>
      <c r="G85" s="905">
        <v>1</v>
      </c>
      <c r="H85" s="1559" t="s">
        <v>461</v>
      </c>
      <c r="I85" s="905"/>
      <c r="J85" s="905"/>
      <c r="K85" s="915" t="s">
        <v>426</v>
      </c>
      <c r="L85" s="945">
        <v>5566.92</v>
      </c>
      <c r="M85" s="905">
        <v>5</v>
      </c>
      <c r="N85" s="1102">
        <f t="shared" ref="N85:N116" si="22">IF(M85=0,"N/A",+L85/M85)</f>
        <v>1113.384</v>
      </c>
      <c r="O85" s="906">
        <v>0</v>
      </c>
      <c r="P85" s="907">
        <f t="shared" si="3"/>
        <v>5</v>
      </c>
      <c r="Q85" s="907">
        <f t="shared" si="4"/>
        <v>8</v>
      </c>
      <c r="R85" s="906">
        <f t="shared" ref="R85:R116" si="23">IF(M85=0,"N/A",+N85*P85+O85*Q85)</f>
        <v>5566.92</v>
      </c>
      <c r="S85" s="906">
        <f t="shared" si="6"/>
        <v>0</v>
      </c>
      <c r="T85" s="1101">
        <v>614</v>
      </c>
      <c r="U85" s="900"/>
      <c r="V85" s="900"/>
      <c r="W85" s="900"/>
      <c r="X85" s="900"/>
      <c r="Y85" s="900"/>
      <c r="Z85" s="900"/>
      <c r="AA85" s="900"/>
      <c r="AB85" s="900" t="s">
        <v>287</v>
      </c>
      <c r="AC85" s="901">
        <v>43213</v>
      </c>
      <c r="AD85" s="900">
        <v>95</v>
      </c>
      <c r="AE85" s="900"/>
      <c r="AF85" s="900"/>
      <c r="AG85" s="900"/>
    </row>
    <row r="86" spans="1:33" s="890" customFormat="1" ht="25.5" customHeight="1" x14ac:dyDescent="0.3">
      <c r="A86" s="299">
        <v>68</v>
      </c>
      <c r="B86" s="1577">
        <v>43032</v>
      </c>
      <c r="C86" s="1590" t="s">
        <v>371</v>
      </c>
      <c r="D86" s="517">
        <v>26</v>
      </c>
      <c r="E86" s="905" t="s">
        <v>126</v>
      </c>
      <c r="F86" s="905"/>
      <c r="G86" s="905">
        <v>1</v>
      </c>
      <c r="H86" s="1559" t="s">
        <v>462</v>
      </c>
      <c r="I86" s="905"/>
      <c r="J86" s="905"/>
      <c r="K86" s="915" t="s">
        <v>426</v>
      </c>
      <c r="L86" s="945">
        <v>9523.4500000000007</v>
      </c>
      <c r="M86" s="905">
        <v>5</v>
      </c>
      <c r="N86" s="1102">
        <f t="shared" si="22"/>
        <v>1904.69</v>
      </c>
      <c r="O86" s="906">
        <v>0</v>
      </c>
      <c r="P86" s="907">
        <f t="shared" si="3"/>
        <v>5</v>
      </c>
      <c r="Q86" s="907">
        <f t="shared" si="4"/>
        <v>8</v>
      </c>
      <c r="R86" s="906">
        <f t="shared" si="23"/>
        <v>9523.4500000000007</v>
      </c>
      <c r="S86" s="906">
        <f t="shared" si="6"/>
        <v>0</v>
      </c>
      <c r="T86" s="1101">
        <v>619</v>
      </c>
      <c r="U86" s="900"/>
      <c r="V86" s="900"/>
      <c r="W86" s="900"/>
      <c r="X86" s="900"/>
      <c r="Y86" s="900"/>
      <c r="Z86" s="900"/>
      <c r="AA86" s="900"/>
      <c r="AB86" s="900" t="s">
        <v>287</v>
      </c>
      <c r="AC86" s="901">
        <v>43213</v>
      </c>
      <c r="AD86" s="900">
        <v>95</v>
      </c>
      <c r="AE86" s="900"/>
      <c r="AF86" s="900"/>
      <c r="AG86" s="900"/>
    </row>
    <row r="87" spans="1:33" s="890" customFormat="1" ht="25.5" customHeight="1" x14ac:dyDescent="0.3">
      <c r="A87" s="299">
        <v>69</v>
      </c>
      <c r="B87" s="1577">
        <v>43032</v>
      </c>
      <c r="C87" s="1590" t="s">
        <v>371</v>
      </c>
      <c r="D87" s="517">
        <v>26</v>
      </c>
      <c r="E87" s="905" t="s">
        <v>35</v>
      </c>
      <c r="F87" s="905"/>
      <c r="G87" s="905">
        <v>1</v>
      </c>
      <c r="H87" s="1559" t="s">
        <v>463</v>
      </c>
      <c r="I87" s="905" t="s">
        <v>464</v>
      </c>
      <c r="J87" s="905" t="s">
        <v>56</v>
      </c>
      <c r="K87" s="915" t="s">
        <v>426</v>
      </c>
      <c r="L87" s="945">
        <v>35212.43</v>
      </c>
      <c r="M87" s="905">
        <v>5</v>
      </c>
      <c r="N87" s="1102">
        <f t="shared" si="22"/>
        <v>7042.4859999999999</v>
      </c>
      <c r="O87" s="906">
        <v>0</v>
      </c>
      <c r="P87" s="907">
        <f t="shared" si="3"/>
        <v>5</v>
      </c>
      <c r="Q87" s="907">
        <f t="shared" si="4"/>
        <v>8</v>
      </c>
      <c r="R87" s="906">
        <f t="shared" si="23"/>
        <v>35212.43</v>
      </c>
      <c r="S87" s="906">
        <f t="shared" si="6"/>
        <v>0</v>
      </c>
      <c r="T87" s="1101">
        <v>614</v>
      </c>
      <c r="U87" s="900"/>
      <c r="V87" s="900"/>
      <c r="W87" s="900"/>
      <c r="X87" s="900"/>
      <c r="Y87" s="900"/>
      <c r="Z87" s="900"/>
      <c r="AA87" s="900"/>
      <c r="AB87" s="900" t="s">
        <v>287</v>
      </c>
      <c r="AC87" s="901">
        <v>43213</v>
      </c>
      <c r="AD87" s="900">
        <v>95</v>
      </c>
      <c r="AE87" s="900"/>
      <c r="AF87" s="900"/>
      <c r="AG87" s="900"/>
    </row>
    <row r="88" spans="1:33" s="890" customFormat="1" ht="25.5" customHeight="1" x14ac:dyDescent="0.3">
      <c r="A88" s="299">
        <v>70</v>
      </c>
      <c r="B88" s="1577">
        <v>43032</v>
      </c>
      <c r="C88" s="1590" t="s">
        <v>371</v>
      </c>
      <c r="D88" s="517">
        <v>26</v>
      </c>
      <c r="E88" s="905" t="s">
        <v>35</v>
      </c>
      <c r="F88" s="905"/>
      <c r="G88" s="905">
        <v>1</v>
      </c>
      <c r="H88" s="1559" t="s">
        <v>465</v>
      </c>
      <c r="I88" s="905"/>
      <c r="J88" s="905"/>
      <c r="K88" s="915" t="s">
        <v>426</v>
      </c>
      <c r="L88" s="945">
        <v>57864.45</v>
      </c>
      <c r="M88" s="905">
        <v>5</v>
      </c>
      <c r="N88" s="1102">
        <f t="shared" si="22"/>
        <v>11572.89</v>
      </c>
      <c r="O88" s="906">
        <v>0</v>
      </c>
      <c r="P88" s="907">
        <f t="shared" si="3"/>
        <v>5</v>
      </c>
      <c r="Q88" s="907">
        <f t="shared" si="4"/>
        <v>8</v>
      </c>
      <c r="R88" s="906">
        <f t="shared" si="23"/>
        <v>57864.45</v>
      </c>
      <c r="S88" s="906">
        <f t="shared" si="6"/>
        <v>0</v>
      </c>
      <c r="T88" s="1101">
        <v>614</v>
      </c>
      <c r="U88" s="900"/>
      <c r="V88" s="900"/>
      <c r="W88" s="900"/>
      <c r="X88" s="900"/>
      <c r="Y88" s="900"/>
      <c r="Z88" s="900"/>
      <c r="AA88" s="900"/>
      <c r="AB88" s="900" t="s">
        <v>287</v>
      </c>
      <c r="AC88" s="901">
        <v>43213</v>
      </c>
      <c r="AD88" s="900">
        <v>95</v>
      </c>
      <c r="AE88" s="900"/>
      <c r="AF88" s="900"/>
      <c r="AG88" s="900"/>
    </row>
    <row r="89" spans="1:33" s="890" customFormat="1" ht="25.5" customHeight="1" x14ac:dyDescent="0.3">
      <c r="A89" s="299">
        <v>71</v>
      </c>
      <c r="B89" s="1577">
        <v>43032</v>
      </c>
      <c r="C89" s="1590" t="s">
        <v>371</v>
      </c>
      <c r="D89" s="517">
        <v>26</v>
      </c>
      <c r="E89" s="905" t="s">
        <v>35</v>
      </c>
      <c r="F89" s="905"/>
      <c r="G89" s="905">
        <v>1</v>
      </c>
      <c r="H89" s="1559" t="s">
        <v>465</v>
      </c>
      <c r="I89" s="905"/>
      <c r="J89" s="905"/>
      <c r="K89" s="915" t="s">
        <v>426</v>
      </c>
      <c r="L89" s="945">
        <v>57864.45</v>
      </c>
      <c r="M89" s="905">
        <v>5</v>
      </c>
      <c r="N89" s="1102">
        <f t="shared" si="22"/>
        <v>11572.89</v>
      </c>
      <c r="O89" s="906">
        <v>0</v>
      </c>
      <c r="P89" s="907">
        <f t="shared" si="3"/>
        <v>5</v>
      </c>
      <c r="Q89" s="907">
        <f t="shared" si="4"/>
        <v>8</v>
      </c>
      <c r="R89" s="906">
        <f t="shared" si="23"/>
        <v>57864.45</v>
      </c>
      <c r="S89" s="906">
        <f t="shared" si="6"/>
        <v>0</v>
      </c>
      <c r="T89" s="1101">
        <v>614</v>
      </c>
      <c r="U89" s="900"/>
      <c r="V89" s="900"/>
      <c r="W89" s="900"/>
      <c r="X89" s="900"/>
      <c r="Y89" s="900"/>
      <c r="Z89" s="900"/>
      <c r="AA89" s="900"/>
      <c r="AB89" s="900" t="s">
        <v>287</v>
      </c>
      <c r="AC89" s="901">
        <v>43213</v>
      </c>
      <c r="AD89" s="900">
        <v>95</v>
      </c>
      <c r="AE89" s="900"/>
      <c r="AF89" s="900"/>
      <c r="AG89" s="900"/>
    </row>
    <row r="90" spans="1:33" s="890" customFormat="1" ht="15.75" customHeight="1" x14ac:dyDescent="0.3">
      <c r="A90" s="299">
        <v>72</v>
      </c>
      <c r="B90" s="1577">
        <v>43032</v>
      </c>
      <c r="C90" s="1590" t="s">
        <v>371</v>
      </c>
      <c r="D90" s="517">
        <v>26</v>
      </c>
      <c r="E90" s="905" t="s">
        <v>35</v>
      </c>
      <c r="F90" s="905"/>
      <c r="G90" s="905">
        <v>1</v>
      </c>
      <c r="H90" s="1559" t="s">
        <v>466</v>
      </c>
      <c r="I90" s="905"/>
      <c r="J90" s="905"/>
      <c r="K90" s="915" t="s">
        <v>426</v>
      </c>
      <c r="L90" s="945">
        <v>5633.99</v>
      </c>
      <c r="M90" s="905">
        <v>5</v>
      </c>
      <c r="N90" s="1102">
        <f t="shared" si="22"/>
        <v>1126.798</v>
      </c>
      <c r="O90" s="906">
        <v>0</v>
      </c>
      <c r="P90" s="907">
        <f t="shared" ref="P90:P145" si="24">+DATEDIF($B90,$AC$13,"Y")</f>
        <v>5</v>
      </c>
      <c r="Q90" s="907">
        <f t="shared" ref="Q90:Q145" si="25">+DATEDIF($B90,$AC$13,"YM")</f>
        <v>8</v>
      </c>
      <c r="R90" s="906">
        <f t="shared" si="23"/>
        <v>5633.99</v>
      </c>
      <c r="S90" s="906">
        <f t="shared" si="6"/>
        <v>0</v>
      </c>
      <c r="T90" s="1101">
        <v>614</v>
      </c>
      <c r="U90" s="900"/>
      <c r="V90" s="900"/>
      <c r="W90" s="900"/>
      <c r="X90" s="900"/>
      <c r="Y90" s="900"/>
      <c r="Z90" s="900"/>
      <c r="AA90" s="900"/>
      <c r="AB90" s="900" t="s">
        <v>287</v>
      </c>
      <c r="AC90" s="901">
        <v>43213</v>
      </c>
      <c r="AD90" s="900">
        <v>95</v>
      </c>
      <c r="AE90" s="900"/>
      <c r="AF90" s="900"/>
      <c r="AG90" s="900"/>
    </row>
    <row r="91" spans="1:33" s="890" customFormat="1" ht="15.75" customHeight="1" x14ac:dyDescent="0.3">
      <c r="A91" s="299">
        <v>73</v>
      </c>
      <c r="B91" s="1577">
        <v>43032</v>
      </c>
      <c r="C91" s="1590" t="s">
        <v>371</v>
      </c>
      <c r="D91" s="517">
        <v>26</v>
      </c>
      <c r="E91" s="905" t="s">
        <v>35</v>
      </c>
      <c r="F91" s="905"/>
      <c r="G91" s="905">
        <v>1</v>
      </c>
      <c r="H91" s="1559" t="s">
        <v>466</v>
      </c>
      <c r="I91" s="905"/>
      <c r="J91" s="905"/>
      <c r="K91" s="915" t="s">
        <v>426</v>
      </c>
      <c r="L91" s="945">
        <v>5633.99</v>
      </c>
      <c r="M91" s="905">
        <v>5</v>
      </c>
      <c r="N91" s="1102">
        <f t="shared" si="22"/>
        <v>1126.798</v>
      </c>
      <c r="O91" s="906">
        <v>0</v>
      </c>
      <c r="P91" s="907">
        <f t="shared" si="24"/>
        <v>5</v>
      </c>
      <c r="Q91" s="907">
        <f t="shared" si="25"/>
        <v>8</v>
      </c>
      <c r="R91" s="906">
        <f t="shared" si="23"/>
        <v>5633.99</v>
      </c>
      <c r="S91" s="906">
        <f t="shared" si="6"/>
        <v>0</v>
      </c>
      <c r="T91" s="1101">
        <v>614</v>
      </c>
      <c r="U91" s="900"/>
      <c r="V91" s="900"/>
      <c r="W91" s="900"/>
      <c r="X91" s="900"/>
      <c r="Y91" s="900"/>
      <c r="Z91" s="900"/>
      <c r="AA91" s="900"/>
      <c r="AB91" s="900" t="s">
        <v>287</v>
      </c>
      <c r="AC91" s="901">
        <v>43213</v>
      </c>
      <c r="AD91" s="900">
        <v>95</v>
      </c>
      <c r="AE91" s="900"/>
      <c r="AF91" s="900"/>
      <c r="AG91" s="900"/>
    </row>
    <row r="92" spans="1:33" s="890" customFormat="1" ht="15.75" customHeight="1" x14ac:dyDescent="0.3">
      <c r="A92" s="299">
        <v>74</v>
      </c>
      <c r="B92" s="1577">
        <v>43032</v>
      </c>
      <c r="C92" s="1590" t="s">
        <v>371</v>
      </c>
      <c r="D92" s="517">
        <v>26</v>
      </c>
      <c r="E92" s="905" t="s">
        <v>35</v>
      </c>
      <c r="F92" s="905"/>
      <c r="G92" s="905">
        <v>1</v>
      </c>
      <c r="H92" s="1559" t="s">
        <v>466</v>
      </c>
      <c r="I92" s="905"/>
      <c r="J92" s="905"/>
      <c r="K92" s="915" t="s">
        <v>426</v>
      </c>
      <c r="L92" s="945">
        <v>5633.99</v>
      </c>
      <c r="M92" s="905">
        <v>5</v>
      </c>
      <c r="N92" s="1102">
        <f t="shared" si="22"/>
        <v>1126.798</v>
      </c>
      <c r="O92" s="906">
        <v>0</v>
      </c>
      <c r="P92" s="907">
        <f t="shared" si="24"/>
        <v>5</v>
      </c>
      <c r="Q92" s="907">
        <f t="shared" si="25"/>
        <v>8</v>
      </c>
      <c r="R92" s="906">
        <f t="shared" si="23"/>
        <v>5633.99</v>
      </c>
      <c r="S92" s="906">
        <f t="shared" si="6"/>
        <v>0</v>
      </c>
      <c r="T92" s="1101">
        <v>614</v>
      </c>
      <c r="U92" s="900"/>
      <c r="V92" s="900"/>
      <c r="W92" s="900"/>
      <c r="X92" s="900"/>
      <c r="Y92" s="900"/>
      <c r="Z92" s="900"/>
      <c r="AA92" s="900"/>
      <c r="AB92" s="900" t="s">
        <v>287</v>
      </c>
      <c r="AC92" s="901">
        <v>43213</v>
      </c>
      <c r="AD92" s="900">
        <v>95</v>
      </c>
      <c r="AE92" s="900"/>
      <c r="AF92" s="900"/>
      <c r="AG92" s="900"/>
    </row>
    <row r="93" spans="1:33" s="890" customFormat="1" ht="15.75" customHeight="1" x14ac:dyDescent="0.3">
      <c r="A93" s="299">
        <v>75</v>
      </c>
      <c r="B93" s="1577">
        <v>43032</v>
      </c>
      <c r="C93" s="1590" t="s">
        <v>371</v>
      </c>
      <c r="D93" s="517">
        <v>26</v>
      </c>
      <c r="E93" s="905" t="s">
        <v>35</v>
      </c>
      <c r="F93" s="905">
        <v>570793</v>
      </c>
      <c r="G93" s="905">
        <v>1</v>
      </c>
      <c r="H93" s="1559" t="s">
        <v>151</v>
      </c>
      <c r="I93" s="905"/>
      <c r="J93" s="905" t="s">
        <v>141</v>
      </c>
      <c r="K93" s="915" t="s">
        <v>426</v>
      </c>
      <c r="L93" s="945">
        <v>10020.450000000001</v>
      </c>
      <c r="M93" s="905">
        <v>5</v>
      </c>
      <c r="N93" s="1102">
        <f t="shared" si="22"/>
        <v>2004.0900000000001</v>
      </c>
      <c r="O93" s="906">
        <v>0</v>
      </c>
      <c r="P93" s="907">
        <f t="shared" si="24"/>
        <v>5</v>
      </c>
      <c r="Q93" s="907">
        <f t="shared" si="25"/>
        <v>8</v>
      </c>
      <c r="R93" s="906">
        <f t="shared" si="23"/>
        <v>10020.450000000001</v>
      </c>
      <c r="S93" s="906">
        <f t="shared" si="6"/>
        <v>0</v>
      </c>
      <c r="T93" s="1101">
        <v>614</v>
      </c>
      <c r="U93" s="900"/>
      <c r="V93" s="900"/>
      <c r="W93" s="900"/>
      <c r="X93" s="900"/>
      <c r="Y93" s="900"/>
      <c r="Z93" s="900"/>
      <c r="AA93" s="900"/>
      <c r="AB93" s="900" t="s">
        <v>287</v>
      </c>
      <c r="AC93" s="901">
        <v>43213</v>
      </c>
      <c r="AD93" s="900">
        <v>95</v>
      </c>
      <c r="AE93" s="900"/>
      <c r="AF93" s="900"/>
      <c r="AG93" s="900"/>
    </row>
    <row r="94" spans="1:33" s="890" customFormat="1" ht="29.25" customHeight="1" x14ac:dyDescent="0.3">
      <c r="A94" s="299">
        <v>76</v>
      </c>
      <c r="B94" s="1577">
        <v>43111</v>
      </c>
      <c r="C94" s="1590" t="s">
        <v>371</v>
      </c>
      <c r="D94" s="517">
        <v>26</v>
      </c>
      <c r="E94" s="905" t="s">
        <v>68</v>
      </c>
      <c r="F94" s="905"/>
      <c r="G94" s="905">
        <v>1</v>
      </c>
      <c r="H94" s="1559" t="s">
        <v>467</v>
      </c>
      <c r="I94" s="905"/>
      <c r="J94" s="905"/>
      <c r="K94" s="915" t="s">
        <v>405</v>
      </c>
      <c r="L94" s="945">
        <v>8897.2000000000007</v>
      </c>
      <c r="M94" s="905">
        <v>5</v>
      </c>
      <c r="N94" s="1102">
        <f t="shared" si="22"/>
        <v>1779.44</v>
      </c>
      <c r="O94" s="906">
        <v>0</v>
      </c>
      <c r="P94" s="907">
        <f t="shared" si="24"/>
        <v>5</v>
      </c>
      <c r="Q94" s="907">
        <f t="shared" si="25"/>
        <v>5</v>
      </c>
      <c r="R94" s="906">
        <f t="shared" si="23"/>
        <v>8897.2000000000007</v>
      </c>
      <c r="S94" s="906">
        <f t="shared" si="6"/>
        <v>0</v>
      </c>
      <c r="T94" s="1101">
        <v>617</v>
      </c>
      <c r="U94" s="900"/>
      <c r="V94" s="900"/>
      <c r="W94" s="900"/>
      <c r="X94" s="900"/>
      <c r="Y94" s="900"/>
      <c r="Z94" s="900"/>
      <c r="AA94" s="900"/>
      <c r="AB94" s="900" t="s">
        <v>468</v>
      </c>
      <c r="AC94" s="901">
        <v>43159</v>
      </c>
      <c r="AD94" s="900">
        <v>95</v>
      </c>
      <c r="AE94" s="900"/>
      <c r="AF94" s="900"/>
      <c r="AG94" s="900"/>
    </row>
    <row r="95" spans="1:33" s="890" customFormat="1" ht="29.25" customHeight="1" x14ac:dyDescent="0.3">
      <c r="A95" s="299">
        <v>77</v>
      </c>
      <c r="B95" s="1577">
        <v>43115</v>
      </c>
      <c r="C95" s="1590" t="s">
        <v>371</v>
      </c>
      <c r="D95" s="517">
        <v>26</v>
      </c>
      <c r="E95" s="1558" t="s">
        <v>35</v>
      </c>
      <c r="F95" s="1558"/>
      <c r="G95" s="1558">
        <v>1</v>
      </c>
      <c r="H95" s="1559" t="s">
        <v>469</v>
      </c>
      <c r="I95" s="905"/>
      <c r="J95" s="905"/>
      <c r="K95" s="915" t="s">
        <v>426</v>
      </c>
      <c r="L95" s="1578">
        <v>187547.15</v>
      </c>
      <c r="M95" s="1558">
        <v>5</v>
      </c>
      <c r="N95" s="1102">
        <f t="shared" si="22"/>
        <v>37509.43</v>
      </c>
      <c r="O95" s="906">
        <v>0</v>
      </c>
      <c r="P95" s="907">
        <f t="shared" si="24"/>
        <v>5</v>
      </c>
      <c r="Q95" s="907">
        <f t="shared" si="25"/>
        <v>5</v>
      </c>
      <c r="R95" s="906">
        <f t="shared" si="23"/>
        <v>187547.15</v>
      </c>
      <c r="S95" s="906">
        <f t="shared" si="6"/>
        <v>0</v>
      </c>
      <c r="T95" s="1101">
        <v>614</v>
      </c>
      <c r="U95" s="900"/>
      <c r="V95" s="900"/>
      <c r="W95" s="900"/>
      <c r="X95" s="900"/>
      <c r="Y95" s="900"/>
      <c r="Z95" s="900"/>
      <c r="AA95" s="900"/>
      <c r="AB95" s="900" t="s">
        <v>470</v>
      </c>
      <c r="AC95" s="901">
        <v>43152</v>
      </c>
      <c r="AD95" s="900">
        <v>95</v>
      </c>
      <c r="AE95" s="900"/>
      <c r="AF95" s="900"/>
      <c r="AG95" s="900"/>
    </row>
    <row r="96" spans="1:33" s="890" customFormat="1" ht="29.25" customHeight="1" x14ac:dyDescent="0.3">
      <c r="A96" s="299">
        <v>78</v>
      </c>
      <c r="B96" s="1577">
        <v>43115</v>
      </c>
      <c r="C96" s="1590" t="s">
        <v>371</v>
      </c>
      <c r="D96" s="517">
        <v>26</v>
      </c>
      <c r="E96" s="1558" t="s">
        <v>126</v>
      </c>
      <c r="F96" s="1558"/>
      <c r="G96" s="1558">
        <v>1</v>
      </c>
      <c r="H96" s="1559" t="s">
        <v>471</v>
      </c>
      <c r="I96" s="905"/>
      <c r="J96" s="915"/>
      <c r="K96" s="238" t="s">
        <v>472</v>
      </c>
      <c r="L96" s="1578">
        <v>8940.35</v>
      </c>
      <c r="M96" s="1558">
        <v>5</v>
      </c>
      <c r="N96" s="1102">
        <f t="shared" si="22"/>
        <v>1788.0700000000002</v>
      </c>
      <c r="O96" s="906">
        <v>0</v>
      </c>
      <c r="P96" s="907">
        <f t="shared" si="24"/>
        <v>5</v>
      </c>
      <c r="Q96" s="907">
        <f t="shared" si="25"/>
        <v>5</v>
      </c>
      <c r="R96" s="906">
        <f t="shared" si="23"/>
        <v>8940.35</v>
      </c>
      <c r="S96" s="906">
        <f t="shared" si="6"/>
        <v>0</v>
      </c>
      <c r="T96" s="1101">
        <v>619</v>
      </c>
      <c r="U96" s="900"/>
      <c r="V96" s="900"/>
      <c r="W96" s="900"/>
      <c r="X96" s="900"/>
      <c r="Y96" s="900"/>
      <c r="Z96" s="900"/>
      <c r="AA96" s="900"/>
      <c r="AB96" s="900" t="s">
        <v>470</v>
      </c>
      <c r="AC96" s="901">
        <v>43152</v>
      </c>
      <c r="AD96" s="900">
        <v>95</v>
      </c>
      <c r="AE96" s="900"/>
      <c r="AF96" s="900"/>
      <c r="AG96" s="900"/>
    </row>
    <row r="97" spans="1:33" s="890" customFormat="1" ht="25.5" customHeight="1" x14ac:dyDescent="0.3">
      <c r="A97" s="299">
        <v>79</v>
      </c>
      <c r="B97" s="944">
        <v>43353</v>
      </c>
      <c r="C97" s="1590" t="s">
        <v>371</v>
      </c>
      <c r="D97" s="517">
        <v>26</v>
      </c>
      <c r="E97" s="905" t="s">
        <v>68</v>
      </c>
      <c r="F97" s="1558"/>
      <c r="G97" s="905">
        <v>1</v>
      </c>
      <c r="H97" s="1559" t="s">
        <v>473</v>
      </c>
      <c r="I97" s="905"/>
      <c r="J97" s="905"/>
      <c r="K97" s="915" t="s">
        <v>426</v>
      </c>
      <c r="L97" s="945">
        <v>75000</v>
      </c>
      <c r="M97" s="905">
        <v>5</v>
      </c>
      <c r="N97" s="1102">
        <f t="shared" si="22"/>
        <v>15000</v>
      </c>
      <c r="O97" s="906">
        <f t="shared" ref="O97:O107" si="26">IF(M97=0,"N/A",+N97/12)</f>
        <v>1250</v>
      </c>
      <c r="P97" s="907">
        <f t="shared" si="24"/>
        <v>4</v>
      </c>
      <c r="Q97" s="907">
        <f t="shared" si="25"/>
        <v>9</v>
      </c>
      <c r="R97" s="906">
        <f t="shared" si="23"/>
        <v>71250</v>
      </c>
      <c r="S97" s="906">
        <f t="shared" si="6"/>
        <v>3750</v>
      </c>
      <c r="T97" s="1101">
        <v>617</v>
      </c>
      <c r="U97" s="900"/>
      <c r="V97" s="900"/>
      <c r="W97" s="900"/>
      <c r="X97" s="900"/>
      <c r="Y97" s="900"/>
      <c r="Z97" s="900"/>
      <c r="AA97" s="900"/>
      <c r="AB97" s="900" t="s">
        <v>75</v>
      </c>
      <c r="AC97" s="901">
        <v>43376</v>
      </c>
      <c r="AD97" s="900">
        <v>95</v>
      </c>
      <c r="AE97" s="900"/>
      <c r="AF97" s="900"/>
      <c r="AG97" s="900"/>
    </row>
    <row r="98" spans="1:33" s="890" customFormat="1" ht="56.25" customHeight="1" x14ac:dyDescent="0.3">
      <c r="A98" s="299">
        <v>80</v>
      </c>
      <c r="B98" s="944">
        <v>43397</v>
      </c>
      <c r="C98" s="1590" t="s">
        <v>371</v>
      </c>
      <c r="D98" s="517">
        <v>26</v>
      </c>
      <c r="E98" s="905" t="s">
        <v>35</v>
      </c>
      <c r="F98" s="1558"/>
      <c r="G98" s="905">
        <v>1</v>
      </c>
      <c r="H98" s="1559" t="s">
        <v>474</v>
      </c>
      <c r="I98" s="905" t="s">
        <v>475</v>
      </c>
      <c r="J98" s="905" t="s">
        <v>179</v>
      </c>
      <c r="K98" s="1054" t="s">
        <v>476</v>
      </c>
      <c r="L98" s="945">
        <v>82981.81</v>
      </c>
      <c r="M98" s="905">
        <v>5</v>
      </c>
      <c r="N98" s="1102">
        <f t="shared" si="22"/>
        <v>16596.362000000001</v>
      </c>
      <c r="O98" s="906">
        <f t="shared" si="26"/>
        <v>1383.0301666666667</v>
      </c>
      <c r="P98" s="907">
        <f t="shared" si="24"/>
        <v>4</v>
      </c>
      <c r="Q98" s="907">
        <f t="shared" si="25"/>
        <v>8</v>
      </c>
      <c r="R98" s="906">
        <f t="shared" si="23"/>
        <v>77449.689333333343</v>
      </c>
      <c r="S98" s="906">
        <f t="shared" si="6"/>
        <v>5532.1206666666549</v>
      </c>
      <c r="T98" s="1101">
        <v>614</v>
      </c>
      <c r="U98" s="900"/>
      <c r="V98" s="900"/>
      <c r="W98" s="900"/>
      <c r="X98" s="900"/>
      <c r="Y98" s="900"/>
      <c r="Z98" s="900"/>
      <c r="AA98" s="900"/>
      <c r="AB98" s="900" t="s">
        <v>477</v>
      </c>
      <c r="AC98" s="901">
        <v>43462</v>
      </c>
      <c r="AD98" s="900">
        <v>95</v>
      </c>
      <c r="AE98" s="900"/>
      <c r="AF98" s="900"/>
      <c r="AG98" s="900"/>
    </row>
    <row r="99" spans="1:33" s="890" customFormat="1" ht="30" customHeight="1" x14ac:dyDescent="0.3">
      <c r="A99" s="299">
        <v>81</v>
      </c>
      <c r="B99" s="944">
        <v>43446</v>
      </c>
      <c r="C99" s="1590" t="s">
        <v>371</v>
      </c>
      <c r="D99" s="517">
        <v>26</v>
      </c>
      <c r="E99" s="905" t="s">
        <v>35</v>
      </c>
      <c r="F99" s="1558"/>
      <c r="G99" s="905">
        <v>1</v>
      </c>
      <c r="H99" s="1559" t="s">
        <v>478</v>
      </c>
      <c r="I99" s="905"/>
      <c r="J99" s="905"/>
      <c r="K99" s="915" t="s">
        <v>426</v>
      </c>
      <c r="L99" s="945">
        <v>11800</v>
      </c>
      <c r="M99" s="905">
        <v>10</v>
      </c>
      <c r="N99" s="1102">
        <f t="shared" si="22"/>
        <v>1180</v>
      </c>
      <c r="O99" s="906">
        <f t="shared" si="26"/>
        <v>98.333333333333329</v>
      </c>
      <c r="P99" s="907">
        <f t="shared" si="24"/>
        <v>4</v>
      </c>
      <c r="Q99" s="907">
        <f t="shared" si="25"/>
        <v>6</v>
      </c>
      <c r="R99" s="906">
        <f t="shared" si="23"/>
        <v>5310</v>
      </c>
      <c r="S99" s="906">
        <f t="shared" si="6"/>
        <v>6490</v>
      </c>
      <c r="T99" s="1101">
        <v>617</v>
      </c>
      <c r="U99" s="900"/>
      <c r="V99" s="900"/>
      <c r="W99" s="900"/>
      <c r="X99" s="900"/>
      <c r="Y99" s="900"/>
      <c r="Z99" s="900"/>
      <c r="AA99" s="900"/>
      <c r="AB99" s="900" t="s">
        <v>479</v>
      </c>
      <c r="AC99" s="901">
        <v>43462</v>
      </c>
      <c r="AD99" s="900">
        <v>100</v>
      </c>
      <c r="AE99" s="1054" t="s">
        <v>480</v>
      </c>
      <c r="AF99" s="900"/>
      <c r="AG99" s="900"/>
    </row>
    <row r="100" spans="1:33" s="890" customFormat="1" ht="30" customHeight="1" x14ac:dyDescent="0.3">
      <c r="A100" s="299">
        <v>82</v>
      </c>
      <c r="B100" s="944">
        <v>43446</v>
      </c>
      <c r="C100" s="1590" t="s">
        <v>371</v>
      </c>
      <c r="D100" s="517">
        <v>26</v>
      </c>
      <c r="E100" s="905" t="s">
        <v>35</v>
      </c>
      <c r="F100" s="1558"/>
      <c r="G100" s="905">
        <v>1</v>
      </c>
      <c r="H100" s="1559" t="s">
        <v>478</v>
      </c>
      <c r="I100" s="905"/>
      <c r="J100" s="905"/>
      <c r="K100" s="915" t="s">
        <v>426</v>
      </c>
      <c r="L100" s="945">
        <v>11800</v>
      </c>
      <c r="M100" s="905">
        <v>10</v>
      </c>
      <c r="N100" s="1102">
        <f t="shared" si="22"/>
        <v>1180</v>
      </c>
      <c r="O100" s="906">
        <f t="shared" si="26"/>
        <v>98.333333333333329</v>
      </c>
      <c r="P100" s="907">
        <f t="shared" si="24"/>
        <v>4</v>
      </c>
      <c r="Q100" s="907">
        <f t="shared" si="25"/>
        <v>6</v>
      </c>
      <c r="R100" s="906">
        <f t="shared" si="23"/>
        <v>5310</v>
      </c>
      <c r="S100" s="906">
        <f t="shared" si="6"/>
        <v>6490</v>
      </c>
      <c r="T100" s="1101">
        <v>617</v>
      </c>
      <c r="U100" s="900"/>
      <c r="V100" s="900"/>
      <c r="W100" s="900"/>
      <c r="X100" s="900"/>
      <c r="Y100" s="900"/>
      <c r="Z100" s="900"/>
      <c r="AA100" s="900"/>
      <c r="AB100" s="900" t="s">
        <v>479</v>
      </c>
      <c r="AC100" s="901">
        <v>43462</v>
      </c>
      <c r="AD100" s="900">
        <v>100</v>
      </c>
      <c r="AE100" s="1054" t="s">
        <v>480</v>
      </c>
      <c r="AF100" s="900"/>
      <c r="AG100" s="900"/>
    </row>
    <row r="101" spans="1:33" s="890" customFormat="1" ht="30" customHeight="1" x14ac:dyDescent="0.3">
      <c r="A101" s="299">
        <v>83</v>
      </c>
      <c r="B101" s="944">
        <v>43446</v>
      </c>
      <c r="C101" s="1590" t="s">
        <v>371</v>
      </c>
      <c r="D101" s="517">
        <v>26</v>
      </c>
      <c r="E101" s="905" t="s">
        <v>35</v>
      </c>
      <c r="F101" s="1558"/>
      <c r="G101" s="905">
        <v>1</v>
      </c>
      <c r="H101" s="1559" t="s">
        <v>481</v>
      </c>
      <c r="I101" s="905"/>
      <c r="J101" s="905"/>
      <c r="K101" s="915" t="s">
        <v>426</v>
      </c>
      <c r="L101" s="945">
        <v>129800</v>
      </c>
      <c r="M101" s="905">
        <v>10</v>
      </c>
      <c r="N101" s="1102">
        <f t="shared" si="22"/>
        <v>12980</v>
      </c>
      <c r="O101" s="906">
        <f t="shared" si="26"/>
        <v>1081.6666666666667</v>
      </c>
      <c r="P101" s="907">
        <f t="shared" si="24"/>
        <v>4</v>
      </c>
      <c r="Q101" s="907">
        <f t="shared" si="25"/>
        <v>6</v>
      </c>
      <c r="R101" s="906">
        <f t="shared" si="23"/>
        <v>58410</v>
      </c>
      <c r="S101" s="906">
        <f t="shared" si="6"/>
        <v>71390</v>
      </c>
      <c r="T101" s="1101">
        <v>617</v>
      </c>
      <c r="U101" s="900"/>
      <c r="V101" s="900"/>
      <c r="W101" s="900"/>
      <c r="X101" s="900"/>
      <c r="Y101" s="900"/>
      <c r="Z101" s="900"/>
      <c r="AA101" s="900"/>
      <c r="AB101" s="900" t="s">
        <v>479</v>
      </c>
      <c r="AC101" s="901">
        <v>43462</v>
      </c>
      <c r="AD101" s="900">
        <v>100</v>
      </c>
      <c r="AE101" s="1054" t="s">
        <v>480</v>
      </c>
      <c r="AF101" s="900"/>
      <c r="AG101" s="900"/>
    </row>
    <row r="102" spans="1:33" s="890" customFormat="1" ht="30" customHeight="1" x14ac:dyDescent="0.3">
      <c r="A102" s="299">
        <v>84</v>
      </c>
      <c r="B102" s="944">
        <v>43446</v>
      </c>
      <c r="C102" s="1590" t="s">
        <v>371</v>
      </c>
      <c r="D102" s="517">
        <v>26</v>
      </c>
      <c r="E102" s="905" t="s">
        <v>35</v>
      </c>
      <c r="F102" s="1558"/>
      <c r="G102" s="905">
        <v>1</v>
      </c>
      <c r="H102" s="1559" t="s">
        <v>481</v>
      </c>
      <c r="I102" s="905"/>
      <c r="J102" s="905"/>
      <c r="K102" s="915" t="s">
        <v>426</v>
      </c>
      <c r="L102" s="945">
        <v>129800</v>
      </c>
      <c r="M102" s="905">
        <v>10</v>
      </c>
      <c r="N102" s="1102">
        <f t="shared" si="22"/>
        <v>12980</v>
      </c>
      <c r="O102" s="906">
        <f t="shared" si="26"/>
        <v>1081.6666666666667</v>
      </c>
      <c r="P102" s="907">
        <f t="shared" si="24"/>
        <v>4</v>
      </c>
      <c r="Q102" s="907">
        <f t="shared" si="25"/>
        <v>6</v>
      </c>
      <c r="R102" s="906">
        <f t="shared" si="23"/>
        <v>58410</v>
      </c>
      <c r="S102" s="906">
        <f t="shared" si="6"/>
        <v>71390</v>
      </c>
      <c r="T102" s="1101">
        <v>617</v>
      </c>
      <c r="U102" s="900"/>
      <c r="V102" s="900"/>
      <c r="W102" s="900"/>
      <c r="X102" s="900"/>
      <c r="Y102" s="900"/>
      <c r="Z102" s="900"/>
      <c r="AA102" s="900"/>
      <c r="AB102" s="900" t="s">
        <v>479</v>
      </c>
      <c r="AC102" s="901">
        <v>43462</v>
      </c>
      <c r="AD102" s="900">
        <v>100</v>
      </c>
      <c r="AE102" s="1054" t="s">
        <v>480</v>
      </c>
      <c r="AF102" s="900"/>
      <c r="AG102" s="900"/>
    </row>
    <row r="103" spans="1:33" s="890" customFormat="1" ht="30" customHeight="1" x14ac:dyDescent="0.3">
      <c r="A103" s="299">
        <v>85</v>
      </c>
      <c r="B103" s="944">
        <v>43446</v>
      </c>
      <c r="C103" s="1590" t="s">
        <v>371</v>
      </c>
      <c r="D103" s="517">
        <v>26</v>
      </c>
      <c r="E103" s="905" t="s">
        <v>35</v>
      </c>
      <c r="F103" s="1558"/>
      <c r="G103" s="905">
        <v>1</v>
      </c>
      <c r="H103" s="1559" t="s">
        <v>482</v>
      </c>
      <c r="I103" s="905"/>
      <c r="J103" s="905"/>
      <c r="K103" s="915" t="s">
        <v>426</v>
      </c>
      <c r="L103" s="945">
        <v>106200</v>
      </c>
      <c r="M103" s="905">
        <v>10</v>
      </c>
      <c r="N103" s="1102">
        <f t="shared" si="22"/>
        <v>10620</v>
      </c>
      <c r="O103" s="906">
        <f t="shared" si="26"/>
        <v>885</v>
      </c>
      <c r="P103" s="907">
        <f t="shared" si="24"/>
        <v>4</v>
      </c>
      <c r="Q103" s="907">
        <f t="shared" si="25"/>
        <v>6</v>
      </c>
      <c r="R103" s="906">
        <f t="shared" si="23"/>
        <v>47790</v>
      </c>
      <c r="S103" s="906">
        <f t="shared" si="6"/>
        <v>58410</v>
      </c>
      <c r="T103" s="1101">
        <v>617</v>
      </c>
      <c r="U103" s="900"/>
      <c r="V103" s="900"/>
      <c r="W103" s="900"/>
      <c r="X103" s="900"/>
      <c r="Y103" s="900"/>
      <c r="Z103" s="900"/>
      <c r="AA103" s="900"/>
      <c r="AB103" s="900" t="s">
        <v>479</v>
      </c>
      <c r="AC103" s="901">
        <v>43462</v>
      </c>
      <c r="AD103" s="900">
        <v>100</v>
      </c>
      <c r="AE103" s="1054" t="s">
        <v>480</v>
      </c>
      <c r="AF103" s="900"/>
      <c r="AG103" s="900"/>
    </row>
    <row r="104" spans="1:33" s="890" customFormat="1" ht="30" customHeight="1" x14ac:dyDescent="0.3">
      <c r="A104" s="299">
        <v>86</v>
      </c>
      <c r="B104" s="944">
        <v>43651</v>
      </c>
      <c r="C104" s="1590" t="s">
        <v>371</v>
      </c>
      <c r="D104" s="517">
        <v>26</v>
      </c>
      <c r="E104" s="905" t="s">
        <v>25</v>
      </c>
      <c r="F104" s="1558"/>
      <c r="G104" s="905">
        <v>1</v>
      </c>
      <c r="H104" s="1559" t="s">
        <v>483</v>
      </c>
      <c r="I104" s="905"/>
      <c r="J104" s="905"/>
      <c r="K104" s="915" t="s">
        <v>379</v>
      </c>
      <c r="L104" s="945">
        <v>11800</v>
      </c>
      <c r="M104" s="905">
        <v>10</v>
      </c>
      <c r="N104" s="1102">
        <f t="shared" si="22"/>
        <v>1180</v>
      </c>
      <c r="O104" s="906">
        <f t="shared" si="26"/>
        <v>98.333333333333329</v>
      </c>
      <c r="P104" s="907">
        <f t="shared" si="24"/>
        <v>3</v>
      </c>
      <c r="Q104" s="907">
        <f t="shared" si="25"/>
        <v>11</v>
      </c>
      <c r="R104" s="906">
        <f t="shared" si="23"/>
        <v>4621.6666666666661</v>
      </c>
      <c r="S104" s="906">
        <f t="shared" si="6"/>
        <v>7178.3333333333339</v>
      </c>
      <c r="T104" s="1101">
        <v>617</v>
      </c>
      <c r="U104" s="900"/>
      <c r="V104" s="900"/>
      <c r="W104" s="900"/>
      <c r="X104" s="900"/>
      <c r="Y104" s="900"/>
      <c r="Z104" s="900"/>
      <c r="AA104" s="900"/>
      <c r="AB104" s="900" t="s">
        <v>484</v>
      </c>
      <c r="AC104" s="901">
        <v>43675</v>
      </c>
      <c r="AD104" s="900">
        <v>100</v>
      </c>
      <c r="AE104" s="1579"/>
      <c r="AF104" s="900"/>
      <c r="AG104" s="900"/>
    </row>
    <row r="105" spans="1:33" s="890" customFormat="1" ht="30" customHeight="1" x14ac:dyDescent="0.3">
      <c r="A105" s="299">
        <v>87</v>
      </c>
      <c r="B105" s="944">
        <v>43651</v>
      </c>
      <c r="C105" s="1590" t="s">
        <v>371</v>
      </c>
      <c r="D105" s="517">
        <v>26</v>
      </c>
      <c r="E105" s="905" t="s">
        <v>25</v>
      </c>
      <c r="F105" s="1558"/>
      <c r="G105" s="905">
        <v>1</v>
      </c>
      <c r="H105" s="1559" t="s">
        <v>483</v>
      </c>
      <c r="I105" s="905"/>
      <c r="J105" s="905"/>
      <c r="K105" s="915" t="s">
        <v>379</v>
      </c>
      <c r="L105" s="945">
        <v>11800</v>
      </c>
      <c r="M105" s="905">
        <v>10</v>
      </c>
      <c r="N105" s="1102">
        <f t="shared" si="22"/>
        <v>1180</v>
      </c>
      <c r="O105" s="906">
        <f t="shared" si="26"/>
        <v>98.333333333333329</v>
      </c>
      <c r="P105" s="907">
        <f t="shared" si="24"/>
        <v>3</v>
      </c>
      <c r="Q105" s="907">
        <f t="shared" si="25"/>
        <v>11</v>
      </c>
      <c r="R105" s="906">
        <f t="shared" si="23"/>
        <v>4621.6666666666661</v>
      </c>
      <c r="S105" s="906">
        <f t="shared" si="6"/>
        <v>7178.3333333333339</v>
      </c>
      <c r="T105" s="1101">
        <v>617</v>
      </c>
      <c r="U105" s="900"/>
      <c r="V105" s="900"/>
      <c r="W105" s="900"/>
      <c r="X105" s="900"/>
      <c r="Y105" s="900"/>
      <c r="Z105" s="900"/>
      <c r="AA105" s="900"/>
      <c r="AB105" s="900" t="s">
        <v>484</v>
      </c>
      <c r="AC105" s="901">
        <v>43675</v>
      </c>
      <c r="AD105" s="900">
        <v>100</v>
      </c>
      <c r="AE105" s="1579"/>
      <c r="AF105" s="900"/>
      <c r="AG105" s="900"/>
    </row>
    <row r="106" spans="1:33" s="890" customFormat="1" ht="16.5" customHeight="1" x14ac:dyDescent="0.3">
      <c r="A106" s="299">
        <v>88</v>
      </c>
      <c r="B106" s="944">
        <v>43689</v>
      </c>
      <c r="C106" s="1590" t="s">
        <v>371</v>
      </c>
      <c r="D106" s="517">
        <v>26</v>
      </c>
      <c r="E106" s="905" t="s">
        <v>436</v>
      </c>
      <c r="F106" s="1558"/>
      <c r="G106" s="905">
        <v>1</v>
      </c>
      <c r="H106" s="1559" t="s">
        <v>485</v>
      </c>
      <c r="I106" s="905"/>
      <c r="J106" s="905"/>
      <c r="K106" s="915" t="s">
        <v>486</v>
      </c>
      <c r="L106" s="945">
        <v>166123.89000000001</v>
      </c>
      <c r="M106" s="905">
        <v>5</v>
      </c>
      <c r="N106" s="1102">
        <f t="shared" si="22"/>
        <v>33224.778000000006</v>
      </c>
      <c r="O106" s="906">
        <f t="shared" si="26"/>
        <v>2768.7315000000003</v>
      </c>
      <c r="P106" s="907">
        <f t="shared" si="24"/>
        <v>3</v>
      </c>
      <c r="Q106" s="907">
        <f t="shared" si="25"/>
        <v>10</v>
      </c>
      <c r="R106" s="906">
        <f t="shared" si="23"/>
        <v>127361.64900000002</v>
      </c>
      <c r="S106" s="906">
        <f t="shared" si="6"/>
        <v>38762.240999999995</v>
      </c>
      <c r="T106" s="1101">
        <v>612</v>
      </c>
      <c r="U106" s="900"/>
      <c r="V106" s="900"/>
      <c r="W106" s="900"/>
      <c r="X106" s="900"/>
      <c r="Y106" s="900"/>
      <c r="Z106" s="900"/>
      <c r="AA106" s="900"/>
      <c r="AB106" s="900" t="s">
        <v>487</v>
      </c>
      <c r="AC106" s="901">
        <v>43818</v>
      </c>
      <c r="AD106" s="900">
        <v>100</v>
      </c>
      <c r="AE106" s="1579"/>
      <c r="AF106" s="900"/>
      <c r="AG106" s="900"/>
    </row>
    <row r="107" spans="1:33" s="890" customFormat="1" ht="16.5" customHeight="1" x14ac:dyDescent="0.3">
      <c r="A107" s="299">
        <v>89</v>
      </c>
      <c r="B107" s="944">
        <v>43689</v>
      </c>
      <c r="C107" s="1590" t="s">
        <v>371</v>
      </c>
      <c r="D107" s="517">
        <v>26</v>
      </c>
      <c r="E107" s="905" t="s">
        <v>57</v>
      </c>
      <c r="F107" s="1558"/>
      <c r="G107" s="905">
        <v>1</v>
      </c>
      <c r="H107" s="1559" t="s">
        <v>488</v>
      </c>
      <c r="I107" s="905"/>
      <c r="J107" s="905"/>
      <c r="K107" s="915" t="s">
        <v>486</v>
      </c>
      <c r="L107" s="945">
        <v>72412.98</v>
      </c>
      <c r="M107" s="905">
        <v>5</v>
      </c>
      <c r="N107" s="1102">
        <f t="shared" si="22"/>
        <v>14482.596</v>
      </c>
      <c r="O107" s="906">
        <f t="shared" si="26"/>
        <v>1206.883</v>
      </c>
      <c r="P107" s="907">
        <f t="shared" si="24"/>
        <v>3</v>
      </c>
      <c r="Q107" s="907">
        <f t="shared" si="25"/>
        <v>10</v>
      </c>
      <c r="R107" s="906">
        <f t="shared" si="23"/>
        <v>55516.618000000002</v>
      </c>
      <c r="S107" s="906">
        <f t="shared" si="6"/>
        <v>16896.361999999994</v>
      </c>
      <c r="T107" s="1101">
        <v>616</v>
      </c>
      <c r="U107" s="900"/>
      <c r="V107" s="900"/>
      <c r="W107" s="900"/>
      <c r="X107" s="900"/>
      <c r="Y107" s="900"/>
      <c r="Z107" s="900"/>
      <c r="AA107" s="900"/>
      <c r="AB107" s="900" t="s">
        <v>487</v>
      </c>
      <c r="AC107" s="901">
        <v>43818</v>
      </c>
      <c r="AD107" s="900">
        <v>100</v>
      </c>
      <c r="AE107" s="1579"/>
      <c r="AF107" s="900"/>
      <c r="AG107" s="900"/>
    </row>
    <row r="108" spans="1:33" s="890" customFormat="1" ht="128.25" customHeight="1" x14ac:dyDescent="0.2">
      <c r="A108" s="299">
        <v>90</v>
      </c>
      <c r="B108" s="944">
        <v>43704</v>
      </c>
      <c r="C108" s="1590" t="s">
        <v>371</v>
      </c>
      <c r="D108" s="517">
        <v>26</v>
      </c>
      <c r="E108" s="905" t="s">
        <v>35</v>
      </c>
      <c r="F108" s="1273">
        <v>570576</v>
      </c>
      <c r="G108" s="905">
        <v>1</v>
      </c>
      <c r="H108" s="1559" t="s">
        <v>489</v>
      </c>
      <c r="I108" s="905" t="s">
        <v>490</v>
      </c>
      <c r="J108" s="1580" t="s">
        <v>491</v>
      </c>
      <c r="K108" s="915" t="s">
        <v>426</v>
      </c>
      <c r="L108" s="945">
        <v>53259.85</v>
      </c>
      <c r="M108" s="905">
        <v>3</v>
      </c>
      <c r="N108" s="906">
        <f t="shared" si="22"/>
        <v>17753.283333333333</v>
      </c>
      <c r="O108" s="906">
        <v>0</v>
      </c>
      <c r="P108" s="907">
        <f t="shared" si="24"/>
        <v>3</v>
      </c>
      <c r="Q108" s="907">
        <f t="shared" si="25"/>
        <v>10</v>
      </c>
      <c r="R108" s="906">
        <f t="shared" si="23"/>
        <v>53259.85</v>
      </c>
      <c r="S108" s="906">
        <f t="shared" si="6"/>
        <v>0</v>
      </c>
      <c r="T108" s="1101">
        <v>617</v>
      </c>
      <c r="U108" s="900"/>
      <c r="V108" s="900"/>
      <c r="W108" s="900"/>
      <c r="X108" s="900"/>
      <c r="Y108" s="900"/>
      <c r="Z108" s="900"/>
      <c r="AA108" s="900"/>
      <c r="AB108" s="900" t="s">
        <v>193</v>
      </c>
      <c r="AC108" s="901">
        <v>43756</v>
      </c>
      <c r="AD108" s="900">
        <v>95</v>
      </c>
      <c r="AE108" s="1579"/>
      <c r="AF108" s="900"/>
      <c r="AG108" s="900"/>
    </row>
    <row r="109" spans="1:33" s="890" customFormat="1" ht="129.75" customHeight="1" x14ac:dyDescent="0.25">
      <c r="A109" s="299">
        <v>91</v>
      </c>
      <c r="B109" s="944">
        <v>43704</v>
      </c>
      <c r="C109" s="1590" t="s">
        <v>371</v>
      </c>
      <c r="D109" s="517">
        <v>26</v>
      </c>
      <c r="E109" s="905" t="s">
        <v>35</v>
      </c>
      <c r="F109" s="1558"/>
      <c r="G109" s="905">
        <v>1</v>
      </c>
      <c r="H109" s="1559" t="s">
        <v>489</v>
      </c>
      <c r="I109" s="905" t="s">
        <v>490</v>
      </c>
      <c r="J109" s="1580" t="s">
        <v>491</v>
      </c>
      <c r="K109" s="915" t="s">
        <v>426</v>
      </c>
      <c r="L109" s="945">
        <v>53259.85</v>
      </c>
      <c r="M109" s="905">
        <v>3</v>
      </c>
      <c r="N109" s="906">
        <f t="shared" si="22"/>
        <v>17753.283333333333</v>
      </c>
      <c r="O109" s="906">
        <v>0</v>
      </c>
      <c r="P109" s="907">
        <f t="shared" si="24"/>
        <v>3</v>
      </c>
      <c r="Q109" s="907">
        <f t="shared" si="25"/>
        <v>10</v>
      </c>
      <c r="R109" s="906">
        <f t="shared" si="23"/>
        <v>53259.85</v>
      </c>
      <c r="S109" s="906">
        <f t="shared" si="6"/>
        <v>0</v>
      </c>
      <c r="T109" s="1101">
        <v>617</v>
      </c>
      <c r="U109" s="900"/>
      <c r="V109" s="900"/>
      <c r="W109" s="900"/>
      <c r="X109" s="900"/>
      <c r="Y109" s="900"/>
      <c r="Z109" s="900"/>
      <c r="AA109" s="900"/>
      <c r="AB109" s="900" t="s">
        <v>193</v>
      </c>
      <c r="AC109" s="901">
        <v>43756</v>
      </c>
      <c r="AD109" s="900">
        <v>95</v>
      </c>
      <c r="AE109" s="1579"/>
      <c r="AF109" s="900"/>
      <c r="AG109" s="900"/>
    </row>
    <row r="110" spans="1:33" s="890" customFormat="1" ht="114.75" customHeight="1" x14ac:dyDescent="0.25">
      <c r="A110" s="299">
        <v>92</v>
      </c>
      <c r="B110" s="944">
        <v>43704</v>
      </c>
      <c r="C110" s="1590" t="s">
        <v>371</v>
      </c>
      <c r="D110" s="517">
        <v>26</v>
      </c>
      <c r="E110" s="905" t="s">
        <v>35</v>
      </c>
      <c r="F110" s="1558"/>
      <c r="G110" s="905">
        <v>1</v>
      </c>
      <c r="H110" s="1559" t="s">
        <v>489</v>
      </c>
      <c r="I110" s="905" t="s">
        <v>490</v>
      </c>
      <c r="J110" s="1580" t="s">
        <v>492</v>
      </c>
      <c r="K110" s="915" t="s">
        <v>426</v>
      </c>
      <c r="L110" s="945">
        <v>53259.85</v>
      </c>
      <c r="M110" s="905">
        <v>3</v>
      </c>
      <c r="N110" s="906">
        <f t="shared" si="22"/>
        <v>17753.283333333333</v>
      </c>
      <c r="O110" s="906">
        <v>0</v>
      </c>
      <c r="P110" s="907">
        <f t="shared" si="24"/>
        <v>3</v>
      </c>
      <c r="Q110" s="907">
        <f t="shared" si="25"/>
        <v>10</v>
      </c>
      <c r="R110" s="906">
        <f t="shared" si="23"/>
        <v>53259.85</v>
      </c>
      <c r="S110" s="906">
        <f t="shared" si="6"/>
        <v>0</v>
      </c>
      <c r="T110" s="1101">
        <v>617</v>
      </c>
      <c r="U110" s="900"/>
      <c r="V110" s="900"/>
      <c r="W110" s="900"/>
      <c r="X110" s="900"/>
      <c r="Y110" s="900"/>
      <c r="Z110" s="900"/>
      <c r="AA110" s="900"/>
      <c r="AB110" s="900" t="s">
        <v>193</v>
      </c>
      <c r="AC110" s="901">
        <v>43756</v>
      </c>
      <c r="AD110" s="900">
        <v>95</v>
      </c>
      <c r="AE110" s="1579"/>
      <c r="AF110" s="900"/>
      <c r="AG110" s="900"/>
    </row>
    <row r="111" spans="1:33" s="890" customFormat="1" ht="114.75" customHeight="1" x14ac:dyDescent="0.25">
      <c r="A111" s="299">
        <v>93</v>
      </c>
      <c r="B111" s="944">
        <v>43704</v>
      </c>
      <c r="C111" s="1590" t="s">
        <v>371</v>
      </c>
      <c r="D111" s="517">
        <v>26</v>
      </c>
      <c r="E111" s="905" t="s">
        <v>35</v>
      </c>
      <c r="F111" s="1558"/>
      <c r="G111" s="905">
        <v>1</v>
      </c>
      <c r="H111" s="1559" t="s">
        <v>489</v>
      </c>
      <c r="I111" s="905" t="s">
        <v>490</v>
      </c>
      <c r="J111" s="1580" t="s">
        <v>492</v>
      </c>
      <c r="K111" s="915" t="s">
        <v>426</v>
      </c>
      <c r="L111" s="945">
        <v>53259.85</v>
      </c>
      <c r="M111" s="905">
        <v>3</v>
      </c>
      <c r="N111" s="906">
        <f t="shared" si="22"/>
        <v>17753.283333333333</v>
      </c>
      <c r="O111" s="906">
        <v>0</v>
      </c>
      <c r="P111" s="907">
        <f t="shared" si="24"/>
        <v>3</v>
      </c>
      <c r="Q111" s="907">
        <f t="shared" si="25"/>
        <v>10</v>
      </c>
      <c r="R111" s="906">
        <f t="shared" si="23"/>
        <v>53259.85</v>
      </c>
      <c r="S111" s="906">
        <f t="shared" si="6"/>
        <v>0</v>
      </c>
      <c r="T111" s="1101">
        <v>617</v>
      </c>
      <c r="U111" s="900"/>
      <c r="V111" s="900"/>
      <c r="W111" s="900"/>
      <c r="X111" s="900"/>
      <c r="Y111" s="900"/>
      <c r="Z111" s="900"/>
      <c r="AA111" s="900"/>
      <c r="AB111" s="900" t="s">
        <v>193</v>
      </c>
      <c r="AC111" s="901">
        <v>43756</v>
      </c>
      <c r="AD111" s="900">
        <v>95</v>
      </c>
      <c r="AE111" s="1579"/>
      <c r="AF111" s="900"/>
      <c r="AG111" s="900"/>
    </row>
    <row r="112" spans="1:33" s="890" customFormat="1" ht="114.75" customHeight="1" x14ac:dyDescent="0.25">
      <c r="A112" s="299">
        <v>94</v>
      </c>
      <c r="B112" s="944">
        <v>43704</v>
      </c>
      <c r="C112" s="1590" t="s">
        <v>371</v>
      </c>
      <c r="D112" s="517">
        <v>26</v>
      </c>
      <c r="E112" s="905" t="s">
        <v>35</v>
      </c>
      <c r="F112" s="1558"/>
      <c r="G112" s="905">
        <v>1</v>
      </c>
      <c r="H112" s="1559" t="s">
        <v>489</v>
      </c>
      <c r="I112" s="905" t="s">
        <v>490</v>
      </c>
      <c r="J112" s="1580" t="s">
        <v>492</v>
      </c>
      <c r="K112" s="915" t="s">
        <v>426</v>
      </c>
      <c r="L112" s="945">
        <v>53259.85</v>
      </c>
      <c r="M112" s="905">
        <v>3</v>
      </c>
      <c r="N112" s="906">
        <f t="shared" si="22"/>
        <v>17753.283333333333</v>
      </c>
      <c r="O112" s="906">
        <v>0</v>
      </c>
      <c r="P112" s="907">
        <f t="shared" si="24"/>
        <v>3</v>
      </c>
      <c r="Q112" s="907">
        <f t="shared" si="25"/>
        <v>10</v>
      </c>
      <c r="R112" s="906">
        <f t="shared" si="23"/>
        <v>53259.85</v>
      </c>
      <c r="S112" s="906">
        <f t="shared" si="6"/>
        <v>0</v>
      </c>
      <c r="T112" s="1101">
        <v>617</v>
      </c>
      <c r="U112" s="900"/>
      <c r="V112" s="900"/>
      <c r="W112" s="900"/>
      <c r="X112" s="900"/>
      <c r="Y112" s="900"/>
      <c r="Z112" s="900"/>
      <c r="AA112" s="900"/>
      <c r="AB112" s="900" t="s">
        <v>193</v>
      </c>
      <c r="AC112" s="901">
        <v>43756</v>
      </c>
      <c r="AD112" s="900">
        <v>95</v>
      </c>
      <c r="AE112" s="1579"/>
      <c r="AF112" s="900"/>
      <c r="AG112" s="900"/>
    </row>
    <row r="113" spans="1:33" s="890" customFormat="1" ht="132.75" customHeight="1" x14ac:dyDescent="0.25">
      <c r="A113" s="299">
        <v>95</v>
      </c>
      <c r="B113" s="944">
        <v>43704</v>
      </c>
      <c r="C113" s="1590" t="s">
        <v>371</v>
      </c>
      <c r="D113" s="517">
        <v>26</v>
      </c>
      <c r="E113" s="905" t="s">
        <v>35</v>
      </c>
      <c r="F113" s="1558"/>
      <c r="G113" s="905">
        <v>1</v>
      </c>
      <c r="H113" s="1559" t="s">
        <v>489</v>
      </c>
      <c r="I113" s="905" t="s">
        <v>490</v>
      </c>
      <c r="J113" s="1580" t="s">
        <v>492</v>
      </c>
      <c r="K113" s="915" t="s">
        <v>426</v>
      </c>
      <c r="L113" s="945">
        <v>53259.85</v>
      </c>
      <c r="M113" s="905">
        <v>3</v>
      </c>
      <c r="N113" s="906">
        <f t="shared" si="22"/>
        <v>17753.283333333333</v>
      </c>
      <c r="O113" s="906">
        <v>0</v>
      </c>
      <c r="P113" s="907">
        <f t="shared" si="24"/>
        <v>3</v>
      </c>
      <c r="Q113" s="907">
        <f t="shared" si="25"/>
        <v>10</v>
      </c>
      <c r="R113" s="906">
        <f t="shared" si="23"/>
        <v>53259.85</v>
      </c>
      <c r="S113" s="906">
        <f t="shared" si="6"/>
        <v>0</v>
      </c>
      <c r="T113" s="1101">
        <v>617</v>
      </c>
      <c r="U113" s="900"/>
      <c r="V113" s="900"/>
      <c r="W113" s="900"/>
      <c r="X113" s="900"/>
      <c r="Y113" s="900"/>
      <c r="Z113" s="900"/>
      <c r="AA113" s="900"/>
      <c r="AB113" s="900" t="s">
        <v>193</v>
      </c>
      <c r="AC113" s="901">
        <v>43756</v>
      </c>
      <c r="AD113" s="900">
        <v>95</v>
      </c>
      <c r="AE113" s="1579"/>
      <c r="AF113" s="900"/>
      <c r="AG113" s="900"/>
    </row>
    <row r="114" spans="1:33" s="890" customFormat="1" ht="30" customHeight="1" x14ac:dyDescent="0.25">
      <c r="A114" s="299">
        <v>96</v>
      </c>
      <c r="B114" s="944">
        <v>43704</v>
      </c>
      <c r="C114" s="1590" t="s">
        <v>371</v>
      </c>
      <c r="D114" s="517">
        <v>26</v>
      </c>
      <c r="E114" s="905" t="s">
        <v>35</v>
      </c>
      <c r="F114" s="1558"/>
      <c r="G114" s="905">
        <v>1</v>
      </c>
      <c r="H114" s="1559" t="s">
        <v>190</v>
      </c>
      <c r="I114" s="905" t="s">
        <v>191</v>
      </c>
      <c r="J114" s="905" t="s">
        <v>192</v>
      </c>
      <c r="K114" s="915" t="s">
        <v>426</v>
      </c>
      <c r="L114" s="945">
        <v>46657.2</v>
      </c>
      <c r="M114" s="905">
        <v>3</v>
      </c>
      <c r="N114" s="906">
        <f t="shared" si="22"/>
        <v>15552.4</v>
      </c>
      <c r="O114" s="906">
        <v>0</v>
      </c>
      <c r="P114" s="907">
        <f t="shared" si="24"/>
        <v>3</v>
      </c>
      <c r="Q114" s="907">
        <f t="shared" si="25"/>
        <v>10</v>
      </c>
      <c r="R114" s="906">
        <f t="shared" si="23"/>
        <v>46657.2</v>
      </c>
      <c r="S114" s="906">
        <f t="shared" si="6"/>
        <v>0</v>
      </c>
      <c r="T114" s="1101">
        <v>617</v>
      </c>
      <c r="U114" s="900"/>
      <c r="V114" s="900"/>
      <c r="W114" s="900"/>
      <c r="X114" s="900"/>
      <c r="Y114" s="900"/>
      <c r="Z114" s="900"/>
      <c r="AA114" s="900"/>
      <c r="AB114" s="900" t="s">
        <v>193</v>
      </c>
      <c r="AC114" s="901">
        <v>43756</v>
      </c>
      <c r="AD114" s="900">
        <v>95</v>
      </c>
      <c r="AE114" s="1579"/>
      <c r="AF114" s="900"/>
      <c r="AG114" s="900"/>
    </row>
    <row r="115" spans="1:33" s="890" customFormat="1" ht="76.5" customHeight="1" x14ac:dyDescent="0.25">
      <c r="A115" s="299">
        <v>97</v>
      </c>
      <c r="B115" s="944">
        <v>43704</v>
      </c>
      <c r="C115" s="1590" t="s">
        <v>371</v>
      </c>
      <c r="D115" s="517">
        <v>26</v>
      </c>
      <c r="E115" s="905" t="s">
        <v>35</v>
      </c>
      <c r="F115" s="1558"/>
      <c r="G115" s="905">
        <v>1</v>
      </c>
      <c r="H115" s="1559" t="s">
        <v>493</v>
      </c>
      <c r="I115" s="905" t="s">
        <v>494</v>
      </c>
      <c r="J115" s="905" t="s">
        <v>87</v>
      </c>
      <c r="K115" s="915" t="s">
        <v>426</v>
      </c>
      <c r="L115" s="945">
        <v>56626.06</v>
      </c>
      <c r="M115" s="905">
        <v>3</v>
      </c>
      <c r="N115" s="906">
        <f t="shared" si="22"/>
        <v>18875.353333333333</v>
      </c>
      <c r="O115" s="906">
        <v>0</v>
      </c>
      <c r="P115" s="907">
        <f t="shared" si="24"/>
        <v>3</v>
      </c>
      <c r="Q115" s="907">
        <f t="shared" si="25"/>
        <v>10</v>
      </c>
      <c r="R115" s="906">
        <f t="shared" si="23"/>
        <v>56626.06</v>
      </c>
      <c r="S115" s="906">
        <f t="shared" si="6"/>
        <v>0</v>
      </c>
      <c r="T115" s="1101">
        <v>617</v>
      </c>
      <c r="U115" s="900"/>
      <c r="V115" s="900"/>
      <c r="W115" s="900"/>
      <c r="X115" s="900"/>
      <c r="Y115" s="900"/>
      <c r="Z115" s="900"/>
      <c r="AA115" s="900"/>
      <c r="AB115" s="900" t="s">
        <v>193</v>
      </c>
      <c r="AC115" s="901">
        <v>43756</v>
      </c>
      <c r="AD115" s="900">
        <v>95</v>
      </c>
      <c r="AE115" s="1579"/>
      <c r="AF115" s="900"/>
      <c r="AG115" s="900"/>
    </row>
    <row r="116" spans="1:33" s="890" customFormat="1" ht="76.5" customHeight="1" x14ac:dyDescent="0.25">
      <c r="A116" s="299">
        <v>98</v>
      </c>
      <c r="B116" s="944">
        <v>43704</v>
      </c>
      <c r="C116" s="1590" t="s">
        <v>371</v>
      </c>
      <c r="D116" s="517">
        <v>26</v>
      </c>
      <c r="E116" s="905" t="s">
        <v>35</v>
      </c>
      <c r="F116" s="1558"/>
      <c r="G116" s="905">
        <v>1</v>
      </c>
      <c r="H116" s="1559" t="s">
        <v>493</v>
      </c>
      <c r="I116" s="905" t="s">
        <v>494</v>
      </c>
      <c r="J116" s="905" t="s">
        <v>87</v>
      </c>
      <c r="K116" s="915" t="s">
        <v>426</v>
      </c>
      <c r="L116" s="945">
        <v>56626.06</v>
      </c>
      <c r="M116" s="905">
        <v>3</v>
      </c>
      <c r="N116" s="906">
        <f t="shared" si="22"/>
        <v>18875.353333333333</v>
      </c>
      <c r="O116" s="906">
        <v>0</v>
      </c>
      <c r="P116" s="907">
        <f t="shared" si="24"/>
        <v>3</v>
      </c>
      <c r="Q116" s="907">
        <f t="shared" si="25"/>
        <v>10</v>
      </c>
      <c r="R116" s="906">
        <f t="shared" si="23"/>
        <v>56626.06</v>
      </c>
      <c r="S116" s="906">
        <f t="shared" si="6"/>
        <v>0</v>
      </c>
      <c r="T116" s="1101">
        <v>617</v>
      </c>
      <c r="U116" s="900"/>
      <c r="V116" s="900"/>
      <c r="W116" s="900"/>
      <c r="X116" s="900"/>
      <c r="Y116" s="900"/>
      <c r="Z116" s="900"/>
      <c r="AA116" s="900"/>
      <c r="AB116" s="900" t="s">
        <v>193</v>
      </c>
      <c r="AC116" s="901">
        <v>43756</v>
      </c>
      <c r="AD116" s="900">
        <v>95</v>
      </c>
      <c r="AE116" s="1579"/>
      <c r="AF116" s="900"/>
      <c r="AG116" s="900"/>
    </row>
    <row r="117" spans="1:33" s="890" customFormat="1" ht="76.5" customHeight="1" x14ac:dyDescent="0.25">
      <c r="A117" s="299">
        <v>99</v>
      </c>
      <c r="B117" s="944">
        <v>43704</v>
      </c>
      <c r="C117" s="1590" t="s">
        <v>371</v>
      </c>
      <c r="D117" s="517">
        <v>26</v>
      </c>
      <c r="E117" s="905" t="s">
        <v>35</v>
      </c>
      <c r="F117" s="1558"/>
      <c r="G117" s="905">
        <v>1</v>
      </c>
      <c r="H117" s="1559" t="s">
        <v>493</v>
      </c>
      <c r="I117" s="905" t="s">
        <v>494</v>
      </c>
      <c r="J117" s="905" t="s">
        <v>87</v>
      </c>
      <c r="K117" s="915" t="s">
        <v>426</v>
      </c>
      <c r="L117" s="945">
        <v>56626.06</v>
      </c>
      <c r="M117" s="905">
        <v>3</v>
      </c>
      <c r="N117" s="906">
        <v>18875.353333333333</v>
      </c>
      <c r="O117" s="906">
        <v>1572.9461111111111</v>
      </c>
      <c r="P117" s="907">
        <f t="shared" si="24"/>
        <v>3</v>
      </c>
      <c r="Q117" s="907">
        <f t="shared" si="25"/>
        <v>10</v>
      </c>
      <c r="R117" s="906">
        <v>15729.461111111112</v>
      </c>
      <c r="S117" s="906">
        <v>40896.598888888882</v>
      </c>
      <c r="T117" s="1101">
        <v>617</v>
      </c>
      <c r="U117" s="900"/>
      <c r="V117" s="900"/>
      <c r="W117" s="900"/>
      <c r="X117" s="900"/>
      <c r="Y117" s="900"/>
      <c r="Z117" s="900"/>
      <c r="AA117" s="900"/>
      <c r="AB117" s="900"/>
      <c r="AC117" s="901"/>
      <c r="AD117" s="900"/>
      <c r="AE117" s="1579"/>
      <c r="AF117" s="900"/>
      <c r="AG117" s="900"/>
    </row>
    <row r="118" spans="1:33" s="890" customFormat="1" ht="37.5" customHeight="1" x14ac:dyDescent="0.25">
      <c r="A118" s="299">
        <v>100</v>
      </c>
      <c r="B118" s="944">
        <v>43704</v>
      </c>
      <c r="C118" s="1590" t="s">
        <v>371</v>
      </c>
      <c r="D118" s="517">
        <v>26</v>
      </c>
      <c r="E118" s="905" t="s">
        <v>35</v>
      </c>
      <c r="F118" s="1558"/>
      <c r="G118" s="905">
        <v>1</v>
      </c>
      <c r="H118" s="1559" t="s">
        <v>495</v>
      </c>
      <c r="I118" s="905"/>
      <c r="J118" s="905" t="s">
        <v>56</v>
      </c>
      <c r="K118" s="915" t="s">
        <v>426</v>
      </c>
      <c r="L118" s="945">
        <v>14998.56</v>
      </c>
      <c r="M118" s="905">
        <v>3</v>
      </c>
      <c r="N118" s="906">
        <f t="shared" ref="N118:N143" si="27">IF(M118=0,"N/A",+L118/M118)</f>
        <v>4999.5199999999995</v>
      </c>
      <c r="O118" s="906">
        <v>0</v>
      </c>
      <c r="P118" s="907">
        <f t="shared" si="24"/>
        <v>3</v>
      </c>
      <c r="Q118" s="907">
        <f t="shared" si="25"/>
        <v>10</v>
      </c>
      <c r="R118" s="906">
        <f t="shared" ref="R118:R139" si="28">IF(M118=0,"N/A",+N118*P118+O118*Q118)</f>
        <v>14998.559999999998</v>
      </c>
      <c r="S118" s="906">
        <f t="shared" ref="S118:S140" si="29">IF(M118=0,"N/A",+L118-R118)</f>
        <v>1.8189894035458565E-12</v>
      </c>
      <c r="T118" s="1101">
        <v>617</v>
      </c>
      <c r="U118" s="900"/>
      <c r="V118" s="900"/>
      <c r="W118" s="900"/>
      <c r="X118" s="900"/>
      <c r="Y118" s="900"/>
      <c r="Z118" s="900"/>
      <c r="AA118" s="900"/>
      <c r="AB118" s="900" t="s">
        <v>193</v>
      </c>
      <c r="AC118" s="901">
        <v>43756</v>
      </c>
      <c r="AD118" s="900">
        <v>95</v>
      </c>
      <c r="AE118" s="1579"/>
      <c r="AF118" s="900"/>
      <c r="AG118" s="900"/>
    </row>
    <row r="119" spans="1:33" s="890" customFormat="1" ht="37.5" customHeight="1" x14ac:dyDescent="0.25">
      <c r="A119" s="299">
        <v>101</v>
      </c>
      <c r="B119" s="944">
        <v>43704</v>
      </c>
      <c r="C119" s="1590" t="s">
        <v>371</v>
      </c>
      <c r="D119" s="517">
        <v>26</v>
      </c>
      <c r="E119" s="905" t="s">
        <v>35</v>
      </c>
      <c r="F119" s="1558"/>
      <c r="G119" s="905">
        <v>1</v>
      </c>
      <c r="H119" s="1559" t="s">
        <v>495</v>
      </c>
      <c r="I119" s="905"/>
      <c r="J119" s="905" t="s">
        <v>56</v>
      </c>
      <c r="K119" s="915" t="s">
        <v>426</v>
      </c>
      <c r="L119" s="945">
        <v>14998.56</v>
      </c>
      <c r="M119" s="905">
        <v>3</v>
      </c>
      <c r="N119" s="906">
        <f t="shared" si="27"/>
        <v>4999.5199999999995</v>
      </c>
      <c r="O119" s="906">
        <v>0</v>
      </c>
      <c r="P119" s="907">
        <f t="shared" si="24"/>
        <v>3</v>
      </c>
      <c r="Q119" s="907">
        <f t="shared" si="25"/>
        <v>10</v>
      </c>
      <c r="R119" s="906">
        <f t="shared" si="28"/>
        <v>14998.559999999998</v>
      </c>
      <c r="S119" s="906">
        <f t="shared" si="29"/>
        <v>1.8189894035458565E-12</v>
      </c>
      <c r="T119" s="1101">
        <v>617</v>
      </c>
      <c r="U119" s="900"/>
      <c r="V119" s="900"/>
      <c r="W119" s="900"/>
      <c r="X119" s="900"/>
      <c r="Y119" s="900"/>
      <c r="Z119" s="900"/>
      <c r="AA119" s="900"/>
      <c r="AB119" s="900"/>
      <c r="AC119" s="901"/>
      <c r="AD119" s="900"/>
      <c r="AE119" s="1579"/>
      <c r="AF119" s="900"/>
      <c r="AG119" s="900"/>
    </row>
    <row r="120" spans="1:33" s="890" customFormat="1" ht="39" customHeight="1" x14ac:dyDescent="0.25">
      <c r="A120" s="299">
        <v>102</v>
      </c>
      <c r="B120" s="944">
        <v>43704</v>
      </c>
      <c r="C120" s="1590" t="s">
        <v>371</v>
      </c>
      <c r="D120" s="517">
        <v>26</v>
      </c>
      <c r="E120" s="905" t="s">
        <v>35</v>
      </c>
      <c r="F120" s="1558"/>
      <c r="G120" s="905">
        <v>1</v>
      </c>
      <c r="H120" s="1559" t="s">
        <v>495</v>
      </c>
      <c r="I120" s="905"/>
      <c r="J120" s="905" t="s">
        <v>56</v>
      </c>
      <c r="K120" s="915" t="s">
        <v>426</v>
      </c>
      <c r="L120" s="945">
        <v>14998.56</v>
      </c>
      <c r="M120" s="905">
        <v>3</v>
      </c>
      <c r="N120" s="906">
        <f t="shared" si="27"/>
        <v>4999.5199999999995</v>
      </c>
      <c r="O120" s="906">
        <v>0</v>
      </c>
      <c r="P120" s="907">
        <f t="shared" si="24"/>
        <v>3</v>
      </c>
      <c r="Q120" s="907">
        <f t="shared" si="25"/>
        <v>10</v>
      </c>
      <c r="R120" s="906">
        <f t="shared" si="28"/>
        <v>14998.559999999998</v>
      </c>
      <c r="S120" s="906">
        <f t="shared" si="29"/>
        <v>1.8189894035458565E-12</v>
      </c>
      <c r="T120" s="1101">
        <v>617</v>
      </c>
      <c r="U120" s="900"/>
      <c r="V120" s="900"/>
      <c r="W120" s="900"/>
      <c r="X120" s="900"/>
      <c r="Y120" s="900"/>
      <c r="Z120" s="900"/>
      <c r="AA120" s="900"/>
      <c r="AB120" s="900" t="s">
        <v>193</v>
      </c>
      <c r="AC120" s="901">
        <v>43756</v>
      </c>
      <c r="AD120" s="900">
        <v>95</v>
      </c>
      <c r="AE120" s="1579"/>
      <c r="AF120" s="900"/>
      <c r="AG120" s="900"/>
    </row>
    <row r="121" spans="1:33" s="890" customFormat="1" ht="30" customHeight="1" x14ac:dyDescent="0.25">
      <c r="A121" s="299">
        <v>103</v>
      </c>
      <c r="B121" s="944">
        <v>43704</v>
      </c>
      <c r="C121" s="1590" t="s">
        <v>371</v>
      </c>
      <c r="D121" s="517">
        <v>26</v>
      </c>
      <c r="E121" s="905" t="s">
        <v>25</v>
      </c>
      <c r="F121" s="1558"/>
      <c r="G121" s="905">
        <v>1</v>
      </c>
      <c r="H121" s="1559" t="s">
        <v>496</v>
      </c>
      <c r="I121" s="905" t="s">
        <v>497</v>
      </c>
      <c r="J121" s="905" t="s">
        <v>497</v>
      </c>
      <c r="K121" s="915" t="s">
        <v>426</v>
      </c>
      <c r="L121" s="945">
        <v>6410.16</v>
      </c>
      <c r="M121" s="905">
        <v>10</v>
      </c>
      <c r="N121" s="906">
        <f t="shared" si="27"/>
        <v>641.01599999999996</v>
      </c>
      <c r="O121" s="906">
        <f t="shared" ref="O121:O143" si="30">IF(M121=0,"N/A",+N121/12)</f>
        <v>53.417999999999999</v>
      </c>
      <c r="P121" s="907">
        <f t="shared" si="24"/>
        <v>3</v>
      </c>
      <c r="Q121" s="907">
        <f t="shared" si="25"/>
        <v>10</v>
      </c>
      <c r="R121" s="906">
        <f t="shared" si="28"/>
        <v>2457.2279999999996</v>
      </c>
      <c r="S121" s="906">
        <f t="shared" si="29"/>
        <v>3952.9320000000002</v>
      </c>
      <c r="T121" s="1101">
        <v>617</v>
      </c>
      <c r="U121" s="900"/>
      <c r="V121" s="900"/>
      <c r="W121" s="900"/>
      <c r="X121" s="900"/>
      <c r="Y121" s="900"/>
      <c r="Z121" s="900"/>
      <c r="AA121" s="900"/>
      <c r="AB121" s="900" t="s">
        <v>193</v>
      </c>
      <c r="AC121" s="901">
        <v>43756</v>
      </c>
      <c r="AD121" s="900">
        <v>95</v>
      </c>
      <c r="AE121" s="1579"/>
      <c r="AF121" s="900"/>
      <c r="AG121" s="900"/>
    </row>
    <row r="122" spans="1:33" s="890" customFormat="1" ht="30" customHeight="1" x14ac:dyDescent="0.25">
      <c r="A122" s="299">
        <v>104</v>
      </c>
      <c r="B122" s="944">
        <v>43704</v>
      </c>
      <c r="C122" s="1590" t="s">
        <v>371</v>
      </c>
      <c r="D122" s="517">
        <v>26</v>
      </c>
      <c r="E122" s="905" t="s">
        <v>25</v>
      </c>
      <c r="F122" s="1558"/>
      <c r="G122" s="905">
        <v>1</v>
      </c>
      <c r="H122" s="1559" t="s">
        <v>496</v>
      </c>
      <c r="I122" s="905" t="s">
        <v>497</v>
      </c>
      <c r="J122" s="905" t="s">
        <v>497</v>
      </c>
      <c r="K122" s="915" t="s">
        <v>426</v>
      </c>
      <c r="L122" s="945">
        <v>6410.16</v>
      </c>
      <c r="M122" s="905">
        <v>10</v>
      </c>
      <c r="N122" s="906">
        <f t="shared" si="27"/>
        <v>641.01599999999996</v>
      </c>
      <c r="O122" s="906">
        <f t="shared" si="30"/>
        <v>53.417999999999999</v>
      </c>
      <c r="P122" s="907">
        <f t="shared" si="24"/>
        <v>3</v>
      </c>
      <c r="Q122" s="907">
        <f t="shared" si="25"/>
        <v>10</v>
      </c>
      <c r="R122" s="906">
        <f t="shared" si="28"/>
        <v>2457.2279999999996</v>
      </c>
      <c r="S122" s="906">
        <f t="shared" si="29"/>
        <v>3952.9320000000002</v>
      </c>
      <c r="T122" s="1101">
        <v>617</v>
      </c>
      <c r="U122" s="900"/>
      <c r="V122" s="900"/>
      <c r="W122" s="900"/>
      <c r="X122" s="900"/>
      <c r="Y122" s="900"/>
      <c r="Z122" s="900"/>
      <c r="AA122" s="900"/>
      <c r="AB122" s="900" t="s">
        <v>193</v>
      </c>
      <c r="AC122" s="901">
        <v>43756</v>
      </c>
      <c r="AD122" s="900">
        <v>95</v>
      </c>
      <c r="AE122" s="1579"/>
      <c r="AF122" s="900"/>
      <c r="AG122" s="900"/>
    </row>
    <row r="123" spans="1:33" s="890" customFormat="1" ht="30" customHeight="1" x14ac:dyDescent="0.25">
      <c r="A123" s="299">
        <v>105</v>
      </c>
      <c r="B123" s="944">
        <v>43704</v>
      </c>
      <c r="C123" s="1590" t="s">
        <v>371</v>
      </c>
      <c r="D123" s="517">
        <v>26</v>
      </c>
      <c r="E123" s="905" t="s">
        <v>25</v>
      </c>
      <c r="F123" s="1558"/>
      <c r="G123" s="905">
        <v>1</v>
      </c>
      <c r="H123" s="1559" t="s">
        <v>496</v>
      </c>
      <c r="I123" s="905" t="s">
        <v>497</v>
      </c>
      <c r="J123" s="905" t="s">
        <v>497</v>
      </c>
      <c r="K123" s="915" t="s">
        <v>426</v>
      </c>
      <c r="L123" s="945">
        <v>6410.16</v>
      </c>
      <c r="M123" s="905">
        <v>10</v>
      </c>
      <c r="N123" s="906">
        <f t="shared" si="27"/>
        <v>641.01599999999996</v>
      </c>
      <c r="O123" s="906">
        <f t="shared" si="30"/>
        <v>53.417999999999999</v>
      </c>
      <c r="P123" s="907">
        <f t="shared" si="24"/>
        <v>3</v>
      </c>
      <c r="Q123" s="907">
        <f t="shared" si="25"/>
        <v>10</v>
      </c>
      <c r="R123" s="906">
        <f t="shared" si="28"/>
        <v>2457.2279999999996</v>
      </c>
      <c r="S123" s="906">
        <f t="shared" si="29"/>
        <v>3952.9320000000002</v>
      </c>
      <c r="T123" s="1101">
        <v>617</v>
      </c>
      <c r="U123" s="900"/>
      <c r="V123" s="900"/>
      <c r="W123" s="900"/>
      <c r="X123" s="900"/>
      <c r="Y123" s="900"/>
      <c r="Z123" s="900"/>
      <c r="AA123" s="900"/>
      <c r="AB123" s="900" t="s">
        <v>193</v>
      </c>
      <c r="AC123" s="901">
        <v>43756</v>
      </c>
      <c r="AD123" s="900">
        <v>95</v>
      </c>
      <c r="AE123" s="1579"/>
      <c r="AF123" s="900"/>
      <c r="AG123" s="900"/>
    </row>
    <row r="124" spans="1:33" s="890" customFormat="1" ht="30" customHeight="1" x14ac:dyDescent="0.25">
      <c r="A124" s="299">
        <v>106</v>
      </c>
      <c r="B124" s="944">
        <v>43704</v>
      </c>
      <c r="C124" s="1590" t="s">
        <v>371</v>
      </c>
      <c r="D124" s="517">
        <v>26</v>
      </c>
      <c r="E124" s="905" t="s">
        <v>81</v>
      </c>
      <c r="F124" s="1558"/>
      <c r="G124" s="905">
        <v>1</v>
      </c>
      <c r="H124" s="1559" t="s">
        <v>498</v>
      </c>
      <c r="I124" s="905" t="s">
        <v>499</v>
      </c>
      <c r="J124" s="905" t="s">
        <v>64</v>
      </c>
      <c r="K124" s="915" t="s">
        <v>486</v>
      </c>
      <c r="L124" s="945">
        <v>2629</v>
      </c>
      <c r="M124" s="905">
        <v>3</v>
      </c>
      <c r="N124" s="906">
        <f t="shared" si="27"/>
        <v>876.33333333333337</v>
      </c>
      <c r="O124" s="906">
        <v>0</v>
      </c>
      <c r="P124" s="907">
        <f t="shared" si="24"/>
        <v>3</v>
      </c>
      <c r="Q124" s="907">
        <f t="shared" si="25"/>
        <v>10</v>
      </c>
      <c r="R124" s="906">
        <f t="shared" si="28"/>
        <v>2629</v>
      </c>
      <c r="S124" s="906">
        <f t="shared" si="29"/>
        <v>0</v>
      </c>
      <c r="T124" s="1101">
        <v>619</v>
      </c>
      <c r="U124" s="900"/>
      <c r="V124" s="900"/>
      <c r="W124" s="900"/>
      <c r="X124" s="900"/>
      <c r="Y124" s="900"/>
      <c r="Z124" s="900"/>
      <c r="AA124" s="900"/>
      <c r="AB124" s="900" t="s">
        <v>193</v>
      </c>
      <c r="AC124" s="901">
        <v>43756</v>
      </c>
      <c r="AD124" s="900">
        <v>95</v>
      </c>
      <c r="AE124" s="1579"/>
      <c r="AF124" s="900"/>
      <c r="AG124" s="900"/>
    </row>
    <row r="125" spans="1:33" s="890" customFormat="1" ht="30" customHeight="1" x14ac:dyDescent="0.25">
      <c r="A125" s="299">
        <v>107</v>
      </c>
      <c r="B125" s="944">
        <v>43704</v>
      </c>
      <c r="C125" s="1590" t="s">
        <v>371</v>
      </c>
      <c r="D125" s="517">
        <v>26</v>
      </c>
      <c r="E125" s="905" t="s">
        <v>81</v>
      </c>
      <c r="F125" s="1558"/>
      <c r="G125" s="905">
        <v>1</v>
      </c>
      <c r="H125" s="1559" t="s">
        <v>498</v>
      </c>
      <c r="I125" s="905" t="s">
        <v>499</v>
      </c>
      <c r="J125" s="905" t="s">
        <v>64</v>
      </c>
      <c r="K125" s="915" t="s">
        <v>486</v>
      </c>
      <c r="L125" s="945">
        <v>2629</v>
      </c>
      <c r="M125" s="905">
        <v>3</v>
      </c>
      <c r="N125" s="906">
        <f t="shared" si="27"/>
        <v>876.33333333333337</v>
      </c>
      <c r="O125" s="906">
        <v>0</v>
      </c>
      <c r="P125" s="907">
        <f t="shared" si="24"/>
        <v>3</v>
      </c>
      <c r="Q125" s="907">
        <f t="shared" si="25"/>
        <v>10</v>
      </c>
      <c r="R125" s="906">
        <f t="shared" si="28"/>
        <v>2629</v>
      </c>
      <c r="S125" s="906">
        <f t="shared" si="29"/>
        <v>0</v>
      </c>
      <c r="T125" s="1101">
        <v>619</v>
      </c>
      <c r="U125" s="900"/>
      <c r="V125" s="900"/>
      <c r="W125" s="900"/>
      <c r="X125" s="900"/>
      <c r="Y125" s="900"/>
      <c r="Z125" s="900"/>
      <c r="AA125" s="900"/>
      <c r="AB125" s="900" t="s">
        <v>193</v>
      </c>
      <c r="AC125" s="901">
        <v>43756</v>
      </c>
      <c r="AD125" s="900">
        <v>95</v>
      </c>
      <c r="AE125" s="1579"/>
      <c r="AF125" s="900"/>
      <c r="AG125" s="900"/>
    </row>
    <row r="126" spans="1:33" s="890" customFormat="1" ht="30" customHeight="1" x14ac:dyDescent="0.25">
      <c r="A126" s="299">
        <v>108</v>
      </c>
      <c r="B126" s="944">
        <v>43704</v>
      </c>
      <c r="C126" s="1590" t="s">
        <v>371</v>
      </c>
      <c r="D126" s="517">
        <v>26</v>
      </c>
      <c r="E126" s="905" t="s">
        <v>81</v>
      </c>
      <c r="F126" s="1558"/>
      <c r="G126" s="905">
        <v>1</v>
      </c>
      <c r="H126" s="1559" t="s">
        <v>498</v>
      </c>
      <c r="I126" s="905" t="s">
        <v>499</v>
      </c>
      <c r="J126" s="905" t="s">
        <v>64</v>
      </c>
      <c r="K126" s="915" t="s">
        <v>486</v>
      </c>
      <c r="L126" s="945">
        <v>2629</v>
      </c>
      <c r="M126" s="905">
        <v>3</v>
      </c>
      <c r="N126" s="906">
        <f t="shared" si="27"/>
        <v>876.33333333333337</v>
      </c>
      <c r="O126" s="906">
        <v>0</v>
      </c>
      <c r="P126" s="907">
        <f t="shared" si="24"/>
        <v>3</v>
      </c>
      <c r="Q126" s="907">
        <f t="shared" si="25"/>
        <v>10</v>
      </c>
      <c r="R126" s="906">
        <f t="shared" si="28"/>
        <v>2629</v>
      </c>
      <c r="S126" s="906">
        <f t="shared" si="29"/>
        <v>0</v>
      </c>
      <c r="T126" s="1101">
        <v>619</v>
      </c>
      <c r="U126" s="900"/>
      <c r="V126" s="900"/>
      <c r="W126" s="900"/>
      <c r="X126" s="900"/>
      <c r="Y126" s="900"/>
      <c r="Z126" s="900"/>
      <c r="AA126" s="900"/>
      <c r="AB126" s="900" t="s">
        <v>193</v>
      </c>
      <c r="AC126" s="901">
        <v>43756</v>
      </c>
      <c r="AD126" s="900">
        <v>95</v>
      </c>
      <c r="AE126" s="1579"/>
      <c r="AF126" s="900"/>
      <c r="AG126" s="900"/>
    </row>
    <row r="127" spans="1:33" s="890" customFormat="1" ht="38.25" customHeight="1" x14ac:dyDescent="0.3">
      <c r="A127" s="299">
        <v>109</v>
      </c>
      <c r="B127" s="944">
        <v>43710</v>
      </c>
      <c r="C127" s="1590" t="s">
        <v>371</v>
      </c>
      <c r="D127" s="517">
        <v>26</v>
      </c>
      <c r="E127" s="905" t="s">
        <v>57</v>
      </c>
      <c r="F127" s="1558"/>
      <c r="G127" s="905">
        <v>1</v>
      </c>
      <c r="H127" s="1559" t="s">
        <v>500</v>
      </c>
      <c r="I127" s="905"/>
      <c r="J127" s="905"/>
      <c r="K127" s="915" t="s">
        <v>472</v>
      </c>
      <c r="L127" s="945">
        <v>225380</v>
      </c>
      <c r="M127" s="905">
        <v>5</v>
      </c>
      <c r="N127" s="1102">
        <f t="shared" si="27"/>
        <v>45076</v>
      </c>
      <c r="O127" s="906">
        <f t="shared" si="30"/>
        <v>3756.3333333333335</v>
      </c>
      <c r="P127" s="907">
        <f t="shared" si="24"/>
        <v>3</v>
      </c>
      <c r="Q127" s="907">
        <f t="shared" si="25"/>
        <v>9</v>
      </c>
      <c r="R127" s="906">
        <f t="shared" si="28"/>
        <v>169035</v>
      </c>
      <c r="S127" s="906">
        <f t="shared" si="29"/>
        <v>56345</v>
      </c>
      <c r="T127" s="1101">
        <v>616</v>
      </c>
      <c r="U127" s="900"/>
      <c r="V127" s="900"/>
      <c r="W127" s="900"/>
      <c r="X127" s="900"/>
      <c r="Y127" s="900"/>
      <c r="Z127" s="900"/>
      <c r="AA127" s="900"/>
      <c r="AB127" s="900" t="s">
        <v>501</v>
      </c>
      <c r="AC127" s="901">
        <v>43725</v>
      </c>
      <c r="AD127" s="900">
        <v>95</v>
      </c>
      <c r="AE127" s="1579"/>
      <c r="AF127" s="900"/>
      <c r="AG127" s="900"/>
    </row>
    <row r="128" spans="1:33" s="890" customFormat="1" ht="30" customHeight="1" x14ac:dyDescent="0.25">
      <c r="A128" s="299">
        <v>110</v>
      </c>
      <c r="B128" s="944">
        <v>43740</v>
      </c>
      <c r="C128" s="1590" t="s">
        <v>371</v>
      </c>
      <c r="D128" s="517">
        <v>26</v>
      </c>
      <c r="E128" s="905" t="s">
        <v>25</v>
      </c>
      <c r="F128" s="1558"/>
      <c r="G128" s="905">
        <v>1</v>
      </c>
      <c r="H128" s="1559" t="s">
        <v>502</v>
      </c>
      <c r="I128" s="905"/>
      <c r="J128" s="905"/>
      <c r="K128" s="915" t="s">
        <v>486</v>
      </c>
      <c r="L128" s="945">
        <v>18889.79</v>
      </c>
      <c r="M128" s="905">
        <v>10</v>
      </c>
      <c r="N128" s="906">
        <f t="shared" si="27"/>
        <v>1888.979</v>
      </c>
      <c r="O128" s="906">
        <f t="shared" si="30"/>
        <v>157.41491666666667</v>
      </c>
      <c r="P128" s="907">
        <f t="shared" si="24"/>
        <v>3</v>
      </c>
      <c r="Q128" s="907">
        <f t="shared" si="25"/>
        <v>8</v>
      </c>
      <c r="R128" s="906">
        <f t="shared" si="28"/>
        <v>6926.2563333333328</v>
      </c>
      <c r="S128" s="906">
        <f t="shared" si="29"/>
        <v>11963.533666666668</v>
      </c>
      <c r="T128" s="1101">
        <v>617</v>
      </c>
      <c r="U128" s="900"/>
      <c r="V128" s="900"/>
      <c r="W128" s="900"/>
      <c r="X128" s="900"/>
      <c r="Y128" s="900"/>
      <c r="Z128" s="900"/>
      <c r="AA128" s="900"/>
      <c r="AB128" s="900" t="s">
        <v>503</v>
      </c>
      <c r="AC128" s="901">
        <v>43760</v>
      </c>
      <c r="AD128" s="900">
        <v>95</v>
      </c>
      <c r="AE128" s="1579"/>
      <c r="AF128" s="900"/>
      <c r="AG128" s="900"/>
    </row>
    <row r="129" spans="1:33" s="890" customFormat="1" ht="30" customHeight="1" x14ac:dyDescent="0.25">
      <c r="A129" s="299">
        <v>111</v>
      </c>
      <c r="B129" s="944">
        <v>43740</v>
      </c>
      <c r="C129" s="1590" t="s">
        <v>371</v>
      </c>
      <c r="D129" s="517">
        <v>26</v>
      </c>
      <c r="E129" s="905" t="s">
        <v>25</v>
      </c>
      <c r="F129" s="1558"/>
      <c r="G129" s="905">
        <v>1</v>
      </c>
      <c r="H129" s="1559" t="s">
        <v>504</v>
      </c>
      <c r="I129" s="905"/>
      <c r="J129" s="905"/>
      <c r="K129" s="915" t="s">
        <v>486</v>
      </c>
      <c r="L129" s="945">
        <v>15294.1</v>
      </c>
      <c r="M129" s="905">
        <v>10</v>
      </c>
      <c r="N129" s="906">
        <f t="shared" si="27"/>
        <v>1529.41</v>
      </c>
      <c r="O129" s="906">
        <f t="shared" si="30"/>
        <v>127.45083333333334</v>
      </c>
      <c r="P129" s="907">
        <f t="shared" si="24"/>
        <v>3</v>
      </c>
      <c r="Q129" s="907">
        <f t="shared" si="25"/>
        <v>8</v>
      </c>
      <c r="R129" s="906">
        <f t="shared" si="28"/>
        <v>5607.836666666667</v>
      </c>
      <c r="S129" s="906">
        <f t="shared" si="29"/>
        <v>9686.2633333333324</v>
      </c>
      <c r="T129" s="1101">
        <v>617</v>
      </c>
      <c r="U129" s="900"/>
      <c r="V129" s="900"/>
      <c r="W129" s="900"/>
      <c r="X129" s="900"/>
      <c r="Y129" s="900"/>
      <c r="Z129" s="900"/>
      <c r="AA129" s="900"/>
      <c r="AB129" s="900" t="s">
        <v>503</v>
      </c>
      <c r="AC129" s="901">
        <v>43760</v>
      </c>
      <c r="AD129" s="900">
        <v>95</v>
      </c>
      <c r="AE129" s="1579"/>
      <c r="AF129" s="900"/>
      <c r="AG129" s="900"/>
    </row>
    <row r="130" spans="1:33" s="890" customFormat="1" ht="30" customHeight="1" x14ac:dyDescent="0.3">
      <c r="A130" s="299">
        <v>112</v>
      </c>
      <c r="B130" s="902">
        <v>43689</v>
      </c>
      <c r="C130" s="1590" t="s">
        <v>371</v>
      </c>
      <c r="D130" s="517">
        <v>26</v>
      </c>
      <c r="E130" s="903" t="s">
        <v>57</v>
      </c>
      <c r="F130" s="904"/>
      <c r="G130" s="903">
        <v>1</v>
      </c>
      <c r="H130" s="904" t="s">
        <v>76</v>
      </c>
      <c r="I130" s="903" t="s">
        <v>77</v>
      </c>
      <c r="J130" s="903" t="s">
        <v>78</v>
      </c>
      <c r="K130" s="915" t="s">
        <v>245</v>
      </c>
      <c r="L130" s="906">
        <v>3961.4133999999999</v>
      </c>
      <c r="M130" s="907">
        <v>3</v>
      </c>
      <c r="N130" s="906">
        <f t="shared" si="27"/>
        <v>1320.4711333333332</v>
      </c>
      <c r="O130" s="906">
        <v>0</v>
      </c>
      <c r="P130" s="907">
        <f t="shared" si="24"/>
        <v>3</v>
      </c>
      <c r="Q130" s="907">
        <f t="shared" si="25"/>
        <v>10</v>
      </c>
      <c r="R130" s="906">
        <f t="shared" si="28"/>
        <v>3961.4133999999995</v>
      </c>
      <c r="S130" s="906">
        <f t="shared" si="29"/>
        <v>4.5474735088646412E-13</v>
      </c>
      <c r="T130" s="1581">
        <v>616</v>
      </c>
      <c r="U130" s="916" t="s">
        <v>79</v>
      </c>
      <c r="V130" s="910">
        <v>43844</v>
      </c>
      <c r="W130" s="911">
        <v>100</v>
      </c>
      <c r="X130" s="900"/>
      <c r="Y130" s="900"/>
      <c r="Z130" s="900"/>
      <c r="AA130" s="900"/>
      <c r="AB130" s="900"/>
      <c r="AC130" s="901"/>
      <c r="AD130" s="900"/>
      <c r="AE130" s="1579"/>
      <c r="AF130" s="900"/>
      <c r="AG130" s="900"/>
    </row>
    <row r="131" spans="1:33" s="890" customFormat="1" ht="30" customHeight="1" x14ac:dyDescent="0.3">
      <c r="A131" s="299">
        <v>113</v>
      </c>
      <c r="B131" s="902">
        <v>43887</v>
      </c>
      <c r="C131" s="1590" t="s">
        <v>371</v>
      </c>
      <c r="D131" s="517">
        <v>26</v>
      </c>
      <c r="E131" s="903" t="s">
        <v>381</v>
      </c>
      <c r="F131" s="904"/>
      <c r="G131" s="903">
        <v>1</v>
      </c>
      <c r="H131" s="914" t="s">
        <v>505</v>
      </c>
      <c r="I131" s="903"/>
      <c r="J131" s="903" t="s">
        <v>396</v>
      </c>
      <c r="K131" s="915" t="s">
        <v>486</v>
      </c>
      <c r="L131" s="906">
        <v>28320</v>
      </c>
      <c r="M131" s="907">
        <v>3</v>
      </c>
      <c r="N131" s="906">
        <f t="shared" si="27"/>
        <v>9440</v>
      </c>
      <c r="O131" s="906">
        <v>0</v>
      </c>
      <c r="P131" s="907">
        <f t="shared" si="24"/>
        <v>3</v>
      </c>
      <c r="Q131" s="907">
        <f t="shared" si="25"/>
        <v>4</v>
      </c>
      <c r="R131" s="906">
        <f t="shared" si="28"/>
        <v>28320</v>
      </c>
      <c r="S131" s="906">
        <f t="shared" si="29"/>
        <v>0</v>
      </c>
      <c r="T131" s="1101">
        <v>612</v>
      </c>
      <c r="U131" s="916"/>
      <c r="V131" s="910"/>
      <c r="X131" s="900"/>
      <c r="Y131" s="900"/>
      <c r="Z131" s="900"/>
      <c r="AA131" s="900"/>
      <c r="AB131" s="900"/>
      <c r="AC131" s="901"/>
      <c r="AD131" s="900"/>
      <c r="AE131" s="1579"/>
      <c r="AF131" s="900"/>
      <c r="AG131" s="900"/>
    </row>
    <row r="132" spans="1:33" s="890" customFormat="1" ht="30" customHeight="1" x14ac:dyDescent="0.3">
      <c r="A132" s="299">
        <v>114</v>
      </c>
      <c r="B132" s="902">
        <v>43887</v>
      </c>
      <c r="C132" s="1590" t="s">
        <v>371</v>
      </c>
      <c r="D132" s="517">
        <v>26</v>
      </c>
      <c r="E132" s="903" t="s">
        <v>381</v>
      </c>
      <c r="F132" s="904"/>
      <c r="G132" s="903">
        <v>1</v>
      </c>
      <c r="H132" s="914" t="s">
        <v>506</v>
      </c>
      <c r="I132" s="903"/>
      <c r="J132" s="903" t="s">
        <v>402</v>
      </c>
      <c r="K132" s="915" t="s">
        <v>486</v>
      </c>
      <c r="L132" s="906">
        <v>28320</v>
      </c>
      <c r="M132" s="907">
        <v>3</v>
      </c>
      <c r="N132" s="906">
        <f t="shared" si="27"/>
        <v>9440</v>
      </c>
      <c r="O132" s="906">
        <v>0</v>
      </c>
      <c r="P132" s="907">
        <f t="shared" si="24"/>
        <v>3</v>
      </c>
      <c r="Q132" s="907">
        <f t="shared" si="25"/>
        <v>4</v>
      </c>
      <c r="R132" s="906">
        <f t="shared" si="28"/>
        <v>28320</v>
      </c>
      <c r="S132" s="906">
        <f t="shared" si="29"/>
        <v>0</v>
      </c>
      <c r="T132" s="1101">
        <v>612</v>
      </c>
      <c r="U132" s="916"/>
      <c r="V132" s="910"/>
      <c r="X132" s="900"/>
      <c r="Y132" s="900"/>
      <c r="Z132" s="900"/>
      <c r="AA132" s="900"/>
      <c r="AB132" s="900"/>
      <c r="AC132" s="901"/>
      <c r="AD132" s="900"/>
      <c r="AE132" s="1579"/>
      <c r="AF132" s="900"/>
      <c r="AG132" s="900"/>
    </row>
    <row r="133" spans="1:33" s="890" customFormat="1" ht="30" customHeight="1" x14ac:dyDescent="0.3">
      <c r="A133" s="299">
        <v>115</v>
      </c>
      <c r="B133" s="902">
        <v>43887</v>
      </c>
      <c r="C133" s="1590" t="s">
        <v>371</v>
      </c>
      <c r="D133" s="517">
        <v>26</v>
      </c>
      <c r="E133" s="903" t="s">
        <v>381</v>
      </c>
      <c r="F133" s="904"/>
      <c r="G133" s="903">
        <v>1</v>
      </c>
      <c r="H133" s="914" t="s">
        <v>506</v>
      </c>
      <c r="I133" s="903"/>
      <c r="J133" s="903" t="s">
        <v>402</v>
      </c>
      <c r="K133" s="915" t="s">
        <v>486</v>
      </c>
      <c r="L133" s="906">
        <v>28320</v>
      </c>
      <c r="M133" s="907">
        <v>3</v>
      </c>
      <c r="N133" s="906">
        <f t="shared" si="27"/>
        <v>9440</v>
      </c>
      <c r="O133" s="906">
        <v>0</v>
      </c>
      <c r="P133" s="907">
        <f t="shared" si="24"/>
        <v>3</v>
      </c>
      <c r="Q133" s="907">
        <f t="shared" si="25"/>
        <v>4</v>
      </c>
      <c r="R133" s="906">
        <f t="shared" si="28"/>
        <v>28320</v>
      </c>
      <c r="S133" s="906">
        <f t="shared" si="29"/>
        <v>0</v>
      </c>
      <c r="T133" s="1101">
        <v>612</v>
      </c>
      <c r="U133" s="916"/>
      <c r="V133" s="910"/>
      <c r="X133" s="900"/>
      <c r="Y133" s="900"/>
      <c r="Z133" s="900"/>
      <c r="AA133" s="900"/>
      <c r="AB133" s="900"/>
      <c r="AC133" s="901"/>
      <c r="AD133" s="900"/>
      <c r="AE133" s="1579"/>
      <c r="AF133" s="900"/>
      <c r="AG133" s="900"/>
    </row>
    <row r="134" spans="1:33" s="890" customFormat="1" ht="30" customHeight="1" x14ac:dyDescent="0.3">
      <c r="A134" s="299">
        <v>116</v>
      </c>
      <c r="B134" s="902">
        <v>43887</v>
      </c>
      <c r="C134" s="1590" t="s">
        <v>371</v>
      </c>
      <c r="D134" s="517">
        <v>26</v>
      </c>
      <c r="E134" s="903" t="s">
        <v>381</v>
      </c>
      <c r="F134" s="904"/>
      <c r="G134" s="903">
        <v>1</v>
      </c>
      <c r="H134" s="904" t="s">
        <v>507</v>
      </c>
      <c r="I134" s="903"/>
      <c r="J134" s="903" t="s">
        <v>402</v>
      </c>
      <c r="K134" s="915" t="s">
        <v>486</v>
      </c>
      <c r="L134" s="906">
        <v>4708.2</v>
      </c>
      <c r="M134" s="907">
        <v>3</v>
      </c>
      <c r="N134" s="906">
        <f t="shared" si="27"/>
        <v>1569.3999999999999</v>
      </c>
      <c r="O134" s="906">
        <v>0</v>
      </c>
      <c r="P134" s="907">
        <f t="shared" si="24"/>
        <v>3</v>
      </c>
      <c r="Q134" s="907">
        <f t="shared" si="25"/>
        <v>4</v>
      </c>
      <c r="R134" s="906">
        <f t="shared" si="28"/>
        <v>4708.2</v>
      </c>
      <c r="S134" s="906">
        <f t="shared" si="29"/>
        <v>0</v>
      </c>
      <c r="T134" s="1101">
        <v>612</v>
      </c>
      <c r="U134" s="916"/>
      <c r="V134" s="910"/>
      <c r="X134" s="900"/>
      <c r="Y134" s="900"/>
      <c r="Z134" s="900"/>
      <c r="AA134" s="900"/>
      <c r="AB134" s="900"/>
      <c r="AC134" s="901"/>
      <c r="AD134" s="900"/>
      <c r="AE134" s="1579"/>
      <c r="AF134" s="900"/>
      <c r="AG134" s="900"/>
    </row>
    <row r="135" spans="1:33" s="890" customFormat="1" ht="30" customHeight="1" x14ac:dyDescent="0.3">
      <c r="A135" s="299">
        <v>117</v>
      </c>
      <c r="B135" s="902">
        <v>43887</v>
      </c>
      <c r="C135" s="1590" t="s">
        <v>371</v>
      </c>
      <c r="D135" s="517">
        <v>26</v>
      </c>
      <c r="E135" s="903" t="s">
        <v>381</v>
      </c>
      <c r="F135" s="904"/>
      <c r="G135" s="903">
        <v>1</v>
      </c>
      <c r="H135" s="904" t="s">
        <v>507</v>
      </c>
      <c r="I135" s="903"/>
      <c r="J135" s="903" t="s">
        <v>402</v>
      </c>
      <c r="K135" s="915" t="s">
        <v>486</v>
      </c>
      <c r="L135" s="906">
        <v>4708.2</v>
      </c>
      <c r="M135" s="907">
        <v>3</v>
      </c>
      <c r="N135" s="906">
        <f t="shared" si="27"/>
        <v>1569.3999999999999</v>
      </c>
      <c r="O135" s="906">
        <v>0</v>
      </c>
      <c r="P135" s="907">
        <f t="shared" si="24"/>
        <v>3</v>
      </c>
      <c r="Q135" s="907">
        <f t="shared" si="25"/>
        <v>4</v>
      </c>
      <c r="R135" s="906">
        <f t="shared" si="28"/>
        <v>4708.2</v>
      </c>
      <c r="S135" s="906">
        <f t="shared" si="29"/>
        <v>0</v>
      </c>
      <c r="T135" s="1101">
        <v>612</v>
      </c>
      <c r="U135" s="916"/>
      <c r="V135" s="910"/>
      <c r="X135" s="900"/>
      <c r="Y135" s="900"/>
      <c r="Z135" s="900"/>
      <c r="AA135" s="900"/>
      <c r="AB135" s="900"/>
      <c r="AC135" s="901"/>
      <c r="AD135" s="900"/>
      <c r="AE135" s="1579"/>
      <c r="AF135" s="900"/>
      <c r="AG135" s="900"/>
    </row>
    <row r="136" spans="1:33" s="890" customFormat="1" ht="30" customHeight="1" x14ac:dyDescent="0.3">
      <c r="A136" s="299">
        <v>118</v>
      </c>
      <c r="B136" s="902">
        <v>43887</v>
      </c>
      <c r="C136" s="1590" t="s">
        <v>371</v>
      </c>
      <c r="D136" s="517">
        <v>26</v>
      </c>
      <c r="E136" s="903" t="s">
        <v>381</v>
      </c>
      <c r="F136" s="904"/>
      <c r="G136" s="903">
        <v>1</v>
      </c>
      <c r="H136" s="904" t="s">
        <v>508</v>
      </c>
      <c r="I136" s="903"/>
      <c r="J136" s="903"/>
      <c r="K136" s="915" t="s">
        <v>486</v>
      </c>
      <c r="L136" s="906">
        <v>6903</v>
      </c>
      <c r="M136" s="907">
        <v>3</v>
      </c>
      <c r="N136" s="906">
        <f t="shared" si="27"/>
        <v>2301</v>
      </c>
      <c r="O136" s="906">
        <v>0</v>
      </c>
      <c r="P136" s="907">
        <f t="shared" si="24"/>
        <v>3</v>
      </c>
      <c r="Q136" s="907">
        <f t="shared" si="25"/>
        <v>4</v>
      </c>
      <c r="R136" s="906">
        <f t="shared" si="28"/>
        <v>6903</v>
      </c>
      <c r="S136" s="906">
        <f t="shared" si="29"/>
        <v>0</v>
      </c>
      <c r="T136" s="1101">
        <v>612</v>
      </c>
      <c r="U136" s="916"/>
      <c r="V136" s="910"/>
      <c r="X136" s="900"/>
      <c r="Y136" s="900"/>
      <c r="Z136" s="900"/>
      <c r="AA136" s="900"/>
      <c r="AB136" s="900"/>
      <c r="AC136" s="901"/>
      <c r="AD136" s="900"/>
      <c r="AE136" s="1579"/>
      <c r="AF136" s="900"/>
      <c r="AG136" s="900"/>
    </row>
    <row r="137" spans="1:33" s="890" customFormat="1" ht="30" customHeight="1" x14ac:dyDescent="0.3">
      <c r="A137" s="299">
        <v>119</v>
      </c>
      <c r="B137" s="902">
        <v>43887</v>
      </c>
      <c r="C137" s="1590" t="s">
        <v>371</v>
      </c>
      <c r="D137" s="517">
        <v>26</v>
      </c>
      <c r="E137" s="903" t="s">
        <v>381</v>
      </c>
      <c r="F137" s="904"/>
      <c r="G137" s="903">
        <v>1</v>
      </c>
      <c r="H137" s="904" t="s">
        <v>508</v>
      </c>
      <c r="I137" s="903"/>
      <c r="J137" s="903"/>
      <c r="K137" s="915" t="s">
        <v>486</v>
      </c>
      <c r="L137" s="906">
        <v>6903</v>
      </c>
      <c r="M137" s="907">
        <v>3</v>
      </c>
      <c r="N137" s="906">
        <f t="shared" si="27"/>
        <v>2301</v>
      </c>
      <c r="O137" s="906">
        <v>0</v>
      </c>
      <c r="P137" s="907">
        <f t="shared" si="24"/>
        <v>3</v>
      </c>
      <c r="Q137" s="907">
        <f t="shared" si="25"/>
        <v>4</v>
      </c>
      <c r="R137" s="906">
        <f t="shared" si="28"/>
        <v>6903</v>
      </c>
      <c r="S137" s="906">
        <f t="shared" si="29"/>
        <v>0</v>
      </c>
      <c r="T137" s="1101">
        <v>612</v>
      </c>
      <c r="U137" s="916"/>
      <c r="V137" s="910"/>
      <c r="X137" s="900"/>
      <c r="Y137" s="900"/>
      <c r="Z137" s="900"/>
      <c r="AA137" s="900"/>
      <c r="AB137" s="900"/>
      <c r="AC137" s="901"/>
      <c r="AD137" s="900"/>
      <c r="AE137" s="1579"/>
      <c r="AF137" s="900"/>
      <c r="AG137" s="900"/>
    </row>
    <row r="138" spans="1:33" s="890" customFormat="1" ht="30" customHeight="1" x14ac:dyDescent="0.3">
      <c r="A138" s="299">
        <v>120</v>
      </c>
      <c r="B138" s="902">
        <v>43887</v>
      </c>
      <c r="C138" s="1590" t="s">
        <v>371</v>
      </c>
      <c r="D138" s="517">
        <v>26</v>
      </c>
      <c r="E138" s="903" t="s">
        <v>381</v>
      </c>
      <c r="F138" s="904"/>
      <c r="G138" s="903">
        <v>1</v>
      </c>
      <c r="H138" s="904" t="s">
        <v>508</v>
      </c>
      <c r="I138" s="903"/>
      <c r="J138" s="903"/>
      <c r="K138" s="915" t="s">
        <v>486</v>
      </c>
      <c r="L138" s="906">
        <v>6903</v>
      </c>
      <c r="M138" s="907">
        <v>3</v>
      </c>
      <c r="N138" s="906">
        <f t="shared" si="27"/>
        <v>2301</v>
      </c>
      <c r="O138" s="906">
        <v>0</v>
      </c>
      <c r="P138" s="907">
        <f t="shared" si="24"/>
        <v>3</v>
      </c>
      <c r="Q138" s="907">
        <f t="shared" si="25"/>
        <v>4</v>
      </c>
      <c r="R138" s="906">
        <f t="shared" si="28"/>
        <v>6903</v>
      </c>
      <c r="S138" s="906">
        <f t="shared" si="29"/>
        <v>0</v>
      </c>
      <c r="T138" s="1101">
        <v>612</v>
      </c>
      <c r="U138" s="916"/>
      <c r="V138" s="910"/>
      <c r="X138" s="900"/>
      <c r="Y138" s="900"/>
      <c r="Z138" s="900"/>
      <c r="AA138" s="900"/>
      <c r="AB138" s="900"/>
      <c r="AC138" s="901"/>
      <c r="AD138" s="900"/>
      <c r="AE138" s="1579"/>
      <c r="AF138" s="900"/>
      <c r="AG138" s="900"/>
    </row>
    <row r="139" spans="1:33" s="890" customFormat="1" ht="30" customHeight="1" x14ac:dyDescent="0.3">
      <c r="A139" s="299">
        <v>121</v>
      </c>
      <c r="B139" s="902">
        <v>44027</v>
      </c>
      <c r="C139" s="1590" t="s">
        <v>371</v>
      </c>
      <c r="D139" s="517">
        <v>26</v>
      </c>
      <c r="E139" s="903" t="s">
        <v>509</v>
      </c>
      <c r="F139" s="904"/>
      <c r="G139" s="903">
        <v>3</v>
      </c>
      <c r="H139" s="904" t="s">
        <v>510</v>
      </c>
      <c r="I139" s="903"/>
      <c r="J139" s="903" t="s">
        <v>352</v>
      </c>
      <c r="K139" s="1582" t="s">
        <v>511</v>
      </c>
      <c r="L139" s="906">
        <v>110922.36</v>
      </c>
      <c r="M139" s="907">
        <v>3</v>
      </c>
      <c r="N139" s="906">
        <f t="shared" si="27"/>
        <v>36974.120000000003</v>
      </c>
      <c r="O139" s="906">
        <f t="shared" si="30"/>
        <v>3081.1766666666667</v>
      </c>
      <c r="P139" s="907">
        <f t="shared" si="24"/>
        <v>2</v>
      </c>
      <c r="Q139" s="907">
        <f t="shared" si="25"/>
        <v>11</v>
      </c>
      <c r="R139" s="906">
        <f t="shared" si="28"/>
        <v>107841.18333333335</v>
      </c>
      <c r="S139" s="906">
        <f t="shared" si="29"/>
        <v>3081.1766666666517</v>
      </c>
      <c r="T139" s="1101">
        <v>612</v>
      </c>
      <c r="U139" s="916"/>
      <c r="V139" s="910"/>
      <c r="X139" s="900"/>
      <c r="Y139" s="900"/>
      <c r="Z139" s="900"/>
      <c r="AA139" s="900"/>
      <c r="AB139" s="900"/>
      <c r="AC139" s="901"/>
      <c r="AD139" s="900"/>
      <c r="AE139" s="1579"/>
      <c r="AF139" s="900"/>
      <c r="AG139" s="900"/>
    </row>
    <row r="140" spans="1:33" s="890" customFormat="1" ht="30" customHeight="1" x14ac:dyDescent="0.3">
      <c r="A140" s="299">
        <v>122</v>
      </c>
      <c r="B140" s="1583">
        <v>44186</v>
      </c>
      <c r="C140" s="1590" t="s">
        <v>371</v>
      </c>
      <c r="D140" s="517">
        <v>26</v>
      </c>
      <c r="E140" s="1169" t="s">
        <v>512</v>
      </c>
      <c r="F140" s="1340"/>
      <c r="G140" s="1169">
        <v>1</v>
      </c>
      <c r="H140" s="1584" t="s">
        <v>513</v>
      </c>
      <c r="I140" s="1169"/>
      <c r="J140" s="1169" t="s">
        <v>450</v>
      </c>
      <c r="K140" s="1585"/>
      <c r="L140" s="1341">
        <v>388869</v>
      </c>
      <c r="M140" s="1342">
        <v>3</v>
      </c>
      <c r="N140" s="1341">
        <f t="shared" si="27"/>
        <v>129623</v>
      </c>
      <c r="O140" s="1341">
        <f t="shared" si="30"/>
        <v>10801.916666666666</v>
      </c>
      <c r="P140" s="907">
        <f t="shared" si="24"/>
        <v>2</v>
      </c>
      <c r="Q140" s="907">
        <f t="shared" si="25"/>
        <v>6</v>
      </c>
      <c r="R140" s="1341">
        <f>IF(M140=0,"N/A",+N140*P140+O140*Q140)</f>
        <v>324057.5</v>
      </c>
      <c r="S140" s="1341">
        <f t="shared" si="29"/>
        <v>64811.5</v>
      </c>
      <c r="T140" s="1586">
        <v>612</v>
      </c>
      <c r="U140" s="916"/>
      <c r="V140" s="910"/>
      <c r="X140" s="900"/>
      <c r="Y140" s="900"/>
      <c r="Z140" s="900"/>
      <c r="AA140" s="900"/>
      <c r="AB140" s="900"/>
      <c r="AC140" s="901"/>
      <c r="AD140" s="900"/>
      <c r="AE140" s="1579"/>
      <c r="AF140" s="900"/>
      <c r="AG140" s="900"/>
    </row>
    <row r="141" spans="1:33" s="890" customFormat="1" ht="79.5" customHeight="1" x14ac:dyDescent="0.3">
      <c r="A141" s="299">
        <v>123</v>
      </c>
      <c r="B141" s="1173">
        <v>44694</v>
      </c>
      <c r="C141" s="1590" t="s">
        <v>371</v>
      </c>
      <c r="D141" s="517">
        <v>26</v>
      </c>
      <c r="E141" s="1176" t="s">
        <v>512</v>
      </c>
      <c r="F141" s="1176" t="s">
        <v>1806</v>
      </c>
      <c r="G141" s="1176">
        <v>8</v>
      </c>
      <c r="H141" s="1587" t="s">
        <v>1810</v>
      </c>
      <c r="I141" s="1176"/>
      <c r="J141" s="1176" t="s">
        <v>973</v>
      </c>
      <c r="K141" s="1278" t="s">
        <v>486</v>
      </c>
      <c r="L141" s="1179">
        <v>62336.19</v>
      </c>
      <c r="M141" s="1180">
        <v>5</v>
      </c>
      <c r="N141" s="1179">
        <f t="shared" si="27"/>
        <v>12467.238000000001</v>
      </c>
      <c r="O141" s="1179">
        <f t="shared" si="30"/>
        <v>1038.9365</v>
      </c>
      <c r="P141" s="907">
        <f t="shared" si="24"/>
        <v>1</v>
      </c>
      <c r="Q141" s="907">
        <f t="shared" si="25"/>
        <v>1</v>
      </c>
      <c r="R141" s="1341">
        <f t="shared" ref="R141" si="31">IF(M141=0,"N/A",+N141*P141+O141*Q141)</f>
        <v>13506.174500000001</v>
      </c>
      <c r="S141" s="1341">
        <f t="shared" ref="S141" si="32">IF(M141=0,"N/A",+L141-R141)</f>
        <v>48830.015500000001</v>
      </c>
      <c r="T141" s="1389">
        <v>691</v>
      </c>
      <c r="U141" s="916"/>
      <c r="V141" s="910"/>
      <c r="X141" s="900"/>
      <c r="Y141" s="900"/>
      <c r="Z141" s="900"/>
      <c r="AA141" s="900"/>
      <c r="AB141" s="900"/>
      <c r="AC141" s="901"/>
      <c r="AD141" s="900"/>
      <c r="AE141" s="1579"/>
      <c r="AF141" s="900"/>
      <c r="AG141" s="900"/>
    </row>
    <row r="142" spans="1:33" s="890" customFormat="1" ht="16.5" customHeight="1" x14ac:dyDescent="0.3">
      <c r="A142" s="299">
        <v>125</v>
      </c>
      <c r="B142" s="902">
        <v>44749</v>
      </c>
      <c r="C142" s="1590" t="s">
        <v>371</v>
      </c>
      <c r="D142" s="517">
        <v>26</v>
      </c>
      <c r="E142" s="903" t="s">
        <v>25</v>
      </c>
      <c r="F142" s="904" t="s">
        <v>1820</v>
      </c>
      <c r="G142" s="903">
        <v>1</v>
      </c>
      <c r="H142" s="904" t="s">
        <v>1823</v>
      </c>
      <c r="I142" s="903"/>
      <c r="J142" s="903"/>
      <c r="K142" s="1588" t="s">
        <v>486</v>
      </c>
      <c r="L142" s="906">
        <v>21004</v>
      </c>
      <c r="M142" s="907">
        <v>10</v>
      </c>
      <c r="N142" s="897">
        <f t="shared" si="27"/>
        <v>2100.4</v>
      </c>
      <c r="O142" s="897">
        <f t="shared" si="30"/>
        <v>175.03333333333333</v>
      </c>
      <c r="P142" s="907">
        <f t="shared" si="24"/>
        <v>0</v>
      </c>
      <c r="Q142" s="907">
        <f t="shared" si="25"/>
        <v>11</v>
      </c>
      <c r="R142" s="897">
        <f t="shared" ref="R142" si="33">N142*P142+O142*Q142</f>
        <v>1925.3666666666666</v>
      </c>
      <c r="S142" s="897">
        <f t="shared" ref="S142" si="34">+L142-R142</f>
        <v>19078.633333333335</v>
      </c>
      <c r="T142" s="1389">
        <v>617</v>
      </c>
      <c r="U142" s="916"/>
      <c r="V142" s="910"/>
      <c r="X142" s="900"/>
      <c r="Y142" s="900"/>
      <c r="Z142" s="900"/>
      <c r="AA142" s="900"/>
      <c r="AB142" s="900"/>
      <c r="AC142" s="901"/>
      <c r="AD142" s="900"/>
      <c r="AE142" s="1579"/>
      <c r="AF142" s="900"/>
      <c r="AG142" s="900"/>
    </row>
    <row r="143" spans="1:33" s="890" customFormat="1" ht="16.5" customHeight="1" x14ac:dyDescent="0.3">
      <c r="A143" s="299">
        <v>126</v>
      </c>
      <c r="B143" s="1069">
        <v>44739</v>
      </c>
      <c r="C143" s="1590" t="s">
        <v>371</v>
      </c>
      <c r="D143" s="517">
        <v>26</v>
      </c>
      <c r="E143" s="1070" t="s">
        <v>25</v>
      </c>
      <c r="F143" s="1063"/>
      <c r="G143" s="1070">
        <v>1</v>
      </c>
      <c r="H143" s="1063" t="s">
        <v>1833</v>
      </c>
      <c r="I143" s="1063"/>
      <c r="J143" s="1065"/>
      <c r="K143" s="903" t="s">
        <v>1836</v>
      </c>
      <c r="L143" s="1071">
        <v>21228.2</v>
      </c>
      <c r="M143" s="1072">
        <v>10</v>
      </c>
      <c r="N143" s="1071">
        <f t="shared" si="27"/>
        <v>2122.8200000000002</v>
      </c>
      <c r="O143" s="1071">
        <f t="shared" si="30"/>
        <v>176.90166666666667</v>
      </c>
      <c r="P143" s="907">
        <f t="shared" si="24"/>
        <v>1</v>
      </c>
      <c r="Q143" s="907">
        <f t="shared" si="25"/>
        <v>0</v>
      </c>
      <c r="R143" s="897">
        <f t="shared" ref="R143" si="35">N143*P143+O143*Q143</f>
        <v>2122.8200000000002</v>
      </c>
      <c r="S143" s="897">
        <f t="shared" ref="S143" si="36">+L143-R143</f>
        <v>19105.38</v>
      </c>
      <c r="T143" s="1389">
        <v>619</v>
      </c>
      <c r="U143" s="916"/>
      <c r="V143" s="910"/>
      <c r="X143" s="900"/>
      <c r="Y143" s="900"/>
      <c r="Z143" s="900"/>
      <c r="AA143" s="900"/>
      <c r="AB143" s="900"/>
      <c r="AC143" s="901"/>
      <c r="AD143" s="900"/>
      <c r="AE143" s="1579"/>
      <c r="AF143" s="900"/>
      <c r="AG143" s="900"/>
    </row>
    <row r="144" spans="1:33" s="890" customFormat="1" ht="16.5" customHeight="1" x14ac:dyDescent="0.3">
      <c r="A144" s="299">
        <v>127</v>
      </c>
      <c r="B144" s="1069">
        <v>44915</v>
      </c>
      <c r="C144" s="1590" t="s">
        <v>371</v>
      </c>
      <c r="D144" s="517">
        <v>26</v>
      </c>
      <c r="E144" s="1070" t="s">
        <v>381</v>
      </c>
      <c r="F144" s="1063"/>
      <c r="G144" s="1070">
        <v>1</v>
      </c>
      <c r="H144" s="1063" t="s">
        <v>1888</v>
      </c>
      <c r="I144" s="1063"/>
      <c r="J144" s="1065"/>
      <c r="K144" s="903" t="s">
        <v>486</v>
      </c>
      <c r="L144" s="1071">
        <v>84899.25</v>
      </c>
      <c r="M144" s="1072">
        <v>5</v>
      </c>
      <c r="N144" s="1071">
        <f t="shared" ref="N144" si="37">IF(M144=0,"N/A",+L144/M144)</f>
        <v>16979.849999999999</v>
      </c>
      <c r="O144" s="1071">
        <f t="shared" ref="O144" si="38">IF(M144=0,"N/A",+N144/12)</f>
        <v>1414.9875</v>
      </c>
      <c r="P144" s="907">
        <f t="shared" si="24"/>
        <v>0</v>
      </c>
      <c r="Q144" s="907">
        <f t="shared" si="25"/>
        <v>6</v>
      </c>
      <c r="R144" s="897">
        <f t="shared" ref="R144" si="39">N144*P144+O144*Q144</f>
        <v>8489.9249999999993</v>
      </c>
      <c r="S144" s="897">
        <f t="shared" ref="S144" si="40">+L144-R144</f>
        <v>76409.324999999997</v>
      </c>
      <c r="T144" s="1389">
        <v>616</v>
      </c>
      <c r="U144" s="916"/>
      <c r="V144" s="910"/>
      <c r="X144" s="900"/>
      <c r="Y144" s="900"/>
      <c r="Z144" s="900"/>
      <c r="AA144" s="900"/>
      <c r="AB144" s="900"/>
      <c r="AC144" s="901"/>
      <c r="AD144" s="900"/>
      <c r="AE144" s="1579"/>
      <c r="AF144" s="900"/>
      <c r="AG144" s="900"/>
    </row>
    <row r="145" spans="1:33" s="890" customFormat="1" ht="34.5" customHeight="1" x14ac:dyDescent="0.3">
      <c r="A145" s="299">
        <v>128</v>
      </c>
      <c r="B145" s="1069">
        <v>44922</v>
      </c>
      <c r="C145" s="1590" t="s">
        <v>371</v>
      </c>
      <c r="D145" s="517">
        <v>26</v>
      </c>
      <c r="E145" s="1070" t="s">
        <v>35</v>
      </c>
      <c r="F145" s="1063"/>
      <c r="G145" s="1070">
        <v>19</v>
      </c>
      <c r="H145" s="1108" t="s">
        <v>1910</v>
      </c>
      <c r="I145" s="1063"/>
      <c r="J145" s="1065"/>
      <c r="K145" s="903" t="s">
        <v>486</v>
      </c>
      <c r="L145" s="1071">
        <v>1056779.8999999999</v>
      </c>
      <c r="M145" s="1072">
        <v>3</v>
      </c>
      <c r="N145" s="1071">
        <f t="shared" ref="N145" si="41">IF(M145=0,"N/A",+L145/M145)</f>
        <v>352259.96666666662</v>
      </c>
      <c r="O145" s="1071">
        <f t="shared" ref="O145" si="42">IF(M145=0,"N/A",+N145/12)</f>
        <v>29354.997222222217</v>
      </c>
      <c r="P145" s="907">
        <f t="shared" si="24"/>
        <v>0</v>
      </c>
      <c r="Q145" s="907">
        <f t="shared" si="25"/>
        <v>6</v>
      </c>
      <c r="R145" s="897">
        <f t="shared" ref="R145" si="43">N145*P145+O145*Q145</f>
        <v>176129.98333333331</v>
      </c>
      <c r="S145" s="897">
        <f t="shared" ref="S145" si="44">+L145-R145</f>
        <v>880649.91666666663</v>
      </c>
      <c r="T145" s="1389">
        <v>614</v>
      </c>
      <c r="U145" s="916"/>
      <c r="V145" s="910"/>
      <c r="X145" s="900"/>
      <c r="Y145" s="900"/>
      <c r="Z145" s="900"/>
      <c r="AA145" s="900"/>
      <c r="AB145" s="900"/>
      <c r="AC145" s="901"/>
      <c r="AD145" s="900"/>
      <c r="AE145" s="1579"/>
      <c r="AF145" s="900"/>
      <c r="AG145" s="900"/>
    </row>
    <row r="146" spans="1:33" ht="15" customHeight="1" x14ac:dyDescent="0.2">
      <c r="A146" s="345"/>
      <c r="B146" s="345"/>
      <c r="C146" s="345"/>
      <c r="D146" s="345"/>
      <c r="E146" s="345"/>
      <c r="F146" s="345"/>
      <c r="G146" s="345"/>
      <c r="H146" s="345"/>
      <c r="I146" s="345"/>
      <c r="J146" s="345"/>
      <c r="K146" s="345"/>
      <c r="L146" s="346">
        <f>SUM(L19:L145)</f>
        <v>5891350.8334000036</v>
      </c>
      <c r="M146" s="346"/>
      <c r="N146" s="346">
        <f>SUM(N19:N145)</f>
        <v>1157786.3774666667</v>
      </c>
      <c r="O146" s="346">
        <f>SUM(O19:O145)</f>
        <v>71748.831305555563</v>
      </c>
      <c r="P146" s="346"/>
      <c r="Q146" s="346"/>
      <c r="R146" s="346">
        <f>SUM(R19:R145)</f>
        <v>3774276.5254000011</v>
      </c>
      <c r="S146" s="346">
        <f>SUM(S19:S145)</f>
        <v>2117074.3079999997</v>
      </c>
      <c r="T146" s="347"/>
      <c r="U146" s="14"/>
      <c r="V146" s="14"/>
      <c r="W146" s="14"/>
      <c r="X146" s="14"/>
      <c r="Y146" s="14"/>
      <c r="Z146" s="14"/>
      <c r="AA146" s="14"/>
      <c r="AB146" s="14"/>
      <c r="AC146" s="14"/>
      <c r="AD146" s="14"/>
      <c r="AE146" s="14"/>
      <c r="AF146" s="14"/>
      <c r="AG146" s="14"/>
    </row>
    <row r="147" spans="1:33" ht="15" customHeight="1" x14ac:dyDescent="0.3">
      <c r="A147" s="348"/>
      <c r="B147" s="348"/>
      <c r="C147" s="345"/>
      <c r="D147" s="345"/>
      <c r="E147" s="345"/>
      <c r="F147" s="73"/>
      <c r="H147" s="2"/>
      <c r="I147" s="349"/>
      <c r="J147" s="350"/>
      <c r="K147" s="350"/>
      <c r="L147" s="350"/>
      <c r="M147" s="350"/>
      <c r="N147" s="350"/>
      <c r="O147" s="350"/>
      <c r="P147" s="350"/>
      <c r="Q147" s="350"/>
      <c r="R147" s="350"/>
      <c r="S147" s="350"/>
      <c r="T147" s="347"/>
      <c r="U147" s="14"/>
      <c r="V147" s="14"/>
      <c r="W147" s="14"/>
      <c r="X147" s="14"/>
      <c r="Y147" s="14"/>
      <c r="Z147" s="14"/>
      <c r="AA147" s="14"/>
      <c r="AB147" s="14"/>
      <c r="AC147" s="14"/>
      <c r="AD147" s="14"/>
      <c r="AE147" s="14"/>
      <c r="AF147" s="14"/>
      <c r="AG147" s="14"/>
    </row>
    <row r="148" spans="1:33" ht="31.5" customHeight="1" x14ac:dyDescent="0.3">
      <c r="A148" s="348"/>
      <c r="B148" s="348"/>
      <c r="C148" s="345"/>
      <c r="D148" s="345"/>
      <c r="E148" s="345"/>
      <c r="F148" s="73"/>
      <c r="G148" s="49" t="s">
        <v>90</v>
      </c>
      <c r="H148" s="50" t="s">
        <v>91</v>
      </c>
      <c r="I148" s="50" t="s">
        <v>92</v>
      </c>
      <c r="J148" s="49" t="s">
        <v>93</v>
      </c>
      <c r="K148" s="51" t="s">
        <v>94</v>
      </c>
      <c r="L148" s="51" t="s">
        <v>95</v>
      </c>
      <c r="N148" s="350"/>
      <c r="O148" s="350"/>
      <c r="P148" s="350"/>
      <c r="Q148" s="350"/>
      <c r="R148" s="350"/>
      <c r="S148" s="350"/>
      <c r="T148" s="347"/>
      <c r="U148" s="14"/>
      <c r="V148" s="14"/>
      <c r="W148" s="14"/>
      <c r="X148" s="14"/>
      <c r="Y148" s="14"/>
      <c r="Z148" s="14"/>
      <c r="AA148" s="14"/>
      <c r="AB148" s="14"/>
      <c r="AC148" s="14"/>
      <c r="AD148" s="14"/>
      <c r="AE148" s="14"/>
      <c r="AF148" s="14"/>
      <c r="AG148" s="14"/>
    </row>
    <row r="149" spans="1:33" ht="16.5" customHeight="1" x14ac:dyDescent="0.3">
      <c r="A149" s="348"/>
      <c r="B149" s="348"/>
      <c r="C149" s="345"/>
      <c r="D149" s="345"/>
      <c r="E149" s="345"/>
      <c r="F149" s="73"/>
      <c r="G149" s="53">
        <v>611</v>
      </c>
      <c r="H149" s="54" t="s">
        <v>96</v>
      </c>
      <c r="I149" s="55">
        <f t="shared" ref="I149:I159" si="45">+SUMIF($T$19:$T$373,G149,$L$19:$L$374)</f>
        <v>0</v>
      </c>
      <c r="J149" s="55">
        <f t="shared" ref="J149:J159" si="46">+SUMIF($T$19:$T$373,G149,$R$19:$R$373)</f>
        <v>0</v>
      </c>
      <c r="K149" s="55">
        <f t="shared" ref="K149:K159" si="47">+SUMIF($T$19:$T$373,G149,$O$19:$O$373)</f>
        <v>0</v>
      </c>
      <c r="L149" s="56">
        <f t="shared" ref="L149:L159" si="48">+I149-J149</f>
        <v>0</v>
      </c>
      <c r="N149" s="350"/>
      <c r="O149" s="350"/>
      <c r="P149" s="350"/>
      <c r="Q149" s="350"/>
      <c r="R149" s="350"/>
      <c r="S149" s="350"/>
      <c r="T149" s="347"/>
      <c r="U149" s="14"/>
      <c r="V149" s="14"/>
      <c r="W149" s="14"/>
      <c r="X149" s="14"/>
      <c r="Y149" s="14"/>
      <c r="Z149" s="14"/>
      <c r="AA149" s="14"/>
      <c r="AB149" s="14"/>
      <c r="AC149" s="14"/>
      <c r="AD149" s="14"/>
      <c r="AE149" s="14"/>
      <c r="AF149" s="14"/>
      <c r="AG149" s="14"/>
    </row>
    <row r="150" spans="1:33" ht="16.5" customHeight="1" x14ac:dyDescent="0.3">
      <c r="A150" s="348"/>
      <c r="B150" s="348"/>
      <c r="C150" s="345"/>
      <c r="D150" s="345"/>
      <c r="E150" s="345"/>
      <c r="F150" s="73"/>
      <c r="G150" s="53">
        <v>612</v>
      </c>
      <c r="H150" s="54" t="s">
        <v>97</v>
      </c>
      <c r="I150" s="55">
        <f t="shared" si="45"/>
        <v>1032292.4500000001</v>
      </c>
      <c r="J150" s="55">
        <f t="shared" si="46"/>
        <v>925637.53233333339</v>
      </c>
      <c r="K150" s="55">
        <f t="shared" si="47"/>
        <v>16651.824833333332</v>
      </c>
      <c r="L150" s="56">
        <f t="shared" si="48"/>
        <v>106654.91766666668</v>
      </c>
      <c r="N150" s="350"/>
      <c r="O150" s="350"/>
      <c r="P150" s="350"/>
      <c r="Q150" s="350"/>
      <c r="R150" s="350"/>
      <c r="S150" s="350"/>
      <c r="T150" s="347"/>
      <c r="U150" s="14"/>
      <c r="V150" s="14"/>
      <c r="W150" s="14"/>
      <c r="X150" s="14"/>
      <c r="Y150" s="14"/>
      <c r="Z150" s="14"/>
      <c r="AA150" s="14"/>
      <c r="AB150" s="14"/>
      <c r="AC150" s="14"/>
      <c r="AD150" s="14"/>
      <c r="AE150" s="14"/>
      <c r="AF150" s="14"/>
      <c r="AG150" s="14"/>
    </row>
    <row r="151" spans="1:33" ht="16.5" customHeight="1" x14ac:dyDescent="0.3">
      <c r="A151" s="348"/>
      <c r="B151" s="348"/>
      <c r="C151" s="345"/>
      <c r="D151" s="345"/>
      <c r="E151" s="345"/>
      <c r="F151" s="73"/>
      <c r="G151" s="53">
        <v>613</v>
      </c>
      <c r="H151" s="54" t="s">
        <v>98</v>
      </c>
      <c r="I151" s="55">
        <f t="shared" si="45"/>
        <v>0</v>
      </c>
      <c r="J151" s="55">
        <f t="shared" si="46"/>
        <v>0</v>
      </c>
      <c r="K151" s="55">
        <f t="shared" si="47"/>
        <v>0</v>
      </c>
      <c r="L151" s="56">
        <f t="shared" si="48"/>
        <v>0</v>
      </c>
      <c r="N151" s="350"/>
      <c r="O151" s="350"/>
      <c r="P151" s="350"/>
      <c r="Q151" s="350"/>
      <c r="R151" s="350"/>
      <c r="S151" s="350"/>
      <c r="T151" s="347"/>
      <c r="U151" s="14"/>
      <c r="V151" s="14"/>
      <c r="W151" s="14"/>
      <c r="X151" s="14"/>
      <c r="Y151" s="14"/>
      <c r="Z151" s="14"/>
      <c r="AA151" s="14"/>
      <c r="AB151" s="14"/>
      <c r="AC151" s="14"/>
      <c r="AD151" s="14"/>
      <c r="AE151" s="14"/>
      <c r="AF151" s="14"/>
      <c r="AG151" s="14"/>
    </row>
    <row r="152" spans="1:33" ht="16.5" customHeight="1" x14ac:dyDescent="0.3">
      <c r="A152" s="348"/>
      <c r="B152" s="348"/>
      <c r="C152" s="345"/>
      <c r="D152" s="345"/>
      <c r="E152" s="345"/>
      <c r="F152" s="73"/>
      <c r="G152" s="53">
        <v>614</v>
      </c>
      <c r="H152" s="54" t="s">
        <v>99</v>
      </c>
      <c r="I152" s="55">
        <f t="shared" si="45"/>
        <v>1962832.0999999999</v>
      </c>
      <c r="J152" s="55">
        <f t="shared" si="46"/>
        <v>1049224.9219722222</v>
      </c>
      <c r="K152" s="55">
        <f t="shared" si="47"/>
        <v>31506.281361111105</v>
      </c>
      <c r="L152" s="56">
        <f t="shared" si="48"/>
        <v>913607.1780277777</v>
      </c>
      <c r="N152" s="350"/>
      <c r="O152" s="350"/>
      <c r="P152" s="350"/>
      <c r="Q152" s="350"/>
      <c r="R152" s="350"/>
      <c r="S152" s="350"/>
      <c r="T152" s="347"/>
      <c r="U152" s="14"/>
      <c r="V152" s="14"/>
      <c r="W152" s="14"/>
      <c r="X152" s="14"/>
      <c r="Y152" s="14"/>
      <c r="Z152" s="14"/>
      <c r="AA152" s="14"/>
      <c r="AB152" s="14"/>
      <c r="AC152" s="14"/>
      <c r="AD152" s="14"/>
      <c r="AE152" s="14"/>
      <c r="AF152" s="14"/>
      <c r="AG152" s="14"/>
    </row>
    <row r="153" spans="1:33" ht="16.5" customHeight="1" x14ac:dyDescent="0.3">
      <c r="A153" s="348"/>
      <c r="B153" s="348"/>
      <c r="C153" s="345"/>
      <c r="D153" s="345"/>
      <c r="E153" s="345"/>
      <c r="F153" s="73"/>
      <c r="G153" s="53">
        <v>615</v>
      </c>
      <c r="H153" s="54" t="s">
        <v>100</v>
      </c>
      <c r="I153" s="55">
        <f t="shared" si="45"/>
        <v>0</v>
      </c>
      <c r="J153" s="55">
        <f t="shared" si="46"/>
        <v>0</v>
      </c>
      <c r="K153" s="55">
        <f t="shared" si="47"/>
        <v>0</v>
      </c>
      <c r="L153" s="56">
        <f t="shared" si="48"/>
        <v>0</v>
      </c>
      <c r="N153" s="350"/>
      <c r="O153" s="350"/>
      <c r="P153" s="350"/>
      <c r="Q153" s="350"/>
      <c r="R153" s="350"/>
      <c r="S153" s="350"/>
      <c r="T153" s="347"/>
      <c r="U153" s="14"/>
      <c r="V153" s="14"/>
      <c r="W153" s="14"/>
      <c r="X153" s="14"/>
      <c r="Y153" s="14"/>
      <c r="Z153" s="14"/>
      <c r="AA153" s="14"/>
      <c r="AB153" s="14"/>
      <c r="AC153" s="14"/>
      <c r="AD153" s="14"/>
      <c r="AE153" s="14"/>
      <c r="AF153" s="14"/>
      <c r="AG153" s="14"/>
    </row>
    <row r="154" spans="1:33" ht="16.5" customHeight="1" x14ac:dyDescent="0.3">
      <c r="A154" s="348"/>
      <c r="B154" s="348"/>
      <c r="C154" s="345"/>
      <c r="D154" s="345"/>
      <c r="E154" s="345"/>
      <c r="F154" s="73"/>
      <c r="G154" s="53">
        <v>616</v>
      </c>
      <c r="H154" s="54" t="s">
        <v>101</v>
      </c>
      <c r="I154" s="55">
        <f t="shared" si="45"/>
        <v>475003.6434</v>
      </c>
      <c r="J154" s="55">
        <f t="shared" si="46"/>
        <v>316109.62306666665</v>
      </c>
      <c r="K154" s="55">
        <f t="shared" si="47"/>
        <v>6609.287166666667</v>
      </c>
      <c r="L154" s="56">
        <f t="shared" si="48"/>
        <v>158894.02033333335</v>
      </c>
      <c r="N154" s="350"/>
      <c r="O154" s="350"/>
      <c r="P154" s="350"/>
      <c r="Q154" s="350"/>
      <c r="R154" s="350"/>
      <c r="S154" s="350"/>
      <c r="T154" s="347"/>
      <c r="U154" s="14"/>
      <c r="V154" s="14"/>
      <c r="W154" s="14"/>
      <c r="X154" s="14"/>
      <c r="Y154" s="14"/>
      <c r="Z154" s="14"/>
      <c r="AA154" s="14"/>
      <c r="AB154" s="14"/>
      <c r="AC154" s="14"/>
      <c r="AD154" s="14"/>
      <c r="AE154" s="14"/>
      <c r="AF154" s="14"/>
      <c r="AG154" s="14"/>
    </row>
    <row r="155" spans="1:33" ht="16.5" customHeight="1" x14ac:dyDescent="0.3">
      <c r="A155" s="348"/>
      <c r="B155" s="348"/>
      <c r="C155" s="345"/>
      <c r="D155" s="345"/>
      <c r="E155" s="345"/>
      <c r="F155" s="73"/>
      <c r="G155" s="53">
        <v>617</v>
      </c>
      <c r="H155" s="54" t="s">
        <v>102</v>
      </c>
      <c r="I155" s="55">
        <f t="shared" si="45"/>
        <v>2152592.4400000009</v>
      </c>
      <c r="J155" s="55">
        <f t="shared" si="46"/>
        <v>1303513.3435277776</v>
      </c>
      <c r="K155" s="55">
        <f t="shared" si="47"/>
        <v>15179.533111111114</v>
      </c>
      <c r="L155" s="56">
        <f t="shared" si="48"/>
        <v>849079.09647222329</v>
      </c>
      <c r="N155" s="350"/>
      <c r="O155" s="350"/>
      <c r="P155" s="350"/>
      <c r="Q155" s="350"/>
      <c r="R155" s="350"/>
      <c r="S155" s="350"/>
      <c r="T155" s="347"/>
      <c r="U155" s="14"/>
      <c r="V155" s="14"/>
      <c r="W155" s="14"/>
      <c r="X155" s="14"/>
      <c r="Y155" s="14"/>
      <c r="Z155" s="14"/>
      <c r="AA155" s="14"/>
      <c r="AB155" s="14"/>
      <c r="AC155" s="14"/>
      <c r="AD155" s="14"/>
      <c r="AE155" s="14"/>
      <c r="AF155" s="14"/>
      <c r="AG155" s="14"/>
    </row>
    <row r="156" spans="1:33" ht="16.5" customHeight="1" x14ac:dyDescent="0.3">
      <c r="A156" s="348"/>
      <c r="B156" s="348"/>
      <c r="C156" s="345"/>
      <c r="D156" s="345"/>
      <c r="E156" s="345"/>
      <c r="F156" s="73"/>
      <c r="G156" s="53">
        <v>618</v>
      </c>
      <c r="H156" s="64" t="s">
        <v>103</v>
      </c>
      <c r="I156" s="55">
        <f t="shared" si="45"/>
        <v>0</v>
      </c>
      <c r="J156" s="55">
        <f t="shared" si="46"/>
        <v>0</v>
      </c>
      <c r="K156" s="55">
        <f t="shared" si="47"/>
        <v>0</v>
      </c>
      <c r="L156" s="56">
        <f t="shared" si="48"/>
        <v>0</v>
      </c>
      <c r="N156" s="350"/>
      <c r="O156" s="350"/>
      <c r="P156" s="350"/>
      <c r="Q156" s="350"/>
      <c r="R156" s="350"/>
      <c r="S156" s="350"/>
      <c r="T156" s="347"/>
      <c r="U156" s="14"/>
      <c r="V156" s="14"/>
      <c r="W156" s="14"/>
      <c r="X156" s="14"/>
      <c r="Y156" s="14"/>
      <c r="Z156" s="14"/>
      <c r="AA156" s="14"/>
      <c r="AB156" s="14"/>
      <c r="AC156" s="14"/>
      <c r="AD156" s="14"/>
      <c r="AE156" s="14"/>
      <c r="AF156" s="14"/>
      <c r="AG156" s="14"/>
    </row>
    <row r="157" spans="1:33" ht="16.5" customHeight="1" x14ac:dyDescent="0.3">
      <c r="A157" s="348"/>
      <c r="B157" s="348"/>
      <c r="C157" s="345"/>
      <c r="D157" s="14"/>
      <c r="E157" s="14"/>
      <c r="F157" s="73"/>
      <c r="G157" s="53">
        <v>619</v>
      </c>
      <c r="H157" s="54" t="s">
        <v>104</v>
      </c>
      <c r="I157" s="55">
        <f t="shared" si="45"/>
        <v>206294.01000000004</v>
      </c>
      <c r="J157" s="55">
        <f t="shared" si="46"/>
        <v>166284.93000000002</v>
      </c>
      <c r="K157" s="55">
        <f t="shared" si="47"/>
        <v>762.96833333333336</v>
      </c>
      <c r="L157" s="56">
        <f t="shared" si="48"/>
        <v>40009.080000000016</v>
      </c>
      <c r="N157" s="350"/>
      <c r="O157" s="350"/>
      <c r="P157" s="350"/>
      <c r="Q157" s="350"/>
      <c r="R157" s="350"/>
      <c r="S157" s="350"/>
      <c r="T157" s="347"/>
      <c r="U157" s="14"/>
      <c r="V157" s="14"/>
      <c r="W157" s="14"/>
      <c r="X157" s="14"/>
      <c r="Y157" s="14"/>
      <c r="Z157" s="14"/>
      <c r="AA157" s="14"/>
      <c r="AB157" s="14"/>
      <c r="AC157" s="14"/>
      <c r="AD157" s="14"/>
      <c r="AE157" s="14"/>
      <c r="AF157" s="14"/>
      <c r="AG157" s="14"/>
    </row>
    <row r="158" spans="1:33" ht="15.75" customHeight="1" x14ac:dyDescent="0.25">
      <c r="A158" s="348"/>
      <c r="B158" s="351"/>
      <c r="C158" s="351"/>
      <c r="D158" s="14"/>
      <c r="E158" s="14"/>
      <c r="F158" s="352"/>
      <c r="G158" s="53">
        <v>691</v>
      </c>
      <c r="H158" s="54" t="s">
        <v>616</v>
      </c>
      <c r="I158" s="55">
        <f t="shared" si="45"/>
        <v>62336.19</v>
      </c>
      <c r="J158" s="55">
        <f t="shared" si="46"/>
        <v>13506.174500000001</v>
      </c>
      <c r="K158" s="55">
        <f t="shared" si="47"/>
        <v>1038.9365</v>
      </c>
      <c r="L158" s="56">
        <f t="shared" si="48"/>
        <v>48830.015500000001</v>
      </c>
      <c r="N158" s="350"/>
      <c r="O158" s="350"/>
      <c r="P158" s="350"/>
      <c r="Q158" s="350"/>
      <c r="R158" s="353"/>
      <c r="S158" s="354"/>
      <c r="T158" s="347"/>
      <c r="U158" s="14"/>
      <c r="V158" s="14"/>
      <c r="W158" s="14"/>
      <c r="X158" s="14"/>
      <c r="Y158" s="14"/>
      <c r="Z158" s="14"/>
      <c r="AA158" s="14"/>
      <c r="AB158" s="14"/>
      <c r="AC158" s="14"/>
      <c r="AD158" s="14"/>
      <c r="AE158" s="14"/>
      <c r="AF158" s="14"/>
      <c r="AG158" s="14"/>
    </row>
    <row r="159" spans="1:33" ht="16.5" customHeight="1" x14ac:dyDescent="0.25">
      <c r="A159" s="348"/>
      <c r="B159" s="351"/>
      <c r="C159" s="351"/>
      <c r="D159" s="14"/>
      <c r="E159" s="14"/>
      <c r="F159" s="352"/>
      <c r="G159" s="53">
        <v>694</v>
      </c>
      <c r="H159" s="54" t="s">
        <v>105</v>
      </c>
      <c r="I159" s="55">
        <f t="shared" si="45"/>
        <v>0</v>
      </c>
      <c r="J159" s="55">
        <f t="shared" si="46"/>
        <v>0</v>
      </c>
      <c r="K159" s="55">
        <f t="shared" si="47"/>
        <v>0</v>
      </c>
      <c r="L159" s="56">
        <f t="shared" si="48"/>
        <v>0</v>
      </c>
      <c r="N159" s="350"/>
      <c r="O159" s="350"/>
      <c r="P159" s="350"/>
      <c r="Q159" s="350"/>
      <c r="R159" s="353"/>
      <c r="S159" s="354"/>
      <c r="T159" s="347"/>
      <c r="U159" s="14"/>
      <c r="V159" s="14"/>
      <c r="W159" s="14"/>
      <c r="X159" s="14"/>
      <c r="Y159" s="14"/>
      <c r="Z159" s="14"/>
      <c r="AA159" s="14"/>
      <c r="AB159" s="14"/>
      <c r="AC159" s="14"/>
      <c r="AD159" s="14"/>
      <c r="AE159" s="14"/>
      <c r="AF159" s="14"/>
      <c r="AG159" s="14"/>
    </row>
    <row r="160" spans="1:33" ht="15.75" customHeight="1" x14ac:dyDescent="0.25">
      <c r="A160" s="348"/>
      <c r="B160" s="351"/>
      <c r="C160" s="351"/>
      <c r="D160" s="14"/>
      <c r="E160" s="14"/>
      <c r="F160" s="352"/>
      <c r="G160" s="65"/>
      <c r="H160" s="66"/>
      <c r="I160" s="67">
        <f>SUM(I149:I159)</f>
        <v>5891350.8334000008</v>
      </c>
      <c r="J160" s="67">
        <f>SUM(J149:J159)</f>
        <v>3774276.5254000002</v>
      </c>
      <c r="K160" s="67">
        <f>SUM(K149:K159)</f>
        <v>71748.831305555548</v>
      </c>
      <c r="L160" s="67">
        <f>SUM(L149:L159)</f>
        <v>2117074.3080000011</v>
      </c>
      <c r="M160" s="350"/>
      <c r="N160" s="350"/>
      <c r="O160" s="350"/>
      <c r="P160" s="350"/>
      <c r="Q160" s="350"/>
      <c r="R160" s="350"/>
      <c r="S160" s="347"/>
      <c r="T160" s="347"/>
      <c r="U160" s="14"/>
      <c r="V160" s="14"/>
      <c r="W160" s="14"/>
      <c r="X160" s="14"/>
      <c r="Y160" s="14"/>
      <c r="Z160" s="14"/>
      <c r="AA160" s="14"/>
      <c r="AB160" s="14"/>
      <c r="AC160" s="14"/>
      <c r="AD160" s="14"/>
      <c r="AE160" s="14"/>
      <c r="AF160" s="14"/>
    </row>
    <row r="161" spans="1:32" ht="15" customHeight="1" x14ac:dyDescent="0.25">
      <c r="A161" s="348"/>
      <c r="B161" s="351"/>
      <c r="C161" s="351"/>
      <c r="D161" s="14"/>
      <c r="E161" s="14"/>
      <c r="F161" s="352"/>
      <c r="G161" s="113"/>
      <c r="H161" s="71"/>
      <c r="I161" s="69">
        <f>+I160-L146</f>
        <v>0</v>
      </c>
      <c r="J161" s="355">
        <f>+J160-R146</f>
        <v>0</v>
      </c>
      <c r="K161" s="355">
        <f>+K160-O146</f>
        <v>0</v>
      </c>
      <c r="L161" s="355">
        <f>+L160-S146</f>
        <v>0</v>
      </c>
      <c r="M161" s="351"/>
      <c r="N161" s="351"/>
      <c r="O161" s="356"/>
      <c r="P161" s="351"/>
      <c r="Q161" s="351"/>
      <c r="R161" s="356"/>
      <c r="S161" s="357"/>
      <c r="T161" s="347"/>
      <c r="U161" s="14"/>
      <c r="V161" s="14"/>
      <c r="W161" s="14"/>
      <c r="X161" s="14"/>
      <c r="Y161" s="14"/>
      <c r="Z161" s="14"/>
      <c r="AA161" s="14"/>
      <c r="AB161" s="14"/>
      <c r="AC161" s="14"/>
      <c r="AD161" s="14"/>
      <c r="AE161" s="14"/>
      <c r="AF161" s="14"/>
    </row>
    <row r="162" spans="1:32" ht="15" hidden="1" customHeight="1" x14ac:dyDescent="0.25">
      <c r="A162" s="348"/>
      <c r="B162" s="351"/>
      <c r="C162" s="351"/>
      <c r="D162" s="14"/>
      <c r="E162" s="14"/>
      <c r="F162" s="352"/>
      <c r="G162" s="113"/>
      <c r="H162" s="71"/>
      <c r="I162" s="352"/>
      <c r="J162" s="14"/>
      <c r="K162" s="14"/>
      <c r="L162" s="351"/>
      <c r="M162" s="351"/>
      <c r="N162" s="351"/>
      <c r="O162" s="356"/>
      <c r="P162" s="351"/>
      <c r="Q162" s="351"/>
      <c r="R162" s="356"/>
      <c r="S162" s="357"/>
      <c r="T162" s="347"/>
      <c r="U162" s="14"/>
      <c r="V162" s="14"/>
      <c r="W162" s="14"/>
      <c r="X162" s="14"/>
      <c r="Y162" s="14"/>
      <c r="Z162" s="14"/>
      <c r="AA162" s="14"/>
      <c r="AB162" s="14"/>
      <c r="AC162" s="14"/>
      <c r="AD162" s="14"/>
      <c r="AE162" s="14"/>
      <c r="AF162" s="14"/>
    </row>
    <row r="163" spans="1:32" ht="12.75" hidden="1" customHeight="1" x14ac:dyDescent="0.25">
      <c r="A163" s="348" t="s">
        <v>514</v>
      </c>
      <c r="B163" s="1769" t="s">
        <v>106</v>
      </c>
      <c r="C163" s="1749"/>
      <c r="D163" s="1749"/>
      <c r="E163" s="1749"/>
      <c r="F163" s="357"/>
      <c r="G163" s="113"/>
      <c r="H163" s="71"/>
      <c r="I163" s="352"/>
      <c r="J163" s="14"/>
      <c r="K163" s="14"/>
      <c r="L163" s="351"/>
      <c r="M163" s="1769" t="s">
        <v>108</v>
      </c>
      <c r="N163" s="1749"/>
      <c r="O163" s="1749"/>
      <c r="P163" s="1749"/>
      <c r="Q163" s="1749"/>
      <c r="R163" s="1749"/>
      <c r="S163" s="357"/>
      <c r="T163" s="262"/>
    </row>
    <row r="164" spans="1:32" ht="12.75" hidden="1" customHeight="1" x14ac:dyDescent="0.2">
      <c r="A164" s="348"/>
      <c r="B164" s="357"/>
      <c r="C164" s="357"/>
      <c r="F164" s="357"/>
      <c r="G164" s="113"/>
      <c r="H164" s="71"/>
      <c r="I164" s="357"/>
      <c r="J164" s="1748" t="s">
        <v>515</v>
      </c>
      <c r="K164" s="1749"/>
      <c r="L164" s="357"/>
      <c r="M164" s="357"/>
      <c r="N164" s="357"/>
      <c r="O164" s="357"/>
      <c r="P164" s="357"/>
      <c r="Q164" s="357"/>
      <c r="R164" s="357"/>
      <c r="S164" s="357"/>
      <c r="T164" s="262"/>
    </row>
    <row r="165" spans="1:32" ht="12.75" hidden="1" customHeight="1" x14ac:dyDescent="0.2">
      <c r="A165" s="348"/>
      <c r="B165" s="357"/>
      <c r="C165" s="357"/>
      <c r="F165" s="357"/>
      <c r="H165" s="3"/>
      <c r="I165" s="357"/>
      <c r="L165" s="357"/>
      <c r="M165" s="357"/>
      <c r="N165" s="357"/>
      <c r="O165" s="357"/>
      <c r="P165" s="357"/>
      <c r="Q165" s="357"/>
      <c r="R165" s="357"/>
      <c r="S165" s="357"/>
      <c r="T165" s="262"/>
    </row>
    <row r="166" spans="1:32" ht="12.75" customHeight="1" x14ac:dyDescent="0.2">
      <c r="A166" s="357"/>
      <c r="B166" s="357"/>
      <c r="C166" s="357"/>
      <c r="D166" s="75"/>
      <c r="E166" s="359"/>
      <c r="F166" s="357"/>
      <c r="G166" s="75"/>
      <c r="H166" s="359"/>
      <c r="I166" s="357"/>
      <c r="L166" s="357"/>
      <c r="M166" s="357"/>
      <c r="N166" s="357"/>
      <c r="O166" s="357"/>
      <c r="P166" s="357"/>
      <c r="Q166" s="357"/>
      <c r="R166" s="357"/>
      <c r="S166" s="357"/>
      <c r="T166" s="262"/>
    </row>
    <row r="167" spans="1:32" ht="12.75" customHeight="1" x14ac:dyDescent="0.2">
      <c r="A167" s="357"/>
      <c r="B167" s="357"/>
      <c r="C167" s="357"/>
      <c r="D167" s="75"/>
      <c r="E167" s="359"/>
      <c r="F167" s="357"/>
      <c r="G167" s="357"/>
      <c r="H167" s="3"/>
      <c r="I167" s="357"/>
      <c r="J167" s="357"/>
      <c r="K167" s="357"/>
      <c r="L167" s="357"/>
      <c r="M167" s="357"/>
      <c r="N167" s="357"/>
      <c r="O167" s="357"/>
      <c r="P167" s="357"/>
      <c r="Q167" s="357"/>
      <c r="R167" s="357"/>
      <c r="S167" s="357"/>
      <c r="T167" s="262"/>
    </row>
    <row r="168" spans="1:32" ht="12.75" customHeight="1" x14ac:dyDescent="0.2">
      <c r="A168" s="357"/>
      <c r="B168" s="357"/>
      <c r="C168" s="357"/>
      <c r="D168" s="357"/>
      <c r="E168" s="357"/>
      <c r="F168" s="357"/>
      <c r="G168" s="357"/>
      <c r="H168" s="360"/>
      <c r="I168" s="357"/>
      <c r="J168" s="357"/>
      <c r="K168" s="357"/>
      <c r="L168" s="357"/>
      <c r="M168" s="357"/>
      <c r="N168" s="357"/>
      <c r="O168" s="357"/>
      <c r="P168" s="357"/>
      <c r="Q168" s="357"/>
      <c r="R168" s="357"/>
      <c r="S168" s="357"/>
      <c r="T168" s="262"/>
    </row>
    <row r="169" spans="1:32" ht="12.75" customHeight="1" x14ac:dyDescent="0.2">
      <c r="A169" s="357"/>
      <c r="B169" s="357"/>
      <c r="C169" s="357"/>
      <c r="D169" s="357"/>
      <c r="E169" s="357"/>
      <c r="F169" s="357"/>
      <c r="G169" s="357"/>
      <c r="H169" s="361"/>
      <c r="I169" s="357"/>
      <c r="J169" s="357"/>
      <c r="K169" s="357"/>
      <c r="L169" s="357"/>
      <c r="M169" s="357"/>
      <c r="N169" s="357"/>
      <c r="O169" s="357"/>
      <c r="P169" s="357"/>
      <c r="Q169" s="357"/>
      <c r="R169" s="357"/>
      <c r="S169" s="357"/>
      <c r="T169" s="262"/>
    </row>
    <row r="170" spans="1:32" ht="13.5" customHeight="1" x14ac:dyDescent="0.2">
      <c r="A170" s="357"/>
      <c r="G170" s="357"/>
      <c r="H170" s="361"/>
      <c r="I170" s="357"/>
      <c r="J170" s="357"/>
      <c r="K170" s="357"/>
      <c r="L170" s="357"/>
      <c r="T170" s="262"/>
    </row>
    <row r="171" spans="1:32" ht="12.75" customHeight="1" x14ac:dyDescent="0.2">
      <c r="A171" s="357"/>
      <c r="H171" s="3"/>
      <c r="T171" s="262"/>
    </row>
    <row r="172" spans="1:32" ht="12.75" customHeight="1" x14ac:dyDescent="0.2">
      <c r="A172" s="357"/>
      <c r="H172" s="3"/>
      <c r="T172" s="262"/>
    </row>
    <row r="173" spans="1:32" ht="12.75" customHeight="1" x14ac:dyDescent="0.2">
      <c r="A173" s="357"/>
      <c r="H173" s="3"/>
      <c r="T173" s="262"/>
    </row>
    <row r="174" spans="1:32" ht="12.75" customHeight="1" x14ac:dyDescent="0.2">
      <c r="A174" s="357"/>
      <c r="H174" s="3"/>
      <c r="T174" s="262"/>
    </row>
    <row r="175" spans="1:32" ht="12.75" customHeight="1" x14ac:dyDescent="0.2">
      <c r="A175" s="357"/>
      <c r="H175" s="3"/>
      <c r="T175" s="262"/>
    </row>
    <row r="176" spans="1:32" ht="12.75" customHeight="1" x14ac:dyDescent="0.2">
      <c r="H176" s="3"/>
      <c r="T176" s="262"/>
    </row>
    <row r="177" spans="8:20" ht="12.75" customHeight="1" x14ac:dyDescent="0.2">
      <c r="H177" s="3"/>
      <c r="T177" s="262"/>
    </row>
    <row r="178" spans="8:20" ht="12.75" customHeight="1" x14ac:dyDescent="0.2">
      <c r="H178" s="3"/>
      <c r="T178" s="262"/>
    </row>
    <row r="179" spans="8:20" ht="12.75" customHeight="1" x14ac:dyDescent="0.2">
      <c r="H179" s="3"/>
      <c r="T179" s="262"/>
    </row>
    <row r="180" spans="8:20" ht="12.75" customHeight="1" x14ac:dyDescent="0.2">
      <c r="H180" s="3"/>
      <c r="T180" s="262"/>
    </row>
    <row r="181" spans="8:20" ht="12.75" customHeight="1" x14ac:dyDescent="0.2">
      <c r="H181" s="3"/>
      <c r="T181" s="262"/>
    </row>
    <row r="182" spans="8:20" ht="12.75" customHeight="1" x14ac:dyDescent="0.2">
      <c r="H182" s="3"/>
      <c r="T182" s="262"/>
    </row>
    <row r="183" spans="8:20" ht="12.75" customHeight="1" x14ac:dyDescent="0.2">
      <c r="H183" s="3"/>
      <c r="T183" s="262"/>
    </row>
    <row r="184" spans="8:20" ht="12.75" customHeight="1" x14ac:dyDescent="0.2">
      <c r="H184" s="3"/>
      <c r="T184" s="262"/>
    </row>
    <row r="185" spans="8:20" ht="12.75" customHeight="1" x14ac:dyDescent="0.2">
      <c r="H185" s="3"/>
      <c r="T185" s="262"/>
    </row>
    <row r="186" spans="8:20" ht="12.75" customHeight="1" x14ac:dyDescent="0.2">
      <c r="H186" s="3"/>
      <c r="T186" s="262"/>
    </row>
    <row r="187" spans="8:20" ht="12.75" customHeight="1" x14ac:dyDescent="0.2">
      <c r="H187" s="3"/>
      <c r="T187" s="262"/>
    </row>
    <row r="188" spans="8:20" ht="12.75" customHeight="1" x14ac:dyDescent="0.2">
      <c r="H188" s="3"/>
      <c r="T188" s="262"/>
    </row>
    <row r="189" spans="8:20" ht="12.75" customHeight="1" x14ac:dyDescent="0.2">
      <c r="H189" s="3"/>
      <c r="T189" s="262"/>
    </row>
    <row r="190" spans="8:20" ht="12.75" customHeight="1" x14ac:dyDescent="0.2">
      <c r="H190" s="3"/>
      <c r="T190" s="262"/>
    </row>
    <row r="191" spans="8:20" ht="12.75" customHeight="1" x14ac:dyDescent="0.2">
      <c r="H191" s="3"/>
      <c r="T191" s="262"/>
    </row>
    <row r="192" spans="8:20" ht="12.75" customHeight="1" x14ac:dyDescent="0.2">
      <c r="H192" s="3"/>
      <c r="T192" s="262"/>
    </row>
    <row r="193" spans="8:20" ht="12.75" customHeight="1" x14ac:dyDescent="0.2">
      <c r="H193" s="3"/>
      <c r="T193" s="262"/>
    </row>
    <row r="194" spans="8:20" ht="12.75" customHeight="1" x14ac:dyDescent="0.2">
      <c r="H194" s="3"/>
      <c r="T194" s="262"/>
    </row>
    <row r="195" spans="8:20" ht="12.75" customHeight="1" x14ac:dyDescent="0.2">
      <c r="H195" s="3"/>
      <c r="T195" s="262"/>
    </row>
    <row r="196" spans="8:20" ht="12.75" customHeight="1" x14ac:dyDescent="0.2">
      <c r="H196" s="3"/>
      <c r="T196" s="262"/>
    </row>
    <row r="197" spans="8:20" ht="12.75" customHeight="1" x14ac:dyDescent="0.2">
      <c r="H197" s="3"/>
      <c r="T197" s="262"/>
    </row>
    <row r="198" spans="8:20" ht="12.75" customHeight="1" x14ac:dyDescent="0.2">
      <c r="H198" s="3"/>
      <c r="T198" s="262"/>
    </row>
    <row r="199" spans="8:20" ht="12.75" customHeight="1" x14ac:dyDescent="0.2">
      <c r="H199" s="3"/>
      <c r="T199" s="262"/>
    </row>
    <row r="200" spans="8:20" ht="12.75" customHeight="1" x14ac:dyDescent="0.2">
      <c r="H200" s="3"/>
      <c r="T200" s="262"/>
    </row>
    <row r="201" spans="8:20" ht="12.75" customHeight="1" x14ac:dyDescent="0.2">
      <c r="H201" s="3"/>
      <c r="T201" s="262"/>
    </row>
    <row r="202" spans="8:20" ht="12.75" customHeight="1" x14ac:dyDescent="0.2">
      <c r="H202" s="3"/>
      <c r="T202" s="262"/>
    </row>
    <row r="203" spans="8:20" ht="12.75" customHeight="1" x14ac:dyDescent="0.2">
      <c r="H203" s="3"/>
      <c r="T203" s="262"/>
    </row>
    <row r="204" spans="8:20" ht="12.75" customHeight="1" x14ac:dyDescent="0.2">
      <c r="H204" s="3"/>
      <c r="T204" s="262"/>
    </row>
    <row r="205" spans="8:20" ht="12.75" customHeight="1" x14ac:dyDescent="0.2">
      <c r="H205" s="3"/>
      <c r="T205" s="262"/>
    </row>
    <row r="206" spans="8:20" ht="12.75" customHeight="1" x14ac:dyDescent="0.2">
      <c r="H206" s="3"/>
      <c r="T206" s="262"/>
    </row>
    <row r="207" spans="8:20" ht="12.75" customHeight="1" x14ac:dyDescent="0.2">
      <c r="H207" s="3"/>
      <c r="T207" s="262"/>
    </row>
    <row r="208" spans="8:20" ht="12.75" customHeight="1" x14ac:dyDescent="0.2">
      <c r="H208" s="3"/>
      <c r="T208" s="262"/>
    </row>
    <row r="209" spans="8:20" ht="12.75" customHeight="1" x14ac:dyDescent="0.2">
      <c r="H209" s="3"/>
      <c r="T209" s="262"/>
    </row>
    <row r="210" spans="8:20" ht="12.75" customHeight="1" x14ac:dyDescent="0.2">
      <c r="H210" s="3"/>
      <c r="T210" s="262"/>
    </row>
    <row r="211" spans="8:20" ht="12.75" customHeight="1" x14ac:dyDescent="0.2">
      <c r="H211" s="3"/>
      <c r="T211" s="262"/>
    </row>
    <row r="212" spans="8:20" ht="12.75" customHeight="1" x14ac:dyDescent="0.2">
      <c r="H212" s="3"/>
      <c r="T212" s="262"/>
    </row>
    <row r="213" spans="8:20" ht="12.75" customHeight="1" x14ac:dyDescent="0.2">
      <c r="H213" s="3"/>
      <c r="T213" s="262"/>
    </row>
    <row r="214" spans="8:20" ht="12.75" customHeight="1" x14ac:dyDescent="0.2">
      <c r="H214" s="3"/>
      <c r="T214" s="262"/>
    </row>
    <row r="215" spans="8:20" ht="12.75" customHeight="1" x14ac:dyDescent="0.2">
      <c r="H215" s="3"/>
      <c r="T215" s="262"/>
    </row>
    <row r="216" spans="8:20" ht="12.75" customHeight="1" x14ac:dyDescent="0.2">
      <c r="H216" s="3"/>
      <c r="T216" s="262"/>
    </row>
    <row r="217" spans="8:20" ht="12.75" customHeight="1" x14ac:dyDescent="0.2">
      <c r="H217" s="3"/>
      <c r="T217" s="262"/>
    </row>
    <row r="218" spans="8:20" ht="12.75" customHeight="1" x14ac:dyDescent="0.2">
      <c r="H218" s="3"/>
      <c r="T218" s="262"/>
    </row>
    <row r="219" spans="8:20" ht="12.75" customHeight="1" x14ac:dyDescent="0.2">
      <c r="H219" s="3"/>
      <c r="T219" s="262"/>
    </row>
    <row r="220" spans="8:20" ht="12.75" customHeight="1" x14ac:dyDescent="0.2">
      <c r="H220" s="3"/>
      <c r="T220" s="262"/>
    </row>
    <row r="221" spans="8:20" ht="12.75" customHeight="1" x14ac:dyDescent="0.2">
      <c r="H221" s="3"/>
      <c r="T221" s="262"/>
    </row>
    <row r="222" spans="8:20" ht="12.75" customHeight="1" x14ac:dyDescent="0.2">
      <c r="H222" s="3"/>
      <c r="T222" s="262"/>
    </row>
    <row r="223" spans="8:20" ht="12.75" customHeight="1" x14ac:dyDescent="0.2">
      <c r="H223" s="3"/>
      <c r="T223" s="262"/>
    </row>
    <row r="224" spans="8:20" ht="12.75" customHeight="1" x14ac:dyDescent="0.2">
      <c r="H224" s="3"/>
      <c r="T224" s="262"/>
    </row>
    <row r="225" spans="8:20" ht="12.75" customHeight="1" x14ac:dyDescent="0.2">
      <c r="H225" s="3"/>
      <c r="T225" s="262"/>
    </row>
    <row r="226" spans="8:20" ht="12.75" customHeight="1" x14ac:dyDescent="0.2">
      <c r="H226" s="3"/>
      <c r="T226" s="262"/>
    </row>
    <row r="227" spans="8:20" ht="12.75" customHeight="1" x14ac:dyDescent="0.2">
      <c r="H227" s="3"/>
      <c r="T227" s="262"/>
    </row>
    <row r="228" spans="8:20" ht="12.75" customHeight="1" x14ac:dyDescent="0.2">
      <c r="H228" s="3"/>
      <c r="T228" s="262"/>
    </row>
    <row r="229" spans="8:20" ht="12.75" customHeight="1" x14ac:dyDescent="0.2">
      <c r="H229" s="3"/>
      <c r="T229" s="262"/>
    </row>
    <row r="230" spans="8:20" ht="12.75" customHeight="1" x14ac:dyDescent="0.2">
      <c r="H230" s="3"/>
      <c r="T230" s="262"/>
    </row>
    <row r="231" spans="8:20" ht="12.75" customHeight="1" x14ac:dyDescent="0.2">
      <c r="H231" s="3"/>
      <c r="T231" s="262"/>
    </row>
    <row r="232" spans="8:20" ht="12.75" customHeight="1" x14ac:dyDescent="0.2">
      <c r="H232" s="3"/>
      <c r="T232" s="262"/>
    </row>
    <row r="233" spans="8:20" ht="12.75" customHeight="1" x14ac:dyDescent="0.2">
      <c r="H233" s="3"/>
      <c r="T233" s="262"/>
    </row>
    <row r="234" spans="8:20" ht="12.75" customHeight="1" x14ac:dyDescent="0.2">
      <c r="H234" s="3"/>
      <c r="T234" s="262"/>
    </row>
    <row r="235" spans="8:20" ht="12.75" customHeight="1" x14ac:dyDescent="0.2">
      <c r="H235" s="3"/>
      <c r="T235" s="262"/>
    </row>
    <row r="236" spans="8:20" ht="12.75" customHeight="1" x14ac:dyDescent="0.2">
      <c r="H236" s="3"/>
      <c r="T236" s="262"/>
    </row>
    <row r="237" spans="8:20" ht="12.75" customHeight="1" x14ac:dyDescent="0.2">
      <c r="H237" s="3"/>
      <c r="T237" s="262"/>
    </row>
    <row r="238" spans="8:20" ht="12.75" customHeight="1" x14ac:dyDescent="0.2">
      <c r="H238" s="3"/>
      <c r="T238" s="262"/>
    </row>
    <row r="239" spans="8:20" ht="12.75" customHeight="1" x14ac:dyDescent="0.2">
      <c r="H239" s="3"/>
      <c r="T239" s="262"/>
    </row>
    <row r="240" spans="8:20" ht="12.75" customHeight="1" x14ac:dyDescent="0.2">
      <c r="H240" s="3"/>
      <c r="T240" s="262"/>
    </row>
    <row r="241" spans="8:20" ht="12.75" customHeight="1" x14ac:dyDescent="0.2">
      <c r="H241" s="3"/>
      <c r="T241" s="262"/>
    </row>
    <row r="242" spans="8:20" ht="12.75" customHeight="1" x14ac:dyDescent="0.2">
      <c r="H242" s="3"/>
      <c r="T242" s="262"/>
    </row>
    <row r="243" spans="8:20" ht="12.75" customHeight="1" x14ac:dyDescent="0.2">
      <c r="H243" s="3"/>
      <c r="T243" s="262"/>
    </row>
    <row r="244" spans="8:20" ht="12.75" customHeight="1" x14ac:dyDescent="0.2">
      <c r="H244" s="3"/>
      <c r="T244" s="262"/>
    </row>
    <row r="245" spans="8:20" ht="12.75" customHeight="1" x14ac:dyDescent="0.2">
      <c r="H245" s="3"/>
      <c r="T245" s="262"/>
    </row>
    <row r="246" spans="8:20" ht="12.75" customHeight="1" x14ac:dyDescent="0.2">
      <c r="H246" s="3"/>
      <c r="T246" s="262"/>
    </row>
    <row r="247" spans="8:20" ht="12.75" customHeight="1" x14ac:dyDescent="0.2">
      <c r="H247" s="3"/>
      <c r="T247" s="262"/>
    </row>
    <row r="248" spans="8:20" ht="12.75" customHeight="1" x14ac:dyDescent="0.2">
      <c r="H248" s="3"/>
      <c r="T248" s="262"/>
    </row>
    <row r="249" spans="8:20" ht="12.75" customHeight="1" x14ac:dyDescent="0.2">
      <c r="H249" s="3"/>
      <c r="T249" s="262"/>
    </row>
    <row r="250" spans="8:20" ht="12.75" customHeight="1" x14ac:dyDescent="0.2">
      <c r="H250" s="3"/>
      <c r="T250" s="262"/>
    </row>
    <row r="251" spans="8:20" ht="12.75" customHeight="1" x14ac:dyDescent="0.2">
      <c r="H251" s="3"/>
      <c r="T251" s="262"/>
    </row>
    <row r="252" spans="8:20" ht="12.75" customHeight="1" x14ac:dyDescent="0.2">
      <c r="H252" s="3"/>
      <c r="T252" s="262"/>
    </row>
    <row r="253" spans="8:20" ht="12.75" customHeight="1" x14ac:dyDescent="0.2">
      <c r="H253" s="3"/>
      <c r="T253" s="262"/>
    </row>
    <row r="254" spans="8:20" ht="12.75" customHeight="1" x14ac:dyDescent="0.2">
      <c r="H254" s="3"/>
      <c r="T254" s="262"/>
    </row>
    <row r="255" spans="8:20" ht="12.75" customHeight="1" x14ac:dyDescent="0.2">
      <c r="H255" s="3"/>
      <c r="T255" s="262"/>
    </row>
    <row r="256" spans="8:20" ht="12.75" customHeight="1" x14ac:dyDescent="0.2">
      <c r="H256" s="3"/>
      <c r="T256" s="262"/>
    </row>
    <row r="257" spans="8:20" ht="12.75" customHeight="1" x14ac:dyDescent="0.2">
      <c r="H257" s="3"/>
      <c r="T257" s="262"/>
    </row>
    <row r="258" spans="8:20" ht="12.75" customHeight="1" x14ac:dyDescent="0.2">
      <c r="H258" s="3"/>
      <c r="T258" s="262"/>
    </row>
    <row r="259" spans="8:20" ht="12.75" customHeight="1" x14ac:dyDescent="0.2">
      <c r="H259" s="3"/>
      <c r="T259" s="262"/>
    </row>
    <row r="260" spans="8:20" ht="12.75" customHeight="1" x14ac:dyDescent="0.2">
      <c r="H260" s="3"/>
      <c r="T260" s="262"/>
    </row>
    <row r="261" spans="8:20" ht="12.75" customHeight="1" x14ac:dyDescent="0.2">
      <c r="H261" s="3"/>
      <c r="T261" s="262"/>
    </row>
    <row r="262" spans="8:20" ht="12.75" customHeight="1" x14ac:dyDescent="0.2">
      <c r="H262" s="3"/>
      <c r="T262" s="262"/>
    </row>
    <row r="263" spans="8:20" ht="12.75" customHeight="1" x14ac:dyDescent="0.2">
      <c r="H263" s="3"/>
      <c r="T263" s="262"/>
    </row>
    <row r="264" spans="8:20" ht="12.75" customHeight="1" x14ac:dyDescent="0.2">
      <c r="H264" s="3"/>
      <c r="T264" s="262"/>
    </row>
    <row r="265" spans="8:20" ht="12.75" customHeight="1" x14ac:dyDescent="0.2">
      <c r="H265" s="3"/>
      <c r="T265" s="262"/>
    </row>
    <row r="266" spans="8:20" ht="12.75" customHeight="1" x14ac:dyDescent="0.2">
      <c r="H266" s="3"/>
      <c r="T266" s="262"/>
    </row>
    <row r="267" spans="8:20" ht="12.75" customHeight="1" x14ac:dyDescent="0.2">
      <c r="H267" s="3"/>
      <c r="T267" s="262"/>
    </row>
    <row r="268" spans="8:20" ht="12.75" customHeight="1" x14ac:dyDescent="0.2">
      <c r="H268" s="3"/>
      <c r="T268" s="262"/>
    </row>
    <row r="269" spans="8:20" ht="12.75" customHeight="1" x14ac:dyDescent="0.2">
      <c r="H269" s="3"/>
      <c r="T269" s="262"/>
    </row>
    <row r="270" spans="8:20" ht="12.75" customHeight="1" x14ac:dyDescent="0.2">
      <c r="H270" s="3"/>
      <c r="T270" s="262"/>
    </row>
    <row r="271" spans="8:20" ht="12.75" customHeight="1" x14ac:dyDescent="0.2">
      <c r="H271" s="3"/>
      <c r="T271" s="262"/>
    </row>
    <row r="272" spans="8:20" ht="12.75" customHeight="1" x14ac:dyDescent="0.2">
      <c r="H272" s="3"/>
      <c r="T272" s="262"/>
    </row>
    <row r="273" spans="8:20" ht="12.75" customHeight="1" x14ac:dyDescent="0.2">
      <c r="H273" s="3"/>
      <c r="T273" s="262"/>
    </row>
    <row r="274" spans="8:20" ht="12.75" customHeight="1" x14ac:dyDescent="0.2">
      <c r="H274" s="3"/>
      <c r="T274" s="262"/>
    </row>
    <row r="275" spans="8:20" ht="12.75" customHeight="1" x14ac:dyDescent="0.2">
      <c r="H275" s="3"/>
      <c r="T275" s="262"/>
    </row>
    <row r="276" spans="8:20" ht="12.75" customHeight="1" x14ac:dyDescent="0.2">
      <c r="H276" s="3"/>
      <c r="T276" s="262"/>
    </row>
    <row r="277" spans="8:20" ht="12.75" customHeight="1" x14ac:dyDescent="0.2">
      <c r="H277" s="3"/>
      <c r="T277" s="262"/>
    </row>
    <row r="278" spans="8:20" ht="12.75" customHeight="1" x14ac:dyDescent="0.2">
      <c r="H278" s="3"/>
      <c r="T278" s="262"/>
    </row>
    <row r="279" spans="8:20" ht="12.75" customHeight="1" x14ac:dyDescent="0.2">
      <c r="H279" s="3"/>
      <c r="T279" s="262"/>
    </row>
    <row r="280" spans="8:20" ht="12.75" customHeight="1" x14ac:dyDescent="0.2">
      <c r="H280" s="3"/>
      <c r="T280" s="262"/>
    </row>
    <row r="281" spans="8:20" ht="12.75" customHeight="1" x14ac:dyDescent="0.2">
      <c r="H281" s="3"/>
      <c r="T281" s="262"/>
    </row>
    <row r="282" spans="8:20" ht="12.75" customHeight="1" x14ac:dyDescent="0.2">
      <c r="H282" s="3"/>
      <c r="T282" s="262"/>
    </row>
    <row r="283" spans="8:20" ht="12.75" customHeight="1" x14ac:dyDescent="0.2">
      <c r="H283" s="3"/>
      <c r="T283" s="262"/>
    </row>
    <row r="284" spans="8:20" ht="12.75" customHeight="1" x14ac:dyDescent="0.2">
      <c r="H284" s="3"/>
      <c r="T284" s="262"/>
    </row>
    <row r="285" spans="8:20" ht="12.75" customHeight="1" x14ac:dyDescent="0.2">
      <c r="H285" s="3"/>
      <c r="T285" s="262"/>
    </row>
    <row r="286" spans="8:20" ht="12.75" customHeight="1" x14ac:dyDescent="0.2">
      <c r="H286" s="3"/>
      <c r="T286" s="262"/>
    </row>
    <row r="287" spans="8:20" ht="12.75" customHeight="1" x14ac:dyDescent="0.2">
      <c r="H287" s="3"/>
      <c r="T287" s="262"/>
    </row>
    <row r="288" spans="8:20" ht="12.75" customHeight="1" x14ac:dyDescent="0.2">
      <c r="H288" s="3"/>
      <c r="T288" s="262"/>
    </row>
    <row r="289" spans="8:20" ht="12.75" customHeight="1" x14ac:dyDescent="0.2">
      <c r="H289" s="3"/>
      <c r="T289" s="262"/>
    </row>
    <row r="290" spans="8:20" ht="12.75" customHeight="1" x14ac:dyDescent="0.2">
      <c r="H290" s="3"/>
      <c r="T290" s="262"/>
    </row>
    <row r="291" spans="8:20" ht="12.75" customHeight="1" x14ac:dyDescent="0.2">
      <c r="H291" s="3"/>
      <c r="T291" s="262"/>
    </row>
    <row r="292" spans="8:20" ht="12.75" customHeight="1" x14ac:dyDescent="0.2">
      <c r="H292" s="3"/>
      <c r="T292" s="262"/>
    </row>
    <row r="293" spans="8:20" ht="12.75" customHeight="1" x14ac:dyDescent="0.2">
      <c r="H293" s="3"/>
      <c r="T293" s="262"/>
    </row>
    <row r="294" spans="8:20" ht="12.75" customHeight="1" x14ac:dyDescent="0.2">
      <c r="H294" s="3"/>
      <c r="T294" s="262"/>
    </row>
    <row r="295" spans="8:20" ht="12.75" customHeight="1" x14ac:dyDescent="0.2">
      <c r="H295" s="3"/>
      <c r="T295" s="262"/>
    </row>
    <row r="296" spans="8:20" ht="12.75" customHeight="1" x14ac:dyDescent="0.2">
      <c r="H296" s="3"/>
      <c r="T296" s="262"/>
    </row>
    <row r="297" spans="8:20" ht="12.75" customHeight="1" x14ac:dyDescent="0.2">
      <c r="H297" s="3"/>
      <c r="T297" s="262"/>
    </row>
    <row r="298" spans="8:20" ht="12.75" customHeight="1" x14ac:dyDescent="0.2">
      <c r="H298" s="3"/>
      <c r="T298" s="262"/>
    </row>
    <row r="299" spans="8:20" ht="12.75" customHeight="1" x14ac:dyDescent="0.2">
      <c r="H299" s="3"/>
      <c r="T299" s="262"/>
    </row>
    <row r="300" spans="8:20" ht="12.75" customHeight="1" x14ac:dyDescent="0.2">
      <c r="H300" s="3"/>
      <c r="T300" s="262"/>
    </row>
    <row r="301" spans="8:20" ht="12.75" customHeight="1" x14ac:dyDescent="0.2">
      <c r="H301" s="3"/>
      <c r="T301" s="262"/>
    </row>
    <row r="302" spans="8:20" ht="12.75" customHeight="1" x14ac:dyDescent="0.2">
      <c r="H302" s="3"/>
      <c r="T302" s="262"/>
    </row>
    <row r="303" spans="8:20" ht="12.75" customHeight="1" x14ac:dyDescent="0.2">
      <c r="H303" s="3"/>
      <c r="T303" s="262"/>
    </row>
    <row r="304" spans="8:20" ht="12.75" customHeight="1" x14ac:dyDescent="0.2">
      <c r="H304" s="3"/>
      <c r="T304" s="262"/>
    </row>
    <row r="305" spans="8:20" ht="12.75" customHeight="1" x14ac:dyDescent="0.2">
      <c r="H305" s="3"/>
      <c r="T305" s="262"/>
    </row>
    <row r="306" spans="8:20" ht="12.75" customHeight="1" x14ac:dyDescent="0.2">
      <c r="H306" s="3"/>
      <c r="T306" s="262"/>
    </row>
    <row r="307" spans="8:20" ht="12.75" customHeight="1" x14ac:dyDescent="0.2">
      <c r="H307" s="3"/>
      <c r="T307" s="262"/>
    </row>
    <row r="308" spans="8:20" ht="12.75" customHeight="1" x14ac:dyDescent="0.2">
      <c r="H308" s="3"/>
      <c r="T308" s="262"/>
    </row>
    <row r="309" spans="8:20" ht="12.75" customHeight="1" x14ac:dyDescent="0.2">
      <c r="H309" s="3"/>
      <c r="T309" s="262"/>
    </row>
    <row r="310" spans="8:20" ht="12.75" customHeight="1" x14ac:dyDescent="0.2">
      <c r="H310" s="3"/>
      <c r="T310" s="262"/>
    </row>
    <row r="311" spans="8:20" ht="12.75" customHeight="1" x14ac:dyDescent="0.2">
      <c r="H311" s="3"/>
      <c r="T311" s="262"/>
    </row>
    <row r="312" spans="8:20" ht="12.75" customHeight="1" x14ac:dyDescent="0.2">
      <c r="H312" s="3"/>
      <c r="T312" s="262"/>
    </row>
    <row r="313" spans="8:20" ht="12.75" customHeight="1" x14ac:dyDescent="0.2">
      <c r="H313" s="3"/>
      <c r="T313" s="262"/>
    </row>
    <row r="314" spans="8:20" ht="12.75" customHeight="1" x14ac:dyDescent="0.2">
      <c r="H314" s="3"/>
      <c r="T314" s="262"/>
    </row>
    <row r="315" spans="8:20" ht="12.75" customHeight="1" x14ac:dyDescent="0.2">
      <c r="H315" s="3"/>
      <c r="T315" s="262"/>
    </row>
    <row r="316" spans="8:20" ht="12.75" customHeight="1" x14ac:dyDescent="0.2">
      <c r="H316" s="3"/>
      <c r="T316" s="262"/>
    </row>
    <row r="317" spans="8:20" ht="12.75" customHeight="1" x14ac:dyDescent="0.2">
      <c r="H317" s="3"/>
      <c r="T317" s="262"/>
    </row>
    <row r="318" spans="8:20" ht="12.75" customHeight="1" x14ac:dyDescent="0.2">
      <c r="H318" s="3"/>
      <c r="T318" s="262"/>
    </row>
    <row r="319" spans="8:20" ht="12.75" customHeight="1" x14ac:dyDescent="0.2">
      <c r="H319" s="3"/>
      <c r="T319" s="262"/>
    </row>
    <row r="320" spans="8:20" ht="12.75" customHeight="1" x14ac:dyDescent="0.2">
      <c r="H320" s="3"/>
      <c r="T320" s="262"/>
    </row>
    <row r="321" spans="8:20" ht="12.75" customHeight="1" x14ac:dyDescent="0.2">
      <c r="H321" s="3"/>
      <c r="T321" s="262"/>
    </row>
    <row r="322" spans="8:20" ht="12.75" customHeight="1" x14ac:dyDescent="0.2">
      <c r="H322" s="3"/>
      <c r="T322" s="262"/>
    </row>
    <row r="323" spans="8:20" ht="12.75" customHeight="1" x14ac:dyDescent="0.2">
      <c r="H323" s="3"/>
      <c r="T323" s="262"/>
    </row>
    <row r="324" spans="8:20" ht="12.75" customHeight="1" x14ac:dyDescent="0.2">
      <c r="H324" s="3"/>
      <c r="T324" s="262"/>
    </row>
    <row r="325" spans="8:20" ht="12.75" customHeight="1" x14ac:dyDescent="0.2">
      <c r="H325" s="3"/>
      <c r="T325" s="262"/>
    </row>
    <row r="326" spans="8:20" ht="12.75" customHeight="1" x14ac:dyDescent="0.2">
      <c r="H326" s="3"/>
      <c r="T326" s="262"/>
    </row>
    <row r="327" spans="8:20" ht="12.75" customHeight="1" x14ac:dyDescent="0.2">
      <c r="H327" s="3"/>
      <c r="T327" s="262"/>
    </row>
    <row r="328" spans="8:20" ht="12.75" customHeight="1" x14ac:dyDescent="0.2">
      <c r="H328" s="3"/>
      <c r="T328" s="262"/>
    </row>
    <row r="329" spans="8:20" ht="12.75" customHeight="1" x14ac:dyDescent="0.2">
      <c r="H329" s="3"/>
      <c r="T329" s="262"/>
    </row>
    <row r="330" spans="8:20" ht="12.75" customHeight="1" x14ac:dyDescent="0.2">
      <c r="H330" s="3"/>
      <c r="T330" s="262"/>
    </row>
    <row r="331" spans="8:20" ht="12.75" customHeight="1" x14ac:dyDescent="0.2">
      <c r="H331" s="3"/>
      <c r="T331" s="262"/>
    </row>
    <row r="332" spans="8:20" ht="12.75" customHeight="1" x14ac:dyDescent="0.2">
      <c r="H332" s="3"/>
      <c r="T332" s="262"/>
    </row>
    <row r="333" spans="8:20" ht="12.75" customHeight="1" x14ac:dyDescent="0.2">
      <c r="H333" s="3"/>
      <c r="T333" s="262"/>
    </row>
    <row r="334" spans="8:20" ht="12.75" customHeight="1" x14ac:dyDescent="0.2">
      <c r="H334" s="3"/>
      <c r="T334" s="262"/>
    </row>
    <row r="335" spans="8:20" ht="12.75" customHeight="1" x14ac:dyDescent="0.2">
      <c r="H335" s="3"/>
      <c r="T335" s="262"/>
    </row>
    <row r="336" spans="8:20" ht="12.75" customHeight="1" x14ac:dyDescent="0.2">
      <c r="H336" s="3"/>
      <c r="T336" s="262"/>
    </row>
    <row r="337" spans="8:20" ht="12.75" customHeight="1" x14ac:dyDescent="0.2">
      <c r="H337" s="3"/>
      <c r="T337" s="262"/>
    </row>
    <row r="338" spans="8:20" ht="12.75" customHeight="1" x14ac:dyDescent="0.2">
      <c r="H338" s="3"/>
      <c r="T338" s="262"/>
    </row>
    <row r="339" spans="8:20" ht="12.75" customHeight="1" x14ac:dyDescent="0.2">
      <c r="H339" s="3"/>
      <c r="T339" s="262"/>
    </row>
    <row r="340" spans="8:20" ht="12.75" customHeight="1" x14ac:dyDescent="0.2">
      <c r="H340" s="3"/>
      <c r="T340" s="262"/>
    </row>
    <row r="341" spans="8:20" ht="12.75" customHeight="1" x14ac:dyDescent="0.2">
      <c r="H341" s="3"/>
      <c r="T341" s="262"/>
    </row>
    <row r="342" spans="8:20" ht="12.75" customHeight="1" x14ac:dyDescent="0.2">
      <c r="H342" s="3"/>
      <c r="T342" s="262"/>
    </row>
    <row r="343" spans="8:20" ht="12.75" customHeight="1" x14ac:dyDescent="0.2">
      <c r="H343" s="3"/>
      <c r="T343" s="262"/>
    </row>
    <row r="344" spans="8:20" ht="12.75" customHeight="1" x14ac:dyDescent="0.2">
      <c r="H344" s="3"/>
      <c r="T344" s="262"/>
    </row>
    <row r="345" spans="8:20" ht="12.75" customHeight="1" x14ac:dyDescent="0.2">
      <c r="H345" s="3"/>
      <c r="T345" s="262"/>
    </row>
    <row r="346" spans="8:20" ht="12.75" customHeight="1" x14ac:dyDescent="0.2">
      <c r="H346" s="3"/>
      <c r="T346" s="262"/>
    </row>
    <row r="347" spans="8:20" ht="12.75" customHeight="1" x14ac:dyDescent="0.2">
      <c r="H347" s="3"/>
      <c r="T347" s="262"/>
    </row>
    <row r="348" spans="8:20" ht="12.75" customHeight="1" x14ac:dyDescent="0.2">
      <c r="H348" s="3"/>
      <c r="T348" s="262"/>
    </row>
    <row r="349" spans="8:20" ht="12.75" customHeight="1" x14ac:dyDescent="0.2">
      <c r="H349" s="3"/>
      <c r="T349" s="262"/>
    </row>
    <row r="350" spans="8:20" ht="12.75" customHeight="1" x14ac:dyDescent="0.2">
      <c r="H350" s="3"/>
      <c r="T350" s="262"/>
    </row>
    <row r="351" spans="8:20" ht="12.75" customHeight="1" x14ac:dyDescent="0.2">
      <c r="H351" s="3"/>
      <c r="T351" s="262"/>
    </row>
    <row r="352" spans="8:20" ht="12.75" customHeight="1" x14ac:dyDescent="0.2">
      <c r="H352" s="3"/>
      <c r="T352" s="262"/>
    </row>
    <row r="353" spans="8:20" ht="12.75" customHeight="1" x14ac:dyDescent="0.2">
      <c r="H353" s="3"/>
      <c r="T353" s="262"/>
    </row>
    <row r="354" spans="8:20" ht="12.75" customHeight="1" x14ac:dyDescent="0.2">
      <c r="H354" s="3"/>
      <c r="T354" s="262"/>
    </row>
    <row r="355" spans="8:20" ht="12.75" customHeight="1" x14ac:dyDescent="0.2">
      <c r="H355" s="3"/>
      <c r="T355" s="262"/>
    </row>
    <row r="356" spans="8:20" ht="12.75" customHeight="1" x14ac:dyDescent="0.2">
      <c r="H356" s="3"/>
      <c r="T356" s="262"/>
    </row>
    <row r="357" spans="8:20" ht="12.75" customHeight="1" x14ac:dyDescent="0.2">
      <c r="H357" s="3"/>
      <c r="T357" s="262"/>
    </row>
    <row r="358" spans="8:20" ht="12.75" customHeight="1" x14ac:dyDescent="0.2">
      <c r="H358" s="3"/>
      <c r="T358" s="262"/>
    </row>
    <row r="359" spans="8:20" ht="12.75" customHeight="1" x14ac:dyDescent="0.2">
      <c r="H359" s="3"/>
      <c r="T359" s="262"/>
    </row>
    <row r="360" spans="8:20" ht="12.75" customHeight="1" x14ac:dyDescent="0.2">
      <c r="H360" s="3"/>
      <c r="T360" s="262"/>
    </row>
    <row r="361" spans="8:20" ht="12.75" customHeight="1" x14ac:dyDescent="0.2">
      <c r="H361" s="3"/>
      <c r="T361" s="262"/>
    </row>
    <row r="362" spans="8:20" ht="12.75" customHeight="1" x14ac:dyDescent="0.2">
      <c r="H362" s="3"/>
      <c r="T362" s="262"/>
    </row>
    <row r="363" spans="8:20" ht="12.75" customHeight="1" x14ac:dyDescent="0.2">
      <c r="H363" s="3"/>
      <c r="T363" s="262"/>
    </row>
    <row r="364" spans="8:20" ht="12.75" customHeight="1" x14ac:dyDescent="0.2">
      <c r="H364" s="3"/>
      <c r="T364" s="262"/>
    </row>
    <row r="365" spans="8:20" ht="12.75" customHeight="1" x14ac:dyDescent="0.2">
      <c r="H365" s="3"/>
      <c r="T365" s="262"/>
    </row>
    <row r="366" spans="8:20" ht="12.75" customHeight="1" x14ac:dyDescent="0.2">
      <c r="H366" s="3"/>
      <c r="T366" s="262"/>
    </row>
    <row r="367" spans="8:20" ht="12.75" customHeight="1" x14ac:dyDescent="0.2">
      <c r="H367" s="3"/>
      <c r="T367" s="262"/>
    </row>
    <row r="368" spans="8:20" ht="12.75" customHeight="1" x14ac:dyDescent="0.2">
      <c r="H368" s="3"/>
      <c r="T368" s="262"/>
    </row>
    <row r="369" spans="8:20" ht="12.75" customHeight="1" x14ac:dyDescent="0.2">
      <c r="H369" s="3"/>
      <c r="T369" s="262"/>
    </row>
    <row r="370" spans="8:20" ht="12.75" customHeight="1" x14ac:dyDescent="0.2">
      <c r="H370" s="3"/>
      <c r="T370" s="262"/>
    </row>
    <row r="371" spans="8:20" ht="12.75" customHeight="1" x14ac:dyDescent="0.2">
      <c r="H371" s="3"/>
      <c r="T371" s="262"/>
    </row>
    <row r="372" spans="8:20" ht="12.75" customHeight="1" x14ac:dyDescent="0.2">
      <c r="H372" s="3"/>
      <c r="T372" s="262"/>
    </row>
    <row r="373" spans="8:20" ht="12.75" customHeight="1" x14ac:dyDescent="0.2">
      <c r="H373" s="3"/>
      <c r="T373" s="262"/>
    </row>
    <row r="374" spans="8:20" ht="12.75" customHeight="1" x14ac:dyDescent="0.2">
      <c r="H374" s="3"/>
      <c r="T374" s="262"/>
    </row>
    <row r="375" spans="8:20" ht="12.75" customHeight="1" x14ac:dyDescent="0.2">
      <c r="H375" s="3"/>
      <c r="T375" s="262"/>
    </row>
    <row r="376" spans="8:20" ht="12.75" customHeight="1" x14ac:dyDescent="0.2">
      <c r="H376" s="3"/>
      <c r="T376" s="262"/>
    </row>
    <row r="377" spans="8:20" ht="12.75" customHeight="1" x14ac:dyDescent="0.2">
      <c r="H377" s="3"/>
      <c r="T377" s="262"/>
    </row>
    <row r="378" spans="8:20" ht="12.75" customHeight="1" x14ac:dyDescent="0.2">
      <c r="H378" s="3"/>
      <c r="T378" s="262"/>
    </row>
    <row r="379" spans="8:20" ht="12.75" customHeight="1" x14ac:dyDescent="0.2">
      <c r="H379" s="3"/>
      <c r="T379" s="262"/>
    </row>
    <row r="380" spans="8:20" ht="12.75" customHeight="1" x14ac:dyDescent="0.2">
      <c r="H380" s="3"/>
      <c r="T380" s="262"/>
    </row>
    <row r="381" spans="8:20" ht="12.75" customHeight="1" x14ac:dyDescent="0.2">
      <c r="H381" s="3"/>
      <c r="T381" s="262"/>
    </row>
    <row r="382" spans="8:20" ht="12.75" customHeight="1" x14ac:dyDescent="0.2">
      <c r="H382" s="3"/>
      <c r="T382" s="262"/>
    </row>
    <row r="383" spans="8:20" ht="12.75" customHeight="1" x14ac:dyDescent="0.2">
      <c r="H383" s="3"/>
      <c r="T383" s="262"/>
    </row>
    <row r="384" spans="8:20" ht="12.75" customHeight="1" x14ac:dyDescent="0.2">
      <c r="H384" s="3"/>
      <c r="T384" s="262"/>
    </row>
    <row r="385" spans="8:20" ht="12.75" customHeight="1" x14ac:dyDescent="0.2">
      <c r="H385" s="3"/>
      <c r="T385" s="262"/>
    </row>
    <row r="386" spans="8:20" ht="12.75" customHeight="1" x14ac:dyDescent="0.2">
      <c r="H386" s="3"/>
      <c r="T386" s="262"/>
    </row>
    <row r="387" spans="8:20" ht="12.75" customHeight="1" x14ac:dyDescent="0.2">
      <c r="H387" s="3"/>
      <c r="T387" s="262"/>
    </row>
    <row r="388" spans="8:20" ht="12.75" customHeight="1" x14ac:dyDescent="0.2">
      <c r="H388" s="3"/>
      <c r="T388" s="262"/>
    </row>
    <row r="389" spans="8:20" ht="12.75" customHeight="1" x14ac:dyDescent="0.2">
      <c r="H389" s="3"/>
      <c r="T389" s="262"/>
    </row>
    <row r="390" spans="8:20" ht="12.75" customHeight="1" x14ac:dyDescent="0.2">
      <c r="H390" s="3"/>
      <c r="T390" s="262"/>
    </row>
    <row r="391" spans="8:20" ht="12.75" customHeight="1" x14ac:dyDescent="0.2">
      <c r="H391" s="3"/>
      <c r="T391" s="262"/>
    </row>
    <row r="392" spans="8:20" ht="12.75" customHeight="1" x14ac:dyDescent="0.2">
      <c r="H392" s="3"/>
      <c r="T392" s="262"/>
    </row>
    <row r="393" spans="8:20" ht="12.75" customHeight="1" x14ac:dyDescent="0.2">
      <c r="H393" s="3"/>
      <c r="T393" s="262"/>
    </row>
    <row r="394" spans="8:20" ht="12.75" customHeight="1" x14ac:dyDescent="0.2">
      <c r="H394" s="3"/>
      <c r="T394" s="262"/>
    </row>
    <row r="395" spans="8:20" ht="12.75" customHeight="1" x14ac:dyDescent="0.2">
      <c r="H395" s="3"/>
      <c r="T395" s="262"/>
    </row>
    <row r="396" spans="8:20" ht="12.75" customHeight="1" x14ac:dyDescent="0.2">
      <c r="H396" s="3"/>
      <c r="T396" s="262"/>
    </row>
    <row r="397" spans="8:20" ht="12.75" customHeight="1" x14ac:dyDescent="0.2">
      <c r="H397" s="3"/>
      <c r="T397" s="262"/>
    </row>
    <row r="398" spans="8:20" ht="12.75" customHeight="1" x14ac:dyDescent="0.2">
      <c r="H398" s="3"/>
      <c r="T398" s="262"/>
    </row>
    <row r="399" spans="8:20" ht="12.75" customHeight="1" x14ac:dyDescent="0.2">
      <c r="H399" s="3"/>
      <c r="T399" s="262"/>
    </row>
    <row r="400" spans="8:20" ht="12.75" customHeight="1" x14ac:dyDescent="0.2">
      <c r="H400" s="3"/>
      <c r="T400" s="262"/>
    </row>
    <row r="401" spans="8:20" ht="12.75" customHeight="1" x14ac:dyDescent="0.2">
      <c r="H401" s="3"/>
      <c r="T401" s="262"/>
    </row>
    <row r="402" spans="8:20" ht="12.75" customHeight="1" x14ac:dyDescent="0.2">
      <c r="H402" s="3"/>
      <c r="T402" s="262"/>
    </row>
    <row r="403" spans="8:20" ht="12.75" customHeight="1" x14ac:dyDescent="0.2">
      <c r="H403" s="3"/>
      <c r="T403" s="262"/>
    </row>
    <row r="404" spans="8:20" ht="12.75" customHeight="1" x14ac:dyDescent="0.2">
      <c r="H404" s="3"/>
      <c r="T404" s="262"/>
    </row>
    <row r="405" spans="8:20" ht="12.75" customHeight="1" x14ac:dyDescent="0.2">
      <c r="H405" s="3"/>
      <c r="T405" s="262"/>
    </row>
    <row r="406" spans="8:20" ht="12.75" customHeight="1" x14ac:dyDescent="0.2">
      <c r="H406" s="3"/>
      <c r="T406" s="262"/>
    </row>
    <row r="407" spans="8:20" ht="12.75" customHeight="1" x14ac:dyDescent="0.2">
      <c r="H407" s="3"/>
      <c r="T407" s="262"/>
    </row>
    <row r="408" spans="8:20" ht="12.75" customHeight="1" x14ac:dyDescent="0.2">
      <c r="H408" s="3"/>
      <c r="T408" s="262"/>
    </row>
    <row r="409" spans="8:20" ht="12.75" customHeight="1" x14ac:dyDescent="0.2">
      <c r="H409" s="3"/>
      <c r="T409" s="262"/>
    </row>
    <row r="410" spans="8:20" ht="12.75" customHeight="1" x14ac:dyDescent="0.2">
      <c r="H410" s="3"/>
      <c r="T410" s="262"/>
    </row>
    <row r="411" spans="8:20" ht="12.75" customHeight="1" x14ac:dyDescent="0.2">
      <c r="H411" s="3"/>
      <c r="T411" s="262"/>
    </row>
    <row r="412" spans="8:20" ht="12.75" customHeight="1" x14ac:dyDescent="0.2">
      <c r="H412" s="3"/>
      <c r="T412" s="262"/>
    </row>
    <row r="413" spans="8:20" ht="12.75" customHeight="1" x14ac:dyDescent="0.2">
      <c r="H413" s="3"/>
      <c r="T413" s="262"/>
    </row>
    <row r="414" spans="8:20" ht="12.75" customHeight="1" x14ac:dyDescent="0.2">
      <c r="H414" s="3"/>
      <c r="T414" s="262"/>
    </row>
    <row r="415" spans="8:20" ht="12.75" customHeight="1" x14ac:dyDescent="0.2">
      <c r="H415" s="3"/>
      <c r="T415" s="262"/>
    </row>
    <row r="416" spans="8:20" ht="12.75" customHeight="1" x14ac:dyDescent="0.2">
      <c r="H416" s="3"/>
      <c r="T416" s="262"/>
    </row>
    <row r="417" spans="8:20" ht="12.75" customHeight="1" x14ac:dyDescent="0.2">
      <c r="H417" s="3"/>
      <c r="T417" s="262"/>
    </row>
    <row r="418" spans="8:20" ht="12.75" customHeight="1" x14ac:dyDescent="0.2">
      <c r="H418" s="3"/>
      <c r="T418" s="262"/>
    </row>
    <row r="419" spans="8:20" ht="12.75" customHeight="1" x14ac:dyDescent="0.2">
      <c r="H419" s="3"/>
      <c r="T419" s="262"/>
    </row>
    <row r="420" spans="8:20" ht="12.75" customHeight="1" x14ac:dyDescent="0.2">
      <c r="H420" s="3"/>
      <c r="T420" s="262"/>
    </row>
    <row r="421" spans="8:20" ht="12.75" customHeight="1" x14ac:dyDescent="0.2">
      <c r="H421" s="3"/>
      <c r="T421" s="262"/>
    </row>
    <row r="422" spans="8:20" ht="12.75" customHeight="1" x14ac:dyDescent="0.2">
      <c r="H422" s="3"/>
      <c r="T422" s="262"/>
    </row>
    <row r="423" spans="8:20" ht="12.75" customHeight="1" x14ac:dyDescent="0.2">
      <c r="H423" s="3"/>
      <c r="T423" s="262"/>
    </row>
    <row r="424" spans="8:20" ht="12.75" customHeight="1" x14ac:dyDescent="0.2">
      <c r="H424" s="3"/>
      <c r="T424" s="262"/>
    </row>
    <row r="425" spans="8:20" ht="12.75" customHeight="1" x14ac:dyDescent="0.2">
      <c r="H425" s="3"/>
      <c r="T425" s="262"/>
    </row>
    <row r="426" spans="8:20" ht="12.75" customHeight="1" x14ac:dyDescent="0.2">
      <c r="H426" s="3"/>
      <c r="T426" s="262"/>
    </row>
    <row r="427" spans="8:20" ht="12.75" customHeight="1" x14ac:dyDescent="0.2">
      <c r="H427" s="3"/>
      <c r="T427" s="262"/>
    </row>
    <row r="428" spans="8:20" ht="12.75" customHeight="1" x14ac:dyDescent="0.2">
      <c r="H428" s="3"/>
      <c r="T428" s="262"/>
    </row>
    <row r="429" spans="8:20" ht="12.75" customHeight="1" x14ac:dyDescent="0.2">
      <c r="H429" s="3"/>
      <c r="T429" s="262"/>
    </row>
    <row r="430" spans="8:20" ht="12.75" customHeight="1" x14ac:dyDescent="0.2">
      <c r="H430" s="3"/>
      <c r="T430" s="262"/>
    </row>
    <row r="431" spans="8:20" ht="12.75" customHeight="1" x14ac:dyDescent="0.2">
      <c r="H431" s="3"/>
      <c r="T431" s="262"/>
    </row>
    <row r="432" spans="8:20" ht="12.75" customHeight="1" x14ac:dyDescent="0.2">
      <c r="H432" s="3"/>
      <c r="T432" s="262"/>
    </row>
    <row r="433" spans="8:20" ht="12.75" customHeight="1" x14ac:dyDescent="0.2">
      <c r="H433" s="3"/>
      <c r="T433" s="262"/>
    </row>
    <row r="434" spans="8:20" ht="12.75" customHeight="1" x14ac:dyDescent="0.2">
      <c r="H434" s="3"/>
      <c r="T434" s="262"/>
    </row>
    <row r="435" spans="8:20" ht="12.75" customHeight="1" x14ac:dyDescent="0.2">
      <c r="H435" s="3"/>
      <c r="T435" s="262"/>
    </row>
    <row r="436" spans="8:20" ht="12.75" customHeight="1" x14ac:dyDescent="0.2">
      <c r="H436" s="3"/>
      <c r="T436" s="262"/>
    </row>
    <row r="437" spans="8:20" ht="12.75" customHeight="1" x14ac:dyDescent="0.2">
      <c r="H437" s="3"/>
      <c r="T437" s="262"/>
    </row>
    <row r="438" spans="8:20" ht="12.75" customHeight="1" x14ac:dyDescent="0.2">
      <c r="H438" s="3"/>
      <c r="T438" s="262"/>
    </row>
    <row r="439" spans="8:20" ht="12.75" customHeight="1" x14ac:dyDescent="0.2">
      <c r="H439" s="3"/>
      <c r="T439" s="262"/>
    </row>
    <row r="440" spans="8:20" ht="12.75" customHeight="1" x14ac:dyDescent="0.2">
      <c r="H440" s="3"/>
      <c r="T440" s="262"/>
    </row>
    <row r="441" spans="8:20" ht="12.75" customHeight="1" x14ac:dyDescent="0.2">
      <c r="H441" s="3"/>
      <c r="T441" s="262"/>
    </row>
    <row r="442" spans="8:20" ht="12.75" customHeight="1" x14ac:dyDescent="0.2">
      <c r="H442" s="3"/>
      <c r="T442" s="262"/>
    </row>
    <row r="443" spans="8:20" ht="12.75" customHeight="1" x14ac:dyDescent="0.2">
      <c r="H443" s="3"/>
      <c r="T443" s="262"/>
    </row>
    <row r="444" spans="8:20" ht="12.75" customHeight="1" x14ac:dyDescent="0.2">
      <c r="H444" s="3"/>
      <c r="T444" s="262"/>
    </row>
    <row r="445" spans="8:20" ht="12.75" customHeight="1" x14ac:dyDescent="0.2">
      <c r="H445" s="3"/>
      <c r="T445" s="262"/>
    </row>
    <row r="446" spans="8:20" ht="12.75" customHeight="1" x14ac:dyDescent="0.2">
      <c r="H446" s="3"/>
      <c r="T446" s="262"/>
    </row>
    <row r="447" spans="8:20" ht="12.75" customHeight="1" x14ac:dyDescent="0.2">
      <c r="H447" s="3"/>
      <c r="T447" s="262"/>
    </row>
    <row r="448" spans="8:20" ht="12.75" customHeight="1" x14ac:dyDescent="0.2">
      <c r="H448" s="3"/>
      <c r="T448" s="262"/>
    </row>
    <row r="449" spans="8:20" ht="12.75" customHeight="1" x14ac:dyDescent="0.2">
      <c r="H449" s="3"/>
      <c r="T449" s="262"/>
    </row>
    <row r="450" spans="8:20" ht="12.75" customHeight="1" x14ac:dyDescent="0.2">
      <c r="H450" s="3"/>
      <c r="T450" s="262"/>
    </row>
    <row r="451" spans="8:20" ht="12.75" customHeight="1" x14ac:dyDescent="0.2">
      <c r="H451" s="3"/>
      <c r="T451" s="262"/>
    </row>
    <row r="452" spans="8:20" ht="12.75" customHeight="1" x14ac:dyDescent="0.2">
      <c r="H452" s="3"/>
      <c r="T452" s="262"/>
    </row>
    <row r="453" spans="8:20" ht="12.75" customHeight="1" x14ac:dyDescent="0.2">
      <c r="H453" s="3"/>
      <c r="T453" s="262"/>
    </row>
    <row r="454" spans="8:20" ht="12.75" customHeight="1" x14ac:dyDescent="0.2">
      <c r="H454" s="3"/>
      <c r="T454" s="262"/>
    </row>
    <row r="455" spans="8:20" ht="12.75" customHeight="1" x14ac:dyDescent="0.2">
      <c r="H455" s="3"/>
      <c r="T455" s="262"/>
    </row>
    <row r="456" spans="8:20" ht="12.75" customHeight="1" x14ac:dyDescent="0.2">
      <c r="H456" s="3"/>
      <c r="T456" s="262"/>
    </row>
    <row r="457" spans="8:20" ht="12.75" customHeight="1" x14ac:dyDescent="0.2">
      <c r="H457" s="3"/>
      <c r="T457" s="262"/>
    </row>
    <row r="458" spans="8:20" ht="12.75" customHeight="1" x14ac:dyDescent="0.2">
      <c r="H458" s="3"/>
      <c r="T458" s="262"/>
    </row>
    <row r="459" spans="8:20" ht="12.75" customHeight="1" x14ac:dyDescent="0.2">
      <c r="H459" s="3"/>
      <c r="T459" s="262"/>
    </row>
    <row r="460" spans="8:20" ht="12.75" customHeight="1" x14ac:dyDescent="0.2">
      <c r="H460" s="3"/>
      <c r="T460" s="262"/>
    </row>
    <row r="461" spans="8:20" ht="12.75" customHeight="1" x14ac:dyDescent="0.2">
      <c r="H461" s="3"/>
      <c r="T461" s="262"/>
    </row>
    <row r="462" spans="8:20" ht="12.75" customHeight="1" x14ac:dyDescent="0.2">
      <c r="H462" s="3"/>
      <c r="T462" s="262"/>
    </row>
    <row r="463" spans="8:20" ht="12.75" customHeight="1" x14ac:dyDescent="0.2">
      <c r="H463" s="3"/>
      <c r="T463" s="262"/>
    </row>
    <row r="464" spans="8:20" ht="12.75" customHeight="1" x14ac:dyDescent="0.2">
      <c r="H464" s="3"/>
      <c r="T464" s="262"/>
    </row>
    <row r="465" spans="8:20" ht="12.75" customHeight="1" x14ac:dyDescent="0.2">
      <c r="H465" s="3"/>
      <c r="T465" s="262"/>
    </row>
    <row r="466" spans="8:20" ht="12.75" customHeight="1" x14ac:dyDescent="0.2">
      <c r="H466" s="3"/>
      <c r="T466" s="262"/>
    </row>
    <row r="467" spans="8:20" ht="12.75" customHeight="1" x14ac:dyDescent="0.2">
      <c r="H467" s="3"/>
      <c r="T467" s="262"/>
    </row>
    <row r="468" spans="8:20" ht="12.75" customHeight="1" x14ac:dyDescent="0.2">
      <c r="H468" s="3"/>
      <c r="T468" s="262"/>
    </row>
    <row r="469" spans="8:20" ht="12.75" customHeight="1" x14ac:dyDescent="0.2">
      <c r="H469" s="3"/>
      <c r="T469" s="262"/>
    </row>
    <row r="470" spans="8:20" ht="12.75" customHeight="1" x14ac:dyDescent="0.2">
      <c r="H470" s="3"/>
      <c r="T470" s="262"/>
    </row>
    <row r="471" spans="8:20" ht="12.75" customHeight="1" x14ac:dyDescent="0.2">
      <c r="H471" s="3"/>
      <c r="T471" s="262"/>
    </row>
    <row r="472" spans="8:20" ht="12.75" customHeight="1" x14ac:dyDescent="0.2">
      <c r="H472" s="3"/>
      <c r="T472" s="262"/>
    </row>
    <row r="473" spans="8:20" ht="12.75" customHeight="1" x14ac:dyDescent="0.2">
      <c r="H473" s="3"/>
      <c r="T473" s="262"/>
    </row>
    <row r="474" spans="8:20" ht="12.75" customHeight="1" x14ac:dyDescent="0.2">
      <c r="H474" s="3"/>
      <c r="T474" s="262"/>
    </row>
    <row r="475" spans="8:20" ht="12.75" customHeight="1" x14ac:dyDescent="0.2">
      <c r="H475" s="3"/>
      <c r="T475" s="262"/>
    </row>
    <row r="476" spans="8:20" ht="12.75" customHeight="1" x14ac:dyDescent="0.2">
      <c r="H476" s="3"/>
      <c r="T476" s="262"/>
    </row>
    <row r="477" spans="8:20" ht="12.75" customHeight="1" x14ac:dyDescent="0.2">
      <c r="H477" s="3"/>
      <c r="T477" s="262"/>
    </row>
    <row r="478" spans="8:20" ht="12.75" customHeight="1" x14ac:dyDescent="0.2">
      <c r="H478" s="3"/>
      <c r="T478" s="262"/>
    </row>
    <row r="479" spans="8:20" ht="12.75" customHeight="1" x14ac:dyDescent="0.2">
      <c r="H479" s="3"/>
      <c r="T479" s="262"/>
    </row>
    <row r="480" spans="8:20" ht="12.75" customHeight="1" x14ac:dyDescent="0.2">
      <c r="H480" s="3"/>
      <c r="T480" s="262"/>
    </row>
    <row r="481" spans="8:20" ht="12.75" customHeight="1" x14ac:dyDescent="0.2">
      <c r="H481" s="3"/>
      <c r="T481" s="262"/>
    </row>
    <row r="482" spans="8:20" ht="12.75" customHeight="1" x14ac:dyDescent="0.2">
      <c r="H482" s="3"/>
      <c r="T482" s="262"/>
    </row>
    <row r="483" spans="8:20" ht="12.75" customHeight="1" x14ac:dyDescent="0.2">
      <c r="H483" s="3"/>
      <c r="T483" s="262"/>
    </row>
    <row r="484" spans="8:20" ht="12.75" customHeight="1" x14ac:dyDescent="0.2">
      <c r="H484" s="3"/>
      <c r="T484" s="262"/>
    </row>
    <row r="485" spans="8:20" ht="12.75" customHeight="1" x14ac:dyDescent="0.2">
      <c r="H485" s="3"/>
      <c r="T485" s="262"/>
    </row>
    <row r="486" spans="8:20" ht="12.75" customHeight="1" x14ac:dyDescent="0.2">
      <c r="H486" s="3"/>
      <c r="T486" s="262"/>
    </row>
    <row r="487" spans="8:20" ht="12.75" customHeight="1" x14ac:dyDescent="0.2">
      <c r="H487" s="3"/>
      <c r="T487" s="262"/>
    </row>
    <row r="488" spans="8:20" ht="12.75" customHeight="1" x14ac:dyDescent="0.2">
      <c r="H488" s="3"/>
      <c r="T488" s="262"/>
    </row>
    <row r="489" spans="8:20" ht="12.75" customHeight="1" x14ac:dyDescent="0.2">
      <c r="H489" s="3"/>
      <c r="T489" s="262"/>
    </row>
    <row r="490" spans="8:20" ht="12.75" customHeight="1" x14ac:dyDescent="0.2">
      <c r="H490" s="3"/>
      <c r="T490" s="262"/>
    </row>
    <row r="491" spans="8:20" ht="12.75" customHeight="1" x14ac:dyDescent="0.2">
      <c r="H491" s="3"/>
      <c r="T491" s="262"/>
    </row>
    <row r="492" spans="8:20" ht="12.75" customHeight="1" x14ac:dyDescent="0.2">
      <c r="H492" s="3"/>
      <c r="T492" s="262"/>
    </row>
    <row r="493" spans="8:20" ht="12.75" customHeight="1" x14ac:dyDescent="0.2">
      <c r="H493" s="3"/>
      <c r="T493" s="262"/>
    </row>
    <row r="494" spans="8:20" ht="12.75" customHeight="1" x14ac:dyDescent="0.2">
      <c r="H494" s="3"/>
      <c r="T494" s="262"/>
    </row>
    <row r="495" spans="8:20" ht="12.75" customHeight="1" x14ac:dyDescent="0.2">
      <c r="H495" s="3"/>
      <c r="T495" s="262"/>
    </row>
    <row r="496" spans="8:20" ht="12.75" customHeight="1" x14ac:dyDescent="0.2">
      <c r="H496" s="3"/>
      <c r="T496" s="262"/>
    </row>
    <row r="497" spans="8:20" ht="12.75" customHeight="1" x14ac:dyDescent="0.2">
      <c r="H497" s="3"/>
      <c r="T497" s="262"/>
    </row>
    <row r="498" spans="8:20" ht="12.75" customHeight="1" x14ac:dyDescent="0.2">
      <c r="H498" s="3"/>
      <c r="T498" s="262"/>
    </row>
    <row r="499" spans="8:20" ht="12.75" customHeight="1" x14ac:dyDescent="0.2">
      <c r="H499" s="3"/>
      <c r="T499" s="262"/>
    </row>
    <row r="500" spans="8:20" ht="12.75" customHeight="1" x14ac:dyDescent="0.2">
      <c r="H500" s="3"/>
      <c r="T500" s="262"/>
    </row>
    <row r="501" spans="8:20" ht="12.75" customHeight="1" x14ac:dyDescent="0.2">
      <c r="H501" s="3"/>
      <c r="T501" s="262"/>
    </row>
    <row r="502" spans="8:20" ht="12.75" customHeight="1" x14ac:dyDescent="0.2">
      <c r="H502" s="3"/>
      <c r="T502" s="262"/>
    </row>
    <row r="503" spans="8:20" ht="12.75" customHeight="1" x14ac:dyDescent="0.2">
      <c r="H503" s="3"/>
      <c r="T503" s="262"/>
    </row>
    <row r="504" spans="8:20" ht="12.75" customHeight="1" x14ac:dyDescent="0.2">
      <c r="H504" s="3"/>
      <c r="T504" s="262"/>
    </row>
    <row r="505" spans="8:20" ht="12.75" customHeight="1" x14ac:dyDescent="0.2">
      <c r="H505" s="3"/>
      <c r="T505" s="262"/>
    </row>
    <row r="506" spans="8:20" ht="12.75" customHeight="1" x14ac:dyDescent="0.2">
      <c r="H506" s="3"/>
      <c r="T506" s="262"/>
    </row>
    <row r="507" spans="8:20" ht="12.75" customHeight="1" x14ac:dyDescent="0.2">
      <c r="H507" s="3"/>
      <c r="T507" s="262"/>
    </row>
    <row r="508" spans="8:20" ht="12.75" customHeight="1" x14ac:dyDescent="0.2">
      <c r="H508" s="3"/>
      <c r="T508" s="262"/>
    </row>
    <row r="509" spans="8:20" ht="12.75" customHeight="1" x14ac:dyDescent="0.2">
      <c r="H509" s="3"/>
      <c r="T509" s="262"/>
    </row>
    <row r="510" spans="8:20" ht="12.75" customHeight="1" x14ac:dyDescent="0.2">
      <c r="H510" s="3"/>
      <c r="T510" s="262"/>
    </row>
    <row r="511" spans="8:20" ht="12.75" customHeight="1" x14ac:dyDescent="0.2">
      <c r="H511" s="3"/>
      <c r="T511" s="262"/>
    </row>
    <row r="512" spans="8:20" ht="12.75" customHeight="1" x14ac:dyDescent="0.2">
      <c r="H512" s="3"/>
      <c r="T512" s="262"/>
    </row>
    <row r="513" spans="8:20" ht="12.75" customHeight="1" x14ac:dyDescent="0.2">
      <c r="H513" s="3"/>
      <c r="T513" s="262"/>
    </row>
    <row r="514" spans="8:20" ht="12.75" customHeight="1" x14ac:dyDescent="0.2">
      <c r="H514" s="3"/>
      <c r="T514" s="262"/>
    </row>
    <row r="515" spans="8:20" ht="12.75" customHeight="1" x14ac:dyDescent="0.2">
      <c r="H515" s="3"/>
      <c r="T515" s="262"/>
    </row>
    <row r="516" spans="8:20" ht="12.75" customHeight="1" x14ac:dyDescent="0.2">
      <c r="H516" s="3"/>
      <c r="T516" s="262"/>
    </row>
    <row r="517" spans="8:20" ht="12.75" customHeight="1" x14ac:dyDescent="0.2">
      <c r="H517" s="3"/>
      <c r="T517" s="262"/>
    </row>
    <row r="518" spans="8:20" ht="12.75" customHeight="1" x14ac:dyDescent="0.2">
      <c r="H518" s="3"/>
      <c r="T518" s="262"/>
    </row>
    <row r="519" spans="8:20" ht="12.75" customHeight="1" x14ac:dyDescent="0.2">
      <c r="H519" s="3"/>
      <c r="T519" s="262"/>
    </row>
    <row r="520" spans="8:20" ht="12.75" customHeight="1" x14ac:dyDescent="0.2">
      <c r="H520" s="3"/>
      <c r="T520" s="262"/>
    </row>
    <row r="521" spans="8:20" ht="12.75" customHeight="1" x14ac:dyDescent="0.2">
      <c r="H521" s="3"/>
      <c r="T521" s="262"/>
    </row>
    <row r="522" spans="8:20" ht="12.75" customHeight="1" x14ac:dyDescent="0.2">
      <c r="H522" s="3"/>
      <c r="T522" s="262"/>
    </row>
    <row r="523" spans="8:20" ht="12.75" customHeight="1" x14ac:dyDescent="0.2">
      <c r="H523" s="3"/>
      <c r="T523" s="262"/>
    </row>
    <row r="524" spans="8:20" ht="12.75" customHeight="1" x14ac:dyDescent="0.2">
      <c r="H524" s="3"/>
      <c r="T524" s="262"/>
    </row>
    <row r="525" spans="8:20" ht="12.75" customHeight="1" x14ac:dyDescent="0.2">
      <c r="H525" s="3"/>
      <c r="T525" s="262"/>
    </row>
    <row r="526" spans="8:20" ht="12.75" customHeight="1" x14ac:dyDescent="0.2">
      <c r="H526" s="3"/>
      <c r="T526" s="262"/>
    </row>
    <row r="527" spans="8:20" ht="12.75" customHeight="1" x14ac:dyDescent="0.2">
      <c r="H527" s="3"/>
      <c r="T527" s="262"/>
    </row>
    <row r="528" spans="8:20" ht="12.75" customHeight="1" x14ac:dyDescent="0.2">
      <c r="H528" s="3"/>
      <c r="T528" s="262"/>
    </row>
    <row r="529" spans="8:20" ht="12.75" customHeight="1" x14ac:dyDescent="0.2">
      <c r="H529" s="3"/>
      <c r="T529" s="262"/>
    </row>
    <row r="530" spans="8:20" ht="12.75" customHeight="1" x14ac:dyDescent="0.2">
      <c r="H530" s="3"/>
      <c r="T530" s="262"/>
    </row>
    <row r="531" spans="8:20" ht="12.75" customHeight="1" x14ac:dyDescent="0.2">
      <c r="H531" s="3"/>
      <c r="T531" s="262"/>
    </row>
    <row r="532" spans="8:20" ht="12.75" customHeight="1" x14ac:dyDescent="0.2">
      <c r="H532" s="3"/>
      <c r="T532" s="262"/>
    </row>
    <row r="533" spans="8:20" ht="12.75" customHeight="1" x14ac:dyDescent="0.2">
      <c r="H533" s="3"/>
      <c r="T533" s="262"/>
    </row>
    <row r="534" spans="8:20" ht="12.75" customHeight="1" x14ac:dyDescent="0.2">
      <c r="H534" s="3"/>
      <c r="T534" s="262"/>
    </row>
    <row r="535" spans="8:20" ht="12.75" customHeight="1" x14ac:dyDescent="0.2">
      <c r="H535" s="3"/>
      <c r="T535" s="262"/>
    </row>
    <row r="536" spans="8:20" ht="12.75" customHeight="1" x14ac:dyDescent="0.2">
      <c r="H536" s="3"/>
      <c r="T536" s="262"/>
    </row>
    <row r="537" spans="8:20" ht="12.75" customHeight="1" x14ac:dyDescent="0.2">
      <c r="H537" s="3"/>
      <c r="T537" s="262"/>
    </row>
    <row r="538" spans="8:20" ht="12.75" customHeight="1" x14ac:dyDescent="0.2">
      <c r="H538" s="3"/>
      <c r="T538" s="262"/>
    </row>
    <row r="539" spans="8:20" ht="12.75" customHeight="1" x14ac:dyDescent="0.2">
      <c r="H539" s="3"/>
      <c r="T539" s="262"/>
    </row>
    <row r="540" spans="8:20" ht="12.75" customHeight="1" x14ac:dyDescent="0.2">
      <c r="H540" s="3"/>
      <c r="T540" s="262"/>
    </row>
    <row r="541" spans="8:20" ht="12.75" customHeight="1" x14ac:dyDescent="0.2">
      <c r="H541" s="3"/>
      <c r="T541" s="262"/>
    </row>
    <row r="542" spans="8:20" ht="12.75" customHeight="1" x14ac:dyDescent="0.2">
      <c r="H542" s="3"/>
      <c r="T542" s="262"/>
    </row>
    <row r="543" spans="8:20" ht="12.75" customHeight="1" x14ac:dyDescent="0.2">
      <c r="H543" s="3"/>
      <c r="T543" s="262"/>
    </row>
    <row r="544" spans="8:20" ht="12.75" customHeight="1" x14ac:dyDescent="0.2">
      <c r="H544" s="3"/>
      <c r="T544" s="262"/>
    </row>
    <row r="545" spans="8:20" ht="12.75" customHeight="1" x14ac:dyDescent="0.2">
      <c r="H545" s="3"/>
      <c r="T545" s="262"/>
    </row>
    <row r="546" spans="8:20" ht="12.75" customHeight="1" x14ac:dyDescent="0.2">
      <c r="H546" s="3"/>
      <c r="T546" s="262"/>
    </row>
    <row r="547" spans="8:20" ht="12.75" customHeight="1" x14ac:dyDescent="0.2">
      <c r="H547" s="3"/>
      <c r="T547" s="262"/>
    </row>
    <row r="548" spans="8:20" ht="12.75" customHeight="1" x14ac:dyDescent="0.2">
      <c r="H548" s="3"/>
      <c r="T548" s="262"/>
    </row>
    <row r="549" spans="8:20" ht="12.75" customHeight="1" x14ac:dyDescent="0.2">
      <c r="H549" s="3"/>
      <c r="T549" s="262"/>
    </row>
    <row r="550" spans="8:20" ht="12.75" customHeight="1" x14ac:dyDescent="0.2">
      <c r="H550" s="3"/>
      <c r="T550" s="262"/>
    </row>
    <row r="551" spans="8:20" ht="12.75" customHeight="1" x14ac:dyDescent="0.2">
      <c r="H551" s="3"/>
      <c r="T551" s="262"/>
    </row>
    <row r="552" spans="8:20" ht="12.75" customHeight="1" x14ac:dyDescent="0.2">
      <c r="H552" s="3"/>
      <c r="T552" s="262"/>
    </row>
    <row r="553" spans="8:20" ht="12.75" customHeight="1" x14ac:dyDescent="0.2">
      <c r="H553" s="3"/>
      <c r="T553" s="262"/>
    </row>
    <row r="554" spans="8:20" ht="12.75" customHeight="1" x14ac:dyDescent="0.2">
      <c r="H554" s="3"/>
      <c r="T554" s="262"/>
    </row>
    <row r="555" spans="8:20" ht="12.75" customHeight="1" x14ac:dyDescent="0.2">
      <c r="H555" s="3"/>
      <c r="T555" s="262"/>
    </row>
    <row r="556" spans="8:20" ht="12.75" customHeight="1" x14ac:dyDescent="0.2">
      <c r="H556" s="3"/>
      <c r="T556" s="262"/>
    </row>
    <row r="557" spans="8:20" ht="12.75" customHeight="1" x14ac:dyDescent="0.2">
      <c r="H557" s="3"/>
      <c r="T557" s="262"/>
    </row>
    <row r="558" spans="8:20" ht="12.75" customHeight="1" x14ac:dyDescent="0.2">
      <c r="H558" s="3"/>
      <c r="T558" s="262"/>
    </row>
    <row r="559" spans="8:20" ht="12.75" customHeight="1" x14ac:dyDescent="0.2">
      <c r="H559" s="3"/>
      <c r="T559" s="262"/>
    </row>
    <row r="560" spans="8:20" ht="12.75" customHeight="1" x14ac:dyDescent="0.2">
      <c r="H560" s="3"/>
      <c r="T560" s="262"/>
    </row>
    <row r="561" spans="8:20" ht="12.75" customHeight="1" x14ac:dyDescent="0.2">
      <c r="H561" s="3"/>
      <c r="T561" s="262"/>
    </row>
    <row r="562" spans="8:20" ht="12.75" customHeight="1" x14ac:dyDescent="0.2">
      <c r="H562" s="3"/>
      <c r="T562" s="262"/>
    </row>
    <row r="563" spans="8:20" ht="12.75" customHeight="1" x14ac:dyDescent="0.2">
      <c r="H563" s="3"/>
      <c r="T563" s="262"/>
    </row>
    <row r="564" spans="8:20" ht="12.75" customHeight="1" x14ac:dyDescent="0.2">
      <c r="H564" s="3"/>
      <c r="T564" s="262"/>
    </row>
    <row r="565" spans="8:20" ht="12.75" customHeight="1" x14ac:dyDescent="0.2">
      <c r="H565" s="3"/>
      <c r="T565" s="262"/>
    </row>
    <row r="566" spans="8:20" ht="12.75" customHeight="1" x14ac:dyDescent="0.2">
      <c r="H566" s="3"/>
      <c r="T566" s="262"/>
    </row>
    <row r="567" spans="8:20" ht="12.75" customHeight="1" x14ac:dyDescent="0.2">
      <c r="H567" s="3"/>
      <c r="T567" s="262"/>
    </row>
    <row r="568" spans="8:20" ht="12.75" customHeight="1" x14ac:dyDescent="0.2">
      <c r="H568" s="3"/>
      <c r="T568" s="262"/>
    </row>
    <row r="569" spans="8:20" ht="12.75" customHeight="1" x14ac:dyDescent="0.2">
      <c r="H569" s="3"/>
      <c r="T569" s="262"/>
    </row>
    <row r="570" spans="8:20" ht="12.75" customHeight="1" x14ac:dyDescent="0.2">
      <c r="H570" s="3"/>
      <c r="T570" s="262"/>
    </row>
    <row r="571" spans="8:20" ht="12.75" customHeight="1" x14ac:dyDescent="0.2">
      <c r="H571" s="3"/>
      <c r="T571" s="262"/>
    </row>
    <row r="572" spans="8:20" ht="12.75" customHeight="1" x14ac:dyDescent="0.2">
      <c r="H572" s="3"/>
      <c r="T572" s="262"/>
    </row>
    <row r="573" spans="8:20" ht="12.75" customHeight="1" x14ac:dyDescent="0.2">
      <c r="H573" s="3"/>
      <c r="T573" s="262"/>
    </row>
    <row r="574" spans="8:20" ht="12.75" customHeight="1" x14ac:dyDescent="0.2">
      <c r="H574" s="3"/>
      <c r="T574" s="262"/>
    </row>
    <row r="575" spans="8:20" ht="12.75" customHeight="1" x14ac:dyDescent="0.2">
      <c r="H575" s="3"/>
      <c r="T575" s="262"/>
    </row>
    <row r="576" spans="8:20" ht="12.75" customHeight="1" x14ac:dyDescent="0.2">
      <c r="H576" s="3"/>
      <c r="T576" s="262"/>
    </row>
    <row r="577" spans="8:20" ht="12.75" customHeight="1" x14ac:dyDescent="0.2">
      <c r="H577" s="3"/>
      <c r="T577" s="262"/>
    </row>
    <row r="578" spans="8:20" ht="12.75" customHeight="1" x14ac:dyDescent="0.2">
      <c r="H578" s="3"/>
      <c r="T578" s="262"/>
    </row>
    <row r="579" spans="8:20" ht="12.75" customHeight="1" x14ac:dyDescent="0.2">
      <c r="H579" s="3"/>
      <c r="T579" s="262"/>
    </row>
    <row r="580" spans="8:20" ht="12.75" customHeight="1" x14ac:dyDescent="0.2">
      <c r="H580" s="3"/>
      <c r="T580" s="262"/>
    </row>
    <row r="581" spans="8:20" ht="12.75" customHeight="1" x14ac:dyDescent="0.2">
      <c r="H581" s="3"/>
      <c r="T581" s="262"/>
    </row>
    <row r="582" spans="8:20" ht="12.75" customHeight="1" x14ac:dyDescent="0.2">
      <c r="H582" s="3"/>
      <c r="T582" s="262"/>
    </row>
    <row r="583" spans="8:20" ht="12.75" customHeight="1" x14ac:dyDescent="0.2">
      <c r="H583" s="3"/>
      <c r="T583" s="262"/>
    </row>
    <row r="584" spans="8:20" ht="12.75" customHeight="1" x14ac:dyDescent="0.2">
      <c r="H584" s="3"/>
      <c r="T584" s="262"/>
    </row>
    <row r="585" spans="8:20" ht="12.75" customHeight="1" x14ac:dyDescent="0.2">
      <c r="H585" s="3"/>
      <c r="T585" s="262"/>
    </row>
    <row r="586" spans="8:20" ht="12.75" customHeight="1" x14ac:dyDescent="0.2">
      <c r="H586" s="3"/>
      <c r="T586" s="262"/>
    </row>
    <row r="587" spans="8:20" ht="12.75" customHeight="1" x14ac:dyDescent="0.2">
      <c r="H587" s="3"/>
      <c r="T587" s="262"/>
    </row>
    <row r="588" spans="8:20" ht="12.75" customHeight="1" x14ac:dyDescent="0.2">
      <c r="H588" s="3"/>
      <c r="T588" s="262"/>
    </row>
    <row r="589" spans="8:20" ht="12.75" customHeight="1" x14ac:dyDescent="0.2">
      <c r="H589" s="3"/>
      <c r="T589" s="262"/>
    </row>
    <row r="590" spans="8:20" ht="12.75" customHeight="1" x14ac:dyDescent="0.2">
      <c r="H590" s="3"/>
      <c r="T590" s="262"/>
    </row>
    <row r="591" spans="8:20" ht="12.75" customHeight="1" x14ac:dyDescent="0.2">
      <c r="H591" s="3"/>
      <c r="T591" s="262"/>
    </row>
    <row r="592" spans="8:20" ht="12.75" customHeight="1" x14ac:dyDescent="0.2">
      <c r="H592" s="3"/>
      <c r="T592" s="262"/>
    </row>
    <row r="593" spans="8:20" ht="12.75" customHeight="1" x14ac:dyDescent="0.2">
      <c r="H593" s="3"/>
      <c r="T593" s="262"/>
    </row>
    <row r="594" spans="8:20" ht="12.75" customHeight="1" x14ac:dyDescent="0.2">
      <c r="H594" s="3"/>
      <c r="T594" s="262"/>
    </row>
    <row r="595" spans="8:20" ht="12.75" customHeight="1" x14ac:dyDescent="0.2">
      <c r="H595" s="3"/>
      <c r="T595" s="262"/>
    </row>
    <row r="596" spans="8:20" ht="12.75" customHeight="1" x14ac:dyDescent="0.2">
      <c r="H596" s="3"/>
      <c r="T596" s="262"/>
    </row>
    <row r="597" spans="8:20" ht="12.75" customHeight="1" x14ac:dyDescent="0.2">
      <c r="H597" s="3"/>
      <c r="T597" s="262"/>
    </row>
    <row r="598" spans="8:20" ht="12.75" customHeight="1" x14ac:dyDescent="0.2">
      <c r="H598" s="3"/>
      <c r="T598" s="262"/>
    </row>
    <row r="599" spans="8:20" ht="12.75" customHeight="1" x14ac:dyDescent="0.2">
      <c r="H599" s="3"/>
      <c r="T599" s="262"/>
    </row>
    <row r="600" spans="8:20" ht="12.75" customHeight="1" x14ac:dyDescent="0.2">
      <c r="H600" s="3"/>
      <c r="T600" s="262"/>
    </row>
    <row r="601" spans="8:20" ht="12.75" customHeight="1" x14ac:dyDescent="0.2">
      <c r="H601" s="3"/>
      <c r="T601" s="262"/>
    </row>
    <row r="602" spans="8:20" ht="12.75" customHeight="1" x14ac:dyDescent="0.2">
      <c r="H602" s="3"/>
      <c r="T602" s="262"/>
    </row>
    <row r="603" spans="8:20" ht="12.75" customHeight="1" x14ac:dyDescent="0.2">
      <c r="H603" s="3"/>
      <c r="T603" s="262"/>
    </row>
    <row r="604" spans="8:20" ht="12.75" customHeight="1" x14ac:dyDescent="0.2">
      <c r="H604" s="3"/>
      <c r="T604" s="262"/>
    </row>
    <row r="605" spans="8:20" ht="12.75" customHeight="1" x14ac:dyDescent="0.2">
      <c r="H605" s="3"/>
      <c r="T605" s="262"/>
    </row>
    <row r="606" spans="8:20" ht="12.75" customHeight="1" x14ac:dyDescent="0.2">
      <c r="H606" s="3"/>
      <c r="T606" s="262"/>
    </row>
    <row r="607" spans="8:20" ht="12.75" customHeight="1" x14ac:dyDescent="0.2">
      <c r="H607" s="3"/>
      <c r="T607" s="262"/>
    </row>
    <row r="608" spans="8:20" ht="12.75" customHeight="1" x14ac:dyDescent="0.2">
      <c r="H608" s="3"/>
      <c r="T608" s="262"/>
    </row>
    <row r="609" spans="8:20" ht="12.75" customHeight="1" x14ac:dyDescent="0.2">
      <c r="H609" s="3"/>
      <c r="T609" s="262"/>
    </row>
    <row r="610" spans="8:20" ht="12.75" customHeight="1" x14ac:dyDescent="0.2">
      <c r="H610" s="3"/>
      <c r="T610" s="262"/>
    </row>
    <row r="611" spans="8:20" ht="12.75" customHeight="1" x14ac:dyDescent="0.2">
      <c r="H611" s="3"/>
      <c r="T611" s="262"/>
    </row>
    <row r="612" spans="8:20" ht="12.75" customHeight="1" x14ac:dyDescent="0.2">
      <c r="H612" s="3"/>
      <c r="T612" s="262"/>
    </row>
    <row r="613" spans="8:20" ht="12.75" customHeight="1" x14ac:dyDescent="0.2">
      <c r="H613" s="3"/>
      <c r="T613" s="262"/>
    </row>
    <row r="614" spans="8:20" ht="12.75" customHeight="1" x14ac:dyDescent="0.2">
      <c r="H614" s="3"/>
      <c r="T614" s="262"/>
    </row>
    <row r="615" spans="8:20" ht="12.75" customHeight="1" x14ac:dyDescent="0.2">
      <c r="H615" s="3"/>
      <c r="T615" s="262"/>
    </row>
    <row r="616" spans="8:20" ht="12.75" customHeight="1" x14ac:dyDescent="0.2">
      <c r="H616" s="3"/>
      <c r="T616" s="262"/>
    </row>
    <row r="617" spans="8:20" ht="12.75" customHeight="1" x14ac:dyDescent="0.2">
      <c r="H617" s="3"/>
      <c r="T617" s="262"/>
    </row>
    <row r="618" spans="8:20" ht="12.75" customHeight="1" x14ac:dyDescent="0.2">
      <c r="H618" s="3"/>
      <c r="T618" s="262"/>
    </row>
    <row r="619" spans="8:20" ht="12.75" customHeight="1" x14ac:dyDescent="0.2">
      <c r="H619" s="3"/>
      <c r="T619" s="262"/>
    </row>
    <row r="620" spans="8:20" ht="12.75" customHeight="1" x14ac:dyDescent="0.2">
      <c r="H620" s="3"/>
      <c r="T620" s="262"/>
    </row>
    <row r="621" spans="8:20" ht="12.75" customHeight="1" x14ac:dyDescent="0.2">
      <c r="H621" s="3"/>
      <c r="T621" s="262"/>
    </row>
    <row r="622" spans="8:20" ht="12.75" customHeight="1" x14ac:dyDescent="0.2">
      <c r="H622" s="3"/>
      <c r="T622" s="262"/>
    </row>
    <row r="623" spans="8:20" ht="12.75" customHeight="1" x14ac:dyDescent="0.2">
      <c r="H623" s="3"/>
      <c r="T623" s="262"/>
    </row>
    <row r="624" spans="8:20" ht="12.75" customHeight="1" x14ac:dyDescent="0.2">
      <c r="H624" s="3"/>
      <c r="T624" s="262"/>
    </row>
    <row r="625" spans="8:20" ht="12.75" customHeight="1" x14ac:dyDescent="0.2">
      <c r="H625" s="3"/>
      <c r="T625" s="262"/>
    </row>
    <row r="626" spans="8:20" ht="12.75" customHeight="1" x14ac:dyDescent="0.2">
      <c r="H626" s="3"/>
      <c r="T626" s="262"/>
    </row>
    <row r="627" spans="8:20" ht="12.75" customHeight="1" x14ac:dyDescent="0.2">
      <c r="H627" s="3"/>
      <c r="T627" s="262"/>
    </row>
    <row r="628" spans="8:20" ht="12.75" customHeight="1" x14ac:dyDescent="0.2">
      <c r="H628" s="3"/>
      <c r="T628" s="262"/>
    </row>
    <row r="629" spans="8:20" ht="12.75" customHeight="1" x14ac:dyDescent="0.2">
      <c r="H629" s="3"/>
      <c r="T629" s="262"/>
    </row>
    <row r="630" spans="8:20" ht="12.75" customHeight="1" x14ac:dyDescent="0.2">
      <c r="H630" s="3"/>
      <c r="T630" s="262"/>
    </row>
    <row r="631" spans="8:20" ht="12.75" customHeight="1" x14ac:dyDescent="0.2">
      <c r="H631" s="3"/>
      <c r="T631" s="262"/>
    </row>
    <row r="632" spans="8:20" ht="12.75" customHeight="1" x14ac:dyDescent="0.2">
      <c r="H632" s="3"/>
      <c r="T632" s="262"/>
    </row>
    <row r="633" spans="8:20" ht="12.75" customHeight="1" x14ac:dyDescent="0.2">
      <c r="H633" s="3"/>
      <c r="T633" s="262"/>
    </row>
    <row r="634" spans="8:20" ht="12.75" customHeight="1" x14ac:dyDescent="0.2">
      <c r="H634" s="3"/>
      <c r="T634" s="262"/>
    </row>
    <row r="635" spans="8:20" ht="12.75" customHeight="1" x14ac:dyDescent="0.2">
      <c r="H635" s="3"/>
      <c r="T635" s="262"/>
    </row>
    <row r="636" spans="8:20" ht="12.75" customHeight="1" x14ac:dyDescent="0.2">
      <c r="H636" s="3"/>
      <c r="T636" s="262"/>
    </row>
    <row r="637" spans="8:20" ht="12.75" customHeight="1" x14ac:dyDescent="0.2">
      <c r="H637" s="3"/>
      <c r="T637" s="262"/>
    </row>
    <row r="638" spans="8:20" ht="12.75" customHeight="1" x14ac:dyDescent="0.2">
      <c r="H638" s="3"/>
      <c r="T638" s="262"/>
    </row>
    <row r="639" spans="8:20" ht="12.75" customHeight="1" x14ac:dyDescent="0.2">
      <c r="H639" s="3"/>
      <c r="T639" s="262"/>
    </row>
    <row r="640" spans="8:20" ht="12.75" customHeight="1" x14ac:dyDescent="0.2">
      <c r="H640" s="3"/>
      <c r="T640" s="262"/>
    </row>
    <row r="641" spans="8:20" ht="12.75" customHeight="1" x14ac:dyDescent="0.2">
      <c r="H641" s="3"/>
      <c r="T641" s="262"/>
    </row>
    <row r="642" spans="8:20" ht="12.75" customHeight="1" x14ac:dyDescent="0.2">
      <c r="H642" s="3"/>
      <c r="T642" s="262"/>
    </row>
    <row r="643" spans="8:20" ht="12.75" customHeight="1" x14ac:dyDescent="0.2">
      <c r="H643" s="3"/>
      <c r="T643" s="262"/>
    </row>
    <row r="644" spans="8:20" ht="12.75" customHeight="1" x14ac:dyDescent="0.2">
      <c r="H644" s="3"/>
      <c r="T644" s="262"/>
    </row>
    <row r="645" spans="8:20" ht="12.75" customHeight="1" x14ac:dyDescent="0.2">
      <c r="H645" s="3"/>
      <c r="T645" s="262"/>
    </row>
    <row r="646" spans="8:20" ht="12.75" customHeight="1" x14ac:dyDescent="0.2">
      <c r="H646" s="3"/>
      <c r="T646" s="262"/>
    </row>
    <row r="647" spans="8:20" ht="12.75" customHeight="1" x14ac:dyDescent="0.2">
      <c r="H647" s="3"/>
      <c r="T647" s="262"/>
    </row>
    <row r="648" spans="8:20" ht="12.75" customHeight="1" x14ac:dyDescent="0.2">
      <c r="H648" s="3"/>
      <c r="T648" s="262"/>
    </row>
    <row r="649" spans="8:20" ht="12.75" customHeight="1" x14ac:dyDescent="0.2">
      <c r="H649" s="3"/>
      <c r="T649" s="262"/>
    </row>
    <row r="650" spans="8:20" ht="12.75" customHeight="1" x14ac:dyDescent="0.2">
      <c r="H650" s="3"/>
      <c r="T650" s="262"/>
    </row>
    <row r="651" spans="8:20" ht="12.75" customHeight="1" x14ac:dyDescent="0.2">
      <c r="H651" s="3"/>
      <c r="T651" s="262"/>
    </row>
    <row r="652" spans="8:20" ht="12.75" customHeight="1" x14ac:dyDescent="0.2">
      <c r="H652" s="3"/>
      <c r="T652" s="262"/>
    </row>
    <row r="653" spans="8:20" ht="12.75" customHeight="1" x14ac:dyDescent="0.2">
      <c r="H653" s="3"/>
      <c r="T653" s="262"/>
    </row>
    <row r="654" spans="8:20" ht="12.75" customHeight="1" x14ac:dyDescent="0.2">
      <c r="H654" s="3"/>
      <c r="T654" s="262"/>
    </row>
    <row r="655" spans="8:20" ht="12.75" customHeight="1" x14ac:dyDescent="0.2">
      <c r="H655" s="3"/>
      <c r="T655" s="262"/>
    </row>
    <row r="656" spans="8:20" ht="12.75" customHeight="1" x14ac:dyDescent="0.2">
      <c r="H656" s="3"/>
      <c r="T656" s="262"/>
    </row>
    <row r="657" spans="8:20" ht="12.75" customHeight="1" x14ac:dyDescent="0.2">
      <c r="H657" s="3"/>
      <c r="T657" s="262"/>
    </row>
    <row r="658" spans="8:20" ht="12.75" customHeight="1" x14ac:dyDescent="0.2">
      <c r="H658" s="3"/>
      <c r="T658" s="262"/>
    </row>
    <row r="659" spans="8:20" ht="12.75" customHeight="1" x14ac:dyDescent="0.2">
      <c r="H659" s="3"/>
      <c r="T659" s="262"/>
    </row>
    <row r="660" spans="8:20" ht="12.75" customHeight="1" x14ac:dyDescent="0.2">
      <c r="H660" s="3"/>
      <c r="T660" s="262"/>
    </row>
    <row r="661" spans="8:20" ht="12.75" customHeight="1" x14ac:dyDescent="0.2">
      <c r="H661" s="3"/>
      <c r="T661" s="262"/>
    </row>
    <row r="662" spans="8:20" ht="12.75" customHeight="1" x14ac:dyDescent="0.2">
      <c r="H662" s="3"/>
      <c r="T662" s="262"/>
    </row>
    <row r="663" spans="8:20" ht="12.75" customHeight="1" x14ac:dyDescent="0.2">
      <c r="H663" s="3"/>
      <c r="T663" s="262"/>
    </row>
    <row r="664" spans="8:20" ht="12.75" customHeight="1" x14ac:dyDescent="0.2">
      <c r="H664" s="3"/>
      <c r="T664" s="262"/>
    </row>
    <row r="665" spans="8:20" ht="12.75" customHeight="1" x14ac:dyDescent="0.2">
      <c r="H665" s="3"/>
      <c r="T665" s="262"/>
    </row>
    <row r="666" spans="8:20" ht="12.75" customHeight="1" x14ac:dyDescent="0.2">
      <c r="H666" s="3"/>
      <c r="T666" s="262"/>
    </row>
    <row r="667" spans="8:20" ht="12.75" customHeight="1" x14ac:dyDescent="0.2">
      <c r="H667" s="3"/>
      <c r="T667" s="262"/>
    </row>
    <row r="668" spans="8:20" ht="12.75" customHeight="1" x14ac:dyDescent="0.2">
      <c r="H668" s="3"/>
      <c r="T668" s="262"/>
    </row>
    <row r="669" spans="8:20" ht="12.75" customHeight="1" x14ac:dyDescent="0.2">
      <c r="H669" s="3"/>
      <c r="T669" s="262"/>
    </row>
    <row r="670" spans="8:20" ht="12.75" customHeight="1" x14ac:dyDescent="0.2">
      <c r="H670" s="3"/>
      <c r="T670" s="262"/>
    </row>
    <row r="671" spans="8:20" ht="12.75" customHeight="1" x14ac:dyDescent="0.2">
      <c r="H671" s="3"/>
      <c r="T671" s="262"/>
    </row>
    <row r="672" spans="8:20" ht="12.75" customHeight="1" x14ac:dyDescent="0.2">
      <c r="H672" s="3"/>
      <c r="T672" s="262"/>
    </row>
    <row r="673" spans="8:20" ht="12.75" customHeight="1" x14ac:dyDescent="0.2">
      <c r="H673" s="3"/>
      <c r="T673" s="262"/>
    </row>
    <row r="674" spans="8:20" ht="12.75" customHeight="1" x14ac:dyDescent="0.2">
      <c r="H674" s="3"/>
      <c r="T674" s="262"/>
    </row>
    <row r="675" spans="8:20" ht="12.75" customHeight="1" x14ac:dyDescent="0.2">
      <c r="H675" s="3"/>
      <c r="T675" s="262"/>
    </row>
    <row r="676" spans="8:20" ht="12.75" customHeight="1" x14ac:dyDescent="0.2">
      <c r="H676" s="3"/>
      <c r="T676" s="262"/>
    </row>
    <row r="677" spans="8:20" ht="12.75" customHeight="1" x14ac:dyDescent="0.2">
      <c r="H677" s="3"/>
      <c r="T677" s="262"/>
    </row>
    <row r="678" spans="8:20" ht="12.75" customHeight="1" x14ac:dyDescent="0.2">
      <c r="H678" s="3"/>
      <c r="T678" s="262"/>
    </row>
    <row r="679" spans="8:20" ht="12.75" customHeight="1" x14ac:dyDescent="0.2">
      <c r="H679" s="3"/>
      <c r="T679" s="262"/>
    </row>
    <row r="680" spans="8:20" ht="12.75" customHeight="1" x14ac:dyDescent="0.2">
      <c r="H680" s="3"/>
      <c r="T680" s="262"/>
    </row>
    <row r="681" spans="8:20" ht="12.75" customHeight="1" x14ac:dyDescent="0.2">
      <c r="H681" s="3"/>
      <c r="T681" s="262"/>
    </row>
    <row r="682" spans="8:20" ht="12.75" customHeight="1" x14ac:dyDescent="0.2">
      <c r="H682" s="3"/>
      <c r="T682" s="262"/>
    </row>
    <row r="683" spans="8:20" ht="12.75" customHeight="1" x14ac:dyDescent="0.2">
      <c r="H683" s="3"/>
      <c r="T683" s="262"/>
    </row>
    <row r="684" spans="8:20" ht="12.75" customHeight="1" x14ac:dyDescent="0.2">
      <c r="H684" s="3"/>
      <c r="T684" s="262"/>
    </row>
    <row r="685" spans="8:20" ht="12.75" customHeight="1" x14ac:dyDescent="0.2">
      <c r="H685" s="3"/>
      <c r="T685" s="262"/>
    </row>
    <row r="686" spans="8:20" ht="12.75" customHeight="1" x14ac:dyDescent="0.2">
      <c r="H686" s="3"/>
      <c r="T686" s="262"/>
    </row>
    <row r="687" spans="8:20" ht="12.75" customHeight="1" x14ac:dyDescent="0.2">
      <c r="H687" s="3"/>
      <c r="T687" s="262"/>
    </row>
    <row r="688" spans="8:20" ht="12.75" customHeight="1" x14ac:dyDescent="0.2">
      <c r="H688" s="3"/>
      <c r="T688" s="262"/>
    </row>
    <row r="689" spans="8:20" ht="12.75" customHeight="1" x14ac:dyDescent="0.2">
      <c r="H689" s="3"/>
      <c r="T689" s="262"/>
    </row>
    <row r="690" spans="8:20" ht="12.75" customHeight="1" x14ac:dyDescent="0.2">
      <c r="H690" s="3"/>
      <c r="T690" s="262"/>
    </row>
    <row r="691" spans="8:20" ht="12.75" customHeight="1" x14ac:dyDescent="0.2">
      <c r="H691" s="3"/>
      <c r="T691" s="262"/>
    </row>
    <row r="692" spans="8:20" ht="12.75" customHeight="1" x14ac:dyDescent="0.2">
      <c r="H692" s="3"/>
      <c r="T692" s="262"/>
    </row>
    <row r="693" spans="8:20" ht="12.75" customHeight="1" x14ac:dyDescent="0.2">
      <c r="H693" s="3"/>
      <c r="T693" s="262"/>
    </row>
    <row r="694" spans="8:20" ht="12.75" customHeight="1" x14ac:dyDescent="0.2">
      <c r="H694" s="3"/>
      <c r="T694" s="262"/>
    </row>
    <row r="695" spans="8:20" ht="12.75" customHeight="1" x14ac:dyDescent="0.2">
      <c r="H695" s="3"/>
      <c r="T695" s="262"/>
    </row>
    <row r="696" spans="8:20" ht="12.75" customHeight="1" x14ac:dyDescent="0.2">
      <c r="H696" s="3"/>
      <c r="T696" s="262"/>
    </row>
    <row r="697" spans="8:20" ht="12.75" customHeight="1" x14ac:dyDescent="0.2">
      <c r="H697" s="3"/>
      <c r="T697" s="262"/>
    </row>
    <row r="698" spans="8:20" ht="12.75" customHeight="1" x14ac:dyDescent="0.2">
      <c r="H698" s="3"/>
      <c r="T698" s="262"/>
    </row>
    <row r="699" spans="8:20" ht="12.75" customHeight="1" x14ac:dyDescent="0.2">
      <c r="H699" s="3"/>
      <c r="T699" s="262"/>
    </row>
    <row r="700" spans="8:20" ht="12.75" customHeight="1" x14ac:dyDescent="0.2">
      <c r="H700" s="3"/>
      <c r="T700" s="262"/>
    </row>
    <row r="701" spans="8:20" ht="12.75" customHeight="1" x14ac:dyDescent="0.2">
      <c r="H701" s="3"/>
      <c r="T701" s="262"/>
    </row>
    <row r="702" spans="8:20" ht="12.75" customHeight="1" x14ac:dyDescent="0.2">
      <c r="H702" s="3"/>
      <c r="T702" s="262"/>
    </row>
    <row r="703" spans="8:20" ht="12.75" customHeight="1" x14ac:dyDescent="0.2">
      <c r="H703" s="3"/>
      <c r="T703" s="262"/>
    </row>
    <row r="704" spans="8:20" ht="12.75" customHeight="1" x14ac:dyDescent="0.2">
      <c r="H704" s="3"/>
      <c r="T704" s="262"/>
    </row>
    <row r="705" spans="8:20" ht="12.75" customHeight="1" x14ac:dyDescent="0.2">
      <c r="H705" s="3"/>
      <c r="T705" s="262"/>
    </row>
    <row r="706" spans="8:20" ht="12.75" customHeight="1" x14ac:dyDescent="0.2">
      <c r="H706" s="3"/>
      <c r="T706" s="262"/>
    </row>
    <row r="707" spans="8:20" ht="12.75" customHeight="1" x14ac:dyDescent="0.2">
      <c r="H707" s="3"/>
      <c r="T707" s="262"/>
    </row>
    <row r="708" spans="8:20" ht="12.75" customHeight="1" x14ac:dyDescent="0.2">
      <c r="H708" s="3"/>
      <c r="T708" s="262"/>
    </row>
    <row r="709" spans="8:20" ht="12.75" customHeight="1" x14ac:dyDescent="0.2">
      <c r="H709" s="3"/>
      <c r="T709" s="262"/>
    </row>
    <row r="710" spans="8:20" ht="12.75" customHeight="1" x14ac:dyDescent="0.2">
      <c r="H710" s="3"/>
      <c r="T710" s="262"/>
    </row>
    <row r="711" spans="8:20" ht="12.75" customHeight="1" x14ac:dyDescent="0.2">
      <c r="H711" s="3"/>
      <c r="T711" s="262"/>
    </row>
    <row r="712" spans="8:20" ht="12.75" customHeight="1" x14ac:dyDescent="0.2">
      <c r="H712" s="3"/>
      <c r="T712" s="262"/>
    </row>
    <row r="713" spans="8:20" ht="12.75" customHeight="1" x14ac:dyDescent="0.2">
      <c r="H713" s="3"/>
      <c r="T713" s="262"/>
    </row>
    <row r="714" spans="8:20" ht="12.75" customHeight="1" x14ac:dyDescent="0.2">
      <c r="H714" s="3"/>
      <c r="T714" s="262"/>
    </row>
    <row r="715" spans="8:20" ht="12.75" customHeight="1" x14ac:dyDescent="0.2">
      <c r="H715" s="3"/>
      <c r="T715" s="262"/>
    </row>
    <row r="716" spans="8:20" ht="12.75" customHeight="1" x14ac:dyDescent="0.2">
      <c r="H716" s="3"/>
      <c r="T716" s="262"/>
    </row>
    <row r="717" spans="8:20" ht="12.75" customHeight="1" x14ac:dyDescent="0.2">
      <c r="H717" s="3"/>
      <c r="T717" s="262"/>
    </row>
    <row r="718" spans="8:20" ht="12.75" customHeight="1" x14ac:dyDescent="0.2">
      <c r="H718" s="3"/>
      <c r="T718" s="262"/>
    </row>
    <row r="719" spans="8:20" ht="12.75" customHeight="1" x14ac:dyDescent="0.2">
      <c r="H719" s="3"/>
      <c r="T719" s="262"/>
    </row>
    <row r="720" spans="8:20" ht="12.75" customHeight="1" x14ac:dyDescent="0.2">
      <c r="H720" s="3"/>
      <c r="T720" s="262"/>
    </row>
    <row r="721" spans="8:20" ht="12.75" customHeight="1" x14ac:dyDescent="0.2">
      <c r="H721" s="3"/>
      <c r="T721" s="262"/>
    </row>
    <row r="722" spans="8:20" ht="12.75" customHeight="1" x14ac:dyDescent="0.2">
      <c r="H722" s="3"/>
      <c r="T722" s="262"/>
    </row>
    <row r="723" spans="8:20" ht="12.75" customHeight="1" x14ac:dyDescent="0.2">
      <c r="H723" s="3"/>
      <c r="T723" s="262"/>
    </row>
    <row r="724" spans="8:20" ht="12.75" customHeight="1" x14ac:dyDescent="0.2">
      <c r="H724" s="3"/>
      <c r="T724" s="262"/>
    </row>
    <row r="725" spans="8:20" ht="12.75" customHeight="1" x14ac:dyDescent="0.2">
      <c r="H725" s="3"/>
      <c r="T725" s="262"/>
    </row>
    <row r="726" spans="8:20" ht="12.75" customHeight="1" x14ac:dyDescent="0.2">
      <c r="H726" s="3"/>
      <c r="T726" s="262"/>
    </row>
    <row r="727" spans="8:20" ht="12.75" customHeight="1" x14ac:dyDescent="0.2">
      <c r="H727" s="3"/>
      <c r="T727" s="262"/>
    </row>
    <row r="728" spans="8:20" ht="12.75" customHeight="1" x14ac:dyDescent="0.2">
      <c r="H728" s="3"/>
      <c r="T728" s="262"/>
    </row>
    <row r="729" spans="8:20" ht="12.75" customHeight="1" x14ac:dyDescent="0.2">
      <c r="H729" s="3"/>
      <c r="T729" s="262"/>
    </row>
    <row r="730" spans="8:20" ht="12.75" customHeight="1" x14ac:dyDescent="0.2">
      <c r="H730" s="3"/>
      <c r="T730" s="262"/>
    </row>
    <row r="731" spans="8:20" ht="12.75" customHeight="1" x14ac:dyDescent="0.2">
      <c r="H731" s="3"/>
      <c r="T731" s="262"/>
    </row>
    <row r="732" spans="8:20" ht="12.75" customHeight="1" x14ac:dyDescent="0.2">
      <c r="H732" s="3"/>
      <c r="T732" s="262"/>
    </row>
    <row r="733" spans="8:20" ht="12.75" customHeight="1" x14ac:dyDescent="0.2">
      <c r="H733" s="3"/>
      <c r="T733" s="262"/>
    </row>
    <row r="734" spans="8:20" ht="12.75" customHeight="1" x14ac:dyDescent="0.2">
      <c r="H734" s="3"/>
      <c r="T734" s="262"/>
    </row>
    <row r="735" spans="8:20" ht="12.75" customHeight="1" x14ac:dyDescent="0.2">
      <c r="H735" s="3"/>
      <c r="T735" s="262"/>
    </row>
    <row r="736" spans="8:20" ht="12.75" customHeight="1" x14ac:dyDescent="0.2">
      <c r="H736" s="3"/>
      <c r="T736" s="262"/>
    </row>
    <row r="737" spans="8:20" ht="12.75" customHeight="1" x14ac:dyDescent="0.2">
      <c r="H737" s="3"/>
      <c r="T737" s="262"/>
    </row>
    <row r="738" spans="8:20" ht="12.75" customHeight="1" x14ac:dyDescent="0.2">
      <c r="H738" s="3"/>
      <c r="T738" s="262"/>
    </row>
    <row r="739" spans="8:20" ht="12.75" customHeight="1" x14ac:dyDescent="0.2">
      <c r="H739" s="3"/>
      <c r="T739" s="262"/>
    </row>
    <row r="740" spans="8:20" ht="12.75" customHeight="1" x14ac:dyDescent="0.2">
      <c r="H740" s="3"/>
      <c r="T740" s="262"/>
    </row>
    <row r="741" spans="8:20" ht="12.75" customHeight="1" x14ac:dyDescent="0.2">
      <c r="H741" s="3"/>
      <c r="T741" s="262"/>
    </row>
    <row r="742" spans="8:20" ht="12.75" customHeight="1" x14ac:dyDescent="0.2">
      <c r="H742" s="3"/>
      <c r="T742" s="262"/>
    </row>
    <row r="743" spans="8:20" ht="12.75" customHeight="1" x14ac:dyDescent="0.2">
      <c r="H743" s="3"/>
      <c r="T743" s="262"/>
    </row>
    <row r="744" spans="8:20" ht="12.75" customHeight="1" x14ac:dyDescent="0.2">
      <c r="H744" s="3"/>
      <c r="T744" s="262"/>
    </row>
    <row r="745" spans="8:20" ht="12.75" customHeight="1" x14ac:dyDescent="0.2">
      <c r="H745" s="3"/>
      <c r="T745" s="262"/>
    </row>
    <row r="746" spans="8:20" ht="12.75" customHeight="1" x14ac:dyDescent="0.2">
      <c r="H746" s="3"/>
      <c r="T746" s="262"/>
    </row>
    <row r="747" spans="8:20" ht="12.75" customHeight="1" x14ac:dyDescent="0.2">
      <c r="H747" s="3"/>
      <c r="T747" s="262"/>
    </row>
    <row r="748" spans="8:20" ht="12.75" customHeight="1" x14ac:dyDescent="0.2">
      <c r="H748" s="3"/>
      <c r="T748" s="262"/>
    </row>
    <row r="749" spans="8:20" ht="12.75" customHeight="1" x14ac:dyDescent="0.2">
      <c r="H749" s="3"/>
      <c r="T749" s="262"/>
    </row>
    <row r="750" spans="8:20" ht="12.75" customHeight="1" x14ac:dyDescent="0.2">
      <c r="H750" s="3"/>
      <c r="T750" s="262"/>
    </row>
    <row r="751" spans="8:20" ht="12.75" customHeight="1" x14ac:dyDescent="0.2">
      <c r="H751" s="3"/>
      <c r="T751" s="262"/>
    </row>
    <row r="752" spans="8:20" ht="12.75" customHeight="1" x14ac:dyDescent="0.2">
      <c r="H752" s="3"/>
      <c r="T752" s="262"/>
    </row>
    <row r="753" spans="8:20" ht="12.75" customHeight="1" x14ac:dyDescent="0.2">
      <c r="H753" s="3"/>
      <c r="T753" s="262"/>
    </row>
    <row r="754" spans="8:20" ht="12.75" customHeight="1" x14ac:dyDescent="0.2">
      <c r="H754" s="3"/>
      <c r="T754" s="262"/>
    </row>
    <row r="755" spans="8:20" ht="12.75" customHeight="1" x14ac:dyDescent="0.2">
      <c r="H755" s="3"/>
      <c r="T755" s="262"/>
    </row>
    <row r="756" spans="8:20" ht="12.75" customHeight="1" x14ac:dyDescent="0.2">
      <c r="H756" s="3"/>
      <c r="T756" s="262"/>
    </row>
    <row r="757" spans="8:20" ht="12.75" customHeight="1" x14ac:dyDescent="0.2">
      <c r="H757" s="3"/>
      <c r="T757" s="262"/>
    </row>
    <row r="758" spans="8:20" ht="12.75" customHeight="1" x14ac:dyDescent="0.2">
      <c r="H758" s="3"/>
      <c r="T758" s="262"/>
    </row>
    <row r="759" spans="8:20" ht="12.75" customHeight="1" x14ac:dyDescent="0.2">
      <c r="H759" s="3"/>
      <c r="T759" s="262"/>
    </row>
    <row r="760" spans="8:20" ht="12.75" customHeight="1" x14ac:dyDescent="0.2">
      <c r="H760" s="3"/>
      <c r="T760" s="262"/>
    </row>
    <row r="761" spans="8:20" ht="12.75" customHeight="1" x14ac:dyDescent="0.2">
      <c r="H761" s="3"/>
      <c r="T761" s="262"/>
    </row>
    <row r="762" spans="8:20" ht="12.75" customHeight="1" x14ac:dyDescent="0.2">
      <c r="H762" s="3"/>
      <c r="T762" s="262"/>
    </row>
    <row r="763" spans="8:20" ht="12.75" customHeight="1" x14ac:dyDescent="0.2">
      <c r="H763" s="3"/>
      <c r="T763" s="262"/>
    </row>
    <row r="764" spans="8:20" ht="12.75" customHeight="1" x14ac:dyDescent="0.2">
      <c r="H764" s="3"/>
      <c r="T764" s="262"/>
    </row>
    <row r="765" spans="8:20" ht="12.75" customHeight="1" x14ac:dyDescent="0.2">
      <c r="H765" s="3"/>
      <c r="T765" s="262"/>
    </row>
    <row r="766" spans="8:20" ht="12.75" customHeight="1" x14ac:dyDescent="0.2">
      <c r="H766" s="3"/>
      <c r="T766" s="262"/>
    </row>
    <row r="767" spans="8:20" ht="12.75" customHeight="1" x14ac:dyDescent="0.2">
      <c r="H767" s="3"/>
      <c r="T767" s="262"/>
    </row>
    <row r="768" spans="8:20" ht="12.75" customHeight="1" x14ac:dyDescent="0.2">
      <c r="H768" s="3"/>
      <c r="T768" s="262"/>
    </row>
    <row r="769" spans="8:20" ht="12.75" customHeight="1" x14ac:dyDescent="0.2">
      <c r="H769" s="3"/>
      <c r="T769" s="262"/>
    </row>
    <row r="770" spans="8:20" ht="12.75" customHeight="1" x14ac:dyDescent="0.2">
      <c r="H770" s="3"/>
      <c r="T770" s="262"/>
    </row>
    <row r="771" spans="8:20" ht="12.75" customHeight="1" x14ac:dyDescent="0.2">
      <c r="H771" s="3"/>
      <c r="T771" s="262"/>
    </row>
    <row r="772" spans="8:20" ht="12.75" customHeight="1" x14ac:dyDescent="0.2">
      <c r="H772" s="3"/>
      <c r="T772" s="262"/>
    </row>
    <row r="773" spans="8:20" ht="12.75" customHeight="1" x14ac:dyDescent="0.2">
      <c r="H773" s="3"/>
      <c r="T773" s="262"/>
    </row>
    <row r="774" spans="8:20" ht="12.75" customHeight="1" x14ac:dyDescent="0.2">
      <c r="H774" s="3"/>
      <c r="T774" s="262"/>
    </row>
    <row r="775" spans="8:20" ht="12.75" customHeight="1" x14ac:dyDescent="0.2">
      <c r="H775" s="3"/>
      <c r="T775" s="262"/>
    </row>
    <row r="776" spans="8:20" ht="12.75" customHeight="1" x14ac:dyDescent="0.2">
      <c r="H776" s="3"/>
      <c r="T776" s="262"/>
    </row>
    <row r="777" spans="8:20" ht="12.75" customHeight="1" x14ac:dyDescent="0.2">
      <c r="H777" s="3"/>
      <c r="T777" s="262"/>
    </row>
    <row r="778" spans="8:20" ht="12.75" customHeight="1" x14ac:dyDescent="0.2">
      <c r="H778" s="3"/>
      <c r="T778" s="262"/>
    </row>
    <row r="779" spans="8:20" ht="12.75" customHeight="1" x14ac:dyDescent="0.2">
      <c r="H779" s="3"/>
      <c r="T779" s="262"/>
    </row>
    <row r="780" spans="8:20" ht="12.75" customHeight="1" x14ac:dyDescent="0.2">
      <c r="H780" s="3"/>
      <c r="T780" s="262"/>
    </row>
    <row r="781" spans="8:20" ht="12.75" customHeight="1" x14ac:dyDescent="0.2">
      <c r="H781" s="3"/>
      <c r="T781" s="262"/>
    </row>
    <row r="782" spans="8:20" ht="12.75" customHeight="1" x14ac:dyDescent="0.2">
      <c r="H782" s="3"/>
      <c r="T782" s="262"/>
    </row>
    <row r="783" spans="8:20" ht="12.75" customHeight="1" x14ac:dyDescent="0.2">
      <c r="H783" s="3"/>
      <c r="T783" s="262"/>
    </row>
    <row r="784" spans="8:20" ht="12.75" customHeight="1" x14ac:dyDescent="0.2">
      <c r="H784" s="3"/>
      <c r="T784" s="262"/>
    </row>
    <row r="785" spans="8:20" ht="12.75" customHeight="1" x14ac:dyDescent="0.2">
      <c r="H785" s="3"/>
      <c r="T785" s="262"/>
    </row>
    <row r="786" spans="8:20" ht="12.75" customHeight="1" x14ac:dyDescent="0.2">
      <c r="H786" s="3"/>
      <c r="T786" s="262"/>
    </row>
    <row r="787" spans="8:20" ht="12.75" customHeight="1" x14ac:dyDescent="0.2">
      <c r="H787" s="3"/>
      <c r="T787" s="262"/>
    </row>
    <row r="788" spans="8:20" ht="12.75" customHeight="1" x14ac:dyDescent="0.2">
      <c r="H788" s="3"/>
      <c r="T788" s="262"/>
    </row>
    <row r="789" spans="8:20" ht="12.75" customHeight="1" x14ac:dyDescent="0.2">
      <c r="H789" s="3"/>
      <c r="T789" s="262"/>
    </row>
    <row r="790" spans="8:20" ht="12.75" customHeight="1" x14ac:dyDescent="0.2">
      <c r="H790" s="3"/>
      <c r="T790" s="262"/>
    </row>
    <row r="791" spans="8:20" ht="12.75" customHeight="1" x14ac:dyDescent="0.2">
      <c r="H791" s="3"/>
      <c r="T791" s="262"/>
    </row>
    <row r="792" spans="8:20" ht="12.75" customHeight="1" x14ac:dyDescent="0.2">
      <c r="H792" s="3"/>
      <c r="T792" s="262"/>
    </row>
    <row r="793" spans="8:20" ht="12.75" customHeight="1" x14ac:dyDescent="0.2">
      <c r="H793" s="3"/>
      <c r="T793" s="262"/>
    </row>
    <row r="794" spans="8:20" ht="12.75" customHeight="1" x14ac:dyDescent="0.2">
      <c r="H794" s="3"/>
      <c r="T794" s="262"/>
    </row>
    <row r="795" spans="8:20" ht="12.75" customHeight="1" x14ac:dyDescent="0.2">
      <c r="H795" s="3"/>
      <c r="T795" s="262"/>
    </row>
    <row r="796" spans="8:20" ht="12.75" customHeight="1" x14ac:dyDescent="0.2">
      <c r="H796" s="3"/>
      <c r="T796" s="262"/>
    </row>
    <row r="797" spans="8:20" ht="12.75" customHeight="1" x14ac:dyDescent="0.2">
      <c r="H797" s="3"/>
      <c r="T797" s="262"/>
    </row>
    <row r="798" spans="8:20" ht="12.75" customHeight="1" x14ac:dyDescent="0.2">
      <c r="H798" s="3"/>
      <c r="T798" s="262"/>
    </row>
    <row r="799" spans="8:20" ht="12.75" customHeight="1" x14ac:dyDescent="0.2">
      <c r="H799" s="3"/>
      <c r="T799" s="262"/>
    </row>
    <row r="800" spans="8:20" ht="12.75" customHeight="1" x14ac:dyDescent="0.2">
      <c r="H800" s="3"/>
      <c r="T800" s="262"/>
    </row>
    <row r="801" spans="8:20" ht="12.75" customHeight="1" x14ac:dyDescent="0.2">
      <c r="H801" s="3"/>
      <c r="T801" s="262"/>
    </row>
    <row r="802" spans="8:20" ht="12.75" customHeight="1" x14ac:dyDescent="0.2">
      <c r="H802" s="3"/>
      <c r="T802" s="262"/>
    </row>
    <row r="803" spans="8:20" ht="12.75" customHeight="1" x14ac:dyDescent="0.2">
      <c r="H803" s="3"/>
      <c r="T803" s="262"/>
    </row>
    <row r="804" spans="8:20" ht="12.75" customHeight="1" x14ac:dyDescent="0.2">
      <c r="H804" s="3"/>
      <c r="T804" s="262"/>
    </row>
    <row r="805" spans="8:20" ht="12.75" customHeight="1" x14ac:dyDescent="0.2">
      <c r="H805" s="3"/>
      <c r="T805" s="262"/>
    </row>
    <row r="806" spans="8:20" ht="12.75" customHeight="1" x14ac:dyDescent="0.2">
      <c r="H806" s="3"/>
      <c r="T806" s="262"/>
    </row>
    <row r="807" spans="8:20" ht="12.75" customHeight="1" x14ac:dyDescent="0.2">
      <c r="H807" s="3"/>
      <c r="T807" s="262"/>
    </row>
    <row r="808" spans="8:20" ht="12.75" customHeight="1" x14ac:dyDescent="0.2">
      <c r="H808" s="3"/>
      <c r="T808" s="262"/>
    </row>
    <row r="809" spans="8:20" ht="12.75" customHeight="1" x14ac:dyDescent="0.2">
      <c r="H809" s="3"/>
      <c r="T809" s="262"/>
    </row>
    <row r="810" spans="8:20" ht="12.75" customHeight="1" x14ac:dyDescent="0.2">
      <c r="H810" s="3"/>
      <c r="T810" s="262"/>
    </row>
    <row r="811" spans="8:20" ht="12.75" customHeight="1" x14ac:dyDescent="0.2">
      <c r="H811" s="3"/>
      <c r="T811" s="262"/>
    </row>
    <row r="812" spans="8:20" ht="12.75" customHeight="1" x14ac:dyDescent="0.2">
      <c r="H812" s="3"/>
      <c r="T812" s="262"/>
    </row>
    <row r="813" spans="8:20" ht="12.75" customHeight="1" x14ac:dyDescent="0.2">
      <c r="H813" s="3"/>
      <c r="T813" s="262"/>
    </row>
    <row r="814" spans="8:20" ht="12.75" customHeight="1" x14ac:dyDescent="0.2">
      <c r="H814" s="3"/>
      <c r="T814" s="262"/>
    </row>
    <row r="815" spans="8:20" ht="12.75" customHeight="1" x14ac:dyDescent="0.2">
      <c r="H815" s="3"/>
      <c r="T815" s="262"/>
    </row>
    <row r="816" spans="8:20" ht="12.75" customHeight="1" x14ac:dyDescent="0.2">
      <c r="H816" s="3"/>
      <c r="T816" s="262"/>
    </row>
    <row r="817" spans="8:20" ht="12.75" customHeight="1" x14ac:dyDescent="0.2">
      <c r="H817" s="3"/>
      <c r="T817" s="262"/>
    </row>
    <row r="818" spans="8:20" ht="12.75" customHeight="1" x14ac:dyDescent="0.2">
      <c r="H818" s="3"/>
      <c r="T818" s="262"/>
    </row>
    <row r="819" spans="8:20" ht="12.75" customHeight="1" x14ac:dyDescent="0.2">
      <c r="H819" s="3"/>
      <c r="T819" s="262"/>
    </row>
    <row r="820" spans="8:20" ht="12.75" customHeight="1" x14ac:dyDescent="0.2">
      <c r="H820" s="3"/>
      <c r="T820" s="262"/>
    </row>
    <row r="821" spans="8:20" ht="12.75" customHeight="1" x14ac:dyDescent="0.2">
      <c r="H821" s="3"/>
      <c r="T821" s="262"/>
    </row>
    <row r="822" spans="8:20" ht="12.75" customHeight="1" x14ac:dyDescent="0.2">
      <c r="H822" s="3"/>
      <c r="T822" s="262"/>
    </row>
    <row r="823" spans="8:20" ht="12.75" customHeight="1" x14ac:dyDescent="0.2">
      <c r="H823" s="3"/>
      <c r="T823" s="262"/>
    </row>
    <row r="824" spans="8:20" ht="12.75" customHeight="1" x14ac:dyDescent="0.2">
      <c r="H824" s="3"/>
      <c r="T824" s="262"/>
    </row>
    <row r="825" spans="8:20" ht="12.75" customHeight="1" x14ac:dyDescent="0.2">
      <c r="H825" s="3"/>
      <c r="T825" s="262"/>
    </row>
    <row r="826" spans="8:20" ht="12.75" customHeight="1" x14ac:dyDescent="0.2">
      <c r="H826" s="3"/>
      <c r="T826" s="262"/>
    </row>
    <row r="827" spans="8:20" ht="12.75" customHeight="1" x14ac:dyDescent="0.2">
      <c r="H827" s="3"/>
      <c r="T827" s="262"/>
    </row>
    <row r="828" spans="8:20" ht="12.75" customHeight="1" x14ac:dyDescent="0.2">
      <c r="H828" s="3"/>
      <c r="T828" s="262"/>
    </row>
    <row r="829" spans="8:20" ht="12.75" customHeight="1" x14ac:dyDescent="0.2">
      <c r="H829" s="3"/>
      <c r="T829" s="262"/>
    </row>
    <row r="830" spans="8:20" ht="12.75" customHeight="1" x14ac:dyDescent="0.2">
      <c r="H830" s="3"/>
      <c r="T830" s="262"/>
    </row>
    <row r="831" spans="8:20" ht="12.75" customHeight="1" x14ac:dyDescent="0.2">
      <c r="H831" s="3"/>
      <c r="T831" s="262"/>
    </row>
    <row r="832" spans="8:20" ht="12.75" customHeight="1" x14ac:dyDescent="0.2">
      <c r="H832" s="3"/>
      <c r="T832" s="262"/>
    </row>
    <row r="833" spans="8:20" ht="12.75" customHeight="1" x14ac:dyDescent="0.2">
      <c r="H833" s="3"/>
      <c r="T833" s="262"/>
    </row>
    <row r="834" spans="8:20" ht="12.75" customHeight="1" x14ac:dyDescent="0.2">
      <c r="H834" s="3"/>
      <c r="T834" s="262"/>
    </row>
    <row r="835" spans="8:20" ht="12.75" customHeight="1" x14ac:dyDescent="0.2">
      <c r="H835" s="3"/>
      <c r="T835" s="262"/>
    </row>
    <row r="836" spans="8:20" ht="12.75" customHeight="1" x14ac:dyDescent="0.2">
      <c r="H836" s="3"/>
      <c r="T836" s="262"/>
    </row>
    <row r="837" spans="8:20" ht="12.75" customHeight="1" x14ac:dyDescent="0.2">
      <c r="H837" s="3"/>
      <c r="T837" s="262"/>
    </row>
    <row r="838" spans="8:20" ht="12.75" customHeight="1" x14ac:dyDescent="0.2">
      <c r="H838" s="3"/>
      <c r="T838" s="262"/>
    </row>
    <row r="839" spans="8:20" ht="12.75" customHeight="1" x14ac:dyDescent="0.2">
      <c r="H839" s="3"/>
      <c r="T839" s="262"/>
    </row>
    <row r="840" spans="8:20" ht="12.75" customHeight="1" x14ac:dyDescent="0.2">
      <c r="H840" s="3"/>
      <c r="T840" s="262"/>
    </row>
    <row r="841" spans="8:20" ht="12.75" customHeight="1" x14ac:dyDescent="0.2">
      <c r="H841" s="3"/>
      <c r="T841" s="262"/>
    </row>
    <row r="842" spans="8:20" ht="12.75" customHeight="1" x14ac:dyDescent="0.2">
      <c r="H842" s="3"/>
      <c r="T842" s="262"/>
    </row>
    <row r="843" spans="8:20" ht="12.75" customHeight="1" x14ac:dyDescent="0.2">
      <c r="H843" s="3"/>
      <c r="T843" s="262"/>
    </row>
    <row r="844" spans="8:20" ht="12.75" customHeight="1" x14ac:dyDescent="0.2">
      <c r="H844" s="3"/>
      <c r="T844" s="262"/>
    </row>
    <row r="845" spans="8:20" ht="12.75" customHeight="1" x14ac:dyDescent="0.2">
      <c r="H845" s="3"/>
      <c r="T845" s="262"/>
    </row>
    <row r="846" spans="8:20" ht="12.75" customHeight="1" x14ac:dyDescent="0.2">
      <c r="H846" s="3"/>
      <c r="T846" s="262"/>
    </row>
    <row r="847" spans="8:20" ht="12.75" customHeight="1" x14ac:dyDescent="0.2">
      <c r="H847" s="3"/>
      <c r="T847" s="262"/>
    </row>
    <row r="848" spans="8:20" ht="12.75" customHeight="1" x14ac:dyDescent="0.2">
      <c r="H848" s="3"/>
      <c r="T848" s="262"/>
    </row>
    <row r="849" spans="8:20" ht="12.75" customHeight="1" x14ac:dyDescent="0.2">
      <c r="H849" s="3"/>
      <c r="T849" s="262"/>
    </row>
    <row r="850" spans="8:20" ht="12.75" customHeight="1" x14ac:dyDescent="0.2">
      <c r="H850" s="3"/>
      <c r="T850" s="262"/>
    </row>
    <row r="851" spans="8:20" ht="12.75" customHeight="1" x14ac:dyDescent="0.2">
      <c r="H851" s="3"/>
      <c r="T851" s="262"/>
    </row>
    <row r="852" spans="8:20" ht="12.75" customHeight="1" x14ac:dyDescent="0.2">
      <c r="H852" s="3"/>
      <c r="T852" s="262"/>
    </row>
    <row r="853" spans="8:20" ht="12.75" customHeight="1" x14ac:dyDescent="0.2">
      <c r="H853" s="3"/>
      <c r="T853" s="262"/>
    </row>
    <row r="854" spans="8:20" ht="12.75" customHeight="1" x14ac:dyDescent="0.2">
      <c r="H854" s="3"/>
      <c r="T854" s="262"/>
    </row>
    <row r="855" spans="8:20" ht="12.75" customHeight="1" x14ac:dyDescent="0.2">
      <c r="H855" s="3"/>
      <c r="T855" s="262"/>
    </row>
    <row r="856" spans="8:20" ht="12.75" customHeight="1" x14ac:dyDescent="0.2">
      <c r="H856" s="3"/>
      <c r="T856" s="262"/>
    </row>
    <row r="857" spans="8:20" ht="12.75" customHeight="1" x14ac:dyDescent="0.2">
      <c r="H857" s="3"/>
      <c r="T857" s="262"/>
    </row>
    <row r="858" spans="8:20" ht="12.75" customHeight="1" x14ac:dyDescent="0.2">
      <c r="H858" s="3"/>
      <c r="T858" s="262"/>
    </row>
    <row r="859" spans="8:20" ht="12.75" customHeight="1" x14ac:dyDescent="0.2">
      <c r="H859" s="3"/>
      <c r="T859" s="262"/>
    </row>
    <row r="860" spans="8:20" ht="12.75" customHeight="1" x14ac:dyDescent="0.2">
      <c r="H860" s="3"/>
      <c r="T860" s="262"/>
    </row>
    <row r="861" spans="8:20" ht="12.75" customHeight="1" x14ac:dyDescent="0.2">
      <c r="H861" s="3"/>
      <c r="T861" s="262"/>
    </row>
    <row r="862" spans="8:20" ht="12.75" customHeight="1" x14ac:dyDescent="0.2">
      <c r="H862" s="3"/>
      <c r="T862" s="262"/>
    </row>
    <row r="863" spans="8:20" ht="12.75" customHeight="1" x14ac:dyDescent="0.2">
      <c r="H863" s="3"/>
      <c r="T863" s="262"/>
    </row>
    <row r="864" spans="8:20" ht="12.75" customHeight="1" x14ac:dyDescent="0.2">
      <c r="H864" s="3"/>
      <c r="T864" s="262"/>
    </row>
    <row r="865" spans="8:20" ht="12.75" customHeight="1" x14ac:dyDescent="0.2">
      <c r="H865" s="3"/>
      <c r="T865" s="262"/>
    </row>
    <row r="866" spans="8:20" ht="12.75" customHeight="1" x14ac:dyDescent="0.2">
      <c r="H866" s="3"/>
      <c r="T866" s="262"/>
    </row>
    <row r="867" spans="8:20" ht="12.75" customHeight="1" x14ac:dyDescent="0.2">
      <c r="H867" s="3"/>
      <c r="T867" s="262"/>
    </row>
    <row r="868" spans="8:20" ht="12.75" customHeight="1" x14ac:dyDescent="0.2">
      <c r="H868" s="3"/>
      <c r="T868" s="262"/>
    </row>
    <row r="869" spans="8:20" ht="12.75" customHeight="1" x14ac:dyDescent="0.2">
      <c r="H869" s="3"/>
      <c r="T869" s="262"/>
    </row>
    <row r="870" spans="8:20" ht="12.75" customHeight="1" x14ac:dyDescent="0.2">
      <c r="H870" s="3"/>
      <c r="T870" s="262"/>
    </row>
    <row r="871" spans="8:20" ht="12.75" customHeight="1" x14ac:dyDescent="0.2">
      <c r="H871" s="3"/>
      <c r="T871" s="262"/>
    </row>
    <row r="872" spans="8:20" ht="12.75" customHeight="1" x14ac:dyDescent="0.2">
      <c r="H872" s="3"/>
      <c r="T872" s="262"/>
    </row>
    <row r="873" spans="8:20" ht="12.75" customHeight="1" x14ac:dyDescent="0.2">
      <c r="H873" s="3"/>
      <c r="T873" s="262"/>
    </row>
    <row r="874" spans="8:20" ht="12.75" customHeight="1" x14ac:dyDescent="0.2">
      <c r="H874" s="3"/>
      <c r="T874" s="262"/>
    </row>
    <row r="875" spans="8:20" ht="12.75" customHeight="1" x14ac:dyDescent="0.2">
      <c r="H875" s="3"/>
      <c r="T875" s="262"/>
    </row>
    <row r="876" spans="8:20" ht="12.75" customHeight="1" x14ac:dyDescent="0.2">
      <c r="H876" s="3"/>
      <c r="T876" s="262"/>
    </row>
    <row r="877" spans="8:20" ht="12.75" customHeight="1" x14ac:dyDescent="0.2">
      <c r="H877" s="3"/>
      <c r="T877" s="262"/>
    </row>
    <row r="878" spans="8:20" ht="12.75" customHeight="1" x14ac:dyDescent="0.2">
      <c r="H878" s="3"/>
      <c r="T878" s="262"/>
    </row>
    <row r="879" spans="8:20" ht="12.75" customHeight="1" x14ac:dyDescent="0.2">
      <c r="H879" s="3"/>
      <c r="T879" s="262"/>
    </row>
    <row r="880" spans="8:20" ht="12.75" customHeight="1" x14ac:dyDescent="0.2">
      <c r="H880" s="3"/>
      <c r="T880" s="262"/>
    </row>
    <row r="881" spans="8:20" ht="12.75" customHeight="1" x14ac:dyDescent="0.2">
      <c r="H881" s="3"/>
      <c r="T881" s="262"/>
    </row>
    <row r="882" spans="8:20" ht="12.75" customHeight="1" x14ac:dyDescent="0.2">
      <c r="H882" s="3"/>
      <c r="T882" s="262"/>
    </row>
    <row r="883" spans="8:20" ht="12.75" customHeight="1" x14ac:dyDescent="0.2">
      <c r="H883" s="3"/>
      <c r="T883" s="262"/>
    </row>
    <row r="884" spans="8:20" ht="12.75" customHeight="1" x14ac:dyDescent="0.2">
      <c r="H884" s="3"/>
      <c r="T884" s="262"/>
    </row>
    <row r="885" spans="8:20" ht="12.75" customHeight="1" x14ac:dyDescent="0.2">
      <c r="H885" s="3"/>
      <c r="T885" s="262"/>
    </row>
    <row r="886" spans="8:20" ht="12.75" customHeight="1" x14ac:dyDescent="0.2">
      <c r="H886" s="3"/>
      <c r="T886" s="262"/>
    </row>
    <row r="887" spans="8:20" ht="12.75" customHeight="1" x14ac:dyDescent="0.2">
      <c r="H887" s="3"/>
      <c r="T887" s="262"/>
    </row>
    <row r="888" spans="8:20" ht="12.75" customHeight="1" x14ac:dyDescent="0.2">
      <c r="H888" s="3"/>
      <c r="T888" s="262"/>
    </row>
    <row r="889" spans="8:20" ht="12.75" customHeight="1" x14ac:dyDescent="0.2">
      <c r="H889" s="3"/>
      <c r="T889" s="262"/>
    </row>
    <row r="890" spans="8:20" ht="12.75" customHeight="1" x14ac:dyDescent="0.2">
      <c r="H890" s="3"/>
      <c r="T890" s="262"/>
    </row>
    <row r="891" spans="8:20" ht="12.75" customHeight="1" x14ac:dyDescent="0.2">
      <c r="H891" s="3"/>
      <c r="T891" s="262"/>
    </row>
    <row r="892" spans="8:20" ht="12.75" customHeight="1" x14ac:dyDescent="0.2">
      <c r="H892" s="3"/>
      <c r="T892" s="262"/>
    </row>
    <row r="893" spans="8:20" ht="12.75" customHeight="1" x14ac:dyDescent="0.2">
      <c r="H893" s="3"/>
      <c r="T893" s="262"/>
    </row>
    <row r="894" spans="8:20" ht="12.75" customHeight="1" x14ac:dyDescent="0.2">
      <c r="H894" s="3"/>
      <c r="T894" s="262"/>
    </row>
    <row r="895" spans="8:20" ht="12.75" customHeight="1" x14ac:dyDescent="0.2">
      <c r="H895" s="3"/>
      <c r="T895" s="262"/>
    </row>
    <row r="896" spans="8:20" ht="12.75" customHeight="1" x14ac:dyDescent="0.2">
      <c r="H896" s="3"/>
      <c r="T896" s="262"/>
    </row>
    <row r="897" spans="8:20" ht="12.75" customHeight="1" x14ac:dyDescent="0.2">
      <c r="H897" s="3"/>
      <c r="T897" s="262"/>
    </row>
    <row r="898" spans="8:20" ht="12.75" customHeight="1" x14ac:dyDescent="0.2">
      <c r="H898" s="3"/>
      <c r="T898" s="262"/>
    </row>
    <row r="899" spans="8:20" ht="12.75" customHeight="1" x14ac:dyDescent="0.2">
      <c r="H899" s="3"/>
      <c r="T899" s="262"/>
    </row>
    <row r="900" spans="8:20" ht="12.75" customHeight="1" x14ac:dyDescent="0.2">
      <c r="H900" s="3"/>
      <c r="T900" s="262"/>
    </row>
    <row r="901" spans="8:20" ht="12.75" customHeight="1" x14ac:dyDescent="0.2">
      <c r="H901" s="3"/>
      <c r="T901" s="262"/>
    </row>
    <row r="902" spans="8:20" ht="12.75" customHeight="1" x14ac:dyDescent="0.2">
      <c r="H902" s="3"/>
      <c r="T902" s="262"/>
    </row>
    <row r="903" spans="8:20" ht="12.75" customHeight="1" x14ac:dyDescent="0.2">
      <c r="H903" s="3"/>
      <c r="T903" s="262"/>
    </row>
    <row r="904" spans="8:20" ht="12.75" customHeight="1" x14ac:dyDescent="0.2">
      <c r="H904" s="3"/>
      <c r="T904" s="262"/>
    </row>
    <row r="905" spans="8:20" ht="12.75" customHeight="1" x14ac:dyDescent="0.2">
      <c r="H905" s="3"/>
      <c r="T905" s="262"/>
    </row>
    <row r="906" spans="8:20" ht="12.75" customHeight="1" x14ac:dyDescent="0.2">
      <c r="H906" s="3"/>
      <c r="T906" s="262"/>
    </row>
    <row r="907" spans="8:20" ht="12.75" customHeight="1" x14ac:dyDescent="0.2">
      <c r="H907" s="3"/>
      <c r="T907" s="262"/>
    </row>
    <row r="908" spans="8:20" ht="12.75" customHeight="1" x14ac:dyDescent="0.2">
      <c r="H908" s="3"/>
      <c r="T908" s="262"/>
    </row>
    <row r="909" spans="8:20" ht="12.75" customHeight="1" x14ac:dyDescent="0.2">
      <c r="H909" s="3"/>
      <c r="T909" s="262"/>
    </row>
    <row r="910" spans="8:20" ht="12.75" customHeight="1" x14ac:dyDescent="0.2">
      <c r="H910" s="3"/>
      <c r="T910" s="262"/>
    </row>
    <row r="911" spans="8:20" ht="12.75" customHeight="1" x14ac:dyDescent="0.2">
      <c r="H911" s="3"/>
      <c r="T911" s="262"/>
    </row>
    <row r="912" spans="8:20" ht="12.75" customHeight="1" x14ac:dyDescent="0.2">
      <c r="H912" s="3"/>
      <c r="T912" s="262"/>
    </row>
    <row r="913" spans="8:20" ht="12.75" customHeight="1" x14ac:dyDescent="0.2">
      <c r="H913" s="3"/>
      <c r="T913" s="262"/>
    </row>
    <row r="914" spans="8:20" ht="12.75" customHeight="1" x14ac:dyDescent="0.2">
      <c r="H914" s="3"/>
      <c r="T914" s="262"/>
    </row>
    <row r="915" spans="8:20" ht="12.75" customHeight="1" x14ac:dyDescent="0.2">
      <c r="H915" s="3"/>
      <c r="T915" s="262"/>
    </row>
    <row r="916" spans="8:20" ht="12.75" customHeight="1" x14ac:dyDescent="0.2">
      <c r="H916" s="3"/>
      <c r="T916" s="262"/>
    </row>
    <row r="917" spans="8:20" ht="12.75" customHeight="1" x14ac:dyDescent="0.2">
      <c r="H917" s="3"/>
      <c r="T917" s="262"/>
    </row>
    <row r="918" spans="8:20" ht="12.75" customHeight="1" x14ac:dyDescent="0.2">
      <c r="H918" s="3"/>
      <c r="T918" s="262"/>
    </row>
    <row r="919" spans="8:20" ht="12.75" customHeight="1" x14ac:dyDescent="0.2">
      <c r="H919" s="3"/>
      <c r="T919" s="262"/>
    </row>
    <row r="920" spans="8:20" ht="12.75" customHeight="1" x14ac:dyDescent="0.2">
      <c r="H920" s="3"/>
      <c r="T920" s="262"/>
    </row>
    <row r="921" spans="8:20" ht="12.75" customHeight="1" x14ac:dyDescent="0.2">
      <c r="H921" s="3"/>
      <c r="T921" s="262"/>
    </row>
    <row r="922" spans="8:20" ht="12.75" customHeight="1" x14ac:dyDescent="0.2">
      <c r="H922" s="3"/>
      <c r="T922" s="262"/>
    </row>
    <row r="923" spans="8:20" ht="12.75" customHeight="1" x14ac:dyDescent="0.2">
      <c r="H923" s="3"/>
      <c r="T923" s="262"/>
    </row>
    <row r="924" spans="8:20" ht="12.75" customHeight="1" x14ac:dyDescent="0.2">
      <c r="H924" s="3"/>
      <c r="T924" s="262"/>
    </row>
    <row r="925" spans="8:20" ht="12.75" customHeight="1" x14ac:dyDescent="0.2">
      <c r="H925" s="3"/>
      <c r="T925" s="262"/>
    </row>
    <row r="926" spans="8:20" ht="12.75" customHeight="1" x14ac:dyDescent="0.2">
      <c r="H926" s="3"/>
      <c r="T926" s="262"/>
    </row>
    <row r="927" spans="8:20" ht="12.75" customHeight="1" x14ac:dyDescent="0.2">
      <c r="H927" s="3"/>
      <c r="T927" s="262"/>
    </row>
    <row r="928" spans="8:20" ht="12.75" customHeight="1" x14ac:dyDescent="0.2">
      <c r="H928" s="3"/>
      <c r="T928" s="262"/>
    </row>
    <row r="929" spans="8:20" ht="12.75" customHeight="1" x14ac:dyDescent="0.2">
      <c r="H929" s="3"/>
      <c r="T929" s="262"/>
    </row>
    <row r="930" spans="8:20" ht="12.75" customHeight="1" x14ac:dyDescent="0.2">
      <c r="H930" s="3"/>
      <c r="T930" s="262"/>
    </row>
    <row r="931" spans="8:20" ht="12.75" customHeight="1" x14ac:dyDescent="0.2">
      <c r="H931" s="3"/>
      <c r="T931" s="262"/>
    </row>
    <row r="932" spans="8:20" ht="12.75" customHeight="1" x14ac:dyDescent="0.2">
      <c r="H932" s="3"/>
      <c r="T932" s="262"/>
    </row>
    <row r="933" spans="8:20" ht="12.75" customHeight="1" x14ac:dyDescent="0.2">
      <c r="H933" s="3"/>
      <c r="T933" s="262"/>
    </row>
    <row r="934" spans="8:20" ht="12.75" customHeight="1" x14ac:dyDescent="0.2">
      <c r="H934" s="3"/>
      <c r="T934" s="262"/>
    </row>
    <row r="935" spans="8:20" ht="12.75" customHeight="1" x14ac:dyDescent="0.2">
      <c r="H935" s="3"/>
      <c r="T935" s="262"/>
    </row>
    <row r="936" spans="8:20" ht="12.75" customHeight="1" x14ac:dyDescent="0.2">
      <c r="H936" s="3"/>
      <c r="T936" s="262"/>
    </row>
    <row r="937" spans="8:20" ht="12.75" customHeight="1" x14ac:dyDescent="0.2">
      <c r="H937" s="3"/>
      <c r="T937" s="262"/>
    </row>
    <row r="938" spans="8:20" ht="12.75" customHeight="1" x14ac:dyDescent="0.2">
      <c r="H938" s="3"/>
      <c r="T938" s="262"/>
    </row>
    <row r="939" spans="8:20" ht="12.75" customHeight="1" x14ac:dyDescent="0.2">
      <c r="H939" s="3"/>
      <c r="T939" s="262"/>
    </row>
    <row r="940" spans="8:20" ht="12.75" customHeight="1" x14ac:dyDescent="0.2">
      <c r="H940" s="3"/>
      <c r="T940" s="262"/>
    </row>
    <row r="941" spans="8:20" ht="12.75" customHeight="1" x14ac:dyDescent="0.2">
      <c r="H941" s="3"/>
      <c r="T941" s="262"/>
    </row>
    <row r="942" spans="8:20" ht="12.75" customHeight="1" x14ac:dyDescent="0.2">
      <c r="H942" s="3"/>
      <c r="T942" s="262"/>
    </row>
    <row r="943" spans="8:20" ht="12.75" customHeight="1" x14ac:dyDescent="0.2">
      <c r="H943" s="3"/>
      <c r="T943" s="262"/>
    </row>
    <row r="944" spans="8:20" ht="12.75" customHeight="1" x14ac:dyDescent="0.2">
      <c r="H944" s="3"/>
      <c r="T944" s="262"/>
    </row>
    <row r="945" spans="8:20" ht="12.75" customHeight="1" x14ac:dyDescent="0.2">
      <c r="H945" s="3"/>
      <c r="T945" s="262"/>
    </row>
    <row r="946" spans="8:20" ht="12.75" customHeight="1" x14ac:dyDescent="0.2">
      <c r="H946" s="3"/>
      <c r="T946" s="262"/>
    </row>
    <row r="947" spans="8:20" ht="12.75" customHeight="1" x14ac:dyDescent="0.2">
      <c r="H947" s="3"/>
      <c r="T947" s="262"/>
    </row>
    <row r="948" spans="8:20" ht="12.75" customHeight="1" x14ac:dyDescent="0.2">
      <c r="H948" s="3"/>
      <c r="T948" s="262"/>
    </row>
    <row r="949" spans="8:20" ht="12.75" customHeight="1" x14ac:dyDescent="0.2">
      <c r="H949" s="3"/>
      <c r="T949" s="262"/>
    </row>
    <row r="950" spans="8:20" ht="12.75" customHeight="1" x14ac:dyDescent="0.2">
      <c r="H950" s="3"/>
      <c r="T950" s="262"/>
    </row>
    <row r="951" spans="8:20" ht="12.75" customHeight="1" x14ac:dyDescent="0.2">
      <c r="H951" s="3"/>
      <c r="T951" s="262"/>
    </row>
    <row r="952" spans="8:20" ht="12.75" customHeight="1" x14ac:dyDescent="0.2">
      <c r="H952" s="3"/>
      <c r="T952" s="262"/>
    </row>
    <row r="953" spans="8:20" ht="12.75" customHeight="1" x14ac:dyDescent="0.2">
      <c r="H953" s="3"/>
      <c r="T953" s="262"/>
    </row>
    <row r="954" spans="8:20" ht="12.75" customHeight="1" x14ac:dyDescent="0.2">
      <c r="H954" s="3"/>
      <c r="T954" s="262"/>
    </row>
    <row r="955" spans="8:20" ht="12.75" customHeight="1" x14ac:dyDescent="0.2">
      <c r="H955" s="3"/>
      <c r="T955" s="262"/>
    </row>
    <row r="956" spans="8:20" ht="12.75" customHeight="1" x14ac:dyDescent="0.2">
      <c r="H956" s="3"/>
      <c r="T956" s="262"/>
    </row>
    <row r="957" spans="8:20" ht="12.75" customHeight="1" x14ac:dyDescent="0.2">
      <c r="H957" s="3"/>
      <c r="T957" s="262"/>
    </row>
    <row r="958" spans="8:20" ht="12.75" customHeight="1" x14ac:dyDescent="0.2">
      <c r="H958" s="3"/>
      <c r="T958" s="262"/>
    </row>
    <row r="959" spans="8:20" ht="12.75" customHeight="1" x14ac:dyDescent="0.2">
      <c r="H959" s="3"/>
      <c r="T959" s="262"/>
    </row>
    <row r="960" spans="8:20" ht="12.75" customHeight="1" x14ac:dyDescent="0.2">
      <c r="H960" s="3"/>
      <c r="T960" s="262"/>
    </row>
    <row r="961" spans="8:20" ht="12.75" customHeight="1" x14ac:dyDescent="0.2">
      <c r="H961" s="3"/>
      <c r="T961" s="262"/>
    </row>
    <row r="962" spans="8:20" ht="12.75" customHeight="1" x14ac:dyDescent="0.2">
      <c r="H962" s="3"/>
      <c r="T962" s="262"/>
    </row>
    <row r="963" spans="8:20" ht="12.75" customHeight="1" x14ac:dyDescent="0.2">
      <c r="H963" s="3"/>
      <c r="T963" s="262"/>
    </row>
    <row r="964" spans="8:20" ht="12.75" customHeight="1" x14ac:dyDescent="0.2">
      <c r="H964" s="3"/>
      <c r="T964" s="262"/>
    </row>
    <row r="965" spans="8:20" ht="12.75" customHeight="1" x14ac:dyDescent="0.2">
      <c r="H965" s="3"/>
      <c r="T965" s="262"/>
    </row>
    <row r="966" spans="8:20" ht="12.75" customHeight="1" x14ac:dyDescent="0.2">
      <c r="H966" s="3"/>
      <c r="T966" s="262"/>
    </row>
    <row r="967" spans="8:20" ht="12.75" customHeight="1" x14ac:dyDescent="0.2">
      <c r="H967" s="3"/>
      <c r="T967" s="262"/>
    </row>
    <row r="968" spans="8:20" ht="12.75" customHeight="1" x14ac:dyDescent="0.2">
      <c r="H968" s="3"/>
      <c r="T968" s="262"/>
    </row>
    <row r="969" spans="8:20" ht="12.75" customHeight="1" x14ac:dyDescent="0.2">
      <c r="H969" s="3"/>
      <c r="T969" s="262"/>
    </row>
    <row r="970" spans="8:20" ht="12.75" customHeight="1" x14ac:dyDescent="0.2">
      <c r="H970" s="3"/>
      <c r="T970" s="262"/>
    </row>
    <row r="971" spans="8:20" ht="12.75" customHeight="1" x14ac:dyDescent="0.2">
      <c r="H971" s="3"/>
      <c r="T971" s="262"/>
    </row>
    <row r="972" spans="8:20" ht="12.75" customHeight="1" x14ac:dyDescent="0.2">
      <c r="H972" s="3"/>
      <c r="T972" s="262"/>
    </row>
    <row r="973" spans="8:20" ht="12.75" customHeight="1" x14ac:dyDescent="0.2">
      <c r="H973" s="3"/>
      <c r="T973" s="262"/>
    </row>
    <row r="974" spans="8:20" ht="12.75" customHeight="1" x14ac:dyDescent="0.2">
      <c r="H974" s="3"/>
      <c r="T974" s="262"/>
    </row>
    <row r="975" spans="8:20" ht="12.75" customHeight="1" x14ac:dyDescent="0.2">
      <c r="H975" s="3"/>
      <c r="T975" s="262"/>
    </row>
    <row r="976" spans="8:20" ht="12.75" customHeight="1" x14ac:dyDescent="0.2">
      <c r="H976" s="3"/>
      <c r="T976" s="262"/>
    </row>
    <row r="977" spans="8:20" ht="12.75" customHeight="1" x14ac:dyDescent="0.2">
      <c r="H977" s="3"/>
      <c r="T977" s="262"/>
    </row>
    <row r="978" spans="8:20" ht="12.75" customHeight="1" x14ac:dyDescent="0.2">
      <c r="H978" s="3"/>
      <c r="T978" s="262"/>
    </row>
    <row r="979" spans="8:20" ht="12.75" customHeight="1" x14ac:dyDescent="0.2">
      <c r="H979" s="3"/>
      <c r="T979" s="262"/>
    </row>
    <row r="980" spans="8:20" ht="12.75" customHeight="1" x14ac:dyDescent="0.2">
      <c r="H980" s="3"/>
      <c r="T980" s="262"/>
    </row>
    <row r="981" spans="8:20" ht="12.75" customHeight="1" x14ac:dyDescent="0.2">
      <c r="H981" s="3"/>
      <c r="T981" s="262"/>
    </row>
    <row r="982" spans="8:20" ht="12.75" customHeight="1" x14ac:dyDescent="0.2">
      <c r="H982" s="3"/>
      <c r="T982" s="262"/>
    </row>
    <row r="983" spans="8:20" ht="12.75" customHeight="1" x14ac:dyDescent="0.2">
      <c r="H983" s="3"/>
      <c r="T983" s="262"/>
    </row>
    <row r="984" spans="8:20" ht="12.75" customHeight="1" x14ac:dyDescent="0.2">
      <c r="H984" s="3"/>
      <c r="T984" s="262"/>
    </row>
    <row r="985" spans="8:20" ht="12.75" customHeight="1" x14ac:dyDescent="0.2">
      <c r="H985" s="3"/>
      <c r="T985" s="262"/>
    </row>
    <row r="986" spans="8:20" ht="12.75" customHeight="1" x14ac:dyDescent="0.2">
      <c r="H986" s="3"/>
      <c r="T986" s="262"/>
    </row>
    <row r="987" spans="8:20" ht="12.75" customHeight="1" x14ac:dyDescent="0.2">
      <c r="H987" s="3"/>
      <c r="T987" s="262"/>
    </row>
    <row r="988" spans="8:20" ht="12.75" customHeight="1" x14ac:dyDescent="0.2">
      <c r="H988" s="3"/>
      <c r="T988" s="262"/>
    </row>
    <row r="989" spans="8:20" ht="12.75" customHeight="1" x14ac:dyDescent="0.2">
      <c r="H989" s="3"/>
      <c r="T989" s="262"/>
    </row>
    <row r="990" spans="8:20" ht="12.75" customHeight="1" x14ac:dyDescent="0.2">
      <c r="H990" s="3"/>
      <c r="T990" s="262"/>
    </row>
    <row r="991" spans="8:20" ht="12.75" customHeight="1" x14ac:dyDescent="0.2">
      <c r="H991" s="3"/>
      <c r="T991" s="262"/>
    </row>
    <row r="992" spans="8:20" ht="12.75" customHeight="1" x14ac:dyDescent="0.2">
      <c r="H992" s="3"/>
      <c r="T992" s="262"/>
    </row>
    <row r="993" spans="8:20" ht="12.75" customHeight="1" x14ac:dyDescent="0.2">
      <c r="H993" s="3"/>
      <c r="T993" s="262"/>
    </row>
    <row r="994" spans="8:20" ht="12.75" customHeight="1" x14ac:dyDescent="0.2">
      <c r="H994" s="3"/>
      <c r="T994" s="262"/>
    </row>
    <row r="995" spans="8:20" ht="12.75" customHeight="1" x14ac:dyDescent="0.2">
      <c r="H995" s="3"/>
      <c r="T995" s="262"/>
    </row>
    <row r="996" spans="8:20" ht="12.75" customHeight="1" x14ac:dyDescent="0.2">
      <c r="H996" s="3"/>
      <c r="T996" s="262"/>
    </row>
    <row r="997" spans="8:20" ht="12.75" customHeight="1" x14ac:dyDescent="0.2">
      <c r="H997" s="3"/>
      <c r="T997" s="262"/>
    </row>
    <row r="998" spans="8:20" ht="12.75" customHeight="1" x14ac:dyDescent="0.2">
      <c r="H998" s="3"/>
      <c r="T998" s="262"/>
    </row>
    <row r="999" spans="8:20" ht="12.75" customHeight="1" x14ac:dyDescent="0.2">
      <c r="H999" s="3"/>
      <c r="T999" s="262"/>
    </row>
    <row r="1000" spans="8:20" ht="12.75" customHeight="1" x14ac:dyDescent="0.2">
      <c r="H1000" s="3"/>
      <c r="T1000" s="262"/>
    </row>
    <row r="1001" spans="8:20" ht="12.75" customHeight="1" x14ac:dyDescent="0.2">
      <c r="H1001" s="3"/>
      <c r="T1001" s="262"/>
    </row>
    <row r="1002" spans="8:20" ht="12.75" customHeight="1" x14ac:dyDescent="0.2">
      <c r="H1002" s="3"/>
      <c r="T1002" s="262"/>
    </row>
    <row r="1003" spans="8:20" ht="12.75" customHeight="1" x14ac:dyDescent="0.2">
      <c r="H1003" s="3"/>
      <c r="T1003" s="262"/>
    </row>
    <row r="1004" spans="8:20" ht="12.75" customHeight="1" x14ac:dyDescent="0.2">
      <c r="H1004" s="3"/>
      <c r="T1004" s="262"/>
    </row>
    <row r="1005" spans="8:20" ht="12.75" customHeight="1" x14ac:dyDescent="0.2">
      <c r="H1005" s="3"/>
      <c r="T1005" s="262"/>
    </row>
    <row r="1006" spans="8:20" ht="15" customHeight="1" x14ac:dyDescent="0.2">
      <c r="H1006" s="3"/>
    </row>
  </sheetData>
  <mergeCells count="9">
    <mergeCell ref="A11:S11"/>
    <mergeCell ref="A12:S12"/>
    <mergeCell ref="A13:S13"/>
    <mergeCell ref="AC13:AC15"/>
    <mergeCell ref="A14:S14"/>
    <mergeCell ref="A15:S15"/>
    <mergeCell ref="B163:E163"/>
    <mergeCell ref="J164:K164"/>
    <mergeCell ref="M163:R163"/>
  </mergeCells>
  <phoneticPr fontId="114" type="noConversion"/>
  <pageMargins left="0.7" right="0.7" top="0.75" bottom="0.75"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38</vt:i4>
      </vt:variant>
    </vt:vector>
  </HeadingPairs>
  <TitlesOfParts>
    <vt:vector size="38" baseType="lpstr">
      <vt:lpstr>DIRECCION Y SUBDIRECCION </vt:lpstr>
      <vt:lpstr>06-RECEPCION</vt:lpstr>
      <vt:lpstr>05-RECURSOS HUMANOS</vt:lpstr>
      <vt:lpstr>06-04 TESORERIA</vt:lpstr>
      <vt:lpstr>06-01-02COMPRAS</vt:lpstr>
      <vt:lpstr>06-01CONTABILIDAD</vt:lpstr>
      <vt:lpstr>06-01AUDITORIA</vt:lpstr>
      <vt:lpstr>06-ADMINISTRACION</vt:lpstr>
      <vt:lpstr>TECNOLOGIA INFORMACION</vt:lpstr>
      <vt:lpstr>03-RELACIONES PUBLICAS</vt:lpstr>
      <vt:lpstr>05-01PLANIFICACION Y DESARROLLO</vt:lpstr>
      <vt:lpstr>03-01 OFIC ACCESO INFORMACION</vt:lpstr>
      <vt:lpstr>06-SALON REUNION ADM</vt:lpstr>
      <vt:lpstr>COCINA ADM_</vt:lpstr>
      <vt:lpstr>06-01-04VIGILANCIA</vt:lpstr>
      <vt:lpstr>MAYORDOMIA</vt:lpstr>
      <vt:lpstr>06-03 RESERVACIONES Y EVENTOS</vt:lpstr>
      <vt:lpstr>06-04-01-02BOLETERIA</vt:lpstr>
      <vt:lpstr>07-BOTANICA</vt:lpstr>
      <vt:lpstr>07-01HERBARIO_BIBLIOTECA</vt:lpstr>
      <vt:lpstr>08-OFIC_HORTICULTURA</vt:lpstr>
      <vt:lpstr>08-SECRET. HORTICULTURA</vt:lpstr>
      <vt:lpstr>08-01INVITRO</vt:lpstr>
      <vt:lpstr>08-01LABORATORIO</vt:lpstr>
      <vt:lpstr>08-01SD_ TECNICOS_ HORT_</vt:lpstr>
      <vt:lpstr>08-02BANCO DE SEMILLAS</vt:lpstr>
      <vt:lpstr>08-04-VIVERO</vt:lpstr>
      <vt:lpstr>08-05ORQUIDEARIO</vt:lpstr>
      <vt:lpstr>08-06 ALMACEN </vt:lpstr>
      <vt:lpstr>09-EDUCACION AMBIENTAL</vt:lpstr>
      <vt:lpstr>09-01EDUC AMB SERV PUBLICO DOC_</vt:lpstr>
      <vt:lpstr>09-02EDUC_ AMB_ SERV_ACADE</vt:lpstr>
      <vt:lpstr>SERVICIOS GENERALES</vt:lpstr>
      <vt:lpstr>10-01TALLER MECANICA</vt:lpstr>
      <vt:lpstr>TERRENO</vt:lpstr>
      <vt:lpstr>VEHICULOS ACTUALIZADOS</vt:lpstr>
      <vt:lpstr>Resumen </vt:lpstr>
      <vt:lpstr>ENTRADA DE DIARIO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RAI</cp:lastModifiedBy>
  <cp:lastPrinted>2023-07-25T13:24:52Z</cp:lastPrinted>
  <dcterms:created xsi:type="dcterms:W3CDTF">1996-11-27T10:00:04Z</dcterms:created>
  <dcterms:modified xsi:type="dcterms:W3CDTF">2023-07-27T18:33:43Z</dcterms:modified>
</cp:coreProperties>
</file>